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xl/charts/chart2.xml" ContentType="application/vnd.openxmlformats-officedocument.drawingml.chart+xml"/>
  <Override PartName="/xl/theme/themeOverride2.xml" ContentType="application/vnd.openxmlformats-officedocument.themeOverride+xml"/>
  <Override PartName="/xl/charts/chart3.xml" ContentType="application/vnd.openxmlformats-officedocument.drawingml.chart+xml"/>
  <Override PartName="/xl/theme/themeOverride3.xml" ContentType="application/vnd.openxmlformats-officedocument.themeOverride+xml"/>
  <Override PartName="/xl/charts/chart4.xml" ContentType="application/vnd.openxmlformats-officedocument.drawingml.chart+xml"/>
  <Override PartName="/xl/theme/themeOverride4.xml" ContentType="application/vnd.openxmlformats-officedocument.themeOverride+xml"/>
  <Override PartName="/xl/charts/chart5.xml" ContentType="application/vnd.openxmlformats-officedocument.drawingml.chart+xml"/>
  <Override PartName="/xl/theme/themeOverride5.xml" ContentType="application/vnd.openxmlformats-officedocument.themeOverride+xml"/>
  <Override PartName="/xl/charts/chart6.xml" ContentType="application/vnd.openxmlformats-officedocument.drawingml.chart+xml"/>
  <Override PartName="/xl/theme/themeOverride6.xml" ContentType="application/vnd.openxmlformats-officedocument.themeOverride+xml"/>
  <Override PartName="/xl/charts/chart7.xml" ContentType="application/vnd.openxmlformats-officedocument.drawingml.chart+xml"/>
  <Override PartName="/xl/theme/themeOverride7.xml" ContentType="application/vnd.openxmlformats-officedocument.themeOverride+xml"/>
  <Override PartName="/xl/charts/chart8.xml" ContentType="application/vnd.openxmlformats-officedocument.drawingml.chart+xml"/>
  <Override PartName="/xl/theme/themeOverride8.xml" ContentType="application/vnd.openxmlformats-officedocument.themeOverride+xml"/>
  <Override PartName="/xl/charts/chart9.xml" ContentType="application/vnd.openxmlformats-officedocument.drawingml.chart+xml"/>
  <Override PartName="/xl/theme/themeOverride9.xml" ContentType="application/vnd.openxmlformats-officedocument.themeOverride+xml"/>
  <Override PartName="/xl/charts/chart10.xml" ContentType="application/vnd.openxmlformats-officedocument.drawingml.chart+xml"/>
  <Override PartName="/xl/theme/themeOverride10.xml" ContentType="application/vnd.openxmlformats-officedocument.themeOverride+xml"/>
  <Override PartName="/xl/charts/chart11.xml" ContentType="application/vnd.openxmlformats-officedocument.drawingml.chart+xml"/>
  <Override PartName="/xl/theme/themeOverride11.xml" ContentType="application/vnd.openxmlformats-officedocument.themeOverride+xml"/>
  <Override PartName="/xl/drawings/drawing2.xml" ContentType="application/vnd.openxmlformats-officedocument.drawingml.chartshapes+xml"/>
  <Override PartName="/xl/charts/chart12.xml" ContentType="application/vnd.openxmlformats-officedocument.drawingml.chart+xml"/>
  <Override PartName="/xl/theme/themeOverride12.xml" ContentType="application/vnd.openxmlformats-officedocument.themeOverride+xml"/>
  <Override PartName="/xl/drawings/drawing3.xml" ContentType="application/vnd.openxmlformats-officedocument.drawingml.chartshapes+xml"/>
  <Override PartName="/xl/charts/chart13.xml" ContentType="application/vnd.openxmlformats-officedocument.drawingml.chart+xml"/>
  <Override PartName="/xl/theme/themeOverride13.xml" ContentType="application/vnd.openxmlformats-officedocument.themeOverride+xml"/>
  <Override PartName="/xl/charts/chart14.xml" ContentType="application/vnd.openxmlformats-officedocument.drawingml.chart+xml"/>
  <Override PartName="/xl/theme/themeOverride14.xml" ContentType="application/vnd.openxmlformats-officedocument.themeOverride+xml"/>
  <Override PartName="/xl/charts/chart15.xml" ContentType="application/vnd.openxmlformats-officedocument.drawingml.chart+xml"/>
  <Override PartName="/xl/theme/themeOverride15.xml" ContentType="application/vnd.openxmlformats-officedocument.themeOverride+xml"/>
  <Override PartName="/xl/charts/chart16.xml" ContentType="application/vnd.openxmlformats-officedocument.drawingml.chart+xml"/>
  <Override PartName="/xl/theme/themeOverride16.xml" ContentType="application/vnd.openxmlformats-officedocument.themeOverride+xml"/>
  <Override PartName="/xl/comments1.xml" ContentType="application/vnd.openxmlformats-officedocument.spreadsheetml.comments+xml"/>
  <Override PartName="/xl/drawings/drawing4.xml" ContentType="application/vnd.openxmlformats-officedocument.drawing+xml"/>
  <Override PartName="/xl/charts/chart17.xml" ContentType="application/vnd.openxmlformats-officedocument.drawingml.chart+xml"/>
  <Override PartName="/xl/theme/themeOverride17.xml" ContentType="application/vnd.openxmlformats-officedocument.themeOverride+xml"/>
  <Override PartName="/xl/drawings/drawing5.xml" ContentType="application/vnd.openxmlformats-officedocument.drawing+xml"/>
  <Override PartName="/xl/comments2.xml" ContentType="application/vnd.openxmlformats-officedocument.spreadsheetml.comments+xml"/>
  <Override PartName="/xl/charts/chart18.xml" ContentType="application/vnd.openxmlformats-officedocument.drawingml.chart+xml"/>
  <Override PartName="/xl/theme/themeOverride18.xml" ContentType="application/vnd.openxmlformats-officedocument.themeOverride+xml"/>
  <Override PartName="/xl/charts/chart19.xml" ContentType="application/vnd.openxmlformats-officedocument.drawingml.chart+xml"/>
  <Override PartName="/xl/theme/themeOverride19.xml" ContentType="application/vnd.openxmlformats-officedocument.themeOverride+xml"/>
  <Override PartName="/xl/charts/chart20.xml" ContentType="application/vnd.openxmlformats-officedocument.drawingml.chart+xml"/>
  <Override PartName="/xl/theme/themeOverride20.xml" ContentType="application/vnd.openxmlformats-officedocument.themeOverride+xml"/>
  <Override PartName="/xl/charts/chart21.xml" ContentType="application/vnd.openxmlformats-officedocument.drawingml.chart+xml"/>
  <Override PartName="/xl/theme/themeOverride21.xml" ContentType="application/vnd.openxmlformats-officedocument.themeOverride+xml"/>
  <Override PartName="/xl/drawings/drawing6.xml" ContentType="application/vnd.openxmlformats-officedocument.drawing+xml"/>
  <Override PartName="/xl/comments3.xml" ContentType="application/vnd.openxmlformats-officedocument.spreadsheetml.comments+xml"/>
  <Override PartName="/xl/charts/chart22.xml" ContentType="application/vnd.openxmlformats-officedocument.drawingml.chart+xml"/>
  <Override PartName="/xl/theme/themeOverride22.xml" ContentType="application/vnd.openxmlformats-officedocument.themeOverride+xml"/>
  <Override PartName="/xl/charts/chart23.xml" ContentType="application/vnd.openxmlformats-officedocument.drawingml.chart+xml"/>
  <Override PartName="/xl/theme/themeOverride23.xml" ContentType="application/vnd.openxmlformats-officedocument.themeOverride+xml"/>
  <Override PartName="/xl/charts/chart24.xml" ContentType="application/vnd.openxmlformats-officedocument.drawingml.chart+xml"/>
  <Override PartName="/xl/theme/themeOverride24.xml" ContentType="application/vnd.openxmlformats-officedocument.themeOverride+xml"/>
  <Override PartName="/xl/charts/chart25.xml" ContentType="application/vnd.openxmlformats-officedocument.drawingml.chart+xml"/>
  <Override PartName="/xl/theme/themeOverride25.xml" ContentType="application/vnd.openxmlformats-officedocument.themeOverride+xml"/>
  <Override PartName="/xl/charts/chart26.xml" ContentType="application/vnd.openxmlformats-officedocument.drawingml.chart+xml"/>
  <Override PartName="/xl/theme/themeOverride26.xml" ContentType="application/vnd.openxmlformats-officedocument.themeOverride+xml"/>
  <Override PartName="/xl/drawings/drawing7.xml" ContentType="application/vnd.openxmlformats-officedocument.drawing+xml"/>
  <Override PartName="/xl/charts/chart27.xml" ContentType="application/vnd.openxmlformats-officedocument.drawingml.chart+xml"/>
  <Override PartName="/xl/theme/themeOverride27.xml" ContentType="application/vnd.openxmlformats-officedocument.themeOverride+xml"/>
  <Override PartName="/xl/charts/chart28.xml" ContentType="application/vnd.openxmlformats-officedocument.drawingml.chart+xml"/>
  <Override PartName="/xl/theme/themeOverride28.xml" ContentType="application/vnd.openxmlformats-officedocument.themeOverride+xml"/>
  <Override PartName="/xl/drawings/drawing8.xml" ContentType="application/vnd.openxmlformats-officedocument.drawing+xml"/>
  <Override PartName="/xl/charts/chart29.xml" ContentType="application/vnd.openxmlformats-officedocument.drawingml.chart+xml"/>
  <Override PartName="/xl/theme/themeOverride29.xml" ContentType="application/vnd.openxmlformats-officedocument.themeOverride+xml"/>
  <Override PartName="/xl/charts/chart30.xml" ContentType="application/vnd.openxmlformats-officedocument.drawingml.chart+xml"/>
  <Override PartName="/xl/theme/themeOverride30.xml" ContentType="application/vnd.openxmlformats-officedocument.themeOverride+xml"/>
  <Override PartName="/xl/drawings/drawing9.xml" ContentType="application/vnd.openxmlformats-officedocument.drawing+xml"/>
  <Override PartName="/xl/charts/chart31.xml" ContentType="application/vnd.openxmlformats-officedocument.drawingml.chart+xml"/>
  <Override PartName="/xl/theme/themeOverride31.xml" ContentType="application/vnd.openxmlformats-officedocument.themeOverride+xml"/>
  <Override PartName="/xl/charts/chart32.xml" ContentType="application/vnd.openxmlformats-officedocument.drawingml.chart+xml"/>
  <Override PartName="/xl/theme/themeOverride32.xml" ContentType="application/vnd.openxmlformats-officedocument.themeOverride+xml"/>
  <Override PartName="/xl/charts/chart33.xml" ContentType="application/vnd.openxmlformats-officedocument.drawingml.chart+xml"/>
  <Override PartName="/xl/theme/themeOverride33.xml" ContentType="application/vnd.openxmlformats-officedocument.themeOverride+xml"/>
  <Override PartName="/xl/drawings/drawing10.xml" ContentType="application/vnd.openxmlformats-officedocument.drawing+xml"/>
  <Override PartName="/xl/charts/chart34.xml" ContentType="application/vnd.openxmlformats-officedocument.drawingml.chart+xml"/>
  <Override PartName="/xl/theme/themeOverride34.xml" ContentType="application/vnd.openxmlformats-officedocument.themeOverride+xml"/>
  <Override PartName="/xl/charts/chart35.xml" ContentType="application/vnd.openxmlformats-officedocument.drawingml.chart+xml"/>
  <Override PartName="/xl/theme/themeOverride35.xml" ContentType="application/vnd.openxmlformats-officedocument.themeOverride+xml"/>
  <Override PartName="/xl/charts/chart36.xml" ContentType="application/vnd.openxmlformats-officedocument.drawingml.chart+xml"/>
  <Override PartName="/xl/theme/themeOverride36.xml" ContentType="application/vnd.openxmlformats-officedocument.themeOverride+xml"/>
  <Override PartName="/xl/drawings/drawing11.xml" ContentType="application/vnd.openxmlformats-officedocument.drawing+xml"/>
  <Override PartName="/xl/charts/chart37.xml" ContentType="application/vnd.openxmlformats-officedocument.drawingml.chart+xml"/>
  <Override PartName="/xl/theme/themeOverride37.xml" ContentType="application/vnd.openxmlformats-officedocument.themeOverride+xml"/>
  <Override PartName="/xl/drawings/drawing12.xml" ContentType="application/vnd.openxmlformats-officedocument.drawing+xml"/>
  <Override PartName="/xl/charts/chart38.xml" ContentType="application/vnd.openxmlformats-officedocument.drawingml.chart+xml"/>
  <Override PartName="/xl/theme/themeOverride38.xml" ContentType="application/vnd.openxmlformats-officedocument.themeOverride+xml"/>
  <Override PartName="/xl/charts/chart39.xml" ContentType="application/vnd.openxmlformats-officedocument.drawingml.chart+xml"/>
  <Override PartName="/xl/theme/themeOverride39.xml" ContentType="application/vnd.openxmlformats-officedocument.themeOverride+xml"/>
  <Override PartName="/xl/charts/chart40.xml" ContentType="application/vnd.openxmlformats-officedocument.drawingml.chart+xml"/>
  <Override PartName="/xl/theme/themeOverride40.xml" ContentType="application/vnd.openxmlformats-officedocument.themeOverride+xml"/>
  <Override PartName="/xl/charts/chart41.xml" ContentType="application/vnd.openxmlformats-officedocument.drawingml.chart+xml"/>
  <Override PartName="/xl/theme/themeOverride41.xml" ContentType="application/vnd.openxmlformats-officedocument.themeOverride+xml"/>
  <Override PartName="/xl/drawings/drawing13.xml" ContentType="application/vnd.openxmlformats-officedocument.drawing+xml"/>
  <Override PartName="/xl/comments4.xml" ContentType="application/vnd.openxmlformats-officedocument.spreadsheetml.comments+xml"/>
  <Override PartName="/xl/charts/chart42.xml" ContentType="application/vnd.openxmlformats-officedocument.drawingml.chart+xml"/>
  <Override PartName="/xl/theme/themeOverride42.xml" ContentType="application/vnd.openxmlformats-officedocument.themeOverride+xml"/>
  <Override PartName="/xl/drawings/drawing14.xml" ContentType="application/vnd.openxmlformats-officedocument.drawingml.chartshapes+xml"/>
  <Override PartName="/xl/drawings/drawing15.xml" ContentType="application/vnd.openxmlformats-officedocument.drawing+xml"/>
  <Override PartName="/xl/comments5.xml" ContentType="application/vnd.openxmlformats-officedocument.spreadsheetml.comments+xml"/>
  <Override PartName="/xl/charts/chart43.xml" ContentType="application/vnd.openxmlformats-officedocument.drawingml.chart+xml"/>
  <Override PartName="/xl/theme/themeOverride43.xml" ContentType="application/vnd.openxmlformats-officedocument.themeOverride+xml"/>
  <Override PartName="/xl/drawings/drawing16.xml" ContentType="application/vnd.openxmlformats-officedocument.drawingml.chartshapes+xml"/>
  <Override PartName="/xl/drawings/drawing17.xml" ContentType="application/vnd.openxmlformats-officedocument.drawing+xml"/>
  <Override PartName="/xl/charts/chart44.xml" ContentType="application/vnd.openxmlformats-officedocument.drawingml.chart+xml"/>
  <Override PartName="/xl/theme/themeOverride44.xml" ContentType="application/vnd.openxmlformats-officedocument.themeOverride+xml"/>
  <Override PartName="/xl/drawings/drawing18.xml" ContentType="application/vnd.openxmlformats-officedocument.drawing+xml"/>
  <Override PartName="/xl/charts/chart45.xml" ContentType="application/vnd.openxmlformats-officedocument.drawingml.chart+xml"/>
  <Override PartName="/xl/theme/themeOverride45.xml" ContentType="application/vnd.openxmlformats-officedocument.themeOverride+xml"/>
  <Override PartName="/xl/charts/chart46.xml" ContentType="application/vnd.openxmlformats-officedocument.drawingml.chart+xml"/>
  <Override PartName="/xl/theme/themeOverride46.xml" ContentType="application/vnd.openxmlformats-officedocument.themeOverride+xml"/>
  <Override PartName="/xl/drawings/drawing19.xml" ContentType="application/vnd.openxmlformats-officedocument.drawing+xml"/>
  <Override PartName="/xl/charts/chart47.xml" ContentType="application/vnd.openxmlformats-officedocument.drawingml.chart+xml"/>
  <Override PartName="/xl/theme/themeOverride47.xml" ContentType="application/vnd.openxmlformats-officedocument.themeOverride+xml"/>
  <Override PartName="/xl/charts/chart48.xml" ContentType="application/vnd.openxmlformats-officedocument.drawingml.chart+xml"/>
  <Override PartName="/xl/theme/themeOverride48.xml" ContentType="application/vnd.openxmlformats-officedocument.themeOverride+xml"/>
  <Override PartName="/xl/charts/chart49.xml" ContentType="application/vnd.openxmlformats-officedocument.drawingml.chart+xml"/>
  <Override PartName="/xl/theme/themeOverride49.xml" ContentType="application/vnd.openxmlformats-officedocument.themeOverride+xml"/>
  <Override PartName="/xl/charts/chart50.xml" ContentType="application/vnd.openxmlformats-officedocument.drawingml.chart+xml"/>
  <Override PartName="/xl/theme/themeOverride50.xml" ContentType="application/vnd.openxmlformats-officedocument.themeOverride+xml"/>
  <Override PartName="/xl/drawings/drawing20.xml" ContentType="application/vnd.openxmlformats-officedocument.drawing+xml"/>
  <Override PartName="/xl/charts/chart51.xml" ContentType="application/vnd.openxmlformats-officedocument.drawingml.chart+xml"/>
  <Override PartName="/xl/theme/themeOverride51.xml" ContentType="application/vnd.openxmlformats-officedocument.themeOverride+xml"/>
  <Override PartName="/xl/charts/chart52.xml" ContentType="application/vnd.openxmlformats-officedocument.drawingml.chart+xml"/>
  <Override PartName="/xl/theme/themeOverride52.xml" ContentType="application/vnd.openxmlformats-officedocument.themeOverride+xml"/>
  <Override PartName="/xl/charts/chart53.xml" ContentType="application/vnd.openxmlformats-officedocument.drawingml.chart+xml"/>
  <Override PartName="/xl/theme/themeOverride53.xml" ContentType="application/vnd.openxmlformats-officedocument.themeOverride+xml"/>
  <Override PartName="/xl/charts/chart54.xml" ContentType="application/vnd.openxmlformats-officedocument.drawingml.chart+xml"/>
  <Override PartName="/xl/theme/themeOverride54.xml" ContentType="application/vnd.openxmlformats-officedocument.themeOverrid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020032\Desktop\"/>
    </mc:Choice>
  </mc:AlternateContent>
  <bookViews>
    <workbookView xWindow="-120" yWindow="-120" windowWidth="29040" windowHeight="15840" tabRatio="878"/>
  </bookViews>
  <sheets>
    <sheet name="目录" sheetId="214" r:id="rId1"/>
    <sheet name="组合回测" sheetId="220" r:id="rId2"/>
    <sheet name="面板-总览" sheetId="221" r:id="rId3"/>
    <sheet name="面板-景气指数" sheetId="222" r:id="rId4"/>
    <sheet name="面板-分位数" sheetId="223" r:id="rId5"/>
    <sheet name="面板-MA" sheetId="224" r:id="rId6"/>
    <sheet name="附录-指标体系" sheetId="145" r:id="rId7"/>
    <sheet name="附录-数据来源" sheetId="146" r:id="rId8"/>
    <sheet name="锂电-领先" sheetId="190" r:id="rId9"/>
    <sheet name="光伏-领先" sheetId="191" r:id="rId10"/>
    <sheet name="风电-领先 " sheetId="192" r:id="rId11"/>
    <sheet name="储能-领先" sheetId="193" r:id="rId12"/>
    <sheet name="半导体-领先 " sheetId="194" r:id="rId13"/>
    <sheet name="费半指数" sheetId="195" r:id="rId14"/>
    <sheet name="数字基建-领先" sheetId="196" r:id="rId15"/>
    <sheet name="元宇宙-领先" sheetId="197" r:id="rId16"/>
    <sheet name="物联网-领先 " sheetId="198" r:id="rId17"/>
    <sheet name="机器人-领先" sheetId="199" r:id="rId18"/>
    <sheet name="机床-领先" sheetId="200" r:id="rId19"/>
    <sheet name="航空装备-领先" sheetId="201" r:id="rId20"/>
    <sheet name="智能汽车-领先" sheetId="202" r:id="rId21"/>
    <sheet name="CXO-领先" sheetId="219" r:id="rId22"/>
    <sheet name="医美-领先  " sheetId="204" r:id="rId23"/>
  </sheets>
  <definedNames>
    <definedName name="_xlnm._FilterDatabase" localSheetId="21" hidden="1">'CXO-领先'!$J$1:$N$1</definedName>
    <definedName name="_xlnm._FilterDatabase" localSheetId="7" hidden="1">'附录-数据来源'!$A$2:$B$100</definedName>
    <definedName name="_xlnm._FilterDatabase" localSheetId="6" hidden="1">'附录-指标体系'!$A$4:$D$131</definedName>
    <definedName name="_xlnm._FilterDatabase" localSheetId="9" hidden="1">'光伏-领先'!#REF!</definedName>
    <definedName name="_xlnm._FilterDatabase" localSheetId="5" hidden="1">'面板-MA'!$A$2:$D$142</definedName>
    <definedName name="_xlnm._FilterDatabase" localSheetId="4" hidden="1">'面板-分位数'!$A$2:$D$142</definedName>
    <definedName name="_xlnm._FilterDatabase" localSheetId="16" hidden="1">'物联网-领先 '!#REF!</definedName>
    <definedName name="_xlnm._FilterDatabase" localSheetId="22" hidden="1">'医美-领先  '!$J$1:$M$1</definedName>
    <definedName name="_xlnm._FilterDatabase" localSheetId="20" hidden="1">'智能汽车-领先'!$N$1:$P$1</definedName>
  </definedNames>
  <calcPr calcId="152511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3" i="202" l="1"/>
  <c r="S21" i="219"/>
  <c r="S22" i="219"/>
  <c r="S23" i="219"/>
  <c r="S24" i="219"/>
  <c r="S25" i="219"/>
  <c r="S26" i="219"/>
  <c r="S27" i="219"/>
  <c r="S28" i="219"/>
  <c r="AE69" i="219"/>
  <c r="AF70" i="219"/>
  <c r="AF71" i="219"/>
  <c r="S30" i="219"/>
  <c r="T30" i="219" s="1"/>
  <c r="K3" i="200"/>
  <c r="K126" i="198" l="1"/>
  <c r="N55" i="198"/>
  <c r="L2" i="197"/>
  <c r="AW2" i="194"/>
  <c r="AW4" i="194"/>
  <c r="AW5" i="194"/>
  <c r="AW6" i="194"/>
  <c r="AW7" i="194"/>
  <c r="AW8" i="194"/>
  <c r="AW9" i="194"/>
  <c r="AW10" i="194"/>
  <c r="AW1" i="194"/>
  <c r="F56" i="193"/>
  <c r="AW3" i="194" l="1"/>
  <c r="AS3" i="192"/>
  <c r="AS4" i="192"/>
  <c r="AS5" i="192"/>
  <c r="AS8" i="192"/>
  <c r="Y58" i="192"/>
  <c r="Y59" i="192"/>
  <c r="Y60" i="192"/>
  <c r="Z22" i="192"/>
  <c r="Z23" i="192"/>
  <c r="Z24" i="192"/>
  <c r="Z26" i="192"/>
  <c r="Z27" i="192"/>
  <c r="Z28" i="192"/>
  <c r="Z30" i="192"/>
  <c r="Z31" i="192"/>
  <c r="Z32" i="192"/>
  <c r="Z34" i="192"/>
  <c r="Z35" i="192"/>
  <c r="Z36" i="192"/>
  <c r="Z38" i="192"/>
  <c r="Z39" i="192"/>
  <c r="Z40" i="192"/>
  <c r="Z42" i="192"/>
  <c r="Z43" i="192"/>
  <c r="Z44" i="192"/>
  <c r="Z46" i="192"/>
  <c r="Z47" i="192"/>
  <c r="Z48" i="192"/>
  <c r="Z50" i="192"/>
  <c r="Z51" i="192"/>
  <c r="Z52" i="192"/>
  <c r="Z54" i="192"/>
  <c r="Z55" i="192"/>
  <c r="Z56" i="192"/>
  <c r="X60" i="192"/>
  <c r="X61" i="192"/>
  <c r="X62" i="192"/>
  <c r="X63" i="192"/>
  <c r="X64" i="192"/>
  <c r="W60" i="192"/>
  <c r="AO39" i="191"/>
  <c r="AO40" i="191"/>
  <c r="AF7" i="191"/>
  <c r="AF15" i="191"/>
  <c r="J4" i="190"/>
  <c r="O2" i="190" s="1"/>
  <c r="H5" i="190"/>
  <c r="N3" i="190" s="1"/>
  <c r="H4" i="190"/>
  <c r="N2" i="190" s="1"/>
  <c r="BO177" i="223"/>
  <c r="AY177" i="223"/>
  <c r="AI177" i="223"/>
  <c r="AS170" i="223"/>
  <c r="AE167" i="223"/>
  <c r="AA165" i="223"/>
  <c r="BC160" i="223"/>
  <c r="AM160" i="223"/>
  <c r="W160" i="223"/>
  <c r="BI159" i="223"/>
  <c r="AS159" i="223"/>
  <c r="BO158" i="223"/>
  <c r="AY158" i="223"/>
  <c r="AI158" i="223"/>
  <c r="BU157" i="223"/>
  <c r="BE157" i="223"/>
  <c r="AO157" i="223"/>
  <c r="BK156" i="223"/>
  <c r="AD156" i="223"/>
  <c r="BQ155" i="223"/>
  <c r="BA155" i="223"/>
  <c r="AK155" i="223"/>
  <c r="BW154" i="223"/>
  <c r="BM153" i="223"/>
  <c r="AW153" i="223"/>
  <c r="BS152" i="223"/>
  <c r="W152" i="223"/>
  <c r="AI150" i="223"/>
  <c r="BQ147" i="223"/>
  <c r="BM145" i="223"/>
  <c r="AW145" i="223"/>
  <c r="AG145" i="223"/>
  <c r="W144" i="223"/>
  <c r="BO142" i="223"/>
  <c r="AY142" i="223"/>
  <c r="AI142" i="223"/>
  <c r="BK140" i="223"/>
  <c r="AU140" i="223"/>
  <c r="AE140" i="223"/>
  <c r="BQ139" i="223"/>
  <c r="BA139" i="223"/>
  <c r="AK139" i="223"/>
  <c r="BW138" i="223"/>
  <c r="BG138" i="223"/>
  <c r="AQ138" i="223"/>
  <c r="AA138" i="223"/>
  <c r="BM137" i="223"/>
  <c r="AW137" i="223"/>
  <c r="AG137" i="223"/>
  <c r="BS136" i="223"/>
  <c r="BC136" i="223"/>
  <c r="BI135" i="223"/>
  <c r="AS135" i="223"/>
  <c r="AC135" i="223"/>
  <c r="AA135" i="223"/>
  <c r="BO134" i="223"/>
  <c r="BU133" i="223"/>
  <c r="BE133" i="223"/>
  <c r="Y133" i="223"/>
  <c r="BK132" i="223"/>
  <c r="AQ130" i="223"/>
  <c r="AA130" i="223"/>
  <c r="BM129" i="223"/>
  <c r="AG129" i="223"/>
  <c r="W128" i="223"/>
  <c r="AC127" i="223"/>
  <c r="AY126" i="223"/>
  <c r="AI126" i="223"/>
  <c r="BU125" i="223"/>
  <c r="AO125" i="223"/>
  <c r="Y125" i="223"/>
  <c r="BQ123" i="223"/>
  <c r="AK123" i="223"/>
  <c r="BW122" i="223"/>
  <c r="I122" i="223"/>
  <c r="W120" i="223"/>
  <c r="BI119" i="223"/>
  <c r="AS119" i="223"/>
  <c r="AC119" i="223"/>
  <c r="M119" i="223"/>
  <c r="AI118" i="223"/>
  <c r="BU117" i="223"/>
  <c r="BE117" i="223"/>
  <c r="AE117" i="223"/>
  <c r="AE116" i="223"/>
  <c r="BR116" i="223"/>
  <c r="AK115" i="223"/>
  <c r="BW114" i="223"/>
  <c r="AA114" i="223"/>
  <c r="BH114" i="223"/>
  <c r="BM113" i="223"/>
  <c r="AW113" i="223"/>
  <c r="AG113" i="223"/>
  <c r="Q113" i="223"/>
  <c r="BS112" i="223"/>
  <c r="BC112" i="223"/>
  <c r="AM112" i="223"/>
  <c r="W112" i="223"/>
  <c r="G112" i="223"/>
  <c r="BI111" i="223"/>
  <c r="AS111" i="223"/>
  <c r="AC111" i="223"/>
  <c r="BO110" i="223"/>
  <c r="AY110" i="223"/>
  <c r="AI110" i="223"/>
  <c r="BU109" i="223"/>
  <c r="Y109" i="223"/>
  <c r="AR109" i="223"/>
  <c r="AU108" i="223"/>
  <c r="AE108" i="223"/>
  <c r="AK107" i="223"/>
  <c r="AA106" i="223"/>
  <c r="P106" i="223"/>
  <c r="BM105" i="223"/>
  <c r="AW105" i="223"/>
  <c r="AG105" i="223"/>
  <c r="K105" i="223"/>
  <c r="BV104" i="223"/>
  <c r="AC103" i="223"/>
  <c r="BO102" i="223"/>
  <c r="AI102" i="223"/>
  <c r="BM102" i="223"/>
  <c r="AO101" i="223"/>
  <c r="Y101" i="223"/>
  <c r="H101" i="223"/>
  <c r="BU100" i="223"/>
  <c r="BF99" i="223"/>
  <c r="BK98" i="223"/>
  <c r="AW97" i="223"/>
  <c r="W96" i="223"/>
  <c r="BM96" i="223"/>
  <c r="AE95" i="223"/>
  <c r="BH94" i="223"/>
  <c r="AO93" i="223"/>
  <c r="Y93" i="223"/>
  <c r="AV93" i="223"/>
  <c r="AW92" i="223"/>
  <c r="AK91" i="223"/>
  <c r="I91" i="223"/>
  <c r="AA90" i="223"/>
  <c r="Q90" i="223"/>
  <c r="K89" i="223"/>
  <c r="BC88" i="223"/>
  <c r="AM88" i="223"/>
  <c r="BH88" i="223"/>
  <c r="BI87" i="223"/>
  <c r="AC87" i="223"/>
  <c r="BF87" i="223"/>
  <c r="BO86" i="223"/>
  <c r="AI86" i="223"/>
  <c r="BS86" i="223"/>
  <c r="BU85" i="223"/>
  <c r="AO85" i="223"/>
  <c r="Y85" i="223"/>
  <c r="L85" i="223"/>
  <c r="BK84" i="223"/>
  <c r="BD84" i="223"/>
  <c r="O83" i="223"/>
  <c r="BW82" i="223"/>
  <c r="AA82" i="223"/>
  <c r="AR82" i="223"/>
  <c r="BM81" i="223"/>
  <c r="AW81" i="223"/>
  <c r="AG81" i="223"/>
  <c r="BK81" i="223"/>
  <c r="BS80" i="223"/>
  <c r="AM80" i="223"/>
  <c r="W80" i="223"/>
  <c r="U80" i="223"/>
  <c r="AS79" i="223"/>
  <c r="AC79" i="223"/>
  <c r="AR79" i="223"/>
  <c r="BO78" i="223"/>
  <c r="AI78" i="223"/>
  <c r="AO78" i="223"/>
  <c r="Y77" i="223"/>
  <c r="AD77" i="223"/>
  <c r="BK76" i="223"/>
  <c r="AU76" i="223"/>
  <c r="AE76" i="223"/>
  <c r="AS76" i="223"/>
  <c r="BQ75" i="223"/>
  <c r="AR75" i="223"/>
  <c r="BW74" i="223"/>
  <c r="BG74" i="223"/>
  <c r="AA74" i="223"/>
  <c r="AB74" i="223"/>
  <c r="AG73" i="223"/>
  <c r="BT73" i="223"/>
  <c r="BL72" i="223"/>
  <c r="BI71" i="223"/>
  <c r="AC71" i="223"/>
  <c r="AN71" i="223"/>
  <c r="AY70" i="223"/>
  <c r="BH70" i="223"/>
  <c r="BE69" i="223"/>
  <c r="AO69" i="223"/>
  <c r="AC69" i="223"/>
  <c r="AE68" i="223"/>
  <c r="AY68" i="223"/>
  <c r="BC67" i="223"/>
  <c r="BW66" i="223"/>
  <c r="BG66" i="223"/>
  <c r="AZ66" i="223"/>
  <c r="BM65" i="223"/>
  <c r="AX65" i="223"/>
  <c r="BK63" i="223"/>
  <c r="BJ63" i="223"/>
  <c r="BI63" i="223"/>
  <c r="AS63" i="223"/>
  <c r="AC63" i="223"/>
  <c r="AY62" i="223"/>
  <c r="O62" i="223"/>
  <c r="BM60" i="223"/>
  <c r="BX58" i="223"/>
  <c r="BW58" i="223"/>
  <c r="BI58" i="223"/>
  <c r="BH58" i="223"/>
  <c r="BG58" i="223"/>
  <c r="AS58" i="223"/>
  <c r="AR58" i="223"/>
  <c r="AQ58" i="223"/>
  <c r="AC58" i="223"/>
  <c r="AB58" i="223"/>
  <c r="AA58" i="223"/>
  <c r="M58" i="223"/>
  <c r="L58" i="223"/>
  <c r="K58" i="223"/>
  <c r="BO57" i="223"/>
  <c r="BM57" i="223"/>
  <c r="AY57" i="223"/>
  <c r="AW57" i="223"/>
  <c r="BU56" i="223"/>
  <c r="BS56" i="223"/>
  <c r="BE56" i="223"/>
  <c r="BC56" i="223"/>
  <c r="AO56" i="223"/>
  <c r="BK55" i="223"/>
  <c r="BJ55" i="223"/>
  <c r="BI55" i="223"/>
  <c r="BQ54" i="223"/>
  <c r="BO54" i="223"/>
  <c r="BA54" i="223"/>
  <c r="BW53" i="223"/>
  <c r="BX50" i="223"/>
  <c r="BW50" i="223"/>
  <c r="BM49" i="223"/>
  <c r="BW49" i="223"/>
  <c r="BW45" i="223"/>
  <c r="BV45" i="223"/>
  <c r="BU45" i="223"/>
  <c r="BM44" i="223"/>
  <c r="BL44" i="223"/>
  <c r="BK44" i="223"/>
  <c r="AW44" i="223"/>
  <c r="AV44" i="223"/>
  <c r="AU44" i="223"/>
  <c r="AG44" i="223"/>
  <c r="AF44" i="223"/>
  <c r="AE44" i="223"/>
  <c r="BS43" i="223"/>
  <c r="BR43" i="223"/>
  <c r="BQ43" i="223"/>
  <c r="BC43" i="223"/>
  <c r="BB43" i="223"/>
  <c r="BX42" i="223"/>
  <c r="BW42" i="223"/>
  <c r="BU32" i="223"/>
  <c r="BT32" i="223"/>
  <c r="BS32" i="223"/>
  <c r="BE32" i="223"/>
  <c r="BD32" i="223"/>
  <c r="BC32" i="223"/>
  <c r="AO32" i="223"/>
  <c r="BM28" i="223"/>
  <c r="BL28" i="223"/>
  <c r="AW28" i="223"/>
  <c r="AV28" i="223"/>
  <c r="AU28" i="223"/>
  <c r="BS27" i="223"/>
  <c r="BR27" i="223"/>
  <c r="BQ27" i="223"/>
  <c r="BC27" i="223"/>
  <c r="BB27" i="223"/>
  <c r="BX26" i="223"/>
  <c r="BW26" i="223"/>
  <c r="BO25" i="223"/>
  <c r="BN25" i="223"/>
  <c r="BM25" i="223"/>
  <c r="AY25" i="223"/>
  <c r="AX25" i="223"/>
  <c r="AW25" i="223"/>
  <c r="BU24" i="223"/>
  <c r="BT24" i="223"/>
  <c r="BS24" i="223"/>
  <c r="BE24" i="223"/>
  <c r="BD24" i="223"/>
  <c r="BC24" i="223"/>
  <c r="AO24" i="223"/>
  <c r="BW21" i="223"/>
  <c r="BV21" i="223"/>
  <c r="BU21" i="223"/>
  <c r="BX18" i="223"/>
  <c r="BW18" i="223"/>
  <c r="BQ17" i="223"/>
  <c r="BO17" i="223"/>
  <c r="BN17" i="223"/>
  <c r="AN8" i="223"/>
  <c r="AO8" i="223"/>
  <c r="BW7" i="223"/>
  <c r="BV7" i="223"/>
  <c r="AM7" i="223"/>
  <c r="BV6" i="223"/>
  <c r="BH5" i="223"/>
  <c r="BX4" i="223"/>
  <c r="BW4" i="223"/>
  <c r="AD4" i="223"/>
  <c r="BX178" i="223"/>
  <c r="BW178" i="223"/>
  <c r="BV178" i="223"/>
  <c r="BU178" i="223"/>
  <c r="BT178" i="223"/>
  <c r="BS178" i="223"/>
  <c r="BR178" i="223"/>
  <c r="BQ178" i="223"/>
  <c r="BP178" i="223"/>
  <c r="BO178" i="223"/>
  <c r="BN178" i="223"/>
  <c r="BC178" i="223"/>
  <c r="BB178" i="223"/>
  <c r="AZ178" i="223"/>
  <c r="AY178" i="223"/>
  <c r="AX178" i="223"/>
  <c r="AV178" i="223"/>
  <c r="AT178" i="223"/>
  <c r="AQ178" i="223"/>
  <c r="AK178" i="223"/>
  <c r="AE178" i="223"/>
  <c r="AC178" i="223"/>
  <c r="Y178" i="223"/>
  <c r="X178" i="223"/>
  <c r="W178" i="223"/>
  <c r="V178" i="223"/>
  <c r="R178" i="223"/>
  <c r="P178" i="223"/>
  <c r="L178" i="223"/>
  <c r="F178" i="223"/>
  <c r="E178" i="223"/>
  <c r="BX177" i="223"/>
  <c r="BW177" i="223"/>
  <c r="BV177" i="223"/>
  <c r="BU177" i="223"/>
  <c r="BT177" i="223"/>
  <c r="BS177" i="223"/>
  <c r="BR177" i="223"/>
  <c r="BQ177" i="223"/>
  <c r="BP177" i="223"/>
  <c r="BN177" i="223"/>
  <c r="BM177" i="223"/>
  <c r="BL177" i="223"/>
  <c r="BK177" i="223"/>
  <c r="BJ177" i="223"/>
  <c r="BI177" i="223"/>
  <c r="BH177" i="223"/>
  <c r="BG177" i="223"/>
  <c r="BF177" i="223"/>
  <c r="BE177" i="223"/>
  <c r="BD177" i="223"/>
  <c r="BC177" i="223"/>
  <c r="BB177" i="223"/>
  <c r="BA177" i="223"/>
  <c r="AZ177" i="223"/>
  <c r="AX177" i="223"/>
  <c r="AW177" i="223"/>
  <c r="AV177" i="223"/>
  <c r="AU177" i="223"/>
  <c r="AT177" i="223"/>
  <c r="AS177" i="223"/>
  <c r="AR177" i="223"/>
  <c r="AQ177" i="223"/>
  <c r="AP177" i="223"/>
  <c r="AO177" i="223"/>
  <c r="AN177" i="223"/>
  <c r="AM177" i="223"/>
  <c r="AL177" i="223"/>
  <c r="AK177" i="223"/>
  <c r="AJ177" i="223"/>
  <c r="AH177" i="223"/>
  <c r="AG177" i="223"/>
  <c r="AA177" i="223"/>
  <c r="P177" i="223"/>
  <c r="M177" i="223"/>
  <c r="F177" i="223"/>
  <c r="E177" i="223"/>
  <c r="F176" i="223"/>
  <c r="E176" i="223"/>
  <c r="BX175" i="223"/>
  <c r="F175" i="223"/>
  <c r="E175" i="223"/>
  <c r="BX174" i="223"/>
  <c r="F174" i="223"/>
  <c r="E174" i="223"/>
  <c r="BX173" i="223"/>
  <c r="F173" i="223"/>
  <c r="BX172" i="223"/>
  <c r="F172" i="223"/>
  <c r="E172" i="223"/>
  <c r="BX171" i="223"/>
  <c r="BW171" i="223"/>
  <c r="F171" i="223"/>
  <c r="BX170" i="223"/>
  <c r="BW170" i="223"/>
  <c r="BV170" i="223"/>
  <c r="BU170" i="223"/>
  <c r="BT170" i="223"/>
  <c r="BS170" i="223"/>
  <c r="BR170" i="223"/>
  <c r="BQ170" i="223"/>
  <c r="F170" i="223"/>
  <c r="E170" i="223"/>
  <c r="BX169" i="223"/>
  <c r="BW169" i="223"/>
  <c r="F169" i="223"/>
  <c r="E169" i="223"/>
  <c r="BX168" i="223"/>
  <c r="BW168" i="223"/>
  <c r="F168" i="223"/>
  <c r="E168" i="223"/>
  <c r="F167" i="223"/>
  <c r="E167" i="223"/>
  <c r="F166" i="223"/>
  <c r="E166" i="223"/>
  <c r="F165" i="223"/>
  <c r="E165" i="223"/>
  <c r="BX164" i="223"/>
  <c r="BW164" i="223"/>
  <c r="BV164" i="223"/>
  <c r="F164" i="223"/>
  <c r="BV163" i="223"/>
  <c r="BU163" i="223"/>
  <c r="BT163" i="223"/>
  <c r="BR163" i="223"/>
  <c r="BQ163" i="223"/>
  <c r="BP163" i="223"/>
  <c r="BN163" i="223"/>
  <c r="BM163" i="223"/>
  <c r="BL163" i="223"/>
  <c r="BK163" i="223"/>
  <c r="BH163" i="223"/>
  <c r="BG163" i="223"/>
  <c r="BF163" i="223"/>
  <c r="BE163" i="223"/>
  <c r="BA163" i="223"/>
  <c r="AZ163" i="223"/>
  <c r="AX163" i="223"/>
  <c r="AW163" i="223"/>
  <c r="AV163" i="223"/>
  <c r="AU163" i="223"/>
  <c r="AT163" i="223"/>
  <c r="AS163" i="223"/>
  <c r="AP163" i="223"/>
  <c r="AO163" i="223"/>
  <c r="AN163" i="223"/>
  <c r="AM163" i="223"/>
  <c r="AL163" i="223"/>
  <c r="AJ163" i="223"/>
  <c r="AF163" i="223"/>
  <c r="AE163" i="223"/>
  <c r="AD163" i="223"/>
  <c r="AC163" i="223"/>
  <c r="AB163" i="223"/>
  <c r="AA163" i="223"/>
  <c r="X163" i="223"/>
  <c r="W163" i="223"/>
  <c r="V163" i="223"/>
  <c r="U163" i="223"/>
  <c r="R163" i="223"/>
  <c r="Q163" i="223"/>
  <c r="P163" i="223"/>
  <c r="O163" i="223"/>
  <c r="L163" i="223"/>
  <c r="K163" i="223"/>
  <c r="J163" i="223"/>
  <c r="I163" i="223"/>
  <c r="F163" i="223"/>
  <c r="E163" i="223"/>
  <c r="BX162" i="223"/>
  <c r="BU162" i="223"/>
  <c r="BT162" i="223"/>
  <c r="BS162" i="223"/>
  <c r="BR162" i="223"/>
  <c r="BQ162" i="223"/>
  <c r="BP162" i="223"/>
  <c r="BO162" i="223"/>
  <c r="BK162" i="223"/>
  <c r="BH162" i="223"/>
  <c r="BF162" i="223"/>
  <c r="BD162" i="223"/>
  <c r="BC162" i="223"/>
  <c r="BB162" i="223"/>
  <c r="BA162" i="223"/>
  <c r="AZ162" i="223"/>
  <c r="AY162" i="223"/>
  <c r="AX162" i="223"/>
  <c r="AW162" i="223"/>
  <c r="AV162" i="223"/>
  <c r="AU162" i="223"/>
  <c r="AM162" i="223"/>
  <c r="AL162" i="223"/>
  <c r="AK162" i="223"/>
  <c r="AJ162" i="223"/>
  <c r="AI162" i="223"/>
  <c r="AH162" i="223"/>
  <c r="AG162" i="223"/>
  <c r="AF162" i="223"/>
  <c r="AE162" i="223"/>
  <c r="AD162" i="223"/>
  <c r="AC162" i="223"/>
  <c r="AB162" i="223"/>
  <c r="Z162" i="223"/>
  <c r="S162" i="223"/>
  <c r="R162" i="223"/>
  <c r="Q162" i="223"/>
  <c r="P162" i="223"/>
  <c r="O162" i="223"/>
  <c r="N162" i="223"/>
  <c r="M162" i="223"/>
  <c r="L162" i="223"/>
  <c r="J162" i="223"/>
  <c r="I162" i="223"/>
  <c r="H162" i="223"/>
  <c r="F162" i="223"/>
  <c r="E162" i="223"/>
  <c r="BX161" i="223"/>
  <c r="BW161" i="223"/>
  <c r="F161" i="223"/>
  <c r="E161" i="223"/>
  <c r="BX160" i="223"/>
  <c r="BW160" i="223"/>
  <c r="F160" i="223"/>
  <c r="E160" i="223"/>
  <c r="BX159" i="223"/>
  <c r="BW159" i="223"/>
  <c r="BV159" i="223"/>
  <c r="BU159" i="223"/>
  <c r="BT159" i="223"/>
  <c r="BS159" i="223"/>
  <c r="BR159" i="223"/>
  <c r="BQ159" i="223"/>
  <c r="BP159" i="223"/>
  <c r="BO159" i="223"/>
  <c r="BN159" i="223"/>
  <c r="BM159" i="223"/>
  <c r="BL159" i="223"/>
  <c r="BK159" i="223"/>
  <c r="BJ159" i="223"/>
  <c r="BH159" i="223"/>
  <c r="BG159" i="223"/>
  <c r="BF159" i="223"/>
  <c r="BE159" i="223"/>
  <c r="BD159" i="223"/>
  <c r="BC159" i="223"/>
  <c r="BB159" i="223"/>
  <c r="BA159" i="223"/>
  <c r="AZ159" i="223"/>
  <c r="AY159" i="223"/>
  <c r="AX159" i="223"/>
  <c r="AW159" i="223"/>
  <c r="AV159" i="223"/>
  <c r="AU159" i="223"/>
  <c r="AT159" i="223"/>
  <c r="AR159" i="223"/>
  <c r="AQ159" i="223"/>
  <c r="AP159" i="223"/>
  <c r="AO159" i="223"/>
  <c r="AN159" i="223"/>
  <c r="F159" i="223"/>
  <c r="BX158" i="223"/>
  <c r="BW158" i="223"/>
  <c r="BV158" i="223"/>
  <c r="BU158" i="223"/>
  <c r="BT158" i="223"/>
  <c r="BS158" i="223"/>
  <c r="BR158" i="223"/>
  <c r="BQ158" i="223"/>
  <c r="BP158" i="223"/>
  <c r="BN158" i="223"/>
  <c r="BM158" i="223"/>
  <c r="BL158" i="223"/>
  <c r="BK158" i="223"/>
  <c r="BJ158" i="223"/>
  <c r="BI158" i="223"/>
  <c r="BH158" i="223"/>
  <c r="BG158" i="223"/>
  <c r="BF158" i="223"/>
  <c r="BE158" i="223"/>
  <c r="BD158" i="223"/>
  <c r="BC158" i="223"/>
  <c r="BB158" i="223"/>
  <c r="BA158" i="223"/>
  <c r="AZ158" i="223"/>
  <c r="AX158" i="223"/>
  <c r="AW158" i="223"/>
  <c r="AV158" i="223"/>
  <c r="AU158" i="223"/>
  <c r="AT158" i="223"/>
  <c r="AS158" i="223"/>
  <c r="AR158" i="223"/>
  <c r="AQ158" i="223"/>
  <c r="AP158" i="223"/>
  <c r="AO158" i="223"/>
  <c r="AN158" i="223"/>
  <c r="AM158" i="223"/>
  <c r="AL158" i="223"/>
  <c r="AK158" i="223"/>
  <c r="AJ158" i="223"/>
  <c r="AH158" i="223"/>
  <c r="AG158" i="223"/>
  <c r="AF158" i="223"/>
  <c r="AE158" i="223"/>
  <c r="AD158" i="223"/>
  <c r="AC158" i="223"/>
  <c r="F158" i="223"/>
  <c r="E158" i="223"/>
  <c r="BX157" i="223"/>
  <c r="BW157" i="223"/>
  <c r="BV157" i="223"/>
  <c r="BT157" i="223"/>
  <c r="BS157" i="223"/>
  <c r="BR157" i="223"/>
  <c r="BQ157" i="223"/>
  <c r="BP157" i="223"/>
  <c r="BO157" i="223"/>
  <c r="BN157" i="223"/>
  <c r="BM157" i="223"/>
  <c r="BL157" i="223"/>
  <c r="BK157" i="223"/>
  <c r="BJ157" i="223"/>
  <c r="BI157" i="223"/>
  <c r="BH157" i="223"/>
  <c r="BG157" i="223"/>
  <c r="BF157" i="223"/>
  <c r="BD157" i="223"/>
  <c r="BC157" i="223"/>
  <c r="BB157" i="223"/>
  <c r="BA157" i="223"/>
  <c r="AZ157" i="223"/>
  <c r="AY157" i="223"/>
  <c r="AX157" i="223"/>
  <c r="AW157" i="223"/>
  <c r="AV157" i="223"/>
  <c r="AU157" i="223"/>
  <c r="AT157" i="223"/>
  <c r="AS157" i="223"/>
  <c r="AR157" i="223"/>
  <c r="AQ157" i="223"/>
  <c r="AP157" i="223"/>
  <c r="F157" i="223"/>
  <c r="E157" i="223"/>
  <c r="BX156" i="223"/>
  <c r="BW156" i="223"/>
  <c r="BV156" i="223"/>
  <c r="BU156" i="223"/>
  <c r="BT156" i="223"/>
  <c r="BS156" i="223"/>
  <c r="BR156" i="223"/>
  <c r="BQ156" i="223"/>
  <c r="BP156" i="223"/>
  <c r="BO156" i="223"/>
  <c r="BN156" i="223"/>
  <c r="BM156" i="223"/>
  <c r="BL156" i="223"/>
  <c r="BJ156" i="223"/>
  <c r="BI156" i="223"/>
  <c r="BH156" i="223"/>
  <c r="BG156" i="223"/>
  <c r="BF156" i="223"/>
  <c r="BE156" i="223"/>
  <c r="BD156" i="223"/>
  <c r="BC156" i="223"/>
  <c r="BB156" i="223"/>
  <c r="BA156" i="223"/>
  <c r="AZ156" i="223"/>
  <c r="AY156" i="223"/>
  <c r="AX156" i="223"/>
  <c r="AW156" i="223"/>
  <c r="AV156" i="223"/>
  <c r="F156" i="223"/>
  <c r="E156" i="223"/>
  <c r="BX155" i="223"/>
  <c r="BW155" i="223"/>
  <c r="BV155" i="223"/>
  <c r="BU155" i="223"/>
  <c r="BT155" i="223"/>
  <c r="BS155" i="223"/>
  <c r="BR155" i="223"/>
  <c r="BP155" i="223"/>
  <c r="BO155" i="223"/>
  <c r="BN155" i="223"/>
  <c r="BM155" i="223"/>
  <c r="BL155" i="223"/>
  <c r="BK155" i="223"/>
  <c r="BJ155" i="223"/>
  <c r="BI155" i="223"/>
  <c r="BH155" i="223"/>
  <c r="BG155" i="223"/>
  <c r="BF155" i="223"/>
  <c r="BE155" i="223"/>
  <c r="BD155" i="223"/>
  <c r="BC155" i="223"/>
  <c r="BB155" i="223"/>
  <c r="AZ155" i="223"/>
  <c r="AY155" i="223"/>
  <c r="AX155" i="223"/>
  <c r="AW155" i="223"/>
  <c r="AV155" i="223"/>
  <c r="AU155" i="223"/>
  <c r="AT155" i="223"/>
  <c r="AS155" i="223"/>
  <c r="AR155" i="223"/>
  <c r="AQ155" i="223"/>
  <c r="AP155" i="223"/>
  <c r="AO155" i="223"/>
  <c r="AN155" i="223"/>
  <c r="F155" i="223"/>
  <c r="E155" i="223"/>
  <c r="BX154" i="223"/>
  <c r="F154" i="223"/>
  <c r="BX153" i="223"/>
  <c r="BW153" i="223"/>
  <c r="BV153" i="223"/>
  <c r="BU153" i="223"/>
  <c r="BT153" i="223"/>
  <c r="BS153" i="223"/>
  <c r="BR153" i="223"/>
  <c r="BQ153" i="223"/>
  <c r="BP153" i="223"/>
  <c r="BO153" i="223"/>
  <c r="BN153" i="223"/>
  <c r="F153" i="223"/>
  <c r="E153" i="223"/>
  <c r="BX152" i="223"/>
  <c r="BW152" i="223"/>
  <c r="BV152" i="223"/>
  <c r="BU152" i="223"/>
  <c r="BT152" i="223"/>
  <c r="BR152" i="223"/>
  <c r="BQ152" i="223"/>
  <c r="BP152" i="223"/>
  <c r="BO152" i="223"/>
  <c r="BN152" i="223"/>
  <c r="F152" i="223"/>
  <c r="E152" i="223"/>
  <c r="BX151" i="223"/>
  <c r="BW151" i="223"/>
  <c r="F151" i="223"/>
  <c r="E151" i="223"/>
  <c r="BX150" i="223"/>
  <c r="BW150" i="223"/>
  <c r="F150" i="223"/>
  <c r="E150" i="223"/>
  <c r="BX149" i="223"/>
  <c r="BW149" i="223"/>
  <c r="F149" i="223"/>
  <c r="E149" i="223"/>
  <c r="BX148" i="223"/>
  <c r="BW148" i="223"/>
  <c r="F148" i="223"/>
  <c r="E148" i="223"/>
  <c r="BX147" i="223"/>
  <c r="BW147" i="223"/>
  <c r="F147" i="223"/>
  <c r="E147" i="223"/>
  <c r="F146" i="223"/>
  <c r="E146" i="223"/>
  <c r="F145" i="223"/>
  <c r="E145" i="223"/>
  <c r="F144" i="223"/>
  <c r="E144" i="223"/>
  <c r="BX143" i="223"/>
  <c r="BW143" i="223"/>
  <c r="F143" i="223"/>
  <c r="E143" i="223"/>
  <c r="BX142" i="223"/>
  <c r="BW142" i="223"/>
  <c r="BV142" i="223"/>
  <c r="BU142" i="223"/>
  <c r="BT142" i="223"/>
  <c r="BS142" i="223"/>
  <c r="BR142" i="223"/>
  <c r="BQ142" i="223"/>
  <c r="BP142" i="223"/>
  <c r="BN142" i="223"/>
  <c r="BM142" i="223"/>
  <c r="BL142" i="223"/>
  <c r="BK142" i="223"/>
  <c r="BJ142" i="223"/>
  <c r="BI142" i="223"/>
  <c r="BH142" i="223"/>
  <c r="BG142" i="223"/>
  <c r="BF142" i="223"/>
  <c r="BE142" i="223"/>
  <c r="BD142" i="223"/>
  <c r="BC142" i="223"/>
  <c r="BB142" i="223"/>
  <c r="BA142" i="223"/>
  <c r="AZ142" i="223"/>
  <c r="AX142" i="223"/>
  <c r="AW142" i="223"/>
  <c r="AV142" i="223"/>
  <c r="AU142" i="223"/>
  <c r="AT142" i="223"/>
  <c r="AS142" i="223"/>
  <c r="AR142" i="223"/>
  <c r="AQ142" i="223"/>
  <c r="AP142" i="223"/>
  <c r="AO142" i="223"/>
  <c r="F142" i="223"/>
  <c r="BX141" i="223"/>
  <c r="BW141" i="223"/>
  <c r="F141" i="223"/>
  <c r="E141" i="223"/>
  <c r="BX140" i="223"/>
  <c r="BW140" i="223"/>
  <c r="BV140" i="223"/>
  <c r="BU140" i="223"/>
  <c r="BT140" i="223"/>
  <c r="BS140" i="223"/>
  <c r="BR140" i="223"/>
  <c r="BQ140" i="223"/>
  <c r="BP140" i="223"/>
  <c r="BO140" i="223"/>
  <c r="BN140" i="223"/>
  <c r="BM140" i="223"/>
  <c r="BL140" i="223"/>
  <c r="BJ140" i="223"/>
  <c r="BI140" i="223"/>
  <c r="BH140" i="223"/>
  <c r="BG140" i="223"/>
  <c r="BF140" i="223"/>
  <c r="BE140" i="223"/>
  <c r="BD140" i="223"/>
  <c r="BC140" i="223"/>
  <c r="BB140" i="223"/>
  <c r="BA140" i="223"/>
  <c r="AZ140" i="223"/>
  <c r="AY140" i="223"/>
  <c r="AX140" i="223"/>
  <c r="AW140" i="223"/>
  <c r="AV140" i="223"/>
  <c r="AT140" i="223"/>
  <c r="AS140" i="223"/>
  <c r="AR140" i="223"/>
  <c r="AQ140" i="223"/>
  <c r="AP140" i="223"/>
  <c r="AO140" i="223"/>
  <c r="AN140" i="223"/>
  <c r="AM140" i="223"/>
  <c r="AL140" i="223"/>
  <c r="AK140" i="223"/>
  <c r="AJ140" i="223"/>
  <c r="AI140" i="223"/>
  <c r="AH140" i="223"/>
  <c r="AG140" i="223"/>
  <c r="AF140" i="223"/>
  <c r="AD140" i="223"/>
  <c r="AC140" i="223"/>
  <c r="AB140" i="223"/>
  <c r="AA140" i="223"/>
  <c r="Z140" i="223"/>
  <c r="Y140" i="223"/>
  <c r="X140" i="223"/>
  <c r="W140" i="223"/>
  <c r="V140" i="223"/>
  <c r="U140" i="223"/>
  <c r="T140" i="223"/>
  <c r="S140" i="223"/>
  <c r="R140" i="223"/>
  <c r="Q140" i="223"/>
  <c r="F140" i="223"/>
  <c r="E140" i="223"/>
  <c r="BX139" i="223"/>
  <c r="BW139" i="223"/>
  <c r="BV139" i="223"/>
  <c r="BU139" i="223"/>
  <c r="BT139" i="223"/>
  <c r="BS139" i="223"/>
  <c r="BR139" i="223"/>
  <c r="BP139" i="223"/>
  <c r="BO139" i="223"/>
  <c r="BN139" i="223"/>
  <c r="BM139" i="223"/>
  <c r="BL139" i="223"/>
  <c r="BK139" i="223"/>
  <c r="BJ139" i="223"/>
  <c r="BI139" i="223"/>
  <c r="BH139" i="223"/>
  <c r="BG139" i="223"/>
  <c r="BF139" i="223"/>
  <c r="BE139" i="223"/>
  <c r="BD139" i="223"/>
  <c r="BC139" i="223"/>
  <c r="BB139" i="223"/>
  <c r="AZ139" i="223"/>
  <c r="AY139" i="223"/>
  <c r="AX139" i="223"/>
  <c r="AW139" i="223"/>
  <c r="AV139" i="223"/>
  <c r="AU139" i="223"/>
  <c r="AT139" i="223"/>
  <c r="AS139" i="223"/>
  <c r="AR139" i="223"/>
  <c r="AQ139" i="223"/>
  <c r="AP139" i="223"/>
  <c r="AO139" i="223"/>
  <c r="AN139" i="223"/>
  <c r="AM139" i="223"/>
  <c r="AL139" i="223"/>
  <c r="AJ139" i="223"/>
  <c r="AI139" i="223"/>
  <c r="AH139" i="223"/>
  <c r="AG139" i="223"/>
  <c r="AF139" i="223"/>
  <c r="AE139" i="223"/>
  <c r="AD139" i="223"/>
  <c r="AC139" i="223"/>
  <c r="AB139" i="223"/>
  <c r="AA139" i="223"/>
  <c r="Z139" i="223"/>
  <c r="Y139" i="223"/>
  <c r="X139" i="223"/>
  <c r="W139" i="223"/>
  <c r="V139" i="223"/>
  <c r="T139" i="223"/>
  <c r="S139" i="223"/>
  <c r="R139" i="223"/>
  <c r="Q139" i="223"/>
  <c r="P139" i="223"/>
  <c r="O139" i="223"/>
  <c r="N139" i="223"/>
  <c r="M139" i="223"/>
  <c r="L139" i="223"/>
  <c r="K139" i="223"/>
  <c r="J139" i="223"/>
  <c r="I139" i="223"/>
  <c r="F139" i="223"/>
  <c r="E139" i="223"/>
  <c r="BX138" i="223"/>
  <c r="BV138" i="223"/>
  <c r="BU138" i="223"/>
  <c r="BT138" i="223"/>
  <c r="BS138" i="223"/>
  <c r="BR138" i="223"/>
  <c r="BQ138" i="223"/>
  <c r="BP138" i="223"/>
  <c r="BO138" i="223"/>
  <c r="BN138" i="223"/>
  <c r="BM138" i="223"/>
  <c r="BL138" i="223"/>
  <c r="BK138" i="223"/>
  <c r="BJ138" i="223"/>
  <c r="BI138" i="223"/>
  <c r="BH138" i="223"/>
  <c r="BF138" i="223"/>
  <c r="BE138" i="223"/>
  <c r="BD138" i="223"/>
  <c r="BC138" i="223"/>
  <c r="BB138" i="223"/>
  <c r="BA138" i="223"/>
  <c r="AZ138" i="223"/>
  <c r="AY138" i="223"/>
  <c r="AX138" i="223"/>
  <c r="AW138" i="223"/>
  <c r="AV138" i="223"/>
  <c r="AU138" i="223"/>
  <c r="AT138" i="223"/>
  <c r="AS138" i="223"/>
  <c r="AR138" i="223"/>
  <c r="AP138" i="223"/>
  <c r="AO138" i="223"/>
  <c r="AN138" i="223"/>
  <c r="AM138" i="223"/>
  <c r="AL138" i="223"/>
  <c r="AK138" i="223"/>
  <c r="AJ138" i="223"/>
  <c r="AI138" i="223"/>
  <c r="AH138" i="223"/>
  <c r="AG138" i="223"/>
  <c r="AF138" i="223"/>
  <c r="AE138" i="223"/>
  <c r="AD138" i="223"/>
  <c r="AC138" i="223"/>
  <c r="AB138" i="223"/>
  <c r="Z138" i="223"/>
  <c r="Y138" i="223"/>
  <c r="X138" i="223"/>
  <c r="W138" i="223"/>
  <c r="V138" i="223"/>
  <c r="U138" i="223"/>
  <c r="T138" i="223"/>
  <c r="S138" i="223"/>
  <c r="R138" i="223"/>
  <c r="Q138" i="223"/>
  <c r="F138" i="223"/>
  <c r="E138" i="223"/>
  <c r="BX137" i="223"/>
  <c r="BW137" i="223"/>
  <c r="BV137" i="223"/>
  <c r="BU137" i="223"/>
  <c r="BT137" i="223"/>
  <c r="BS137" i="223"/>
  <c r="BR137" i="223"/>
  <c r="BQ137" i="223"/>
  <c r="BP137" i="223"/>
  <c r="BO137" i="223"/>
  <c r="BN137" i="223"/>
  <c r="BL137" i="223"/>
  <c r="BK137" i="223"/>
  <c r="BJ137" i="223"/>
  <c r="BI137" i="223"/>
  <c r="BH137" i="223"/>
  <c r="BG137" i="223"/>
  <c r="BF137" i="223"/>
  <c r="BE137" i="223"/>
  <c r="BD137" i="223"/>
  <c r="BC137" i="223"/>
  <c r="BB137" i="223"/>
  <c r="BA137" i="223"/>
  <c r="AZ137" i="223"/>
  <c r="AY137" i="223"/>
  <c r="AX137" i="223"/>
  <c r="AV137" i="223"/>
  <c r="AU137" i="223"/>
  <c r="AT137" i="223"/>
  <c r="AS137" i="223"/>
  <c r="AR137" i="223"/>
  <c r="AQ137" i="223"/>
  <c r="AP137" i="223"/>
  <c r="AO137" i="223"/>
  <c r="AN137" i="223"/>
  <c r="AM137" i="223"/>
  <c r="AL137" i="223"/>
  <c r="AK137" i="223"/>
  <c r="AJ137" i="223"/>
  <c r="AI137" i="223"/>
  <c r="AH137" i="223"/>
  <c r="AF137" i="223"/>
  <c r="AE137" i="223"/>
  <c r="AD137" i="223"/>
  <c r="AC137" i="223"/>
  <c r="F137" i="223"/>
  <c r="E137" i="223"/>
  <c r="BX136" i="223"/>
  <c r="BW136" i="223"/>
  <c r="BV136" i="223"/>
  <c r="BU136" i="223"/>
  <c r="BT136" i="223"/>
  <c r="BR136" i="223"/>
  <c r="BQ136" i="223"/>
  <c r="BP136" i="223"/>
  <c r="BO136" i="223"/>
  <c r="BN136" i="223"/>
  <c r="BM136" i="223"/>
  <c r="BL136" i="223"/>
  <c r="BK136" i="223"/>
  <c r="BJ136" i="223"/>
  <c r="BI136" i="223"/>
  <c r="BH136" i="223"/>
  <c r="BG136" i="223"/>
  <c r="BF136" i="223"/>
  <c r="BE136" i="223"/>
  <c r="BD136" i="223"/>
  <c r="BB136" i="223"/>
  <c r="BA136" i="223"/>
  <c r="AZ136" i="223"/>
  <c r="AY136" i="223"/>
  <c r="AX136" i="223"/>
  <c r="AW136" i="223"/>
  <c r="AV136" i="223"/>
  <c r="AU136" i="223"/>
  <c r="AT136" i="223"/>
  <c r="AS136" i="223"/>
  <c r="AR136" i="223"/>
  <c r="AQ136" i="223"/>
  <c r="AP136" i="223"/>
  <c r="F136" i="223"/>
  <c r="E136" i="223"/>
  <c r="BX135" i="223"/>
  <c r="BW135" i="223"/>
  <c r="BV135" i="223"/>
  <c r="BU135" i="223"/>
  <c r="BT135" i="223"/>
  <c r="BS135" i="223"/>
  <c r="BR135" i="223"/>
  <c r="BQ135" i="223"/>
  <c r="BP135" i="223"/>
  <c r="BO135" i="223"/>
  <c r="BN135" i="223"/>
  <c r="BM135" i="223"/>
  <c r="BL135" i="223"/>
  <c r="BK135" i="223"/>
  <c r="BJ135" i="223"/>
  <c r="BH135" i="223"/>
  <c r="BG135" i="223"/>
  <c r="BF135" i="223"/>
  <c r="BE135" i="223"/>
  <c r="BD135" i="223"/>
  <c r="BC135" i="223"/>
  <c r="BB135" i="223"/>
  <c r="F135" i="223"/>
  <c r="E135" i="223"/>
  <c r="BX134" i="223"/>
  <c r="BW134" i="223"/>
  <c r="BV134" i="223"/>
  <c r="BU134" i="223"/>
  <c r="BT134" i="223"/>
  <c r="BS134" i="223"/>
  <c r="BR134" i="223"/>
  <c r="BQ134" i="223"/>
  <c r="BP134" i="223"/>
  <c r="BN134" i="223"/>
  <c r="BM134" i="223"/>
  <c r="BL134" i="223"/>
  <c r="BK134" i="223"/>
  <c r="BJ134" i="223"/>
  <c r="BI134" i="223"/>
  <c r="BH134" i="223"/>
  <c r="BG134" i="223"/>
  <c r="BF134" i="223"/>
  <c r="BE134" i="223"/>
  <c r="BD134" i="223"/>
  <c r="BC134" i="223"/>
  <c r="BB134" i="223"/>
  <c r="F134" i="223"/>
  <c r="E134" i="223"/>
  <c r="BX133" i="223"/>
  <c r="BW133" i="223"/>
  <c r="BV133" i="223"/>
  <c r="BT133" i="223"/>
  <c r="BS133" i="223"/>
  <c r="BR133" i="223"/>
  <c r="BQ133" i="223"/>
  <c r="BP133" i="223"/>
  <c r="BO133" i="223"/>
  <c r="BN133" i="223"/>
  <c r="BM133" i="223"/>
  <c r="BL133" i="223"/>
  <c r="BK133" i="223"/>
  <c r="BJ133" i="223"/>
  <c r="BI133" i="223"/>
  <c r="BH133" i="223"/>
  <c r="BG133" i="223"/>
  <c r="BF133" i="223"/>
  <c r="BD133" i="223"/>
  <c r="BC133" i="223"/>
  <c r="BB133" i="223"/>
  <c r="F133" i="223"/>
  <c r="E133" i="223"/>
  <c r="BX132" i="223"/>
  <c r="BW132" i="223"/>
  <c r="BV132" i="223"/>
  <c r="BU132" i="223"/>
  <c r="BT132" i="223"/>
  <c r="BS132" i="223"/>
  <c r="BR132" i="223"/>
  <c r="BQ132" i="223"/>
  <c r="BP132" i="223"/>
  <c r="BO132" i="223"/>
  <c r="BN132" i="223"/>
  <c r="BM132" i="223"/>
  <c r="BL132" i="223"/>
  <c r="BJ132" i="223"/>
  <c r="BI132" i="223"/>
  <c r="BH132" i="223"/>
  <c r="BG132" i="223"/>
  <c r="BF132" i="223"/>
  <c r="BE132" i="223"/>
  <c r="BD132" i="223"/>
  <c r="BC132" i="223"/>
  <c r="BB132" i="223"/>
  <c r="F132" i="223"/>
  <c r="E132" i="223"/>
  <c r="BX131" i="223"/>
  <c r="BW131" i="223"/>
  <c r="F131" i="223"/>
  <c r="E131" i="223"/>
  <c r="F130" i="223"/>
  <c r="E130" i="223"/>
  <c r="BX129" i="223"/>
  <c r="BW129" i="223"/>
  <c r="F129" i="223"/>
  <c r="E129" i="223"/>
  <c r="F128" i="223"/>
  <c r="E128" i="223"/>
  <c r="BX127" i="223"/>
  <c r="BW127" i="223"/>
  <c r="BV127" i="223"/>
  <c r="BU127" i="223"/>
  <c r="BT127" i="223"/>
  <c r="BS127" i="223"/>
  <c r="BR127" i="223"/>
  <c r="BQ127" i="223"/>
  <c r="BP127" i="223"/>
  <c r="BO127" i="223"/>
  <c r="BN127" i="223"/>
  <c r="F127" i="223"/>
  <c r="E127" i="223"/>
  <c r="BX126" i="223"/>
  <c r="BW126" i="223"/>
  <c r="F126" i="223"/>
  <c r="E126" i="223"/>
  <c r="BX125" i="223"/>
  <c r="BW125" i="223"/>
  <c r="F125" i="223"/>
  <c r="E125" i="223"/>
  <c r="BX124" i="223"/>
  <c r="BW124" i="223"/>
  <c r="F124" i="223"/>
  <c r="E124" i="223"/>
  <c r="BX123" i="223"/>
  <c r="BW123" i="223"/>
  <c r="BV123" i="223"/>
  <c r="BU123" i="223"/>
  <c r="BT123" i="223"/>
  <c r="BS123" i="223"/>
  <c r="BR123" i="223"/>
  <c r="BP123" i="223"/>
  <c r="BO123" i="223"/>
  <c r="BN123" i="223"/>
  <c r="BM123" i="223"/>
  <c r="BL123" i="223"/>
  <c r="BK123" i="223"/>
  <c r="F123" i="223"/>
  <c r="E123" i="223"/>
  <c r="BX122" i="223"/>
  <c r="BV122" i="223"/>
  <c r="BU122" i="223"/>
  <c r="BT122" i="223"/>
  <c r="BS122" i="223"/>
  <c r="BR122" i="223"/>
  <c r="BQ122" i="223"/>
  <c r="BP122" i="223"/>
  <c r="BO122" i="223"/>
  <c r="BN122" i="223"/>
  <c r="BM122" i="223"/>
  <c r="BL122" i="223"/>
  <c r="BK122" i="223"/>
  <c r="F122" i="223"/>
  <c r="BV121" i="223"/>
  <c r="AV121" i="223"/>
  <c r="F121" i="223"/>
  <c r="BX120" i="223"/>
  <c r="BW120" i="223"/>
  <c r="F120" i="223"/>
  <c r="E120" i="223"/>
  <c r="BX119" i="223"/>
  <c r="BW119" i="223"/>
  <c r="BV119" i="223"/>
  <c r="BU119" i="223"/>
  <c r="BT119" i="223"/>
  <c r="BS119" i="223"/>
  <c r="BR119" i="223"/>
  <c r="BQ119" i="223"/>
  <c r="BP119" i="223"/>
  <c r="BO119" i="223"/>
  <c r="BN119" i="223"/>
  <c r="BM119" i="223"/>
  <c r="BL119" i="223"/>
  <c r="BK119" i="223"/>
  <c r="BJ119" i="223"/>
  <c r="BH119" i="223"/>
  <c r="BG119" i="223"/>
  <c r="BF119" i="223"/>
  <c r="BE119" i="223"/>
  <c r="BD119" i="223"/>
  <c r="BC119" i="223"/>
  <c r="BB119" i="223"/>
  <c r="BA119" i="223"/>
  <c r="AZ119" i="223"/>
  <c r="AY119" i="223"/>
  <c r="AX119" i="223"/>
  <c r="AW119" i="223"/>
  <c r="AV119" i="223"/>
  <c r="AU119" i="223"/>
  <c r="AT119" i="223"/>
  <c r="AR119" i="223"/>
  <c r="AQ119" i="223"/>
  <c r="AP119" i="223"/>
  <c r="AO119" i="223"/>
  <c r="AN119" i="223"/>
  <c r="AM119" i="223"/>
  <c r="AL119" i="223"/>
  <c r="AK119" i="223"/>
  <c r="AJ119" i="223"/>
  <c r="AI119" i="223"/>
  <c r="AH119" i="223"/>
  <c r="AG119" i="223"/>
  <c r="AF119" i="223"/>
  <c r="AE119" i="223"/>
  <c r="AD119" i="223"/>
  <c r="AB119" i="223"/>
  <c r="AA119" i="223"/>
  <c r="Z119" i="223"/>
  <c r="Y119" i="223"/>
  <c r="X119" i="223"/>
  <c r="W119" i="223"/>
  <c r="V119" i="223"/>
  <c r="U119" i="223"/>
  <c r="T119" i="223"/>
  <c r="S119" i="223"/>
  <c r="R119" i="223"/>
  <c r="Q119" i="223"/>
  <c r="P119" i="223"/>
  <c r="O119" i="223"/>
  <c r="N119" i="223"/>
  <c r="L119" i="223"/>
  <c r="K119" i="223"/>
  <c r="J119" i="223"/>
  <c r="I119" i="223"/>
  <c r="H119" i="223"/>
  <c r="G119" i="223"/>
  <c r="F119" i="223"/>
  <c r="E119" i="223"/>
  <c r="BX118" i="223"/>
  <c r="BW118" i="223"/>
  <c r="F118" i="223"/>
  <c r="E118" i="223"/>
  <c r="BX117" i="223"/>
  <c r="BW117" i="223"/>
  <c r="F117" i="223"/>
  <c r="E117" i="223"/>
  <c r="BX116" i="223"/>
  <c r="BW116" i="223"/>
  <c r="AW116" i="223"/>
  <c r="F116" i="223"/>
  <c r="E116" i="223"/>
  <c r="BX115" i="223"/>
  <c r="BW115" i="223"/>
  <c r="F115" i="223"/>
  <c r="E115" i="223"/>
  <c r="BX114" i="223"/>
  <c r="F114" i="223"/>
  <c r="E114" i="223"/>
  <c r="BX113" i="223"/>
  <c r="BW113" i="223"/>
  <c r="BV113" i="223"/>
  <c r="BU113" i="223"/>
  <c r="BT113" i="223"/>
  <c r="BS113" i="223"/>
  <c r="BR113" i="223"/>
  <c r="BQ113" i="223"/>
  <c r="BP113" i="223"/>
  <c r="BO113" i="223"/>
  <c r="BN113" i="223"/>
  <c r="BL113" i="223"/>
  <c r="BK113" i="223"/>
  <c r="BJ113" i="223"/>
  <c r="BI113" i="223"/>
  <c r="BH113" i="223"/>
  <c r="BG113" i="223"/>
  <c r="BF113" i="223"/>
  <c r="BE113" i="223"/>
  <c r="BD113" i="223"/>
  <c r="BC113" i="223"/>
  <c r="BB113" i="223"/>
  <c r="BA113" i="223"/>
  <c r="AZ113" i="223"/>
  <c r="AY113" i="223"/>
  <c r="AX113" i="223"/>
  <c r="AV113" i="223"/>
  <c r="AU113" i="223"/>
  <c r="AT113" i="223"/>
  <c r="AS113" i="223"/>
  <c r="AR113" i="223"/>
  <c r="AQ113" i="223"/>
  <c r="AP113" i="223"/>
  <c r="AO113" i="223"/>
  <c r="AN113" i="223"/>
  <c r="AM113" i="223"/>
  <c r="AL113" i="223"/>
  <c r="AK113" i="223"/>
  <c r="AJ113" i="223"/>
  <c r="AI113" i="223"/>
  <c r="AH113" i="223"/>
  <c r="AF113" i="223"/>
  <c r="AE113" i="223"/>
  <c r="AD113" i="223"/>
  <c r="AC113" i="223"/>
  <c r="AB113" i="223"/>
  <c r="AA113" i="223"/>
  <c r="Z113" i="223"/>
  <c r="Y113" i="223"/>
  <c r="X113" i="223"/>
  <c r="W113" i="223"/>
  <c r="V113" i="223"/>
  <c r="U113" i="223"/>
  <c r="T113" i="223"/>
  <c r="S113" i="223"/>
  <c r="R113" i="223"/>
  <c r="P113" i="223"/>
  <c r="O113" i="223"/>
  <c r="N113" i="223"/>
  <c r="M113" i="223"/>
  <c r="L113" i="223"/>
  <c r="K113" i="223"/>
  <c r="J113" i="223"/>
  <c r="I113" i="223"/>
  <c r="H113" i="223"/>
  <c r="G113" i="223"/>
  <c r="F113" i="223"/>
  <c r="E113" i="223"/>
  <c r="BX112" i="223"/>
  <c r="BW112" i="223"/>
  <c r="BV112" i="223"/>
  <c r="BU112" i="223"/>
  <c r="BT112" i="223"/>
  <c r="BR112" i="223"/>
  <c r="BQ112" i="223"/>
  <c r="BP112" i="223"/>
  <c r="BO112" i="223"/>
  <c r="BN112" i="223"/>
  <c r="BM112" i="223"/>
  <c r="BL112" i="223"/>
  <c r="BK112" i="223"/>
  <c r="BJ112" i="223"/>
  <c r="BI112" i="223"/>
  <c r="BH112" i="223"/>
  <c r="BG112" i="223"/>
  <c r="BF112" i="223"/>
  <c r="BE112" i="223"/>
  <c r="BD112" i="223"/>
  <c r="BB112" i="223"/>
  <c r="BA112" i="223"/>
  <c r="AZ112" i="223"/>
  <c r="AY112" i="223"/>
  <c r="AX112" i="223"/>
  <c r="AW112" i="223"/>
  <c r="AV112" i="223"/>
  <c r="AU112" i="223"/>
  <c r="AT112" i="223"/>
  <c r="AS112" i="223"/>
  <c r="AR112" i="223"/>
  <c r="AQ112" i="223"/>
  <c r="AP112" i="223"/>
  <c r="AO112" i="223"/>
  <c r="AN112" i="223"/>
  <c r="AL112" i="223"/>
  <c r="AK112" i="223"/>
  <c r="AJ112" i="223"/>
  <c r="AI112" i="223"/>
  <c r="AH112" i="223"/>
  <c r="AG112" i="223"/>
  <c r="AF112" i="223"/>
  <c r="AE112" i="223"/>
  <c r="AD112" i="223"/>
  <c r="AC112" i="223"/>
  <c r="AB112" i="223"/>
  <c r="AA112" i="223"/>
  <c r="Z112" i="223"/>
  <c r="Y112" i="223"/>
  <c r="X112" i="223"/>
  <c r="V112" i="223"/>
  <c r="U112" i="223"/>
  <c r="T112" i="223"/>
  <c r="S112" i="223"/>
  <c r="R112" i="223"/>
  <c r="Q112" i="223"/>
  <c r="P112" i="223"/>
  <c r="O112" i="223"/>
  <c r="N112" i="223"/>
  <c r="M112" i="223"/>
  <c r="L112" i="223"/>
  <c r="K112" i="223"/>
  <c r="J112" i="223"/>
  <c r="I112" i="223"/>
  <c r="H112" i="223"/>
  <c r="F112" i="223"/>
  <c r="E112" i="223"/>
  <c r="BX111" i="223"/>
  <c r="F111" i="223"/>
  <c r="BX110" i="223"/>
  <c r="BW110" i="223"/>
  <c r="BV110" i="223"/>
  <c r="BU110" i="223"/>
  <c r="BT110" i="223"/>
  <c r="BS110" i="223"/>
  <c r="BR110" i="223"/>
  <c r="BQ110" i="223"/>
  <c r="BP110" i="223"/>
  <c r="BN110" i="223"/>
  <c r="BM110" i="223"/>
  <c r="BL110" i="223"/>
  <c r="BK110" i="223"/>
  <c r="BJ110" i="223"/>
  <c r="BI110" i="223"/>
  <c r="BH110" i="223"/>
  <c r="BG110" i="223"/>
  <c r="BF110" i="223"/>
  <c r="BE110" i="223"/>
  <c r="BD110" i="223"/>
  <c r="BC110" i="223"/>
  <c r="BB110" i="223"/>
  <c r="BA110" i="223"/>
  <c r="AZ110" i="223"/>
  <c r="AW110" i="223"/>
  <c r="F110" i="223"/>
  <c r="BX109" i="223"/>
  <c r="BW109" i="223"/>
  <c r="BV109" i="223"/>
  <c r="BT109" i="223"/>
  <c r="BS109" i="223"/>
  <c r="BR109" i="223"/>
  <c r="BQ109" i="223"/>
  <c r="BP109" i="223"/>
  <c r="BO109" i="223"/>
  <c r="BN109" i="223"/>
  <c r="BM109" i="223"/>
  <c r="F109" i="223"/>
  <c r="E109" i="223"/>
  <c r="AT108" i="223"/>
  <c r="F108" i="223"/>
  <c r="E108" i="223"/>
  <c r="BX107" i="223"/>
  <c r="BW107" i="223"/>
  <c r="F107" i="223"/>
  <c r="E107" i="223"/>
  <c r="F106" i="223"/>
  <c r="E106" i="223"/>
  <c r="F105" i="223"/>
  <c r="E105" i="223"/>
  <c r="BX104" i="223"/>
  <c r="BW104" i="223"/>
  <c r="F104" i="223"/>
  <c r="BX103" i="223"/>
  <c r="BW103" i="223"/>
  <c r="BV103" i="223"/>
  <c r="BU103" i="223"/>
  <c r="BT103" i="223"/>
  <c r="BS103" i="223"/>
  <c r="BR103" i="223"/>
  <c r="BQ103" i="223"/>
  <c r="BP103" i="223"/>
  <c r="BO103" i="223"/>
  <c r="BN103" i="223"/>
  <c r="F103" i="223"/>
  <c r="E103" i="223"/>
  <c r="BX102" i="223"/>
  <c r="F102" i="223"/>
  <c r="F101" i="223"/>
  <c r="BQ100" i="223"/>
  <c r="F100" i="223"/>
  <c r="E100" i="223"/>
  <c r="F99" i="223"/>
  <c r="E99" i="223"/>
  <c r="AG98" i="223"/>
  <c r="F98" i="223"/>
  <c r="E98" i="223"/>
  <c r="F97" i="223"/>
  <c r="E97" i="223"/>
  <c r="BA96" i="223"/>
  <c r="I96" i="223"/>
  <c r="F96" i="223"/>
  <c r="E96" i="223"/>
  <c r="F95" i="223"/>
  <c r="E95" i="223"/>
  <c r="BB94" i="223"/>
  <c r="AV94" i="223"/>
  <c r="F94" i="223"/>
  <c r="E94" i="223"/>
  <c r="AF93" i="223"/>
  <c r="I93" i="223"/>
  <c r="F93" i="223"/>
  <c r="E93" i="223"/>
  <c r="F92" i="223"/>
  <c r="E92" i="223"/>
  <c r="BW91" i="223"/>
  <c r="F91" i="223"/>
  <c r="E91" i="223"/>
  <c r="AY90" i="223"/>
  <c r="AW90" i="223"/>
  <c r="F90" i="223"/>
  <c r="E90" i="223"/>
  <c r="AS89" i="223"/>
  <c r="T89" i="223"/>
  <c r="F89" i="223"/>
  <c r="E89" i="223"/>
  <c r="W88" i="223"/>
  <c r="R88" i="223"/>
  <c r="F88" i="223"/>
  <c r="E88" i="223"/>
  <c r="W87" i="223"/>
  <c r="P87" i="223"/>
  <c r="F87" i="223"/>
  <c r="E87" i="223"/>
  <c r="AE86" i="223"/>
  <c r="G86" i="223"/>
  <c r="F86" i="223"/>
  <c r="E86" i="223"/>
  <c r="M85" i="223"/>
  <c r="K85" i="223"/>
  <c r="F85" i="223"/>
  <c r="E85" i="223"/>
  <c r="AE84" i="223"/>
  <c r="X84" i="223"/>
  <c r="F84" i="223"/>
  <c r="E84" i="223"/>
  <c r="Z83" i="223"/>
  <c r="T83" i="223"/>
  <c r="F83" i="223"/>
  <c r="E83" i="223"/>
  <c r="BX82" i="223"/>
  <c r="BV82" i="223"/>
  <c r="BU82" i="223"/>
  <c r="BT82" i="223"/>
  <c r="BS82" i="223"/>
  <c r="BR82" i="223"/>
  <c r="BQ82" i="223"/>
  <c r="BP82" i="223"/>
  <c r="BO82" i="223"/>
  <c r="BN82" i="223"/>
  <c r="BM82" i="223"/>
  <c r="F82" i="223"/>
  <c r="E82" i="223"/>
  <c r="BX81" i="223"/>
  <c r="BW81" i="223"/>
  <c r="BV81" i="223"/>
  <c r="BU81" i="223"/>
  <c r="BT81" i="223"/>
  <c r="BS81" i="223"/>
  <c r="BR81" i="223"/>
  <c r="BQ81" i="223"/>
  <c r="BP81" i="223"/>
  <c r="BO81" i="223"/>
  <c r="BN81" i="223"/>
  <c r="AP81" i="223"/>
  <c r="F81" i="223"/>
  <c r="E81" i="223"/>
  <c r="BX80" i="223"/>
  <c r="BW80" i="223"/>
  <c r="BV80" i="223"/>
  <c r="BU80" i="223"/>
  <c r="BT80" i="223"/>
  <c r="BR80" i="223"/>
  <c r="BQ80" i="223"/>
  <c r="BP80" i="223"/>
  <c r="BO80" i="223"/>
  <c r="BN80" i="223"/>
  <c r="BM80" i="223"/>
  <c r="R80" i="223"/>
  <c r="F80" i="223"/>
  <c r="E80" i="223"/>
  <c r="BX79" i="223"/>
  <c r="BW79" i="223"/>
  <c r="BV79" i="223"/>
  <c r="BU79" i="223"/>
  <c r="BT79" i="223"/>
  <c r="BS79" i="223"/>
  <c r="BR79" i="223"/>
  <c r="BQ79" i="223"/>
  <c r="BP79" i="223"/>
  <c r="BO79" i="223"/>
  <c r="BN79" i="223"/>
  <c r="BM79" i="223"/>
  <c r="G79" i="223"/>
  <c r="F79" i="223"/>
  <c r="E79" i="223"/>
  <c r="BX78" i="223"/>
  <c r="BW78" i="223"/>
  <c r="BV78" i="223"/>
  <c r="BU78" i="223"/>
  <c r="BT78" i="223"/>
  <c r="BS78" i="223"/>
  <c r="BR78" i="223"/>
  <c r="BQ78" i="223"/>
  <c r="BP78" i="223"/>
  <c r="BN78" i="223"/>
  <c r="BM78" i="223"/>
  <c r="BH78" i="223"/>
  <c r="M78" i="223"/>
  <c r="F78" i="223"/>
  <c r="E78" i="223"/>
  <c r="AW77" i="223"/>
  <c r="F77" i="223"/>
  <c r="E77" i="223"/>
  <c r="BX76" i="223"/>
  <c r="AD76" i="223"/>
  <c r="F76" i="223"/>
  <c r="E76" i="223"/>
  <c r="BX75" i="223"/>
  <c r="BM75" i="223"/>
  <c r="K75" i="223"/>
  <c r="F75" i="223"/>
  <c r="E75" i="223"/>
  <c r="BX74" i="223"/>
  <c r="BV74" i="223"/>
  <c r="BU74" i="223"/>
  <c r="BT74" i="223"/>
  <c r="BK74" i="223"/>
  <c r="S74" i="223"/>
  <c r="F74" i="223"/>
  <c r="E74" i="223"/>
  <c r="BX73" i="223"/>
  <c r="BW73" i="223"/>
  <c r="AZ73" i="223"/>
  <c r="G73" i="223"/>
  <c r="F73" i="223"/>
  <c r="E73" i="223"/>
  <c r="BX72" i="223"/>
  <c r="AJ72" i="223"/>
  <c r="F72" i="223"/>
  <c r="BL71" i="223"/>
  <c r="J71" i="223"/>
  <c r="F71" i="223"/>
  <c r="E71" i="223"/>
  <c r="AE70" i="223"/>
  <c r="F70" i="223"/>
  <c r="E70" i="223"/>
  <c r="BD69" i="223"/>
  <c r="G69" i="223"/>
  <c r="F69" i="223"/>
  <c r="E69" i="223"/>
  <c r="BX68" i="223"/>
  <c r="BW68" i="223"/>
  <c r="BV68" i="223"/>
  <c r="BU68" i="223"/>
  <c r="BT68" i="223"/>
  <c r="AR68" i="223"/>
  <c r="F68" i="223"/>
  <c r="E68" i="223"/>
  <c r="BX67" i="223"/>
  <c r="BW67" i="223"/>
  <c r="BP67" i="223"/>
  <c r="H67" i="223"/>
  <c r="F67" i="223"/>
  <c r="E67" i="223"/>
  <c r="BX66" i="223"/>
  <c r="BV66" i="223"/>
  <c r="BU66" i="223"/>
  <c r="BT66" i="223"/>
  <c r="BS66" i="223"/>
  <c r="BR66" i="223"/>
  <c r="BQ66" i="223"/>
  <c r="BP66" i="223"/>
  <c r="BO66" i="223"/>
  <c r="BN66" i="223"/>
  <c r="BM66" i="223"/>
  <c r="BL66" i="223"/>
  <c r="BK66" i="223"/>
  <c r="BJ66" i="223"/>
  <c r="BI66" i="223"/>
  <c r="BH66" i="223"/>
  <c r="BF66" i="223"/>
  <c r="BE66" i="223"/>
  <c r="BD66" i="223"/>
  <c r="BC66" i="223"/>
  <c r="BB66" i="223"/>
  <c r="BA66" i="223"/>
  <c r="P66" i="223"/>
  <c r="F66" i="223"/>
  <c r="E66" i="223"/>
  <c r="BX65" i="223"/>
  <c r="BW65" i="223"/>
  <c r="BV65" i="223"/>
  <c r="BU65" i="223"/>
  <c r="BT65" i="223"/>
  <c r="BS65" i="223"/>
  <c r="BR65" i="223"/>
  <c r="BQ65" i="223"/>
  <c r="BP65" i="223"/>
  <c r="BO65" i="223"/>
  <c r="BN65" i="223"/>
  <c r="BL65" i="223"/>
  <c r="BK65" i="223"/>
  <c r="BJ65" i="223"/>
  <c r="BI65" i="223"/>
  <c r="BH65" i="223"/>
  <c r="BG65" i="223"/>
  <c r="BF65" i="223"/>
  <c r="BE65" i="223"/>
  <c r="BD65" i="223"/>
  <c r="BC65" i="223"/>
  <c r="BB65" i="223"/>
  <c r="BA65" i="223"/>
  <c r="AZ65" i="223"/>
  <c r="AY65" i="223"/>
  <c r="M65" i="223"/>
  <c r="F65" i="223"/>
  <c r="E65" i="223"/>
  <c r="F64" i="223"/>
  <c r="E64" i="223"/>
  <c r="BX63" i="223"/>
  <c r="BW63" i="223"/>
  <c r="BV63" i="223"/>
  <c r="BU63" i="223"/>
  <c r="BT63" i="223"/>
  <c r="BS63" i="223"/>
  <c r="BR63" i="223"/>
  <c r="BQ63" i="223"/>
  <c r="BP63" i="223"/>
  <c r="BO63" i="223"/>
  <c r="BN63" i="223"/>
  <c r="BM63" i="223"/>
  <c r="BL63" i="223"/>
  <c r="BH63" i="223"/>
  <c r="BG63" i="223"/>
  <c r="BF63" i="223"/>
  <c r="BE63" i="223"/>
  <c r="BD63" i="223"/>
  <c r="BC63" i="223"/>
  <c r="BB63" i="223"/>
  <c r="BA63" i="223"/>
  <c r="AZ63" i="223"/>
  <c r="F63" i="223"/>
  <c r="E63" i="223"/>
  <c r="BX62" i="223"/>
  <c r="F62" i="223"/>
  <c r="E62" i="223"/>
  <c r="BX61" i="223"/>
  <c r="AH61" i="223"/>
  <c r="F61" i="223"/>
  <c r="BX60" i="223"/>
  <c r="BW60" i="223"/>
  <c r="BV60" i="223"/>
  <c r="BU60" i="223"/>
  <c r="BT60" i="223"/>
  <c r="BS60" i="223"/>
  <c r="BR60" i="223"/>
  <c r="BQ60" i="223"/>
  <c r="BP60" i="223"/>
  <c r="BO60" i="223"/>
  <c r="BN60" i="223"/>
  <c r="F60" i="223"/>
  <c r="E60" i="223"/>
  <c r="AK59" i="223"/>
  <c r="F59" i="223"/>
  <c r="E59" i="223"/>
  <c r="BV58" i="223"/>
  <c r="BU58" i="223"/>
  <c r="BT58" i="223"/>
  <c r="BS58" i="223"/>
  <c r="BR58" i="223"/>
  <c r="BQ58" i="223"/>
  <c r="BP58" i="223"/>
  <c r="BO58" i="223"/>
  <c r="BN58" i="223"/>
  <c r="BM58" i="223"/>
  <c r="BL58" i="223"/>
  <c r="BK58" i="223"/>
  <c r="BJ58" i="223"/>
  <c r="BF58" i="223"/>
  <c r="BE58" i="223"/>
  <c r="BD58" i="223"/>
  <c r="BC58" i="223"/>
  <c r="BB58" i="223"/>
  <c r="BA58" i="223"/>
  <c r="AZ58" i="223"/>
  <c r="AY58" i="223"/>
  <c r="AX58" i="223"/>
  <c r="AW58" i="223"/>
  <c r="AV58" i="223"/>
  <c r="AU58" i="223"/>
  <c r="AT58" i="223"/>
  <c r="AP58" i="223"/>
  <c r="AO58" i="223"/>
  <c r="AN58" i="223"/>
  <c r="AM58" i="223"/>
  <c r="AL58" i="223"/>
  <c r="AK58" i="223"/>
  <c r="AJ58" i="223"/>
  <c r="AI58" i="223"/>
  <c r="AH58" i="223"/>
  <c r="AG58" i="223"/>
  <c r="AF58" i="223"/>
  <c r="AE58" i="223"/>
  <c r="AD58" i="223"/>
  <c r="Z58" i="223"/>
  <c r="Y58" i="223"/>
  <c r="X58" i="223"/>
  <c r="W58" i="223"/>
  <c r="V58" i="223"/>
  <c r="U58" i="223"/>
  <c r="T58" i="223"/>
  <c r="S58" i="223"/>
  <c r="R58" i="223"/>
  <c r="Q58" i="223"/>
  <c r="P58" i="223"/>
  <c r="O58" i="223"/>
  <c r="N58" i="223"/>
  <c r="J58" i="223"/>
  <c r="I58" i="223"/>
  <c r="H58" i="223"/>
  <c r="G58" i="223"/>
  <c r="F58" i="223"/>
  <c r="E58" i="223"/>
  <c r="BX57" i="223"/>
  <c r="BW57" i="223"/>
  <c r="BV57" i="223"/>
  <c r="BU57" i="223"/>
  <c r="BT57" i="223"/>
  <c r="BS57" i="223"/>
  <c r="BR57" i="223"/>
  <c r="BQ57" i="223"/>
  <c r="BP57" i="223"/>
  <c r="BN57" i="223"/>
  <c r="BL57" i="223"/>
  <c r="BK57" i="223"/>
  <c r="BJ57" i="223"/>
  <c r="BI57" i="223"/>
  <c r="BH57" i="223"/>
  <c r="BG57" i="223"/>
  <c r="BF57" i="223"/>
  <c r="BE57" i="223"/>
  <c r="BD57" i="223"/>
  <c r="BC57" i="223"/>
  <c r="BB57" i="223"/>
  <c r="BA57" i="223"/>
  <c r="AZ57" i="223"/>
  <c r="AX57" i="223"/>
  <c r="AV57" i="223"/>
  <c r="AU57" i="223"/>
  <c r="AT57" i="223"/>
  <c r="F57" i="223"/>
  <c r="E57" i="223"/>
  <c r="BX56" i="223"/>
  <c r="BW56" i="223"/>
  <c r="BV56" i="223"/>
  <c r="BT56" i="223"/>
  <c r="BR56" i="223"/>
  <c r="BQ56" i="223"/>
  <c r="BP56" i="223"/>
  <c r="BO56" i="223"/>
  <c r="BN56" i="223"/>
  <c r="BM56" i="223"/>
  <c r="BL56" i="223"/>
  <c r="BK56" i="223"/>
  <c r="BJ56" i="223"/>
  <c r="BI56" i="223"/>
  <c r="BH56" i="223"/>
  <c r="BG56" i="223"/>
  <c r="BF56" i="223"/>
  <c r="BD56" i="223"/>
  <c r="BB56" i="223"/>
  <c r="BA56" i="223"/>
  <c r="AZ56" i="223"/>
  <c r="AY56" i="223"/>
  <c r="AX56" i="223"/>
  <c r="AW56" i="223"/>
  <c r="AV56" i="223"/>
  <c r="AU56" i="223"/>
  <c r="AT56" i="223"/>
  <c r="AS56" i="223"/>
  <c r="AR56" i="223"/>
  <c r="AQ56" i="223"/>
  <c r="AP56" i="223"/>
  <c r="F56" i="223"/>
  <c r="E56" i="223"/>
  <c r="BX55" i="223"/>
  <c r="BW55" i="223"/>
  <c r="BV55" i="223"/>
  <c r="BU55" i="223"/>
  <c r="BT55" i="223"/>
  <c r="BS55" i="223"/>
  <c r="BR55" i="223"/>
  <c r="BQ55" i="223"/>
  <c r="BP55" i="223"/>
  <c r="BO55" i="223"/>
  <c r="BN55" i="223"/>
  <c r="BM55" i="223"/>
  <c r="BL55" i="223"/>
  <c r="BH55" i="223"/>
  <c r="BG55" i="223"/>
  <c r="BF55" i="223"/>
  <c r="BE55" i="223"/>
  <c r="BD55" i="223"/>
  <c r="BC55" i="223"/>
  <c r="BB55" i="223"/>
  <c r="BA55" i="223"/>
  <c r="F55" i="223"/>
  <c r="E55" i="223"/>
  <c r="BX54" i="223"/>
  <c r="BW54" i="223"/>
  <c r="BV54" i="223"/>
  <c r="BU54" i="223"/>
  <c r="BT54" i="223"/>
  <c r="BS54" i="223"/>
  <c r="BR54" i="223"/>
  <c r="BP54" i="223"/>
  <c r="BN54" i="223"/>
  <c r="BM54" i="223"/>
  <c r="BL54" i="223"/>
  <c r="BK54" i="223"/>
  <c r="BJ54" i="223"/>
  <c r="BI54" i="223"/>
  <c r="BH54" i="223"/>
  <c r="BG54" i="223"/>
  <c r="BF54" i="223"/>
  <c r="BE54" i="223"/>
  <c r="BD54" i="223"/>
  <c r="BC54" i="223"/>
  <c r="BB54" i="223"/>
  <c r="F54" i="223"/>
  <c r="E54" i="223"/>
  <c r="BX53" i="223"/>
  <c r="F53" i="223"/>
  <c r="E53" i="223"/>
  <c r="F52" i="223"/>
  <c r="E52" i="223"/>
  <c r="BX51" i="223"/>
  <c r="BW51" i="223"/>
  <c r="F51" i="223"/>
  <c r="E51" i="223"/>
  <c r="F50" i="223"/>
  <c r="E50" i="223"/>
  <c r="F49" i="223"/>
  <c r="E49" i="223"/>
  <c r="F48" i="223"/>
  <c r="E48" i="223"/>
  <c r="F47" i="223"/>
  <c r="E47" i="223"/>
  <c r="F46" i="223"/>
  <c r="BX45" i="223"/>
  <c r="BT45" i="223"/>
  <c r="BS45" i="223"/>
  <c r="BR45" i="223"/>
  <c r="BQ45" i="223"/>
  <c r="BP45" i="223"/>
  <c r="BO45" i="223"/>
  <c r="BN45" i="223"/>
  <c r="BM45" i="223"/>
  <c r="F45" i="223"/>
  <c r="BX44" i="223"/>
  <c r="BW44" i="223"/>
  <c r="BV44" i="223"/>
  <c r="BU44" i="223"/>
  <c r="BT44" i="223"/>
  <c r="BS44" i="223"/>
  <c r="BR44" i="223"/>
  <c r="BQ44" i="223"/>
  <c r="BP44" i="223"/>
  <c r="BO44" i="223"/>
  <c r="BN44" i="223"/>
  <c r="BJ44" i="223"/>
  <c r="BI44" i="223"/>
  <c r="BH44" i="223"/>
  <c r="BG44" i="223"/>
  <c r="BF44" i="223"/>
  <c r="BE44" i="223"/>
  <c r="BD44" i="223"/>
  <c r="BC44" i="223"/>
  <c r="BB44" i="223"/>
  <c r="BA44" i="223"/>
  <c r="AZ44" i="223"/>
  <c r="AY44" i="223"/>
  <c r="AX44" i="223"/>
  <c r="AT44" i="223"/>
  <c r="AS44" i="223"/>
  <c r="AR44" i="223"/>
  <c r="AQ44" i="223"/>
  <c r="AP44" i="223"/>
  <c r="AO44" i="223"/>
  <c r="AN44" i="223"/>
  <c r="AM44" i="223"/>
  <c r="AL44" i="223"/>
  <c r="AK44" i="223"/>
  <c r="AJ44" i="223"/>
  <c r="AI44" i="223"/>
  <c r="AH44" i="223"/>
  <c r="AD44" i="223"/>
  <c r="AC44" i="223"/>
  <c r="F44" i="223"/>
  <c r="BX43" i="223"/>
  <c r="BW43" i="223"/>
  <c r="BV43" i="223"/>
  <c r="BU43" i="223"/>
  <c r="BT43" i="223"/>
  <c r="BP43" i="223"/>
  <c r="BO43" i="223"/>
  <c r="BN43" i="223"/>
  <c r="BM43" i="223"/>
  <c r="BL43" i="223"/>
  <c r="BK43" i="223"/>
  <c r="BJ43" i="223"/>
  <c r="BI43" i="223"/>
  <c r="BH43" i="223"/>
  <c r="BG43" i="223"/>
  <c r="BF43" i="223"/>
  <c r="BE43" i="223"/>
  <c r="BD43" i="223"/>
  <c r="BA43" i="223"/>
  <c r="AZ43" i="223"/>
  <c r="AY43" i="223"/>
  <c r="AX43" i="223"/>
  <c r="AW43" i="223"/>
  <c r="AV43" i="223"/>
  <c r="AU43" i="223"/>
  <c r="AT43" i="223"/>
  <c r="AS43" i="223"/>
  <c r="AR43" i="223"/>
  <c r="AQ43" i="223"/>
  <c r="AP43" i="223"/>
  <c r="AO43" i="223"/>
  <c r="F43" i="223"/>
  <c r="F42" i="223"/>
  <c r="BX41" i="223"/>
  <c r="BW41" i="223"/>
  <c r="F41" i="223"/>
  <c r="BX40" i="223"/>
  <c r="BW40" i="223"/>
  <c r="F40" i="223"/>
  <c r="BX39" i="223"/>
  <c r="BW39" i="223"/>
  <c r="BV39" i="223"/>
  <c r="BU39" i="223"/>
  <c r="BT39" i="223"/>
  <c r="BS39" i="223"/>
  <c r="BR39" i="223"/>
  <c r="BQ39" i="223"/>
  <c r="BP39" i="223"/>
  <c r="BO39" i="223"/>
  <c r="BN39" i="223"/>
  <c r="BM39" i="223"/>
  <c r="F39" i="223"/>
  <c r="F38" i="223"/>
  <c r="F37" i="223"/>
  <c r="F36" i="223"/>
  <c r="F35" i="223"/>
  <c r="F34" i="223"/>
  <c r="F33" i="223"/>
  <c r="BX32" i="223"/>
  <c r="BW32" i="223"/>
  <c r="BV32" i="223"/>
  <c r="BR32" i="223"/>
  <c r="BQ32" i="223"/>
  <c r="BP32" i="223"/>
  <c r="BO32" i="223"/>
  <c r="BN32" i="223"/>
  <c r="BM32" i="223"/>
  <c r="BL32" i="223"/>
  <c r="BK32" i="223"/>
  <c r="BJ32" i="223"/>
  <c r="BI32" i="223"/>
  <c r="BH32" i="223"/>
  <c r="BG32" i="223"/>
  <c r="BF32" i="223"/>
  <c r="BB32" i="223"/>
  <c r="BA32" i="223"/>
  <c r="AZ32" i="223"/>
  <c r="AY32" i="223"/>
  <c r="AX32" i="223"/>
  <c r="AW32" i="223"/>
  <c r="AV32" i="223"/>
  <c r="AU32" i="223"/>
  <c r="AT32" i="223"/>
  <c r="AS32" i="223"/>
  <c r="AR32" i="223"/>
  <c r="AQ32" i="223"/>
  <c r="AP32" i="223"/>
  <c r="F32" i="223"/>
  <c r="E32" i="223"/>
  <c r="BX31" i="223"/>
  <c r="BW31" i="223"/>
  <c r="F31" i="223"/>
  <c r="E31" i="223"/>
  <c r="BX30" i="223"/>
  <c r="BW30" i="223"/>
  <c r="BN30" i="223"/>
  <c r="F30" i="223"/>
  <c r="E30" i="223"/>
  <c r="BX29" i="223"/>
  <c r="F29" i="223"/>
  <c r="BX28" i="223"/>
  <c r="BW28" i="223"/>
  <c r="BV28" i="223"/>
  <c r="BU28" i="223"/>
  <c r="BT28" i="223"/>
  <c r="BS28" i="223"/>
  <c r="BR28" i="223"/>
  <c r="BQ28" i="223"/>
  <c r="BP28" i="223"/>
  <c r="BO28" i="223"/>
  <c r="BN28" i="223"/>
  <c r="BK28" i="223"/>
  <c r="BJ28" i="223"/>
  <c r="BI28" i="223"/>
  <c r="BH28" i="223"/>
  <c r="BG28" i="223"/>
  <c r="BF28" i="223"/>
  <c r="BE28" i="223"/>
  <c r="BD28" i="223"/>
  <c r="BC28" i="223"/>
  <c r="BB28" i="223"/>
  <c r="BA28" i="223"/>
  <c r="AZ28" i="223"/>
  <c r="AY28" i="223"/>
  <c r="AX28" i="223"/>
  <c r="AT28" i="223"/>
  <c r="AS28" i="223"/>
  <c r="AR28" i="223"/>
  <c r="AQ28" i="223"/>
  <c r="AP28" i="223"/>
  <c r="AO28" i="223"/>
  <c r="AN28" i="223"/>
  <c r="F28" i="223"/>
  <c r="E28" i="223"/>
  <c r="BX27" i="223"/>
  <c r="BW27" i="223"/>
  <c r="BV27" i="223"/>
  <c r="BU27" i="223"/>
  <c r="BT27" i="223"/>
  <c r="BP27" i="223"/>
  <c r="BO27" i="223"/>
  <c r="BN27" i="223"/>
  <c r="BM27" i="223"/>
  <c r="BL27" i="223"/>
  <c r="BK27" i="223"/>
  <c r="BJ27" i="223"/>
  <c r="BI27" i="223"/>
  <c r="BH27" i="223"/>
  <c r="BG27" i="223"/>
  <c r="BF27" i="223"/>
  <c r="BE27" i="223"/>
  <c r="BD27" i="223"/>
  <c r="F27" i="223"/>
  <c r="E27" i="223"/>
  <c r="F26" i="223"/>
  <c r="E26" i="223"/>
  <c r="BX25" i="223"/>
  <c r="BW25" i="223"/>
  <c r="BV25" i="223"/>
  <c r="BU25" i="223"/>
  <c r="BT25" i="223"/>
  <c r="BS25" i="223"/>
  <c r="BR25" i="223"/>
  <c r="BQ25" i="223"/>
  <c r="BP25" i="223"/>
  <c r="BL25" i="223"/>
  <c r="BK25" i="223"/>
  <c r="BJ25" i="223"/>
  <c r="BI25" i="223"/>
  <c r="BH25" i="223"/>
  <c r="BG25" i="223"/>
  <c r="BF25" i="223"/>
  <c r="BE25" i="223"/>
  <c r="BD25" i="223"/>
  <c r="BC25" i="223"/>
  <c r="BB25" i="223"/>
  <c r="BA25" i="223"/>
  <c r="AZ25" i="223"/>
  <c r="AV25" i="223"/>
  <c r="AU25" i="223"/>
  <c r="AT25" i="223"/>
  <c r="AS25" i="223"/>
  <c r="AR25" i="223"/>
  <c r="AQ25" i="223"/>
  <c r="AP25" i="223"/>
  <c r="AO25" i="223"/>
  <c r="F25" i="223"/>
  <c r="E25" i="223"/>
  <c r="BX24" i="223"/>
  <c r="BW24" i="223"/>
  <c r="BV24" i="223"/>
  <c r="BR24" i="223"/>
  <c r="BQ24" i="223"/>
  <c r="BP24" i="223"/>
  <c r="BO24" i="223"/>
  <c r="BN24" i="223"/>
  <c r="BM24" i="223"/>
  <c r="BL24" i="223"/>
  <c r="BK24" i="223"/>
  <c r="BJ24" i="223"/>
  <c r="BI24" i="223"/>
  <c r="BH24" i="223"/>
  <c r="BG24" i="223"/>
  <c r="BF24" i="223"/>
  <c r="BB24" i="223"/>
  <c r="BA24" i="223"/>
  <c r="AZ24" i="223"/>
  <c r="AY24" i="223"/>
  <c r="AX24" i="223"/>
  <c r="AW24" i="223"/>
  <c r="AV24" i="223"/>
  <c r="AU24" i="223"/>
  <c r="AT24" i="223"/>
  <c r="AS24" i="223"/>
  <c r="AR24" i="223"/>
  <c r="AQ24" i="223"/>
  <c r="AP24" i="223"/>
  <c r="F24" i="223"/>
  <c r="E24" i="223"/>
  <c r="F23" i="223"/>
  <c r="E23" i="223"/>
  <c r="F22" i="223"/>
  <c r="BX21" i="223"/>
  <c r="BT21" i="223"/>
  <c r="BS21" i="223"/>
  <c r="BR21" i="223"/>
  <c r="BQ21" i="223"/>
  <c r="BP21" i="223"/>
  <c r="BO21" i="223"/>
  <c r="BN21" i="223"/>
  <c r="BM21" i="223"/>
  <c r="F21" i="223"/>
  <c r="E21" i="223"/>
  <c r="BX20" i="223"/>
  <c r="BW20" i="223"/>
  <c r="F20" i="223"/>
  <c r="E20" i="223"/>
  <c r="F19" i="223"/>
  <c r="E19" i="223"/>
  <c r="BV18" i="223"/>
  <c r="BU18" i="223"/>
  <c r="BT18" i="223"/>
  <c r="BS18" i="223"/>
  <c r="BR18" i="223"/>
  <c r="BQ18" i="223"/>
  <c r="BP18" i="223"/>
  <c r="BO18" i="223"/>
  <c r="BN18" i="223"/>
  <c r="F18" i="223"/>
  <c r="E18" i="223"/>
  <c r="BX17" i="223"/>
  <c r="BW17" i="223"/>
  <c r="BV17" i="223"/>
  <c r="BU17" i="223"/>
  <c r="BT17" i="223"/>
  <c r="BS17" i="223"/>
  <c r="BR17" i="223"/>
  <c r="BP17" i="223"/>
  <c r="F17" i="223"/>
  <c r="E17" i="223"/>
  <c r="F16" i="223"/>
  <c r="E16" i="223"/>
  <c r="F15" i="223"/>
  <c r="E15" i="223"/>
  <c r="F14" i="223"/>
  <c r="E14" i="223"/>
  <c r="F13" i="223"/>
  <c r="E13" i="223"/>
  <c r="F12" i="223"/>
  <c r="E12" i="223"/>
  <c r="F11" i="223"/>
  <c r="E11" i="223"/>
  <c r="F10" i="223"/>
  <c r="E10" i="223"/>
  <c r="BX9" i="223"/>
  <c r="BW9" i="223"/>
  <c r="F9" i="223"/>
  <c r="E9" i="223"/>
  <c r="AT8" i="223"/>
  <c r="F8" i="223"/>
  <c r="E8" i="223"/>
  <c r="F7" i="223"/>
  <c r="E7" i="223"/>
  <c r="F6" i="223"/>
  <c r="E6" i="223"/>
  <c r="BE5" i="223"/>
  <c r="F5" i="223"/>
  <c r="E5" i="223"/>
  <c r="BV4" i="223"/>
  <c r="F4" i="223"/>
  <c r="E4" i="223"/>
  <c r="F3" i="223"/>
  <c r="E3" i="223"/>
  <c r="Z23" i="220"/>
  <c r="Y23" i="220"/>
  <c r="X23" i="220"/>
  <c r="W23" i="220"/>
  <c r="V23" i="220"/>
  <c r="U23" i="220"/>
  <c r="T23" i="220"/>
  <c r="S23" i="220"/>
  <c r="R23" i="220"/>
  <c r="Q23" i="220"/>
  <c r="Z22" i="220"/>
  <c r="Z26" i="220" s="1"/>
  <c r="Y22" i="220"/>
  <c r="X22" i="220"/>
  <c r="W22" i="220"/>
  <c r="V22" i="220"/>
  <c r="U22" i="220"/>
  <c r="T22" i="220"/>
  <c r="S22" i="220"/>
  <c r="R22" i="220"/>
  <c r="Q22" i="220"/>
  <c r="Z21" i="220"/>
  <c r="Y21" i="220"/>
  <c r="X21" i="220"/>
  <c r="W21" i="220"/>
  <c r="V21" i="220"/>
  <c r="U21" i="220"/>
  <c r="T21" i="220"/>
  <c r="S21" i="220"/>
  <c r="R21" i="220"/>
  <c r="Q21" i="220"/>
  <c r="Z20" i="220"/>
  <c r="Y20" i="220"/>
  <c r="X20" i="220"/>
  <c r="W20" i="220"/>
  <c r="V20" i="220"/>
  <c r="U20" i="220"/>
  <c r="T20" i="220"/>
  <c r="S20" i="220"/>
  <c r="R20" i="220"/>
  <c r="Q20" i="220"/>
  <c r="AG71" i="219"/>
  <c r="AF69" i="219"/>
  <c r="AG68" i="219"/>
  <c r="AF68" i="219"/>
  <c r="AE68" i="219"/>
  <c r="AF67" i="219"/>
  <c r="AE67" i="219"/>
  <c r="AG66" i="219"/>
  <c r="AF66" i="219"/>
  <c r="AE66" i="219"/>
  <c r="AG65" i="219"/>
  <c r="AF65" i="219"/>
  <c r="AE65" i="219"/>
  <c r="AF64" i="219"/>
  <c r="AE64" i="219"/>
  <c r="AG63" i="219"/>
  <c r="AF63" i="219"/>
  <c r="AE63" i="219"/>
  <c r="AG62" i="219"/>
  <c r="AF62" i="219"/>
  <c r="AE62" i="219"/>
  <c r="AF61" i="219"/>
  <c r="AE61" i="219"/>
  <c r="AG60" i="219"/>
  <c r="AF60" i="219"/>
  <c r="AE60" i="219"/>
  <c r="AG59" i="219"/>
  <c r="AF59" i="219"/>
  <c r="AE59" i="219"/>
  <c r="AH71" i="219" s="1"/>
  <c r="AF58" i="219"/>
  <c r="AE58" i="219"/>
  <c r="AH70" i="219" s="1"/>
  <c r="AG57" i="219"/>
  <c r="AF57" i="219"/>
  <c r="AE57" i="219"/>
  <c r="AG56" i="219"/>
  <c r="AF56" i="219"/>
  <c r="AE56" i="219"/>
  <c r="AF55" i="219"/>
  <c r="AE55" i="219"/>
  <c r="AG54" i="219"/>
  <c r="AF54" i="219"/>
  <c r="AE54" i="219"/>
  <c r="AG53" i="219"/>
  <c r="AF53" i="219"/>
  <c r="AE53" i="219"/>
  <c r="AF52" i="219"/>
  <c r="AE52" i="219"/>
  <c r="AG51" i="219"/>
  <c r="AF51" i="219"/>
  <c r="AE51" i="219"/>
  <c r="AG50" i="219"/>
  <c r="AF50" i="219"/>
  <c r="AE50" i="219"/>
  <c r="AF49" i="219"/>
  <c r="AE49" i="219"/>
  <c r="AG48" i="219"/>
  <c r="AF48" i="219"/>
  <c r="AE48" i="219"/>
  <c r="N48" i="219"/>
  <c r="AG47" i="219"/>
  <c r="AF47" i="219"/>
  <c r="AE47" i="219"/>
  <c r="N47" i="219"/>
  <c r="AG67" i="219" s="1"/>
  <c r="AF46" i="219"/>
  <c r="AE46" i="219"/>
  <c r="N46" i="219"/>
  <c r="AG64" i="219" s="1"/>
  <c r="AG45" i="219"/>
  <c r="AF45" i="219"/>
  <c r="AE45" i="219"/>
  <c r="N45" i="219"/>
  <c r="AG61" i="219" s="1"/>
  <c r="AG44" i="219"/>
  <c r="AF44" i="219"/>
  <c r="AE44" i="219"/>
  <c r="N44" i="219"/>
  <c r="AG58" i="219" s="1"/>
  <c r="AF43" i="219"/>
  <c r="AE43" i="219"/>
  <c r="N43" i="219"/>
  <c r="AG55" i="219" s="1"/>
  <c r="AG42" i="219"/>
  <c r="AF42" i="219"/>
  <c r="AE42" i="219"/>
  <c r="N42" i="219"/>
  <c r="AG52" i="219" s="1"/>
  <c r="AG41" i="219"/>
  <c r="AF41" i="219"/>
  <c r="AE41" i="219"/>
  <c r="N41" i="219"/>
  <c r="AG49" i="219" s="1"/>
  <c r="AF40" i="219"/>
  <c r="AE40" i="219"/>
  <c r="N40" i="219"/>
  <c r="AG46" i="219" s="1"/>
  <c r="AG39" i="219"/>
  <c r="AF39" i="219"/>
  <c r="AE39" i="219"/>
  <c r="N39" i="219"/>
  <c r="AG43" i="219" s="1"/>
  <c r="AG38" i="219"/>
  <c r="AF38" i="219"/>
  <c r="AE38" i="219"/>
  <c r="N38" i="219"/>
  <c r="AG40" i="219" s="1"/>
  <c r="AF37" i="219"/>
  <c r="AE37" i="219"/>
  <c r="N37" i="219"/>
  <c r="AG37" i="219" s="1"/>
  <c r="AG36" i="219"/>
  <c r="AF36" i="219"/>
  <c r="AE36" i="219"/>
  <c r="N36" i="219"/>
  <c r="AG34" i="219" s="1"/>
  <c r="AG35" i="219"/>
  <c r="AF35" i="219"/>
  <c r="AE35" i="219"/>
  <c r="N35" i="219"/>
  <c r="AG31" i="219" s="1"/>
  <c r="AF34" i="219"/>
  <c r="AE34" i="219"/>
  <c r="N34" i="219"/>
  <c r="AG28" i="219" s="1"/>
  <c r="AG33" i="219"/>
  <c r="AF33" i="219"/>
  <c r="AE33" i="219"/>
  <c r="N33" i="219"/>
  <c r="AG25" i="219" s="1"/>
  <c r="AG32" i="219"/>
  <c r="AF32" i="219"/>
  <c r="AE32" i="219"/>
  <c r="N32" i="219"/>
  <c r="AG22" i="219" s="1"/>
  <c r="AF31" i="219"/>
  <c r="AE31" i="219"/>
  <c r="N31" i="219"/>
  <c r="AG19" i="219" s="1"/>
  <c r="AG30" i="219"/>
  <c r="AF30" i="219"/>
  <c r="AE30" i="219"/>
  <c r="N30" i="219"/>
  <c r="AG16" i="219" s="1"/>
  <c r="AG29" i="219"/>
  <c r="AF29" i="219"/>
  <c r="AE29" i="219"/>
  <c r="S29" i="219"/>
  <c r="U30" i="219" s="1"/>
  <c r="N29" i="219"/>
  <c r="AG13" i="219" s="1"/>
  <c r="AF28" i="219"/>
  <c r="AE28" i="219"/>
  <c r="U28" i="219"/>
  <c r="N28" i="219"/>
  <c r="AG10" i="219" s="1"/>
  <c r="AG27" i="219"/>
  <c r="AF27" i="219"/>
  <c r="AE27" i="219"/>
  <c r="U27" i="219"/>
  <c r="T27" i="219"/>
  <c r="N27" i="219"/>
  <c r="AG7" i="219" s="1"/>
  <c r="AG26" i="219"/>
  <c r="AF26" i="219"/>
  <c r="AE26" i="219"/>
  <c r="U26" i="219"/>
  <c r="T26" i="219"/>
  <c r="N26" i="219"/>
  <c r="AG4" i="219" s="1"/>
  <c r="AF25" i="219"/>
  <c r="AE25" i="219"/>
  <c r="U25" i="219"/>
  <c r="T25" i="219"/>
  <c r="N25" i="219"/>
  <c r="AG24" i="219"/>
  <c r="AF24" i="219"/>
  <c r="AE24" i="219"/>
  <c r="U24" i="219"/>
  <c r="T24" i="219"/>
  <c r="N24" i="219"/>
  <c r="AG23" i="219"/>
  <c r="AF23" i="219"/>
  <c r="AE23" i="219"/>
  <c r="U23" i="219"/>
  <c r="T23" i="219"/>
  <c r="N23" i="219"/>
  <c r="AF22" i="219"/>
  <c r="AE22" i="219"/>
  <c r="U22" i="219"/>
  <c r="T22" i="219"/>
  <c r="N22" i="219"/>
  <c r="AG21" i="219"/>
  <c r="AF21" i="219"/>
  <c r="AE21" i="219"/>
  <c r="U21" i="219"/>
  <c r="T21" i="219"/>
  <c r="N21" i="219"/>
  <c r="AG20" i="219"/>
  <c r="AF20" i="219"/>
  <c r="AE20" i="219"/>
  <c r="U20" i="219"/>
  <c r="T20" i="219"/>
  <c r="N20" i="219"/>
  <c r="AF19" i="219"/>
  <c r="AE19" i="219"/>
  <c r="U19" i="219"/>
  <c r="T19" i="219"/>
  <c r="N19" i="219"/>
  <c r="AG18" i="219"/>
  <c r="AF18" i="219"/>
  <c r="AE18" i="219"/>
  <c r="AH30" i="219" s="1"/>
  <c r="U18" i="219"/>
  <c r="T18" i="219"/>
  <c r="N18" i="219"/>
  <c r="AG17" i="219"/>
  <c r="AF17" i="219"/>
  <c r="AE17" i="219"/>
  <c r="U17" i="219"/>
  <c r="T17" i="219"/>
  <c r="N17" i="219"/>
  <c r="AF16" i="219"/>
  <c r="AE16" i="219"/>
  <c r="U16" i="219"/>
  <c r="T16" i="219"/>
  <c r="N16" i="219"/>
  <c r="AG15" i="219"/>
  <c r="AF15" i="219"/>
  <c r="AE15" i="219"/>
  <c r="U15" i="219"/>
  <c r="T15" i="219"/>
  <c r="N15" i="219"/>
  <c r="AG14" i="219"/>
  <c r="AF14" i="219"/>
  <c r="AE14" i="219"/>
  <c r="U14" i="219"/>
  <c r="T14" i="219"/>
  <c r="N14" i="219"/>
  <c r="AF13" i="219"/>
  <c r="AE13" i="219"/>
  <c r="U13" i="219"/>
  <c r="N13" i="219"/>
  <c r="AG12" i="219"/>
  <c r="AF12" i="219"/>
  <c r="AE12" i="219"/>
  <c r="U12" i="219"/>
  <c r="N12" i="219"/>
  <c r="AG11" i="219"/>
  <c r="AF11" i="219"/>
  <c r="AE11" i="219"/>
  <c r="U11" i="219"/>
  <c r="N11" i="219"/>
  <c r="AF10" i="219"/>
  <c r="AE10" i="219"/>
  <c r="U10" i="219"/>
  <c r="N10" i="219"/>
  <c r="AG9" i="219"/>
  <c r="AF9" i="219"/>
  <c r="AE9" i="219"/>
  <c r="U9" i="219"/>
  <c r="N9" i="219"/>
  <c r="AG8" i="219"/>
  <c r="AF8" i="219"/>
  <c r="AE8" i="219"/>
  <c r="U8" i="219"/>
  <c r="N8" i="219"/>
  <c r="AF7" i="219"/>
  <c r="AE7" i="219"/>
  <c r="U7" i="219"/>
  <c r="N7" i="219"/>
  <c r="AG6" i="219"/>
  <c r="AF6" i="219"/>
  <c r="AE6" i="219"/>
  <c r="U6" i="219"/>
  <c r="N6" i="219"/>
  <c r="AG5" i="219"/>
  <c r="AF5" i="219"/>
  <c r="AE5" i="219"/>
  <c r="U5" i="219"/>
  <c r="AF4" i="219"/>
  <c r="AE4" i="219"/>
  <c r="U4" i="219"/>
  <c r="AG3" i="219"/>
  <c r="AF3" i="219"/>
  <c r="AE3" i="219"/>
  <c r="U3" i="219"/>
  <c r="AG2" i="219"/>
  <c r="AF2" i="219"/>
  <c r="AE2" i="219"/>
  <c r="Y24" i="220" l="1"/>
  <c r="Y25" i="220"/>
  <c r="W24" i="220"/>
  <c r="Z64" i="192"/>
  <c r="W25" i="220"/>
  <c r="Z25" i="220"/>
  <c r="Z24" i="220"/>
  <c r="Y26" i="220"/>
  <c r="X26" i="220"/>
  <c r="Q26" i="220"/>
  <c r="Q25" i="220"/>
  <c r="AH20" i="219"/>
  <c r="X25" i="220"/>
  <c r="V24" i="220"/>
  <c r="S26" i="220"/>
  <c r="T26" i="220"/>
  <c r="R24" i="220"/>
  <c r="V26" i="220"/>
  <c r="S25" i="220"/>
  <c r="AH29" i="219"/>
  <c r="S24" i="220"/>
  <c r="T24" i="220"/>
  <c r="U25" i="220"/>
  <c r="U24" i="220"/>
  <c r="AB23" i="220"/>
  <c r="AH31" i="219"/>
  <c r="Q24" i="220"/>
  <c r="T25" i="220"/>
  <c r="AA21" i="220" a="1"/>
  <c r="AA21" i="220" s="1"/>
  <c r="AB21" i="220"/>
  <c r="V25" i="220"/>
  <c r="W26" i="220"/>
  <c r="AB20" i="220"/>
  <c r="R26" i="220"/>
  <c r="AB22" i="220"/>
  <c r="R25" i="220"/>
  <c r="BN64" i="223"/>
  <c r="AY64" i="223"/>
  <c r="AX64" i="223"/>
  <c r="AF64" i="223"/>
  <c r="AE64" i="223"/>
  <c r="AC64" i="223"/>
  <c r="AD68" i="223"/>
  <c r="AZ69" i="223"/>
  <c r="H71" i="223"/>
  <c r="AH72" i="223"/>
  <c r="M74" i="223"/>
  <c r="BA74" i="223"/>
  <c r="BI75" i="223"/>
  <c r="BQ76" i="223"/>
  <c r="AS77" i="223"/>
  <c r="BF78" i="223"/>
  <c r="BC79" i="223"/>
  <c r="O80" i="223"/>
  <c r="AM81" i="223"/>
  <c r="BS165" i="223"/>
  <c r="BC165" i="223"/>
  <c r="AM165" i="223"/>
  <c r="W165" i="223"/>
  <c r="G165" i="223"/>
  <c r="BK165" i="223"/>
  <c r="AT165" i="223"/>
  <c r="AC165" i="223"/>
  <c r="L165" i="223"/>
  <c r="AO165" i="223"/>
  <c r="V165" i="223"/>
  <c r="BX165" i="223"/>
  <c r="BF165" i="223"/>
  <c r="AN165" i="223"/>
  <c r="U165" i="223"/>
  <c r="BI165" i="223"/>
  <c r="AL165" i="223"/>
  <c r="R165" i="223"/>
  <c r="BH165" i="223"/>
  <c r="AK165" i="223"/>
  <c r="Q165" i="223"/>
  <c r="BE165" i="223"/>
  <c r="AJ165" i="223"/>
  <c r="P165" i="223"/>
  <c r="BV165" i="223"/>
  <c r="AX165" i="223"/>
  <c r="Z165" i="223"/>
  <c r="BR165" i="223"/>
  <c r="AU165" i="223"/>
  <c r="T165" i="223"/>
  <c r="BQ165" i="223"/>
  <c r="AS165" i="223"/>
  <c r="S165" i="223"/>
  <c r="BP165" i="223"/>
  <c r="AR165" i="223"/>
  <c r="O165" i="223"/>
  <c r="BM165" i="223"/>
  <c r="AI165" i="223"/>
  <c r="K165" i="223"/>
  <c r="BN165" i="223"/>
  <c r="AD165" i="223"/>
  <c r="BL165" i="223"/>
  <c r="AB165" i="223"/>
  <c r="BJ165" i="223"/>
  <c r="BB165" i="223"/>
  <c r="X165" i="223"/>
  <c r="BA165" i="223"/>
  <c r="N165" i="223"/>
  <c r="AZ165" i="223"/>
  <c r="M165" i="223"/>
  <c r="AY165" i="223"/>
  <c r="J165" i="223"/>
  <c r="AF165" i="223"/>
  <c r="AE165" i="223"/>
  <c r="Y165" i="223"/>
  <c r="H165" i="223"/>
  <c r="BU165" i="223"/>
  <c r="BD165" i="223"/>
  <c r="BO165" i="223"/>
  <c r="AW165" i="223"/>
  <c r="AV165" i="223"/>
  <c r="AP165" i="223"/>
  <c r="AH165" i="223"/>
  <c r="AG165" i="223"/>
  <c r="I165" i="223"/>
  <c r="BT165" i="223"/>
  <c r="AQ165" i="223"/>
  <c r="BW165" i="223"/>
  <c r="AK166" i="223"/>
  <c r="BQ166" i="223"/>
  <c r="BS167" i="223"/>
  <c r="BC167" i="223"/>
  <c r="AM167" i="223"/>
  <c r="W167" i="223"/>
  <c r="G167" i="223"/>
  <c r="BU167" i="223"/>
  <c r="BD167" i="223"/>
  <c r="AL167" i="223"/>
  <c r="U167" i="223"/>
  <c r="BI167" i="223"/>
  <c r="AQ167" i="223"/>
  <c r="Y167" i="223"/>
  <c r="BH167" i="223"/>
  <c r="AP167" i="223"/>
  <c r="X167" i="223"/>
  <c r="BF167" i="223"/>
  <c r="AJ167" i="223"/>
  <c r="P167" i="223"/>
  <c r="BE167" i="223"/>
  <c r="AI167" i="223"/>
  <c r="O167" i="223"/>
  <c r="BX167" i="223"/>
  <c r="BB167" i="223"/>
  <c r="AH167" i="223"/>
  <c r="N167" i="223"/>
  <c r="AZ167" i="223"/>
  <c r="AC167" i="223"/>
  <c r="BV167" i="223"/>
  <c r="AW167" i="223"/>
  <c r="Z167" i="223"/>
  <c r="BT167" i="223"/>
  <c r="AV167" i="223"/>
  <c r="V167" i="223"/>
  <c r="BR167" i="223"/>
  <c r="T167" i="223"/>
  <c r="BO167" i="223"/>
  <c r="AR167" i="223"/>
  <c r="Q167" i="223"/>
  <c r="BL167" i="223"/>
  <c r="AB167" i="223"/>
  <c r="AA167" i="223"/>
  <c r="BJ167" i="223"/>
  <c r="S167" i="223"/>
  <c r="BA167" i="223"/>
  <c r="M167" i="223"/>
  <c r="AY167" i="223"/>
  <c r="L167" i="223"/>
  <c r="AX167" i="223"/>
  <c r="K167" i="223"/>
  <c r="AT167" i="223"/>
  <c r="J167" i="223"/>
  <c r="AN167" i="223"/>
  <c r="R167" i="223"/>
  <c r="I167" i="223"/>
  <c r="H167" i="223"/>
  <c r="BQ167" i="223"/>
  <c r="BP167" i="223"/>
  <c r="BN167" i="223"/>
  <c r="BM167" i="223"/>
  <c r="AO167" i="223"/>
  <c r="AF167" i="223"/>
  <c r="AD167" i="223"/>
  <c r="BG167" i="223"/>
  <c r="BW167" i="223"/>
  <c r="AS167" i="223"/>
  <c r="AK167" i="223"/>
  <c r="AG167" i="223"/>
  <c r="BK168" i="223"/>
  <c r="AU168" i="223"/>
  <c r="AE168" i="223"/>
  <c r="O168" i="223"/>
  <c r="BQ168" i="223"/>
  <c r="AZ168" i="223"/>
  <c r="AI168" i="223"/>
  <c r="R168" i="223"/>
  <c r="BI168" i="223"/>
  <c r="AQ168" i="223"/>
  <c r="G168" i="223"/>
  <c r="BH168" i="223"/>
  <c r="AP168" i="223"/>
  <c r="X168" i="223"/>
  <c r="BP168" i="223"/>
  <c r="AV168" i="223"/>
  <c r="AA168" i="223"/>
  <c r="BO168" i="223"/>
  <c r="AT168" i="223"/>
  <c r="Z168" i="223"/>
  <c r="BN168" i="223"/>
  <c r="AS168" i="223"/>
  <c r="W168" i="223"/>
  <c r="BC168" i="223"/>
  <c r="AD168" i="223"/>
  <c r="AY168" i="223"/>
  <c r="V168" i="223"/>
  <c r="BV168" i="223"/>
  <c r="AX168" i="223"/>
  <c r="U168" i="223"/>
  <c r="AW168" i="223"/>
  <c r="T168" i="223"/>
  <c r="BR168" i="223"/>
  <c r="AN168" i="223"/>
  <c r="P168" i="223"/>
  <c r="BF168" i="223"/>
  <c r="S168" i="223"/>
  <c r="Q168" i="223"/>
  <c r="BD168" i="223"/>
  <c r="N168" i="223"/>
  <c r="BA168" i="223"/>
  <c r="L168" i="223"/>
  <c r="AR168" i="223"/>
  <c r="K168" i="223"/>
  <c r="J168" i="223"/>
  <c r="AM168" i="223"/>
  <c r="I168" i="223"/>
  <c r="BT168" i="223"/>
  <c r="AJ168" i="223"/>
  <c r="H168" i="223"/>
  <c r="BS168" i="223"/>
  <c r="BL168" i="223"/>
  <c r="BJ168" i="223"/>
  <c r="BG168" i="223"/>
  <c r="BB168" i="223"/>
  <c r="AH168" i="223"/>
  <c r="BM168" i="223"/>
  <c r="AL168" i="223"/>
  <c r="AK168" i="223"/>
  <c r="AG168" i="223"/>
  <c r="AF168" i="223"/>
  <c r="AC168" i="223"/>
  <c r="AB168" i="223"/>
  <c r="M168" i="223"/>
  <c r="Y168" i="223"/>
  <c r="BE168" i="223"/>
  <c r="BS169" i="223"/>
  <c r="BC169" i="223"/>
  <c r="AM169" i="223"/>
  <c r="W169" i="223"/>
  <c r="G169" i="223"/>
  <c r="BM169" i="223"/>
  <c r="AV169" i="223"/>
  <c r="AE169" i="223"/>
  <c r="N169" i="223"/>
  <c r="BJ169" i="223"/>
  <c r="AR169" i="223"/>
  <c r="Z169" i="223"/>
  <c r="H169" i="223"/>
  <c r="BI169" i="223"/>
  <c r="AQ169" i="223"/>
  <c r="Y169" i="223"/>
  <c r="BE169" i="223"/>
  <c r="AJ169" i="223"/>
  <c r="P169" i="223"/>
  <c r="BD169" i="223"/>
  <c r="O169" i="223"/>
  <c r="BB169" i="223"/>
  <c r="AH169" i="223"/>
  <c r="M169" i="223"/>
  <c r="BG169" i="223"/>
  <c r="AF169" i="223"/>
  <c r="BA169" i="223"/>
  <c r="AZ169" i="223"/>
  <c r="AB169" i="223"/>
  <c r="AA169" i="223"/>
  <c r="BV169" i="223"/>
  <c r="AX169" i="223"/>
  <c r="X169" i="223"/>
  <c r="BR169" i="223"/>
  <c r="AT169" i="223"/>
  <c r="T169" i="223"/>
  <c r="BH169" i="223"/>
  <c r="R169" i="223"/>
  <c r="BF169" i="223"/>
  <c r="Q169" i="223"/>
  <c r="AW169" i="223"/>
  <c r="L169" i="223"/>
  <c r="AS169" i="223"/>
  <c r="J169" i="223"/>
  <c r="AP169" i="223"/>
  <c r="I169" i="223"/>
  <c r="AO169" i="223"/>
  <c r="AN169" i="223"/>
  <c r="BQ169" i="223"/>
  <c r="AG169" i="223"/>
  <c r="BP169" i="223"/>
  <c r="BN169" i="223"/>
  <c r="BK169" i="223"/>
  <c r="AU169" i="223"/>
  <c r="AL169" i="223"/>
  <c r="AK169" i="223"/>
  <c r="V169" i="223"/>
  <c r="BU169" i="223"/>
  <c r="BT169" i="223"/>
  <c r="BL169" i="223"/>
  <c r="U169" i="223"/>
  <c r="K169" i="223"/>
  <c r="S169" i="223"/>
  <c r="AC169" i="223"/>
  <c r="AD169" i="223"/>
  <c r="AY169" i="223"/>
  <c r="BO169" i="223"/>
  <c r="BK170" i="223"/>
  <c r="AU170" i="223"/>
  <c r="AE170" i="223"/>
  <c r="O170" i="223"/>
  <c r="AR170" i="223"/>
  <c r="AA170" i="223"/>
  <c r="J170" i="223"/>
  <c r="BL170" i="223"/>
  <c r="Z170" i="223"/>
  <c r="H170" i="223"/>
  <c r="BJ170" i="223"/>
  <c r="AQ170" i="223"/>
  <c r="Y170" i="223"/>
  <c r="G170" i="223"/>
  <c r="AW170" i="223"/>
  <c r="AB170" i="223"/>
  <c r="BP170" i="223"/>
  <c r="AV170" i="223"/>
  <c r="X170" i="223"/>
  <c r="BO170" i="223"/>
  <c r="AT170" i="223"/>
  <c r="W170" i="223"/>
  <c r="BE170" i="223"/>
  <c r="AH170" i="223"/>
  <c r="I170" i="223"/>
  <c r="BC170" i="223"/>
  <c r="AF170" i="223"/>
  <c r="BB170" i="223"/>
  <c r="AD170" i="223"/>
  <c r="BA170" i="223"/>
  <c r="AZ170" i="223"/>
  <c r="V170" i="223"/>
  <c r="AP170" i="223"/>
  <c r="S170" i="223"/>
  <c r="BD170" i="223"/>
  <c r="N170" i="223"/>
  <c r="AY170" i="223"/>
  <c r="M170" i="223"/>
  <c r="AX170" i="223"/>
  <c r="L170" i="223"/>
  <c r="AN170" i="223"/>
  <c r="AM170" i="223"/>
  <c r="AL170" i="223"/>
  <c r="AK170" i="223"/>
  <c r="AG170" i="223"/>
  <c r="BF170" i="223"/>
  <c r="AO170" i="223"/>
  <c r="AJ170" i="223"/>
  <c r="U170" i="223"/>
  <c r="T170" i="223"/>
  <c r="R170" i="223"/>
  <c r="Q170" i="223"/>
  <c r="K170" i="223"/>
  <c r="BN170" i="223"/>
  <c r="BH170" i="223"/>
  <c r="BM170" i="223"/>
  <c r="BG170" i="223"/>
  <c r="AI170" i="223"/>
  <c r="P170" i="223"/>
  <c r="AC170" i="223"/>
  <c r="BI170" i="223"/>
  <c r="BT171" i="223"/>
  <c r="BD171" i="223"/>
  <c r="AN171" i="223"/>
  <c r="X171" i="223"/>
  <c r="H171" i="223"/>
  <c r="BG171" i="223"/>
  <c r="AP171" i="223"/>
  <c r="Y171" i="223"/>
  <c r="G171" i="223"/>
  <c r="BM171" i="223"/>
  <c r="AU171" i="223"/>
  <c r="AC171" i="223"/>
  <c r="K171" i="223"/>
  <c r="BL171" i="223"/>
  <c r="AT171" i="223"/>
  <c r="AB171" i="223"/>
  <c r="J171" i="223"/>
  <c r="BH171" i="223"/>
  <c r="AL171" i="223"/>
  <c r="R171" i="223"/>
  <c r="BF171" i="223"/>
  <c r="AK171" i="223"/>
  <c r="Q171" i="223"/>
  <c r="BE171" i="223"/>
  <c r="AJ171" i="223"/>
  <c r="P171" i="223"/>
  <c r="BK171" i="223"/>
  <c r="AI171" i="223"/>
  <c r="L171" i="223"/>
  <c r="BI171" i="223"/>
  <c r="AG171" i="223"/>
  <c r="AF171" i="223"/>
  <c r="BB171" i="223"/>
  <c r="AE171" i="223"/>
  <c r="BA171" i="223"/>
  <c r="AD171" i="223"/>
  <c r="BV171" i="223"/>
  <c r="AX171" i="223"/>
  <c r="AW171" i="223"/>
  <c r="M171" i="223"/>
  <c r="AV171" i="223"/>
  <c r="I171" i="223"/>
  <c r="AS171" i="223"/>
  <c r="AQ171" i="223"/>
  <c r="AO171" i="223"/>
  <c r="BU171" i="223"/>
  <c r="AH171" i="223"/>
  <c r="BP171" i="223"/>
  <c r="V171" i="223"/>
  <c r="S171" i="223"/>
  <c r="O171" i="223"/>
  <c r="N171" i="223"/>
  <c r="BR171" i="223"/>
  <c r="BQ171" i="223"/>
  <c r="BO171" i="223"/>
  <c r="BN171" i="223"/>
  <c r="AY171" i="223"/>
  <c r="T171" i="223"/>
  <c r="BJ171" i="223"/>
  <c r="AR171" i="223"/>
  <c r="AZ171" i="223"/>
  <c r="AA171" i="223"/>
  <c r="Z171" i="223"/>
  <c r="U171" i="223"/>
  <c r="W171" i="223"/>
  <c r="AM171" i="223"/>
  <c r="BC171" i="223"/>
  <c r="BS171" i="223"/>
  <c r="BL172" i="223"/>
  <c r="AV172" i="223"/>
  <c r="AF172" i="223"/>
  <c r="P172" i="223"/>
  <c r="BT172" i="223"/>
  <c r="BC172" i="223"/>
  <c r="AL172" i="223"/>
  <c r="U172" i="223"/>
  <c r="AT172" i="223"/>
  <c r="AB172" i="223"/>
  <c r="J172" i="223"/>
  <c r="BK172" i="223"/>
  <c r="AS172" i="223"/>
  <c r="AA172" i="223"/>
  <c r="I172" i="223"/>
  <c r="BR172" i="223"/>
  <c r="AX172" i="223"/>
  <c r="AC172" i="223"/>
  <c r="G172" i="223"/>
  <c r="BQ172" i="223"/>
  <c r="Z172" i="223"/>
  <c r="BP172" i="223"/>
  <c r="AU172" i="223"/>
  <c r="Y172" i="223"/>
  <c r="BI172" i="223"/>
  <c r="AK172" i="223"/>
  <c r="M172" i="223"/>
  <c r="BG172" i="223"/>
  <c r="AI172" i="223"/>
  <c r="K172" i="223"/>
  <c r="BF172" i="223"/>
  <c r="AH172" i="223"/>
  <c r="H172" i="223"/>
  <c r="BE172" i="223"/>
  <c r="BD172" i="223"/>
  <c r="AE172" i="223"/>
  <c r="AZ172" i="223"/>
  <c r="W172" i="223"/>
  <c r="AY172" i="223"/>
  <c r="N172" i="223"/>
  <c r="AR172" i="223"/>
  <c r="L172" i="223"/>
  <c r="AQ172" i="223"/>
  <c r="AO172" i="223"/>
  <c r="AN172" i="223"/>
  <c r="BW172" i="223"/>
  <c r="AM172" i="223"/>
  <c r="BV172" i="223"/>
  <c r="AJ172" i="223"/>
  <c r="BO172" i="223"/>
  <c r="V172" i="223"/>
  <c r="BU172" i="223"/>
  <c r="BS172" i="223"/>
  <c r="BJ172" i="223"/>
  <c r="BH172" i="223"/>
  <c r="BB172" i="223"/>
  <c r="BA172" i="223"/>
  <c r="X172" i="223"/>
  <c r="AD172" i="223"/>
  <c r="T172" i="223"/>
  <c r="S172" i="223"/>
  <c r="R172" i="223"/>
  <c r="Q172" i="223"/>
  <c r="O172" i="223"/>
  <c r="BN172" i="223"/>
  <c r="AP172" i="223"/>
  <c r="AG172" i="223"/>
  <c r="AW172" i="223"/>
  <c r="BM172" i="223"/>
  <c r="BU173" i="223"/>
  <c r="BE173" i="223"/>
  <c r="AO173" i="223"/>
  <c r="Y173" i="223"/>
  <c r="I173" i="223"/>
  <c r="BQ173" i="223"/>
  <c r="AZ173" i="223"/>
  <c r="AI173" i="223"/>
  <c r="R173" i="223"/>
  <c r="BN173" i="223"/>
  <c r="AV173" i="223"/>
  <c r="AD173" i="223"/>
  <c r="L173" i="223"/>
  <c r="BM173" i="223"/>
  <c r="AU173" i="223"/>
  <c r="AC173" i="223"/>
  <c r="K173" i="223"/>
  <c r="BI173" i="223"/>
  <c r="AN173" i="223"/>
  <c r="T173" i="223"/>
  <c r="BH173" i="223"/>
  <c r="AM173" i="223"/>
  <c r="S173" i="223"/>
  <c r="AL173" i="223"/>
  <c r="Q173" i="223"/>
  <c r="BS173" i="223"/>
  <c r="AS173" i="223"/>
  <c r="U173" i="223"/>
  <c r="BR173" i="223"/>
  <c r="AR173" i="223"/>
  <c r="P173" i="223"/>
  <c r="BO173" i="223"/>
  <c r="AP173" i="223"/>
  <c r="N173" i="223"/>
  <c r="BL173" i="223"/>
  <c r="AK173" i="223"/>
  <c r="M173" i="223"/>
  <c r="BK173" i="223"/>
  <c r="AJ173" i="223"/>
  <c r="J173" i="223"/>
  <c r="BJ173" i="223"/>
  <c r="AH173" i="223"/>
  <c r="H173" i="223"/>
  <c r="BC173" i="223"/>
  <c r="AE173" i="223"/>
  <c r="BP173" i="223"/>
  <c r="W173" i="223"/>
  <c r="BF173" i="223"/>
  <c r="V173" i="223"/>
  <c r="BD173" i="223"/>
  <c r="O173" i="223"/>
  <c r="BA173" i="223"/>
  <c r="AY173" i="223"/>
  <c r="AX173" i="223"/>
  <c r="AW173" i="223"/>
  <c r="AG173" i="223"/>
  <c r="BV173" i="223"/>
  <c r="BT173" i="223"/>
  <c r="BB173" i="223"/>
  <c r="AT173" i="223"/>
  <c r="AB173" i="223"/>
  <c r="AF173" i="223"/>
  <c r="X173" i="223"/>
  <c r="G173" i="223"/>
  <c r="Z173" i="223"/>
  <c r="AA173" i="223"/>
  <c r="AQ173" i="223"/>
  <c r="BG173" i="223"/>
  <c r="BW173" i="223"/>
  <c r="BM174" i="223"/>
  <c r="AW174" i="223"/>
  <c r="AG174" i="223"/>
  <c r="Q174" i="223"/>
  <c r="BN174" i="223"/>
  <c r="AV174" i="223"/>
  <c r="AE174" i="223"/>
  <c r="N174" i="223"/>
  <c r="BP174" i="223"/>
  <c r="AX174" i="223"/>
  <c r="AD174" i="223"/>
  <c r="L174" i="223"/>
  <c r="BO174" i="223"/>
  <c r="AU174" i="223"/>
  <c r="AC174" i="223"/>
  <c r="K174" i="223"/>
  <c r="BU174" i="223"/>
  <c r="AF174" i="223"/>
  <c r="I174" i="223"/>
  <c r="BT174" i="223"/>
  <c r="AZ174" i="223"/>
  <c r="AB174" i="223"/>
  <c r="H174" i="223"/>
  <c r="BS174" i="223"/>
  <c r="AY174" i="223"/>
  <c r="AA174" i="223"/>
  <c r="G174" i="223"/>
  <c r="AT174" i="223"/>
  <c r="W174" i="223"/>
  <c r="BW174" i="223"/>
  <c r="AS174" i="223"/>
  <c r="V174" i="223"/>
  <c r="BR174" i="223"/>
  <c r="AQ174" i="223"/>
  <c r="T174" i="223"/>
  <c r="AP174" i="223"/>
  <c r="S174" i="223"/>
  <c r="BL174" i="223"/>
  <c r="AO174" i="223"/>
  <c r="R174" i="223"/>
  <c r="BK174" i="223"/>
  <c r="AN174" i="223"/>
  <c r="P174" i="223"/>
  <c r="BH174" i="223"/>
  <c r="J174" i="223"/>
  <c r="AL174" i="223"/>
  <c r="AJ174" i="223"/>
  <c r="AI174" i="223"/>
  <c r="Z174" i="223"/>
  <c r="BV174" i="223"/>
  <c r="Y174" i="223"/>
  <c r="BJ174" i="223"/>
  <c r="X174" i="223"/>
  <c r="BI174" i="223"/>
  <c r="U174" i="223"/>
  <c r="BE174" i="223"/>
  <c r="BG174" i="223"/>
  <c r="BF174" i="223"/>
  <c r="BB174" i="223"/>
  <c r="O174" i="223"/>
  <c r="M174" i="223"/>
  <c r="BC174" i="223"/>
  <c r="BD174" i="223"/>
  <c r="AR174" i="223"/>
  <c r="AM174" i="223"/>
  <c r="AH174" i="223"/>
  <c r="AK174" i="223"/>
  <c r="BA174" i="223"/>
  <c r="BQ174" i="223"/>
  <c r="BU175" i="223"/>
  <c r="BE175" i="223"/>
  <c r="AO175" i="223"/>
  <c r="Y175" i="223"/>
  <c r="I175" i="223"/>
  <c r="BJ175" i="223"/>
  <c r="AS175" i="223"/>
  <c r="AB175" i="223"/>
  <c r="K175" i="223"/>
  <c r="BP175" i="223"/>
  <c r="AX175" i="223"/>
  <c r="AF175" i="223"/>
  <c r="N175" i="223"/>
  <c r="BO175" i="223"/>
  <c r="AW175" i="223"/>
  <c r="M175" i="223"/>
  <c r="AP175" i="223"/>
  <c r="U175" i="223"/>
  <c r="BI175" i="223"/>
  <c r="AN175" i="223"/>
  <c r="T175" i="223"/>
  <c r="BH175" i="223"/>
  <c r="AM175" i="223"/>
  <c r="S175" i="223"/>
  <c r="BB175" i="223"/>
  <c r="AC175" i="223"/>
  <c r="BA175" i="223"/>
  <c r="AA175" i="223"/>
  <c r="BW175" i="223"/>
  <c r="AY175" i="223"/>
  <c r="X175" i="223"/>
  <c r="BV175" i="223"/>
  <c r="AV175" i="223"/>
  <c r="W175" i="223"/>
  <c r="BT175" i="223"/>
  <c r="V175" i="223"/>
  <c r="BS175" i="223"/>
  <c r="AT175" i="223"/>
  <c r="R175" i="223"/>
  <c r="BN175" i="223"/>
  <c r="AL175" i="223"/>
  <c r="O175" i="223"/>
  <c r="BD175" i="223"/>
  <c r="H175" i="223"/>
  <c r="BC175" i="223"/>
  <c r="G175" i="223"/>
  <c r="AZ175" i="223"/>
  <c r="AQ175" i="223"/>
  <c r="AK175" i="223"/>
  <c r="AJ175" i="223"/>
  <c r="AI175" i="223"/>
  <c r="BR175" i="223"/>
  <c r="AD175" i="223"/>
  <c r="P175" i="223"/>
  <c r="L175" i="223"/>
  <c r="J175" i="223"/>
  <c r="BQ175" i="223"/>
  <c r="BM175" i="223"/>
  <c r="BF175" i="223"/>
  <c r="BL175" i="223"/>
  <c r="BG175" i="223"/>
  <c r="AR175" i="223"/>
  <c r="AH175" i="223"/>
  <c r="AG175" i="223"/>
  <c r="Z175" i="223"/>
  <c r="Q175" i="223"/>
  <c r="AE175" i="223"/>
  <c r="AU175" i="223"/>
  <c r="BK175" i="223"/>
  <c r="BM176" i="223"/>
  <c r="AW176" i="223"/>
  <c r="AG176" i="223"/>
  <c r="Q176" i="223"/>
  <c r="BW176" i="223"/>
  <c r="BF176" i="223"/>
  <c r="X176" i="223"/>
  <c r="G176" i="223"/>
  <c r="BQ176" i="223"/>
  <c r="AY176" i="223"/>
  <c r="AF176" i="223"/>
  <c r="N176" i="223"/>
  <c r="BP176" i="223"/>
  <c r="AX176" i="223"/>
  <c r="AE176" i="223"/>
  <c r="M176" i="223"/>
  <c r="BV176" i="223"/>
  <c r="BB176" i="223"/>
  <c r="AH176" i="223"/>
  <c r="K176" i="223"/>
  <c r="BA176" i="223"/>
  <c r="AD176" i="223"/>
  <c r="J176" i="223"/>
  <c r="BT176" i="223"/>
  <c r="AZ176" i="223"/>
  <c r="AC176" i="223"/>
  <c r="I176" i="223"/>
  <c r="BH176" i="223"/>
  <c r="AJ176" i="223"/>
  <c r="BG176" i="223"/>
  <c r="AI176" i="223"/>
  <c r="BD176" i="223"/>
  <c r="AA176" i="223"/>
  <c r="BC176" i="223"/>
  <c r="Z176" i="223"/>
  <c r="AV176" i="223"/>
  <c r="AU176" i="223"/>
  <c r="W176" i="223"/>
  <c r="BR176" i="223"/>
  <c r="AR176" i="223"/>
  <c r="T176" i="223"/>
  <c r="BN176" i="223"/>
  <c r="U176" i="223"/>
  <c r="BL176" i="223"/>
  <c r="S176" i="223"/>
  <c r="BK176" i="223"/>
  <c r="R176" i="223"/>
  <c r="BI176" i="223"/>
  <c r="O176" i="223"/>
  <c r="L176" i="223"/>
  <c r="AT176" i="223"/>
  <c r="H176" i="223"/>
  <c r="AS176" i="223"/>
  <c r="AN176" i="223"/>
  <c r="AB176" i="223"/>
  <c r="V176" i="223"/>
  <c r="P176" i="223"/>
  <c r="BX176" i="223"/>
  <c r="BJ176" i="223"/>
  <c r="BS176" i="223"/>
  <c r="AP176" i="223"/>
  <c r="AL176" i="223"/>
  <c r="BO176" i="223"/>
  <c r="AK176" i="223"/>
  <c r="AQ176" i="223"/>
  <c r="AM176" i="223"/>
  <c r="Y176" i="223"/>
  <c r="AO176" i="223"/>
  <c r="BE176" i="223"/>
  <c r="BM61" i="223"/>
  <c r="BH61" i="223"/>
  <c r="AY61" i="223"/>
  <c r="J65" i="223"/>
  <c r="BN67" i="223"/>
  <c r="AC70" i="223"/>
  <c r="BF71" i="223"/>
  <c r="AQ73" i="223"/>
  <c r="I75" i="223"/>
  <c r="AB76" i="223"/>
  <c r="K78" i="223"/>
  <c r="BG165" i="223"/>
  <c r="BK166" i="223"/>
  <c r="AU166" i="223"/>
  <c r="AE166" i="223"/>
  <c r="O166" i="223"/>
  <c r="BX166" i="223"/>
  <c r="BG166" i="223"/>
  <c r="AP166" i="223"/>
  <c r="Y166" i="223"/>
  <c r="H166" i="223"/>
  <c r="BH166" i="223"/>
  <c r="AO166" i="223"/>
  <c r="W166" i="223"/>
  <c r="BF166" i="223"/>
  <c r="AN166" i="223"/>
  <c r="V166" i="223"/>
  <c r="BR166" i="223"/>
  <c r="AX166" i="223"/>
  <c r="AC166" i="223"/>
  <c r="I166" i="223"/>
  <c r="AW166" i="223"/>
  <c r="AB166" i="223"/>
  <c r="G166" i="223"/>
  <c r="BP166" i="223"/>
  <c r="AV166" i="223"/>
  <c r="AA166" i="223"/>
  <c r="Z166" i="223"/>
  <c r="BU166" i="223"/>
  <c r="AT166" i="223"/>
  <c r="T166" i="223"/>
  <c r="BT166" i="223"/>
  <c r="AS166" i="223"/>
  <c r="S166" i="223"/>
  <c r="BS166" i="223"/>
  <c r="AR166" i="223"/>
  <c r="R166" i="223"/>
  <c r="BM166" i="223"/>
  <c r="AL166" i="223"/>
  <c r="N166" i="223"/>
  <c r="BL166" i="223"/>
  <c r="AF166" i="223"/>
  <c r="BJ166" i="223"/>
  <c r="AD166" i="223"/>
  <c r="BI166" i="223"/>
  <c r="X166" i="223"/>
  <c r="BD166" i="223"/>
  <c r="Q166" i="223"/>
  <c r="BC166" i="223"/>
  <c r="P166" i="223"/>
  <c r="BB166" i="223"/>
  <c r="M166" i="223"/>
  <c r="AZ166" i="223"/>
  <c r="L166" i="223"/>
  <c r="AM166" i="223"/>
  <c r="AG166" i="223"/>
  <c r="U166" i="223"/>
  <c r="K166" i="223"/>
  <c r="BW166" i="223"/>
  <c r="BV166" i="223"/>
  <c r="BO166" i="223"/>
  <c r="AY166" i="223"/>
  <c r="BN166" i="223"/>
  <c r="BE166" i="223"/>
  <c r="AQ166" i="223"/>
  <c r="AI166" i="223"/>
  <c r="J166" i="223"/>
  <c r="AH166" i="223"/>
  <c r="AJ166" i="223"/>
  <c r="BA166" i="223"/>
  <c r="AU167" i="223"/>
  <c r="BK167" i="223"/>
  <c r="AO168" i="223"/>
  <c r="BU168" i="223"/>
  <c r="AI169" i="223"/>
  <c r="AF61" i="223"/>
  <c r="L65" i="223"/>
  <c r="BO67" i="223"/>
  <c r="AO68" i="223"/>
  <c r="BA69" i="223"/>
  <c r="AD70" i="223"/>
  <c r="I71" i="223"/>
  <c r="AI72" i="223"/>
  <c r="AY73" i="223"/>
  <c r="R74" i="223"/>
  <c r="BJ74" i="223"/>
  <c r="J75" i="223"/>
  <c r="BJ75" i="223"/>
  <c r="AC76" i="223"/>
  <c r="AT77" i="223"/>
  <c r="L78" i="223"/>
  <c r="BG78" i="223"/>
  <c r="Q80" i="223"/>
  <c r="AO81" i="223"/>
  <c r="W83" i="223"/>
  <c r="AB84" i="223"/>
  <c r="AB86" i="223"/>
  <c r="T87" i="223"/>
  <c r="S88" i="223"/>
  <c r="AQ89" i="223"/>
  <c r="AX90" i="223"/>
  <c r="K93" i="223"/>
  <c r="AW94" i="223"/>
  <c r="O96" i="223"/>
  <c r="AF98" i="223"/>
  <c r="BI79" i="223"/>
  <c r="AQ82" i="223"/>
  <c r="BT85" i="223"/>
  <c r="BD85" i="223"/>
  <c r="AN85" i="223"/>
  <c r="X85" i="223"/>
  <c r="H85" i="223"/>
  <c r="BR85" i="223"/>
  <c r="BB85" i="223"/>
  <c r="AL85" i="223"/>
  <c r="V85" i="223"/>
  <c r="BQ85" i="223"/>
  <c r="BA85" i="223"/>
  <c r="AK85" i="223"/>
  <c r="U85" i="223"/>
  <c r="BO85" i="223"/>
  <c r="AY85" i="223"/>
  <c r="AI85" i="223"/>
  <c r="S85" i="223"/>
  <c r="BN85" i="223"/>
  <c r="AX85" i="223"/>
  <c r="AH85" i="223"/>
  <c r="R85" i="223"/>
  <c r="BM85" i="223"/>
  <c r="AW85" i="223"/>
  <c r="AG85" i="223"/>
  <c r="Q85" i="223"/>
  <c r="BJ85" i="223"/>
  <c r="AT85" i="223"/>
  <c r="AD85" i="223"/>
  <c r="N85" i="223"/>
  <c r="BX85" i="223"/>
  <c r="BH85" i="223"/>
  <c r="AR85" i="223"/>
  <c r="AB85" i="223"/>
  <c r="BP85" i="223"/>
  <c r="AJ85" i="223"/>
  <c r="G85" i="223"/>
  <c r="BL85" i="223"/>
  <c r="AF85" i="223"/>
  <c r="BK85" i="223"/>
  <c r="AE85" i="223"/>
  <c r="BI85" i="223"/>
  <c r="AC85" i="223"/>
  <c r="BG85" i="223"/>
  <c r="AA85" i="223"/>
  <c r="BF85" i="223"/>
  <c r="Z85" i="223"/>
  <c r="BC85" i="223"/>
  <c r="W85" i="223"/>
  <c r="AZ85" i="223"/>
  <c r="T85" i="223"/>
  <c r="AU85" i="223"/>
  <c r="O85" i="223"/>
  <c r="AY94" i="223"/>
  <c r="AG97" i="223"/>
  <c r="AE100" i="223"/>
  <c r="BG114" i="223"/>
  <c r="Y117" i="223"/>
  <c r="AM120" i="223"/>
  <c r="AW121" i="223"/>
  <c r="BK124" i="223"/>
  <c r="AW129" i="223"/>
  <c r="AE132" i="223"/>
  <c r="AC143" i="223"/>
  <c r="BK148" i="223"/>
  <c r="BI151" i="223"/>
  <c r="Y157" i="223"/>
  <c r="Z158" i="223"/>
  <c r="J158" i="223"/>
  <c r="AA158" i="223"/>
  <c r="I158" i="223"/>
  <c r="P158" i="223"/>
  <c r="O158" i="223"/>
  <c r="G158" i="223"/>
  <c r="AB158" i="223"/>
  <c r="Y158" i="223"/>
  <c r="R158" i="223"/>
  <c r="M158" i="223"/>
  <c r="L158" i="223"/>
  <c r="K158" i="223"/>
  <c r="X158" i="223"/>
  <c r="W158" i="223"/>
  <c r="V158" i="223"/>
  <c r="T158" i="223"/>
  <c r="S158" i="223"/>
  <c r="Q158" i="223"/>
  <c r="N158" i="223"/>
  <c r="U158" i="223"/>
  <c r="H158" i="223"/>
  <c r="BO161" i="223"/>
  <c r="AY161" i="223"/>
  <c r="AI161" i="223"/>
  <c r="S161" i="223"/>
  <c r="BI161" i="223"/>
  <c r="AR161" i="223"/>
  <c r="AA161" i="223"/>
  <c r="J161" i="223"/>
  <c r="BJ161" i="223"/>
  <c r="AQ161" i="223"/>
  <c r="Y161" i="223"/>
  <c r="G161" i="223"/>
  <c r="BH161" i="223"/>
  <c r="AP161" i="223"/>
  <c r="X161" i="223"/>
  <c r="BD161" i="223"/>
  <c r="AJ161" i="223"/>
  <c r="O161" i="223"/>
  <c r="BC161" i="223"/>
  <c r="AH161" i="223"/>
  <c r="N161" i="223"/>
  <c r="BV161" i="223"/>
  <c r="BB161" i="223"/>
  <c r="M161" i="223"/>
  <c r="BA161" i="223"/>
  <c r="AC161" i="223"/>
  <c r="BU161" i="223"/>
  <c r="W161" i="223"/>
  <c r="BT161" i="223"/>
  <c r="AV161" i="223"/>
  <c r="V161" i="223"/>
  <c r="BS161" i="223"/>
  <c r="AU161" i="223"/>
  <c r="U161" i="223"/>
  <c r="BP161" i="223"/>
  <c r="AO161" i="223"/>
  <c r="Q161" i="223"/>
  <c r="AL161" i="223"/>
  <c r="BR161" i="223"/>
  <c r="AK161" i="223"/>
  <c r="BQ161" i="223"/>
  <c r="AF161" i="223"/>
  <c r="BM161" i="223"/>
  <c r="AD161" i="223"/>
  <c r="BL161" i="223"/>
  <c r="AB161" i="223"/>
  <c r="BK161" i="223"/>
  <c r="Z161" i="223"/>
  <c r="BG161" i="223"/>
  <c r="T161" i="223"/>
  <c r="AZ161" i="223"/>
  <c r="L161" i="223"/>
  <c r="AT161" i="223"/>
  <c r="AS161" i="223"/>
  <c r="AN161" i="223"/>
  <c r="AE161" i="223"/>
  <c r="R161" i="223"/>
  <c r="P161" i="223"/>
  <c r="K161" i="223"/>
  <c r="BE161" i="223"/>
  <c r="AX161" i="223"/>
  <c r="AM161" i="223"/>
  <c r="I161" i="223"/>
  <c r="H161" i="223"/>
  <c r="BN161" i="223"/>
  <c r="BF161" i="223"/>
  <c r="AG161" i="223"/>
  <c r="AW161" i="223"/>
  <c r="AQ61" i="223"/>
  <c r="P65" i="223"/>
  <c r="Y66" i="223"/>
  <c r="I67" i="223"/>
  <c r="AT68" i="223"/>
  <c r="H69" i="223"/>
  <c r="AF70" i="223"/>
  <c r="K71" i="223"/>
  <c r="BM71" i="223"/>
  <c r="AK72" i="223"/>
  <c r="I73" i="223"/>
  <c r="BA73" i="223"/>
  <c r="T74" i="223"/>
  <c r="BL74" i="223"/>
  <c r="M75" i="223"/>
  <c r="BN75" i="223"/>
  <c r="AX77" i="223"/>
  <c r="O78" i="223"/>
  <c r="BK78" i="223"/>
  <c r="H79" i="223"/>
  <c r="S80" i="223"/>
  <c r="AQ81" i="223"/>
  <c r="AQ83" i="223"/>
  <c r="AG84" i="223"/>
  <c r="P85" i="223"/>
  <c r="AG86" i="223"/>
  <c r="Y87" i="223"/>
  <c r="AW88" i="223"/>
  <c r="AU89" i="223"/>
  <c r="BC90" i="223"/>
  <c r="G92" i="223"/>
  <c r="AJ93" i="223"/>
  <c r="BL96" i="223"/>
  <c r="AJ98" i="223"/>
  <c r="AK67" i="223"/>
  <c r="BU77" i="223"/>
  <c r="BE93" i="223"/>
  <c r="BS96" i="223"/>
  <c r="BA99" i="223"/>
  <c r="BI101" i="223"/>
  <c r="BS101" i="223"/>
  <c r="BB101" i="223"/>
  <c r="AL101" i="223"/>
  <c r="V101" i="223"/>
  <c r="BQ101" i="223"/>
  <c r="AZ101" i="223"/>
  <c r="AJ101" i="223"/>
  <c r="T101" i="223"/>
  <c r="BP101" i="223"/>
  <c r="AY101" i="223"/>
  <c r="AI101" i="223"/>
  <c r="S101" i="223"/>
  <c r="BN101" i="223"/>
  <c r="AW101" i="223"/>
  <c r="AG101" i="223"/>
  <c r="Q101" i="223"/>
  <c r="BM101" i="223"/>
  <c r="AV101" i="223"/>
  <c r="AF101" i="223"/>
  <c r="P101" i="223"/>
  <c r="BL101" i="223"/>
  <c r="AU101" i="223"/>
  <c r="AE101" i="223"/>
  <c r="O101" i="223"/>
  <c r="BH101" i="223"/>
  <c r="AR101" i="223"/>
  <c r="AB101" i="223"/>
  <c r="L101" i="223"/>
  <c r="BW101" i="223"/>
  <c r="BF101" i="223"/>
  <c r="AP101" i="223"/>
  <c r="Z101" i="223"/>
  <c r="J101" i="223"/>
  <c r="BD101" i="223"/>
  <c r="X101" i="223"/>
  <c r="BC101" i="223"/>
  <c r="W101" i="223"/>
  <c r="BA101" i="223"/>
  <c r="U101" i="223"/>
  <c r="AX101" i="223"/>
  <c r="R101" i="223"/>
  <c r="AT101" i="223"/>
  <c r="N101" i="223"/>
  <c r="AS101" i="223"/>
  <c r="M101" i="223"/>
  <c r="BX101" i="223"/>
  <c r="AQ101" i="223"/>
  <c r="K101" i="223"/>
  <c r="BV101" i="223"/>
  <c r="I101" i="223"/>
  <c r="BT101" i="223"/>
  <c r="AM101" i="223"/>
  <c r="G101" i="223"/>
  <c r="BO101" i="223"/>
  <c r="AH101" i="223"/>
  <c r="BR101" i="223"/>
  <c r="BK101" i="223"/>
  <c r="BJ101" i="223"/>
  <c r="BG101" i="223"/>
  <c r="AN101" i="223"/>
  <c r="AK101" i="223"/>
  <c r="AC101" i="223"/>
  <c r="AY102" i="223"/>
  <c r="AM104" i="223"/>
  <c r="BE109" i="223"/>
  <c r="O116" i="223"/>
  <c r="BJ116" i="223"/>
  <c r="AT116" i="223"/>
  <c r="AD116" i="223"/>
  <c r="N116" i="223"/>
  <c r="BI116" i="223"/>
  <c r="AS116" i="223"/>
  <c r="AC116" i="223"/>
  <c r="M116" i="223"/>
  <c r="BH116" i="223"/>
  <c r="AR116" i="223"/>
  <c r="AB116" i="223"/>
  <c r="L116" i="223"/>
  <c r="BG116" i="223"/>
  <c r="AQ116" i="223"/>
  <c r="AA116" i="223"/>
  <c r="K116" i="223"/>
  <c r="BV116" i="223"/>
  <c r="BF116" i="223"/>
  <c r="AP116" i="223"/>
  <c r="Z116" i="223"/>
  <c r="J116" i="223"/>
  <c r="BU116" i="223"/>
  <c r="BE116" i="223"/>
  <c r="AO116" i="223"/>
  <c r="Y116" i="223"/>
  <c r="I116" i="223"/>
  <c r="BT116" i="223"/>
  <c r="BD116" i="223"/>
  <c r="AN116" i="223"/>
  <c r="X116" i="223"/>
  <c r="H116" i="223"/>
  <c r="BQ116" i="223"/>
  <c r="BA116" i="223"/>
  <c r="AK116" i="223"/>
  <c r="U116" i="223"/>
  <c r="BO116" i="223"/>
  <c r="AY116" i="223"/>
  <c r="AI116" i="223"/>
  <c r="S116" i="223"/>
  <c r="BP116" i="223"/>
  <c r="W116" i="223"/>
  <c r="BN116" i="223"/>
  <c r="V116" i="223"/>
  <c r="BM116" i="223"/>
  <c r="T116" i="223"/>
  <c r="BL116" i="223"/>
  <c r="R116" i="223"/>
  <c r="BB116" i="223"/>
  <c r="P116" i="223"/>
  <c r="AZ116" i="223"/>
  <c r="G116" i="223"/>
  <c r="AX116" i="223"/>
  <c r="AM116" i="223"/>
  <c r="AJ116" i="223"/>
  <c r="AF116" i="223"/>
  <c r="Q116" i="223"/>
  <c r="BS116" i="223"/>
  <c r="BC116" i="223"/>
  <c r="AV116" i="223"/>
  <c r="AL116" i="223"/>
  <c r="AH116" i="223"/>
  <c r="AG116" i="223"/>
  <c r="BO118" i="223"/>
  <c r="AQ122" i="223"/>
  <c r="BL127" i="223"/>
  <c r="AV127" i="223"/>
  <c r="AF127" i="223"/>
  <c r="P127" i="223"/>
  <c r="BK127" i="223"/>
  <c r="AU127" i="223"/>
  <c r="AE127" i="223"/>
  <c r="O127" i="223"/>
  <c r="BG127" i="223"/>
  <c r="AO127" i="223"/>
  <c r="W127" i="223"/>
  <c r="BE127" i="223"/>
  <c r="AM127" i="223"/>
  <c r="Y127" i="223"/>
  <c r="AR127" i="223"/>
  <c r="X127" i="223"/>
  <c r="BM127" i="223"/>
  <c r="AQ127" i="223"/>
  <c r="V127" i="223"/>
  <c r="BH127" i="223"/>
  <c r="AL127" i="223"/>
  <c r="S127" i="223"/>
  <c r="BF127" i="223"/>
  <c r="AK127" i="223"/>
  <c r="R127" i="223"/>
  <c r="BD127" i="223"/>
  <c r="AJ127" i="223"/>
  <c r="Q127" i="223"/>
  <c r="BA127" i="223"/>
  <c r="AG127" i="223"/>
  <c r="L127" i="223"/>
  <c r="Z127" i="223"/>
  <c r="BC127" i="223"/>
  <c r="U127" i="223"/>
  <c r="BB127" i="223"/>
  <c r="T127" i="223"/>
  <c r="AZ127" i="223"/>
  <c r="N127" i="223"/>
  <c r="AY127" i="223"/>
  <c r="M127" i="223"/>
  <c r="AX127" i="223"/>
  <c r="K127" i="223"/>
  <c r="AW127" i="223"/>
  <c r="J127" i="223"/>
  <c r="AT127" i="223"/>
  <c r="I127" i="223"/>
  <c r="AI127" i="223"/>
  <c r="AD127" i="223"/>
  <c r="AA127" i="223"/>
  <c r="H127" i="223"/>
  <c r="G127" i="223"/>
  <c r="BJ127" i="223"/>
  <c r="AN127" i="223"/>
  <c r="AP127" i="223"/>
  <c r="AH127" i="223"/>
  <c r="AB127" i="223"/>
  <c r="AK131" i="223"/>
  <c r="AY134" i="223"/>
  <c r="AO141" i="223"/>
  <c r="BS144" i="223"/>
  <c r="AQ146" i="223"/>
  <c r="Y149" i="223"/>
  <c r="AO98" i="223"/>
  <c r="AL65" i="223"/>
  <c r="AP66" i="223"/>
  <c r="L67" i="223"/>
  <c r="T69" i="223"/>
  <c r="BM69" i="223"/>
  <c r="AS70" i="223"/>
  <c r="W71" i="223"/>
  <c r="BT71" i="223"/>
  <c r="AR72" i="223"/>
  <c r="K73" i="223"/>
  <c r="BC73" i="223"/>
  <c r="Z74" i="223"/>
  <c r="BN74" i="223"/>
  <c r="Z75" i="223"/>
  <c r="J77" i="223"/>
  <c r="BA77" i="223"/>
  <c r="Z78" i="223"/>
  <c r="X79" i="223"/>
  <c r="AK80" i="223"/>
  <c r="L82" i="223"/>
  <c r="AS83" i="223"/>
  <c r="AJ84" i="223"/>
  <c r="AU87" i="223"/>
  <c r="AY88" i="223"/>
  <c r="AZ89" i="223"/>
  <c r="Q92" i="223"/>
  <c r="AP93" i="223"/>
  <c r="BN96" i="223"/>
  <c r="BH98" i="223"/>
  <c r="AD101" i="223"/>
  <c r="R106" i="223"/>
  <c r="AS68" i="223"/>
  <c r="N68" i="223"/>
  <c r="BQ68" i="223"/>
  <c r="AQ68" i="223"/>
  <c r="J68" i="223"/>
  <c r="BP68" i="223"/>
  <c r="AP68" i="223"/>
  <c r="I68" i="223"/>
  <c r="BN68" i="223"/>
  <c r="AK68" i="223"/>
  <c r="BM68" i="223"/>
  <c r="AF68" i="223"/>
  <c r="BL68" i="223"/>
  <c r="AY78" i="223"/>
  <c r="BD81" i="223"/>
  <c r="AN81" i="223"/>
  <c r="X81" i="223"/>
  <c r="H81" i="223"/>
  <c r="BB81" i="223"/>
  <c r="AL81" i="223"/>
  <c r="V81" i="223"/>
  <c r="BA81" i="223"/>
  <c r="AK81" i="223"/>
  <c r="U81" i="223"/>
  <c r="AY81" i="223"/>
  <c r="AI81" i="223"/>
  <c r="AX81" i="223"/>
  <c r="AH81" i="223"/>
  <c r="R81" i="223"/>
  <c r="Q81" i="223"/>
  <c r="BJ81" i="223"/>
  <c r="AT81" i="223"/>
  <c r="AD81" i="223"/>
  <c r="N81" i="223"/>
  <c r="BI81" i="223"/>
  <c r="AF81" i="223"/>
  <c r="I81" i="223"/>
  <c r="BH81" i="223"/>
  <c r="AE81" i="223"/>
  <c r="G81" i="223"/>
  <c r="BG81" i="223"/>
  <c r="AC81" i="223"/>
  <c r="BF81" i="223"/>
  <c r="AB81" i="223"/>
  <c r="BE81" i="223"/>
  <c r="AA81" i="223"/>
  <c r="BC81" i="223"/>
  <c r="Z81" i="223"/>
  <c r="AZ81" i="223"/>
  <c r="Y81" i="223"/>
  <c r="AV81" i="223"/>
  <c r="W81" i="223"/>
  <c r="AU81" i="223"/>
  <c r="T81" i="223"/>
  <c r="AR81" i="223"/>
  <c r="P81" i="223"/>
  <c r="BQ83" i="223"/>
  <c r="AQ90" i="223"/>
  <c r="BI94" i="223"/>
  <c r="AS94" i="223"/>
  <c r="AC94" i="223"/>
  <c r="M94" i="223"/>
  <c r="BW94" i="223"/>
  <c r="S94" i="223"/>
  <c r="BF94" i="223"/>
  <c r="AN94" i="223"/>
  <c r="V94" i="223"/>
  <c r="BX94" i="223"/>
  <c r="BE94" i="223"/>
  <c r="AM94" i="223"/>
  <c r="U94" i="223"/>
  <c r="BV94" i="223"/>
  <c r="BD94" i="223"/>
  <c r="AL94" i="223"/>
  <c r="T94" i="223"/>
  <c r="BU94" i="223"/>
  <c r="BC94" i="223"/>
  <c r="AK94" i="223"/>
  <c r="R94" i="223"/>
  <c r="BS94" i="223"/>
  <c r="BA94" i="223"/>
  <c r="AH94" i="223"/>
  <c r="P94" i="223"/>
  <c r="BR94" i="223"/>
  <c r="AZ94" i="223"/>
  <c r="AG94" i="223"/>
  <c r="O94" i="223"/>
  <c r="BQ94" i="223"/>
  <c r="AX94" i="223"/>
  <c r="AF94" i="223"/>
  <c r="N94" i="223"/>
  <c r="BM94" i="223"/>
  <c r="AU94" i="223"/>
  <c r="AB94" i="223"/>
  <c r="J94" i="223"/>
  <c r="BK94" i="223"/>
  <c r="AR94" i="223"/>
  <c r="Z94" i="223"/>
  <c r="H94" i="223"/>
  <c r="AP94" i="223"/>
  <c r="AO94" i="223"/>
  <c r="AJ94" i="223"/>
  <c r="AE94" i="223"/>
  <c r="BT94" i="223"/>
  <c r="AD94" i="223"/>
  <c r="BP94" i="223"/>
  <c r="AA94" i="223"/>
  <c r="BN94" i="223"/>
  <c r="Y94" i="223"/>
  <c r="BL94" i="223"/>
  <c r="X94" i="223"/>
  <c r="BJ94" i="223"/>
  <c r="W94" i="223"/>
  <c r="BG94" i="223"/>
  <c r="L94" i="223"/>
  <c r="BC96" i="223"/>
  <c r="BW98" i="223"/>
  <c r="W104" i="223"/>
  <c r="BW106" i="223"/>
  <c r="BK108" i="223"/>
  <c r="BA115" i="223"/>
  <c r="BQ118" i="223"/>
  <c r="BA118" i="223"/>
  <c r="S118" i="223"/>
  <c r="BP118" i="223"/>
  <c r="AW118" i="223"/>
  <c r="AF118" i="223"/>
  <c r="O118" i="223"/>
  <c r="BN118" i="223"/>
  <c r="AV118" i="223"/>
  <c r="AE118" i="223"/>
  <c r="N118" i="223"/>
  <c r="BM118" i="223"/>
  <c r="AU118" i="223"/>
  <c r="AD118" i="223"/>
  <c r="M118" i="223"/>
  <c r="BL118" i="223"/>
  <c r="AT118" i="223"/>
  <c r="AC118" i="223"/>
  <c r="L118" i="223"/>
  <c r="BK118" i="223"/>
  <c r="AS118" i="223"/>
  <c r="AB118" i="223"/>
  <c r="K118" i="223"/>
  <c r="BJ118" i="223"/>
  <c r="AR118" i="223"/>
  <c r="AA118" i="223"/>
  <c r="J118" i="223"/>
  <c r="BI118" i="223"/>
  <c r="AQ118" i="223"/>
  <c r="Z118" i="223"/>
  <c r="I118" i="223"/>
  <c r="BH118" i="223"/>
  <c r="AP118" i="223"/>
  <c r="Y118" i="223"/>
  <c r="H118" i="223"/>
  <c r="BE118" i="223"/>
  <c r="AM118" i="223"/>
  <c r="V118" i="223"/>
  <c r="BU118" i="223"/>
  <c r="BC118" i="223"/>
  <c r="AK118" i="223"/>
  <c r="T118" i="223"/>
  <c r="AL118" i="223"/>
  <c r="AJ118" i="223"/>
  <c r="AH118" i="223"/>
  <c r="AG118" i="223"/>
  <c r="BT118" i="223"/>
  <c r="W118" i="223"/>
  <c r="BS118" i="223"/>
  <c r="U118" i="223"/>
  <c r="BR118" i="223"/>
  <c r="R118" i="223"/>
  <c r="BD118" i="223"/>
  <c r="G118" i="223"/>
  <c r="AZ118" i="223"/>
  <c r="AO118" i="223"/>
  <c r="AN118" i="223"/>
  <c r="X118" i="223"/>
  <c r="Q118" i="223"/>
  <c r="P118" i="223"/>
  <c r="BG118" i="223"/>
  <c r="AX118" i="223"/>
  <c r="BK125" i="223"/>
  <c r="AU125" i="223"/>
  <c r="AE125" i="223"/>
  <c r="O125" i="223"/>
  <c r="BH125" i="223"/>
  <c r="AQ125" i="223"/>
  <c r="Z125" i="223"/>
  <c r="I125" i="223"/>
  <c r="AM125" i="223"/>
  <c r="U125" i="223"/>
  <c r="BV125" i="223"/>
  <c r="BD125" i="223"/>
  <c r="AL125" i="223"/>
  <c r="T125" i="223"/>
  <c r="BC125" i="223"/>
  <c r="AK125" i="223"/>
  <c r="S125" i="223"/>
  <c r="BR125" i="223"/>
  <c r="AZ125" i="223"/>
  <c r="AH125" i="223"/>
  <c r="P125" i="223"/>
  <c r="BQ125" i="223"/>
  <c r="AY125" i="223"/>
  <c r="AG125" i="223"/>
  <c r="N125" i="223"/>
  <c r="BP125" i="223"/>
  <c r="AX125" i="223"/>
  <c r="AF125" i="223"/>
  <c r="M125" i="223"/>
  <c r="BM125" i="223"/>
  <c r="AT125" i="223"/>
  <c r="AR125" i="223"/>
  <c r="L125" i="223"/>
  <c r="AP125" i="223"/>
  <c r="K125" i="223"/>
  <c r="BT125" i="223"/>
  <c r="J125" i="223"/>
  <c r="BS125" i="223"/>
  <c r="AN125" i="223"/>
  <c r="H125" i="223"/>
  <c r="BO125" i="223"/>
  <c r="AJ125" i="223"/>
  <c r="G125" i="223"/>
  <c r="BN125" i="223"/>
  <c r="AI125" i="223"/>
  <c r="BL125" i="223"/>
  <c r="AD125" i="223"/>
  <c r="BJ125" i="223"/>
  <c r="AC125" i="223"/>
  <c r="BF125" i="223"/>
  <c r="BA125" i="223"/>
  <c r="W125" i="223"/>
  <c r="V125" i="223"/>
  <c r="R125" i="223"/>
  <c r="Q125" i="223"/>
  <c r="BI125" i="223"/>
  <c r="AW125" i="223"/>
  <c r="AS125" i="223"/>
  <c r="BG125" i="223"/>
  <c r="BB125" i="223"/>
  <c r="AV125" i="223"/>
  <c r="AB125" i="223"/>
  <c r="X125" i="223"/>
  <c r="AA125" i="223"/>
  <c r="AM128" i="223"/>
  <c r="AO133" i="223"/>
  <c r="AM136" i="223"/>
  <c r="AK147" i="223"/>
  <c r="BU149" i="223"/>
  <c r="BC152" i="223"/>
  <c r="AC155" i="223"/>
  <c r="M155" i="223"/>
  <c r="AD155" i="223"/>
  <c r="L155" i="223"/>
  <c r="AB155" i="223"/>
  <c r="K155" i="223"/>
  <c r="AE155" i="223"/>
  <c r="I155" i="223"/>
  <c r="AA155" i="223"/>
  <c r="H155" i="223"/>
  <c r="Z155" i="223"/>
  <c r="G155" i="223"/>
  <c r="S155" i="223"/>
  <c r="AL155" i="223"/>
  <c r="P155" i="223"/>
  <c r="O155" i="223"/>
  <c r="AJ155" i="223"/>
  <c r="N155" i="223"/>
  <c r="AG155" i="223"/>
  <c r="AI155" i="223"/>
  <c r="AH155" i="223"/>
  <c r="AF155" i="223"/>
  <c r="Y155" i="223"/>
  <c r="V155" i="223"/>
  <c r="AM155" i="223"/>
  <c r="X155" i="223"/>
  <c r="W155" i="223"/>
  <c r="U155" i="223"/>
  <c r="Q155" i="223"/>
  <c r="R155" i="223"/>
  <c r="T155" i="223"/>
  <c r="J155" i="223"/>
  <c r="M67" i="223"/>
  <c r="L73" i="223"/>
  <c r="BO74" i="223"/>
  <c r="AA75" i="223"/>
  <c r="BM77" i="223"/>
  <c r="Y79" i="223"/>
  <c r="AU83" i="223"/>
  <c r="BA84" i="223"/>
  <c r="AP85" i="223"/>
  <c r="AM86" i="223"/>
  <c r="AV87" i="223"/>
  <c r="BA88" i="223"/>
  <c r="BF89" i="223"/>
  <c r="AK92" i="223"/>
  <c r="AR93" i="223"/>
  <c r="J95" i="223"/>
  <c r="BQ96" i="223"/>
  <c r="Y106" i="223"/>
  <c r="BU3" i="223"/>
  <c r="AC4" i="223"/>
  <c r="AG4" i="223"/>
  <c r="BM4" i="223"/>
  <c r="BR5" i="223"/>
  <c r="BJ76" i="223"/>
  <c r="AR76" i="223"/>
  <c r="Z76" i="223"/>
  <c r="BI76" i="223"/>
  <c r="AQ76" i="223"/>
  <c r="Y76" i="223"/>
  <c r="BH76" i="223"/>
  <c r="AP76" i="223"/>
  <c r="V76" i="223"/>
  <c r="BG76" i="223"/>
  <c r="AO76" i="223"/>
  <c r="U76" i="223"/>
  <c r="BF76" i="223"/>
  <c r="AL76" i="223"/>
  <c r="T76" i="223"/>
  <c r="BW76" i="223"/>
  <c r="BE76" i="223"/>
  <c r="AK76" i="223"/>
  <c r="S76" i="223"/>
  <c r="BV76" i="223"/>
  <c r="BB76" i="223"/>
  <c r="AJ76" i="223"/>
  <c r="R76" i="223"/>
  <c r="BU76" i="223"/>
  <c r="BA76" i="223"/>
  <c r="AI76" i="223"/>
  <c r="Q76" i="223"/>
  <c r="BR76" i="223"/>
  <c r="AZ76" i="223"/>
  <c r="AH76" i="223"/>
  <c r="P76" i="223"/>
  <c r="BP76" i="223"/>
  <c r="AX76" i="223"/>
  <c r="AF76" i="223"/>
  <c r="N76" i="223"/>
  <c r="BT91" i="223"/>
  <c r="BD91" i="223"/>
  <c r="AN91" i="223"/>
  <c r="X91" i="223"/>
  <c r="H91" i="223"/>
  <c r="BS91" i="223"/>
  <c r="BC91" i="223"/>
  <c r="AM91" i="223"/>
  <c r="W91" i="223"/>
  <c r="G91" i="223"/>
  <c r="BR91" i="223"/>
  <c r="BB91" i="223"/>
  <c r="AL91" i="223"/>
  <c r="V91" i="223"/>
  <c r="U91" i="223"/>
  <c r="BO91" i="223"/>
  <c r="AY91" i="223"/>
  <c r="AI91" i="223"/>
  <c r="S91" i="223"/>
  <c r="BN91" i="223"/>
  <c r="AX91" i="223"/>
  <c r="AH91" i="223"/>
  <c r="R91" i="223"/>
  <c r="BM91" i="223"/>
  <c r="AW91" i="223"/>
  <c r="AG91" i="223"/>
  <c r="Q91" i="223"/>
  <c r="BJ91" i="223"/>
  <c r="AT91" i="223"/>
  <c r="AD91" i="223"/>
  <c r="N91" i="223"/>
  <c r="BX91" i="223"/>
  <c r="BH91" i="223"/>
  <c r="AR91" i="223"/>
  <c r="AB91" i="223"/>
  <c r="L91" i="223"/>
  <c r="BV91" i="223"/>
  <c r="AJ91" i="223"/>
  <c r="BU91" i="223"/>
  <c r="AF91" i="223"/>
  <c r="BP91" i="223"/>
  <c r="AE91" i="223"/>
  <c r="BL91" i="223"/>
  <c r="AC91" i="223"/>
  <c r="BK91" i="223"/>
  <c r="AA91" i="223"/>
  <c r="BI91" i="223"/>
  <c r="Z91" i="223"/>
  <c r="BG91" i="223"/>
  <c r="Y91" i="223"/>
  <c r="BF91" i="223"/>
  <c r="T91" i="223"/>
  <c r="BE91" i="223"/>
  <c r="P91" i="223"/>
  <c r="AV91" i="223"/>
  <c r="M91" i="223"/>
  <c r="BO94" i="223"/>
  <c r="BM97" i="223"/>
  <c r="AU100" i="223"/>
  <c r="BU101" i="223"/>
  <c r="BA107" i="223"/>
  <c r="AU116" i="223"/>
  <c r="AG121" i="223"/>
  <c r="AU124" i="223"/>
  <c r="BT128" i="223"/>
  <c r="BD128" i="223"/>
  <c r="AN128" i="223"/>
  <c r="X128" i="223"/>
  <c r="H128" i="223"/>
  <c r="G128" i="223"/>
  <c r="BI128" i="223"/>
  <c r="AQ128" i="223"/>
  <c r="Y128" i="223"/>
  <c r="BG128" i="223"/>
  <c r="AO128" i="223"/>
  <c r="U128" i="223"/>
  <c r="BW128" i="223"/>
  <c r="BA128" i="223"/>
  <c r="AG128" i="223"/>
  <c r="M128" i="223"/>
  <c r="BV128" i="223"/>
  <c r="AZ128" i="223"/>
  <c r="AF128" i="223"/>
  <c r="L128" i="223"/>
  <c r="BU128" i="223"/>
  <c r="AY128" i="223"/>
  <c r="AE128" i="223"/>
  <c r="K128" i="223"/>
  <c r="BP128" i="223"/>
  <c r="AV128" i="223"/>
  <c r="AB128" i="223"/>
  <c r="BO128" i="223"/>
  <c r="AU128" i="223"/>
  <c r="AA128" i="223"/>
  <c r="BN128" i="223"/>
  <c r="AT128" i="223"/>
  <c r="Z128" i="223"/>
  <c r="BK128" i="223"/>
  <c r="AP128" i="223"/>
  <c r="S128" i="223"/>
  <c r="AS128" i="223"/>
  <c r="J128" i="223"/>
  <c r="AR128" i="223"/>
  <c r="I128" i="223"/>
  <c r="AL128" i="223"/>
  <c r="AK128" i="223"/>
  <c r="BX128" i="223"/>
  <c r="AJ128" i="223"/>
  <c r="BR128" i="223"/>
  <c r="AI128" i="223"/>
  <c r="BQ128" i="223"/>
  <c r="AH128" i="223"/>
  <c r="BM128" i="223"/>
  <c r="AD128" i="223"/>
  <c r="BH128" i="223"/>
  <c r="T128" i="223"/>
  <c r="BE128" i="223"/>
  <c r="Q128" i="223"/>
  <c r="BL128" i="223"/>
  <c r="BJ128" i="223"/>
  <c r="BF128" i="223"/>
  <c r="BB128" i="223"/>
  <c r="AX128" i="223"/>
  <c r="AW128" i="223"/>
  <c r="AC128" i="223"/>
  <c r="P128" i="223"/>
  <c r="N128" i="223"/>
  <c r="V128" i="223"/>
  <c r="R128" i="223"/>
  <c r="O128" i="223"/>
  <c r="BQ131" i="223"/>
  <c r="P137" i="223"/>
  <c r="O137" i="223"/>
  <c r="X137" i="223"/>
  <c r="W137" i="223"/>
  <c r="V137" i="223"/>
  <c r="T137" i="223"/>
  <c r="S137" i="223"/>
  <c r="R137" i="223"/>
  <c r="Q137" i="223"/>
  <c r="L137" i="223"/>
  <c r="AA137" i="223"/>
  <c r="Z137" i="223"/>
  <c r="Y137" i="223"/>
  <c r="M137" i="223"/>
  <c r="K137" i="223"/>
  <c r="J137" i="223"/>
  <c r="G137" i="223"/>
  <c r="N137" i="223"/>
  <c r="I137" i="223"/>
  <c r="H137" i="223"/>
  <c r="AB137" i="223"/>
  <c r="U137" i="223"/>
  <c r="Y141" i="223"/>
  <c r="BO150" i="223"/>
  <c r="AQ154" i="223"/>
  <c r="AE156" i="223"/>
  <c r="AC159" i="223"/>
  <c r="AH86" i="223"/>
  <c r="AX70" i="223"/>
  <c r="BD73" i="223"/>
  <c r="H68" i="223"/>
  <c r="BX69" i="223"/>
  <c r="AF71" i="223"/>
  <c r="J72" i="223"/>
  <c r="BE72" i="223"/>
  <c r="M73" i="223"/>
  <c r="BE73" i="223"/>
  <c r="L77" i="223"/>
  <c r="BN77" i="223"/>
  <c r="AB78" i="223"/>
  <c r="Z79" i="223"/>
  <c r="AN80" i="223"/>
  <c r="Q82" i="223"/>
  <c r="AV83" i="223"/>
  <c r="BC84" i="223"/>
  <c r="AQ85" i="223"/>
  <c r="BH86" i="223"/>
  <c r="AZ87" i="223"/>
  <c r="J91" i="223"/>
  <c r="AM92" i="223"/>
  <c r="M95" i="223"/>
  <c r="X102" i="223"/>
  <c r="BH106" i="223"/>
  <c r="AQ65" i="223"/>
  <c r="AP65" i="223"/>
  <c r="AM65" i="223"/>
  <c r="AK74" i="223"/>
  <c r="Q74" i="223"/>
  <c r="BF74" i="223"/>
  <c r="AJ74" i="223"/>
  <c r="P74" i="223"/>
  <c r="BE74" i="223"/>
  <c r="AI74" i="223"/>
  <c r="O74" i="223"/>
  <c r="BB74" i="223"/>
  <c r="AH74" i="223"/>
  <c r="N74" i="223"/>
  <c r="AZ74" i="223"/>
  <c r="AF74" i="223"/>
  <c r="L74" i="223"/>
  <c r="AY74" i="223"/>
  <c r="AE74" i="223"/>
  <c r="K74" i="223"/>
  <c r="BR74" i="223"/>
  <c r="AX74" i="223"/>
  <c r="AD74" i="223"/>
  <c r="J74" i="223"/>
  <c r="BQ74" i="223"/>
  <c r="AW74" i="223"/>
  <c r="AC74" i="223"/>
  <c r="I74" i="223"/>
  <c r="AG89" i="223"/>
  <c r="BI95" i="223"/>
  <c r="AK99" i="223"/>
  <c r="BI103" i="223"/>
  <c r="BC104" i="223"/>
  <c r="U107" i="223"/>
  <c r="BO107" i="223"/>
  <c r="AY107" i="223"/>
  <c r="AI107" i="223"/>
  <c r="S107" i="223"/>
  <c r="BL107" i="223"/>
  <c r="AV107" i="223"/>
  <c r="AF107" i="223"/>
  <c r="P107" i="223"/>
  <c r="BK107" i="223"/>
  <c r="AU107" i="223"/>
  <c r="AE107" i="223"/>
  <c r="O107" i="223"/>
  <c r="BJ107" i="223"/>
  <c r="AT107" i="223"/>
  <c r="AD107" i="223"/>
  <c r="N107" i="223"/>
  <c r="BG107" i="223"/>
  <c r="AQ107" i="223"/>
  <c r="AA107" i="223"/>
  <c r="K107" i="223"/>
  <c r="BM107" i="223"/>
  <c r="AM107" i="223"/>
  <c r="L107" i="223"/>
  <c r="BH107" i="223"/>
  <c r="AJ107" i="223"/>
  <c r="I107" i="223"/>
  <c r="BF107" i="223"/>
  <c r="AH107" i="223"/>
  <c r="H107" i="223"/>
  <c r="BD107" i="223"/>
  <c r="AC107" i="223"/>
  <c r="BC107" i="223"/>
  <c r="AB107" i="223"/>
  <c r="BB107" i="223"/>
  <c r="Z107" i="223"/>
  <c r="BU107" i="223"/>
  <c r="AW107" i="223"/>
  <c r="W107" i="223"/>
  <c r="BS107" i="223"/>
  <c r="AR107" i="223"/>
  <c r="T107" i="223"/>
  <c r="BT107" i="223"/>
  <c r="V107" i="223"/>
  <c r="BR107" i="223"/>
  <c r="R107" i="223"/>
  <c r="BP107" i="223"/>
  <c r="Q107" i="223"/>
  <c r="BN107" i="223"/>
  <c r="M107" i="223"/>
  <c r="BI107" i="223"/>
  <c r="J107" i="223"/>
  <c r="BE107" i="223"/>
  <c r="G107" i="223"/>
  <c r="AZ107" i="223"/>
  <c r="AX107" i="223"/>
  <c r="AS107" i="223"/>
  <c r="AO107" i="223"/>
  <c r="AL107" i="223"/>
  <c r="BV107" i="223"/>
  <c r="AP107" i="223"/>
  <c r="AN107" i="223"/>
  <c r="AG107" i="223"/>
  <c r="Y107" i="223"/>
  <c r="X107" i="223"/>
  <c r="AO109" i="223"/>
  <c r="BC120" i="223"/>
  <c r="AU123" i="223"/>
  <c r="AE123" i="223"/>
  <c r="O123" i="223"/>
  <c r="BJ123" i="223"/>
  <c r="AT123" i="223"/>
  <c r="AD123" i="223"/>
  <c r="N123" i="223"/>
  <c r="BI123" i="223"/>
  <c r="AS123" i="223"/>
  <c r="AC123" i="223"/>
  <c r="M123" i="223"/>
  <c r="BF123" i="223"/>
  <c r="AP123" i="223"/>
  <c r="Z123" i="223"/>
  <c r="J123" i="223"/>
  <c r="BE123" i="223"/>
  <c r="AO123" i="223"/>
  <c r="Y123" i="223"/>
  <c r="I123" i="223"/>
  <c r="BD123" i="223"/>
  <c r="AN123" i="223"/>
  <c r="X123" i="223"/>
  <c r="H123" i="223"/>
  <c r="AJ123" i="223"/>
  <c r="K123" i="223"/>
  <c r="BH123" i="223"/>
  <c r="AI123" i="223"/>
  <c r="G123" i="223"/>
  <c r="BG123" i="223"/>
  <c r="AH123" i="223"/>
  <c r="BC123" i="223"/>
  <c r="AG123" i="223"/>
  <c r="BB123" i="223"/>
  <c r="AF123" i="223"/>
  <c r="AB123" i="223"/>
  <c r="AZ123" i="223"/>
  <c r="AA123" i="223"/>
  <c r="AY123" i="223"/>
  <c r="W123" i="223"/>
  <c r="AV123" i="223"/>
  <c r="T123" i="223"/>
  <c r="AQ123" i="223"/>
  <c r="R123" i="223"/>
  <c r="Q123" i="223"/>
  <c r="P123" i="223"/>
  <c r="L123" i="223"/>
  <c r="AX123" i="223"/>
  <c r="AM123" i="223"/>
  <c r="AW123" i="223"/>
  <c r="AR123" i="223"/>
  <c r="AL123" i="223"/>
  <c r="V123" i="223"/>
  <c r="U123" i="223"/>
  <c r="S123" i="223"/>
  <c r="BE125" i="223"/>
  <c r="AS127" i="223"/>
  <c r="BL129" i="223"/>
  <c r="AV129" i="223"/>
  <c r="AF129" i="223"/>
  <c r="P129" i="223"/>
  <c r="BK129" i="223"/>
  <c r="AU129" i="223"/>
  <c r="AE129" i="223"/>
  <c r="O129" i="223"/>
  <c r="BI129" i="223"/>
  <c r="AQ129" i="223"/>
  <c r="Y129" i="223"/>
  <c r="G129" i="223"/>
  <c r="BG129" i="223"/>
  <c r="AO129" i="223"/>
  <c r="W129" i="223"/>
  <c r="BN129" i="223"/>
  <c r="AR129" i="223"/>
  <c r="V129" i="223"/>
  <c r="AP129" i="223"/>
  <c r="U129" i="223"/>
  <c r="BJ129" i="223"/>
  <c r="AN129" i="223"/>
  <c r="T129" i="223"/>
  <c r="BE129" i="223"/>
  <c r="AK129" i="223"/>
  <c r="Q129" i="223"/>
  <c r="BD129" i="223"/>
  <c r="AJ129" i="223"/>
  <c r="N129" i="223"/>
  <c r="BC129" i="223"/>
  <c r="AI129" i="223"/>
  <c r="M129" i="223"/>
  <c r="BT129" i="223"/>
  <c r="AZ129" i="223"/>
  <c r="AD129" i="223"/>
  <c r="J129" i="223"/>
  <c r="I129" i="223"/>
  <c r="AT129" i="223"/>
  <c r="H129" i="223"/>
  <c r="AS129" i="223"/>
  <c r="BV129" i="223"/>
  <c r="AM129" i="223"/>
  <c r="BU129" i="223"/>
  <c r="AL129" i="223"/>
  <c r="BS129" i="223"/>
  <c r="AH129" i="223"/>
  <c r="BR129" i="223"/>
  <c r="BQ129" i="223"/>
  <c r="AC129" i="223"/>
  <c r="BH129" i="223"/>
  <c r="Z129" i="223"/>
  <c r="BB129" i="223"/>
  <c r="S129" i="223"/>
  <c r="BP129" i="223"/>
  <c r="BO129" i="223"/>
  <c r="BF129" i="223"/>
  <c r="BA129" i="223"/>
  <c r="AY129" i="223"/>
  <c r="AA129" i="223"/>
  <c r="R129" i="223"/>
  <c r="K129" i="223"/>
  <c r="AX129" i="223"/>
  <c r="AB129" i="223"/>
  <c r="X129" i="223"/>
  <c r="L129" i="223"/>
  <c r="AV133" i="223"/>
  <c r="AF133" i="223"/>
  <c r="P133" i="223"/>
  <c r="AU133" i="223"/>
  <c r="AE133" i="223"/>
  <c r="O133" i="223"/>
  <c r="AW133" i="223"/>
  <c r="AC133" i="223"/>
  <c r="K133" i="223"/>
  <c r="AT133" i="223"/>
  <c r="AB133" i="223"/>
  <c r="J133" i="223"/>
  <c r="AR133" i="223"/>
  <c r="Z133" i="223"/>
  <c r="H133" i="223"/>
  <c r="AQ133" i="223"/>
  <c r="G133" i="223"/>
  <c r="AP133" i="223"/>
  <c r="X133" i="223"/>
  <c r="W133" i="223"/>
  <c r="AL133" i="223"/>
  <c r="T133" i="223"/>
  <c r="AD133" i="223"/>
  <c r="AA133" i="223"/>
  <c r="V133" i="223"/>
  <c r="AZ133" i="223"/>
  <c r="R133" i="223"/>
  <c r="AY133" i="223"/>
  <c r="Q133" i="223"/>
  <c r="AX133" i="223"/>
  <c r="N133" i="223"/>
  <c r="AM133" i="223"/>
  <c r="I133" i="223"/>
  <c r="AK133" i="223"/>
  <c r="AJ133" i="223"/>
  <c r="AI133" i="223"/>
  <c r="AH133" i="223"/>
  <c r="AG133" i="223"/>
  <c r="U133" i="223"/>
  <c r="S133" i="223"/>
  <c r="M133" i="223"/>
  <c r="BA133" i="223"/>
  <c r="AS133" i="223"/>
  <c r="AN133" i="223"/>
  <c r="L133" i="223"/>
  <c r="W136" i="223"/>
  <c r="H140" i="223"/>
  <c r="G140" i="223"/>
  <c r="P140" i="223"/>
  <c r="O140" i="223"/>
  <c r="N140" i="223"/>
  <c r="M140" i="223"/>
  <c r="J140" i="223"/>
  <c r="L140" i="223"/>
  <c r="K140" i="223"/>
  <c r="I140" i="223"/>
  <c r="BU141" i="223"/>
  <c r="BU144" i="223"/>
  <c r="BE144" i="223"/>
  <c r="AO144" i="223"/>
  <c r="Y144" i="223"/>
  <c r="I144" i="223"/>
  <c r="BT144" i="223"/>
  <c r="BD144" i="223"/>
  <c r="AN144" i="223"/>
  <c r="X144" i="223"/>
  <c r="H144" i="223"/>
  <c r="BX144" i="223"/>
  <c r="BF144" i="223"/>
  <c r="AL144" i="223"/>
  <c r="T144" i="223"/>
  <c r="BA144" i="223"/>
  <c r="AI144" i="223"/>
  <c r="Q144" i="223"/>
  <c r="BR144" i="223"/>
  <c r="AZ144" i="223"/>
  <c r="AH144" i="223"/>
  <c r="P144" i="223"/>
  <c r="BQ144" i="223"/>
  <c r="AY144" i="223"/>
  <c r="BI144" i="223"/>
  <c r="AJ144" i="223"/>
  <c r="M144" i="223"/>
  <c r="BH144" i="223"/>
  <c r="AG144" i="223"/>
  <c r="L144" i="223"/>
  <c r="BG144" i="223"/>
  <c r="AF144" i="223"/>
  <c r="K144" i="223"/>
  <c r="BB144" i="223"/>
  <c r="AD144" i="223"/>
  <c r="G144" i="223"/>
  <c r="AX144" i="223"/>
  <c r="AC144" i="223"/>
  <c r="AW144" i="223"/>
  <c r="AB144" i="223"/>
  <c r="BW144" i="223"/>
  <c r="AV144" i="223"/>
  <c r="AA144" i="223"/>
  <c r="BO144" i="223"/>
  <c r="AS144" i="223"/>
  <c r="V144" i="223"/>
  <c r="BP144" i="223"/>
  <c r="BN144" i="223"/>
  <c r="U144" i="223"/>
  <c r="BM144" i="223"/>
  <c r="S144" i="223"/>
  <c r="BK144" i="223"/>
  <c r="O144" i="223"/>
  <c r="BJ144" i="223"/>
  <c r="N144" i="223"/>
  <c r="J144" i="223"/>
  <c r="AU144" i="223"/>
  <c r="AQ144" i="223"/>
  <c r="Z144" i="223"/>
  <c r="R144" i="223"/>
  <c r="AT144" i="223"/>
  <c r="AP144" i="223"/>
  <c r="AR144" i="223"/>
  <c r="AK144" i="223"/>
  <c r="BV144" i="223"/>
  <c r="BL144" i="223"/>
  <c r="AE144" i="223"/>
  <c r="Q145" i="223"/>
  <c r="BL145" i="223"/>
  <c r="AV145" i="223"/>
  <c r="AF145" i="223"/>
  <c r="P145" i="223"/>
  <c r="BX145" i="223"/>
  <c r="BF145" i="223"/>
  <c r="AN145" i="223"/>
  <c r="V145" i="223"/>
  <c r="BU145" i="223"/>
  <c r="BC145" i="223"/>
  <c r="AK145" i="223"/>
  <c r="S145" i="223"/>
  <c r="BT145" i="223"/>
  <c r="BB145" i="223"/>
  <c r="AJ145" i="223"/>
  <c r="R145" i="223"/>
  <c r="BS145" i="223"/>
  <c r="BA145" i="223"/>
  <c r="AI145" i="223"/>
  <c r="O145" i="223"/>
  <c r="BI145" i="223"/>
  <c r="AL145" i="223"/>
  <c r="K145" i="223"/>
  <c r="BH145" i="223"/>
  <c r="AH145" i="223"/>
  <c r="J145" i="223"/>
  <c r="BG145" i="223"/>
  <c r="AE145" i="223"/>
  <c r="I145" i="223"/>
  <c r="BD145" i="223"/>
  <c r="AC145" i="223"/>
  <c r="G145" i="223"/>
  <c r="AZ145" i="223"/>
  <c r="AB145" i="223"/>
  <c r="AY145" i="223"/>
  <c r="AA145" i="223"/>
  <c r="BW145" i="223"/>
  <c r="AX145" i="223"/>
  <c r="Z145" i="223"/>
  <c r="BQ145" i="223"/>
  <c r="AS145" i="223"/>
  <c r="W145" i="223"/>
  <c r="AQ145" i="223"/>
  <c r="AP145" i="223"/>
  <c r="AO145" i="223"/>
  <c r="AD145" i="223"/>
  <c r="BV145" i="223"/>
  <c r="Y145" i="223"/>
  <c r="BR145" i="223"/>
  <c r="X145" i="223"/>
  <c r="BP145" i="223"/>
  <c r="U145" i="223"/>
  <c r="BK145" i="223"/>
  <c r="M145" i="223"/>
  <c r="AR145" i="223"/>
  <c r="AM145" i="223"/>
  <c r="T145" i="223"/>
  <c r="N145" i="223"/>
  <c r="L145" i="223"/>
  <c r="H145" i="223"/>
  <c r="BO145" i="223"/>
  <c r="BJ145" i="223"/>
  <c r="BN145" i="223"/>
  <c r="BE145" i="223"/>
  <c r="AU145" i="223"/>
  <c r="AT145" i="223"/>
  <c r="BG146" i="223"/>
  <c r="AO149" i="223"/>
  <c r="AM152" i="223"/>
  <c r="BG160" i="223"/>
  <c r="AQ160" i="223"/>
  <c r="AA160" i="223"/>
  <c r="K160" i="223"/>
  <c r="BN160" i="223"/>
  <c r="AW160" i="223"/>
  <c r="AF160" i="223"/>
  <c r="O160" i="223"/>
  <c r="BJ160" i="223"/>
  <c r="AR160" i="223"/>
  <c r="Y160" i="223"/>
  <c r="G160" i="223"/>
  <c r="BI160" i="223"/>
  <c r="AP160" i="223"/>
  <c r="X160" i="223"/>
  <c r="BQ160" i="223"/>
  <c r="AV160" i="223"/>
  <c r="AB160" i="223"/>
  <c r="BP160" i="223"/>
  <c r="AU160" i="223"/>
  <c r="Z160" i="223"/>
  <c r="BO160" i="223"/>
  <c r="AT160" i="223"/>
  <c r="BA160" i="223"/>
  <c r="AC160" i="223"/>
  <c r="BU160" i="223"/>
  <c r="AX160" i="223"/>
  <c r="T160" i="223"/>
  <c r="BT160" i="223"/>
  <c r="AS160" i="223"/>
  <c r="S160" i="223"/>
  <c r="AO160" i="223"/>
  <c r="R160" i="223"/>
  <c r="BL160" i="223"/>
  <c r="AL160" i="223"/>
  <c r="N160" i="223"/>
  <c r="AK160" i="223"/>
  <c r="AJ160" i="223"/>
  <c r="BV160" i="223"/>
  <c r="AI160" i="223"/>
  <c r="BM160" i="223"/>
  <c r="AG160" i="223"/>
  <c r="BK160" i="223"/>
  <c r="AE160" i="223"/>
  <c r="BH160" i="223"/>
  <c r="AD160" i="223"/>
  <c r="BF160" i="223"/>
  <c r="V160" i="223"/>
  <c r="P160" i="223"/>
  <c r="BD160" i="223"/>
  <c r="BB160" i="223"/>
  <c r="AZ160" i="223"/>
  <c r="AN160" i="223"/>
  <c r="AH160" i="223"/>
  <c r="U160" i="223"/>
  <c r="L160" i="223"/>
  <c r="H160" i="223"/>
  <c r="BE160" i="223"/>
  <c r="Q160" i="223"/>
  <c r="AY160" i="223"/>
  <c r="BR160" i="223"/>
  <c r="M160" i="223"/>
  <c r="J160" i="223"/>
  <c r="I160" i="223"/>
  <c r="AX68" i="223"/>
  <c r="L71" i="223"/>
  <c r="J73" i="223"/>
  <c r="U74" i="223"/>
  <c r="AG76" i="223"/>
  <c r="BL78" i="223"/>
  <c r="AS81" i="223"/>
  <c r="AH84" i="223"/>
  <c r="AX88" i="223"/>
  <c r="BW69" i="223"/>
  <c r="BL81" i="223"/>
  <c r="W69" i="223"/>
  <c r="AQ62" i="223"/>
  <c r="AY66" i="223"/>
  <c r="X67" i="223"/>
  <c r="K68" i="223"/>
  <c r="BI68" i="223"/>
  <c r="X69" i="223"/>
  <c r="AZ70" i="223"/>
  <c r="AG71" i="223"/>
  <c r="L72" i="223"/>
  <c r="BH72" i="223"/>
  <c r="T73" i="223"/>
  <c r="BN73" i="223"/>
  <c r="AG74" i="223"/>
  <c r="AC75" i="223"/>
  <c r="AV76" i="223"/>
  <c r="M77" i="223"/>
  <c r="BO77" i="223"/>
  <c r="AC78" i="223"/>
  <c r="AA79" i="223"/>
  <c r="AQ80" i="223"/>
  <c r="R82" i="223"/>
  <c r="BC83" i="223"/>
  <c r="AS85" i="223"/>
  <c r="BK86" i="223"/>
  <c r="BE87" i="223"/>
  <c r="K91" i="223"/>
  <c r="AN92" i="223"/>
  <c r="O95" i="223"/>
  <c r="Z102" i="223"/>
  <c r="BM106" i="223"/>
  <c r="BK68" i="223"/>
  <c r="AS71" i="223"/>
  <c r="AK75" i="223"/>
  <c r="BL84" i="223"/>
  <c r="AV84" i="223"/>
  <c r="AF84" i="223"/>
  <c r="P84" i="223"/>
  <c r="BJ84" i="223"/>
  <c r="AT84" i="223"/>
  <c r="AD84" i="223"/>
  <c r="N84" i="223"/>
  <c r="BI84" i="223"/>
  <c r="AS84" i="223"/>
  <c r="AC84" i="223"/>
  <c r="M84" i="223"/>
  <c r="BW84" i="223"/>
  <c r="BG84" i="223"/>
  <c r="AQ84" i="223"/>
  <c r="AA84" i="223"/>
  <c r="K84" i="223"/>
  <c r="BV84" i="223"/>
  <c r="BF84" i="223"/>
  <c r="AP84" i="223"/>
  <c r="Z84" i="223"/>
  <c r="J84" i="223"/>
  <c r="BU84" i="223"/>
  <c r="BE84" i="223"/>
  <c r="AO84" i="223"/>
  <c r="Y84" i="223"/>
  <c r="I84" i="223"/>
  <c r="BR84" i="223"/>
  <c r="BB84" i="223"/>
  <c r="AL84" i="223"/>
  <c r="V84" i="223"/>
  <c r="AZ84" i="223"/>
  <c r="W84" i="223"/>
  <c r="AY84" i="223"/>
  <c r="U84" i="223"/>
  <c r="AX84" i="223"/>
  <c r="T84" i="223"/>
  <c r="BX84" i="223"/>
  <c r="AW84" i="223"/>
  <c r="S84" i="223"/>
  <c r="BT84" i="223"/>
  <c r="R84" i="223"/>
  <c r="BS84" i="223"/>
  <c r="AR84" i="223"/>
  <c r="Q84" i="223"/>
  <c r="BQ84" i="223"/>
  <c r="AN84" i="223"/>
  <c r="O84" i="223"/>
  <c r="BP84" i="223"/>
  <c r="AM84" i="223"/>
  <c r="L84" i="223"/>
  <c r="BO84" i="223"/>
  <c r="AK84" i="223"/>
  <c r="H84" i="223"/>
  <c r="BM84" i="223"/>
  <c r="AI84" i="223"/>
  <c r="BW90" i="223"/>
  <c r="AI94" i="223"/>
  <c r="BQ97" i="223"/>
  <c r="BA97" i="223"/>
  <c r="AK97" i="223"/>
  <c r="U97" i="223"/>
  <c r="BO97" i="223"/>
  <c r="AY97" i="223"/>
  <c r="AI97" i="223"/>
  <c r="S97" i="223"/>
  <c r="BN97" i="223"/>
  <c r="AX97" i="223"/>
  <c r="AH97" i="223"/>
  <c r="R97" i="223"/>
  <c r="BL97" i="223"/>
  <c r="AV97" i="223"/>
  <c r="AF97" i="223"/>
  <c r="P97" i="223"/>
  <c r="BK97" i="223"/>
  <c r="AU97" i="223"/>
  <c r="AE97" i="223"/>
  <c r="O97" i="223"/>
  <c r="BJ97" i="223"/>
  <c r="AT97" i="223"/>
  <c r="AD97" i="223"/>
  <c r="N97" i="223"/>
  <c r="BW97" i="223"/>
  <c r="BG97" i="223"/>
  <c r="AQ97" i="223"/>
  <c r="AA97" i="223"/>
  <c r="K97" i="223"/>
  <c r="BU97" i="223"/>
  <c r="AR97" i="223"/>
  <c r="Q97" i="223"/>
  <c r="BT97" i="223"/>
  <c r="AP97" i="223"/>
  <c r="M97" i="223"/>
  <c r="BS97" i="223"/>
  <c r="AO97" i="223"/>
  <c r="L97" i="223"/>
  <c r="BR97" i="223"/>
  <c r="AN97" i="223"/>
  <c r="J97" i="223"/>
  <c r="AL97" i="223"/>
  <c r="H97" i="223"/>
  <c r="BI97" i="223"/>
  <c r="AJ97" i="223"/>
  <c r="G97" i="223"/>
  <c r="BH97" i="223"/>
  <c r="BD97" i="223"/>
  <c r="Z97" i="223"/>
  <c r="BB97" i="223"/>
  <c r="X97" i="223"/>
  <c r="AM97" i="223"/>
  <c r="AC97" i="223"/>
  <c r="AB97" i="223"/>
  <c r="Y97" i="223"/>
  <c r="W97" i="223"/>
  <c r="V97" i="223"/>
  <c r="T97" i="223"/>
  <c r="BX97" i="223"/>
  <c r="I97" i="223"/>
  <c r="BV97" i="223"/>
  <c r="BF97" i="223"/>
  <c r="BQ99" i="223"/>
  <c r="BE101" i="223"/>
  <c r="AT110" i="223"/>
  <c r="AD110" i="223"/>
  <c r="N110" i="223"/>
  <c r="AR110" i="223"/>
  <c r="AB110" i="223"/>
  <c r="L110" i="223"/>
  <c r="AO110" i="223"/>
  <c r="Y110" i="223"/>
  <c r="I110" i="223"/>
  <c r="AN110" i="223"/>
  <c r="X110" i="223"/>
  <c r="H110" i="223"/>
  <c r="AM110" i="223"/>
  <c r="W110" i="223"/>
  <c r="G110" i="223"/>
  <c r="AJ110" i="223"/>
  <c r="T110" i="223"/>
  <c r="AS110" i="223"/>
  <c r="R110" i="223"/>
  <c r="AQ110" i="223"/>
  <c r="Q110" i="223"/>
  <c r="AP110" i="223"/>
  <c r="P110" i="223"/>
  <c r="AL110" i="223"/>
  <c r="O110" i="223"/>
  <c r="K110" i="223"/>
  <c r="AH110" i="223"/>
  <c r="J110" i="223"/>
  <c r="AG110" i="223"/>
  <c r="AC110" i="223"/>
  <c r="AX110" i="223"/>
  <c r="Z110" i="223"/>
  <c r="AE110" i="223"/>
  <c r="AA110" i="223"/>
  <c r="V110" i="223"/>
  <c r="U110" i="223"/>
  <c r="S110" i="223"/>
  <c r="M110" i="223"/>
  <c r="AV110" i="223"/>
  <c r="AU110" i="223"/>
  <c r="AK110" i="223"/>
  <c r="AF110" i="223"/>
  <c r="BS111" i="223"/>
  <c r="BC111" i="223"/>
  <c r="AM111" i="223"/>
  <c r="W111" i="223"/>
  <c r="G111" i="223"/>
  <c r="BQ111" i="223"/>
  <c r="BA111" i="223"/>
  <c r="AK111" i="223"/>
  <c r="U111" i="223"/>
  <c r="BN111" i="223"/>
  <c r="AX111" i="223"/>
  <c r="AH111" i="223"/>
  <c r="R111" i="223"/>
  <c r="BM111" i="223"/>
  <c r="AW111" i="223"/>
  <c r="AG111" i="223"/>
  <c r="Q111" i="223"/>
  <c r="BL111" i="223"/>
  <c r="AV111" i="223"/>
  <c r="AF111" i="223"/>
  <c r="P111" i="223"/>
  <c r="M111" i="223"/>
  <c r="BF111" i="223"/>
  <c r="AE111" i="223"/>
  <c r="H111" i="223"/>
  <c r="BE111" i="223"/>
  <c r="AD111" i="223"/>
  <c r="BD111" i="223"/>
  <c r="AB111" i="223"/>
  <c r="BB111" i="223"/>
  <c r="AA111" i="223"/>
  <c r="BW111" i="223"/>
  <c r="AY111" i="223"/>
  <c r="Y111" i="223"/>
  <c r="BV111" i="223"/>
  <c r="AU111" i="223"/>
  <c r="X111" i="223"/>
  <c r="BU111" i="223"/>
  <c r="AT111" i="223"/>
  <c r="V111" i="223"/>
  <c r="BP111" i="223"/>
  <c r="AP111" i="223"/>
  <c r="O111" i="223"/>
  <c r="BK111" i="223"/>
  <c r="AN111" i="223"/>
  <c r="L111" i="223"/>
  <c r="BH111" i="223"/>
  <c r="BG111" i="223"/>
  <c r="AZ111" i="223"/>
  <c r="AR111" i="223"/>
  <c r="AQ111" i="223"/>
  <c r="AO111" i="223"/>
  <c r="AL111" i="223"/>
  <c r="AJ111" i="223"/>
  <c r="AI111" i="223"/>
  <c r="T111" i="223"/>
  <c r="BT111" i="223"/>
  <c r="N111" i="223"/>
  <c r="BJ111" i="223"/>
  <c r="Z111" i="223"/>
  <c r="S111" i="223"/>
  <c r="K111" i="223"/>
  <c r="J111" i="223"/>
  <c r="I111" i="223"/>
  <c r="BK114" i="223"/>
  <c r="AU114" i="223"/>
  <c r="AE114" i="223"/>
  <c r="O114" i="223"/>
  <c r="BJ114" i="223"/>
  <c r="AT114" i="223"/>
  <c r="AD114" i="223"/>
  <c r="N114" i="223"/>
  <c r="BI114" i="223"/>
  <c r="AS114" i="223"/>
  <c r="AC114" i="223"/>
  <c r="M114" i="223"/>
  <c r="K114" i="223"/>
  <c r="BV114" i="223"/>
  <c r="BF114" i="223"/>
  <c r="AP114" i="223"/>
  <c r="Z114" i="223"/>
  <c r="J114" i="223"/>
  <c r="BU114" i="223"/>
  <c r="BE114" i="223"/>
  <c r="AO114" i="223"/>
  <c r="Y114" i="223"/>
  <c r="I114" i="223"/>
  <c r="BT114" i="223"/>
  <c r="BD114" i="223"/>
  <c r="AN114" i="223"/>
  <c r="X114" i="223"/>
  <c r="H114" i="223"/>
  <c r="BQ114" i="223"/>
  <c r="BA114" i="223"/>
  <c r="AK114" i="223"/>
  <c r="U114" i="223"/>
  <c r="BO114" i="223"/>
  <c r="AY114" i="223"/>
  <c r="AI114" i="223"/>
  <c r="S114" i="223"/>
  <c r="BC114" i="223"/>
  <c r="T114" i="223"/>
  <c r="BB114" i="223"/>
  <c r="R114" i="223"/>
  <c r="AZ114" i="223"/>
  <c r="Q114" i="223"/>
  <c r="AX114" i="223"/>
  <c r="P114" i="223"/>
  <c r="AV114" i="223"/>
  <c r="G114" i="223"/>
  <c r="AR114" i="223"/>
  <c r="AM114" i="223"/>
  <c r="BR114" i="223"/>
  <c r="AH114" i="223"/>
  <c r="BN114" i="223"/>
  <c r="AF114" i="223"/>
  <c r="V114" i="223"/>
  <c r="L114" i="223"/>
  <c r="BS114" i="223"/>
  <c r="BP114" i="223"/>
  <c r="BM114" i="223"/>
  <c r="BL114" i="223"/>
  <c r="AW114" i="223"/>
  <c r="AJ114" i="223"/>
  <c r="AL114" i="223"/>
  <c r="AG114" i="223"/>
  <c r="AB114" i="223"/>
  <c r="W114" i="223"/>
  <c r="BS120" i="223"/>
  <c r="BA123" i="223"/>
  <c r="BT126" i="223"/>
  <c r="BD126" i="223"/>
  <c r="AN126" i="223"/>
  <c r="BS126" i="223"/>
  <c r="BC126" i="223"/>
  <c r="AM126" i="223"/>
  <c r="W126" i="223"/>
  <c r="G126" i="223"/>
  <c r="BG126" i="223"/>
  <c r="AO126" i="223"/>
  <c r="V126" i="223"/>
  <c r="BH126" i="223"/>
  <c r="AL126" i="223"/>
  <c r="T126" i="223"/>
  <c r="BF126" i="223"/>
  <c r="AK126" i="223"/>
  <c r="S126" i="223"/>
  <c r="BE126" i="223"/>
  <c r="AJ126" i="223"/>
  <c r="R126" i="223"/>
  <c r="BU126" i="223"/>
  <c r="AZ126" i="223"/>
  <c r="AG126" i="223"/>
  <c r="O126" i="223"/>
  <c r="BR126" i="223"/>
  <c r="AF126" i="223"/>
  <c r="N126" i="223"/>
  <c r="BQ126" i="223"/>
  <c r="AX126" i="223"/>
  <c r="AE126" i="223"/>
  <c r="M126" i="223"/>
  <c r="BN126" i="223"/>
  <c r="AU126" i="223"/>
  <c r="AB126" i="223"/>
  <c r="J126" i="223"/>
  <c r="AH126" i="223"/>
  <c r="BM126" i="223"/>
  <c r="AD126" i="223"/>
  <c r="BL126" i="223"/>
  <c r="AC126" i="223"/>
  <c r="BK126" i="223"/>
  <c r="AA126" i="223"/>
  <c r="BJ126" i="223"/>
  <c r="Z126" i="223"/>
  <c r="BI126" i="223"/>
  <c r="Y126" i="223"/>
  <c r="BB126" i="223"/>
  <c r="X126" i="223"/>
  <c r="BA126" i="223"/>
  <c r="U126" i="223"/>
  <c r="AT126" i="223"/>
  <c r="L126" i="223"/>
  <c r="AR126" i="223"/>
  <c r="I126" i="223"/>
  <c r="P126" i="223"/>
  <c r="K126" i="223"/>
  <c r="H126" i="223"/>
  <c r="BV126" i="223"/>
  <c r="AV126" i="223"/>
  <c r="AQ126" i="223"/>
  <c r="Q126" i="223"/>
  <c r="AW126" i="223"/>
  <c r="BP126" i="223"/>
  <c r="AP126" i="223"/>
  <c r="BS128" i="223"/>
  <c r="AM144" i="223"/>
  <c r="BU146" i="223"/>
  <c r="BE146" i="223"/>
  <c r="AO146" i="223"/>
  <c r="Y146" i="223"/>
  <c r="I146" i="223"/>
  <c r="BT146" i="223"/>
  <c r="BD146" i="223"/>
  <c r="AN146" i="223"/>
  <c r="X146" i="223"/>
  <c r="H146" i="223"/>
  <c r="BH146" i="223"/>
  <c r="AP146" i="223"/>
  <c r="V146" i="223"/>
  <c r="BC146" i="223"/>
  <c r="AK146" i="223"/>
  <c r="S146" i="223"/>
  <c r="BV146" i="223"/>
  <c r="BB146" i="223"/>
  <c r="AJ146" i="223"/>
  <c r="R146" i="223"/>
  <c r="BS146" i="223"/>
  <c r="BA146" i="223"/>
  <c r="AI146" i="223"/>
  <c r="Q146" i="223"/>
  <c r="BK146" i="223"/>
  <c r="AL146" i="223"/>
  <c r="M146" i="223"/>
  <c r="BJ146" i="223"/>
  <c r="AH146" i="223"/>
  <c r="L146" i="223"/>
  <c r="BI146" i="223"/>
  <c r="AG146" i="223"/>
  <c r="K146" i="223"/>
  <c r="BF146" i="223"/>
  <c r="AE146" i="223"/>
  <c r="G146" i="223"/>
  <c r="AZ146" i="223"/>
  <c r="AD146" i="223"/>
  <c r="AY146" i="223"/>
  <c r="AC146" i="223"/>
  <c r="AX146" i="223"/>
  <c r="AB146" i="223"/>
  <c r="BQ146" i="223"/>
  <c r="AU146" i="223"/>
  <c r="W146" i="223"/>
  <c r="BM146" i="223"/>
  <c r="O146" i="223"/>
  <c r="BL146" i="223"/>
  <c r="N146" i="223"/>
  <c r="J146" i="223"/>
  <c r="AV146" i="223"/>
  <c r="AT146" i="223"/>
  <c r="AS146" i="223"/>
  <c r="AR146" i="223"/>
  <c r="AF146" i="223"/>
  <c r="AW146" i="223"/>
  <c r="AM146" i="223"/>
  <c r="Z146" i="223"/>
  <c r="U146" i="223"/>
  <c r="T146" i="223"/>
  <c r="P146" i="223"/>
  <c r="BR146" i="223"/>
  <c r="BX146" i="223"/>
  <c r="BP146" i="223"/>
  <c r="BN146" i="223"/>
  <c r="BO146" i="223"/>
  <c r="BW146" i="223"/>
  <c r="BE149" i="223"/>
  <c r="BK152" i="223"/>
  <c r="AU152" i="223"/>
  <c r="AE152" i="223"/>
  <c r="O152" i="223"/>
  <c r="BJ152" i="223"/>
  <c r="AT152" i="223"/>
  <c r="AD152" i="223"/>
  <c r="N152" i="223"/>
  <c r="BG152" i="223"/>
  <c r="AO152" i="223"/>
  <c r="BF152" i="223"/>
  <c r="AN152" i="223"/>
  <c r="V152" i="223"/>
  <c r="BL152" i="223"/>
  <c r="AP152" i="223"/>
  <c r="T152" i="223"/>
  <c r="BE152" i="223"/>
  <c r="AK152" i="223"/>
  <c r="Q152" i="223"/>
  <c r="BD152" i="223"/>
  <c r="AJ152" i="223"/>
  <c r="P152" i="223"/>
  <c r="AI152" i="223"/>
  <c r="M152" i="223"/>
  <c r="AZ152" i="223"/>
  <c r="AF152" i="223"/>
  <c r="J152" i="223"/>
  <c r="BB152" i="223"/>
  <c r="Z152" i="223"/>
  <c r="BA152" i="223"/>
  <c r="Y152" i="223"/>
  <c r="AY152" i="223"/>
  <c r="X152" i="223"/>
  <c r="AW152" i="223"/>
  <c r="S152" i="223"/>
  <c r="AV152" i="223"/>
  <c r="R152" i="223"/>
  <c r="AS152" i="223"/>
  <c r="L152" i="223"/>
  <c r="AR152" i="223"/>
  <c r="K152" i="223"/>
  <c r="AL152" i="223"/>
  <c r="G152" i="223"/>
  <c r="AC152" i="223"/>
  <c r="AB152" i="223"/>
  <c r="AA152" i="223"/>
  <c r="I152" i="223"/>
  <c r="H152" i="223"/>
  <c r="BH152" i="223"/>
  <c r="AX152" i="223"/>
  <c r="BM152" i="223"/>
  <c r="BI152" i="223"/>
  <c r="AQ152" i="223"/>
  <c r="AH152" i="223"/>
  <c r="AG152" i="223"/>
  <c r="U152" i="223"/>
  <c r="AH157" i="223"/>
  <c r="R157" i="223"/>
  <c r="AF157" i="223"/>
  <c r="O157" i="223"/>
  <c r="AL157" i="223"/>
  <c r="T157" i="223"/>
  <c r="AK157" i="223"/>
  <c r="S157" i="223"/>
  <c r="AA157" i="223"/>
  <c r="G157" i="223"/>
  <c r="Z157" i="223"/>
  <c r="AI157" i="223"/>
  <c r="J157" i="223"/>
  <c r="AD157" i="223"/>
  <c r="AC157" i="223"/>
  <c r="AB157" i="223"/>
  <c r="V157" i="223"/>
  <c r="AM157" i="223"/>
  <c r="AJ157" i="223"/>
  <c r="AG157" i="223"/>
  <c r="X157" i="223"/>
  <c r="W157" i="223"/>
  <c r="U157" i="223"/>
  <c r="Q157" i="223"/>
  <c r="M157" i="223"/>
  <c r="AN157" i="223"/>
  <c r="AE157" i="223"/>
  <c r="P157" i="223"/>
  <c r="L157" i="223"/>
  <c r="K157" i="223"/>
  <c r="I157" i="223"/>
  <c r="H157" i="223"/>
  <c r="N157" i="223"/>
  <c r="AI159" i="223"/>
  <c r="S159" i="223"/>
  <c r="AL159" i="223"/>
  <c r="U159" i="223"/>
  <c r="K159" i="223"/>
  <c r="AB159" i="223"/>
  <c r="J159" i="223"/>
  <c r="Z159" i="223"/>
  <c r="Y159" i="223"/>
  <c r="X159" i="223"/>
  <c r="Q159" i="223"/>
  <c r="AM159" i="223"/>
  <c r="N159" i="223"/>
  <c r="AK159" i="223"/>
  <c r="M159" i="223"/>
  <c r="AJ159" i="223"/>
  <c r="L159" i="223"/>
  <c r="AF159" i="223"/>
  <c r="G159" i="223"/>
  <c r="I159" i="223"/>
  <c r="H159" i="223"/>
  <c r="AH159" i="223"/>
  <c r="AG159" i="223"/>
  <c r="AE159" i="223"/>
  <c r="W159" i="223"/>
  <c r="AA159" i="223"/>
  <c r="V159" i="223"/>
  <c r="T159" i="223"/>
  <c r="R159" i="223"/>
  <c r="AD159" i="223"/>
  <c r="P159" i="223"/>
  <c r="O159" i="223"/>
  <c r="AW72" i="223"/>
  <c r="P67" i="223"/>
  <c r="AB75" i="223"/>
  <c r="AI7" i="223"/>
  <c r="AF67" i="223"/>
  <c r="O68" i="223"/>
  <c r="BJ68" i="223"/>
  <c r="AB69" i="223"/>
  <c r="BE70" i="223"/>
  <c r="AH71" i="223"/>
  <c r="M72" i="223"/>
  <c r="BI72" i="223"/>
  <c r="AA73" i="223"/>
  <c r="AL74" i="223"/>
  <c r="AG75" i="223"/>
  <c r="I76" i="223"/>
  <c r="AW76" i="223"/>
  <c r="Q77" i="223"/>
  <c r="BP77" i="223"/>
  <c r="AE78" i="223"/>
  <c r="AB79" i="223"/>
  <c r="AR80" i="223"/>
  <c r="J81" i="223"/>
  <c r="T82" i="223"/>
  <c r="BU83" i="223"/>
  <c r="BH84" i="223"/>
  <c r="AV85" i="223"/>
  <c r="BM86" i="223"/>
  <c r="G90" i="223"/>
  <c r="O91" i="223"/>
  <c r="AR92" i="223"/>
  <c r="V95" i="223"/>
  <c r="AS97" i="223"/>
  <c r="AS99" i="223"/>
  <c r="AF102" i="223"/>
  <c r="Z66" i="223"/>
  <c r="X66" i="223"/>
  <c r="Q66" i="223"/>
  <c r="O66" i="223"/>
  <c r="L66" i="223"/>
  <c r="K66" i="223"/>
  <c r="BS73" i="223"/>
  <c r="Z73" i="223"/>
  <c r="BQ73" i="223"/>
  <c r="AT73" i="223"/>
  <c r="Y73" i="223"/>
  <c r="BP73" i="223"/>
  <c r="AS73" i="223"/>
  <c r="X73" i="223"/>
  <c r="BO73" i="223"/>
  <c r="AR73" i="223"/>
  <c r="U73" i="223"/>
  <c r="AP73" i="223"/>
  <c r="S73" i="223"/>
  <c r="BJ73" i="223"/>
  <c r="AM73" i="223"/>
  <c r="R73" i="223"/>
  <c r="BI73" i="223"/>
  <c r="AL73" i="223"/>
  <c r="Q73" i="223"/>
  <c r="BH73" i="223"/>
  <c r="AK73" i="223"/>
  <c r="N73" i="223"/>
  <c r="BG82" i="223"/>
  <c r="BE85" i="223"/>
  <c r="BL88" i="223"/>
  <c r="AV88" i="223"/>
  <c r="AF88" i="223"/>
  <c r="P88" i="223"/>
  <c r="BK88" i="223"/>
  <c r="AU88" i="223"/>
  <c r="AE88" i="223"/>
  <c r="O88" i="223"/>
  <c r="BJ88" i="223"/>
  <c r="AT88" i="223"/>
  <c r="AD88" i="223"/>
  <c r="N88" i="223"/>
  <c r="BI88" i="223"/>
  <c r="AS88" i="223"/>
  <c r="AC88" i="223"/>
  <c r="M88" i="223"/>
  <c r="BW88" i="223"/>
  <c r="BG88" i="223"/>
  <c r="AQ88" i="223"/>
  <c r="AA88" i="223"/>
  <c r="K88" i="223"/>
  <c r="BV88" i="223"/>
  <c r="BF88" i="223"/>
  <c r="AP88" i="223"/>
  <c r="Z88" i="223"/>
  <c r="J88" i="223"/>
  <c r="BU88" i="223"/>
  <c r="BE88" i="223"/>
  <c r="AO88" i="223"/>
  <c r="Y88" i="223"/>
  <c r="I88" i="223"/>
  <c r="BR88" i="223"/>
  <c r="BB88" i="223"/>
  <c r="AL88" i="223"/>
  <c r="V88" i="223"/>
  <c r="BP88" i="223"/>
  <c r="AZ88" i="223"/>
  <c r="AJ88" i="223"/>
  <c r="T88" i="223"/>
  <c r="AR88" i="223"/>
  <c r="G88" i="223"/>
  <c r="AN88" i="223"/>
  <c r="BX88" i="223"/>
  <c r="BT88" i="223"/>
  <c r="AK88" i="223"/>
  <c r="AI88" i="223"/>
  <c r="BQ88" i="223"/>
  <c r="AH88" i="223"/>
  <c r="BO88" i="223"/>
  <c r="AG88" i="223"/>
  <c r="BN88" i="223"/>
  <c r="AB88" i="223"/>
  <c r="BM88" i="223"/>
  <c r="X88" i="223"/>
  <c r="BD88" i="223"/>
  <c r="U88" i="223"/>
  <c r="BM89" i="223"/>
  <c r="BQ93" i="223"/>
  <c r="BW93" i="223"/>
  <c r="BG93" i="223"/>
  <c r="AQ93" i="223"/>
  <c r="BX93" i="223"/>
  <c r="AN93" i="223"/>
  <c r="X93" i="223"/>
  <c r="H93" i="223"/>
  <c r="BV93" i="223"/>
  <c r="BD93" i="223"/>
  <c r="AM93" i="223"/>
  <c r="W93" i="223"/>
  <c r="G93" i="223"/>
  <c r="BC93" i="223"/>
  <c r="AL93" i="223"/>
  <c r="V93" i="223"/>
  <c r="BT93" i="223"/>
  <c r="BB93" i="223"/>
  <c r="AK93" i="223"/>
  <c r="U93" i="223"/>
  <c r="BR93" i="223"/>
  <c r="AZ93" i="223"/>
  <c r="AI93" i="223"/>
  <c r="S93" i="223"/>
  <c r="BP93" i="223"/>
  <c r="AY93" i="223"/>
  <c r="AH93" i="223"/>
  <c r="R93" i="223"/>
  <c r="BO93" i="223"/>
  <c r="AX93" i="223"/>
  <c r="AG93" i="223"/>
  <c r="Q93" i="223"/>
  <c r="BL93" i="223"/>
  <c r="AU93" i="223"/>
  <c r="AD93" i="223"/>
  <c r="N93" i="223"/>
  <c r="BJ93" i="223"/>
  <c r="AS93" i="223"/>
  <c r="AB93" i="223"/>
  <c r="L93" i="223"/>
  <c r="BS93" i="223"/>
  <c r="AE93" i="223"/>
  <c r="BN93" i="223"/>
  <c r="AC93" i="223"/>
  <c r="BM93" i="223"/>
  <c r="AA93" i="223"/>
  <c r="BK93" i="223"/>
  <c r="Z93" i="223"/>
  <c r="BI93" i="223"/>
  <c r="BH93" i="223"/>
  <c r="T93" i="223"/>
  <c r="BF93" i="223"/>
  <c r="P93" i="223"/>
  <c r="BA93" i="223"/>
  <c r="O93" i="223"/>
  <c r="AW93" i="223"/>
  <c r="M93" i="223"/>
  <c r="AT93" i="223"/>
  <c r="J93" i="223"/>
  <c r="AS95" i="223"/>
  <c r="AA98" i="223"/>
  <c r="AQ106" i="223"/>
  <c r="BA109" i="223"/>
  <c r="AK109" i="223"/>
  <c r="U109" i="223"/>
  <c r="AY109" i="223"/>
  <c r="AI109" i="223"/>
  <c r="S109" i="223"/>
  <c r="BL109" i="223"/>
  <c r="AV109" i="223"/>
  <c r="AF109" i="223"/>
  <c r="P109" i="223"/>
  <c r="BK109" i="223"/>
  <c r="AU109" i="223"/>
  <c r="AE109" i="223"/>
  <c r="O109" i="223"/>
  <c r="BJ109" i="223"/>
  <c r="AT109" i="223"/>
  <c r="AD109" i="223"/>
  <c r="N109" i="223"/>
  <c r="BG109" i="223"/>
  <c r="AQ109" i="223"/>
  <c r="AA109" i="223"/>
  <c r="K109" i="223"/>
  <c r="AP109" i="223"/>
  <c r="R109" i="223"/>
  <c r="AN109" i="223"/>
  <c r="M109" i="223"/>
  <c r="AM109" i="223"/>
  <c r="L109" i="223"/>
  <c r="BH109" i="223"/>
  <c r="AJ109" i="223"/>
  <c r="I109" i="223"/>
  <c r="BF109" i="223"/>
  <c r="AH109" i="223"/>
  <c r="H109" i="223"/>
  <c r="AG109" i="223"/>
  <c r="G109" i="223"/>
  <c r="BB109" i="223"/>
  <c r="Z109" i="223"/>
  <c r="AX109" i="223"/>
  <c r="X109" i="223"/>
  <c r="T109" i="223"/>
  <c r="Q109" i="223"/>
  <c r="J109" i="223"/>
  <c r="BI109" i="223"/>
  <c r="BD109" i="223"/>
  <c r="BC109" i="223"/>
  <c r="AZ109" i="223"/>
  <c r="AW109" i="223"/>
  <c r="AS109" i="223"/>
  <c r="AL109" i="223"/>
  <c r="AB109" i="223"/>
  <c r="AC109" i="223"/>
  <c r="W109" i="223"/>
  <c r="V109" i="223"/>
  <c r="BS115" i="223"/>
  <c r="BC115" i="223"/>
  <c r="AM115" i="223"/>
  <c r="W115" i="223"/>
  <c r="G115" i="223"/>
  <c r="BR115" i="223"/>
  <c r="BB115" i="223"/>
  <c r="AL115" i="223"/>
  <c r="V115" i="223"/>
  <c r="U115" i="223"/>
  <c r="BP115" i="223"/>
  <c r="AZ115" i="223"/>
  <c r="AJ115" i="223"/>
  <c r="T115" i="223"/>
  <c r="BO115" i="223"/>
  <c r="AY115" i="223"/>
  <c r="AI115" i="223"/>
  <c r="S115" i="223"/>
  <c r="BN115" i="223"/>
  <c r="AX115" i="223"/>
  <c r="AH115" i="223"/>
  <c r="R115" i="223"/>
  <c r="BM115" i="223"/>
  <c r="AW115" i="223"/>
  <c r="AG115" i="223"/>
  <c r="Q115" i="223"/>
  <c r="BL115" i="223"/>
  <c r="AV115" i="223"/>
  <c r="AF115" i="223"/>
  <c r="P115" i="223"/>
  <c r="BI115" i="223"/>
  <c r="AS115" i="223"/>
  <c r="AC115" i="223"/>
  <c r="M115" i="223"/>
  <c r="BG115" i="223"/>
  <c r="AQ115" i="223"/>
  <c r="AA115" i="223"/>
  <c r="K115" i="223"/>
  <c r="BH115" i="223"/>
  <c r="O115" i="223"/>
  <c r="BF115" i="223"/>
  <c r="N115" i="223"/>
  <c r="BE115" i="223"/>
  <c r="L115" i="223"/>
  <c r="BD115" i="223"/>
  <c r="J115" i="223"/>
  <c r="AT115" i="223"/>
  <c r="H115" i="223"/>
  <c r="AR115" i="223"/>
  <c r="AP115" i="223"/>
  <c r="AE115" i="223"/>
  <c r="BU115" i="223"/>
  <c r="AB115" i="223"/>
  <c r="X115" i="223"/>
  <c r="I115" i="223"/>
  <c r="BV115" i="223"/>
  <c r="BT115" i="223"/>
  <c r="BK115" i="223"/>
  <c r="AU115" i="223"/>
  <c r="AN115" i="223"/>
  <c r="BJ115" i="223"/>
  <c r="AO115" i="223"/>
  <c r="Z115" i="223"/>
  <c r="BM121" i="223"/>
  <c r="AN132" i="223"/>
  <c r="X132" i="223"/>
  <c r="H132" i="223"/>
  <c r="AM132" i="223"/>
  <c r="W132" i="223"/>
  <c r="G132" i="223"/>
  <c r="AY132" i="223"/>
  <c r="AG132" i="223"/>
  <c r="AV132" i="223"/>
  <c r="AD132" i="223"/>
  <c r="L132" i="223"/>
  <c r="AC132" i="223"/>
  <c r="K132" i="223"/>
  <c r="AS132" i="223"/>
  <c r="AA132" i="223"/>
  <c r="I132" i="223"/>
  <c r="AP132" i="223"/>
  <c r="V132" i="223"/>
  <c r="AF132" i="223"/>
  <c r="AB132" i="223"/>
  <c r="AX132" i="223"/>
  <c r="U132" i="223"/>
  <c r="AW132" i="223"/>
  <c r="T132" i="223"/>
  <c r="AT132" i="223"/>
  <c r="S132" i="223"/>
  <c r="AO132" i="223"/>
  <c r="P132" i="223"/>
  <c r="M132" i="223"/>
  <c r="BA132" i="223"/>
  <c r="J132" i="223"/>
  <c r="AZ132" i="223"/>
  <c r="AR132" i="223"/>
  <c r="AQ132" i="223"/>
  <c r="AL132" i="223"/>
  <c r="AK132" i="223"/>
  <c r="AJ132" i="223"/>
  <c r="Z132" i="223"/>
  <c r="R132" i="223"/>
  <c r="O132" i="223"/>
  <c r="N132" i="223"/>
  <c r="AI132" i="223"/>
  <c r="AH132" i="223"/>
  <c r="Y132" i="223"/>
  <c r="Q132" i="223"/>
  <c r="AN136" i="223"/>
  <c r="X136" i="223"/>
  <c r="H136" i="223"/>
  <c r="G136" i="223"/>
  <c r="Z136" i="223"/>
  <c r="Y136" i="223"/>
  <c r="V136" i="223"/>
  <c r="AL136" i="223"/>
  <c r="T136" i="223"/>
  <c r="AK136" i="223"/>
  <c r="S136" i="223"/>
  <c r="AJ136" i="223"/>
  <c r="R136" i="223"/>
  <c r="AI136" i="223"/>
  <c r="Q136" i="223"/>
  <c r="AF136" i="223"/>
  <c r="N136" i="223"/>
  <c r="AG136" i="223"/>
  <c r="AE136" i="223"/>
  <c r="AD136" i="223"/>
  <c r="AA136" i="223"/>
  <c r="U136" i="223"/>
  <c r="P136" i="223"/>
  <c r="L136" i="223"/>
  <c r="AO136" i="223"/>
  <c r="AH136" i="223"/>
  <c r="O136" i="223"/>
  <c r="K136" i="223"/>
  <c r="AC136" i="223"/>
  <c r="M136" i="223"/>
  <c r="I136" i="223"/>
  <c r="AB136" i="223"/>
  <c r="J136" i="223"/>
  <c r="Y142" i="223"/>
  <c r="I142" i="223"/>
  <c r="AN142" i="223"/>
  <c r="X142" i="223"/>
  <c r="H142" i="223"/>
  <c r="AL142" i="223"/>
  <c r="T142" i="223"/>
  <c r="AK142" i="223"/>
  <c r="S142" i="223"/>
  <c r="U142" i="223"/>
  <c r="R142" i="223"/>
  <c r="AM142" i="223"/>
  <c r="Q142" i="223"/>
  <c r="O142" i="223"/>
  <c r="AH142" i="223"/>
  <c r="N142" i="223"/>
  <c r="AG142" i="223"/>
  <c r="M142" i="223"/>
  <c r="AF142" i="223"/>
  <c r="L142" i="223"/>
  <c r="AC142" i="223"/>
  <c r="G142" i="223"/>
  <c r="V142" i="223"/>
  <c r="P142" i="223"/>
  <c r="K142" i="223"/>
  <c r="AE142" i="223"/>
  <c r="AB142" i="223"/>
  <c r="Z142" i="223"/>
  <c r="J142" i="223"/>
  <c r="AJ142" i="223"/>
  <c r="AD142" i="223"/>
  <c r="AA142" i="223"/>
  <c r="W142" i="223"/>
  <c r="BM147" i="223"/>
  <c r="AW147" i="223"/>
  <c r="AG147" i="223"/>
  <c r="Q147" i="223"/>
  <c r="BL147" i="223"/>
  <c r="AV147" i="223"/>
  <c r="AF147" i="223"/>
  <c r="P147" i="223"/>
  <c r="BH147" i="223"/>
  <c r="AP147" i="223"/>
  <c r="X147" i="223"/>
  <c r="BE147" i="223"/>
  <c r="AM147" i="223"/>
  <c r="U147" i="223"/>
  <c r="BV147" i="223"/>
  <c r="BD147" i="223"/>
  <c r="AL147" i="223"/>
  <c r="T147" i="223"/>
  <c r="BU147" i="223"/>
  <c r="BC147" i="223"/>
  <c r="S147" i="223"/>
  <c r="BJ147" i="223"/>
  <c r="AJ147" i="223"/>
  <c r="L147" i="223"/>
  <c r="BI147" i="223"/>
  <c r="AI147" i="223"/>
  <c r="K147" i="223"/>
  <c r="BG147" i="223"/>
  <c r="AH147" i="223"/>
  <c r="J147" i="223"/>
  <c r="BB147" i="223"/>
  <c r="AD147" i="223"/>
  <c r="H147" i="223"/>
  <c r="AC147" i="223"/>
  <c r="G147" i="223"/>
  <c r="AZ147" i="223"/>
  <c r="AB147" i="223"/>
  <c r="AY147" i="223"/>
  <c r="AA147" i="223"/>
  <c r="BR147" i="223"/>
  <c r="AT147" i="223"/>
  <c r="W147" i="223"/>
  <c r="AE147" i="223"/>
  <c r="BT147" i="223"/>
  <c r="Z147" i="223"/>
  <c r="BS147" i="223"/>
  <c r="Y147" i="223"/>
  <c r="BP147" i="223"/>
  <c r="R147" i="223"/>
  <c r="BO147" i="223"/>
  <c r="O147" i="223"/>
  <c r="BN147" i="223"/>
  <c r="N147" i="223"/>
  <c r="BK147" i="223"/>
  <c r="M147" i="223"/>
  <c r="AU147" i="223"/>
  <c r="BF147" i="223"/>
  <c r="AX147" i="223"/>
  <c r="AS147" i="223"/>
  <c r="AR147" i="223"/>
  <c r="AQ147" i="223"/>
  <c r="AO147" i="223"/>
  <c r="AN147" i="223"/>
  <c r="V147" i="223"/>
  <c r="I147" i="223"/>
  <c r="AA154" i="223"/>
  <c r="BS160" i="223"/>
  <c r="AG70" i="223"/>
  <c r="AQ72" i="223"/>
  <c r="BM74" i="223"/>
  <c r="Y78" i="223"/>
  <c r="H82" i="223"/>
  <c r="H92" i="223"/>
  <c r="BD68" i="223"/>
  <c r="O82" i="223"/>
  <c r="M62" i="223"/>
  <c r="AX66" i="223"/>
  <c r="BE68" i="223"/>
  <c r="BP74" i="223"/>
  <c r="AK7" i="223"/>
  <c r="AZ62" i="223"/>
  <c r="AA64" i="223"/>
  <c r="AL67" i="223"/>
  <c r="S68" i="223"/>
  <c r="BO68" i="223"/>
  <c r="H70" i="223"/>
  <c r="BF70" i="223"/>
  <c r="AI71" i="223"/>
  <c r="N72" i="223"/>
  <c r="BK72" i="223"/>
  <c r="AC73" i="223"/>
  <c r="BU73" i="223"/>
  <c r="AO74" i="223"/>
  <c r="AQ75" i="223"/>
  <c r="J76" i="223"/>
  <c r="AY76" i="223"/>
  <c r="AA77" i="223"/>
  <c r="BQ77" i="223"/>
  <c r="AE79" i="223"/>
  <c r="AW80" i="223"/>
  <c r="K81" i="223"/>
  <c r="AK82" i="223"/>
  <c r="BV83" i="223"/>
  <c r="BS85" i="223"/>
  <c r="BN86" i="223"/>
  <c r="H90" i="223"/>
  <c r="AO91" i="223"/>
  <c r="G94" i="223"/>
  <c r="AB95" i="223"/>
  <c r="AW99" i="223"/>
  <c r="BI102" i="223"/>
  <c r="BO111" i="223"/>
  <c r="Y115" i="223"/>
  <c r="T63" i="223"/>
  <c r="S63" i="223"/>
  <c r="R63" i="223"/>
  <c r="BV69" i="223"/>
  <c r="AR69" i="223"/>
  <c r="U69" i="223"/>
  <c r="BQ69" i="223"/>
  <c r="AQ69" i="223"/>
  <c r="BO69" i="223"/>
  <c r="AP69" i="223"/>
  <c r="Q69" i="223"/>
  <c r="BN69" i="223"/>
  <c r="P69" i="223"/>
  <c r="BL69" i="223"/>
  <c r="AM69" i="223"/>
  <c r="L69" i="223"/>
  <c r="BI69" i="223"/>
  <c r="AL69" i="223"/>
  <c r="K69" i="223"/>
  <c r="BH69" i="223"/>
  <c r="AI69" i="223"/>
  <c r="J69" i="223"/>
  <c r="BG69" i="223"/>
  <c r="AH69" i="223"/>
  <c r="I69" i="223"/>
  <c r="BO70" i="223"/>
  <c r="BA75" i="223"/>
  <c r="BJ78" i="223"/>
  <c r="BI78" i="223"/>
  <c r="AS78" i="223"/>
  <c r="BE78" i="223"/>
  <c r="AN78" i="223"/>
  <c r="X78" i="223"/>
  <c r="H78" i="223"/>
  <c r="BD78" i="223"/>
  <c r="AM78" i="223"/>
  <c r="W78" i="223"/>
  <c r="G78" i="223"/>
  <c r="BC78" i="223"/>
  <c r="AL78" i="223"/>
  <c r="V78" i="223"/>
  <c r="BB78" i="223"/>
  <c r="AK78" i="223"/>
  <c r="U78" i="223"/>
  <c r="BA78" i="223"/>
  <c r="AJ78" i="223"/>
  <c r="T78" i="223"/>
  <c r="AZ78" i="223"/>
  <c r="S78" i="223"/>
  <c r="AH78" i="223"/>
  <c r="R78" i="223"/>
  <c r="AX78" i="223"/>
  <c r="AG78" i="223"/>
  <c r="Q78" i="223"/>
  <c r="AW78" i="223"/>
  <c r="AF78" i="223"/>
  <c r="P78" i="223"/>
  <c r="AU78" i="223"/>
  <c r="AD78" i="223"/>
  <c r="N78" i="223"/>
  <c r="AU84" i="223"/>
  <c r="BT87" i="223"/>
  <c r="BD87" i="223"/>
  <c r="AN87" i="223"/>
  <c r="X87" i="223"/>
  <c r="H87" i="223"/>
  <c r="BS87" i="223"/>
  <c r="BC87" i="223"/>
  <c r="BR87" i="223"/>
  <c r="BB87" i="223"/>
  <c r="AL87" i="223"/>
  <c r="V87" i="223"/>
  <c r="BQ87" i="223"/>
  <c r="BA87" i="223"/>
  <c r="AK87" i="223"/>
  <c r="U87" i="223"/>
  <c r="BO87" i="223"/>
  <c r="AY87" i="223"/>
  <c r="AI87" i="223"/>
  <c r="S87" i="223"/>
  <c r="BN87" i="223"/>
  <c r="AX87" i="223"/>
  <c r="AH87" i="223"/>
  <c r="R87" i="223"/>
  <c r="BM87" i="223"/>
  <c r="AW87" i="223"/>
  <c r="AG87" i="223"/>
  <c r="Q87" i="223"/>
  <c r="BJ87" i="223"/>
  <c r="AT87" i="223"/>
  <c r="AD87" i="223"/>
  <c r="N87" i="223"/>
  <c r="BX87" i="223"/>
  <c r="BH87" i="223"/>
  <c r="AR87" i="223"/>
  <c r="AB87" i="223"/>
  <c r="L87" i="223"/>
  <c r="M87" i="223"/>
  <c r="AQ87" i="223"/>
  <c r="K87" i="223"/>
  <c r="AP87" i="223"/>
  <c r="J87" i="223"/>
  <c r="BW87" i="223"/>
  <c r="AO87" i="223"/>
  <c r="I87" i="223"/>
  <c r="BV87" i="223"/>
  <c r="AM87" i="223"/>
  <c r="G87" i="223"/>
  <c r="BU87" i="223"/>
  <c r="AJ87" i="223"/>
  <c r="BP87" i="223"/>
  <c r="AF87" i="223"/>
  <c r="BL87" i="223"/>
  <c r="AE87" i="223"/>
  <c r="BK87" i="223"/>
  <c r="BG87" i="223"/>
  <c r="Z87" i="223"/>
  <c r="BG90" i="223"/>
  <c r="BL92" i="223"/>
  <c r="AV92" i="223"/>
  <c r="AF92" i="223"/>
  <c r="P92" i="223"/>
  <c r="O92" i="223"/>
  <c r="BJ92" i="223"/>
  <c r="AT92" i="223"/>
  <c r="AD92" i="223"/>
  <c r="N92" i="223"/>
  <c r="BI92" i="223"/>
  <c r="AS92" i="223"/>
  <c r="AC92" i="223"/>
  <c r="M92" i="223"/>
  <c r="BW92" i="223"/>
  <c r="BG92" i="223"/>
  <c r="AQ92" i="223"/>
  <c r="AA92" i="223"/>
  <c r="K92" i="223"/>
  <c r="BV92" i="223"/>
  <c r="BF92" i="223"/>
  <c r="AP92" i="223"/>
  <c r="Z92" i="223"/>
  <c r="J92" i="223"/>
  <c r="BU92" i="223"/>
  <c r="BE92" i="223"/>
  <c r="AO92" i="223"/>
  <c r="Y92" i="223"/>
  <c r="I92" i="223"/>
  <c r="BR92" i="223"/>
  <c r="BB92" i="223"/>
  <c r="AL92" i="223"/>
  <c r="V92" i="223"/>
  <c r="BP92" i="223"/>
  <c r="AZ92" i="223"/>
  <c r="AJ92" i="223"/>
  <c r="T92" i="223"/>
  <c r="BS92" i="223"/>
  <c r="AI92" i="223"/>
  <c r="BQ92" i="223"/>
  <c r="AH92" i="223"/>
  <c r="BO92" i="223"/>
  <c r="AG92" i="223"/>
  <c r="BN92" i="223"/>
  <c r="AB92" i="223"/>
  <c r="BM92" i="223"/>
  <c r="X92" i="223"/>
  <c r="BH92" i="223"/>
  <c r="W92" i="223"/>
  <c r="BD92" i="223"/>
  <c r="U92" i="223"/>
  <c r="BC92" i="223"/>
  <c r="S92" i="223"/>
  <c r="BA92" i="223"/>
  <c r="R92" i="223"/>
  <c r="AX92" i="223"/>
  <c r="L92" i="223"/>
  <c r="BK92" i="223"/>
  <c r="AQ98" i="223"/>
  <c r="AZ103" i="223"/>
  <c r="AJ103" i="223"/>
  <c r="T103" i="223"/>
  <c r="AX103" i="223"/>
  <c r="AH103" i="223"/>
  <c r="R103" i="223"/>
  <c r="BK103" i="223"/>
  <c r="AU103" i="223"/>
  <c r="AE103" i="223"/>
  <c r="O103" i="223"/>
  <c r="BJ103" i="223"/>
  <c r="AT103" i="223"/>
  <c r="AD103" i="223"/>
  <c r="N103" i="223"/>
  <c r="M103" i="223"/>
  <c r="BA103" i="223"/>
  <c r="AA103" i="223"/>
  <c r="AW103" i="223"/>
  <c r="Y103" i="223"/>
  <c r="AV103" i="223"/>
  <c r="X103" i="223"/>
  <c r="AQ103" i="223"/>
  <c r="V103" i="223"/>
  <c r="AP103" i="223"/>
  <c r="U103" i="223"/>
  <c r="BM103" i="223"/>
  <c r="AO103" i="223"/>
  <c r="S103" i="223"/>
  <c r="BG103" i="223"/>
  <c r="AL103" i="223"/>
  <c r="L103" i="223"/>
  <c r="BE103" i="223"/>
  <c r="AI103" i="223"/>
  <c r="J103" i="223"/>
  <c r="Z103" i="223"/>
  <c r="W103" i="223"/>
  <c r="BL103" i="223"/>
  <c r="Q103" i="223"/>
  <c r="BH103" i="223"/>
  <c r="P103" i="223"/>
  <c r="BF103" i="223"/>
  <c r="K103" i="223"/>
  <c r="BD103" i="223"/>
  <c r="I103" i="223"/>
  <c r="BC103" i="223"/>
  <c r="H103" i="223"/>
  <c r="BB103" i="223"/>
  <c r="G103" i="223"/>
  <c r="AY103" i="223"/>
  <c r="AN103" i="223"/>
  <c r="AK103" i="223"/>
  <c r="AR103" i="223"/>
  <c r="AM103" i="223"/>
  <c r="AG103" i="223"/>
  <c r="AF103" i="223"/>
  <c r="AB103" i="223"/>
  <c r="BI106" i="223"/>
  <c r="AS106" i="223"/>
  <c r="AC106" i="223"/>
  <c r="M106" i="223"/>
  <c r="K106" i="223"/>
  <c r="BT106" i="223"/>
  <c r="BD106" i="223"/>
  <c r="AN106" i="223"/>
  <c r="X106" i="223"/>
  <c r="H106" i="223"/>
  <c r="BS106" i="223"/>
  <c r="BC106" i="223"/>
  <c r="AM106" i="223"/>
  <c r="W106" i="223"/>
  <c r="G106" i="223"/>
  <c r="BR106" i="223"/>
  <c r="BB106" i="223"/>
  <c r="AL106" i="223"/>
  <c r="V106" i="223"/>
  <c r="BO106" i="223"/>
  <c r="BJ106" i="223"/>
  <c r="AJ106" i="223"/>
  <c r="O106" i="223"/>
  <c r="BF106" i="223"/>
  <c r="AH106" i="223"/>
  <c r="L106" i="223"/>
  <c r="BE106" i="223"/>
  <c r="AG106" i="223"/>
  <c r="J106" i="223"/>
  <c r="AZ106" i="223"/>
  <c r="AE106" i="223"/>
  <c r="AY106" i="223"/>
  <c r="AD106" i="223"/>
  <c r="BX106" i="223"/>
  <c r="AX106" i="223"/>
  <c r="AB106" i="223"/>
  <c r="BQ106" i="223"/>
  <c r="AU106" i="223"/>
  <c r="U106" i="223"/>
  <c r="BN106" i="223"/>
  <c r="AR106" i="223"/>
  <c r="S106" i="223"/>
  <c r="AW106" i="223"/>
  <c r="AV106" i="223"/>
  <c r="AT106" i="223"/>
  <c r="AP106" i="223"/>
  <c r="AO106" i="223"/>
  <c r="AK106" i="223"/>
  <c r="AI106" i="223"/>
  <c r="AF106" i="223"/>
  <c r="BV106" i="223"/>
  <c r="Z106" i="223"/>
  <c r="BP106" i="223"/>
  <c r="T106" i="223"/>
  <c r="BL106" i="223"/>
  <c r="Q106" i="223"/>
  <c r="N106" i="223"/>
  <c r="I106" i="223"/>
  <c r="BU106" i="223"/>
  <c r="BK106" i="223"/>
  <c r="BA106" i="223"/>
  <c r="BS117" i="223"/>
  <c r="BC117" i="223"/>
  <c r="AM117" i="223"/>
  <c r="W117" i="223"/>
  <c r="G117" i="223"/>
  <c r="BR117" i="223"/>
  <c r="BB117" i="223"/>
  <c r="AL117" i="223"/>
  <c r="V117" i="223"/>
  <c r="BQ117" i="223"/>
  <c r="BA117" i="223"/>
  <c r="AK117" i="223"/>
  <c r="U117" i="223"/>
  <c r="BP117" i="223"/>
  <c r="AZ117" i="223"/>
  <c r="AJ117" i="223"/>
  <c r="T117" i="223"/>
  <c r="BO117" i="223"/>
  <c r="AY117" i="223"/>
  <c r="AI117" i="223"/>
  <c r="S117" i="223"/>
  <c r="BN117" i="223"/>
  <c r="AX117" i="223"/>
  <c r="AH117" i="223"/>
  <c r="R117" i="223"/>
  <c r="BM117" i="223"/>
  <c r="AW117" i="223"/>
  <c r="AG117" i="223"/>
  <c r="Q117" i="223"/>
  <c r="BL117" i="223"/>
  <c r="AV117" i="223"/>
  <c r="AF117" i="223"/>
  <c r="P117" i="223"/>
  <c r="BI117" i="223"/>
  <c r="AS117" i="223"/>
  <c r="AC117" i="223"/>
  <c r="M117" i="223"/>
  <c r="BG117" i="223"/>
  <c r="AQ117" i="223"/>
  <c r="AA117" i="223"/>
  <c r="K117" i="223"/>
  <c r="AB117" i="223"/>
  <c r="BT117" i="223"/>
  <c r="Z117" i="223"/>
  <c r="BK117" i="223"/>
  <c r="BJ117" i="223"/>
  <c r="X117" i="223"/>
  <c r="BF117" i="223"/>
  <c r="N117" i="223"/>
  <c r="L117" i="223"/>
  <c r="BD117" i="223"/>
  <c r="J117" i="223"/>
  <c r="AR117" i="223"/>
  <c r="AD117" i="223"/>
  <c r="O117" i="223"/>
  <c r="I117" i="223"/>
  <c r="H117" i="223"/>
  <c r="BH117" i="223"/>
  <c r="AT117" i="223"/>
  <c r="BV117" i="223"/>
  <c r="AU117" i="223"/>
  <c r="AP117" i="223"/>
  <c r="AN117" i="223"/>
  <c r="AA122" i="223"/>
  <c r="BC128" i="223"/>
  <c r="BT130" i="223"/>
  <c r="BD130" i="223"/>
  <c r="AN130" i="223"/>
  <c r="X130" i="223"/>
  <c r="H130" i="223"/>
  <c r="BS130" i="223"/>
  <c r="BC130" i="223"/>
  <c r="AM130" i="223"/>
  <c r="W130" i="223"/>
  <c r="G130" i="223"/>
  <c r="BL130" i="223"/>
  <c r="AT130" i="223"/>
  <c r="AB130" i="223"/>
  <c r="BK130" i="223"/>
  <c r="AS130" i="223"/>
  <c r="I130" i="223"/>
  <c r="BI130" i="223"/>
  <c r="Y130" i="223"/>
  <c r="BE130" i="223"/>
  <c r="AH130" i="223"/>
  <c r="M130" i="223"/>
  <c r="BB130" i="223"/>
  <c r="AG130" i="223"/>
  <c r="L130" i="223"/>
  <c r="BX130" i="223"/>
  <c r="BA130" i="223"/>
  <c r="AF130" i="223"/>
  <c r="K130" i="223"/>
  <c r="BU130" i="223"/>
  <c r="AX130" i="223"/>
  <c r="AC130" i="223"/>
  <c r="BR130" i="223"/>
  <c r="AW130" i="223"/>
  <c r="Z130" i="223"/>
  <c r="BQ130" i="223"/>
  <c r="AV130" i="223"/>
  <c r="V130" i="223"/>
  <c r="BN130" i="223"/>
  <c r="AP130" i="223"/>
  <c r="S130" i="223"/>
  <c r="AO130" i="223"/>
  <c r="AL130" i="223"/>
  <c r="AK130" i="223"/>
  <c r="AJ130" i="223"/>
  <c r="BV130" i="223"/>
  <c r="AI130" i="223"/>
  <c r="BP130" i="223"/>
  <c r="AE130" i="223"/>
  <c r="BO130" i="223"/>
  <c r="AD130" i="223"/>
  <c r="BM130" i="223"/>
  <c r="U130" i="223"/>
  <c r="Q130" i="223"/>
  <c r="AZ130" i="223"/>
  <c r="O130" i="223"/>
  <c r="BJ130" i="223"/>
  <c r="BH130" i="223"/>
  <c r="BF130" i="223"/>
  <c r="AY130" i="223"/>
  <c r="T130" i="223"/>
  <c r="P130" i="223"/>
  <c r="AU130" i="223"/>
  <c r="AR130" i="223"/>
  <c r="R130" i="223"/>
  <c r="N130" i="223"/>
  <c r="J130" i="223"/>
  <c r="AU132" i="223"/>
  <c r="BI143" i="223"/>
  <c r="BC144" i="223"/>
  <c r="AA146" i="223"/>
  <c r="BS149" i="223"/>
  <c r="BM149" i="223"/>
  <c r="AW149" i="223"/>
  <c r="AG149" i="223"/>
  <c r="Q149" i="223"/>
  <c r="BL149" i="223"/>
  <c r="AV149" i="223"/>
  <c r="AF149" i="223"/>
  <c r="P149" i="223"/>
  <c r="BJ149" i="223"/>
  <c r="AR149" i="223"/>
  <c r="Z149" i="223"/>
  <c r="H149" i="223"/>
  <c r="BG149" i="223"/>
  <c r="W149" i="223"/>
  <c r="BF149" i="223"/>
  <c r="AN149" i="223"/>
  <c r="V149" i="223"/>
  <c r="AM149" i="223"/>
  <c r="U149" i="223"/>
  <c r="BC149" i="223"/>
  <c r="AE149" i="223"/>
  <c r="I149" i="223"/>
  <c r="BB149" i="223"/>
  <c r="AD149" i="223"/>
  <c r="G149" i="223"/>
  <c r="BA149" i="223"/>
  <c r="AC149" i="223"/>
  <c r="BV149" i="223"/>
  <c r="AY149" i="223"/>
  <c r="AA149" i="223"/>
  <c r="AX149" i="223"/>
  <c r="BT149" i="223"/>
  <c r="AU149" i="223"/>
  <c r="X149" i="223"/>
  <c r="BR149" i="223"/>
  <c r="AT149" i="223"/>
  <c r="T149" i="223"/>
  <c r="BO149" i="223"/>
  <c r="AP149" i="223"/>
  <c r="O149" i="223"/>
  <c r="BD149" i="223"/>
  <c r="J149" i="223"/>
  <c r="AZ149" i="223"/>
  <c r="AS149" i="223"/>
  <c r="AL149" i="223"/>
  <c r="AK149" i="223"/>
  <c r="AJ149" i="223"/>
  <c r="AI149" i="223"/>
  <c r="BQ149" i="223"/>
  <c r="S149" i="223"/>
  <c r="BK149" i="223"/>
  <c r="BI149" i="223"/>
  <c r="BH149" i="223"/>
  <c r="AQ149" i="223"/>
  <c r="AH149" i="223"/>
  <c r="AB149" i="223"/>
  <c r="R149" i="223"/>
  <c r="N149" i="223"/>
  <c r="K149" i="223"/>
  <c r="BN149" i="223"/>
  <c r="L149" i="223"/>
  <c r="BP149" i="223"/>
  <c r="M149" i="223"/>
  <c r="AS151" i="223"/>
  <c r="AG153" i="223"/>
  <c r="AP156" i="223"/>
  <c r="Z156" i="223"/>
  <c r="AL156" i="223"/>
  <c r="U156" i="223"/>
  <c r="AO156" i="223"/>
  <c r="W156" i="223"/>
  <c r="AN156" i="223"/>
  <c r="V156" i="223"/>
  <c r="AA156" i="223"/>
  <c r="G156" i="223"/>
  <c r="AT156" i="223"/>
  <c r="Y156" i="223"/>
  <c r="AS156" i="223"/>
  <c r="X156" i="223"/>
  <c r="R156" i="223"/>
  <c r="AM156" i="223"/>
  <c r="O156" i="223"/>
  <c r="AK156" i="223"/>
  <c r="N156" i="223"/>
  <c r="AJ156" i="223"/>
  <c r="M156" i="223"/>
  <c r="AG156" i="223"/>
  <c r="J156" i="223"/>
  <c r="AH156" i="223"/>
  <c r="AF156" i="223"/>
  <c r="AC156" i="223"/>
  <c r="AB156" i="223"/>
  <c r="T156" i="223"/>
  <c r="S156" i="223"/>
  <c r="L156" i="223"/>
  <c r="AR156" i="223"/>
  <c r="AQ156" i="223"/>
  <c r="Q156" i="223"/>
  <c r="P156" i="223"/>
  <c r="K156" i="223"/>
  <c r="I156" i="223"/>
  <c r="H156" i="223"/>
  <c r="AI156" i="223"/>
  <c r="AY77" i="223"/>
  <c r="AV66" i="223"/>
  <c r="AB64" i="223"/>
  <c r="AX67" i="223"/>
  <c r="T68" i="223"/>
  <c r="AF69" i="223"/>
  <c r="I70" i="223"/>
  <c r="O72" i="223"/>
  <c r="AD73" i="223"/>
  <c r="BV73" i="223"/>
  <c r="AR74" i="223"/>
  <c r="K76" i="223"/>
  <c r="AB77" i="223"/>
  <c r="BS77" i="223"/>
  <c r="AP78" i="223"/>
  <c r="L81" i="223"/>
  <c r="AM82" i="223"/>
  <c r="BW83" i="223"/>
  <c r="BN84" i="223"/>
  <c r="I89" i="223"/>
  <c r="L90" i="223"/>
  <c r="AP91" i="223"/>
  <c r="AY92" i="223"/>
  <c r="I94" i="223"/>
  <c r="AZ97" i="223"/>
  <c r="AZ99" i="223"/>
  <c r="AV104" i="223"/>
  <c r="BR111" i="223"/>
  <c r="AD115" i="223"/>
  <c r="BB118" i="223"/>
  <c r="BX70" i="223"/>
  <c r="AW70" i="223"/>
  <c r="Z70" i="223"/>
  <c r="BW70" i="223"/>
  <c r="AV70" i="223"/>
  <c r="Y70" i="223"/>
  <c r="BT70" i="223"/>
  <c r="AU70" i="223"/>
  <c r="X70" i="223"/>
  <c r="BQ70" i="223"/>
  <c r="AT70" i="223"/>
  <c r="S70" i="223"/>
  <c r="AP70" i="223"/>
  <c r="N70" i="223"/>
  <c r="BN70" i="223"/>
  <c r="AO70" i="223"/>
  <c r="M70" i="223"/>
  <c r="BK70" i="223"/>
  <c r="AN70" i="223"/>
  <c r="L70" i="223"/>
  <c r="BJ70" i="223"/>
  <c r="AH70" i="223"/>
  <c r="K70" i="223"/>
  <c r="BA71" i="223"/>
  <c r="AB71" i="223"/>
  <c r="AZ71" i="223"/>
  <c r="Z71" i="223"/>
  <c r="BX71" i="223"/>
  <c r="AY71" i="223"/>
  <c r="Y71" i="223"/>
  <c r="BW71" i="223"/>
  <c r="AX71" i="223"/>
  <c r="X71" i="223"/>
  <c r="BS71" i="223"/>
  <c r="V71" i="223"/>
  <c r="BR71" i="223"/>
  <c r="AR71" i="223"/>
  <c r="U71" i="223"/>
  <c r="BP71" i="223"/>
  <c r="AQ71" i="223"/>
  <c r="R71" i="223"/>
  <c r="BO71" i="223"/>
  <c r="AP71" i="223"/>
  <c r="Q71" i="223"/>
  <c r="BB72" i="223"/>
  <c r="AE72" i="223"/>
  <c r="I72" i="223"/>
  <c r="AZ72" i="223"/>
  <c r="AD72" i="223"/>
  <c r="BW72" i="223"/>
  <c r="AY72" i="223"/>
  <c r="AC72" i="223"/>
  <c r="BV72" i="223"/>
  <c r="AX72" i="223"/>
  <c r="AB72" i="223"/>
  <c r="BR72" i="223"/>
  <c r="AV72" i="223"/>
  <c r="Z72" i="223"/>
  <c r="BQ72" i="223"/>
  <c r="AU72" i="223"/>
  <c r="Y72" i="223"/>
  <c r="BP72" i="223"/>
  <c r="AT72" i="223"/>
  <c r="V72" i="223"/>
  <c r="BO72" i="223"/>
  <c r="AS72" i="223"/>
  <c r="S72" i="223"/>
  <c r="BH75" i="223"/>
  <c r="AP75" i="223"/>
  <c r="X75" i="223"/>
  <c r="BG75" i="223"/>
  <c r="AO75" i="223"/>
  <c r="W75" i="223"/>
  <c r="BF75" i="223"/>
  <c r="AN75" i="223"/>
  <c r="V75" i="223"/>
  <c r="BW75" i="223"/>
  <c r="BE75" i="223"/>
  <c r="AM75" i="223"/>
  <c r="U75" i="223"/>
  <c r="BV75" i="223"/>
  <c r="BD75" i="223"/>
  <c r="AL75" i="223"/>
  <c r="T75" i="223"/>
  <c r="BU75" i="223"/>
  <c r="BC75" i="223"/>
  <c r="S75" i="223"/>
  <c r="BT75" i="223"/>
  <c r="BB75" i="223"/>
  <c r="AJ75" i="223"/>
  <c r="R75" i="223"/>
  <c r="BS75" i="223"/>
  <c r="AI75" i="223"/>
  <c r="Q75" i="223"/>
  <c r="BR75" i="223"/>
  <c r="AZ75" i="223"/>
  <c r="AH75" i="223"/>
  <c r="N75" i="223"/>
  <c r="BP75" i="223"/>
  <c r="AX75" i="223"/>
  <c r="AD75" i="223"/>
  <c r="L75" i="223"/>
  <c r="BB79" i="223"/>
  <c r="AL79" i="223"/>
  <c r="V79" i="223"/>
  <c r="BA79" i="223"/>
  <c r="AK79" i="223"/>
  <c r="U79" i="223"/>
  <c r="AX79" i="223"/>
  <c r="AW79" i="223"/>
  <c r="AG79" i="223"/>
  <c r="Q79" i="223"/>
  <c r="BJ79" i="223"/>
  <c r="AT79" i="223"/>
  <c r="AD79" i="223"/>
  <c r="N79" i="223"/>
  <c r="AQ79" i="223"/>
  <c r="W79" i="223"/>
  <c r="BL79" i="223"/>
  <c r="AP79" i="223"/>
  <c r="T79" i="223"/>
  <c r="BK79" i="223"/>
  <c r="AO79" i="223"/>
  <c r="S79" i="223"/>
  <c r="AN79" i="223"/>
  <c r="R79" i="223"/>
  <c r="BH79" i="223"/>
  <c r="AM79" i="223"/>
  <c r="P79" i="223"/>
  <c r="BG79" i="223"/>
  <c r="AJ79" i="223"/>
  <c r="O79" i="223"/>
  <c r="BF79" i="223"/>
  <c r="AI79" i="223"/>
  <c r="M79" i="223"/>
  <c r="BE79" i="223"/>
  <c r="AH79" i="223"/>
  <c r="L79" i="223"/>
  <c r="BD79" i="223"/>
  <c r="AF79" i="223"/>
  <c r="K79" i="223"/>
  <c r="AZ79" i="223"/>
  <c r="I79" i="223"/>
  <c r="BA83" i="223"/>
  <c r="AY86" i="223"/>
  <c r="BS88" i="223"/>
  <c r="BA91" i="223"/>
  <c r="AE92" i="223"/>
  <c r="BQ95" i="223"/>
  <c r="BA95" i="223"/>
  <c r="AK95" i="223"/>
  <c r="U95" i="223"/>
  <c r="BO95" i="223"/>
  <c r="AY95" i="223"/>
  <c r="AI95" i="223"/>
  <c r="S95" i="223"/>
  <c r="BN95" i="223"/>
  <c r="AX95" i="223"/>
  <c r="AH95" i="223"/>
  <c r="R95" i="223"/>
  <c r="BL95" i="223"/>
  <c r="AV95" i="223"/>
  <c r="BK95" i="223"/>
  <c r="BJ95" i="223"/>
  <c r="AT95" i="223"/>
  <c r="AD95" i="223"/>
  <c r="N95" i="223"/>
  <c r="BW95" i="223"/>
  <c r="BG95" i="223"/>
  <c r="AQ95" i="223"/>
  <c r="AA95" i="223"/>
  <c r="K95" i="223"/>
  <c r="AZ95" i="223"/>
  <c r="Z95" i="223"/>
  <c r="BX95" i="223"/>
  <c r="AW95" i="223"/>
  <c r="Y95" i="223"/>
  <c r="BV95" i="223"/>
  <c r="AU95" i="223"/>
  <c r="X95" i="223"/>
  <c r="BU95" i="223"/>
  <c r="W95" i="223"/>
  <c r="BS95" i="223"/>
  <c r="AP95" i="223"/>
  <c r="T95" i="223"/>
  <c r="BR95" i="223"/>
  <c r="AO95" i="223"/>
  <c r="Q95" i="223"/>
  <c r="BP95" i="223"/>
  <c r="AN95" i="223"/>
  <c r="P95" i="223"/>
  <c r="BH95" i="223"/>
  <c r="AJ95" i="223"/>
  <c r="L95" i="223"/>
  <c r="BE95" i="223"/>
  <c r="AF95" i="223"/>
  <c r="I95" i="223"/>
  <c r="H95" i="223"/>
  <c r="BF95" i="223"/>
  <c r="G95" i="223"/>
  <c r="BD95" i="223"/>
  <c r="BC95" i="223"/>
  <c r="BB95" i="223"/>
  <c r="AR95" i="223"/>
  <c r="AM95" i="223"/>
  <c r="AL95" i="223"/>
  <c r="AG95" i="223"/>
  <c r="BI100" i="223"/>
  <c r="AS100" i="223"/>
  <c r="AC100" i="223"/>
  <c r="M100" i="223"/>
  <c r="BW100" i="223"/>
  <c r="BG100" i="223"/>
  <c r="AQ100" i="223"/>
  <c r="AA100" i="223"/>
  <c r="K100" i="223"/>
  <c r="BV100" i="223"/>
  <c r="BF100" i="223"/>
  <c r="AP100" i="223"/>
  <c r="Z100" i="223"/>
  <c r="J100" i="223"/>
  <c r="BT100" i="223"/>
  <c r="BD100" i="223"/>
  <c r="AN100" i="223"/>
  <c r="X100" i="223"/>
  <c r="H100" i="223"/>
  <c r="BS100" i="223"/>
  <c r="BC100" i="223"/>
  <c r="AM100" i="223"/>
  <c r="W100" i="223"/>
  <c r="G100" i="223"/>
  <c r="BR100" i="223"/>
  <c r="BB100" i="223"/>
  <c r="AL100" i="223"/>
  <c r="V100" i="223"/>
  <c r="BO100" i="223"/>
  <c r="AY100" i="223"/>
  <c r="AI100" i="223"/>
  <c r="S100" i="223"/>
  <c r="BM100" i="223"/>
  <c r="AW100" i="223"/>
  <c r="AG100" i="223"/>
  <c r="Q100" i="223"/>
  <c r="BN100" i="223"/>
  <c r="AH100" i="223"/>
  <c r="BL100" i="223"/>
  <c r="AF100" i="223"/>
  <c r="BJ100" i="223"/>
  <c r="AD100" i="223"/>
  <c r="BH100" i="223"/>
  <c r="AB100" i="223"/>
  <c r="BE100" i="223"/>
  <c r="Y100" i="223"/>
  <c r="BA100" i="223"/>
  <c r="U100" i="223"/>
  <c r="AZ100" i="223"/>
  <c r="T100" i="223"/>
  <c r="AX100" i="223"/>
  <c r="R100" i="223"/>
  <c r="O100" i="223"/>
  <c r="BX100" i="223"/>
  <c r="AR100" i="223"/>
  <c r="L100" i="223"/>
  <c r="BP100" i="223"/>
  <c r="AV100" i="223"/>
  <c r="AT100" i="223"/>
  <c r="AO100" i="223"/>
  <c r="AK100" i="223"/>
  <c r="AJ100" i="223"/>
  <c r="P100" i="223"/>
  <c r="N100" i="223"/>
  <c r="I100" i="223"/>
  <c r="BQ105" i="223"/>
  <c r="BA105" i="223"/>
  <c r="AK105" i="223"/>
  <c r="U105" i="223"/>
  <c r="BO105" i="223"/>
  <c r="AY105" i="223"/>
  <c r="AI105" i="223"/>
  <c r="S105" i="223"/>
  <c r="BL105" i="223"/>
  <c r="AV105" i="223"/>
  <c r="AF105" i="223"/>
  <c r="P105" i="223"/>
  <c r="BK105" i="223"/>
  <c r="AU105" i="223"/>
  <c r="AE105" i="223"/>
  <c r="O105" i="223"/>
  <c r="BJ105" i="223"/>
  <c r="AT105" i="223"/>
  <c r="AD105" i="223"/>
  <c r="N105" i="223"/>
  <c r="AO105" i="223"/>
  <c r="R105" i="223"/>
  <c r="BH105" i="223"/>
  <c r="AM105" i="223"/>
  <c r="M105" i="223"/>
  <c r="BG105" i="223"/>
  <c r="AL105" i="223"/>
  <c r="L105" i="223"/>
  <c r="BE105" i="223"/>
  <c r="AH105" i="223"/>
  <c r="J105" i="223"/>
  <c r="BD105" i="223"/>
  <c r="I105" i="223"/>
  <c r="BX105" i="223"/>
  <c r="BC105" i="223"/>
  <c r="AC105" i="223"/>
  <c r="H105" i="223"/>
  <c r="BU105" i="223"/>
  <c r="AX105" i="223"/>
  <c r="Z105" i="223"/>
  <c r="BS105" i="223"/>
  <c r="AS105" i="223"/>
  <c r="X105" i="223"/>
  <c r="AN105" i="223"/>
  <c r="AJ105" i="223"/>
  <c r="BW105" i="223"/>
  <c r="AB105" i="223"/>
  <c r="BV105" i="223"/>
  <c r="AA105" i="223"/>
  <c r="BT105" i="223"/>
  <c r="Y105" i="223"/>
  <c r="BR105" i="223"/>
  <c r="W105" i="223"/>
  <c r="BP105" i="223"/>
  <c r="V105" i="223"/>
  <c r="BN105" i="223"/>
  <c r="T105" i="223"/>
  <c r="BI105" i="223"/>
  <c r="Q105" i="223"/>
  <c r="BB105" i="223"/>
  <c r="G105" i="223"/>
  <c r="BF105" i="223"/>
  <c r="AZ105" i="223"/>
  <c r="AR105" i="223"/>
  <c r="AQ105" i="223"/>
  <c r="AP105" i="223"/>
  <c r="BQ107" i="223"/>
  <c r="AQ114" i="223"/>
  <c r="BK116" i="223"/>
  <c r="BG122" i="223"/>
  <c r="BI127" i="223"/>
  <c r="BA131" i="223"/>
  <c r="AS143" i="223"/>
  <c r="AE148" i="223"/>
  <c r="BS151" i="223"/>
  <c r="BC151" i="223"/>
  <c r="AM151" i="223"/>
  <c r="W151" i="223"/>
  <c r="G151" i="223"/>
  <c r="BR151" i="223"/>
  <c r="BB151" i="223"/>
  <c r="BG151" i="223"/>
  <c r="AO151" i="223"/>
  <c r="X151" i="223"/>
  <c r="BF151" i="223"/>
  <c r="AN151" i="223"/>
  <c r="V151" i="223"/>
  <c r="BV151" i="223"/>
  <c r="AZ151" i="223"/>
  <c r="AG151" i="223"/>
  <c r="N151" i="223"/>
  <c r="BQ151" i="223"/>
  <c r="AW151" i="223"/>
  <c r="AD151" i="223"/>
  <c r="K151" i="223"/>
  <c r="BP151" i="223"/>
  <c r="AV151" i="223"/>
  <c r="J151" i="223"/>
  <c r="BO151" i="223"/>
  <c r="AU151" i="223"/>
  <c r="AB151" i="223"/>
  <c r="I151" i="223"/>
  <c r="BL151" i="223"/>
  <c r="AR151" i="223"/>
  <c r="Y151" i="223"/>
  <c r="BT151" i="223"/>
  <c r="AL151" i="223"/>
  <c r="M151" i="223"/>
  <c r="BN151" i="223"/>
  <c r="AK151" i="223"/>
  <c r="L151" i="223"/>
  <c r="BM151" i="223"/>
  <c r="AJ151" i="223"/>
  <c r="H151" i="223"/>
  <c r="BJ151" i="223"/>
  <c r="AH151" i="223"/>
  <c r="AF151" i="223"/>
  <c r="BH151" i="223"/>
  <c r="AE151" i="223"/>
  <c r="BE151" i="223"/>
  <c r="AA151" i="223"/>
  <c r="AY151" i="223"/>
  <c r="T151" i="223"/>
  <c r="AQ151" i="223"/>
  <c r="AP151" i="223"/>
  <c r="Z151" i="223"/>
  <c r="U151" i="223"/>
  <c r="S151" i="223"/>
  <c r="R151" i="223"/>
  <c r="BU151" i="223"/>
  <c r="O151" i="223"/>
  <c r="BK151" i="223"/>
  <c r="BD151" i="223"/>
  <c r="BA151" i="223"/>
  <c r="AX151" i="223"/>
  <c r="Q151" i="223"/>
  <c r="AT151" i="223"/>
  <c r="AI151" i="223"/>
  <c r="P151" i="223"/>
  <c r="Q65" i="223"/>
  <c r="BF69" i="223"/>
  <c r="BO75" i="223"/>
  <c r="AA78" i="223"/>
  <c r="AP64" i="223"/>
  <c r="AZ67" i="223"/>
  <c r="U68" i="223"/>
  <c r="AG69" i="223"/>
  <c r="J70" i="223"/>
  <c r="BI70" i="223"/>
  <c r="AO71" i="223"/>
  <c r="P72" i="223"/>
  <c r="BM72" i="223"/>
  <c r="AS74" i="223"/>
  <c r="AS75" i="223"/>
  <c r="L76" i="223"/>
  <c r="BL76" i="223"/>
  <c r="AC77" i="223"/>
  <c r="AQ78" i="223"/>
  <c r="M81" i="223"/>
  <c r="AN82" i="223"/>
  <c r="BX83" i="223"/>
  <c r="BV85" i="223"/>
  <c r="J89" i="223"/>
  <c r="AQ91" i="223"/>
  <c r="BT92" i="223"/>
  <c r="K94" i="223"/>
  <c r="BM95" i="223"/>
  <c r="BC97" i="223"/>
  <c r="BC99" i="223"/>
  <c r="BF118" i="223"/>
  <c r="BE77" i="223"/>
  <c r="BC80" i="223"/>
  <c r="AK83" i="223"/>
  <c r="BL86" i="223"/>
  <c r="AV86" i="223"/>
  <c r="AF86" i="223"/>
  <c r="P86" i="223"/>
  <c r="BJ86" i="223"/>
  <c r="AT86" i="223"/>
  <c r="AD86" i="223"/>
  <c r="N86" i="223"/>
  <c r="BI86" i="223"/>
  <c r="AS86" i="223"/>
  <c r="AC86" i="223"/>
  <c r="M86" i="223"/>
  <c r="BW86" i="223"/>
  <c r="BG86" i="223"/>
  <c r="AQ86" i="223"/>
  <c r="AA86" i="223"/>
  <c r="K86" i="223"/>
  <c r="BV86" i="223"/>
  <c r="BF86" i="223"/>
  <c r="AP86" i="223"/>
  <c r="Z86" i="223"/>
  <c r="J86" i="223"/>
  <c r="BU86" i="223"/>
  <c r="BE86" i="223"/>
  <c r="AO86" i="223"/>
  <c r="Y86" i="223"/>
  <c r="I86" i="223"/>
  <c r="BR86" i="223"/>
  <c r="BB86" i="223"/>
  <c r="AL86" i="223"/>
  <c r="V86" i="223"/>
  <c r="BP86" i="223"/>
  <c r="AZ86" i="223"/>
  <c r="AJ86" i="223"/>
  <c r="T86" i="223"/>
  <c r="BD86" i="223"/>
  <c r="X86" i="223"/>
  <c r="BC86" i="223"/>
  <c r="W86" i="223"/>
  <c r="BA86" i="223"/>
  <c r="U86" i="223"/>
  <c r="S86" i="223"/>
  <c r="AX86" i="223"/>
  <c r="R86" i="223"/>
  <c r="AW86" i="223"/>
  <c r="Q86" i="223"/>
  <c r="AU86" i="223"/>
  <c r="O86" i="223"/>
  <c r="BX86" i="223"/>
  <c r="AR86" i="223"/>
  <c r="L86" i="223"/>
  <c r="BT86" i="223"/>
  <c r="AN86" i="223"/>
  <c r="H86" i="223"/>
  <c r="BQ86" i="223"/>
  <c r="AK86" i="223"/>
  <c r="BL90" i="223"/>
  <c r="AV90" i="223"/>
  <c r="AF90" i="223"/>
  <c r="P90" i="223"/>
  <c r="BK90" i="223"/>
  <c r="AU90" i="223"/>
  <c r="AE90" i="223"/>
  <c r="O90" i="223"/>
  <c r="BJ90" i="223"/>
  <c r="AT90" i="223"/>
  <c r="AD90" i="223"/>
  <c r="N90" i="223"/>
  <c r="BI90" i="223"/>
  <c r="AS90" i="223"/>
  <c r="AC90" i="223"/>
  <c r="M90" i="223"/>
  <c r="K90" i="223"/>
  <c r="BV90" i="223"/>
  <c r="BF90" i="223"/>
  <c r="AP90" i="223"/>
  <c r="Z90" i="223"/>
  <c r="J90" i="223"/>
  <c r="BU90" i="223"/>
  <c r="BE90" i="223"/>
  <c r="AO90" i="223"/>
  <c r="Y90" i="223"/>
  <c r="I90" i="223"/>
  <c r="BR90" i="223"/>
  <c r="BB90" i="223"/>
  <c r="AL90" i="223"/>
  <c r="V90" i="223"/>
  <c r="BP90" i="223"/>
  <c r="AZ90" i="223"/>
  <c r="AJ90" i="223"/>
  <c r="T90" i="223"/>
  <c r="BX90" i="223"/>
  <c r="AM90" i="223"/>
  <c r="BT90" i="223"/>
  <c r="AK90" i="223"/>
  <c r="BS90" i="223"/>
  <c r="AI90" i="223"/>
  <c r="BQ90" i="223"/>
  <c r="AH90" i="223"/>
  <c r="BO90" i="223"/>
  <c r="AG90" i="223"/>
  <c r="BN90" i="223"/>
  <c r="AB90" i="223"/>
  <c r="BM90" i="223"/>
  <c r="X90" i="223"/>
  <c r="BH90" i="223"/>
  <c r="W90" i="223"/>
  <c r="BD90" i="223"/>
  <c r="U90" i="223"/>
  <c r="BA90" i="223"/>
  <c r="R90" i="223"/>
  <c r="BU93" i="223"/>
  <c r="AM96" i="223"/>
  <c r="BG98" i="223"/>
  <c r="BI104" i="223"/>
  <c r="AS104" i="223"/>
  <c r="AC104" i="223"/>
  <c r="M104" i="223"/>
  <c r="BG104" i="223"/>
  <c r="AQ104" i="223"/>
  <c r="AA104" i="223"/>
  <c r="K104" i="223"/>
  <c r="BT104" i="223"/>
  <c r="BD104" i="223"/>
  <c r="AN104" i="223"/>
  <c r="X104" i="223"/>
  <c r="H104" i="223"/>
  <c r="G104" i="223"/>
  <c r="BR104" i="223"/>
  <c r="BB104" i="223"/>
  <c r="AL104" i="223"/>
  <c r="V104" i="223"/>
  <c r="BP104" i="223"/>
  <c r="AU104" i="223"/>
  <c r="U104" i="223"/>
  <c r="BN104" i="223"/>
  <c r="AR104" i="223"/>
  <c r="S104" i="223"/>
  <c r="BM104" i="223"/>
  <c r="AP104" i="223"/>
  <c r="R104" i="223"/>
  <c r="BK104" i="223"/>
  <c r="AK104" i="223"/>
  <c r="P104" i="223"/>
  <c r="BJ104" i="223"/>
  <c r="AJ104" i="223"/>
  <c r="O104" i="223"/>
  <c r="BH104" i="223"/>
  <c r="AI104" i="223"/>
  <c r="N104" i="223"/>
  <c r="BA104" i="223"/>
  <c r="AF104" i="223"/>
  <c r="I104" i="223"/>
  <c r="AY104" i="223"/>
  <c r="AD104" i="223"/>
  <c r="BU104" i="223"/>
  <c r="Z104" i="223"/>
  <c r="BQ104" i="223"/>
  <c r="Y104" i="223"/>
  <c r="BO104" i="223"/>
  <c r="T104" i="223"/>
  <c r="BL104" i="223"/>
  <c r="Q104" i="223"/>
  <c r="BF104" i="223"/>
  <c r="L104" i="223"/>
  <c r="BE104" i="223"/>
  <c r="J104" i="223"/>
  <c r="AZ104" i="223"/>
  <c r="AX104" i="223"/>
  <c r="AW104" i="223"/>
  <c r="AT104" i="223"/>
  <c r="AH104" i="223"/>
  <c r="AO104" i="223"/>
  <c r="AG104" i="223"/>
  <c r="AE104" i="223"/>
  <c r="AB104" i="223"/>
  <c r="BS104" i="223"/>
  <c r="BM124" i="223"/>
  <c r="AW124" i="223"/>
  <c r="AG124" i="223"/>
  <c r="Q124" i="223"/>
  <c r="BF124" i="223"/>
  <c r="AO124" i="223"/>
  <c r="X124" i="223"/>
  <c r="G124" i="223"/>
  <c r="BV124" i="223"/>
  <c r="BE124" i="223"/>
  <c r="AN124" i="223"/>
  <c r="W124" i="223"/>
  <c r="BU124" i="223"/>
  <c r="BD124" i="223"/>
  <c r="AM124" i="223"/>
  <c r="V124" i="223"/>
  <c r="BR124" i="223"/>
  <c r="BA124" i="223"/>
  <c r="AJ124" i="223"/>
  <c r="S124" i="223"/>
  <c r="BQ124" i="223"/>
  <c r="AZ124" i="223"/>
  <c r="AI124" i="223"/>
  <c r="R124" i="223"/>
  <c r="BP124" i="223"/>
  <c r="AY124" i="223"/>
  <c r="AH124" i="223"/>
  <c r="P124" i="223"/>
  <c r="BI124" i="223"/>
  <c r="H124" i="223"/>
  <c r="BH124" i="223"/>
  <c r="AD124" i="223"/>
  <c r="BG124" i="223"/>
  <c r="AC124" i="223"/>
  <c r="BC124" i="223"/>
  <c r="AB124" i="223"/>
  <c r="BB124" i="223"/>
  <c r="AA124" i="223"/>
  <c r="AX124" i="223"/>
  <c r="Z124" i="223"/>
  <c r="AV124" i="223"/>
  <c r="Y124" i="223"/>
  <c r="U124" i="223"/>
  <c r="BS124" i="223"/>
  <c r="AR124" i="223"/>
  <c r="N124" i="223"/>
  <c r="BN124" i="223"/>
  <c r="AP124" i="223"/>
  <c r="L124" i="223"/>
  <c r="AK124" i="223"/>
  <c r="AF124" i="223"/>
  <c r="T124" i="223"/>
  <c r="O124" i="223"/>
  <c r="M124" i="223"/>
  <c r="K124" i="223"/>
  <c r="J124" i="223"/>
  <c r="BT124" i="223"/>
  <c r="I124" i="223"/>
  <c r="AT124" i="223"/>
  <c r="BL124" i="223"/>
  <c r="BJ124" i="223"/>
  <c r="AS124" i="223"/>
  <c r="AQ124" i="223"/>
  <c r="AL124" i="223"/>
  <c r="BO124" i="223"/>
  <c r="BO126" i="223"/>
  <c r="BL131" i="223"/>
  <c r="AV131" i="223"/>
  <c r="AF131" i="223"/>
  <c r="P131" i="223"/>
  <c r="BK131" i="223"/>
  <c r="AU131" i="223"/>
  <c r="AE131" i="223"/>
  <c r="O131" i="223"/>
  <c r="BN131" i="223"/>
  <c r="AT131" i="223"/>
  <c r="AB131" i="223"/>
  <c r="J131" i="223"/>
  <c r="BM131" i="223"/>
  <c r="AS131" i="223"/>
  <c r="AA131" i="223"/>
  <c r="I131" i="223"/>
  <c r="BI131" i="223"/>
  <c r="AQ131" i="223"/>
  <c r="Y131" i="223"/>
  <c r="G131" i="223"/>
  <c r="BF131" i="223"/>
  <c r="AN131" i="223"/>
  <c r="V131" i="223"/>
  <c r="BC131" i="223"/>
  <c r="AG131" i="223"/>
  <c r="BB131" i="223"/>
  <c r="AD131" i="223"/>
  <c r="AC131" i="223"/>
  <c r="BT131" i="223"/>
  <c r="AX131" i="223"/>
  <c r="W131" i="223"/>
  <c r="BS131" i="223"/>
  <c r="AW131" i="223"/>
  <c r="U131" i="223"/>
  <c r="BR131" i="223"/>
  <c r="AR131" i="223"/>
  <c r="T131" i="223"/>
  <c r="BO131" i="223"/>
  <c r="AM131" i="223"/>
  <c r="Q131" i="223"/>
  <c r="AY131" i="223"/>
  <c r="H131" i="223"/>
  <c r="AP131" i="223"/>
  <c r="AO131" i="223"/>
  <c r="AL131" i="223"/>
  <c r="AJ131" i="223"/>
  <c r="BV131" i="223"/>
  <c r="AI131" i="223"/>
  <c r="BU131" i="223"/>
  <c r="AH131" i="223"/>
  <c r="BJ131" i="223"/>
  <c r="S131" i="223"/>
  <c r="BG131" i="223"/>
  <c r="N131" i="223"/>
  <c r="L131" i="223"/>
  <c r="K131" i="223"/>
  <c r="BP131" i="223"/>
  <c r="BD131" i="223"/>
  <c r="Z131" i="223"/>
  <c r="M131" i="223"/>
  <c r="BE131" i="223"/>
  <c r="BH131" i="223"/>
  <c r="X131" i="223"/>
  <c r="AI134" i="223"/>
  <c r="H139" i="223"/>
  <c r="U139" i="223"/>
  <c r="G139" i="223"/>
  <c r="BL141" i="223"/>
  <c r="AV141" i="223"/>
  <c r="AF141" i="223"/>
  <c r="P141" i="223"/>
  <c r="BK141" i="223"/>
  <c r="AU141" i="223"/>
  <c r="AE141" i="223"/>
  <c r="O141" i="223"/>
  <c r="BT141" i="223"/>
  <c r="BB141" i="223"/>
  <c r="AJ141" i="223"/>
  <c r="R141" i="223"/>
  <c r="BS141" i="223"/>
  <c r="AZ141" i="223"/>
  <c r="AG141" i="223"/>
  <c r="L141" i="223"/>
  <c r="BR141" i="223"/>
  <c r="AY141" i="223"/>
  <c r="AD141" i="223"/>
  <c r="K141" i="223"/>
  <c r="BQ141" i="223"/>
  <c r="AX141" i="223"/>
  <c r="AC141" i="223"/>
  <c r="J141" i="223"/>
  <c r="BO141" i="223"/>
  <c r="AT141" i="223"/>
  <c r="AA141" i="223"/>
  <c r="H141" i="223"/>
  <c r="BN141" i="223"/>
  <c r="AS141" i="223"/>
  <c r="Z141" i="223"/>
  <c r="G141" i="223"/>
  <c r="BM141" i="223"/>
  <c r="AR141" i="223"/>
  <c r="BJ141" i="223"/>
  <c r="AQ141" i="223"/>
  <c r="X141" i="223"/>
  <c r="BG141" i="223"/>
  <c r="AN141" i="223"/>
  <c r="U141" i="223"/>
  <c r="BA141" i="223"/>
  <c r="M141" i="223"/>
  <c r="AW141" i="223"/>
  <c r="I141" i="223"/>
  <c r="AP141" i="223"/>
  <c r="AL141" i="223"/>
  <c r="AK141" i="223"/>
  <c r="BV141" i="223"/>
  <c r="AI141" i="223"/>
  <c r="BI141" i="223"/>
  <c r="W141" i="223"/>
  <c r="Q141" i="223"/>
  <c r="N141" i="223"/>
  <c r="BP141" i="223"/>
  <c r="BH141" i="223"/>
  <c r="BF141" i="223"/>
  <c r="BD141" i="223"/>
  <c r="AM141" i="223"/>
  <c r="AB141" i="223"/>
  <c r="BC141" i="223"/>
  <c r="AH141" i="223"/>
  <c r="V141" i="223"/>
  <c r="T141" i="223"/>
  <c r="S141" i="223"/>
  <c r="BU148" i="223"/>
  <c r="BE148" i="223"/>
  <c r="AO148" i="223"/>
  <c r="Y148" i="223"/>
  <c r="I148" i="223"/>
  <c r="BT148" i="223"/>
  <c r="BD148" i="223"/>
  <c r="AN148" i="223"/>
  <c r="X148" i="223"/>
  <c r="H148" i="223"/>
  <c r="BJ148" i="223"/>
  <c r="AR148" i="223"/>
  <c r="Z148" i="223"/>
  <c r="BG148" i="223"/>
  <c r="AM148" i="223"/>
  <c r="U148" i="223"/>
  <c r="BF148" i="223"/>
  <c r="AL148" i="223"/>
  <c r="T148" i="223"/>
  <c r="BC148" i="223"/>
  <c r="AK148" i="223"/>
  <c r="S148" i="223"/>
  <c r="BI148" i="223"/>
  <c r="AH148" i="223"/>
  <c r="L148" i="223"/>
  <c r="BH148" i="223"/>
  <c r="AG148" i="223"/>
  <c r="K148" i="223"/>
  <c r="BB148" i="223"/>
  <c r="AF148" i="223"/>
  <c r="J148" i="223"/>
  <c r="AZ148" i="223"/>
  <c r="AD148" i="223"/>
  <c r="AY148" i="223"/>
  <c r="AC148" i="223"/>
  <c r="BV148" i="223"/>
  <c r="AX148" i="223"/>
  <c r="AB148" i="223"/>
  <c r="BS148" i="223"/>
  <c r="AW148" i="223"/>
  <c r="AA148" i="223"/>
  <c r="BP148" i="223"/>
  <c r="AT148" i="223"/>
  <c r="R148" i="223"/>
  <c r="AQ148" i="223"/>
  <c r="AP148" i="223"/>
  <c r="AJ148" i="223"/>
  <c r="BR148" i="223"/>
  <c r="W148" i="223"/>
  <c r="BQ148" i="223"/>
  <c r="V148" i="223"/>
  <c r="BO148" i="223"/>
  <c r="Q148" i="223"/>
  <c r="BL148" i="223"/>
  <c r="N148" i="223"/>
  <c r="BM148" i="223"/>
  <c r="BA148" i="223"/>
  <c r="AV148" i="223"/>
  <c r="AS148" i="223"/>
  <c r="AI148" i="223"/>
  <c r="P148" i="223"/>
  <c r="G148" i="223"/>
  <c r="BN148" i="223"/>
  <c r="O148" i="223"/>
  <c r="M148" i="223"/>
  <c r="AY150" i="223"/>
  <c r="BG154" i="223"/>
  <c r="AU156" i="223"/>
  <c r="AB66" i="223"/>
  <c r="M69" i="223"/>
  <c r="BN71" i="223"/>
  <c r="BB73" i="223"/>
  <c r="Y75" i="223"/>
  <c r="I77" i="223"/>
  <c r="J79" i="223"/>
  <c r="AR83" i="223"/>
  <c r="AV89" i="223"/>
  <c r="AA101" i="223"/>
  <c r="AS126" i="223"/>
  <c r="AT76" i="223"/>
  <c r="AZ64" i="223"/>
  <c r="AA68" i="223"/>
  <c r="AN69" i="223"/>
  <c r="P70" i="223"/>
  <c r="BP70" i="223"/>
  <c r="AV71" i="223"/>
  <c r="Q72" i="223"/>
  <c r="BN72" i="223"/>
  <c r="AH73" i="223"/>
  <c r="AT74" i="223"/>
  <c r="AT75" i="223"/>
  <c r="M76" i="223"/>
  <c r="BM76" i="223"/>
  <c r="AR78" i="223"/>
  <c r="AU79" i="223"/>
  <c r="O81" i="223"/>
  <c r="M83" i="223"/>
  <c r="BW85" i="223"/>
  <c r="H88" i="223"/>
  <c r="S90" i="223"/>
  <c r="AS91" i="223"/>
  <c r="BX92" i="223"/>
  <c r="Q94" i="223"/>
  <c r="BT95" i="223"/>
  <c r="BE97" i="223"/>
  <c r="BV118" i="223"/>
  <c r="AY67" i="223"/>
  <c r="AQ67" i="223"/>
  <c r="AM67" i="223"/>
  <c r="AH67" i="223"/>
  <c r="AG67" i="223"/>
  <c r="AW73" i="223"/>
  <c r="BJ77" i="223"/>
  <c r="AR77" i="223"/>
  <c r="Z77" i="223"/>
  <c r="H77" i="223"/>
  <c r="BI77" i="223"/>
  <c r="AQ77" i="223"/>
  <c r="G77" i="223"/>
  <c r="BH77" i="223"/>
  <c r="AP77" i="223"/>
  <c r="X77" i="223"/>
  <c r="BG77" i="223"/>
  <c r="W77" i="223"/>
  <c r="BX77" i="223"/>
  <c r="BF77" i="223"/>
  <c r="AN77" i="223"/>
  <c r="V77" i="223"/>
  <c r="BW77" i="223"/>
  <c r="AM77" i="223"/>
  <c r="U77" i="223"/>
  <c r="BV77" i="223"/>
  <c r="BD77" i="223"/>
  <c r="AL77" i="223"/>
  <c r="T77" i="223"/>
  <c r="BC77" i="223"/>
  <c r="AK77" i="223"/>
  <c r="S77" i="223"/>
  <c r="BT77" i="223"/>
  <c r="BB77" i="223"/>
  <c r="AJ77" i="223"/>
  <c r="R77" i="223"/>
  <c r="BR77" i="223"/>
  <c r="AZ77" i="223"/>
  <c r="AH77" i="223"/>
  <c r="N77" i="223"/>
  <c r="BL82" i="223"/>
  <c r="AV82" i="223"/>
  <c r="AF82" i="223"/>
  <c r="P82" i="223"/>
  <c r="BJ82" i="223"/>
  <c r="AT82" i="223"/>
  <c r="AD82" i="223"/>
  <c r="N82" i="223"/>
  <c r="BI82" i="223"/>
  <c r="AS82" i="223"/>
  <c r="AC82" i="223"/>
  <c r="M82" i="223"/>
  <c r="K82" i="223"/>
  <c r="BF82" i="223"/>
  <c r="AP82" i="223"/>
  <c r="Z82" i="223"/>
  <c r="J82" i="223"/>
  <c r="BE82" i="223"/>
  <c r="AO82" i="223"/>
  <c r="Y82" i="223"/>
  <c r="I82" i="223"/>
  <c r="BB82" i="223"/>
  <c r="AL82" i="223"/>
  <c r="V82" i="223"/>
  <c r="AJ82" i="223"/>
  <c r="G82" i="223"/>
  <c r="AI82" i="223"/>
  <c r="BK82" i="223"/>
  <c r="AH82" i="223"/>
  <c r="BH82" i="223"/>
  <c r="AG82" i="223"/>
  <c r="BD82" i="223"/>
  <c r="AE82" i="223"/>
  <c r="BC82" i="223"/>
  <c r="AB82" i="223"/>
  <c r="BA82" i="223"/>
  <c r="X82" i="223"/>
  <c r="AZ82" i="223"/>
  <c r="W82" i="223"/>
  <c r="AY82" i="223"/>
  <c r="U82" i="223"/>
  <c r="AW82" i="223"/>
  <c r="S82" i="223"/>
  <c r="AS87" i="223"/>
  <c r="BT89" i="223"/>
  <c r="BD89" i="223"/>
  <c r="AN89" i="223"/>
  <c r="X89" i="223"/>
  <c r="H89" i="223"/>
  <c r="BS89" i="223"/>
  <c r="BC89" i="223"/>
  <c r="AM89" i="223"/>
  <c r="W89" i="223"/>
  <c r="G89" i="223"/>
  <c r="BR89" i="223"/>
  <c r="BB89" i="223"/>
  <c r="AL89" i="223"/>
  <c r="V89" i="223"/>
  <c r="BQ89" i="223"/>
  <c r="BA89" i="223"/>
  <c r="AK89" i="223"/>
  <c r="U89" i="223"/>
  <c r="BO89" i="223"/>
  <c r="AY89" i="223"/>
  <c r="AI89" i="223"/>
  <c r="S89" i="223"/>
  <c r="BN89" i="223"/>
  <c r="AX89" i="223"/>
  <c r="AH89" i="223"/>
  <c r="R89" i="223"/>
  <c r="Q89" i="223"/>
  <c r="BJ89" i="223"/>
  <c r="AT89" i="223"/>
  <c r="AD89" i="223"/>
  <c r="N89" i="223"/>
  <c r="BX89" i="223"/>
  <c r="BH89" i="223"/>
  <c r="AR89" i="223"/>
  <c r="AB89" i="223"/>
  <c r="L89" i="223"/>
  <c r="AP89" i="223"/>
  <c r="BW89" i="223"/>
  <c r="AO89" i="223"/>
  <c r="BV89" i="223"/>
  <c r="AJ89" i="223"/>
  <c r="BU89" i="223"/>
  <c r="AF89" i="223"/>
  <c r="BP89" i="223"/>
  <c r="AE89" i="223"/>
  <c r="BL89" i="223"/>
  <c r="AC89" i="223"/>
  <c r="BK89" i="223"/>
  <c r="AA89" i="223"/>
  <c r="BI89" i="223"/>
  <c r="Z89" i="223"/>
  <c r="BG89" i="223"/>
  <c r="Y89" i="223"/>
  <c r="BE89" i="223"/>
  <c r="P89" i="223"/>
  <c r="BQ91" i="223"/>
  <c r="AU92" i="223"/>
  <c r="AC95" i="223"/>
  <c r="BI98" i="223"/>
  <c r="AS98" i="223"/>
  <c r="AC98" i="223"/>
  <c r="M98" i="223"/>
  <c r="K98" i="223"/>
  <c r="BV98" i="223"/>
  <c r="BF98" i="223"/>
  <c r="AP98" i="223"/>
  <c r="Z98" i="223"/>
  <c r="J98" i="223"/>
  <c r="BT98" i="223"/>
  <c r="BD98" i="223"/>
  <c r="AN98" i="223"/>
  <c r="X98" i="223"/>
  <c r="H98" i="223"/>
  <c r="BS98" i="223"/>
  <c r="BC98" i="223"/>
  <c r="AM98" i="223"/>
  <c r="W98" i="223"/>
  <c r="G98" i="223"/>
  <c r="BR98" i="223"/>
  <c r="BB98" i="223"/>
  <c r="AL98" i="223"/>
  <c r="V98" i="223"/>
  <c r="BO98" i="223"/>
  <c r="AY98" i="223"/>
  <c r="AI98" i="223"/>
  <c r="S98" i="223"/>
  <c r="BE98" i="223"/>
  <c r="AD98" i="223"/>
  <c r="BA98" i="223"/>
  <c r="AB98" i="223"/>
  <c r="AZ98" i="223"/>
  <c r="Y98" i="223"/>
  <c r="AX98" i="223"/>
  <c r="U98" i="223"/>
  <c r="AW98" i="223"/>
  <c r="AV98" i="223"/>
  <c r="R98" i="223"/>
  <c r="BX98" i="223"/>
  <c r="AU98" i="223"/>
  <c r="Q98" i="223"/>
  <c r="BU98" i="223"/>
  <c r="AT98" i="223"/>
  <c r="P98" i="223"/>
  <c r="BQ98" i="223"/>
  <c r="AR98" i="223"/>
  <c r="BN98" i="223"/>
  <c r="AK98" i="223"/>
  <c r="L98" i="223"/>
  <c r="BL98" i="223"/>
  <c r="AH98" i="223"/>
  <c r="AE98" i="223"/>
  <c r="T98" i="223"/>
  <c r="O98" i="223"/>
  <c r="N98" i="223"/>
  <c r="I98" i="223"/>
  <c r="BP98" i="223"/>
  <c r="BM98" i="223"/>
  <c r="BJ98" i="223"/>
  <c r="BK100" i="223"/>
  <c r="BH102" i="223"/>
  <c r="AR102" i="223"/>
  <c r="AB102" i="223"/>
  <c r="BV102" i="223"/>
  <c r="BS102" i="223"/>
  <c r="BC102" i="223"/>
  <c r="AM102" i="223"/>
  <c r="W102" i="223"/>
  <c r="G102" i="223"/>
  <c r="BR102" i="223"/>
  <c r="BB102" i="223"/>
  <c r="AL102" i="223"/>
  <c r="V102" i="223"/>
  <c r="BQ102" i="223"/>
  <c r="BE102" i="223"/>
  <c r="AJ102" i="223"/>
  <c r="Q102" i="223"/>
  <c r="BA102" i="223"/>
  <c r="AH102" i="223"/>
  <c r="O102" i="223"/>
  <c r="BW102" i="223"/>
  <c r="AZ102" i="223"/>
  <c r="AG102" i="223"/>
  <c r="N102" i="223"/>
  <c r="BT102" i="223"/>
  <c r="AX102" i="223"/>
  <c r="AE102" i="223"/>
  <c r="L102" i="223"/>
  <c r="BP102" i="223"/>
  <c r="AW102" i="223"/>
  <c r="AD102" i="223"/>
  <c r="K102" i="223"/>
  <c r="AV102" i="223"/>
  <c r="AC102" i="223"/>
  <c r="J102" i="223"/>
  <c r="BL102" i="223"/>
  <c r="AS102" i="223"/>
  <c r="Y102" i="223"/>
  <c r="BJ102" i="223"/>
  <c r="AP102" i="223"/>
  <c r="U102" i="223"/>
  <c r="BG102" i="223"/>
  <c r="S102" i="223"/>
  <c r="BF102" i="223"/>
  <c r="R102" i="223"/>
  <c r="BD102" i="223"/>
  <c r="P102" i="223"/>
  <c r="M102" i="223"/>
  <c r="AU102" i="223"/>
  <c r="I102" i="223"/>
  <c r="AT102" i="223"/>
  <c r="H102" i="223"/>
  <c r="AQ102" i="223"/>
  <c r="AO102" i="223"/>
  <c r="AN102" i="223"/>
  <c r="BN102" i="223"/>
  <c r="AA102" i="223"/>
  <c r="T102" i="223"/>
  <c r="BU102" i="223"/>
  <c r="BK102" i="223"/>
  <c r="AK102" i="223"/>
  <c r="AO117" i="223"/>
  <c r="BQ120" i="223"/>
  <c r="BA120" i="223"/>
  <c r="AK120" i="223"/>
  <c r="U120" i="223"/>
  <c r="BP120" i="223"/>
  <c r="AZ120" i="223"/>
  <c r="AJ120" i="223"/>
  <c r="T120" i="223"/>
  <c r="BO120" i="223"/>
  <c r="AY120" i="223"/>
  <c r="AI120" i="223"/>
  <c r="S120" i="223"/>
  <c r="BL120" i="223"/>
  <c r="BJ120" i="223"/>
  <c r="AU120" i="223"/>
  <c r="AB120" i="223"/>
  <c r="I120" i="223"/>
  <c r="BR120" i="223"/>
  <c r="AT120" i="223"/>
  <c r="AA120" i="223"/>
  <c r="H120" i="223"/>
  <c r="BN120" i="223"/>
  <c r="AS120" i="223"/>
  <c r="Z120" i="223"/>
  <c r="G120" i="223"/>
  <c r="BM120" i="223"/>
  <c r="AR120" i="223"/>
  <c r="Y120" i="223"/>
  <c r="BK120" i="223"/>
  <c r="AQ120" i="223"/>
  <c r="X120" i="223"/>
  <c r="BI120" i="223"/>
  <c r="AP120" i="223"/>
  <c r="BH120" i="223"/>
  <c r="AO120" i="223"/>
  <c r="V120" i="223"/>
  <c r="BG120" i="223"/>
  <c r="AN120" i="223"/>
  <c r="R120" i="223"/>
  <c r="BD120" i="223"/>
  <c r="AH120" i="223"/>
  <c r="O120" i="223"/>
  <c r="BB120" i="223"/>
  <c r="AF120" i="223"/>
  <c r="M120" i="223"/>
  <c r="AL120" i="223"/>
  <c r="AG120" i="223"/>
  <c r="AE120" i="223"/>
  <c r="AD120" i="223"/>
  <c r="AC120" i="223"/>
  <c r="Q120" i="223"/>
  <c r="BV120" i="223"/>
  <c r="P120" i="223"/>
  <c r="BF120" i="223"/>
  <c r="K120" i="223"/>
  <c r="N120" i="223"/>
  <c r="L120" i="223"/>
  <c r="J120" i="223"/>
  <c r="BU120" i="223"/>
  <c r="BE120" i="223"/>
  <c r="BT120" i="223"/>
  <c r="AX120" i="223"/>
  <c r="AW120" i="223"/>
  <c r="AV120" i="223"/>
  <c r="BJ121" i="223"/>
  <c r="AT121" i="223"/>
  <c r="AD121" i="223"/>
  <c r="N121" i="223"/>
  <c r="BI121" i="223"/>
  <c r="AS121" i="223"/>
  <c r="AC121" i="223"/>
  <c r="M121" i="223"/>
  <c r="BX121" i="223"/>
  <c r="BH121" i="223"/>
  <c r="AR121" i="223"/>
  <c r="AB121" i="223"/>
  <c r="L121" i="223"/>
  <c r="BU121" i="223"/>
  <c r="BE121" i="223"/>
  <c r="AO121" i="223"/>
  <c r="Y121" i="223"/>
  <c r="I121" i="223"/>
  <c r="BS121" i="223"/>
  <c r="BC121" i="223"/>
  <c r="AM121" i="223"/>
  <c r="W121" i="223"/>
  <c r="G121" i="223"/>
  <c r="BP121" i="223"/>
  <c r="AU121" i="223"/>
  <c r="U121" i="223"/>
  <c r="BO121" i="223"/>
  <c r="AQ121" i="223"/>
  <c r="T121" i="223"/>
  <c r="BN121" i="223"/>
  <c r="AP121" i="223"/>
  <c r="S121" i="223"/>
  <c r="AN121" i="223"/>
  <c r="R121" i="223"/>
  <c r="BL121" i="223"/>
  <c r="AL121" i="223"/>
  <c r="Q121" i="223"/>
  <c r="BK121" i="223"/>
  <c r="AK121" i="223"/>
  <c r="P121" i="223"/>
  <c r="BG121" i="223"/>
  <c r="AJ121" i="223"/>
  <c r="O121" i="223"/>
  <c r="BF121" i="223"/>
  <c r="AI121" i="223"/>
  <c r="K121" i="223"/>
  <c r="BA121" i="223"/>
  <c r="AF121" i="223"/>
  <c r="AY121" i="223"/>
  <c r="AA121" i="223"/>
  <c r="X121" i="223"/>
  <c r="BW121" i="223"/>
  <c r="V121" i="223"/>
  <c r="J121" i="223"/>
  <c r="BT121" i="223"/>
  <c r="H121" i="223"/>
  <c r="BR121" i="223"/>
  <c r="BQ121" i="223"/>
  <c r="BD121" i="223"/>
  <c r="BB121" i="223"/>
  <c r="AH121" i="223"/>
  <c r="AZ121" i="223"/>
  <c r="AX121" i="223"/>
  <c r="AE121" i="223"/>
  <c r="Z121" i="223"/>
  <c r="BG130" i="223"/>
  <c r="AV135" i="223"/>
  <c r="AF135" i="223"/>
  <c r="P135" i="223"/>
  <c r="AU135" i="223"/>
  <c r="AE135" i="223"/>
  <c r="O135" i="223"/>
  <c r="AR135" i="223"/>
  <c r="Z135" i="223"/>
  <c r="H135" i="223"/>
  <c r="AQ135" i="223"/>
  <c r="Y135" i="223"/>
  <c r="G135" i="223"/>
  <c r="AP135" i="223"/>
  <c r="X135" i="223"/>
  <c r="AN135" i="223"/>
  <c r="V135" i="223"/>
  <c r="AM135" i="223"/>
  <c r="U135" i="223"/>
  <c r="AL135" i="223"/>
  <c r="T135" i="223"/>
  <c r="AK135" i="223"/>
  <c r="S135" i="223"/>
  <c r="AZ135" i="223"/>
  <c r="AH135" i="223"/>
  <c r="N135" i="223"/>
  <c r="AD135" i="223"/>
  <c r="AB135" i="223"/>
  <c r="R135" i="223"/>
  <c r="BA135" i="223"/>
  <c r="Q135" i="223"/>
  <c r="AY135" i="223"/>
  <c r="M135" i="223"/>
  <c r="AT135" i="223"/>
  <c r="J135" i="223"/>
  <c r="L135" i="223"/>
  <c r="K135" i="223"/>
  <c r="I135" i="223"/>
  <c r="AX135" i="223"/>
  <c r="AO135" i="223"/>
  <c r="AI135" i="223"/>
  <c r="AW135" i="223"/>
  <c r="AG135" i="223"/>
  <c r="W135" i="223"/>
  <c r="AJ135" i="223"/>
  <c r="BM143" i="223"/>
  <c r="AW143" i="223"/>
  <c r="AG143" i="223"/>
  <c r="Q143" i="223"/>
  <c r="BL143" i="223"/>
  <c r="AV143" i="223"/>
  <c r="AF143" i="223"/>
  <c r="P143" i="223"/>
  <c r="BV143" i="223"/>
  <c r="BS143" i="223"/>
  <c r="BA143" i="223"/>
  <c r="AI143" i="223"/>
  <c r="O143" i="223"/>
  <c r="BR143" i="223"/>
  <c r="AZ143" i="223"/>
  <c r="AH143" i="223"/>
  <c r="N143" i="223"/>
  <c r="BJ143" i="223"/>
  <c r="AP143" i="223"/>
  <c r="V143" i="223"/>
  <c r="AO143" i="223"/>
  <c r="U143" i="223"/>
  <c r="BH143" i="223"/>
  <c r="AN143" i="223"/>
  <c r="T143" i="223"/>
  <c r="BF143" i="223"/>
  <c r="AL143" i="223"/>
  <c r="R143" i="223"/>
  <c r="BE143" i="223"/>
  <c r="AK143" i="223"/>
  <c r="M143" i="223"/>
  <c r="BD143" i="223"/>
  <c r="AJ143" i="223"/>
  <c r="L143" i="223"/>
  <c r="BC143" i="223"/>
  <c r="AE143" i="223"/>
  <c r="K143" i="223"/>
  <c r="BT143" i="223"/>
  <c r="AX143" i="223"/>
  <c r="AB143" i="223"/>
  <c r="H143" i="223"/>
  <c r="BK143" i="223"/>
  <c r="W143" i="223"/>
  <c r="BG143" i="223"/>
  <c r="S143" i="223"/>
  <c r="BB143" i="223"/>
  <c r="J143" i="223"/>
  <c r="AU143" i="223"/>
  <c r="G143" i="223"/>
  <c r="AT143" i="223"/>
  <c r="AR143" i="223"/>
  <c r="AD143" i="223"/>
  <c r="Z143" i="223"/>
  <c r="Y143" i="223"/>
  <c r="X143" i="223"/>
  <c r="I143" i="223"/>
  <c r="BU143" i="223"/>
  <c r="BQ143" i="223"/>
  <c r="BN143" i="223"/>
  <c r="AQ143" i="223"/>
  <c r="BP143" i="223"/>
  <c r="BO143" i="223"/>
  <c r="AY143" i="223"/>
  <c r="AM143" i="223"/>
  <c r="AA143" i="223"/>
  <c r="AU148" i="223"/>
  <c r="AC151" i="223"/>
  <c r="BC153" i="223"/>
  <c r="AM153" i="223"/>
  <c r="W153" i="223"/>
  <c r="G153" i="223"/>
  <c r="BB153" i="223"/>
  <c r="AL153" i="223"/>
  <c r="V153" i="223"/>
  <c r="BH153" i="223"/>
  <c r="AP153" i="223"/>
  <c r="X153" i="223"/>
  <c r="BG153" i="223"/>
  <c r="AO153" i="223"/>
  <c r="U153" i="223"/>
  <c r="BF153" i="223"/>
  <c r="AN153" i="223"/>
  <c r="AX153" i="223"/>
  <c r="AC153" i="223"/>
  <c r="I153" i="223"/>
  <c r="AU153" i="223"/>
  <c r="Z153" i="223"/>
  <c r="AT153" i="223"/>
  <c r="Y153" i="223"/>
  <c r="AS153" i="223"/>
  <c r="T153" i="223"/>
  <c r="BK153" i="223"/>
  <c r="AK153" i="223"/>
  <c r="Q153" i="223"/>
  <c r="BL153" i="223"/>
  <c r="AF153" i="223"/>
  <c r="BJ153" i="223"/>
  <c r="AE153" i="223"/>
  <c r="BE153" i="223"/>
  <c r="AB153" i="223"/>
  <c r="BD153" i="223"/>
  <c r="AA153" i="223"/>
  <c r="BA153" i="223"/>
  <c r="S153" i="223"/>
  <c r="AZ153" i="223"/>
  <c r="R153" i="223"/>
  <c r="AV153" i="223"/>
  <c r="N153" i="223"/>
  <c r="AQ153" i="223"/>
  <c r="AJ153" i="223"/>
  <c r="AI153" i="223"/>
  <c r="AD153" i="223"/>
  <c r="P153" i="223"/>
  <c r="O153" i="223"/>
  <c r="M153" i="223"/>
  <c r="J153" i="223"/>
  <c r="BI153" i="223"/>
  <c r="AY153" i="223"/>
  <c r="AR153" i="223"/>
  <c r="K153" i="223"/>
  <c r="AH153" i="223"/>
  <c r="L153" i="223"/>
  <c r="H153" i="223"/>
  <c r="AM85" i="223"/>
  <c r="V69" i="223"/>
  <c r="I63" i="223"/>
  <c r="BH67" i="223"/>
  <c r="AB68" i="223"/>
  <c r="AS69" i="223"/>
  <c r="AA70" i="223"/>
  <c r="BB71" i="223"/>
  <c r="AA72" i="223"/>
  <c r="BU72" i="223"/>
  <c r="AI73" i="223"/>
  <c r="AU74" i="223"/>
  <c r="G75" i="223"/>
  <c r="AW75" i="223"/>
  <c r="O76" i="223"/>
  <c r="BN76" i="223"/>
  <c r="AG77" i="223"/>
  <c r="I78" i="223"/>
  <c r="AT78" i="223"/>
  <c r="AV79" i="223"/>
  <c r="S81" i="223"/>
  <c r="AU82" i="223"/>
  <c r="I85" i="223"/>
  <c r="L88" i="223"/>
  <c r="M89" i="223"/>
  <c r="AN90" i="223"/>
  <c r="AU91" i="223"/>
  <c r="AQ94" i="223"/>
  <c r="BP97" i="223"/>
  <c r="R131" i="223"/>
  <c r="BM73" i="223"/>
  <c r="AO77" i="223"/>
  <c r="BL80" i="223"/>
  <c r="AV80" i="223"/>
  <c r="AF80" i="223"/>
  <c r="P80" i="223"/>
  <c r="BJ80" i="223"/>
  <c r="AT80" i="223"/>
  <c r="AD80" i="223"/>
  <c r="N80" i="223"/>
  <c r="BI80" i="223"/>
  <c r="AS80" i="223"/>
  <c r="AC80" i="223"/>
  <c r="M80" i="223"/>
  <c r="BF80" i="223"/>
  <c r="AP80" i="223"/>
  <c r="Z80" i="223"/>
  <c r="J80" i="223"/>
  <c r="BE80" i="223"/>
  <c r="AO80" i="223"/>
  <c r="Y80" i="223"/>
  <c r="I80" i="223"/>
  <c r="BB80" i="223"/>
  <c r="AL80" i="223"/>
  <c r="V80" i="223"/>
  <c r="BK80" i="223"/>
  <c r="AJ80" i="223"/>
  <c r="K80" i="223"/>
  <c r="BH80" i="223"/>
  <c r="AI80" i="223"/>
  <c r="H80" i="223"/>
  <c r="BG80" i="223"/>
  <c r="AH80" i="223"/>
  <c r="G80" i="223"/>
  <c r="BD80" i="223"/>
  <c r="AG80" i="223"/>
  <c r="AE80" i="223"/>
  <c r="BA80" i="223"/>
  <c r="AB80" i="223"/>
  <c r="AZ80" i="223"/>
  <c r="AA80" i="223"/>
  <c r="AY80" i="223"/>
  <c r="X80" i="223"/>
  <c r="AX80" i="223"/>
  <c r="AU80" i="223"/>
  <c r="T80" i="223"/>
  <c r="BT83" i="223"/>
  <c r="BD83" i="223"/>
  <c r="AN83" i="223"/>
  <c r="X83" i="223"/>
  <c r="H83" i="223"/>
  <c r="BR83" i="223"/>
  <c r="BB83" i="223"/>
  <c r="AL83" i="223"/>
  <c r="V83" i="223"/>
  <c r="U83" i="223"/>
  <c r="BO83" i="223"/>
  <c r="AY83" i="223"/>
  <c r="AI83" i="223"/>
  <c r="S83" i="223"/>
  <c r="BN83" i="223"/>
  <c r="AX83" i="223"/>
  <c r="AH83" i="223"/>
  <c r="R83" i="223"/>
  <c r="BM83" i="223"/>
  <c r="AW83" i="223"/>
  <c r="AG83" i="223"/>
  <c r="Q83" i="223"/>
  <c r="BJ83" i="223"/>
  <c r="AT83" i="223"/>
  <c r="AD83" i="223"/>
  <c r="N83" i="223"/>
  <c r="BS83" i="223"/>
  <c r="AP83" i="223"/>
  <c r="L83" i="223"/>
  <c r="BP83" i="223"/>
  <c r="AO83" i="223"/>
  <c r="K83" i="223"/>
  <c r="BL83" i="223"/>
  <c r="AM83" i="223"/>
  <c r="J83" i="223"/>
  <c r="BK83" i="223"/>
  <c r="AJ83" i="223"/>
  <c r="I83" i="223"/>
  <c r="BI83" i="223"/>
  <c r="AF83" i="223"/>
  <c r="G83" i="223"/>
  <c r="BH83" i="223"/>
  <c r="AE83" i="223"/>
  <c r="BG83" i="223"/>
  <c r="AC83" i="223"/>
  <c r="BF83" i="223"/>
  <c r="AB83" i="223"/>
  <c r="BE83" i="223"/>
  <c r="AA83" i="223"/>
  <c r="AZ83" i="223"/>
  <c r="Y83" i="223"/>
  <c r="AW89" i="223"/>
  <c r="BI96" i="223"/>
  <c r="AS96" i="223"/>
  <c r="AC96" i="223"/>
  <c r="M96" i="223"/>
  <c r="BW96" i="223"/>
  <c r="BG96" i="223"/>
  <c r="AQ96" i="223"/>
  <c r="AA96" i="223"/>
  <c r="K96" i="223"/>
  <c r="BV96" i="223"/>
  <c r="BF96" i="223"/>
  <c r="AP96" i="223"/>
  <c r="Z96" i="223"/>
  <c r="J96" i="223"/>
  <c r="BT96" i="223"/>
  <c r="BD96" i="223"/>
  <c r="AN96" i="223"/>
  <c r="X96" i="223"/>
  <c r="H96" i="223"/>
  <c r="G96" i="223"/>
  <c r="BR96" i="223"/>
  <c r="BB96" i="223"/>
  <c r="AL96" i="223"/>
  <c r="V96" i="223"/>
  <c r="BO96" i="223"/>
  <c r="AY96" i="223"/>
  <c r="AI96" i="223"/>
  <c r="S96" i="223"/>
  <c r="BK96" i="223"/>
  <c r="AG96" i="223"/>
  <c r="BJ96" i="223"/>
  <c r="AF96" i="223"/>
  <c r="BH96" i="223"/>
  <c r="AE96" i="223"/>
  <c r="BE96" i="223"/>
  <c r="AD96" i="223"/>
  <c r="AZ96" i="223"/>
  <c r="Y96" i="223"/>
  <c r="AX96" i="223"/>
  <c r="U96" i="223"/>
  <c r="AW96" i="223"/>
  <c r="T96" i="223"/>
  <c r="BU96" i="223"/>
  <c r="AT96" i="223"/>
  <c r="P96" i="223"/>
  <c r="BP96" i="223"/>
  <c r="AO96" i="223"/>
  <c r="N96" i="223"/>
  <c r="AV96" i="223"/>
  <c r="AU96" i="223"/>
  <c r="AR96" i="223"/>
  <c r="AK96" i="223"/>
  <c r="AJ96" i="223"/>
  <c r="AH96" i="223"/>
  <c r="AB96" i="223"/>
  <c r="R96" i="223"/>
  <c r="Q96" i="223"/>
  <c r="BX96" i="223"/>
  <c r="L96" i="223"/>
  <c r="U99" i="223"/>
  <c r="BO99" i="223"/>
  <c r="AY99" i="223"/>
  <c r="AI99" i="223"/>
  <c r="S99" i="223"/>
  <c r="BN99" i="223"/>
  <c r="AX99" i="223"/>
  <c r="AH99" i="223"/>
  <c r="R99" i="223"/>
  <c r="BL99" i="223"/>
  <c r="AV99" i="223"/>
  <c r="AF99" i="223"/>
  <c r="P99" i="223"/>
  <c r="BK99" i="223"/>
  <c r="AU99" i="223"/>
  <c r="AE99" i="223"/>
  <c r="O99" i="223"/>
  <c r="BJ99" i="223"/>
  <c r="AT99" i="223"/>
  <c r="AD99" i="223"/>
  <c r="N99" i="223"/>
  <c r="BW99" i="223"/>
  <c r="BG99" i="223"/>
  <c r="AQ99" i="223"/>
  <c r="AA99" i="223"/>
  <c r="K99" i="223"/>
  <c r="BU99" i="223"/>
  <c r="BE99" i="223"/>
  <c r="AO99" i="223"/>
  <c r="Y99" i="223"/>
  <c r="I99" i="223"/>
  <c r="BX99" i="223"/>
  <c r="AR99" i="223"/>
  <c r="L99" i="223"/>
  <c r="BV99" i="223"/>
  <c r="AP99" i="223"/>
  <c r="J99" i="223"/>
  <c r="BT99" i="223"/>
  <c r="AN99" i="223"/>
  <c r="H99" i="223"/>
  <c r="BS99" i="223"/>
  <c r="AM99" i="223"/>
  <c r="G99" i="223"/>
  <c r="BR99" i="223"/>
  <c r="AL99" i="223"/>
  <c r="BP99" i="223"/>
  <c r="AJ99" i="223"/>
  <c r="BM99" i="223"/>
  <c r="AG99" i="223"/>
  <c r="BI99" i="223"/>
  <c r="AC99" i="223"/>
  <c r="BH99" i="223"/>
  <c r="AB99" i="223"/>
  <c r="BD99" i="223"/>
  <c r="X99" i="223"/>
  <c r="BB99" i="223"/>
  <c r="V99" i="223"/>
  <c r="Z99" i="223"/>
  <c r="W99" i="223"/>
  <c r="T99" i="223"/>
  <c r="Q99" i="223"/>
  <c r="M99" i="223"/>
  <c r="AS103" i="223"/>
  <c r="BG106" i="223"/>
  <c r="BI108" i="223"/>
  <c r="AS108" i="223"/>
  <c r="AC108" i="223"/>
  <c r="M108" i="223"/>
  <c r="BW108" i="223"/>
  <c r="BG108" i="223"/>
  <c r="AQ108" i="223"/>
  <c r="AA108" i="223"/>
  <c r="K108" i="223"/>
  <c r="BT108" i="223"/>
  <c r="BD108" i="223"/>
  <c r="AN108" i="223"/>
  <c r="X108" i="223"/>
  <c r="H108" i="223"/>
  <c r="BS108" i="223"/>
  <c r="BC108" i="223"/>
  <c r="AM108" i="223"/>
  <c r="W108" i="223"/>
  <c r="G108" i="223"/>
  <c r="BR108" i="223"/>
  <c r="BB108" i="223"/>
  <c r="AL108" i="223"/>
  <c r="V108" i="223"/>
  <c r="BO108" i="223"/>
  <c r="AY108" i="223"/>
  <c r="AI108" i="223"/>
  <c r="S108" i="223"/>
  <c r="BM108" i="223"/>
  <c r="AO108" i="223"/>
  <c r="O108" i="223"/>
  <c r="AJ108" i="223"/>
  <c r="L108" i="223"/>
  <c r="BJ108" i="223"/>
  <c r="AH108" i="223"/>
  <c r="J108" i="223"/>
  <c r="BF108" i="223"/>
  <c r="AF108" i="223"/>
  <c r="BE108" i="223"/>
  <c r="BA108" i="223"/>
  <c r="AD108" i="223"/>
  <c r="BX108" i="223"/>
  <c r="AW108" i="223"/>
  <c r="Y108" i="223"/>
  <c r="BU108" i="223"/>
  <c r="T108" i="223"/>
  <c r="AP108" i="223"/>
  <c r="AK108" i="223"/>
  <c r="AG108" i="223"/>
  <c r="AB108" i="223"/>
  <c r="Z108" i="223"/>
  <c r="BV108" i="223"/>
  <c r="U108" i="223"/>
  <c r="BQ108" i="223"/>
  <c r="R108" i="223"/>
  <c r="BP108" i="223"/>
  <c r="Q108" i="223"/>
  <c r="BN108" i="223"/>
  <c r="P108" i="223"/>
  <c r="BH108" i="223"/>
  <c r="I108" i="223"/>
  <c r="AX108" i="223"/>
  <c r="BL108" i="223"/>
  <c r="AZ108" i="223"/>
  <c r="AV108" i="223"/>
  <c r="AR108" i="223"/>
  <c r="BQ115" i="223"/>
  <c r="AY118" i="223"/>
  <c r="BC122" i="223"/>
  <c r="AM122" i="223"/>
  <c r="W122" i="223"/>
  <c r="G122" i="223"/>
  <c r="BB122" i="223"/>
  <c r="AL122" i="223"/>
  <c r="V122" i="223"/>
  <c r="BA122" i="223"/>
  <c r="AK122" i="223"/>
  <c r="U122" i="223"/>
  <c r="AX122" i="223"/>
  <c r="AH122" i="223"/>
  <c r="R122" i="223"/>
  <c r="AV122" i="223"/>
  <c r="AF122" i="223"/>
  <c r="P122" i="223"/>
  <c r="S122" i="223"/>
  <c r="AP122" i="223"/>
  <c r="Q122" i="223"/>
  <c r="BJ122" i="223"/>
  <c r="AO122" i="223"/>
  <c r="O122" i="223"/>
  <c r="BI122" i="223"/>
  <c r="AN122" i="223"/>
  <c r="N122" i="223"/>
  <c r="BH122" i="223"/>
  <c r="AJ122" i="223"/>
  <c r="M122" i="223"/>
  <c r="AI122" i="223"/>
  <c r="L122" i="223"/>
  <c r="BF122" i="223"/>
  <c r="AG122" i="223"/>
  <c r="K122" i="223"/>
  <c r="BE122" i="223"/>
  <c r="AE122" i="223"/>
  <c r="J122" i="223"/>
  <c r="AY122" i="223"/>
  <c r="AB122" i="223"/>
  <c r="AU122" i="223"/>
  <c r="Z122" i="223"/>
  <c r="BD122" i="223"/>
  <c r="AZ122" i="223"/>
  <c r="AW122" i="223"/>
  <c r="AT122" i="223"/>
  <c r="AS122" i="223"/>
  <c r="AR122" i="223"/>
  <c r="X122" i="223"/>
  <c r="AC122" i="223"/>
  <c r="T122" i="223"/>
  <c r="AD122" i="223"/>
  <c r="Y122" i="223"/>
  <c r="H122" i="223"/>
  <c r="AE124" i="223"/>
  <c r="BW130" i="223"/>
  <c r="AN134" i="223"/>
  <c r="X134" i="223"/>
  <c r="H134" i="223"/>
  <c r="AM134" i="223"/>
  <c r="W134" i="223"/>
  <c r="G134" i="223"/>
  <c r="AV134" i="223"/>
  <c r="AD134" i="223"/>
  <c r="L134" i="223"/>
  <c r="AU134" i="223"/>
  <c r="AC134" i="223"/>
  <c r="K134" i="223"/>
  <c r="AT134" i="223"/>
  <c r="AB134" i="223"/>
  <c r="J134" i="223"/>
  <c r="AR134" i="223"/>
  <c r="Z134" i="223"/>
  <c r="AQ134" i="223"/>
  <c r="Y134" i="223"/>
  <c r="AP134" i="223"/>
  <c r="V134" i="223"/>
  <c r="AO134" i="223"/>
  <c r="U134" i="223"/>
  <c r="AJ134" i="223"/>
  <c r="R134" i="223"/>
  <c r="AF134" i="223"/>
  <c r="AE134" i="223"/>
  <c r="AA134" i="223"/>
  <c r="BA134" i="223"/>
  <c r="Q134" i="223"/>
  <c r="AZ134" i="223"/>
  <c r="P134" i="223"/>
  <c r="O134" i="223"/>
  <c r="AS134" i="223"/>
  <c r="I134" i="223"/>
  <c r="AH134" i="223"/>
  <c r="AG134" i="223"/>
  <c r="T134" i="223"/>
  <c r="S134" i="223"/>
  <c r="N134" i="223"/>
  <c r="M134" i="223"/>
  <c r="AW134" i="223"/>
  <c r="AX134" i="223"/>
  <c r="AL134" i="223"/>
  <c r="AK134" i="223"/>
  <c r="H138" i="223"/>
  <c r="G138" i="223"/>
  <c r="P138" i="223"/>
  <c r="N138" i="223"/>
  <c r="M138" i="223"/>
  <c r="L138" i="223"/>
  <c r="K138" i="223"/>
  <c r="O138" i="223"/>
  <c r="J138" i="223"/>
  <c r="I138" i="223"/>
  <c r="BE141" i="223"/>
  <c r="BA147" i="223"/>
  <c r="BK150" i="223"/>
  <c r="AU150" i="223"/>
  <c r="AE150" i="223"/>
  <c r="O150" i="223"/>
  <c r="BI150" i="223"/>
  <c r="AR150" i="223"/>
  <c r="AA150" i="223"/>
  <c r="J150" i="223"/>
  <c r="BH150" i="223"/>
  <c r="AQ150" i="223"/>
  <c r="Z150" i="223"/>
  <c r="I150" i="223"/>
  <c r="BQ150" i="223"/>
  <c r="AX150" i="223"/>
  <c r="AD150" i="223"/>
  <c r="K150" i="223"/>
  <c r="BN150" i="223"/>
  <c r="AT150" i="223"/>
  <c r="Y150" i="223"/>
  <c r="BM150" i="223"/>
  <c r="AS150" i="223"/>
  <c r="X150" i="223"/>
  <c r="BL150" i="223"/>
  <c r="AP150" i="223"/>
  <c r="W150" i="223"/>
  <c r="BF150" i="223"/>
  <c r="AM150" i="223"/>
  <c r="BE150" i="223"/>
  <c r="AG150" i="223"/>
  <c r="BD150" i="223"/>
  <c r="AF150" i="223"/>
  <c r="BC150" i="223"/>
  <c r="AC150" i="223"/>
  <c r="BA150" i="223"/>
  <c r="V150" i="223"/>
  <c r="AZ150" i="223"/>
  <c r="U150" i="223"/>
  <c r="T150" i="223"/>
  <c r="BV150" i="223"/>
  <c r="AW150" i="223"/>
  <c r="S150" i="223"/>
  <c r="BS150" i="223"/>
  <c r="AN150" i="223"/>
  <c r="P150" i="223"/>
  <c r="BT150" i="223"/>
  <c r="Q150" i="223"/>
  <c r="BR150" i="223"/>
  <c r="N150" i="223"/>
  <c r="BP150" i="223"/>
  <c r="M150" i="223"/>
  <c r="BJ150" i="223"/>
  <c r="H150" i="223"/>
  <c r="BG150" i="223"/>
  <c r="G150" i="223"/>
  <c r="BB150" i="223"/>
  <c r="AV150" i="223"/>
  <c r="AK150" i="223"/>
  <c r="BU150" i="223"/>
  <c r="AO150" i="223"/>
  <c r="AL150" i="223"/>
  <c r="AJ150" i="223"/>
  <c r="AH150" i="223"/>
  <c r="AB150" i="223"/>
  <c r="R150" i="223"/>
  <c r="L150" i="223"/>
  <c r="BQ154" i="223"/>
  <c r="BA154" i="223"/>
  <c r="AK154" i="223"/>
  <c r="U154" i="223"/>
  <c r="BO154" i="223"/>
  <c r="AX154" i="223"/>
  <c r="AG154" i="223"/>
  <c r="P154" i="223"/>
  <c r="BN154" i="223"/>
  <c r="AW154" i="223"/>
  <c r="AF154" i="223"/>
  <c r="O154" i="223"/>
  <c r="BJ154" i="223"/>
  <c r="X154" i="223"/>
  <c r="BI154" i="223"/>
  <c r="AP154" i="223"/>
  <c r="W154" i="223"/>
  <c r="BH154" i="223"/>
  <c r="AO154" i="223"/>
  <c r="V154" i="223"/>
  <c r="BP154" i="223"/>
  <c r="AR154" i="223"/>
  <c r="R154" i="223"/>
  <c r="BK154" i="223"/>
  <c r="AL154" i="223"/>
  <c r="M154" i="223"/>
  <c r="AJ154" i="223"/>
  <c r="L154" i="223"/>
  <c r="BF154" i="223"/>
  <c r="AI154" i="223"/>
  <c r="K154" i="223"/>
  <c r="BC154" i="223"/>
  <c r="AD154" i="223"/>
  <c r="H154" i="223"/>
  <c r="AV154" i="223"/>
  <c r="N154" i="223"/>
  <c r="AU154" i="223"/>
  <c r="J154" i="223"/>
  <c r="AT154" i="223"/>
  <c r="I154" i="223"/>
  <c r="BV154" i="223"/>
  <c r="AN154" i="223"/>
  <c r="BU154" i="223"/>
  <c r="AM154" i="223"/>
  <c r="BT154" i="223"/>
  <c r="AH154" i="223"/>
  <c r="BS154" i="223"/>
  <c r="AE154" i="223"/>
  <c r="BL154" i="223"/>
  <c r="BR154" i="223"/>
  <c r="BM154" i="223"/>
  <c r="BE154" i="223"/>
  <c r="BB154" i="223"/>
  <c r="AZ154" i="223"/>
  <c r="AY154" i="223"/>
  <c r="AS154" i="223"/>
  <c r="Z154" i="223"/>
  <c r="BD154" i="223"/>
  <c r="AC154" i="223"/>
  <c r="AB154" i="223"/>
  <c r="Y154" i="223"/>
  <c r="T154" i="223"/>
  <c r="S154" i="223"/>
  <c r="Q154" i="223"/>
  <c r="G154" i="223"/>
  <c r="K67" i="223"/>
  <c r="AA87" i="223"/>
  <c r="K77" i="223"/>
  <c r="J63" i="223"/>
  <c r="BI67" i="223"/>
  <c r="AC68" i="223"/>
  <c r="AY69" i="223"/>
  <c r="AB70" i="223"/>
  <c r="BE71" i="223"/>
  <c r="AG72" i="223"/>
  <c r="AJ73" i="223"/>
  <c r="AV74" i="223"/>
  <c r="H75" i="223"/>
  <c r="AY75" i="223"/>
  <c r="AA76" i="223"/>
  <c r="BO76" i="223"/>
  <c r="AI77" i="223"/>
  <c r="J78" i="223"/>
  <c r="AV78" i="223"/>
  <c r="AY79" i="223"/>
  <c r="L80" i="223"/>
  <c r="AJ81" i="223"/>
  <c r="AX82" i="223"/>
  <c r="P83" i="223"/>
  <c r="G84" i="223"/>
  <c r="J85" i="223"/>
  <c r="O87" i="223"/>
  <c r="Q88" i="223"/>
  <c r="O89" i="223"/>
  <c r="AR90" i="223"/>
  <c r="AZ91" i="223"/>
  <c r="AT94" i="223"/>
  <c r="N108" i="223"/>
  <c r="AZ131" i="223"/>
  <c r="AS8" i="223"/>
  <c r="BE8" i="223"/>
  <c r="BU8" i="223"/>
  <c r="S9" i="223"/>
  <c r="M10" i="223"/>
  <c r="K13" i="223"/>
  <c r="BU176" i="223"/>
  <c r="Y177" i="223"/>
  <c r="I177" i="223"/>
  <c r="T177" i="223"/>
  <c r="O177" i="223"/>
  <c r="AF177" i="223"/>
  <c r="N177" i="223"/>
  <c r="W177" i="223"/>
  <c r="V177" i="223"/>
  <c r="U177" i="223"/>
  <c r="L177" i="223"/>
  <c r="K177" i="223"/>
  <c r="H177" i="223"/>
  <c r="AE177" i="223"/>
  <c r="G177" i="223"/>
  <c r="AD177" i="223"/>
  <c r="AC177" i="223"/>
  <c r="Z177" i="223"/>
  <c r="BM178" i="223"/>
  <c r="AW178" i="223"/>
  <c r="AG178" i="223"/>
  <c r="Q178" i="223"/>
  <c r="BL178" i="223"/>
  <c r="AU178" i="223"/>
  <c r="AD178" i="223"/>
  <c r="M178" i="223"/>
  <c r="BK178" i="223"/>
  <c r="AA178" i="223"/>
  <c r="I178" i="223"/>
  <c r="BJ178" i="223"/>
  <c r="AR178" i="223"/>
  <c r="Z178" i="223"/>
  <c r="H178" i="223"/>
  <c r="BI178" i="223"/>
  <c r="AO178" i="223"/>
  <c r="U178" i="223"/>
  <c r="BH178" i="223"/>
  <c r="AN178" i="223"/>
  <c r="T178" i="223"/>
  <c r="BG178" i="223"/>
  <c r="AM178" i="223"/>
  <c r="S178" i="223"/>
  <c r="AP178" i="223"/>
  <c r="O178" i="223"/>
  <c r="AL178" i="223"/>
  <c r="N178" i="223"/>
  <c r="AJ178" i="223"/>
  <c r="K178" i="223"/>
  <c r="BF178" i="223"/>
  <c r="AI178" i="223"/>
  <c r="J178" i="223"/>
  <c r="BE178" i="223"/>
  <c r="AH178" i="223"/>
  <c r="G178" i="223"/>
  <c r="BD178" i="223"/>
  <c r="AF178" i="223"/>
  <c r="BA178" i="223"/>
  <c r="AB178" i="223"/>
  <c r="AS178" i="223"/>
  <c r="U14" i="223"/>
  <c r="O15" i="223"/>
  <c r="I16" i="223"/>
  <c r="J177" i="223"/>
  <c r="Q177" i="223"/>
  <c r="R177" i="223"/>
  <c r="S177" i="223"/>
  <c r="X177" i="223"/>
  <c r="AB177" i="223"/>
  <c r="K162" i="223"/>
  <c r="BV162" i="223"/>
  <c r="BE162" i="223"/>
  <c r="AN162" i="223"/>
  <c r="W162" i="223"/>
  <c r="BJ162" i="223"/>
  <c r="AR162" i="223"/>
  <c r="Y162" i="223"/>
  <c r="G162" i="223"/>
  <c r="BI162" i="223"/>
  <c r="AP162" i="223"/>
  <c r="X162" i="223"/>
  <c r="BN162" i="223"/>
  <c r="AT162" i="223"/>
  <c r="V162" i="223"/>
  <c r="BM162" i="223"/>
  <c r="AS162" i="223"/>
  <c r="U162" i="223"/>
  <c r="BL162" i="223"/>
  <c r="AO162" i="223"/>
  <c r="T162" i="223"/>
  <c r="AA162" i="223"/>
  <c r="S17" i="223"/>
  <c r="AQ162" i="223"/>
  <c r="BG162" i="223"/>
  <c r="BW162" i="223"/>
  <c r="BO163" i="223"/>
  <c r="AY163" i="223"/>
  <c r="AI163" i="223"/>
  <c r="S163" i="223"/>
  <c r="BS163" i="223"/>
  <c r="BB163" i="223"/>
  <c r="T163" i="223"/>
  <c r="BJ163" i="223"/>
  <c r="AR163" i="223"/>
  <c r="Z163" i="223"/>
  <c r="H163" i="223"/>
  <c r="BI163" i="223"/>
  <c r="AQ163" i="223"/>
  <c r="Y163" i="223"/>
  <c r="G163" i="223"/>
  <c r="AK163" i="223"/>
  <c r="M18" i="223"/>
  <c r="Q20" i="223"/>
  <c r="M163" i="223"/>
  <c r="AG163" i="223"/>
  <c r="BC163" i="223"/>
  <c r="BW163" i="223"/>
  <c r="N163" i="223"/>
  <c r="AH163" i="223"/>
  <c r="BD163" i="223"/>
  <c r="BX163" i="223"/>
  <c r="K21" i="223"/>
  <c r="U22" i="223"/>
  <c r="O23" i="223"/>
  <c r="S25" i="223"/>
  <c r="M26" i="223"/>
  <c r="Q28" i="223"/>
  <c r="K29" i="223"/>
  <c r="U30" i="223"/>
  <c r="O31" i="223"/>
  <c r="I32" i="223"/>
  <c r="S33" i="223"/>
  <c r="M34" i="223"/>
  <c r="Q36" i="223"/>
  <c r="K37" i="223"/>
  <c r="U38" i="223"/>
  <c r="S41" i="223"/>
  <c r="M42" i="223"/>
  <c r="Q44" i="223"/>
  <c r="AA61" i="223"/>
  <c r="AS66" i="223"/>
  <c r="AA69" i="223"/>
  <c r="BT76" i="223"/>
  <c r="BL77" i="223"/>
  <c r="U26" i="220"/>
  <c r="X24" i="220"/>
  <c r="AA23" i="220" a="1"/>
  <c r="AA23" i="220" s="1"/>
  <c r="AA25" i="220" s="1"/>
  <c r="AA22" i="220" a="1"/>
  <c r="AA22" i="220" s="1"/>
  <c r="AA20" i="220" a="1"/>
  <c r="AA20" i="220" s="1"/>
  <c r="AI9" i="223"/>
  <c r="AY9" i="223"/>
  <c r="BO9" i="223"/>
  <c r="AC10" i="223"/>
  <c r="AS10" i="223"/>
  <c r="BI10" i="223"/>
  <c r="BX11" i="223"/>
  <c r="BH11" i="223"/>
  <c r="AR11" i="223"/>
  <c r="AB11" i="223"/>
  <c r="L11" i="223"/>
  <c r="BV11" i="223"/>
  <c r="BF11" i="223"/>
  <c r="AP11" i="223"/>
  <c r="Z11" i="223"/>
  <c r="J11" i="223"/>
  <c r="BP11" i="223"/>
  <c r="AZ11" i="223"/>
  <c r="AJ11" i="223"/>
  <c r="T11" i="223"/>
  <c r="AW11" i="223"/>
  <c r="AC11" i="223"/>
  <c r="BQ11" i="223"/>
  <c r="AV11" i="223"/>
  <c r="AA11" i="223"/>
  <c r="BO11" i="223"/>
  <c r="AU11" i="223"/>
  <c r="X11" i="223"/>
  <c r="BN11" i="223"/>
  <c r="AT11" i="223"/>
  <c r="BM11" i="223"/>
  <c r="AS11" i="223"/>
  <c r="BL11" i="223"/>
  <c r="AQ11" i="223"/>
  <c r="U11" i="223"/>
  <c r="BI11" i="223"/>
  <c r="Q11" i="223"/>
  <c r="BG11" i="223"/>
  <c r="AK11" i="223"/>
  <c r="P11" i="223"/>
  <c r="AX11" i="223"/>
  <c r="AD11" i="223"/>
  <c r="G11" i="223"/>
  <c r="AG11" i="223"/>
  <c r="AF11" i="223"/>
  <c r="AE11" i="223"/>
  <c r="BW11" i="223"/>
  <c r="S11" i="223"/>
  <c r="BT11" i="223"/>
  <c r="R11" i="223"/>
  <c r="BK11" i="223"/>
  <c r="O11" i="223"/>
  <c r="BJ11" i="223"/>
  <c r="N11" i="223"/>
  <c r="BD11" i="223"/>
  <c r="M11" i="223"/>
  <c r="K11" i="223"/>
  <c r="H11" i="223"/>
  <c r="BA11" i="223"/>
  <c r="AN11" i="223"/>
  <c r="AH11" i="223"/>
  <c r="AY11" i="223"/>
  <c r="AI11" i="223"/>
  <c r="W11" i="223"/>
  <c r="AM11" i="223"/>
  <c r="BC11" i="223"/>
  <c r="BS11" i="223"/>
  <c r="Q12" i="223"/>
  <c r="Y12" i="223"/>
  <c r="W12" i="223"/>
  <c r="AG12" i="223"/>
  <c r="AW12" i="223"/>
  <c r="BM12" i="223"/>
  <c r="BH9" i="223"/>
  <c r="AR9" i="223"/>
  <c r="AB9" i="223"/>
  <c r="L9" i="223"/>
  <c r="BV9" i="223"/>
  <c r="BP9" i="223"/>
  <c r="AZ9" i="223"/>
  <c r="AJ9" i="223"/>
  <c r="T9" i="223"/>
  <c r="BT9" i="223"/>
  <c r="BB9" i="223"/>
  <c r="Q9" i="223"/>
  <c r="BS9" i="223"/>
  <c r="P9" i="223"/>
  <c r="BR9" i="223"/>
  <c r="AG9" i="223"/>
  <c r="O9" i="223"/>
  <c r="AF9" i="223"/>
  <c r="N9" i="223"/>
  <c r="AW9" i="223"/>
  <c r="AE9" i="223"/>
  <c r="M9" i="223"/>
  <c r="AV9" i="223"/>
  <c r="AD9" i="223"/>
  <c r="K9" i="223"/>
  <c r="BK9" i="223"/>
  <c r="AS9" i="223"/>
  <c r="Z9" i="223"/>
  <c r="H9" i="223"/>
  <c r="BJ9" i="223"/>
  <c r="AQ9" i="223"/>
  <c r="Y9" i="223"/>
  <c r="G9" i="223"/>
  <c r="BU9" i="223"/>
  <c r="BC9" i="223"/>
  <c r="R9" i="223"/>
  <c r="AT9" i="223"/>
  <c r="AP9" i="223"/>
  <c r="AO9" i="223"/>
  <c r="AN9" i="223"/>
  <c r="AM9" i="223"/>
  <c r="AL9" i="223"/>
  <c r="AC9" i="223"/>
  <c r="AA9" i="223"/>
  <c r="BM9" i="223"/>
  <c r="X9" i="223"/>
  <c r="BL9" i="223"/>
  <c r="W9" i="223"/>
  <c r="BI9" i="223"/>
  <c r="V9" i="223"/>
  <c r="BF9" i="223"/>
  <c r="AU9" i="223"/>
  <c r="BG9" i="223"/>
  <c r="BE9" i="223"/>
  <c r="BD9" i="223"/>
  <c r="U9" i="223"/>
  <c r="J9" i="223"/>
  <c r="I9" i="223"/>
  <c r="AH9" i="223"/>
  <c r="AX9" i="223"/>
  <c r="BN9" i="223"/>
  <c r="BP10" i="223"/>
  <c r="AZ10" i="223"/>
  <c r="AJ10" i="223"/>
  <c r="T10" i="223"/>
  <c r="BN10" i="223"/>
  <c r="AX10" i="223"/>
  <c r="AH10" i="223"/>
  <c r="R10" i="223"/>
  <c r="L10" i="223"/>
  <c r="BF10" i="223"/>
  <c r="AM10" i="223"/>
  <c r="S10" i="223"/>
  <c r="BE10" i="223"/>
  <c r="AL10" i="223"/>
  <c r="Q10" i="223"/>
  <c r="BW10" i="223"/>
  <c r="BD10" i="223"/>
  <c r="AK10" i="223"/>
  <c r="P10" i="223"/>
  <c r="BV10" i="223"/>
  <c r="BC10" i="223"/>
  <c r="AI10" i="223"/>
  <c r="BU10" i="223"/>
  <c r="BB10" i="223"/>
  <c r="AG10" i="223"/>
  <c r="N10" i="223"/>
  <c r="BT10" i="223"/>
  <c r="BA10" i="223"/>
  <c r="AF10" i="223"/>
  <c r="BQ10" i="223"/>
  <c r="AV10" i="223"/>
  <c r="I10" i="223"/>
  <c r="BO10" i="223"/>
  <c r="AA10" i="223"/>
  <c r="H10" i="223"/>
  <c r="BG10" i="223"/>
  <c r="AN10" i="223"/>
  <c r="U10" i="223"/>
  <c r="V10" i="223"/>
  <c r="BJ10" i="223"/>
  <c r="K10" i="223"/>
  <c r="J10" i="223"/>
  <c r="AY10" i="223"/>
  <c r="G10" i="223"/>
  <c r="AW10" i="223"/>
  <c r="AT10" i="223"/>
  <c r="AQ10" i="223"/>
  <c r="AP10" i="223"/>
  <c r="AO10" i="223"/>
  <c r="BS10" i="223"/>
  <c r="Z10" i="223"/>
  <c r="BL10" i="223"/>
  <c r="W10" i="223"/>
  <c r="BR10" i="223"/>
  <c r="BM10" i="223"/>
  <c r="AD10" i="223"/>
  <c r="Y10" i="223"/>
  <c r="X10" i="223"/>
  <c r="AB10" i="223"/>
  <c r="AR10" i="223"/>
  <c r="BH10" i="223"/>
  <c r="BX10" i="223"/>
  <c r="V11" i="223"/>
  <c r="AL11" i="223"/>
  <c r="BB11" i="223"/>
  <c r="BR11" i="223"/>
  <c r="BP12" i="223"/>
  <c r="AZ12" i="223"/>
  <c r="AJ12" i="223"/>
  <c r="T12" i="223"/>
  <c r="BN12" i="223"/>
  <c r="AX12" i="223"/>
  <c r="AH12" i="223"/>
  <c r="R12" i="223"/>
  <c r="BX12" i="223"/>
  <c r="BH12" i="223"/>
  <c r="AR12" i="223"/>
  <c r="AB12" i="223"/>
  <c r="L12" i="223"/>
  <c r="BK12" i="223"/>
  <c r="AO12" i="223"/>
  <c r="U12" i="223"/>
  <c r="BJ12" i="223"/>
  <c r="AN12" i="223"/>
  <c r="BI12" i="223"/>
  <c r="AM12" i="223"/>
  <c r="P12" i="223"/>
  <c r="BG12" i="223"/>
  <c r="AL12" i="223"/>
  <c r="O12" i="223"/>
  <c r="BF12" i="223"/>
  <c r="AK12" i="223"/>
  <c r="N12" i="223"/>
  <c r="BE12" i="223"/>
  <c r="M12" i="223"/>
  <c r="BW12" i="223"/>
  <c r="BB12" i="223"/>
  <c r="AD12" i="223"/>
  <c r="I12" i="223"/>
  <c r="BV12" i="223"/>
  <c r="BA12" i="223"/>
  <c r="AC12" i="223"/>
  <c r="H12" i="223"/>
  <c r="AP12" i="223"/>
  <c r="V12" i="223"/>
  <c r="BD12" i="223"/>
  <c r="G12" i="223"/>
  <c r="BC12" i="223"/>
  <c r="AU12" i="223"/>
  <c r="AT12" i="223"/>
  <c r="AS12" i="223"/>
  <c r="AQ12" i="223"/>
  <c r="AE12" i="223"/>
  <c r="AA12" i="223"/>
  <c r="Z12" i="223"/>
  <c r="BT12" i="223"/>
  <c r="X12" i="223"/>
  <c r="BQ12" i="223"/>
  <c r="J12" i="223"/>
  <c r="BU12" i="223"/>
  <c r="BS12" i="223"/>
  <c r="BR12" i="223"/>
  <c r="K12" i="223"/>
  <c r="AF12" i="223"/>
  <c r="AR18" i="223"/>
  <c r="O21" i="223"/>
  <c r="U23" i="223"/>
  <c r="Q30" i="223"/>
  <c r="AA13" i="223"/>
  <c r="AQ13" i="223"/>
  <c r="BG13" i="223"/>
  <c r="BW13" i="223"/>
  <c r="AK14" i="223"/>
  <c r="BA14" i="223"/>
  <c r="BQ14" i="223"/>
  <c r="AE15" i="223"/>
  <c r="AU15" i="223"/>
  <c r="BK15" i="223"/>
  <c r="Y16" i="223"/>
  <c r="AO16" i="223"/>
  <c r="BE16" i="223"/>
  <c r="BU16" i="223"/>
  <c r="AI17" i="223"/>
  <c r="AY17" i="223"/>
  <c r="AC18" i="223"/>
  <c r="AS18" i="223"/>
  <c r="BI18" i="223"/>
  <c r="BT19" i="223"/>
  <c r="BD19" i="223"/>
  <c r="AN19" i="223"/>
  <c r="X19" i="223"/>
  <c r="H19" i="223"/>
  <c r="G19" i="223"/>
  <c r="BG19" i="223"/>
  <c r="AK19" i="223"/>
  <c r="R19" i="223"/>
  <c r="BX19" i="223"/>
  <c r="AI19" i="223"/>
  <c r="P19" i="223"/>
  <c r="BW19" i="223"/>
  <c r="BA19" i="223"/>
  <c r="AH19" i="223"/>
  <c r="O19" i="223"/>
  <c r="BV19" i="223"/>
  <c r="AZ19" i="223"/>
  <c r="AG19" i="223"/>
  <c r="N19" i="223"/>
  <c r="BP19" i="223"/>
  <c r="AW19" i="223"/>
  <c r="AD19" i="223"/>
  <c r="K19" i="223"/>
  <c r="BO19" i="223"/>
  <c r="AV19" i="223"/>
  <c r="AC19" i="223"/>
  <c r="J19" i="223"/>
  <c r="AX19" i="223"/>
  <c r="T19" i="223"/>
  <c r="AU19" i="223"/>
  <c r="S19" i="223"/>
  <c r="AT19" i="223"/>
  <c r="Q19" i="223"/>
  <c r="AS19" i="223"/>
  <c r="M19" i="223"/>
  <c r="AR19" i="223"/>
  <c r="L19" i="223"/>
  <c r="AQ19" i="223"/>
  <c r="BM19" i="223"/>
  <c r="AJ19" i="223"/>
  <c r="BL19" i="223"/>
  <c r="AF19" i="223"/>
  <c r="BI19" i="223"/>
  <c r="AA19" i="223"/>
  <c r="AY19" i="223"/>
  <c r="U19" i="223"/>
  <c r="BQ19" i="223"/>
  <c r="BN19" i="223"/>
  <c r="BK19" i="223"/>
  <c r="BJ19" i="223"/>
  <c r="BH19" i="223"/>
  <c r="BF19" i="223"/>
  <c r="AP19" i="223"/>
  <c r="AE19" i="223"/>
  <c r="AB19" i="223"/>
  <c r="Z19" i="223"/>
  <c r="W19" i="223"/>
  <c r="AM19" i="223"/>
  <c r="BC19" i="223"/>
  <c r="BS19" i="223"/>
  <c r="AG20" i="223"/>
  <c r="AW20" i="223"/>
  <c r="BM20" i="223"/>
  <c r="AA21" i="223"/>
  <c r="AQ21" i="223"/>
  <c r="BG21" i="223"/>
  <c r="AK22" i="223"/>
  <c r="BA22" i="223"/>
  <c r="BQ22" i="223"/>
  <c r="AE23" i="223"/>
  <c r="AU23" i="223"/>
  <c r="BK23" i="223"/>
  <c r="I24" i="223"/>
  <c r="Z24" i="223"/>
  <c r="Y24" i="223"/>
  <c r="AI25" i="223"/>
  <c r="AC26" i="223"/>
  <c r="AS26" i="223"/>
  <c r="BI26" i="223"/>
  <c r="AO27" i="223"/>
  <c r="Y27" i="223"/>
  <c r="I27" i="223"/>
  <c r="AN27" i="223"/>
  <c r="X27" i="223"/>
  <c r="H27" i="223"/>
  <c r="G27" i="223"/>
  <c r="AV27" i="223"/>
  <c r="AF27" i="223"/>
  <c r="P27" i="223"/>
  <c r="BA27" i="223"/>
  <c r="AE27" i="223"/>
  <c r="J27" i="223"/>
  <c r="AZ27" i="223"/>
  <c r="AD27" i="223"/>
  <c r="AY27" i="223"/>
  <c r="AC27" i="223"/>
  <c r="AX27" i="223"/>
  <c r="AB27" i="223"/>
  <c r="AW27" i="223"/>
  <c r="AA27" i="223"/>
  <c r="AS27" i="223"/>
  <c r="T27" i="223"/>
  <c r="AR27" i="223"/>
  <c r="S27" i="223"/>
  <c r="N27" i="223"/>
  <c r="M27" i="223"/>
  <c r="AU27" i="223"/>
  <c r="L27" i="223"/>
  <c r="AT27" i="223"/>
  <c r="K27" i="223"/>
  <c r="AQ27" i="223"/>
  <c r="AP27" i="223"/>
  <c r="AI27" i="223"/>
  <c r="AH27" i="223"/>
  <c r="U27" i="223"/>
  <c r="O27" i="223"/>
  <c r="Q27" i="223"/>
  <c r="AJ27" i="223"/>
  <c r="R27" i="223"/>
  <c r="Z27" i="223"/>
  <c r="W27" i="223"/>
  <c r="AM27" i="223"/>
  <c r="AG28" i="223"/>
  <c r="AA29" i="223"/>
  <c r="AQ29" i="223"/>
  <c r="BG29" i="223"/>
  <c r="BW29" i="223"/>
  <c r="AK30" i="223"/>
  <c r="BA30" i="223"/>
  <c r="BQ30" i="223"/>
  <c r="AE31" i="223"/>
  <c r="AU31" i="223"/>
  <c r="BK31" i="223"/>
  <c r="Y32" i="223"/>
  <c r="AI33" i="223"/>
  <c r="AY33" i="223"/>
  <c r="BO33" i="223"/>
  <c r="AC34" i="223"/>
  <c r="AS34" i="223"/>
  <c r="BI34" i="223"/>
  <c r="BU35" i="223"/>
  <c r="BE35" i="223"/>
  <c r="AO35" i="223"/>
  <c r="Y35" i="223"/>
  <c r="I35" i="223"/>
  <c r="AK35" i="223"/>
  <c r="T35" i="223"/>
  <c r="BA35" i="223"/>
  <c r="AJ35" i="223"/>
  <c r="S35" i="223"/>
  <c r="BW35" i="223"/>
  <c r="AH35" i="223"/>
  <c r="O35" i="223"/>
  <c r="BV35" i="223"/>
  <c r="AZ35" i="223"/>
  <c r="AG35" i="223"/>
  <c r="N35" i="223"/>
  <c r="BT35" i="223"/>
  <c r="AY35" i="223"/>
  <c r="AF35" i="223"/>
  <c r="M35" i="223"/>
  <c r="BQ35" i="223"/>
  <c r="AX35" i="223"/>
  <c r="AE35" i="223"/>
  <c r="L35" i="223"/>
  <c r="BK35" i="223"/>
  <c r="AR35" i="223"/>
  <c r="X35" i="223"/>
  <c r="BL35" i="223"/>
  <c r="G35" i="223"/>
  <c r="BJ35" i="223"/>
  <c r="AI35" i="223"/>
  <c r="BI35" i="223"/>
  <c r="AD35" i="223"/>
  <c r="BH35" i="223"/>
  <c r="AC35" i="223"/>
  <c r="BG35" i="223"/>
  <c r="AB35" i="223"/>
  <c r="AU35" i="223"/>
  <c r="U35" i="223"/>
  <c r="AS35" i="223"/>
  <c r="AQ35" i="223"/>
  <c r="AP35" i="223"/>
  <c r="AN35" i="223"/>
  <c r="BP35" i="223"/>
  <c r="BO35" i="223"/>
  <c r="H35" i="223"/>
  <c r="BX35" i="223"/>
  <c r="BN35" i="223"/>
  <c r="BM35" i="223"/>
  <c r="BF35" i="223"/>
  <c r="BD35" i="223"/>
  <c r="AT35" i="223"/>
  <c r="AA35" i="223"/>
  <c r="Q35" i="223"/>
  <c r="J35" i="223"/>
  <c r="AW35" i="223"/>
  <c r="AV35" i="223"/>
  <c r="Z35" i="223"/>
  <c r="R35" i="223"/>
  <c r="P35" i="223"/>
  <c r="K35" i="223"/>
  <c r="W35" i="223"/>
  <c r="AM35" i="223"/>
  <c r="BC35" i="223"/>
  <c r="BS35" i="223"/>
  <c r="AG36" i="223"/>
  <c r="AW36" i="223"/>
  <c r="BM36" i="223"/>
  <c r="AA37" i="223"/>
  <c r="AQ37" i="223"/>
  <c r="BG37" i="223"/>
  <c r="BW37" i="223"/>
  <c r="AK38" i="223"/>
  <c r="BA38" i="223"/>
  <c r="BQ38" i="223"/>
  <c r="O39" i="223"/>
  <c r="G39" i="223"/>
  <c r="AE39" i="223"/>
  <c r="AU39" i="223"/>
  <c r="BK39" i="223"/>
  <c r="I40" i="223"/>
  <c r="AM40" i="223"/>
  <c r="O40" i="223"/>
  <c r="M40" i="223"/>
  <c r="Y40" i="223"/>
  <c r="AO40" i="223"/>
  <c r="BE40" i="223"/>
  <c r="BU40" i="223"/>
  <c r="AI41" i="223"/>
  <c r="AY41" i="223"/>
  <c r="AG27" i="223"/>
  <c r="AK27" i="223"/>
  <c r="P15" i="223"/>
  <c r="AI21" i="223"/>
  <c r="AE36" i="223"/>
  <c r="AJ36" i="223"/>
  <c r="AI30" i="223"/>
  <c r="Z5" i="223"/>
  <c r="AV12" i="223"/>
  <c r="BL12" i="223"/>
  <c r="BX13" i="223"/>
  <c r="BH13" i="223"/>
  <c r="AR13" i="223"/>
  <c r="AB13" i="223"/>
  <c r="L13" i="223"/>
  <c r="J13" i="223"/>
  <c r="BU13" i="223"/>
  <c r="BE13" i="223"/>
  <c r="AO13" i="223"/>
  <c r="Y13" i="223"/>
  <c r="I13" i="223"/>
  <c r="BT13" i="223"/>
  <c r="BD13" i="223"/>
  <c r="AN13" i="223"/>
  <c r="X13" i="223"/>
  <c r="H13" i="223"/>
  <c r="BP13" i="223"/>
  <c r="AZ13" i="223"/>
  <c r="AJ13" i="223"/>
  <c r="T13" i="223"/>
  <c r="BK13" i="223"/>
  <c r="AL13" i="223"/>
  <c r="P13" i="223"/>
  <c r="BJ13" i="223"/>
  <c r="AK13" i="223"/>
  <c r="O13" i="223"/>
  <c r="AI13" i="223"/>
  <c r="N13" i="223"/>
  <c r="AH13" i="223"/>
  <c r="BC13" i="223"/>
  <c r="AG13" i="223"/>
  <c r="BB13" i="223"/>
  <c r="AF13" i="223"/>
  <c r="G13" i="223"/>
  <c r="AX13" i="223"/>
  <c r="BS13" i="223"/>
  <c r="AW13" i="223"/>
  <c r="BL13" i="223"/>
  <c r="AM13" i="223"/>
  <c r="Q13" i="223"/>
  <c r="AE13" i="223"/>
  <c r="AD13" i="223"/>
  <c r="W13" i="223"/>
  <c r="V13" i="223"/>
  <c r="BR13" i="223"/>
  <c r="U13" i="223"/>
  <c r="BQ13" i="223"/>
  <c r="S13" i="223"/>
  <c r="BO13" i="223"/>
  <c r="R13" i="223"/>
  <c r="BN13" i="223"/>
  <c r="BM13" i="223"/>
  <c r="AY13" i="223"/>
  <c r="AT13" i="223"/>
  <c r="Z13" i="223"/>
  <c r="AP13" i="223"/>
  <c r="BF13" i="223"/>
  <c r="BV13" i="223"/>
  <c r="T14" i="223"/>
  <c r="AJ14" i="223"/>
  <c r="AZ14" i="223"/>
  <c r="BP14" i="223"/>
  <c r="BX15" i="223"/>
  <c r="BH15" i="223"/>
  <c r="AR15" i="223"/>
  <c r="AB15" i="223"/>
  <c r="L15" i="223"/>
  <c r="BV15" i="223"/>
  <c r="BF15" i="223"/>
  <c r="AP15" i="223"/>
  <c r="Z15" i="223"/>
  <c r="J15" i="223"/>
  <c r="BU15" i="223"/>
  <c r="BE15" i="223"/>
  <c r="AO15" i="223"/>
  <c r="Y15" i="223"/>
  <c r="I15" i="223"/>
  <c r="BT15" i="223"/>
  <c r="BD15" i="223"/>
  <c r="AN15" i="223"/>
  <c r="X15" i="223"/>
  <c r="H15" i="223"/>
  <c r="BQ15" i="223"/>
  <c r="BA15" i="223"/>
  <c r="AK15" i="223"/>
  <c r="BP15" i="223"/>
  <c r="AZ15" i="223"/>
  <c r="AJ15" i="223"/>
  <c r="T15" i="223"/>
  <c r="AH15" i="223"/>
  <c r="M15" i="223"/>
  <c r="BI15" i="223"/>
  <c r="K15" i="223"/>
  <c r="BG15" i="223"/>
  <c r="AF15" i="223"/>
  <c r="G15" i="223"/>
  <c r="BC15" i="223"/>
  <c r="BB15" i="223"/>
  <c r="AY15" i="223"/>
  <c r="AC15" i="223"/>
  <c r="BW15" i="223"/>
  <c r="AV15" i="223"/>
  <c r="V15" i="223"/>
  <c r="BS15" i="223"/>
  <c r="U15" i="223"/>
  <c r="BN15" i="223"/>
  <c r="AQ15" i="223"/>
  <c r="AI15" i="223"/>
  <c r="N15" i="223"/>
  <c r="BR15" i="223"/>
  <c r="BO15" i="223"/>
  <c r="BL15" i="223"/>
  <c r="AX15" i="223"/>
  <c r="AS15" i="223"/>
  <c r="AM15" i="223"/>
  <c r="AL15" i="223"/>
  <c r="AA15" i="223"/>
  <c r="S15" i="223"/>
  <c r="AD15" i="223"/>
  <c r="AT15" i="223"/>
  <c r="BJ15" i="223"/>
  <c r="BP16" i="223"/>
  <c r="AZ16" i="223"/>
  <c r="AJ16" i="223"/>
  <c r="T16" i="223"/>
  <c r="BN16" i="223"/>
  <c r="AX16" i="223"/>
  <c r="AH16" i="223"/>
  <c r="R16" i="223"/>
  <c r="BM16" i="223"/>
  <c r="AW16" i="223"/>
  <c r="AG16" i="223"/>
  <c r="Q16" i="223"/>
  <c r="BL16" i="223"/>
  <c r="AV16" i="223"/>
  <c r="AF16" i="223"/>
  <c r="P16" i="223"/>
  <c r="BI16" i="223"/>
  <c r="AS16" i="223"/>
  <c r="AC16" i="223"/>
  <c r="M16" i="223"/>
  <c r="BX16" i="223"/>
  <c r="BH16" i="223"/>
  <c r="AR16" i="223"/>
  <c r="AB16" i="223"/>
  <c r="L16" i="223"/>
  <c r="BO16" i="223"/>
  <c r="N16" i="223"/>
  <c r="BK16" i="223"/>
  <c r="AM16" i="223"/>
  <c r="BJ16" i="223"/>
  <c r="AL16" i="223"/>
  <c r="J16" i="223"/>
  <c r="AK16" i="223"/>
  <c r="BF16" i="223"/>
  <c r="AI16" i="223"/>
  <c r="H16" i="223"/>
  <c r="AE16" i="223"/>
  <c r="G16" i="223"/>
  <c r="BB16" i="223"/>
  <c r="Z16" i="223"/>
  <c r="BA16" i="223"/>
  <c r="AT16" i="223"/>
  <c r="V16" i="223"/>
  <c r="BQ16" i="223"/>
  <c r="O16" i="223"/>
  <c r="BS16" i="223"/>
  <c r="BR16" i="223"/>
  <c r="BC16" i="223"/>
  <c r="AY16" i="223"/>
  <c r="AU16" i="223"/>
  <c r="AP16" i="223"/>
  <c r="AD16" i="223"/>
  <c r="U16" i="223"/>
  <c r="X16" i="223"/>
  <c r="AN16" i="223"/>
  <c r="BD16" i="223"/>
  <c r="BT16" i="223"/>
  <c r="BH17" i="223"/>
  <c r="AR17" i="223"/>
  <c r="AB17" i="223"/>
  <c r="L17" i="223"/>
  <c r="BF17" i="223"/>
  <c r="AP17" i="223"/>
  <c r="Z17" i="223"/>
  <c r="J17" i="223"/>
  <c r="BE17" i="223"/>
  <c r="AO17" i="223"/>
  <c r="Y17" i="223"/>
  <c r="I17" i="223"/>
  <c r="BD17" i="223"/>
  <c r="AN17" i="223"/>
  <c r="X17" i="223"/>
  <c r="H17" i="223"/>
  <c r="AZ17" i="223"/>
  <c r="AJ17" i="223"/>
  <c r="T17" i="223"/>
  <c r="AS17" i="223"/>
  <c r="Q17" i="223"/>
  <c r="AQ17" i="223"/>
  <c r="P17" i="223"/>
  <c r="BM17" i="223"/>
  <c r="AM17" i="223"/>
  <c r="O17" i="223"/>
  <c r="BL17" i="223"/>
  <c r="AL17" i="223"/>
  <c r="N17" i="223"/>
  <c r="BK17" i="223"/>
  <c r="M17" i="223"/>
  <c r="BJ17" i="223"/>
  <c r="K17" i="223"/>
  <c r="BC17" i="223"/>
  <c r="AE17" i="223"/>
  <c r="BB17" i="223"/>
  <c r="AD17" i="223"/>
  <c r="AW17" i="223"/>
  <c r="W17" i="223"/>
  <c r="AT17" i="223"/>
  <c r="R17" i="223"/>
  <c r="BG17" i="223"/>
  <c r="AV17" i="223"/>
  <c r="AU17" i="223"/>
  <c r="AG17" i="223"/>
  <c r="AF17" i="223"/>
  <c r="AC17" i="223"/>
  <c r="AA17" i="223"/>
  <c r="V17" i="223"/>
  <c r="BI17" i="223"/>
  <c r="AH17" i="223"/>
  <c r="AX17" i="223"/>
  <c r="BL18" i="223"/>
  <c r="AV18" i="223"/>
  <c r="AF18" i="223"/>
  <c r="P18" i="223"/>
  <c r="BC18" i="223"/>
  <c r="AL18" i="223"/>
  <c r="U18" i="223"/>
  <c r="BA18" i="223"/>
  <c r="AJ18" i="223"/>
  <c r="S18" i="223"/>
  <c r="AZ18" i="223"/>
  <c r="AI18" i="223"/>
  <c r="R18" i="223"/>
  <c r="AY18" i="223"/>
  <c r="AH18" i="223"/>
  <c r="Q18" i="223"/>
  <c r="BM18" i="223"/>
  <c r="AD18" i="223"/>
  <c r="AT18" i="223"/>
  <c r="L18" i="223"/>
  <c r="AP18" i="223"/>
  <c r="N18" i="223"/>
  <c r="AO18" i="223"/>
  <c r="K18" i="223"/>
  <c r="AN18" i="223"/>
  <c r="J18" i="223"/>
  <c r="BJ18" i="223"/>
  <c r="AM18" i="223"/>
  <c r="I18" i="223"/>
  <c r="AK18" i="223"/>
  <c r="H18" i="223"/>
  <c r="AG18" i="223"/>
  <c r="G18" i="223"/>
  <c r="BE18" i="223"/>
  <c r="AA18" i="223"/>
  <c r="BD18" i="223"/>
  <c r="Z18" i="223"/>
  <c r="AW18" i="223"/>
  <c r="W18" i="223"/>
  <c r="AQ18" i="223"/>
  <c r="Y18" i="223"/>
  <c r="X18" i="223"/>
  <c r="V18" i="223"/>
  <c r="T18" i="223"/>
  <c r="BG18" i="223"/>
  <c r="BF18" i="223"/>
  <c r="AX18" i="223"/>
  <c r="AB18" i="223"/>
  <c r="BH18" i="223"/>
  <c r="V19" i="223"/>
  <c r="AL19" i="223"/>
  <c r="BB19" i="223"/>
  <c r="BR19" i="223"/>
  <c r="P20" i="223"/>
  <c r="BK20" i="223"/>
  <c r="AU20" i="223"/>
  <c r="AE20" i="223"/>
  <c r="O20" i="223"/>
  <c r="BJ20" i="223"/>
  <c r="AT20" i="223"/>
  <c r="AD20" i="223"/>
  <c r="N20" i="223"/>
  <c r="BI20" i="223"/>
  <c r="AR20" i="223"/>
  <c r="Y20" i="223"/>
  <c r="AP20" i="223"/>
  <c r="W20" i="223"/>
  <c r="BH20" i="223"/>
  <c r="AO20" i="223"/>
  <c r="V20" i="223"/>
  <c r="BG20" i="223"/>
  <c r="AN20" i="223"/>
  <c r="U20" i="223"/>
  <c r="BD20" i="223"/>
  <c r="AK20" i="223"/>
  <c r="R20" i="223"/>
  <c r="BC20" i="223"/>
  <c r="AJ20" i="223"/>
  <c r="BT20" i="223"/>
  <c r="AM20" i="223"/>
  <c r="I20" i="223"/>
  <c r="BS20" i="223"/>
  <c r="AL20" i="223"/>
  <c r="H20" i="223"/>
  <c r="BR20" i="223"/>
  <c r="G20" i="223"/>
  <c r="BQ20" i="223"/>
  <c r="AH20" i="223"/>
  <c r="BP20" i="223"/>
  <c r="BN20" i="223"/>
  <c r="AC20" i="223"/>
  <c r="BB20" i="223"/>
  <c r="Z20" i="223"/>
  <c r="BA20" i="223"/>
  <c r="X20" i="223"/>
  <c r="AX20" i="223"/>
  <c r="M20" i="223"/>
  <c r="BU20" i="223"/>
  <c r="AQ20" i="223"/>
  <c r="J20" i="223"/>
  <c r="BV20" i="223"/>
  <c r="BF20" i="223"/>
  <c r="BE20" i="223"/>
  <c r="AZ20" i="223"/>
  <c r="AS20" i="223"/>
  <c r="AB20" i="223"/>
  <c r="AA20" i="223"/>
  <c r="AF20" i="223"/>
  <c r="AV20" i="223"/>
  <c r="BL20" i="223"/>
  <c r="BD21" i="223"/>
  <c r="AN21" i="223"/>
  <c r="X21" i="223"/>
  <c r="H21" i="223"/>
  <c r="BC21" i="223"/>
  <c r="AM21" i="223"/>
  <c r="W21" i="223"/>
  <c r="G21" i="223"/>
  <c r="BB21" i="223"/>
  <c r="AL21" i="223"/>
  <c r="V21" i="223"/>
  <c r="BA21" i="223"/>
  <c r="AK21" i="223"/>
  <c r="U21" i="223"/>
  <c r="BK21" i="223"/>
  <c r="AU21" i="223"/>
  <c r="AE21" i="223"/>
  <c r="AH21" i="223"/>
  <c r="BE21" i="223"/>
  <c r="AF21" i="223"/>
  <c r="AZ21" i="223"/>
  <c r="AD21" i="223"/>
  <c r="J21" i="223"/>
  <c r="AY21" i="223"/>
  <c r="I21" i="223"/>
  <c r="AV21" i="223"/>
  <c r="AT21" i="223"/>
  <c r="Y21" i="223"/>
  <c r="AB21" i="223"/>
  <c r="BL21" i="223"/>
  <c r="BJ21" i="223"/>
  <c r="T21" i="223"/>
  <c r="S21" i="223"/>
  <c r="BH21" i="223"/>
  <c r="R21" i="223"/>
  <c r="Q21" i="223"/>
  <c r="N21" i="223"/>
  <c r="AR21" i="223"/>
  <c r="L21" i="223"/>
  <c r="AO21" i="223"/>
  <c r="AG21" i="223"/>
  <c r="AX21" i="223"/>
  <c r="AW21" i="223"/>
  <c r="AJ21" i="223"/>
  <c r="P21" i="223"/>
  <c r="Z21" i="223"/>
  <c r="AP21" i="223"/>
  <c r="BF21" i="223"/>
  <c r="BG22" i="223"/>
  <c r="Z22" i="223"/>
  <c r="BO22" i="223"/>
  <c r="BH22" i="223"/>
  <c r="BF22" i="223"/>
  <c r="BE22" i="223"/>
  <c r="AC22" i="223"/>
  <c r="AB22" i="223"/>
  <c r="T22" i="223"/>
  <c r="BW22" i="223"/>
  <c r="AJ22" i="223"/>
  <c r="AZ22" i="223"/>
  <c r="BP22" i="223"/>
  <c r="BU23" i="223"/>
  <c r="BE23" i="223"/>
  <c r="AO23" i="223"/>
  <c r="Y23" i="223"/>
  <c r="I23" i="223"/>
  <c r="BT23" i="223"/>
  <c r="BD23" i="223"/>
  <c r="AN23" i="223"/>
  <c r="X23" i="223"/>
  <c r="H23" i="223"/>
  <c r="BS23" i="223"/>
  <c r="BC23" i="223"/>
  <c r="AM23" i="223"/>
  <c r="W23" i="223"/>
  <c r="G23" i="223"/>
  <c r="BR23" i="223"/>
  <c r="BB23" i="223"/>
  <c r="AL23" i="223"/>
  <c r="V23" i="223"/>
  <c r="BL23" i="223"/>
  <c r="AV23" i="223"/>
  <c r="AF23" i="223"/>
  <c r="P23" i="223"/>
  <c r="BQ23" i="223"/>
  <c r="Z23" i="223"/>
  <c r="BO23" i="223"/>
  <c r="AS23" i="223"/>
  <c r="T23" i="223"/>
  <c r="BN23" i="223"/>
  <c r="AR23" i="223"/>
  <c r="S23" i="223"/>
  <c r="AQ23" i="223"/>
  <c r="R23" i="223"/>
  <c r="BI23" i="223"/>
  <c r="AJ23" i="223"/>
  <c r="N23" i="223"/>
  <c r="BH23" i="223"/>
  <c r="AI23" i="223"/>
  <c r="M23" i="223"/>
  <c r="AZ23" i="223"/>
  <c r="AY23" i="223"/>
  <c r="L23" i="223"/>
  <c r="AX23" i="223"/>
  <c r="K23" i="223"/>
  <c r="AW23" i="223"/>
  <c r="J23" i="223"/>
  <c r="AP23" i="223"/>
  <c r="BW23" i="223"/>
  <c r="AG23" i="223"/>
  <c r="BV23" i="223"/>
  <c r="AB23" i="223"/>
  <c r="BA23" i="223"/>
  <c r="Q23" i="223"/>
  <c r="BX23" i="223"/>
  <c r="BP23" i="223"/>
  <c r="BG23" i="223"/>
  <c r="BF23" i="223"/>
  <c r="AK23" i="223"/>
  <c r="AH23" i="223"/>
  <c r="AC23" i="223"/>
  <c r="AA23" i="223"/>
  <c r="AD23" i="223"/>
  <c r="AT23" i="223"/>
  <c r="BJ23" i="223"/>
  <c r="AG24" i="223"/>
  <c r="Q24" i="223"/>
  <c r="AF24" i="223"/>
  <c r="P24" i="223"/>
  <c r="AE24" i="223"/>
  <c r="O24" i="223"/>
  <c r="AD24" i="223"/>
  <c r="N24" i="223"/>
  <c r="H24" i="223"/>
  <c r="V24" i="223"/>
  <c r="T24" i="223"/>
  <c r="S24" i="223"/>
  <c r="AM24" i="223"/>
  <c r="R24" i="223"/>
  <c r="AJ24" i="223"/>
  <c r="K24" i="223"/>
  <c r="AI24" i="223"/>
  <c r="J24" i="223"/>
  <c r="U24" i="223"/>
  <c r="M24" i="223"/>
  <c r="L24" i="223"/>
  <c r="G24" i="223"/>
  <c r="AK24" i="223"/>
  <c r="AH24" i="223"/>
  <c r="AA24" i="223"/>
  <c r="W24" i="223"/>
  <c r="AL24" i="223"/>
  <c r="AB24" i="223"/>
  <c r="X24" i="223"/>
  <c r="AN24" i="223"/>
  <c r="Y25" i="223"/>
  <c r="I25" i="223"/>
  <c r="AN25" i="223"/>
  <c r="X25" i="223"/>
  <c r="H25" i="223"/>
  <c r="AM25" i="223"/>
  <c r="W25" i="223"/>
  <c r="G25" i="223"/>
  <c r="AL25" i="223"/>
  <c r="V25" i="223"/>
  <c r="AF25" i="223"/>
  <c r="P25" i="223"/>
  <c r="AD25" i="223"/>
  <c r="AC25" i="223"/>
  <c r="AB25" i="223"/>
  <c r="AA25" i="223"/>
  <c r="Z25" i="223"/>
  <c r="R25" i="223"/>
  <c r="N25" i="223"/>
  <c r="M25" i="223"/>
  <c r="L25" i="223"/>
  <c r="K25" i="223"/>
  <c r="J25" i="223"/>
  <c r="U25" i="223"/>
  <c r="O25" i="223"/>
  <c r="AK25" i="223"/>
  <c r="AJ25" i="223"/>
  <c r="AG25" i="223"/>
  <c r="AE25" i="223"/>
  <c r="T25" i="223"/>
  <c r="Q25" i="223"/>
  <c r="AH25" i="223"/>
  <c r="BM26" i="223"/>
  <c r="AW26" i="223"/>
  <c r="AG26" i="223"/>
  <c r="Q26" i="223"/>
  <c r="BL26" i="223"/>
  <c r="AV26" i="223"/>
  <c r="AF26" i="223"/>
  <c r="P26" i="223"/>
  <c r="BK26" i="223"/>
  <c r="AU26" i="223"/>
  <c r="AE26" i="223"/>
  <c r="O26" i="223"/>
  <c r="BJ26" i="223"/>
  <c r="AT26" i="223"/>
  <c r="AD26" i="223"/>
  <c r="N26" i="223"/>
  <c r="BT26" i="223"/>
  <c r="BD26" i="223"/>
  <c r="AN26" i="223"/>
  <c r="X26" i="223"/>
  <c r="H26" i="223"/>
  <c r="BF26" i="223"/>
  <c r="AJ26" i="223"/>
  <c r="K26" i="223"/>
  <c r="BE26" i="223"/>
  <c r="AI26" i="223"/>
  <c r="J26" i="223"/>
  <c r="BC26" i="223"/>
  <c r="AH26" i="223"/>
  <c r="I26" i="223"/>
  <c r="BB26" i="223"/>
  <c r="G26" i="223"/>
  <c r="BA26" i="223"/>
  <c r="BS26" i="223"/>
  <c r="AX26" i="223"/>
  <c r="Y26" i="223"/>
  <c r="BR26" i="223"/>
  <c r="W26" i="223"/>
  <c r="AZ26" i="223"/>
  <c r="AY26" i="223"/>
  <c r="L26" i="223"/>
  <c r="AQ26" i="223"/>
  <c r="AP26" i="223"/>
  <c r="AO26" i="223"/>
  <c r="BU26" i="223"/>
  <c r="AK26" i="223"/>
  <c r="BQ26" i="223"/>
  <c r="AA26" i="223"/>
  <c r="BN26" i="223"/>
  <c r="U26" i="223"/>
  <c r="BG26" i="223"/>
  <c r="R26" i="223"/>
  <c r="BV26" i="223"/>
  <c r="BP26" i="223"/>
  <c r="BO26" i="223"/>
  <c r="AM26" i="223"/>
  <c r="AL26" i="223"/>
  <c r="V26" i="223"/>
  <c r="AB26" i="223"/>
  <c r="AR26" i="223"/>
  <c r="BH26" i="223"/>
  <c r="V27" i="223"/>
  <c r="AL27" i="223"/>
  <c r="P28" i="223"/>
  <c r="AE28" i="223"/>
  <c r="O28" i="223"/>
  <c r="AD28" i="223"/>
  <c r="N28" i="223"/>
  <c r="X28" i="223"/>
  <c r="H28" i="223"/>
  <c r="V28" i="223"/>
  <c r="U28" i="223"/>
  <c r="T28" i="223"/>
  <c r="S28" i="223"/>
  <c r="AM28" i="223"/>
  <c r="R28" i="223"/>
  <c r="AJ28" i="223"/>
  <c r="K28" i="223"/>
  <c r="AI28" i="223"/>
  <c r="J28" i="223"/>
  <c r="AL28" i="223"/>
  <c r="AK28" i="223"/>
  <c r="AH28" i="223"/>
  <c r="AC28" i="223"/>
  <c r="AB28" i="223"/>
  <c r="AA28" i="223"/>
  <c r="W28" i="223"/>
  <c r="M28" i="223"/>
  <c r="G28" i="223"/>
  <c r="Z28" i="223"/>
  <c r="Y28" i="223"/>
  <c r="L28" i="223"/>
  <c r="I28" i="223"/>
  <c r="AF28" i="223"/>
  <c r="BJ29" i="223"/>
  <c r="AT29" i="223"/>
  <c r="AD29" i="223"/>
  <c r="N29" i="223"/>
  <c r="BI29" i="223"/>
  <c r="AR29" i="223"/>
  <c r="J29" i="223"/>
  <c r="BH29" i="223"/>
  <c r="I29" i="223"/>
  <c r="Y29" i="223"/>
  <c r="H29" i="223"/>
  <c r="AO29" i="223"/>
  <c r="X29" i="223"/>
  <c r="G29" i="223"/>
  <c r="BQ29" i="223"/>
  <c r="AZ29" i="223"/>
  <c r="AI29" i="223"/>
  <c r="R29" i="223"/>
  <c r="BK29" i="223"/>
  <c r="AJ29" i="223"/>
  <c r="L29" i="223"/>
  <c r="BE29" i="223"/>
  <c r="AH29" i="223"/>
  <c r="BD29" i="223"/>
  <c r="AG29" i="223"/>
  <c r="BC29" i="223"/>
  <c r="AF29" i="223"/>
  <c r="BB29" i="223"/>
  <c r="AE29" i="223"/>
  <c r="BU29" i="223"/>
  <c r="AX29" i="223"/>
  <c r="W29" i="223"/>
  <c r="BT29" i="223"/>
  <c r="AW29" i="223"/>
  <c r="V29" i="223"/>
  <c r="AS29" i="223"/>
  <c r="AN29" i="223"/>
  <c r="AM29" i="223"/>
  <c r="AL29" i="223"/>
  <c r="AK29" i="223"/>
  <c r="BS29" i="223"/>
  <c r="AC29" i="223"/>
  <c r="BO29" i="223"/>
  <c r="T29" i="223"/>
  <c r="BN29" i="223"/>
  <c r="S29" i="223"/>
  <c r="BA29" i="223"/>
  <c r="O29" i="223"/>
  <c r="AU29" i="223"/>
  <c r="BR29" i="223"/>
  <c r="BP29" i="223"/>
  <c r="BM29" i="223"/>
  <c r="BL29" i="223"/>
  <c r="AY29" i="223"/>
  <c r="AV29" i="223"/>
  <c r="U29" i="223"/>
  <c r="M29" i="223"/>
  <c r="Z29" i="223"/>
  <c r="AP29" i="223"/>
  <c r="BF29" i="223"/>
  <c r="BV29" i="223"/>
  <c r="BR30" i="223"/>
  <c r="BB30" i="223"/>
  <c r="AL30" i="223"/>
  <c r="V30" i="223"/>
  <c r="T30" i="223"/>
  <c r="BK30" i="223"/>
  <c r="AR30" i="223"/>
  <c r="Y30" i="223"/>
  <c r="BJ30" i="223"/>
  <c r="AQ30" i="223"/>
  <c r="X30" i="223"/>
  <c r="BI30" i="223"/>
  <c r="AP30" i="223"/>
  <c r="W30" i="223"/>
  <c r="BH30" i="223"/>
  <c r="AO30" i="223"/>
  <c r="S30" i="223"/>
  <c r="BU30" i="223"/>
  <c r="AY30" i="223"/>
  <c r="AF30" i="223"/>
  <c r="M30" i="223"/>
  <c r="BM30" i="223"/>
  <c r="AH30" i="223"/>
  <c r="I30" i="223"/>
  <c r="BL30" i="223"/>
  <c r="AG30" i="223"/>
  <c r="H30" i="223"/>
  <c r="BG30" i="223"/>
  <c r="AE30" i="223"/>
  <c r="G30" i="223"/>
  <c r="BF30" i="223"/>
  <c r="AD30" i="223"/>
  <c r="BE30" i="223"/>
  <c r="AC30" i="223"/>
  <c r="AX30" i="223"/>
  <c r="Z30" i="223"/>
  <c r="AW30" i="223"/>
  <c r="R30" i="223"/>
  <c r="BC30" i="223"/>
  <c r="J30" i="223"/>
  <c r="AV30" i="223"/>
  <c r="AU30" i="223"/>
  <c r="AT30" i="223"/>
  <c r="AS30" i="223"/>
  <c r="AN30" i="223"/>
  <c r="AB30" i="223"/>
  <c r="AA30" i="223"/>
  <c r="BS30" i="223"/>
  <c r="O30" i="223"/>
  <c r="BD30" i="223"/>
  <c r="K30" i="223"/>
  <c r="N30" i="223"/>
  <c r="L30" i="223"/>
  <c r="BV30" i="223"/>
  <c r="BT30" i="223"/>
  <c r="BO30" i="223"/>
  <c r="AM30" i="223"/>
  <c r="P30" i="223"/>
  <c r="AJ30" i="223"/>
  <c r="AZ30" i="223"/>
  <c r="BP30" i="223"/>
  <c r="N31" i="223"/>
  <c r="BI31" i="223"/>
  <c r="AS31" i="223"/>
  <c r="AC31" i="223"/>
  <c r="M31" i="223"/>
  <c r="BH31" i="223"/>
  <c r="AR31" i="223"/>
  <c r="AB31" i="223"/>
  <c r="L31" i="223"/>
  <c r="BG31" i="223"/>
  <c r="BS31" i="223"/>
  <c r="AY31" i="223"/>
  <c r="AF31" i="223"/>
  <c r="J31" i="223"/>
  <c r="BR31" i="223"/>
  <c r="AX31" i="223"/>
  <c r="I31" i="223"/>
  <c r="BQ31" i="223"/>
  <c r="AW31" i="223"/>
  <c r="AA31" i="223"/>
  <c r="H31" i="223"/>
  <c r="BP31" i="223"/>
  <c r="AV31" i="223"/>
  <c r="Z31" i="223"/>
  <c r="G31" i="223"/>
  <c r="BF31" i="223"/>
  <c r="AM31" i="223"/>
  <c r="T31" i="223"/>
  <c r="AZ31" i="223"/>
  <c r="U31" i="223"/>
  <c r="S31" i="223"/>
  <c r="AQ31" i="223"/>
  <c r="R31" i="223"/>
  <c r="BV31" i="223"/>
  <c r="AP31" i="223"/>
  <c r="Q31" i="223"/>
  <c r="BU31" i="223"/>
  <c r="AO31" i="223"/>
  <c r="P31" i="223"/>
  <c r="BN31" i="223"/>
  <c r="AK31" i="223"/>
  <c r="BM31" i="223"/>
  <c r="AJ31" i="223"/>
  <c r="Y31" i="223"/>
  <c r="X31" i="223"/>
  <c r="BT31" i="223"/>
  <c r="W31" i="223"/>
  <c r="BO31" i="223"/>
  <c r="V31" i="223"/>
  <c r="BL31" i="223"/>
  <c r="K31" i="223"/>
  <c r="BC31" i="223"/>
  <c r="BB31" i="223"/>
  <c r="AL31" i="223"/>
  <c r="AG31" i="223"/>
  <c r="BA31" i="223"/>
  <c r="AN31" i="223"/>
  <c r="AI31" i="223"/>
  <c r="AH31" i="223"/>
  <c r="BD31" i="223"/>
  <c r="AD31" i="223"/>
  <c r="AT31" i="223"/>
  <c r="BJ31" i="223"/>
  <c r="AL32" i="223"/>
  <c r="V32" i="223"/>
  <c r="AK32" i="223"/>
  <c r="U32" i="223"/>
  <c r="AJ32" i="223"/>
  <c r="T32" i="223"/>
  <c r="AI32" i="223"/>
  <c r="S32" i="223"/>
  <c r="AM32" i="223"/>
  <c r="O32" i="223"/>
  <c r="AH32" i="223"/>
  <c r="N32" i="223"/>
  <c r="AG32" i="223"/>
  <c r="M32" i="223"/>
  <c r="AF32" i="223"/>
  <c r="L32" i="223"/>
  <c r="Z32" i="223"/>
  <c r="AD32" i="223"/>
  <c r="AC32" i="223"/>
  <c r="AB32" i="223"/>
  <c r="AA32" i="223"/>
  <c r="R32" i="223"/>
  <c r="Q32" i="223"/>
  <c r="AE32" i="223"/>
  <c r="P32" i="223"/>
  <c r="K32" i="223"/>
  <c r="H32" i="223"/>
  <c r="W32" i="223"/>
  <c r="J32" i="223"/>
  <c r="G32" i="223"/>
  <c r="X32" i="223"/>
  <c r="AN32" i="223"/>
  <c r="BI33" i="223"/>
  <c r="AS33" i="223"/>
  <c r="AC33" i="223"/>
  <c r="M33" i="223"/>
  <c r="AG33" i="223"/>
  <c r="P33" i="223"/>
  <c r="AW33" i="223"/>
  <c r="AF33" i="223"/>
  <c r="O33" i="223"/>
  <c r="BM33" i="223"/>
  <c r="AV33" i="223"/>
  <c r="AE33" i="223"/>
  <c r="N33" i="223"/>
  <c r="BL33" i="223"/>
  <c r="AU33" i="223"/>
  <c r="AD33" i="223"/>
  <c r="L33" i="223"/>
  <c r="BV33" i="223"/>
  <c r="BE33" i="223"/>
  <c r="AN33" i="223"/>
  <c r="W33" i="223"/>
  <c r="BS33" i="223"/>
  <c r="AR33" i="223"/>
  <c r="U33" i="223"/>
  <c r="BR33" i="223"/>
  <c r="AQ33" i="223"/>
  <c r="T33" i="223"/>
  <c r="BQ33" i="223"/>
  <c r="AP33" i="223"/>
  <c r="BP33" i="223"/>
  <c r="AO33" i="223"/>
  <c r="R33" i="223"/>
  <c r="BD33" i="223"/>
  <c r="G33" i="223"/>
  <c r="BH33" i="223"/>
  <c r="Z33" i="223"/>
  <c r="BG33" i="223"/>
  <c r="Y33" i="223"/>
  <c r="BF33" i="223"/>
  <c r="X33" i="223"/>
  <c r="BC33" i="223"/>
  <c r="V33" i="223"/>
  <c r="BB33" i="223"/>
  <c r="Q33" i="223"/>
  <c r="I33" i="223"/>
  <c r="AT33" i="223"/>
  <c r="H33" i="223"/>
  <c r="BU33" i="223"/>
  <c r="BT33" i="223"/>
  <c r="BK33" i="223"/>
  <c r="BJ33" i="223"/>
  <c r="BA33" i="223"/>
  <c r="AZ33" i="223"/>
  <c r="AK33" i="223"/>
  <c r="AJ33" i="223"/>
  <c r="AA33" i="223"/>
  <c r="BW33" i="223"/>
  <c r="AL33" i="223"/>
  <c r="AB33" i="223"/>
  <c r="K33" i="223"/>
  <c r="J33" i="223"/>
  <c r="AM33" i="223"/>
  <c r="AH33" i="223"/>
  <c r="AX33" i="223"/>
  <c r="BN33" i="223"/>
  <c r="BL34" i="223"/>
  <c r="AV34" i="223"/>
  <c r="AF34" i="223"/>
  <c r="P34" i="223"/>
  <c r="BV34" i="223"/>
  <c r="BE34" i="223"/>
  <c r="AN34" i="223"/>
  <c r="W34" i="223"/>
  <c r="BU34" i="223"/>
  <c r="BO34" i="223"/>
  <c r="AW34" i="223"/>
  <c r="AD34" i="223"/>
  <c r="L34" i="223"/>
  <c r="BN34" i="223"/>
  <c r="AU34" i="223"/>
  <c r="K34" i="223"/>
  <c r="BM34" i="223"/>
  <c r="AT34" i="223"/>
  <c r="J34" i="223"/>
  <c r="BK34" i="223"/>
  <c r="AA34" i="223"/>
  <c r="I34" i="223"/>
  <c r="BD34" i="223"/>
  <c r="AL34" i="223"/>
  <c r="T34" i="223"/>
  <c r="AZ34" i="223"/>
  <c r="X34" i="223"/>
  <c r="AY34" i="223"/>
  <c r="V34" i="223"/>
  <c r="BW34" i="223"/>
  <c r="AX34" i="223"/>
  <c r="U34" i="223"/>
  <c r="BT34" i="223"/>
  <c r="S34" i="223"/>
  <c r="BS34" i="223"/>
  <c r="AQ34" i="223"/>
  <c r="R34" i="223"/>
  <c r="AJ34" i="223"/>
  <c r="H34" i="223"/>
  <c r="BR34" i="223"/>
  <c r="AG34" i="223"/>
  <c r="BQ34" i="223"/>
  <c r="AE34" i="223"/>
  <c r="BP34" i="223"/>
  <c r="Z34" i="223"/>
  <c r="BJ34" i="223"/>
  <c r="Y34" i="223"/>
  <c r="Q34" i="223"/>
  <c r="BC34" i="223"/>
  <c r="BB34" i="223"/>
  <c r="G34" i="223"/>
  <c r="BG34" i="223"/>
  <c r="BF34" i="223"/>
  <c r="BA34" i="223"/>
  <c r="AP34" i="223"/>
  <c r="AK34" i="223"/>
  <c r="AI34" i="223"/>
  <c r="N34" i="223"/>
  <c r="AO34" i="223"/>
  <c r="AM34" i="223"/>
  <c r="O34" i="223"/>
  <c r="AB34" i="223"/>
  <c r="AR34" i="223"/>
  <c r="BH34" i="223"/>
  <c r="BX34" i="223"/>
  <c r="V35" i="223"/>
  <c r="AL35" i="223"/>
  <c r="BB35" i="223"/>
  <c r="BR35" i="223"/>
  <c r="BN36" i="223"/>
  <c r="AX36" i="223"/>
  <c r="AH36" i="223"/>
  <c r="R36" i="223"/>
  <c r="BQ36" i="223"/>
  <c r="AZ36" i="223"/>
  <c r="AI36" i="223"/>
  <c r="BP36" i="223"/>
  <c r="AY36" i="223"/>
  <c r="P36" i="223"/>
  <c r="BI36" i="223"/>
  <c r="AP36" i="223"/>
  <c r="W36" i="223"/>
  <c r="BH36" i="223"/>
  <c r="AO36" i="223"/>
  <c r="V36" i="223"/>
  <c r="BG36" i="223"/>
  <c r="AN36" i="223"/>
  <c r="U36" i="223"/>
  <c r="BF36" i="223"/>
  <c r="AM36" i="223"/>
  <c r="T36" i="223"/>
  <c r="BS36" i="223"/>
  <c r="AD36" i="223"/>
  <c r="K36" i="223"/>
  <c r="BX36" i="223"/>
  <c r="X36" i="223"/>
  <c r="BW36" i="223"/>
  <c r="AU36" i="223"/>
  <c r="S36" i="223"/>
  <c r="BV36" i="223"/>
  <c r="AT36" i="223"/>
  <c r="O36" i="223"/>
  <c r="BU36" i="223"/>
  <c r="AS36" i="223"/>
  <c r="N36" i="223"/>
  <c r="BT36" i="223"/>
  <c r="AR36" i="223"/>
  <c r="M36" i="223"/>
  <c r="BK36" i="223"/>
  <c r="G36" i="223"/>
  <c r="Y36" i="223"/>
  <c r="BJ36" i="223"/>
  <c r="L36" i="223"/>
  <c r="BE36" i="223"/>
  <c r="J36" i="223"/>
  <c r="BD36" i="223"/>
  <c r="I36" i="223"/>
  <c r="BC36" i="223"/>
  <c r="H36" i="223"/>
  <c r="AQ36" i="223"/>
  <c r="AL36" i="223"/>
  <c r="BR36" i="223"/>
  <c r="BO36" i="223"/>
  <c r="BA36" i="223"/>
  <c r="AK36" i="223"/>
  <c r="AC36" i="223"/>
  <c r="Z36" i="223"/>
  <c r="AA36" i="223"/>
  <c r="BB36" i="223"/>
  <c r="AB36" i="223"/>
  <c r="AF36" i="223"/>
  <c r="AV36" i="223"/>
  <c r="BL36" i="223"/>
  <c r="BH37" i="223"/>
  <c r="Y37" i="223"/>
  <c r="BQ37" i="223"/>
  <c r="AY37" i="223"/>
  <c r="AG37" i="223"/>
  <c r="O37" i="223"/>
  <c r="BP37" i="223"/>
  <c r="AX37" i="223"/>
  <c r="AF37" i="223"/>
  <c r="N37" i="223"/>
  <c r="BT37" i="223"/>
  <c r="AZ37" i="223"/>
  <c r="AD37" i="223"/>
  <c r="I37" i="223"/>
  <c r="BS37" i="223"/>
  <c r="AW37" i="223"/>
  <c r="AC37" i="223"/>
  <c r="H37" i="223"/>
  <c r="BR37" i="223"/>
  <c r="AV37" i="223"/>
  <c r="AB37" i="223"/>
  <c r="G37" i="223"/>
  <c r="BO37" i="223"/>
  <c r="AU37" i="223"/>
  <c r="BI37" i="223"/>
  <c r="AM37" i="223"/>
  <c r="S37" i="223"/>
  <c r="BL37" i="223"/>
  <c r="AJ37" i="223"/>
  <c r="BK37" i="223"/>
  <c r="AI37" i="223"/>
  <c r="BJ37" i="223"/>
  <c r="AH37" i="223"/>
  <c r="AE37" i="223"/>
  <c r="BE37" i="223"/>
  <c r="X37" i="223"/>
  <c r="AT37" i="223"/>
  <c r="R37" i="223"/>
  <c r="AN37" i="223"/>
  <c r="AL37" i="223"/>
  <c r="AK37" i="223"/>
  <c r="W37" i="223"/>
  <c r="BX37" i="223"/>
  <c r="V37" i="223"/>
  <c r="BN37" i="223"/>
  <c r="Q37" i="223"/>
  <c r="BM37" i="223"/>
  <c r="P37" i="223"/>
  <c r="M37" i="223"/>
  <c r="L37" i="223"/>
  <c r="J37" i="223"/>
  <c r="BC37" i="223"/>
  <c r="BB37" i="223"/>
  <c r="AR37" i="223"/>
  <c r="T37" i="223"/>
  <c r="BU37" i="223"/>
  <c r="BD37" i="223"/>
  <c r="BA37" i="223"/>
  <c r="AS37" i="223"/>
  <c r="AO37" i="223"/>
  <c r="U37" i="223"/>
  <c r="Z37" i="223"/>
  <c r="AP37" i="223"/>
  <c r="BF37" i="223"/>
  <c r="BV37" i="223"/>
  <c r="BO38" i="223"/>
  <c r="BJ39" i="223"/>
  <c r="BO41" i="223"/>
  <c r="AC42" i="223"/>
  <c r="AS42" i="223"/>
  <c r="BI42" i="223"/>
  <c r="AH43" i="223"/>
  <c r="R43" i="223"/>
  <c r="AG43" i="223"/>
  <c r="Q43" i="223"/>
  <c r="AA43" i="223"/>
  <c r="I43" i="223"/>
  <c r="Z43" i="223"/>
  <c r="H43" i="223"/>
  <c r="Y43" i="223"/>
  <c r="G43" i="223"/>
  <c r="AE43" i="223"/>
  <c r="J43" i="223"/>
  <c r="AD43" i="223"/>
  <c r="AC43" i="223"/>
  <c r="O43" i="223"/>
  <c r="AN43" i="223"/>
  <c r="N43" i="223"/>
  <c r="M43" i="223"/>
  <c r="L43" i="223"/>
  <c r="X43" i="223"/>
  <c r="AI43" i="223"/>
  <c r="AF43" i="223"/>
  <c r="AB43" i="223"/>
  <c r="K43" i="223"/>
  <c r="AK43" i="223"/>
  <c r="AJ43" i="223"/>
  <c r="U43" i="223"/>
  <c r="P43" i="223"/>
  <c r="T43" i="223"/>
  <c r="S43" i="223"/>
  <c r="W43" i="223"/>
  <c r="AM43" i="223"/>
  <c r="K45" i="223"/>
  <c r="BK45" i="223"/>
  <c r="AA45" i="223"/>
  <c r="AQ45" i="223"/>
  <c r="BG45" i="223"/>
  <c r="U46" i="223"/>
  <c r="AM46" i="223"/>
  <c r="AK46" i="223"/>
  <c r="BA46" i="223"/>
  <c r="BQ46" i="223"/>
  <c r="O47" i="223"/>
  <c r="L47" i="223"/>
  <c r="K47" i="223"/>
  <c r="AE47" i="223"/>
  <c r="AU47" i="223"/>
  <c r="BK47" i="223"/>
  <c r="I48" i="223"/>
  <c r="H48" i="223"/>
  <c r="BP48" i="223"/>
  <c r="AZ48" i="223"/>
  <c r="AM48" i="223"/>
  <c r="AH48" i="223"/>
  <c r="G48" i="223"/>
  <c r="Y48" i="223"/>
  <c r="AO48" i="223"/>
  <c r="BE48" i="223"/>
  <c r="BU48" i="223"/>
  <c r="S49" i="223"/>
  <c r="Z49" i="223"/>
  <c r="X49" i="223"/>
  <c r="BV49" i="223"/>
  <c r="AN49" i="223"/>
  <c r="BN49" i="223"/>
  <c r="AI49" i="223"/>
  <c r="AY49" i="223"/>
  <c r="BO49" i="223"/>
  <c r="M50" i="223"/>
  <c r="BQ50" i="223"/>
  <c r="BD50" i="223"/>
  <c r="BA50" i="223"/>
  <c r="AF50" i="223"/>
  <c r="AY50" i="223"/>
  <c r="AX50" i="223"/>
  <c r="AC50" i="223"/>
  <c r="AS50" i="223"/>
  <c r="BI50" i="223"/>
  <c r="BK51" i="223"/>
  <c r="AU51" i="223"/>
  <c r="AE51" i="223"/>
  <c r="O51" i="223"/>
  <c r="BJ51" i="223"/>
  <c r="AT51" i="223"/>
  <c r="AD51" i="223"/>
  <c r="N51" i="223"/>
  <c r="BT51" i="223"/>
  <c r="AJ51" i="223"/>
  <c r="R51" i="223"/>
  <c r="AY51" i="223"/>
  <c r="AF51" i="223"/>
  <c r="K51" i="223"/>
  <c r="BQ51" i="223"/>
  <c r="AX51" i="223"/>
  <c r="AC51" i="223"/>
  <c r="J51" i="223"/>
  <c r="BD51" i="223"/>
  <c r="AH51" i="223"/>
  <c r="I51" i="223"/>
  <c r="AG51" i="223"/>
  <c r="H51" i="223"/>
  <c r="BA51" i="223"/>
  <c r="AB51" i="223"/>
  <c r="G51" i="223"/>
  <c r="AW51" i="223"/>
  <c r="AV51" i="223"/>
  <c r="BV51" i="223"/>
  <c r="AS51" i="223"/>
  <c r="U51" i="223"/>
  <c r="BU51" i="223"/>
  <c r="AR51" i="223"/>
  <c r="T51" i="223"/>
  <c r="AZ51" i="223"/>
  <c r="M51" i="223"/>
  <c r="AQ51" i="223"/>
  <c r="L51" i="223"/>
  <c r="AP51" i="223"/>
  <c r="AO51" i="223"/>
  <c r="AN51" i="223"/>
  <c r="BM51" i="223"/>
  <c r="AA51" i="223"/>
  <c r="BO51" i="223"/>
  <c r="Q51" i="223"/>
  <c r="BN51" i="223"/>
  <c r="P51" i="223"/>
  <c r="BL51" i="223"/>
  <c r="BI51" i="223"/>
  <c r="BH51" i="223"/>
  <c r="BG51" i="223"/>
  <c r="AI51" i="223"/>
  <c r="Z51" i="223"/>
  <c r="Y51" i="223"/>
  <c r="X51" i="223"/>
  <c r="S51" i="223"/>
  <c r="BE51" i="223"/>
  <c r="BP51" i="223"/>
  <c r="BF51" i="223"/>
  <c r="AK51" i="223"/>
  <c r="W51" i="223"/>
  <c r="AM51" i="223"/>
  <c r="BC51" i="223"/>
  <c r="BS51" i="223"/>
  <c r="Q52" i="223"/>
  <c r="AR52" i="223"/>
  <c r="AQ52" i="223"/>
  <c r="AP52" i="223"/>
  <c r="L52" i="223"/>
  <c r="K52" i="223"/>
  <c r="BJ52" i="223"/>
  <c r="BG52" i="223"/>
  <c r="AS52" i="223"/>
  <c r="J52" i="223"/>
  <c r="BK52" i="223"/>
  <c r="AG52" i="223"/>
  <c r="AW52" i="223"/>
  <c r="BM52" i="223"/>
  <c r="K53" i="223"/>
  <c r="BD53" i="223"/>
  <c r="BA53" i="223"/>
  <c r="AY53" i="223"/>
  <c r="AX53" i="223"/>
  <c r="AV53" i="223"/>
  <c r="AB53" i="223"/>
  <c r="Q53" i="223"/>
  <c r="AZ53" i="223"/>
  <c r="Z53" i="223"/>
  <c r="Y53" i="223"/>
  <c r="AA53" i="223"/>
  <c r="AQ53" i="223"/>
  <c r="BG53" i="223"/>
  <c r="AF54" i="223"/>
  <c r="AE54" i="223"/>
  <c r="X54" i="223"/>
  <c r="AZ54" i="223"/>
  <c r="AY54" i="223"/>
  <c r="AX54" i="223"/>
  <c r="AW54" i="223"/>
  <c r="AP54" i="223"/>
  <c r="Y54" i="223"/>
  <c r="Z54" i="223"/>
  <c r="U54" i="223"/>
  <c r="AD54" i="223"/>
  <c r="AC54" i="223"/>
  <c r="L54" i="223"/>
  <c r="K54" i="223"/>
  <c r="J54" i="223"/>
  <c r="AK54" i="223"/>
  <c r="O55" i="223"/>
  <c r="AV55" i="223"/>
  <c r="J55" i="223"/>
  <c r="AQ55" i="223"/>
  <c r="AM55" i="223"/>
  <c r="AL55" i="223"/>
  <c r="AK55" i="223"/>
  <c r="W55" i="223"/>
  <c r="X55" i="223"/>
  <c r="V55" i="223"/>
  <c r="R55" i="223"/>
  <c r="Q55" i="223"/>
  <c r="M55" i="223"/>
  <c r="L55" i="223"/>
  <c r="AX55" i="223"/>
  <c r="AW55" i="223"/>
  <c r="AY55" i="223"/>
  <c r="AC55" i="223"/>
  <c r="K55" i="223"/>
  <c r="AB55" i="223"/>
  <c r="AE55" i="223"/>
  <c r="AU55" i="223"/>
  <c r="I56" i="223"/>
  <c r="AK56" i="223"/>
  <c r="AJ56" i="223"/>
  <c r="AI56" i="223"/>
  <c r="AB56" i="223"/>
  <c r="R56" i="223"/>
  <c r="Q56" i="223"/>
  <c r="P56" i="223"/>
  <c r="N56" i="223"/>
  <c r="M56" i="223"/>
  <c r="AA56" i="223"/>
  <c r="T56" i="223"/>
  <c r="S56" i="223"/>
  <c r="Z56" i="223"/>
  <c r="X56" i="223"/>
  <c r="U56" i="223"/>
  <c r="AN56" i="223"/>
  <c r="Y56" i="223"/>
  <c r="AP57" i="223"/>
  <c r="S57" i="223"/>
  <c r="AO57" i="223"/>
  <c r="R57" i="223"/>
  <c r="AN57" i="223"/>
  <c r="O57" i="223"/>
  <c r="Y57" i="223"/>
  <c r="X57" i="223"/>
  <c r="W57" i="223"/>
  <c r="V57" i="223"/>
  <c r="J57" i="223"/>
  <c r="G57" i="223"/>
  <c r="AR57" i="223"/>
  <c r="AJ57" i="223"/>
  <c r="AA57" i="223"/>
  <c r="Z57" i="223"/>
  <c r="U57" i="223"/>
  <c r="T57" i="223"/>
  <c r="L57" i="223"/>
  <c r="AL57" i="223"/>
  <c r="AK57" i="223"/>
  <c r="AB57" i="223"/>
  <c r="AQ57" i="223"/>
  <c r="AM57" i="223"/>
  <c r="AI57" i="223"/>
  <c r="BJ59" i="223"/>
  <c r="AT59" i="223"/>
  <c r="AD59" i="223"/>
  <c r="N59" i="223"/>
  <c r="BI59" i="223"/>
  <c r="AS59" i="223"/>
  <c r="AC59" i="223"/>
  <c r="M59" i="223"/>
  <c r="BX59" i="223"/>
  <c r="BF59" i="223"/>
  <c r="AN59" i="223"/>
  <c r="BW59" i="223"/>
  <c r="BE59" i="223"/>
  <c r="U59" i="223"/>
  <c r="BU59" i="223"/>
  <c r="BA59" i="223"/>
  <c r="AG59" i="223"/>
  <c r="K59" i="223"/>
  <c r="BD59" i="223"/>
  <c r="AI59" i="223"/>
  <c r="L59" i="223"/>
  <c r="AH59" i="223"/>
  <c r="J59" i="223"/>
  <c r="BV59" i="223"/>
  <c r="AX59" i="223"/>
  <c r="Y59" i="223"/>
  <c r="BT59" i="223"/>
  <c r="AW59" i="223"/>
  <c r="X59" i="223"/>
  <c r="AV59" i="223"/>
  <c r="AR59" i="223"/>
  <c r="P59" i="223"/>
  <c r="AQ59" i="223"/>
  <c r="O59" i="223"/>
  <c r="BR59" i="223"/>
  <c r="AP59" i="223"/>
  <c r="I59" i="223"/>
  <c r="BQ59" i="223"/>
  <c r="AO59" i="223"/>
  <c r="H59" i="223"/>
  <c r="BK59" i="223"/>
  <c r="S59" i="223"/>
  <c r="BH59" i="223"/>
  <c r="R59" i="223"/>
  <c r="BG59" i="223"/>
  <c r="Q59" i="223"/>
  <c r="BB59" i="223"/>
  <c r="G59" i="223"/>
  <c r="AZ59" i="223"/>
  <c r="AJ59" i="223"/>
  <c r="BN59" i="223"/>
  <c r="BM59" i="223"/>
  <c r="BL59" i="223"/>
  <c r="AY59" i="223"/>
  <c r="AU59" i="223"/>
  <c r="AL59" i="223"/>
  <c r="AB59" i="223"/>
  <c r="BP59" i="223"/>
  <c r="AE59" i="223"/>
  <c r="AA59" i="223"/>
  <c r="Z59" i="223"/>
  <c r="T59" i="223"/>
  <c r="AF59" i="223"/>
  <c r="BO59" i="223"/>
  <c r="W59" i="223"/>
  <c r="R15" i="223"/>
  <c r="W15" i="223"/>
  <c r="BL3" i="223"/>
  <c r="AV3" i="223"/>
  <c r="AF3" i="223"/>
  <c r="P3" i="223"/>
  <c r="BK3" i="223"/>
  <c r="AU3" i="223"/>
  <c r="AE3" i="223"/>
  <c r="O3" i="223"/>
  <c r="BJ3" i="223"/>
  <c r="AT3" i="223"/>
  <c r="AD3" i="223"/>
  <c r="N3" i="223"/>
  <c r="BI3" i="223"/>
  <c r="AS3" i="223"/>
  <c r="AC3" i="223"/>
  <c r="M3" i="223"/>
  <c r="BX3" i="223"/>
  <c r="BH3" i="223"/>
  <c r="AR3" i="223"/>
  <c r="AB3" i="223"/>
  <c r="L3" i="223"/>
  <c r="BW3" i="223"/>
  <c r="BG3" i="223"/>
  <c r="AQ3" i="223"/>
  <c r="AA3" i="223"/>
  <c r="K3" i="223"/>
  <c r="G3" i="223"/>
  <c r="BM3" i="223"/>
  <c r="BQ3" i="223"/>
  <c r="AL3" i="223"/>
  <c r="I3" i="223"/>
  <c r="BP3" i="223"/>
  <c r="AK3" i="223"/>
  <c r="H3" i="223"/>
  <c r="BO3" i="223"/>
  <c r="AJ3" i="223"/>
  <c r="BN3" i="223"/>
  <c r="AI3" i="223"/>
  <c r="BF3" i="223"/>
  <c r="AH3" i="223"/>
  <c r="BE3" i="223"/>
  <c r="AG3" i="223"/>
  <c r="BD3" i="223"/>
  <c r="Z3" i="223"/>
  <c r="BB3" i="223"/>
  <c r="Y3" i="223"/>
  <c r="BA3" i="223"/>
  <c r="X3" i="223"/>
  <c r="AZ3" i="223"/>
  <c r="V3" i="223"/>
  <c r="AY3" i="223"/>
  <c r="U3" i="223"/>
  <c r="BV3" i="223"/>
  <c r="AW3" i="223"/>
  <c r="S3" i="223"/>
  <c r="BR3" i="223"/>
  <c r="AN3" i="223"/>
  <c r="J3" i="223"/>
  <c r="W3" i="223"/>
  <c r="AM3" i="223"/>
  <c r="BC3" i="223"/>
  <c r="BS3" i="223"/>
  <c r="BT4" i="223"/>
  <c r="BD4" i="223"/>
  <c r="AN4" i="223"/>
  <c r="X4" i="223"/>
  <c r="H4" i="223"/>
  <c r="BS4" i="223"/>
  <c r="BC4" i="223"/>
  <c r="AM4" i="223"/>
  <c r="W4" i="223"/>
  <c r="G4" i="223"/>
  <c r="BR4" i="223"/>
  <c r="BB4" i="223"/>
  <c r="AL4" i="223"/>
  <c r="V4" i="223"/>
  <c r="BQ4" i="223"/>
  <c r="BA4" i="223"/>
  <c r="AK4" i="223"/>
  <c r="U4" i="223"/>
  <c r="BP4" i="223"/>
  <c r="AZ4" i="223"/>
  <c r="AJ4" i="223"/>
  <c r="T4" i="223"/>
  <c r="BO4" i="223"/>
  <c r="AY4" i="223"/>
  <c r="AI4" i="223"/>
  <c r="S4" i="223"/>
  <c r="BK4" i="223"/>
  <c r="AU4" i="223"/>
  <c r="AE4" i="223"/>
  <c r="O4" i="223"/>
  <c r="BU4" i="223"/>
  <c r="BE4" i="223"/>
  <c r="AO4" i="223"/>
  <c r="Y4" i="223"/>
  <c r="I4" i="223"/>
  <c r="BG4" i="223"/>
  <c r="AA4" i="223"/>
  <c r="BF4" i="223"/>
  <c r="Z4" i="223"/>
  <c r="AX4" i="223"/>
  <c r="R4" i="223"/>
  <c r="Q4" i="223"/>
  <c r="AV4" i="223"/>
  <c r="P4" i="223"/>
  <c r="AT4" i="223"/>
  <c r="N4" i="223"/>
  <c r="AS4" i="223"/>
  <c r="M4" i="223"/>
  <c r="AR4" i="223"/>
  <c r="L4" i="223"/>
  <c r="AQ4" i="223"/>
  <c r="K4" i="223"/>
  <c r="AP4" i="223"/>
  <c r="J4" i="223"/>
  <c r="BN4" i="223"/>
  <c r="AH4" i="223"/>
  <c r="BL4" i="223"/>
  <c r="AF4" i="223"/>
  <c r="BH4" i="223"/>
  <c r="AB4" i="223"/>
  <c r="AW4" i="223"/>
  <c r="BX5" i="223"/>
  <c r="BP5" i="223"/>
  <c r="AZ5" i="223"/>
  <c r="AJ5" i="223"/>
  <c r="T5" i="223"/>
  <c r="BO5" i="223"/>
  <c r="AX5" i="223"/>
  <c r="AG5" i="223"/>
  <c r="P5" i="223"/>
  <c r="BN5" i="223"/>
  <c r="AW5" i="223"/>
  <c r="AF5" i="223"/>
  <c r="O5" i="223"/>
  <c r="BM5" i="223"/>
  <c r="AV5" i="223"/>
  <c r="AE5" i="223"/>
  <c r="N5" i="223"/>
  <c r="BL5" i="223"/>
  <c r="AU5" i="223"/>
  <c r="AD5" i="223"/>
  <c r="M5" i="223"/>
  <c r="BK5" i="223"/>
  <c r="AT5" i="223"/>
  <c r="AC5" i="223"/>
  <c r="L5" i="223"/>
  <c r="BJ5" i="223"/>
  <c r="AS5" i="223"/>
  <c r="AB5" i="223"/>
  <c r="K5" i="223"/>
  <c r="AP5" i="223"/>
  <c r="BF5" i="223"/>
  <c r="AO5" i="223"/>
  <c r="X5" i="223"/>
  <c r="G5" i="223"/>
  <c r="BQ5" i="223"/>
  <c r="AY5" i="223"/>
  <c r="AH5" i="223"/>
  <c r="Q5" i="223"/>
  <c r="BC5" i="223"/>
  <c r="S5" i="223"/>
  <c r="BB5" i="223"/>
  <c r="R5" i="223"/>
  <c r="BA5" i="223"/>
  <c r="J5" i="223"/>
  <c r="AR5" i="223"/>
  <c r="I5" i="223"/>
  <c r="H5" i="223"/>
  <c r="AN5" i="223"/>
  <c r="AM5" i="223"/>
  <c r="BV5" i="223"/>
  <c r="AL5" i="223"/>
  <c r="BU5" i="223"/>
  <c r="AK5" i="223"/>
  <c r="BT5" i="223"/>
  <c r="AI5" i="223"/>
  <c r="BS5" i="223"/>
  <c r="BI5" i="223"/>
  <c r="Y5" i="223"/>
  <c r="BD5" i="223"/>
  <c r="U5" i="223"/>
  <c r="AA5" i="223"/>
  <c r="AQ5" i="223"/>
  <c r="BG5" i="223"/>
  <c r="BW5" i="223"/>
  <c r="BP6" i="223"/>
  <c r="AZ6" i="223"/>
  <c r="AJ6" i="223"/>
  <c r="T6" i="223"/>
  <c r="BX6" i="223"/>
  <c r="BH6" i="223"/>
  <c r="AR6" i="223"/>
  <c r="AB6" i="223"/>
  <c r="L6" i="223"/>
  <c r="AX6" i="223"/>
  <c r="AF6" i="223"/>
  <c r="N6" i="223"/>
  <c r="BO6" i="223"/>
  <c r="AW6" i="223"/>
  <c r="AE6" i="223"/>
  <c r="M6" i="223"/>
  <c r="BN6" i="223"/>
  <c r="AV6" i="223"/>
  <c r="AD6" i="223"/>
  <c r="K6" i="223"/>
  <c r="BM6" i="223"/>
  <c r="AU6" i="223"/>
  <c r="AC6" i="223"/>
  <c r="J6" i="223"/>
  <c r="BL6" i="223"/>
  <c r="AT6" i="223"/>
  <c r="AA6" i="223"/>
  <c r="I6" i="223"/>
  <c r="BK6" i="223"/>
  <c r="AS6" i="223"/>
  <c r="Z6" i="223"/>
  <c r="H6" i="223"/>
  <c r="BG6" i="223"/>
  <c r="AO6" i="223"/>
  <c r="W6" i="223"/>
  <c r="BF6" i="223"/>
  <c r="AN6" i="223"/>
  <c r="V6" i="223"/>
  <c r="BR6" i="223"/>
  <c r="AY6" i="223"/>
  <c r="AG6" i="223"/>
  <c r="O6" i="223"/>
  <c r="BI6" i="223"/>
  <c r="S6" i="223"/>
  <c r="BE6" i="223"/>
  <c r="R6" i="223"/>
  <c r="BD6" i="223"/>
  <c r="Q6" i="223"/>
  <c r="BC6" i="223"/>
  <c r="P6" i="223"/>
  <c r="BB6" i="223"/>
  <c r="G6" i="223"/>
  <c r="AQ6" i="223"/>
  <c r="AP6" i="223"/>
  <c r="AM6" i="223"/>
  <c r="AL6" i="223"/>
  <c r="BW6" i="223"/>
  <c r="BU6" i="223"/>
  <c r="AH6" i="223"/>
  <c r="BJ6" i="223"/>
  <c r="U6" i="223"/>
  <c r="AK6" i="223"/>
  <c r="BA6" i="223"/>
  <c r="BQ6" i="223"/>
  <c r="BX7" i="223"/>
  <c r="BH7" i="223"/>
  <c r="AR7" i="223"/>
  <c r="AB7" i="223"/>
  <c r="L7" i="223"/>
  <c r="BP7" i="223"/>
  <c r="AZ7" i="223"/>
  <c r="AJ7" i="223"/>
  <c r="T7" i="223"/>
  <c r="BR7" i="223"/>
  <c r="AY7" i="223"/>
  <c r="AG7" i="223"/>
  <c r="O7" i="223"/>
  <c r="BQ7" i="223"/>
  <c r="AX7" i="223"/>
  <c r="AF7" i="223"/>
  <c r="N7" i="223"/>
  <c r="BO7" i="223"/>
  <c r="AW7" i="223"/>
  <c r="M7" i="223"/>
  <c r="BN7" i="223"/>
  <c r="AV7" i="223"/>
  <c r="AD7" i="223"/>
  <c r="K7" i="223"/>
  <c r="BM7" i="223"/>
  <c r="AC7" i="223"/>
  <c r="J7" i="223"/>
  <c r="BL7" i="223"/>
  <c r="AT7" i="223"/>
  <c r="AA7" i="223"/>
  <c r="I7" i="223"/>
  <c r="BI7" i="223"/>
  <c r="AP7" i="223"/>
  <c r="X7" i="223"/>
  <c r="BG7" i="223"/>
  <c r="AO7" i="223"/>
  <c r="W7" i="223"/>
  <c r="BS7" i="223"/>
  <c r="BA7" i="223"/>
  <c r="AH7" i="223"/>
  <c r="P7" i="223"/>
  <c r="BT7" i="223"/>
  <c r="Y7" i="223"/>
  <c r="V7" i="223"/>
  <c r="BJ7" i="223"/>
  <c r="U7" i="223"/>
  <c r="BF7" i="223"/>
  <c r="S7" i="223"/>
  <c r="BE7" i="223"/>
  <c r="R7" i="223"/>
  <c r="BD7" i="223"/>
  <c r="Q7" i="223"/>
  <c r="BC7" i="223"/>
  <c r="H7" i="223"/>
  <c r="BB7" i="223"/>
  <c r="G7" i="223"/>
  <c r="AS7" i="223"/>
  <c r="AQ7" i="223"/>
  <c r="AN7" i="223"/>
  <c r="AL7" i="223"/>
  <c r="BU7" i="223"/>
  <c r="Z7" i="223"/>
  <c r="AE7" i="223"/>
  <c r="AU7" i="223"/>
  <c r="BK7" i="223"/>
  <c r="AE10" i="223"/>
  <c r="BK10" i="223"/>
  <c r="AY12" i="223"/>
  <c r="AS13" i="223"/>
  <c r="AO14" i="223"/>
  <c r="W14" i="223"/>
  <c r="AW15" i="223"/>
  <c r="BM15" i="223"/>
  <c r="AA16" i="223"/>
  <c r="AQ16" i="223"/>
  <c r="AE18" i="223"/>
  <c r="Y19" i="223"/>
  <c r="AO19" i="223"/>
  <c r="S20" i="223"/>
  <c r="AY20" i="223"/>
  <c r="AC24" i="223"/>
  <c r="BI4" i="223"/>
  <c r="X6" i="223"/>
  <c r="BJ4" i="223"/>
  <c r="Y6" i="223"/>
  <c r="S16" i="223"/>
  <c r="BE31" i="223"/>
  <c r="AI6" i="223"/>
  <c r="AU13" i="223"/>
  <c r="W16" i="223"/>
  <c r="Q3" i="223"/>
  <c r="BS6" i="223"/>
  <c r="AV13" i="223"/>
  <c r="BV16" i="223"/>
  <c r="BB18" i="223"/>
  <c r="K20" i="223"/>
  <c r="AI46" i="223"/>
  <c r="R3" i="223"/>
  <c r="BT6" i="223"/>
  <c r="BA13" i="223"/>
  <c r="L20" i="223"/>
  <c r="S26" i="223"/>
  <c r="P29" i="223"/>
  <c r="BE46" i="223"/>
  <c r="AA55" i="223"/>
  <c r="T3" i="223"/>
  <c r="T20" i="223"/>
  <c r="T26" i="223"/>
  <c r="Q29" i="223"/>
  <c r="AO3" i="223"/>
  <c r="G17" i="223"/>
  <c r="Z26" i="223"/>
  <c r="AB29" i="223"/>
  <c r="BX33" i="223"/>
  <c r="BL52" i="223"/>
  <c r="AP3" i="223"/>
  <c r="AA14" i="223"/>
  <c r="BX22" i="223"/>
  <c r="AX3" i="223"/>
  <c r="V5" i="223"/>
  <c r="AN14" i="223"/>
  <c r="AH34" i="223"/>
  <c r="AR42" i="223"/>
  <c r="BT3" i="223"/>
  <c r="W5" i="223"/>
  <c r="AQ14" i="223"/>
  <c r="AZ42" i="223"/>
  <c r="AM8" i="223"/>
  <c r="Z14" i="223"/>
  <c r="T38" i="223"/>
  <c r="BV38" i="223"/>
  <c r="BE38" i="223"/>
  <c r="AN38" i="223"/>
  <c r="W38" i="223"/>
  <c r="BT38" i="223"/>
  <c r="BC38" i="223"/>
  <c r="AL38" i="223"/>
  <c r="BU38" i="223"/>
  <c r="AG38" i="223"/>
  <c r="O38" i="223"/>
  <c r="BS38" i="223"/>
  <c r="AY38" i="223"/>
  <c r="AF38" i="223"/>
  <c r="N38" i="223"/>
  <c r="BR38" i="223"/>
  <c r="BL38" i="223"/>
  <c r="AQ38" i="223"/>
  <c r="BK38" i="223"/>
  <c r="AP38" i="223"/>
  <c r="S38" i="223"/>
  <c r="BJ38" i="223"/>
  <c r="AO38" i="223"/>
  <c r="R38" i="223"/>
  <c r="BI38" i="223"/>
  <c r="AM38" i="223"/>
  <c r="Q38" i="223"/>
  <c r="AX38" i="223"/>
  <c r="AC38" i="223"/>
  <c r="I38" i="223"/>
  <c r="BD38" i="223"/>
  <c r="Y38" i="223"/>
  <c r="BB38" i="223"/>
  <c r="X38" i="223"/>
  <c r="AW38" i="223"/>
  <c r="V38" i="223"/>
  <c r="AV38" i="223"/>
  <c r="P38" i="223"/>
  <c r="AU38" i="223"/>
  <c r="M38" i="223"/>
  <c r="AI38" i="223"/>
  <c r="G38" i="223"/>
  <c r="BN38" i="223"/>
  <c r="K38" i="223"/>
  <c r="BM38" i="223"/>
  <c r="J38" i="223"/>
  <c r="BH38" i="223"/>
  <c r="H38" i="223"/>
  <c r="BG38" i="223"/>
  <c r="BF38" i="223"/>
  <c r="AR38" i="223"/>
  <c r="AB38" i="223"/>
  <c r="AA38" i="223"/>
  <c r="Z38" i="223"/>
  <c r="L38" i="223"/>
  <c r="BX38" i="223"/>
  <c r="BW38" i="223"/>
  <c r="AS38" i="223"/>
  <c r="AD38" i="223"/>
  <c r="AJ38" i="223"/>
  <c r="AZ38" i="223"/>
  <c r="BP38" i="223"/>
  <c r="BI39" i="223"/>
  <c r="AS39" i="223"/>
  <c r="AC39" i="223"/>
  <c r="M39" i="223"/>
  <c r="BB39" i="223"/>
  <c r="AK39" i="223"/>
  <c r="T39" i="223"/>
  <c r="AZ39" i="223"/>
  <c r="AI39" i="223"/>
  <c r="R39" i="223"/>
  <c r="BH39" i="223"/>
  <c r="AO39" i="223"/>
  <c r="V39" i="223"/>
  <c r="BG39" i="223"/>
  <c r="AN39" i="223"/>
  <c r="U39" i="223"/>
  <c r="BF39" i="223"/>
  <c r="AM39" i="223"/>
  <c r="S39" i="223"/>
  <c r="AQ39" i="223"/>
  <c r="P39" i="223"/>
  <c r="AP39" i="223"/>
  <c r="BL39" i="223"/>
  <c r="AL39" i="223"/>
  <c r="N39" i="223"/>
  <c r="AJ39" i="223"/>
  <c r="L39" i="223"/>
  <c r="AY39" i="223"/>
  <c r="AB39" i="223"/>
  <c r="AX39" i="223"/>
  <c r="Q39" i="223"/>
  <c r="AW39" i="223"/>
  <c r="K39" i="223"/>
  <c r="AV39" i="223"/>
  <c r="J39" i="223"/>
  <c r="I39" i="223"/>
  <c r="H39" i="223"/>
  <c r="BA39" i="223"/>
  <c r="AR39" i="223"/>
  <c r="AH39" i="223"/>
  <c r="AG39" i="223"/>
  <c r="AF39" i="223"/>
  <c r="Z39" i="223"/>
  <c r="Y39" i="223"/>
  <c r="BD39" i="223"/>
  <c r="BC39" i="223"/>
  <c r="AA39" i="223"/>
  <c r="X39" i="223"/>
  <c r="W39" i="223"/>
  <c r="BE39" i="223"/>
  <c r="AD39" i="223"/>
  <c r="AT39" i="223"/>
  <c r="BR40" i="223"/>
  <c r="BB40" i="223"/>
  <c r="AL40" i="223"/>
  <c r="V40" i="223"/>
  <c r="BO40" i="223"/>
  <c r="AX40" i="223"/>
  <c r="AG40" i="223"/>
  <c r="P40" i="223"/>
  <c r="BM40" i="223"/>
  <c r="AV40" i="223"/>
  <c r="AE40" i="223"/>
  <c r="N40" i="223"/>
  <c r="BK40" i="223"/>
  <c r="AR40" i="223"/>
  <c r="BJ40" i="223"/>
  <c r="AQ40" i="223"/>
  <c r="BI40" i="223"/>
  <c r="AP40" i="223"/>
  <c r="W40" i="223"/>
  <c r="BF40" i="223"/>
  <c r="AI40" i="223"/>
  <c r="K40" i="223"/>
  <c r="AH40" i="223"/>
  <c r="J40" i="223"/>
  <c r="AF40" i="223"/>
  <c r="BC40" i="223"/>
  <c r="AD40" i="223"/>
  <c r="H40" i="223"/>
  <c r="BS40" i="223"/>
  <c r="AT40" i="223"/>
  <c r="T40" i="223"/>
  <c r="AK40" i="223"/>
  <c r="BQ40" i="223"/>
  <c r="AJ40" i="223"/>
  <c r="BP40" i="223"/>
  <c r="AC40" i="223"/>
  <c r="BN40" i="223"/>
  <c r="AB40" i="223"/>
  <c r="BL40" i="223"/>
  <c r="AA40" i="223"/>
  <c r="AY40" i="223"/>
  <c r="Q40" i="223"/>
  <c r="AZ40" i="223"/>
  <c r="AW40" i="223"/>
  <c r="AU40" i="223"/>
  <c r="AS40" i="223"/>
  <c r="Z40" i="223"/>
  <c r="U40" i="223"/>
  <c r="G40" i="223"/>
  <c r="BV40" i="223"/>
  <c r="BA40" i="223"/>
  <c r="R40" i="223"/>
  <c r="L40" i="223"/>
  <c r="X40" i="223"/>
  <c r="AN40" i="223"/>
  <c r="BD40" i="223"/>
  <c r="BT40" i="223"/>
  <c r="BK41" i="223"/>
  <c r="AU41" i="223"/>
  <c r="AE41" i="223"/>
  <c r="O41" i="223"/>
  <c r="BM41" i="223"/>
  <c r="AV41" i="223"/>
  <c r="AD41" i="223"/>
  <c r="M41" i="223"/>
  <c r="BJ41" i="223"/>
  <c r="AS41" i="223"/>
  <c r="AB41" i="223"/>
  <c r="K41" i="223"/>
  <c r="BS41" i="223"/>
  <c r="AZ41" i="223"/>
  <c r="AG41" i="223"/>
  <c r="L41" i="223"/>
  <c r="BR41" i="223"/>
  <c r="AF41" i="223"/>
  <c r="J41" i="223"/>
  <c r="BQ41" i="223"/>
  <c r="AC41" i="223"/>
  <c r="I41" i="223"/>
  <c r="BG41" i="223"/>
  <c r="AK41" i="223"/>
  <c r="N41" i="223"/>
  <c r="BF41" i="223"/>
  <c r="AJ41" i="223"/>
  <c r="H41" i="223"/>
  <c r="BE41" i="223"/>
  <c r="G41" i="223"/>
  <c r="BD41" i="223"/>
  <c r="BT41" i="223"/>
  <c r="AR41" i="223"/>
  <c r="V41" i="223"/>
  <c r="AA41" i="223"/>
  <c r="Z41" i="223"/>
  <c r="BL41" i="223"/>
  <c r="Y41" i="223"/>
  <c r="BI41" i="223"/>
  <c r="X41" i="223"/>
  <c r="BH41" i="223"/>
  <c r="W41" i="223"/>
  <c r="AT41" i="223"/>
  <c r="Q41" i="223"/>
  <c r="AN41" i="223"/>
  <c r="AM41" i="223"/>
  <c r="AL41" i="223"/>
  <c r="U41" i="223"/>
  <c r="T41" i="223"/>
  <c r="BU41" i="223"/>
  <c r="P41" i="223"/>
  <c r="BP41" i="223"/>
  <c r="R41" i="223"/>
  <c r="BC41" i="223"/>
  <c r="BB41" i="223"/>
  <c r="AQ41" i="223"/>
  <c r="AH41" i="223"/>
  <c r="AX41" i="223"/>
  <c r="BN41" i="223"/>
  <c r="BU42" i="223"/>
  <c r="BT42" i="223"/>
  <c r="BD42" i="223"/>
  <c r="AN42" i="223"/>
  <c r="X42" i="223"/>
  <c r="H42" i="223"/>
  <c r="BJ42" i="223"/>
  <c r="K42" i="223"/>
  <c r="AQ42" i="223"/>
  <c r="Z42" i="223"/>
  <c r="I42" i="223"/>
  <c r="BF42" i="223"/>
  <c r="AL42" i="223"/>
  <c r="S42" i="223"/>
  <c r="BE42" i="223"/>
  <c r="AK42" i="223"/>
  <c r="R42" i="223"/>
  <c r="BC42" i="223"/>
  <c r="AJ42" i="223"/>
  <c r="Q42" i="223"/>
  <c r="BK42" i="223"/>
  <c r="AI42" i="223"/>
  <c r="AH42" i="223"/>
  <c r="L42" i="223"/>
  <c r="BG42" i="223"/>
  <c r="AG42" i="223"/>
  <c r="J42" i="223"/>
  <c r="BB42" i="223"/>
  <c r="AF42" i="223"/>
  <c r="G42" i="223"/>
  <c r="BR42" i="223"/>
  <c r="AV42" i="223"/>
  <c r="W42" i="223"/>
  <c r="BO42" i="223"/>
  <c r="AD42" i="223"/>
  <c r="BN42" i="223"/>
  <c r="BM42" i="223"/>
  <c r="AA42" i="223"/>
  <c r="BL42" i="223"/>
  <c r="Y42" i="223"/>
  <c r="BA42" i="223"/>
  <c r="V42" i="223"/>
  <c r="AU42" i="223"/>
  <c r="N42" i="223"/>
  <c r="T42" i="223"/>
  <c r="BV42" i="223"/>
  <c r="P42" i="223"/>
  <c r="BS42" i="223"/>
  <c r="O42" i="223"/>
  <c r="BQ42" i="223"/>
  <c r="BP42" i="223"/>
  <c r="AX42" i="223"/>
  <c r="AW42" i="223"/>
  <c r="AO42" i="223"/>
  <c r="AM42" i="223"/>
  <c r="AE42" i="223"/>
  <c r="U42" i="223"/>
  <c r="AY42" i="223"/>
  <c r="AP42" i="223"/>
  <c r="AB42" i="223"/>
  <c r="BH42" i="223"/>
  <c r="V43" i="223"/>
  <c r="AL43" i="223"/>
  <c r="AA44" i="223"/>
  <c r="K44" i="223"/>
  <c r="Z44" i="223"/>
  <c r="J44" i="223"/>
  <c r="X44" i="223"/>
  <c r="W44" i="223"/>
  <c r="V44" i="223"/>
  <c r="L44" i="223"/>
  <c r="I44" i="223"/>
  <c r="H44" i="223"/>
  <c r="AB44" i="223"/>
  <c r="Y44" i="223"/>
  <c r="U44" i="223"/>
  <c r="T44" i="223"/>
  <c r="N44" i="223"/>
  <c r="P44" i="223"/>
  <c r="S44" i="223"/>
  <c r="R44" i="223"/>
  <c r="G44" i="223"/>
  <c r="O44" i="223"/>
  <c r="M44" i="223"/>
  <c r="AZ45" i="223"/>
  <c r="AJ45" i="223"/>
  <c r="T45" i="223"/>
  <c r="AY45" i="223"/>
  <c r="AI45" i="223"/>
  <c r="S45" i="223"/>
  <c r="BE45" i="223"/>
  <c r="AM45" i="223"/>
  <c r="U45" i="223"/>
  <c r="BD45" i="223"/>
  <c r="AL45" i="223"/>
  <c r="R45" i="223"/>
  <c r="BC45" i="223"/>
  <c r="AK45" i="223"/>
  <c r="Q45" i="223"/>
  <c r="AF45" i="223"/>
  <c r="BB45" i="223"/>
  <c r="AE45" i="223"/>
  <c r="J45" i="223"/>
  <c r="BA45" i="223"/>
  <c r="AD45" i="223"/>
  <c r="I45" i="223"/>
  <c r="AX45" i="223"/>
  <c r="AC45" i="223"/>
  <c r="H45" i="223"/>
  <c r="AS45" i="223"/>
  <c r="O45" i="223"/>
  <c r="AR45" i="223"/>
  <c r="N45" i="223"/>
  <c r="M45" i="223"/>
  <c r="L45" i="223"/>
  <c r="BI45" i="223"/>
  <c r="AN45" i="223"/>
  <c r="AH45" i="223"/>
  <c r="AG45" i="223"/>
  <c r="AB45" i="223"/>
  <c r="Y45" i="223"/>
  <c r="BH45" i="223"/>
  <c r="P45" i="223"/>
  <c r="AU45" i="223"/>
  <c r="AT45" i="223"/>
  <c r="AO45" i="223"/>
  <c r="X45" i="223"/>
  <c r="W45" i="223"/>
  <c r="AW45" i="223"/>
  <c r="AV45" i="223"/>
  <c r="V45" i="223"/>
  <c r="G45" i="223"/>
  <c r="BJ45" i="223"/>
  <c r="Z45" i="223"/>
  <c r="AP45" i="223"/>
  <c r="BF45" i="223"/>
  <c r="BI46" i="223"/>
  <c r="AS46" i="223"/>
  <c r="AC46" i="223"/>
  <c r="M46" i="223"/>
  <c r="BX46" i="223"/>
  <c r="BH46" i="223"/>
  <c r="AR46" i="223"/>
  <c r="AB46" i="223"/>
  <c r="L46" i="223"/>
  <c r="BV46" i="223"/>
  <c r="BD46" i="223"/>
  <c r="AL46" i="223"/>
  <c r="T46" i="223"/>
  <c r="BU46" i="223"/>
  <c r="BC46" i="223"/>
  <c r="S46" i="223"/>
  <c r="BT46" i="223"/>
  <c r="BB46" i="223"/>
  <c r="R46" i="223"/>
  <c r="AU46" i="223"/>
  <c r="X46" i="223"/>
  <c r="BO46" i="223"/>
  <c r="AT46" i="223"/>
  <c r="W46" i="223"/>
  <c r="BN46" i="223"/>
  <c r="AQ46" i="223"/>
  <c r="V46" i="223"/>
  <c r="BM46" i="223"/>
  <c r="AP46" i="223"/>
  <c r="Y46" i="223"/>
  <c r="AY46" i="223"/>
  <c r="Q46" i="223"/>
  <c r="AX46" i="223"/>
  <c r="P46" i="223"/>
  <c r="AW46" i="223"/>
  <c r="O46" i="223"/>
  <c r="AV46" i="223"/>
  <c r="N46" i="223"/>
  <c r="BL46" i="223"/>
  <c r="AH46" i="223"/>
  <c r="G46" i="223"/>
  <c r="AG46" i="223"/>
  <c r="AF46" i="223"/>
  <c r="BW46" i="223"/>
  <c r="AE46" i="223"/>
  <c r="BS46" i="223"/>
  <c r="AD46" i="223"/>
  <c r="BR46" i="223"/>
  <c r="AA46" i="223"/>
  <c r="Z46" i="223"/>
  <c r="BF46" i="223"/>
  <c r="H46" i="223"/>
  <c r="BK46" i="223"/>
  <c r="BJ46" i="223"/>
  <c r="BG46" i="223"/>
  <c r="AO46" i="223"/>
  <c r="AN46" i="223"/>
  <c r="J46" i="223"/>
  <c r="I46" i="223"/>
  <c r="K46" i="223"/>
  <c r="AJ46" i="223"/>
  <c r="AZ46" i="223"/>
  <c r="AN48" i="223"/>
  <c r="AM59" i="223"/>
  <c r="BC59" i="223"/>
  <c r="BS59" i="223"/>
  <c r="AB60" i="223"/>
  <c r="G60" i="223"/>
  <c r="AY60" i="223"/>
  <c r="Z60" i="223"/>
  <c r="AX60" i="223"/>
  <c r="Y60" i="223"/>
  <c r="AU60" i="223"/>
  <c r="X60" i="223"/>
  <c r="BL60" i="223"/>
  <c r="BJ60" i="223"/>
  <c r="AF60" i="223"/>
  <c r="BI60" i="223"/>
  <c r="AE60" i="223"/>
  <c r="BH60" i="223"/>
  <c r="AD60" i="223"/>
  <c r="P60" i="223"/>
  <c r="BG60" i="223"/>
  <c r="O60" i="223"/>
  <c r="BD60" i="223"/>
  <c r="N60" i="223"/>
  <c r="BC60" i="223"/>
  <c r="M60" i="223"/>
  <c r="AZ60" i="223"/>
  <c r="L60" i="223"/>
  <c r="AO60" i="223"/>
  <c r="AR60" i="223"/>
  <c r="AP60" i="223"/>
  <c r="AJ60" i="223"/>
  <c r="AI60" i="223"/>
  <c r="AH60" i="223"/>
  <c r="AC60" i="223"/>
  <c r="J60" i="223"/>
  <c r="AS60" i="223"/>
  <c r="R60" i="223"/>
  <c r="Q60" i="223"/>
  <c r="K60" i="223"/>
  <c r="I60" i="223"/>
  <c r="AT60" i="223"/>
  <c r="AG60" i="223"/>
  <c r="AW60" i="223"/>
  <c r="S40" i="223"/>
  <c r="AT42" i="223"/>
  <c r="BP8" i="223"/>
  <c r="AZ8" i="223"/>
  <c r="AJ8" i="223"/>
  <c r="T8" i="223"/>
  <c r="BX8" i="223"/>
  <c r="BH8" i="223"/>
  <c r="AR8" i="223"/>
  <c r="AB8" i="223"/>
  <c r="L8" i="223"/>
  <c r="BS8" i="223"/>
  <c r="BA8" i="223"/>
  <c r="AH8" i="223"/>
  <c r="P8" i="223"/>
  <c r="BR8" i="223"/>
  <c r="AY8" i="223"/>
  <c r="AG8" i="223"/>
  <c r="O8" i="223"/>
  <c r="BQ8" i="223"/>
  <c r="AX8" i="223"/>
  <c r="AF8" i="223"/>
  <c r="N8" i="223"/>
  <c r="BO8" i="223"/>
  <c r="AW8" i="223"/>
  <c r="AE8" i="223"/>
  <c r="M8" i="223"/>
  <c r="BN8" i="223"/>
  <c r="AV8" i="223"/>
  <c r="AD8" i="223"/>
  <c r="K8" i="223"/>
  <c r="BM8" i="223"/>
  <c r="AU8" i="223"/>
  <c r="AC8" i="223"/>
  <c r="J8" i="223"/>
  <c r="BJ8" i="223"/>
  <c r="AQ8" i="223"/>
  <c r="G8" i="223"/>
  <c r="BI8" i="223"/>
  <c r="AP8" i="223"/>
  <c r="X8" i="223"/>
  <c r="BT8" i="223"/>
  <c r="BB8" i="223"/>
  <c r="AI8" i="223"/>
  <c r="Q8" i="223"/>
  <c r="Y8" i="223"/>
  <c r="AK9" i="223"/>
  <c r="BA9" i="223"/>
  <c r="BQ9" i="223"/>
  <c r="O10" i="223"/>
  <c r="AU10" i="223"/>
  <c r="I11" i="223"/>
  <c r="Y11" i="223"/>
  <c r="AO11" i="223"/>
  <c r="BE11" i="223"/>
  <c r="BU11" i="223"/>
  <c r="S12" i="223"/>
  <c r="AI12" i="223"/>
  <c r="BO12" i="223"/>
  <c r="M13" i="223"/>
  <c r="AC13" i="223"/>
  <c r="BI13" i="223"/>
  <c r="BN14" i="223"/>
  <c r="AX14" i="223"/>
  <c r="AH14" i="223"/>
  <c r="R14" i="223"/>
  <c r="BM14" i="223"/>
  <c r="AW14" i="223"/>
  <c r="AG14" i="223"/>
  <c r="Q14" i="223"/>
  <c r="BL14" i="223"/>
  <c r="AV14" i="223"/>
  <c r="AF14" i="223"/>
  <c r="P14" i="223"/>
  <c r="BX14" i="223"/>
  <c r="BH14" i="223"/>
  <c r="AR14" i="223"/>
  <c r="AB14" i="223"/>
  <c r="L14" i="223"/>
  <c r="BG14" i="223"/>
  <c r="AL14" i="223"/>
  <c r="M14" i="223"/>
  <c r="BF14" i="223"/>
  <c r="K14" i="223"/>
  <c r="BE14" i="223"/>
  <c r="AI14" i="223"/>
  <c r="J14" i="223"/>
  <c r="BD14" i="223"/>
  <c r="AE14" i="223"/>
  <c r="I14" i="223"/>
  <c r="AD14" i="223"/>
  <c r="H14" i="223"/>
  <c r="BW14" i="223"/>
  <c r="BB14" i="223"/>
  <c r="AC14" i="223"/>
  <c r="G14" i="223"/>
  <c r="BT14" i="223"/>
  <c r="AU14" i="223"/>
  <c r="Y14" i="223"/>
  <c r="AT14" i="223"/>
  <c r="X14" i="223"/>
  <c r="BO14" i="223"/>
  <c r="AP14" i="223"/>
  <c r="BI14" i="223"/>
  <c r="N14" i="223"/>
  <c r="AM14" i="223"/>
  <c r="BC14" i="223"/>
  <c r="BS14" i="223"/>
  <c r="Q15" i="223"/>
  <c r="AG15" i="223"/>
  <c r="K16" i="223"/>
  <c r="BG16" i="223"/>
  <c r="BW16" i="223"/>
  <c r="U17" i="223"/>
  <c r="AK17" i="223"/>
  <c r="BA17" i="223"/>
  <c r="O18" i="223"/>
  <c r="AU18" i="223"/>
  <c r="BK18" i="223"/>
  <c r="I19" i="223"/>
  <c r="BE19" i="223"/>
  <c r="BU19" i="223"/>
  <c r="AI20" i="223"/>
  <c r="BO20" i="223"/>
  <c r="M21" i="223"/>
  <c r="AC21" i="223"/>
  <c r="AS21" i="223"/>
  <c r="BI21" i="223"/>
  <c r="M22" i="223"/>
  <c r="BC22" i="223"/>
  <c r="H8" i="223"/>
  <c r="BC8" i="223"/>
  <c r="AS14" i="223"/>
  <c r="BG40" i="223"/>
  <c r="I8" i="223"/>
  <c r="BD8" i="223"/>
  <c r="AY14" i="223"/>
  <c r="BH40" i="223"/>
  <c r="BL45" i="223"/>
  <c r="H60" i="223"/>
  <c r="R8" i="223"/>
  <c r="S8" i="223"/>
  <c r="BF8" i="223"/>
  <c r="BJ14" i="223"/>
  <c r="U8" i="223"/>
  <c r="BG8" i="223"/>
  <c r="BK14" i="223"/>
  <c r="V8" i="223"/>
  <c r="BK8" i="223"/>
  <c r="AO41" i="223"/>
  <c r="W8" i="223"/>
  <c r="BL8" i="223"/>
  <c r="BR14" i="223"/>
  <c r="AP41" i="223"/>
  <c r="Z8" i="223"/>
  <c r="O14" i="223"/>
  <c r="BU14" i="223"/>
  <c r="AW41" i="223"/>
  <c r="AA8" i="223"/>
  <c r="BV8" i="223"/>
  <c r="S14" i="223"/>
  <c r="BV14" i="223"/>
  <c r="AE38" i="223"/>
  <c r="BA41" i="223"/>
  <c r="AK8" i="223"/>
  <c r="BW8" i="223"/>
  <c r="V14" i="223"/>
  <c r="AH38" i="223"/>
  <c r="BV41" i="223"/>
  <c r="AL8" i="223"/>
  <c r="AT38" i="223"/>
  <c r="BP46" i="223"/>
  <c r="BU47" i="223"/>
  <c r="BE47" i="223"/>
  <c r="BR47" i="223"/>
  <c r="BA47" i="223"/>
  <c r="AK47" i="223"/>
  <c r="U47" i="223"/>
  <c r="BQ47" i="223"/>
  <c r="AZ47" i="223"/>
  <c r="AJ47" i="223"/>
  <c r="T47" i="223"/>
  <c r="BF47" i="223"/>
  <c r="AM47" i="223"/>
  <c r="S47" i="223"/>
  <c r="BX47" i="223"/>
  <c r="BD47" i="223"/>
  <c r="AL47" i="223"/>
  <c r="R47" i="223"/>
  <c r="BW47" i="223"/>
  <c r="BC47" i="223"/>
  <c r="AI47" i="223"/>
  <c r="Q47" i="223"/>
  <c r="BL47" i="223"/>
  <c r="AP47" i="223"/>
  <c r="P47" i="223"/>
  <c r="AO47" i="223"/>
  <c r="AN47" i="223"/>
  <c r="N47" i="223"/>
  <c r="BI47" i="223"/>
  <c r="AH47" i="223"/>
  <c r="M47" i="223"/>
  <c r="BS47" i="223"/>
  <c r="AQ47" i="223"/>
  <c r="I47" i="223"/>
  <c r="BP47" i="223"/>
  <c r="AG47" i="223"/>
  <c r="H47" i="223"/>
  <c r="BO47" i="223"/>
  <c r="AF47" i="223"/>
  <c r="G47" i="223"/>
  <c r="BN47" i="223"/>
  <c r="BM47" i="223"/>
  <c r="AX47" i="223"/>
  <c r="Y47" i="223"/>
  <c r="AW47" i="223"/>
  <c r="AV47" i="223"/>
  <c r="AS47" i="223"/>
  <c r="AR47" i="223"/>
  <c r="Z47" i="223"/>
  <c r="BV47" i="223"/>
  <c r="BT47" i="223"/>
  <c r="BH47" i="223"/>
  <c r="BG47" i="223"/>
  <c r="AC47" i="223"/>
  <c r="AB47" i="223"/>
  <c r="AD47" i="223"/>
  <c r="AT47" i="223"/>
  <c r="BJ47" i="223"/>
  <c r="BM48" i="223"/>
  <c r="AW48" i="223"/>
  <c r="AG48" i="223"/>
  <c r="Q48" i="223"/>
  <c r="BO48" i="223"/>
  <c r="AX48" i="223"/>
  <c r="AF48" i="223"/>
  <c r="O48" i="223"/>
  <c r="BN48" i="223"/>
  <c r="AV48" i="223"/>
  <c r="AE48" i="223"/>
  <c r="N48" i="223"/>
  <c r="BJ48" i="223"/>
  <c r="AQ48" i="223"/>
  <c r="BI48" i="223"/>
  <c r="AP48" i="223"/>
  <c r="W48" i="223"/>
  <c r="BH48" i="223"/>
  <c r="V48" i="223"/>
  <c r="BK48" i="223"/>
  <c r="AL48" i="223"/>
  <c r="M48" i="223"/>
  <c r="BG48" i="223"/>
  <c r="AK48" i="223"/>
  <c r="L48" i="223"/>
  <c r="BF48" i="223"/>
  <c r="AJ48" i="223"/>
  <c r="K48" i="223"/>
  <c r="AI48" i="223"/>
  <c r="J48" i="223"/>
  <c r="BL48" i="223"/>
  <c r="AB48" i="223"/>
  <c r="AA48" i="223"/>
  <c r="BC48" i="223"/>
  <c r="Z48" i="223"/>
  <c r="BB48" i="223"/>
  <c r="BA48" i="223"/>
  <c r="U48" i="223"/>
  <c r="BV48" i="223"/>
  <c r="AS48" i="223"/>
  <c r="BX48" i="223"/>
  <c r="AD48" i="223"/>
  <c r="BW48" i="223"/>
  <c r="AC48" i="223"/>
  <c r="T48" i="223"/>
  <c r="S48" i="223"/>
  <c r="BS48" i="223"/>
  <c r="R48" i="223"/>
  <c r="BR48" i="223"/>
  <c r="P48" i="223"/>
  <c r="AY48" i="223"/>
  <c r="BQ48" i="223"/>
  <c r="AU48" i="223"/>
  <c r="AT48" i="223"/>
  <c r="X48" i="223"/>
  <c r="BD48" i="223"/>
  <c r="BT48" i="223"/>
  <c r="BU49" i="223"/>
  <c r="BE49" i="223"/>
  <c r="AO49" i="223"/>
  <c r="Y49" i="223"/>
  <c r="I49" i="223"/>
  <c r="BK49" i="223"/>
  <c r="AT49" i="223"/>
  <c r="AC49" i="223"/>
  <c r="L49" i="223"/>
  <c r="BJ49" i="223"/>
  <c r="AS49" i="223"/>
  <c r="AB49" i="223"/>
  <c r="K49" i="223"/>
  <c r="BQ49" i="223"/>
  <c r="AE49" i="223"/>
  <c r="J49" i="223"/>
  <c r="BP49" i="223"/>
  <c r="AW49" i="223"/>
  <c r="AD49" i="223"/>
  <c r="H49" i="223"/>
  <c r="AV49" i="223"/>
  <c r="AA49" i="223"/>
  <c r="G49" i="223"/>
  <c r="BI49" i="223"/>
  <c r="AL49" i="223"/>
  <c r="P49" i="223"/>
  <c r="BH49" i="223"/>
  <c r="AK49" i="223"/>
  <c r="O49" i="223"/>
  <c r="BG49" i="223"/>
  <c r="AJ49" i="223"/>
  <c r="N49" i="223"/>
  <c r="BF49" i="223"/>
  <c r="M49" i="223"/>
  <c r="BA49" i="223"/>
  <c r="U49" i="223"/>
  <c r="AZ49" i="223"/>
  <c r="T49" i="223"/>
  <c r="AU49" i="223"/>
  <c r="R49" i="223"/>
  <c r="BX49" i="223"/>
  <c r="AR49" i="223"/>
  <c r="Q49" i="223"/>
  <c r="BR49" i="223"/>
  <c r="BL49" i="223"/>
  <c r="BD49" i="223"/>
  <c r="BC49" i="223"/>
  <c r="BB49" i="223"/>
  <c r="AQ49" i="223"/>
  <c r="AP49" i="223"/>
  <c r="AF49" i="223"/>
  <c r="W49" i="223"/>
  <c r="V49" i="223"/>
  <c r="BT49" i="223"/>
  <c r="BS49" i="223"/>
  <c r="AH49" i="223"/>
  <c r="AX49" i="223"/>
  <c r="BS50" i="223"/>
  <c r="BC50" i="223"/>
  <c r="AM50" i="223"/>
  <c r="BR50" i="223"/>
  <c r="BB50" i="223"/>
  <c r="AL50" i="223"/>
  <c r="V50" i="223"/>
  <c r="BT50" i="223"/>
  <c r="AZ50" i="223"/>
  <c r="AH50" i="223"/>
  <c r="Q50" i="223"/>
  <c r="BL50" i="223"/>
  <c r="Z50" i="223"/>
  <c r="H50" i="223"/>
  <c r="BK50" i="223"/>
  <c r="Y50" i="223"/>
  <c r="G50" i="223"/>
  <c r="AK50" i="223"/>
  <c r="P50" i="223"/>
  <c r="BG50" i="223"/>
  <c r="AJ50" i="223"/>
  <c r="O50" i="223"/>
  <c r="BF50" i="223"/>
  <c r="AI50" i="223"/>
  <c r="N50" i="223"/>
  <c r="BP50" i="223"/>
  <c r="AP50" i="223"/>
  <c r="BO50" i="223"/>
  <c r="AO50" i="223"/>
  <c r="L50" i="223"/>
  <c r="BN50" i="223"/>
  <c r="AN50" i="223"/>
  <c r="K50" i="223"/>
  <c r="BM50" i="223"/>
  <c r="AG50" i="223"/>
  <c r="J50" i="223"/>
  <c r="AW50" i="223"/>
  <c r="R50" i="223"/>
  <c r="AV50" i="223"/>
  <c r="I50" i="223"/>
  <c r="AU50" i="223"/>
  <c r="AT50" i="223"/>
  <c r="AQ50" i="223"/>
  <c r="BJ50" i="223"/>
  <c r="AD50" i="223"/>
  <c r="AA50" i="223"/>
  <c r="X50" i="223"/>
  <c r="W50" i="223"/>
  <c r="BV50" i="223"/>
  <c r="U50" i="223"/>
  <c r="BE50" i="223"/>
  <c r="AE50" i="223"/>
  <c r="T50" i="223"/>
  <c r="S50" i="223"/>
  <c r="BU50" i="223"/>
  <c r="AB50" i="223"/>
  <c r="BM22" i="223"/>
  <c r="AW22" i="223"/>
  <c r="AG22" i="223"/>
  <c r="Q22" i="223"/>
  <c r="BL22" i="223"/>
  <c r="AV22" i="223"/>
  <c r="AF22" i="223"/>
  <c r="P22" i="223"/>
  <c r="BK22" i="223"/>
  <c r="AU22" i="223"/>
  <c r="AE22" i="223"/>
  <c r="O22" i="223"/>
  <c r="BJ22" i="223"/>
  <c r="AT22" i="223"/>
  <c r="AD22" i="223"/>
  <c r="N22" i="223"/>
  <c r="BT22" i="223"/>
  <c r="BD22" i="223"/>
  <c r="AN22" i="223"/>
  <c r="X22" i="223"/>
  <c r="H22" i="223"/>
  <c r="BV22" i="223"/>
  <c r="AA22" i="223"/>
  <c r="AX22" i="223"/>
  <c r="Y22" i="223"/>
  <c r="BR22" i="223"/>
  <c r="AS22" i="223"/>
  <c r="AR22" i="223"/>
  <c r="V22" i="223"/>
  <c r="BN22" i="223"/>
  <c r="AO22" i="223"/>
  <c r="S22" i="223"/>
  <c r="BI22" i="223"/>
  <c r="R22" i="223"/>
  <c r="W22" i="223"/>
  <c r="AM22" i="223"/>
  <c r="BS22" i="223"/>
  <c r="BM23" i="223"/>
  <c r="AH22" i="223"/>
  <c r="AI22" i="223"/>
  <c r="BU22" i="223"/>
  <c r="J47" i="223"/>
  <c r="AR48" i="223"/>
  <c r="AL22" i="223"/>
  <c r="V47" i="223"/>
  <c r="G22" i="223"/>
  <c r="AP22" i="223"/>
  <c r="W47" i="223"/>
  <c r="I22" i="223"/>
  <c r="AQ22" i="223"/>
  <c r="X47" i="223"/>
  <c r="J22" i="223"/>
  <c r="AY22" i="223"/>
  <c r="AA47" i="223"/>
  <c r="K22" i="223"/>
  <c r="AY47" i="223"/>
  <c r="AG49" i="223"/>
  <c r="L22" i="223"/>
  <c r="BB22" i="223"/>
  <c r="BB47" i="223"/>
  <c r="AM49" i="223"/>
  <c r="AR50" i="223"/>
  <c r="BH50" i="223"/>
  <c r="V51" i="223"/>
  <c r="AL51" i="223"/>
  <c r="BB51" i="223"/>
  <c r="BR51" i="223"/>
  <c r="BL61" i="223"/>
  <c r="AO61" i="223"/>
  <c r="R61" i="223"/>
  <c r="BI61" i="223"/>
  <c r="AN61" i="223"/>
  <c r="Q61" i="223"/>
  <c r="BU61" i="223"/>
  <c r="AW61" i="223"/>
  <c r="X61" i="223"/>
  <c r="BT61" i="223"/>
  <c r="AV61" i="223"/>
  <c r="W61" i="223"/>
  <c r="BS61" i="223"/>
  <c r="AS61" i="223"/>
  <c r="V61" i="223"/>
  <c r="AP61" i="223"/>
  <c r="J61" i="223"/>
  <c r="BQ61" i="223"/>
  <c r="AK61" i="223"/>
  <c r="I61" i="223"/>
  <c r="BP61" i="223"/>
  <c r="AJ61" i="223"/>
  <c r="G61" i="223"/>
  <c r="BO61" i="223"/>
  <c r="AI61" i="223"/>
  <c r="BC61" i="223"/>
  <c r="P61" i="223"/>
  <c r="BF61" i="223"/>
  <c r="M61" i="223"/>
  <c r="BB61" i="223"/>
  <c r="L61" i="223"/>
  <c r="BA61" i="223"/>
  <c r="K61" i="223"/>
  <c r="AZ61" i="223"/>
  <c r="AG61" i="223"/>
  <c r="Y61" i="223"/>
  <c r="S61" i="223"/>
  <c r="BN61" i="223"/>
  <c r="AR61" i="223"/>
  <c r="BG61" i="223"/>
  <c r="BW61" i="223"/>
  <c r="BD62" i="223"/>
  <c r="AG62" i="223"/>
  <c r="L62" i="223"/>
  <c r="AF62" i="223"/>
  <c r="K62" i="223"/>
  <c r="AX62" i="223"/>
  <c r="AA62" i="223"/>
  <c r="BV62" i="223"/>
  <c r="AW62" i="223"/>
  <c r="Z62" i="223"/>
  <c r="BU62" i="223"/>
  <c r="AV62" i="223"/>
  <c r="Y62" i="223"/>
  <c r="BL62" i="223"/>
  <c r="AE62" i="223"/>
  <c r="BK62" i="223"/>
  <c r="AD62" i="223"/>
  <c r="BJ62" i="223"/>
  <c r="AC62" i="223"/>
  <c r="BH62" i="223"/>
  <c r="AB62" i="223"/>
  <c r="AS62" i="223"/>
  <c r="N62" i="223"/>
  <c r="BT62" i="223"/>
  <c r="AH62" i="223"/>
  <c r="X62" i="223"/>
  <c r="BP62" i="223"/>
  <c r="U62" i="223"/>
  <c r="BO62" i="223"/>
  <c r="R62" i="223"/>
  <c r="BN62" i="223"/>
  <c r="P62" i="223"/>
  <c r="AU62" i="223"/>
  <c r="H62" i="223"/>
  <c r="J62" i="223"/>
  <c r="I62" i="223"/>
  <c r="BM62" i="223"/>
  <c r="BG62" i="223"/>
  <c r="AR62" i="223"/>
  <c r="AK62" i="223"/>
  <c r="BA62" i="223"/>
  <c r="BQ62" i="223"/>
  <c r="AI62" i="223"/>
  <c r="AJ62" i="223"/>
  <c r="Z61" i="223"/>
  <c r="AP62" i="223"/>
  <c r="AC61" i="223"/>
  <c r="AT62" i="223"/>
  <c r="BS52" i="223"/>
  <c r="BC52" i="223"/>
  <c r="AM52" i="223"/>
  <c r="W52" i="223"/>
  <c r="G52" i="223"/>
  <c r="BR52" i="223"/>
  <c r="BB52" i="223"/>
  <c r="AL52" i="223"/>
  <c r="V52" i="223"/>
  <c r="BU52" i="223"/>
  <c r="BA52" i="223"/>
  <c r="AI52" i="223"/>
  <c r="BX52" i="223"/>
  <c r="BE52" i="223"/>
  <c r="AJ52" i="223"/>
  <c r="P52" i="223"/>
  <c r="BW52" i="223"/>
  <c r="BD52" i="223"/>
  <c r="AH52" i="223"/>
  <c r="O52" i="223"/>
  <c r="BQ52" i="223"/>
  <c r="AA52" i="223"/>
  <c r="BP52" i="223"/>
  <c r="AU52" i="223"/>
  <c r="Z52" i="223"/>
  <c r="BO52" i="223"/>
  <c r="AT52" i="223"/>
  <c r="Y52" i="223"/>
  <c r="BF52" i="223"/>
  <c r="AC52" i="223"/>
  <c r="AZ52" i="223"/>
  <c r="AB52" i="223"/>
  <c r="AY52" i="223"/>
  <c r="X52" i="223"/>
  <c r="AX52" i="223"/>
  <c r="U52" i="223"/>
  <c r="AO52" i="223"/>
  <c r="H52" i="223"/>
  <c r="BV52" i="223"/>
  <c r="AN52" i="223"/>
  <c r="BT52" i="223"/>
  <c r="AK52" i="223"/>
  <c r="BN52" i="223"/>
  <c r="BH52" i="223"/>
  <c r="R52" i="223"/>
  <c r="AF52" i="223"/>
  <c r="AV52" i="223"/>
  <c r="BK53" i="223"/>
  <c r="AU53" i="223"/>
  <c r="AE53" i="223"/>
  <c r="O53" i="223"/>
  <c r="BJ53" i="223"/>
  <c r="AT53" i="223"/>
  <c r="AD53" i="223"/>
  <c r="N53" i="223"/>
  <c r="BU53" i="223"/>
  <c r="BC53" i="223"/>
  <c r="AK53" i="223"/>
  <c r="S53" i="223"/>
  <c r="BI53" i="223"/>
  <c r="W53" i="223"/>
  <c r="BH53" i="223"/>
  <c r="AO53" i="223"/>
  <c r="V53" i="223"/>
  <c r="BO53" i="223"/>
  <c r="AR53" i="223"/>
  <c r="U53" i="223"/>
  <c r="BN53" i="223"/>
  <c r="T53" i="223"/>
  <c r="BM53" i="223"/>
  <c r="AN53" i="223"/>
  <c r="R53" i="223"/>
  <c r="BP53" i="223"/>
  <c r="AJ53" i="223"/>
  <c r="J53" i="223"/>
  <c r="BL53" i="223"/>
  <c r="AI53" i="223"/>
  <c r="I53" i="223"/>
  <c r="AH53" i="223"/>
  <c r="H53" i="223"/>
  <c r="AG53" i="223"/>
  <c r="G53" i="223"/>
  <c r="AS53" i="223"/>
  <c r="AM53" i="223"/>
  <c r="AL53" i="223"/>
  <c r="BT53" i="223"/>
  <c r="AF53" i="223"/>
  <c r="BS53" i="223"/>
  <c r="AC53" i="223"/>
  <c r="BB53" i="223"/>
  <c r="X53" i="223"/>
  <c r="AP53" i="223"/>
  <c r="BF53" i="223"/>
  <c r="BV53" i="223"/>
  <c r="O63" i="223"/>
  <c r="AX63" i="223"/>
  <c r="AB63" i="223"/>
  <c r="H63" i="223"/>
  <c r="AY63" i="223"/>
  <c r="AA63" i="223"/>
  <c r="AW63" i="223"/>
  <c r="Z63" i="223"/>
  <c r="Y63" i="223"/>
  <c r="X63" i="223"/>
  <c r="AV63" i="223"/>
  <c r="W63" i="223"/>
  <c r="AR63" i="223"/>
  <c r="P63" i="223"/>
  <c r="AQ63" i="223"/>
  <c r="M63" i="223"/>
  <c r="AP63" i="223"/>
  <c r="L63" i="223"/>
  <c r="AO63" i="223"/>
  <c r="K63" i="223"/>
  <c r="AG63" i="223"/>
  <c r="AK63" i="223"/>
  <c r="AJ63" i="223"/>
  <c r="AI63" i="223"/>
  <c r="AH63" i="223"/>
  <c r="AF63" i="223"/>
  <c r="Q63" i="223"/>
  <c r="AE63" i="223"/>
  <c r="AU63" i="223"/>
  <c r="BW64" i="223"/>
  <c r="BA64" i="223"/>
  <c r="AG64" i="223"/>
  <c r="M64" i="223"/>
  <c r="BI64" i="223"/>
  <c r="AJ64" i="223"/>
  <c r="O64" i="223"/>
  <c r="BH64" i="223"/>
  <c r="AI64" i="223"/>
  <c r="N64" i="223"/>
  <c r="BQ64" i="223"/>
  <c r="AT64" i="223"/>
  <c r="S64" i="223"/>
  <c r="BP64" i="223"/>
  <c r="AS64" i="223"/>
  <c r="R64" i="223"/>
  <c r="BO64" i="223"/>
  <c r="AR64" i="223"/>
  <c r="Q64" i="223"/>
  <c r="AW64" i="223"/>
  <c r="P64" i="223"/>
  <c r="AV64" i="223"/>
  <c r="L64" i="223"/>
  <c r="AU64" i="223"/>
  <c r="K64" i="223"/>
  <c r="BV64" i="223"/>
  <c r="AQ64" i="223"/>
  <c r="J64" i="223"/>
  <c r="BK64" i="223"/>
  <c r="AD64" i="223"/>
  <c r="BM64" i="223"/>
  <c r="Z64" i="223"/>
  <c r="BL64" i="223"/>
  <c r="BJ64" i="223"/>
  <c r="X64" i="223"/>
  <c r="I64" i="223"/>
  <c r="BD64" i="223"/>
  <c r="H64" i="223"/>
  <c r="AK64" i="223"/>
  <c r="Y64" i="223"/>
  <c r="AO64" i="223"/>
  <c r="BE64" i="223"/>
  <c r="I52" i="223"/>
  <c r="BI52" i="223"/>
  <c r="AW53" i="223"/>
  <c r="AL63" i="223"/>
  <c r="AH64" i="223"/>
  <c r="M52" i="223"/>
  <c r="N52" i="223"/>
  <c r="S52" i="223"/>
  <c r="BE53" i="223"/>
  <c r="BT64" i="223"/>
  <c r="T52" i="223"/>
  <c r="L53" i="223"/>
  <c r="BQ53" i="223"/>
  <c r="BU64" i="223"/>
  <c r="AD52" i="223"/>
  <c r="M53" i="223"/>
  <c r="BR53" i="223"/>
  <c r="AE52" i="223"/>
  <c r="P53" i="223"/>
  <c r="G63" i="223"/>
  <c r="AM54" i="223"/>
  <c r="W54" i="223"/>
  <c r="G54" i="223"/>
  <c r="AL54" i="223"/>
  <c r="V54" i="223"/>
  <c r="R54" i="223"/>
  <c r="AU54" i="223"/>
  <c r="AB54" i="223"/>
  <c r="I54" i="223"/>
  <c r="AT54" i="223"/>
  <c r="AA54" i="223"/>
  <c r="H54" i="223"/>
  <c r="O54" i="223"/>
  <c r="AI54" i="223"/>
  <c r="N54" i="223"/>
  <c r="AH54" i="223"/>
  <c r="M54" i="223"/>
  <c r="AV54" i="223"/>
  <c r="T54" i="223"/>
  <c r="AS54" i="223"/>
  <c r="S54" i="223"/>
  <c r="AR54" i="223"/>
  <c r="Q54" i="223"/>
  <c r="AQ54" i="223"/>
  <c r="P54" i="223"/>
  <c r="AJ54" i="223"/>
  <c r="N55" i="223"/>
  <c r="AZ55" i="223"/>
  <c r="AH55" i="223"/>
  <c r="P55" i="223"/>
  <c r="AS55" i="223"/>
  <c r="Z55" i="223"/>
  <c r="G55" i="223"/>
  <c r="AR55" i="223"/>
  <c r="Y55" i="223"/>
  <c r="AP55" i="223"/>
  <c r="U55" i="223"/>
  <c r="AO55" i="223"/>
  <c r="T55" i="223"/>
  <c r="AN55" i="223"/>
  <c r="S55" i="223"/>
  <c r="AJ55" i="223"/>
  <c r="I55" i="223"/>
  <c r="AI55" i="223"/>
  <c r="H55" i="223"/>
  <c r="AG55" i="223"/>
  <c r="AF55" i="223"/>
  <c r="AD55" i="223"/>
  <c r="AR65" i="223"/>
  <c r="X65" i="223"/>
  <c r="AF65" i="223"/>
  <c r="I65" i="223"/>
  <c r="AC65" i="223"/>
  <c r="H65" i="223"/>
  <c r="AW65" i="223"/>
  <c r="U65" i="223"/>
  <c r="AV65" i="223"/>
  <c r="T65" i="223"/>
  <c r="AS65" i="223"/>
  <c r="S65" i="223"/>
  <c r="AK65" i="223"/>
  <c r="G65" i="223"/>
  <c r="AJ65" i="223"/>
  <c r="AH65" i="223"/>
  <c r="R65" i="223"/>
  <c r="AI65" i="223"/>
  <c r="AN66" i="223"/>
  <c r="T66" i="223"/>
  <c r="AK66" i="223"/>
  <c r="S66" i="223"/>
  <c r="AU66" i="223"/>
  <c r="AA66" i="223"/>
  <c r="AI66" i="223"/>
  <c r="N66" i="223"/>
  <c r="AH66" i="223"/>
  <c r="M66" i="223"/>
  <c r="AG66" i="223"/>
  <c r="J66" i="223"/>
  <c r="AF66" i="223"/>
  <c r="I66" i="223"/>
  <c r="AE66" i="223"/>
  <c r="H66" i="223"/>
  <c r="AO66" i="223"/>
  <c r="AJ66" i="223"/>
  <c r="AD66" i="223"/>
  <c r="AW66" i="223"/>
  <c r="R66" i="223"/>
  <c r="AC66" i="223"/>
  <c r="K65" i="223"/>
  <c r="U66" i="223"/>
  <c r="Y65" i="223"/>
  <c r="Z65" i="223"/>
  <c r="AQ66" i="223"/>
  <c r="AG54" i="223"/>
  <c r="AA65" i="223"/>
  <c r="AR66" i="223"/>
  <c r="AN54" i="223"/>
  <c r="AB65" i="223"/>
  <c r="AO54" i="223"/>
  <c r="AG65" i="223"/>
  <c r="AT66" i="223"/>
  <c r="AT55" i="223"/>
  <c r="AM56" i="223"/>
  <c r="W56" i="223"/>
  <c r="G56" i="223"/>
  <c r="AL56" i="223"/>
  <c r="V56" i="223"/>
  <c r="AG56" i="223"/>
  <c r="O56" i="223"/>
  <c r="AD56" i="223"/>
  <c r="K56" i="223"/>
  <c r="AC56" i="223"/>
  <c r="J56" i="223"/>
  <c r="AH56" i="223"/>
  <c r="L56" i="223"/>
  <c r="AF56" i="223"/>
  <c r="AE56" i="223"/>
  <c r="H56" i="223"/>
  <c r="BK67" i="223"/>
  <c r="AU67" i="223"/>
  <c r="AE67" i="223"/>
  <c r="O67" i="223"/>
  <c r="BJ67" i="223"/>
  <c r="AT67" i="223"/>
  <c r="AD67" i="223"/>
  <c r="N67" i="223"/>
  <c r="BT67" i="223"/>
  <c r="BB67" i="223"/>
  <c r="AJ67" i="223"/>
  <c r="R67" i="223"/>
  <c r="BA67" i="223"/>
  <c r="AI67" i="223"/>
  <c r="Q67" i="223"/>
  <c r="BQ67" i="223"/>
  <c r="AW67" i="223"/>
  <c r="AA67" i="223"/>
  <c r="G67" i="223"/>
  <c r="BM67" i="223"/>
  <c r="AP67" i="223"/>
  <c r="U67" i="223"/>
  <c r="BL67" i="223"/>
  <c r="AO67" i="223"/>
  <c r="T67" i="223"/>
  <c r="BV67" i="223"/>
  <c r="AV67" i="223"/>
  <c r="BU67" i="223"/>
  <c r="AS67" i="223"/>
  <c r="V67" i="223"/>
  <c r="BR67" i="223"/>
  <c r="AR67" i="223"/>
  <c r="S67" i="223"/>
  <c r="W67" i="223"/>
  <c r="J67" i="223"/>
  <c r="AN67" i="223"/>
  <c r="Y67" i="223"/>
  <c r="BD67" i="223"/>
  <c r="Z67" i="223"/>
  <c r="BE67" i="223"/>
  <c r="AB67" i="223"/>
  <c r="BF67" i="223"/>
  <c r="AC67" i="223"/>
  <c r="BG67" i="223"/>
  <c r="AD57" i="223"/>
  <c r="N57" i="223"/>
  <c r="AS57" i="223"/>
  <c r="AC57" i="223"/>
  <c r="M57" i="223"/>
  <c r="Q57" i="223"/>
  <c r="P57" i="223"/>
  <c r="AG57" i="223"/>
  <c r="K57" i="223"/>
  <c r="AF57" i="223"/>
  <c r="I57" i="223"/>
  <c r="AE57" i="223"/>
  <c r="H57" i="223"/>
  <c r="AH57" i="223"/>
  <c r="BS67" i="223"/>
  <c r="BS68" i="223"/>
  <c r="BC68" i="223"/>
  <c r="AM68" i="223"/>
  <c r="W68" i="223"/>
  <c r="G68" i="223"/>
  <c r="BR68" i="223"/>
  <c r="BB68" i="223"/>
  <c r="AL68" i="223"/>
  <c r="V68" i="223"/>
  <c r="BA68" i="223"/>
  <c r="AI68" i="223"/>
  <c r="Q68" i="223"/>
  <c r="AZ68" i="223"/>
  <c r="AH68" i="223"/>
  <c r="P68" i="223"/>
  <c r="BH68" i="223"/>
  <c r="AN68" i="223"/>
  <c r="R68" i="223"/>
  <c r="BG68" i="223"/>
  <c r="AJ68" i="223"/>
  <c r="M68" i="223"/>
  <c r="BF68" i="223"/>
  <c r="L68" i="223"/>
  <c r="AG68" i="223"/>
  <c r="X68" i="223"/>
  <c r="AU68" i="223"/>
  <c r="Y68" i="223"/>
  <c r="AV68" i="223"/>
  <c r="Z68" i="223"/>
  <c r="AW68" i="223"/>
  <c r="V59" i="223"/>
  <c r="BB60" i="223"/>
  <c r="AL60" i="223"/>
  <c r="V60" i="223"/>
  <c r="BA60" i="223"/>
  <c r="AK60" i="223"/>
  <c r="U60" i="223"/>
  <c r="BF60" i="223"/>
  <c r="AN60" i="223"/>
  <c r="T60" i="223"/>
  <c r="BE60" i="223"/>
  <c r="AM60" i="223"/>
  <c r="S60" i="223"/>
  <c r="BK60" i="223"/>
  <c r="AQ60" i="223"/>
  <c r="W60" i="223"/>
  <c r="BK61" i="223"/>
  <c r="AU61" i="223"/>
  <c r="AE61" i="223"/>
  <c r="O61" i="223"/>
  <c r="BJ61" i="223"/>
  <c r="AT61" i="223"/>
  <c r="AD61" i="223"/>
  <c r="N61" i="223"/>
  <c r="BE61" i="223"/>
  <c r="AM61" i="223"/>
  <c r="U61" i="223"/>
  <c r="BD61" i="223"/>
  <c r="AL61" i="223"/>
  <c r="T61" i="223"/>
  <c r="BR61" i="223"/>
  <c r="AX61" i="223"/>
  <c r="AB61" i="223"/>
  <c r="H61" i="223"/>
  <c r="BK69" i="223"/>
  <c r="AU69" i="223"/>
  <c r="AE69" i="223"/>
  <c r="O69" i="223"/>
  <c r="BJ69" i="223"/>
  <c r="AT69" i="223"/>
  <c r="AD69" i="223"/>
  <c r="N69" i="223"/>
  <c r="BU69" i="223"/>
  <c r="BC69" i="223"/>
  <c r="AK69" i="223"/>
  <c r="S69" i="223"/>
  <c r="BT69" i="223"/>
  <c r="BB69" i="223"/>
  <c r="AJ69" i="223"/>
  <c r="R69" i="223"/>
  <c r="BP69" i="223"/>
  <c r="AV69" i="223"/>
  <c r="Z69" i="223"/>
  <c r="BS70" i="223"/>
  <c r="BC70" i="223"/>
  <c r="AM70" i="223"/>
  <c r="W70" i="223"/>
  <c r="G70" i="223"/>
  <c r="BR70" i="223"/>
  <c r="BB70" i="223"/>
  <c r="AL70" i="223"/>
  <c r="V70" i="223"/>
  <c r="BV70" i="223"/>
  <c r="BD70" i="223"/>
  <c r="AJ70" i="223"/>
  <c r="R70" i="223"/>
  <c r="BU70" i="223"/>
  <c r="AI70" i="223"/>
  <c r="Q70" i="223"/>
  <c r="BG70" i="223"/>
  <c r="O70" i="223"/>
  <c r="AK70" i="223"/>
  <c r="BA70" i="223"/>
  <c r="O71" i="223"/>
  <c r="BJ71" i="223"/>
  <c r="AT71" i="223"/>
  <c r="AD71" i="223"/>
  <c r="N71" i="223"/>
  <c r="BV71" i="223"/>
  <c r="BD71" i="223"/>
  <c r="AL71" i="223"/>
  <c r="T71" i="223"/>
  <c r="BU71" i="223"/>
  <c r="BC71" i="223"/>
  <c r="AK71" i="223"/>
  <c r="S71" i="223"/>
  <c r="BQ71" i="223"/>
  <c r="AW71" i="223"/>
  <c r="AA71" i="223"/>
  <c r="G71" i="223"/>
  <c r="AE71" i="223"/>
  <c r="AU71" i="223"/>
  <c r="BK71" i="223"/>
  <c r="BT72" i="223"/>
  <c r="BD72" i="223"/>
  <c r="AN72" i="223"/>
  <c r="X72" i="223"/>
  <c r="H72" i="223"/>
  <c r="BS72" i="223"/>
  <c r="BC72" i="223"/>
  <c r="AM72" i="223"/>
  <c r="W72" i="223"/>
  <c r="G72" i="223"/>
  <c r="BG72" i="223"/>
  <c r="U72" i="223"/>
  <c r="BF72" i="223"/>
  <c r="AL72" i="223"/>
  <c r="T72" i="223"/>
  <c r="BJ72" i="223"/>
  <c r="AP72" i="223"/>
  <c r="R72" i="223"/>
  <c r="AO72" i="223"/>
  <c r="AA60" i="223"/>
  <c r="AV60" i="223"/>
  <c r="Y69" i="223"/>
  <c r="AW69" i="223"/>
  <c r="BR69" i="223"/>
  <c r="T70" i="223"/>
  <c r="AQ70" i="223"/>
  <c r="BL70" i="223"/>
  <c r="M71" i="223"/>
  <c r="AJ71" i="223"/>
  <c r="BG71" i="223"/>
  <c r="K72" i="223"/>
  <c r="AF72" i="223"/>
  <c r="BA72" i="223"/>
  <c r="AX69" i="223"/>
  <c r="BS69" i="223"/>
  <c r="U70" i="223"/>
  <c r="AR70" i="223"/>
  <c r="BM70" i="223"/>
  <c r="P71" i="223"/>
  <c r="AM71" i="223"/>
  <c r="BH71" i="223"/>
  <c r="BV61" i="223"/>
  <c r="BS62" i="223"/>
  <c r="BC62" i="223"/>
  <c r="AM62" i="223"/>
  <c r="W62" i="223"/>
  <c r="G62" i="223"/>
  <c r="BR62" i="223"/>
  <c r="BB62" i="223"/>
  <c r="AL62" i="223"/>
  <c r="V62" i="223"/>
  <c r="BF62" i="223"/>
  <c r="AN62" i="223"/>
  <c r="T62" i="223"/>
  <c r="BW62" i="223"/>
  <c r="BE62" i="223"/>
  <c r="S62" i="223"/>
  <c r="N63" i="223"/>
  <c r="AN63" i="223"/>
  <c r="V63" i="223"/>
  <c r="AM63" i="223"/>
  <c r="U63" i="223"/>
  <c r="AD63" i="223"/>
  <c r="AT63" i="223"/>
  <c r="BS64" i="223"/>
  <c r="BC64" i="223"/>
  <c r="AM64" i="223"/>
  <c r="W64" i="223"/>
  <c r="G64" i="223"/>
  <c r="BR64" i="223"/>
  <c r="BB64" i="223"/>
  <c r="AL64" i="223"/>
  <c r="V64" i="223"/>
  <c r="BG64" i="223"/>
  <c r="U64" i="223"/>
  <c r="BX64" i="223"/>
  <c r="BF64" i="223"/>
  <c r="T64" i="223"/>
  <c r="AN64" i="223"/>
  <c r="BL73" i="223"/>
  <c r="AV73" i="223"/>
  <c r="AF73" i="223"/>
  <c r="P73" i="223"/>
  <c r="BK73" i="223"/>
  <c r="AU73" i="223"/>
  <c r="AE73" i="223"/>
  <c r="O73" i="223"/>
  <c r="BG73" i="223"/>
  <c r="AO73" i="223"/>
  <c r="W73" i="223"/>
  <c r="BF73" i="223"/>
  <c r="AN73" i="223"/>
  <c r="V73" i="223"/>
  <c r="Q62" i="223"/>
  <c r="AO62" i="223"/>
  <c r="BI62" i="223"/>
  <c r="H73" i="223"/>
  <c r="AB73" i="223"/>
  <c r="AX73" i="223"/>
  <c r="BR73" i="223"/>
  <c r="AU65" i="223"/>
  <c r="AE65" i="223"/>
  <c r="O65" i="223"/>
  <c r="AT65" i="223"/>
  <c r="AD65" i="223"/>
  <c r="N65" i="223"/>
  <c r="AM66" i="223"/>
  <c r="W66" i="223"/>
  <c r="G66" i="223"/>
  <c r="AL66" i="223"/>
  <c r="V66" i="223"/>
  <c r="BD74" i="223"/>
  <c r="AN74" i="223"/>
  <c r="X74" i="223"/>
  <c r="H74" i="223"/>
  <c r="BS74" i="223"/>
  <c r="BC74" i="223"/>
  <c r="AM74" i="223"/>
  <c r="W74" i="223"/>
  <c r="G74" i="223"/>
  <c r="BL75" i="223"/>
  <c r="AV75" i="223"/>
  <c r="AF75" i="223"/>
  <c r="P75" i="223"/>
  <c r="BK75" i="223"/>
  <c r="AU75" i="223"/>
  <c r="AE75" i="223"/>
  <c r="O75" i="223"/>
  <c r="V65" i="223"/>
  <c r="AN65" i="223"/>
  <c r="V74" i="223"/>
  <c r="AP74" i="223"/>
  <c r="BH74" i="223"/>
  <c r="W65" i="223"/>
  <c r="AO65" i="223"/>
  <c r="Y74" i="223"/>
  <c r="AQ74" i="223"/>
  <c r="BI74" i="223"/>
  <c r="G76" i="223"/>
  <c r="W76" i="223"/>
  <c r="AM76" i="223"/>
  <c r="BC76" i="223"/>
  <c r="BS76" i="223"/>
  <c r="O77" i="223"/>
  <c r="AE77" i="223"/>
  <c r="AU77" i="223"/>
  <c r="BK77" i="223"/>
  <c r="H76" i="223"/>
  <c r="X76" i="223"/>
  <c r="AN76" i="223"/>
  <c r="BD76" i="223"/>
  <c r="P77" i="223"/>
  <c r="AF77" i="223"/>
  <c r="AV77" i="223"/>
  <c r="AH65" i="219"/>
  <c r="AH35" i="219"/>
  <c r="AH39" i="219"/>
  <c r="AH22" i="219"/>
  <c r="AH14" i="219"/>
  <c r="AH49" i="219"/>
  <c r="AH58" i="219"/>
  <c r="AH25" i="219"/>
  <c r="AH66" i="219"/>
  <c r="AH32" i="219"/>
  <c r="AH55" i="219"/>
  <c r="AH61" i="219"/>
  <c r="AH56" i="219"/>
  <c r="AH62" i="219"/>
  <c r="AH42" i="219"/>
  <c r="AH21" i="219"/>
  <c r="AH69" i="219"/>
  <c r="AH47" i="219"/>
  <c r="AH43" i="219"/>
  <c r="AH46" i="219"/>
  <c r="AH51" i="219"/>
  <c r="AH28" i="219"/>
  <c r="AH17" i="219"/>
  <c r="AH36" i="219"/>
  <c r="AH52" i="219"/>
  <c r="AH67" i="219"/>
  <c r="AH27" i="219"/>
  <c r="AH23" i="219"/>
  <c r="U29" i="219"/>
  <c r="AH44" i="219"/>
  <c r="AH63" i="219"/>
  <c r="AH68" i="219"/>
  <c r="AH33" i="219"/>
  <c r="AH18" i="219"/>
  <c r="AH26" i="219"/>
  <c r="AH48" i="219"/>
  <c r="AH59" i="219"/>
  <c r="AH53" i="219"/>
  <c r="AH64" i="219"/>
  <c r="AH57" i="219"/>
  <c r="AH16" i="219"/>
  <c r="AH24" i="219"/>
  <c r="AH34" i="219"/>
  <c r="AH60" i="219"/>
  <c r="AH38" i="219"/>
  <c r="AH40" i="219"/>
  <c r="AH50" i="219"/>
  <c r="AH54" i="219"/>
  <c r="AH19" i="219"/>
  <c r="AH37" i="219"/>
  <c r="T29" i="219"/>
  <c r="AH15" i="219"/>
  <c r="AH41" i="219"/>
  <c r="AH45" i="219"/>
  <c r="T28" i="219"/>
  <c r="AB24" i="220" l="1"/>
  <c r="AA26" i="220"/>
  <c r="AB25" i="220"/>
  <c r="AB26" i="220"/>
  <c r="CD83" i="222" a="1"/>
  <c r="CD83" i="222" s="1"/>
  <c r="CD80" i="222" a="1"/>
  <c r="CD80" i="222" s="1"/>
  <c r="CD76" i="222" a="1"/>
  <c r="CD76" i="222" s="1"/>
  <c r="CD77" i="222" a="1"/>
  <c r="CD77" i="222" s="1"/>
  <c r="CD78" i="222" a="1"/>
  <c r="CD78" i="222" s="1"/>
  <c r="CD79" i="222" a="1"/>
  <c r="CD79" i="222" s="1"/>
  <c r="CD81" i="222" a="1"/>
  <c r="CD81" i="222" s="1"/>
  <c r="CD75" i="222" a="1"/>
  <c r="CD75" i="222" s="1"/>
  <c r="CD71" i="222" a="1"/>
  <c r="CD71" i="222" s="1"/>
  <c r="CD72" i="222" a="1"/>
  <c r="CD72" i="222" s="1"/>
  <c r="CD73" i="222" a="1"/>
  <c r="CD73" i="222" s="1"/>
  <c r="CD74" i="222" a="1"/>
  <c r="CD74" i="222" s="1"/>
  <c r="CD69" i="222" a="1"/>
  <c r="CD69" i="222" s="1"/>
  <c r="CD82" i="222" a="1"/>
  <c r="CD82" i="222" s="1"/>
  <c r="CD62" i="222" a="1"/>
  <c r="CD62" i="222" s="1"/>
  <c r="CD67" i="222" a="1"/>
  <c r="CD67" i="222" s="1"/>
  <c r="CD70" i="222" a="1"/>
  <c r="CD70" i="222" s="1"/>
  <c r="CD63" i="222" a="1"/>
  <c r="CD63" i="222" s="1"/>
  <c r="CD68" i="222" a="1"/>
  <c r="CD68" i="222" s="1"/>
  <c r="CD64" i="222" a="1"/>
  <c r="CD64" i="222" s="1"/>
  <c r="CD65" i="222" a="1"/>
  <c r="CD65" i="222" s="1"/>
  <c r="CD60" i="222" a="1"/>
  <c r="CD60" i="222" s="1"/>
  <c r="CD66" i="222" a="1"/>
  <c r="CD66" i="222" s="1"/>
  <c r="CD61" i="222" a="1"/>
  <c r="CD61" i="222" s="1"/>
  <c r="CD59" i="222" a="1"/>
  <c r="CD59" i="222" s="1"/>
  <c r="CD54" i="222" a="1"/>
  <c r="CD54" i="222" s="1"/>
  <c r="CD55" i="222" a="1"/>
  <c r="CD55" i="222" s="1"/>
  <c r="CD50" i="222" a="1"/>
  <c r="CD50" i="222" s="1"/>
  <c r="CD56" i="222" a="1"/>
  <c r="CD56" i="222" s="1"/>
  <c r="CD57" i="222" a="1"/>
  <c r="CD57" i="222" s="1"/>
  <c r="CD52" i="222" a="1"/>
  <c r="CD52" i="222" s="1"/>
  <c r="CD58" i="222" a="1"/>
  <c r="CD58" i="222" s="1"/>
  <c r="CD53" i="222" a="1"/>
  <c r="CD53" i="222" s="1"/>
  <c r="CD44" i="222" a="1"/>
  <c r="CD44" i="222" s="1"/>
  <c r="CD39" i="222" a="1"/>
  <c r="CD39" i="222" s="1"/>
  <c r="CD45" i="222" a="1"/>
  <c r="CD45" i="222" s="1"/>
  <c r="CD40" i="222" a="1"/>
  <c r="CD40" i="222" s="1"/>
  <c r="CD35" i="222" a="1"/>
  <c r="CD35" i="222" s="1"/>
  <c r="CD46" i="222" a="1"/>
  <c r="CD46" i="222" s="1"/>
  <c r="CD41" i="222" a="1"/>
  <c r="CD41" i="222" s="1"/>
  <c r="CD36" i="222" a="1"/>
  <c r="CD36" i="222" s="1"/>
  <c r="CD51" i="222" a="1"/>
  <c r="CD51" i="222" s="1"/>
  <c r="CD48" i="222" a="1"/>
  <c r="CD48" i="222" s="1"/>
  <c r="CD42" i="222" a="1"/>
  <c r="CD42" i="222" s="1"/>
  <c r="CD37" i="222" a="1"/>
  <c r="CD37" i="222" s="1"/>
  <c r="CD49" i="222" a="1"/>
  <c r="CD49" i="222" s="1"/>
  <c r="CD43" i="222" a="1"/>
  <c r="CD43" i="222" s="1"/>
  <c r="CD38" i="222" a="1"/>
  <c r="CD38" i="222" s="1"/>
  <c r="CD34" i="222" a="1"/>
  <c r="CD34" i="222" s="1"/>
  <c r="CD33" i="222" a="1"/>
  <c r="CD33" i="222" s="1"/>
  <c r="CB82" i="222" a="1"/>
  <c r="CB82" i="222" s="1"/>
  <c r="CB83" i="222" a="1"/>
  <c r="CB83" i="222" s="1"/>
  <c r="CB81" i="222" a="1"/>
  <c r="CB81" i="222" s="1"/>
  <c r="CB75" i="222" a="1"/>
  <c r="CB75" i="222" s="1"/>
  <c r="CB76" i="222" a="1"/>
  <c r="CB76" i="222" s="1"/>
  <c r="CB77" i="222" a="1"/>
  <c r="CB77" i="222" s="1"/>
  <c r="CB78" i="222" a="1"/>
  <c r="CB78" i="222" s="1"/>
  <c r="CB79" i="222" a="1"/>
  <c r="CB79" i="222" s="1"/>
  <c r="CB70" i="222" a="1"/>
  <c r="CB70" i="222" s="1"/>
  <c r="CB71" i="222" a="1"/>
  <c r="CB71" i="222" s="1"/>
  <c r="CB72" i="222" a="1"/>
  <c r="CB72" i="222" s="1"/>
  <c r="CB73" i="222" a="1"/>
  <c r="CB73" i="222" s="1"/>
  <c r="CB80" i="222" a="1"/>
  <c r="CB80" i="222" s="1"/>
  <c r="CB69" i="222" a="1"/>
  <c r="CB69" i="222" s="1"/>
  <c r="CB66" i="222" a="1"/>
  <c r="CB66" i="222" s="1"/>
  <c r="CB61" i="222" a="1"/>
  <c r="CB61" i="222" s="1"/>
  <c r="CB67" i="222" a="1"/>
  <c r="CB67" i="222" s="1"/>
  <c r="CB62" i="222" a="1"/>
  <c r="CB62" i="222" s="1"/>
  <c r="CB63" i="222" a="1"/>
  <c r="CB63" i="222" s="1"/>
  <c r="CB68" i="222" a="1"/>
  <c r="CB68" i="222" s="1"/>
  <c r="CB74" i="222" a="1"/>
  <c r="CB74" i="222" s="1"/>
  <c r="CB64" i="222" a="1"/>
  <c r="CB64" i="222" s="1"/>
  <c r="CB65" i="222" a="1"/>
  <c r="CB65" i="222" s="1"/>
  <c r="CB58" i="222" a="1"/>
  <c r="CB58" i="222" s="1"/>
  <c r="CB53" i="222" a="1"/>
  <c r="CB53" i="222" s="1"/>
  <c r="CB59" i="222" a="1"/>
  <c r="CB59" i="222" s="1"/>
  <c r="CB54" i="222" a="1"/>
  <c r="CB54" i="222" s="1"/>
  <c r="CB55" i="222" a="1"/>
  <c r="CB55" i="222" s="1"/>
  <c r="CB50" i="222" a="1"/>
  <c r="CB50" i="222" s="1"/>
  <c r="CB56" i="222" a="1"/>
  <c r="CB56" i="222" s="1"/>
  <c r="CB51" i="222" a="1"/>
  <c r="CB51" i="222" s="1"/>
  <c r="CB60" i="222" a="1"/>
  <c r="CB60" i="222" s="1"/>
  <c r="CB57" i="222" a="1"/>
  <c r="CB57" i="222" s="1"/>
  <c r="CB37" i="222" a="1"/>
  <c r="CB37" i="222" s="1"/>
  <c r="CB49" i="222" a="1"/>
  <c r="CB49" i="222" s="1"/>
  <c r="CB43" i="222" a="1"/>
  <c r="CB43" i="222" s="1"/>
  <c r="CB38" i="222" a="1"/>
  <c r="CB38" i="222" s="1"/>
  <c r="CB52" i="222" a="1"/>
  <c r="CB52" i="222" s="1"/>
  <c r="CB44" i="222" a="1"/>
  <c r="CB44" i="222" s="1"/>
  <c r="CB39" i="222" a="1"/>
  <c r="CB39" i="222" s="1"/>
  <c r="CB34" i="222" a="1"/>
  <c r="CB34" i="222" s="1"/>
  <c r="CB45" i="222" a="1"/>
  <c r="CB45" i="222" s="1"/>
  <c r="CB40" i="222" a="1"/>
  <c r="CB40" i="222" s="1"/>
  <c r="CB35" i="222" a="1"/>
  <c r="CB35" i="222" s="1"/>
  <c r="CB46" i="222" a="1"/>
  <c r="CB46" i="222" s="1"/>
  <c r="CB41" i="222" a="1"/>
  <c r="CB41" i="222" s="1"/>
  <c r="CB36" i="222" a="1"/>
  <c r="CB36" i="222" s="1"/>
  <c r="CB48" i="222" a="1"/>
  <c r="CB48" i="222" s="1"/>
  <c r="CB42" i="222" a="1"/>
  <c r="CB42" i="222" s="1"/>
  <c r="CB33" i="222" a="1"/>
  <c r="CB33" i="222" s="1"/>
  <c r="AA24" i="220"/>
  <c r="O164" i="223"/>
  <c r="U80" i="222" s="1" a="1"/>
  <c r="U80" i="222" s="1"/>
  <c r="Y35" i="221" s="1"/>
  <c r="CC83" i="222" a="1"/>
  <c r="CC83" i="222" s="1"/>
  <c r="CC80" i="222" a="1"/>
  <c r="CC80" i="222" s="1"/>
  <c r="CC81" i="222" a="1"/>
  <c r="CC81" i="222" s="1"/>
  <c r="CC82" i="222" a="1"/>
  <c r="CC82" i="222" s="1"/>
  <c r="CC75" i="222" a="1"/>
  <c r="CC75" i="222" s="1"/>
  <c r="CC76" i="222" a="1"/>
  <c r="CC76" i="222" s="1"/>
  <c r="CC77" i="222" a="1"/>
  <c r="CC77" i="222" s="1"/>
  <c r="CC78" i="222" a="1"/>
  <c r="CC78" i="222" s="1"/>
  <c r="CC71" i="222" a="1"/>
  <c r="CC71" i="222" s="1"/>
  <c r="CC72" i="222" a="1"/>
  <c r="CC72" i="222" s="1"/>
  <c r="CC67" i="222" a="1"/>
  <c r="CC67" i="222" s="1"/>
  <c r="CC73" i="222" a="1"/>
  <c r="CC73" i="222" s="1"/>
  <c r="CC68" i="222" a="1"/>
  <c r="CC68" i="222" s="1"/>
  <c r="CC74" i="222" a="1"/>
  <c r="CC74" i="222" s="1"/>
  <c r="CC79" i="222" a="1"/>
  <c r="CC79" i="222" s="1"/>
  <c r="CC69" i="222" a="1"/>
  <c r="CC69" i="222" s="1"/>
  <c r="CC61" i="222" a="1"/>
  <c r="CC61" i="222" s="1"/>
  <c r="CC62" i="222" a="1"/>
  <c r="CC62" i="222" s="1"/>
  <c r="CC70" i="222" a="1"/>
  <c r="CC70" i="222" s="1"/>
  <c r="CC63" i="222" a="1"/>
  <c r="CC63" i="222" s="1"/>
  <c r="CC64" i="222" a="1"/>
  <c r="CC64" i="222" s="1"/>
  <c r="CC65" i="222" a="1"/>
  <c r="CC65" i="222" s="1"/>
  <c r="CC53" i="222" a="1"/>
  <c r="CC53" i="222" s="1"/>
  <c r="CC59" i="222" a="1"/>
  <c r="CC59" i="222" s="1"/>
  <c r="CC66" i="222" a="1"/>
  <c r="CC66" i="222" s="1"/>
  <c r="CC54" i="222" a="1"/>
  <c r="CC54" i="222" s="1"/>
  <c r="CC55" i="222" a="1"/>
  <c r="CC55" i="222" s="1"/>
  <c r="CC56" i="222" a="1"/>
  <c r="CC56" i="222" s="1"/>
  <c r="CC51" i="222" a="1"/>
  <c r="CC51" i="222" s="1"/>
  <c r="CC60" i="222" a="1"/>
  <c r="CC60" i="222" s="1"/>
  <c r="CC57" i="222" a="1"/>
  <c r="CC57" i="222" s="1"/>
  <c r="CC52" i="222" a="1"/>
  <c r="CC52" i="222" s="1"/>
  <c r="CC43" i="222" a="1"/>
  <c r="CC43" i="222" s="1"/>
  <c r="CC38" i="222" a="1"/>
  <c r="CC38" i="222" s="1"/>
  <c r="CC44" i="222" a="1"/>
  <c r="CC44" i="222" s="1"/>
  <c r="CC39" i="222" a="1"/>
  <c r="CC39" i="222" s="1"/>
  <c r="CC45" i="222" a="1"/>
  <c r="CC45" i="222" s="1"/>
  <c r="CC40" i="222" a="1"/>
  <c r="CC40" i="222" s="1"/>
  <c r="CC35" i="222" a="1"/>
  <c r="CC35" i="222" s="1"/>
  <c r="CC46" i="222" a="1"/>
  <c r="CC46" i="222" s="1"/>
  <c r="CC41" i="222" a="1"/>
  <c r="CC41" i="222" s="1"/>
  <c r="CC50" i="222" a="1"/>
  <c r="CC50" i="222" s="1"/>
  <c r="CC48" i="222" a="1"/>
  <c r="CC48" i="222" s="1"/>
  <c r="CC58" i="222" a="1"/>
  <c r="CC58" i="222" s="1"/>
  <c r="CC42" i="222" a="1"/>
  <c r="CC42" i="222" s="1"/>
  <c r="CC37" i="222" a="1"/>
  <c r="CC37" i="222" s="1"/>
  <c r="CC49" i="222" a="1"/>
  <c r="CC49" i="222" s="1"/>
  <c r="CC34" i="222" a="1"/>
  <c r="CC34" i="222" s="1"/>
  <c r="CC33" i="222" a="1"/>
  <c r="CC33" i="222" s="1"/>
  <c r="CC36" i="222" a="1"/>
  <c r="CC36" i="222" s="1"/>
  <c r="V81" i="204"/>
  <c r="T81" i="204"/>
  <c r="R81" i="204"/>
  <c r="V80" i="204"/>
  <c r="T80" i="204"/>
  <c r="R80" i="204"/>
  <c r="J57" i="202"/>
  <c r="J56" i="202"/>
  <c r="J55" i="202"/>
  <c r="J54" i="202"/>
  <c r="J53" i="202"/>
  <c r="J52" i="202"/>
  <c r="J51" i="202"/>
  <c r="J50" i="202"/>
  <c r="J49" i="202"/>
  <c r="J48" i="202"/>
  <c r="J47" i="202"/>
  <c r="J46" i="202"/>
  <c r="J45" i="202"/>
  <c r="J44" i="202"/>
  <c r="J43" i="202"/>
  <c r="J42" i="202"/>
  <c r="J41" i="202"/>
  <c r="J40" i="202"/>
  <c r="J39" i="202"/>
  <c r="J38" i="202"/>
  <c r="J37" i="202"/>
  <c r="J36" i="202"/>
  <c r="J35" i="202"/>
  <c r="J34" i="202"/>
  <c r="J33" i="202"/>
  <c r="J32" i="202"/>
  <c r="J31" i="202"/>
  <c r="J30" i="202"/>
  <c r="J29" i="202"/>
  <c r="J28" i="202"/>
  <c r="J27" i="202"/>
  <c r="J26" i="202"/>
  <c r="J25" i="202"/>
  <c r="J24" i="202"/>
  <c r="O22" i="202"/>
  <c r="J23" i="202"/>
  <c r="O21" i="202"/>
  <c r="J22" i="202"/>
  <c r="O20" i="202"/>
  <c r="J21" i="202"/>
  <c r="O19" i="202"/>
  <c r="J20" i="202"/>
  <c r="O18" i="202"/>
  <c r="J19" i="202"/>
  <c r="O17" i="202"/>
  <c r="J18" i="202"/>
  <c r="O16" i="202"/>
  <c r="J17" i="202"/>
  <c r="O15" i="202"/>
  <c r="J16" i="202"/>
  <c r="O14" i="202"/>
  <c r="J15" i="202"/>
  <c r="O13" i="202"/>
  <c r="J14" i="202"/>
  <c r="K2" i="202" s="1"/>
  <c r="O12" i="202"/>
  <c r="J13" i="202"/>
  <c r="O11" i="202"/>
  <c r="J12" i="202"/>
  <c r="O10" i="202"/>
  <c r="J11" i="202"/>
  <c r="O9" i="202"/>
  <c r="J10" i="202"/>
  <c r="O8" i="202"/>
  <c r="J9" i="202"/>
  <c r="O7" i="202"/>
  <c r="J8" i="202"/>
  <c r="O6" i="202"/>
  <c r="J7" i="202"/>
  <c r="O5" i="202"/>
  <c r="J6" i="202"/>
  <c r="O4" i="202"/>
  <c r="J5" i="202"/>
  <c r="J4" i="202"/>
  <c r="J3" i="202"/>
  <c r="L2" i="202" s="1"/>
  <c r="L168" i="200"/>
  <c r="K168" i="200"/>
  <c r="L167" i="200"/>
  <c r="K167" i="200"/>
  <c r="L166" i="200"/>
  <c r="K166" i="200"/>
  <c r="L165" i="200"/>
  <c r="K165" i="200"/>
  <c r="L164" i="200"/>
  <c r="K164" i="200"/>
  <c r="L163" i="200"/>
  <c r="K163" i="200"/>
  <c r="L162" i="200"/>
  <c r="K162" i="200"/>
  <c r="L161" i="200"/>
  <c r="K161" i="200"/>
  <c r="L160" i="200"/>
  <c r="K160" i="200"/>
  <c r="L159" i="200"/>
  <c r="K159" i="200"/>
  <c r="L158" i="200"/>
  <c r="K158" i="200"/>
  <c r="L157" i="200"/>
  <c r="K157" i="200"/>
  <c r="L156" i="200"/>
  <c r="K156" i="200"/>
  <c r="L155" i="200"/>
  <c r="K155" i="200"/>
  <c r="L154" i="200"/>
  <c r="K154" i="200"/>
  <c r="L153" i="200"/>
  <c r="K153" i="200"/>
  <c r="L152" i="200"/>
  <c r="K152" i="200"/>
  <c r="L151" i="200"/>
  <c r="K151" i="200"/>
  <c r="L150" i="200"/>
  <c r="K150" i="200"/>
  <c r="L149" i="200"/>
  <c r="K149" i="200"/>
  <c r="L148" i="200"/>
  <c r="K148" i="200"/>
  <c r="L147" i="200"/>
  <c r="K147" i="200"/>
  <c r="L146" i="200"/>
  <c r="K146" i="200"/>
  <c r="L145" i="200"/>
  <c r="K145" i="200"/>
  <c r="L144" i="200"/>
  <c r="K144" i="200"/>
  <c r="L143" i="200"/>
  <c r="K143" i="200"/>
  <c r="L142" i="200"/>
  <c r="K142" i="200"/>
  <c r="L141" i="200"/>
  <c r="K141" i="200"/>
  <c r="L140" i="200"/>
  <c r="K140" i="200"/>
  <c r="L139" i="200"/>
  <c r="K139" i="200"/>
  <c r="L138" i="200"/>
  <c r="K138" i="200"/>
  <c r="L137" i="200"/>
  <c r="K137" i="200"/>
  <c r="L136" i="200"/>
  <c r="K136" i="200"/>
  <c r="L135" i="200"/>
  <c r="K135" i="200"/>
  <c r="L134" i="200"/>
  <c r="K134" i="200"/>
  <c r="L133" i="200"/>
  <c r="K133" i="200"/>
  <c r="L132" i="200"/>
  <c r="K132" i="200"/>
  <c r="L131" i="200"/>
  <c r="K131" i="200"/>
  <c r="L130" i="200"/>
  <c r="K130" i="200"/>
  <c r="L129" i="200"/>
  <c r="K129" i="200"/>
  <c r="L128" i="200"/>
  <c r="K128" i="200"/>
  <c r="L127" i="200"/>
  <c r="K127" i="200"/>
  <c r="L126" i="200"/>
  <c r="K126" i="200"/>
  <c r="L125" i="200"/>
  <c r="K125" i="200"/>
  <c r="L124" i="200"/>
  <c r="K124" i="200"/>
  <c r="L123" i="200"/>
  <c r="K123" i="200"/>
  <c r="L122" i="200"/>
  <c r="K122" i="200"/>
  <c r="L121" i="200"/>
  <c r="K121" i="200"/>
  <c r="L120" i="200"/>
  <c r="K120" i="200"/>
  <c r="L119" i="200"/>
  <c r="K119" i="200"/>
  <c r="L118" i="200"/>
  <c r="K118" i="200"/>
  <c r="L117" i="200"/>
  <c r="K117" i="200"/>
  <c r="L116" i="200"/>
  <c r="K116" i="200"/>
  <c r="L115" i="200"/>
  <c r="K115" i="200"/>
  <c r="L114" i="200"/>
  <c r="K114" i="200"/>
  <c r="L113" i="200"/>
  <c r="K113" i="200"/>
  <c r="L112" i="200"/>
  <c r="K112" i="200"/>
  <c r="L111" i="200"/>
  <c r="K111" i="200"/>
  <c r="L110" i="200"/>
  <c r="K110" i="200"/>
  <c r="L109" i="200"/>
  <c r="K109" i="200"/>
  <c r="L108" i="200"/>
  <c r="K108" i="200"/>
  <c r="L107" i="200"/>
  <c r="K107" i="200"/>
  <c r="L106" i="200"/>
  <c r="K106" i="200"/>
  <c r="L105" i="200"/>
  <c r="K105" i="200"/>
  <c r="L104" i="200"/>
  <c r="K104" i="200"/>
  <c r="L103" i="200"/>
  <c r="K103" i="200"/>
  <c r="L102" i="200"/>
  <c r="K102" i="200"/>
  <c r="L101" i="200"/>
  <c r="K101" i="200"/>
  <c r="L100" i="200"/>
  <c r="K100" i="200"/>
  <c r="L99" i="200"/>
  <c r="K99" i="200"/>
  <c r="L98" i="200"/>
  <c r="K98" i="200"/>
  <c r="L97" i="200"/>
  <c r="K97" i="200"/>
  <c r="L96" i="200"/>
  <c r="K96" i="200"/>
  <c r="L95" i="200"/>
  <c r="K95" i="200"/>
  <c r="L94" i="200"/>
  <c r="K94" i="200"/>
  <c r="L93" i="200"/>
  <c r="K93" i="200"/>
  <c r="L92" i="200"/>
  <c r="K92" i="200"/>
  <c r="L91" i="200"/>
  <c r="K91" i="200"/>
  <c r="L90" i="200"/>
  <c r="K90" i="200"/>
  <c r="L89" i="200"/>
  <c r="K89" i="200"/>
  <c r="L88" i="200"/>
  <c r="K88" i="200"/>
  <c r="L87" i="200"/>
  <c r="K87" i="200"/>
  <c r="L86" i="200"/>
  <c r="K86" i="200"/>
  <c r="L85" i="200"/>
  <c r="K85" i="200"/>
  <c r="L84" i="200"/>
  <c r="K84" i="200"/>
  <c r="L83" i="200"/>
  <c r="K83" i="200"/>
  <c r="L82" i="200"/>
  <c r="K82" i="200"/>
  <c r="L81" i="200"/>
  <c r="K81" i="200"/>
  <c r="L80" i="200"/>
  <c r="K80" i="200"/>
  <c r="L79" i="200"/>
  <c r="K79" i="200"/>
  <c r="L78" i="200"/>
  <c r="K78" i="200"/>
  <c r="L77" i="200"/>
  <c r="K77" i="200"/>
  <c r="L76" i="200"/>
  <c r="K76" i="200"/>
  <c r="L75" i="200"/>
  <c r="K75" i="200"/>
  <c r="L74" i="200"/>
  <c r="K74" i="200"/>
  <c r="L73" i="200"/>
  <c r="K73" i="200"/>
  <c r="L72" i="200"/>
  <c r="K72" i="200"/>
  <c r="L71" i="200"/>
  <c r="K71" i="200"/>
  <c r="L70" i="200"/>
  <c r="K70" i="200"/>
  <c r="L69" i="200"/>
  <c r="K69" i="200"/>
  <c r="L68" i="200"/>
  <c r="K68" i="200"/>
  <c r="L67" i="200"/>
  <c r="K67" i="200"/>
  <c r="L66" i="200"/>
  <c r="K66" i="200"/>
  <c r="L65" i="200"/>
  <c r="K65" i="200"/>
  <c r="L64" i="200"/>
  <c r="K64" i="200"/>
  <c r="L63" i="200"/>
  <c r="K63" i="200"/>
  <c r="L62" i="200"/>
  <c r="K62" i="200"/>
  <c r="L61" i="200"/>
  <c r="K61" i="200"/>
  <c r="L60" i="200"/>
  <c r="K60" i="200"/>
  <c r="L59" i="200"/>
  <c r="K59" i="200"/>
  <c r="K58" i="200"/>
  <c r="L57" i="200"/>
  <c r="K57" i="200"/>
  <c r="L56" i="200"/>
  <c r="K56" i="200"/>
  <c r="L55" i="200"/>
  <c r="K55" i="200"/>
  <c r="L54" i="200"/>
  <c r="K54" i="200"/>
  <c r="L53" i="200"/>
  <c r="K53" i="200"/>
  <c r="L52" i="200"/>
  <c r="K52" i="200"/>
  <c r="L51" i="200"/>
  <c r="K51" i="200"/>
  <c r="L50" i="200"/>
  <c r="K50" i="200"/>
  <c r="L49" i="200"/>
  <c r="K49" i="200"/>
  <c r="L48" i="200"/>
  <c r="K48" i="200"/>
  <c r="L47" i="200"/>
  <c r="K47" i="200"/>
  <c r="L46" i="200"/>
  <c r="K46" i="200"/>
  <c r="L45" i="200"/>
  <c r="K45" i="200"/>
  <c r="L44" i="200"/>
  <c r="K44" i="200"/>
  <c r="L43" i="200"/>
  <c r="K43" i="200"/>
  <c r="L42" i="200"/>
  <c r="K42" i="200"/>
  <c r="L41" i="200"/>
  <c r="K41" i="200"/>
  <c r="L40" i="200"/>
  <c r="K40" i="200"/>
  <c r="L39" i="200"/>
  <c r="K39" i="200"/>
  <c r="L38" i="200"/>
  <c r="K38" i="200"/>
  <c r="L37" i="200"/>
  <c r="K37" i="200"/>
  <c r="L36" i="200"/>
  <c r="K36" i="200"/>
  <c r="L35" i="200"/>
  <c r="K35" i="200"/>
  <c r="L34" i="200"/>
  <c r="K34" i="200"/>
  <c r="L33" i="200"/>
  <c r="K33" i="200"/>
  <c r="L32" i="200"/>
  <c r="K32" i="200"/>
  <c r="L31" i="200"/>
  <c r="K31" i="200"/>
  <c r="L30" i="200"/>
  <c r="K30" i="200"/>
  <c r="L29" i="200"/>
  <c r="K29" i="200"/>
  <c r="L28" i="200"/>
  <c r="K28" i="200"/>
  <c r="L27" i="200"/>
  <c r="K27" i="200"/>
  <c r="L26" i="200"/>
  <c r="K26" i="200"/>
  <c r="L25" i="200"/>
  <c r="K25" i="200"/>
  <c r="L24" i="200"/>
  <c r="K24" i="200"/>
  <c r="L23" i="200"/>
  <c r="K23" i="200"/>
  <c r="L22" i="200"/>
  <c r="K22" i="200"/>
  <c r="L21" i="200"/>
  <c r="K21" i="200"/>
  <c r="L20" i="200"/>
  <c r="K20" i="200"/>
  <c r="L19" i="200"/>
  <c r="K19" i="200"/>
  <c r="L18" i="200"/>
  <c r="K18" i="200"/>
  <c r="L17" i="200"/>
  <c r="K17" i="200"/>
  <c r="L16" i="200"/>
  <c r="K16" i="200"/>
  <c r="L15" i="200"/>
  <c r="K15" i="200"/>
  <c r="L14" i="200"/>
  <c r="K14" i="200"/>
  <c r="L13" i="200"/>
  <c r="K13" i="200"/>
  <c r="L12" i="200"/>
  <c r="K12" i="200"/>
  <c r="L11" i="200"/>
  <c r="K11" i="200"/>
  <c r="L10" i="200"/>
  <c r="K10" i="200"/>
  <c r="K9" i="200"/>
  <c r="K8" i="200"/>
  <c r="K7" i="200"/>
  <c r="K6" i="200"/>
  <c r="K5" i="200"/>
  <c r="K4" i="200"/>
  <c r="J410" i="199"/>
  <c r="J409" i="199"/>
  <c r="J408" i="199"/>
  <c r="J407" i="199"/>
  <c r="J406" i="199"/>
  <c r="J405" i="199"/>
  <c r="J404" i="199"/>
  <c r="J403" i="199"/>
  <c r="J402" i="199"/>
  <c r="J401" i="199"/>
  <c r="J400" i="199"/>
  <c r="J399" i="199"/>
  <c r="J398" i="199"/>
  <c r="J397" i="199"/>
  <c r="J396" i="199"/>
  <c r="J395" i="199"/>
  <c r="J394" i="199"/>
  <c r="J393" i="199"/>
  <c r="J392" i="199"/>
  <c r="J391" i="199"/>
  <c r="J390" i="199"/>
  <c r="J389" i="199"/>
  <c r="J388" i="199"/>
  <c r="J387" i="199"/>
  <c r="J386" i="199"/>
  <c r="J385" i="199"/>
  <c r="J384" i="199"/>
  <c r="J383" i="199"/>
  <c r="J382" i="199"/>
  <c r="J381" i="199"/>
  <c r="J380" i="199"/>
  <c r="J379" i="199"/>
  <c r="J378" i="199"/>
  <c r="J377" i="199"/>
  <c r="J376" i="199"/>
  <c r="J375" i="199"/>
  <c r="J374" i="199"/>
  <c r="J373" i="199"/>
  <c r="J372" i="199"/>
  <c r="J371" i="199"/>
  <c r="J370" i="199"/>
  <c r="J369" i="199"/>
  <c r="J368" i="199"/>
  <c r="J367" i="199"/>
  <c r="J366" i="199"/>
  <c r="J365" i="199"/>
  <c r="J364" i="199"/>
  <c r="J363" i="199"/>
  <c r="J362" i="199"/>
  <c r="J361" i="199"/>
  <c r="J360" i="199"/>
  <c r="J359" i="199"/>
  <c r="J358" i="199"/>
  <c r="J357" i="199"/>
  <c r="J356" i="199"/>
  <c r="J355" i="199"/>
  <c r="J354" i="199"/>
  <c r="J353" i="199"/>
  <c r="J352" i="199"/>
  <c r="J351" i="199"/>
  <c r="J350" i="199"/>
  <c r="J349" i="199"/>
  <c r="J348" i="199"/>
  <c r="J347" i="199"/>
  <c r="J346" i="199"/>
  <c r="J345" i="199"/>
  <c r="J344" i="199"/>
  <c r="J343" i="199"/>
  <c r="J342" i="199"/>
  <c r="J341" i="199"/>
  <c r="J340" i="199"/>
  <c r="J339" i="199"/>
  <c r="J338" i="199"/>
  <c r="J337" i="199"/>
  <c r="J336" i="199"/>
  <c r="J335" i="199"/>
  <c r="J334" i="199"/>
  <c r="J333" i="199"/>
  <c r="J332" i="199"/>
  <c r="J331" i="199"/>
  <c r="J330" i="199"/>
  <c r="J329" i="199"/>
  <c r="J328" i="199"/>
  <c r="J327" i="199"/>
  <c r="J326" i="199"/>
  <c r="J325" i="199"/>
  <c r="J324" i="199"/>
  <c r="J323" i="199"/>
  <c r="J322" i="199"/>
  <c r="J321" i="199"/>
  <c r="J320" i="199"/>
  <c r="J319" i="199"/>
  <c r="J318" i="199"/>
  <c r="J317" i="199"/>
  <c r="J316" i="199"/>
  <c r="J315" i="199"/>
  <c r="J314" i="199"/>
  <c r="J313" i="199"/>
  <c r="J312" i="199"/>
  <c r="J311" i="199"/>
  <c r="J310" i="199"/>
  <c r="J309" i="199"/>
  <c r="J308" i="199"/>
  <c r="J307" i="199"/>
  <c r="J306" i="199"/>
  <c r="J305" i="199"/>
  <c r="J304" i="199"/>
  <c r="J303" i="199"/>
  <c r="J302" i="199"/>
  <c r="J301" i="199"/>
  <c r="J300" i="199"/>
  <c r="J299" i="199"/>
  <c r="J298" i="199"/>
  <c r="J297" i="199"/>
  <c r="J296" i="199"/>
  <c r="J295" i="199"/>
  <c r="J294" i="199"/>
  <c r="J293" i="199"/>
  <c r="J292" i="199"/>
  <c r="J291" i="199"/>
  <c r="J290" i="199"/>
  <c r="J289" i="199"/>
  <c r="J288" i="199"/>
  <c r="J287" i="199"/>
  <c r="J286" i="199"/>
  <c r="J285" i="199"/>
  <c r="J284" i="199"/>
  <c r="J283" i="199"/>
  <c r="J282" i="199"/>
  <c r="J281" i="199"/>
  <c r="J280" i="199"/>
  <c r="J279" i="199"/>
  <c r="J278" i="199"/>
  <c r="J277" i="199"/>
  <c r="J276" i="199"/>
  <c r="J275" i="199"/>
  <c r="J274" i="199"/>
  <c r="J273" i="199"/>
  <c r="J272" i="199"/>
  <c r="J271" i="199"/>
  <c r="J270" i="199"/>
  <c r="J269" i="199"/>
  <c r="J268" i="199"/>
  <c r="J267" i="199"/>
  <c r="J266" i="199"/>
  <c r="J265" i="199"/>
  <c r="J264" i="199"/>
  <c r="J263" i="199"/>
  <c r="J262" i="199"/>
  <c r="J261" i="199"/>
  <c r="J260" i="199"/>
  <c r="J259" i="199"/>
  <c r="J258" i="199"/>
  <c r="J257" i="199"/>
  <c r="J256" i="199"/>
  <c r="J255" i="199"/>
  <c r="J254" i="199"/>
  <c r="J253" i="199"/>
  <c r="J252" i="199"/>
  <c r="J251" i="199"/>
  <c r="J250" i="199"/>
  <c r="J249" i="199"/>
  <c r="J248" i="199"/>
  <c r="J247" i="199"/>
  <c r="J246" i="199"/>
  <c r="J245" i="199"/>
  <c r="J244" i="199"/>
  <c r="J243" i="199"/>
  <c r="J242" i="199"/>
  <c r="J241" i="199"/>
  <c r="J240" i="199"/>
  <c r="J239" i="199"/>
  <c r="J238" i="199"/>
  <c r="J237" i="199"/>
  <c r="J236" i="199"/>
  <c r="J235" i="199"/>
  <c r="J234" i="199"/>
  <c r="J233" i="199"/>
  <c r="J232" i="199"/>
  <c r="J231" i="199"/>
  <c r="J230" i="199"/>
  <c r="J229" i="199"/>
  <c r="J228" i="199"/>
  <c r="J227" i="199"/>
  <c r="J226" i="199"/>
  <c r="J225" i="199"/>
  <c r="J224" i="199"/>
  <c r="J223" i="199"/>
  <c r="J222" i="199"/>
  <c r="J221" i="199"/>
  <c r="J220" i="199"/>
  <c r="J219" i="199"/>
  <c r="J218" i="199"/>
  <c r="J217" i="199"/>
  <c r="J216" i="199"/>
  <c r="J215" i="199"/>
  <c r="J214" i="199"/>
  <c r="J213" i="199"/>
  <c r="J212" i="199"/>
  <c r="J211" i="199"/>
  <c r="J210" i="199"/>
  <c r="J209" i="199"/>
  <c r="J208" i="199"/>
  <c r="J207" i="199"/>
  <c r="J206" i="199"/>
  <c r="J205" i="199"/>
  <c r="J204" i="199"/>
  <c r="J203" i="199"/>
  <c r="J202" i="199"/>
  <c r="J201" i="199"/>
  <c r="J200" i="199"/>
  <c r="J199" i="199"/>
  <c r="J198" i="199"/>
  <c r="J197" i="199"/>
  <c r="J196" i="199"/>
  <c r="J195" i="199"/>
  <c r="J194" i="199"/>
  <c r="J193" i="199"/>
  <c r="J192" i="199"/>
  <c r="J191" i="199"/>
  <c r="J190" i="199"/>
  <c r="J189" i="199"/>
  <c r="J188" i="199"/>
  <c r="J187" i="199"/>
  <c r="J186" i="199"/>
  <c r="J185" i="199"/>
  <c r="J184" i="199"/>
  <c r="J183" i="199"/>
  <c r="J182" i="199"/>
  <c r="J181" i="199"/>
  <c r="J180" i="199"/>
  <c r="J179" i="199"/>
  <c r="J178" i="199"/>
  <c r="J177" i="199"/>
  <c r="J176" i="199"/>
  <c r="J175" i="199"/>
  <c r="J174" i="199"/>
  <c r="J173" i="199"/>
  <c r="J172" i="199"/>
  <c r="J171" i="199"/>
  <c r="J170" i="199"/>
  <c r="J169" i="199"/>
  <c r="J168" i="199"/>
  <c r="J167" i="199"/>
  <c r="J166" i="199"/>
  <c r="J165" i="199"/>
  <c r="J164" i="199"/>
  <c r="J163" i="199"/>
  <c r="J162" i="199"/>
  <c r="J161" i="199"/>
  <c r="J160" i="199"/>
  <c r="J159" i="199"/>
  <c r="J158" i="199"/>
  <c r="J157" i="199"/>
  <c r="J156" i="199"/>
  <c r="J155" i="199"/>
  <c r="J154" i="199"/>
  <c r="J153" i="199"/>
  <c r="J152" i="199"/>
  <c r="J151" i="199"/>
  <c r="J150" i="199"/>
  <c r="J149" i="199"/>
  <c r="J148" i="199"/>
  <c r="J147" i="199"/>
  <c r="J146" i="199"/>
  <c r="J145" i="199"/>
  <c r="J144" i="199"/>
  <c r="J143" i="199"/>
  <c r="J142" i="199"/>
  <c r="J141" i="199"/>
  <c r="J140" i="199"/>
  <c r="J139" i="199"/>
  <c r="J138" i="199"/>
  <c r="J137" i="199"/>
  <c r="J136" i="199"/>
  <c r="J135" i="199"/>
  <c r="J134" i="199"/>
  <c r="J133" i="199"/>
  <c r="J132" i="199"/>
  <c r="J131" i="199"/>
  <c r="J130" i="199"/>
  <c r="J129" i="199"/>
  <c r="J128" i="199"/>
  <c r="J127" i="199"/>
  <c r="J126" i="199"/>
  <c r="J125" i="199"/>
  <c r="J124" i="199"/>
  <c r="J123" i="199"/>
  <c r="J122" i="199"/>
  <c r="J121" i="199"/>
  <c r="J120" i="199"/>
  <c r="J119" i="199"/>
  <c r="J118" i="199"/>
  <c r="J117" i="199"/>
  <c r="J116" i="199"/>
  <c r="J115" i="199"/>
  <c r="J114" i="199"/>
  <c r="J113" i="199"/>
  <c r="J112" i="199"/>
  <c r="J111" i="199"/>
  <c r="J110" i="199"/>
  <c r="J109" i="199"/>
  <c r="J108" i="199"/>
  <c r="J107" i="199"/>
  <c r="J106" i="199"/>
  <c r="J105" i="199"/>
  <c r="J104" i="199"/>
  <c r="J103" i="199"/>
  <c r="J102" i="199"/>
  <c r="J101" i="199"/>
  <c r="J100" i="199"/>
  <c r="J99" i="199"/>
  <c r="J98" i="199"/>
  <c r="J97" i="199"/>
  <c r="J96" i="199"/>
  <c r="J95" i="199"/>
  <c r="J94" i="199"/>
  <c r="J93" i="199"/>
  <c r="J92" i="199"/>
  <c r="J91" i="199"/>
  <c r="J90" i="199"/>
  <c r="J89" i="199"/>
  <c r="J88" i="199"/>
  <c r="J87" i="199"/>
  <c r="J86" i="199"/>
  <c r="J85" i="199"/>
  <c r="J84" i="199"/>
  <c r="J83" i="199"/>
  <c r="J82" i="199"/>
  <c r="J81" i="199"/>
  <c r="J80" i="199"/>
  <c r="J79" i="199"/>
  <c r="J78" i="199"/>
  <c r="J77" i="199"/>
  <c r="J76" i="199"/>
  <c r="J75" i="199"/>
  <c r="J74" i="199"/>
  <c r="J73" i="199"/>
  <c r="J72" i="199"/>
  <c r="J71" i="199"/>
  <c r="J70" i="199"/>
  <c r="J69" i="199"/>
  <c r="J68" i="199"/>
  <c r="J67" i="199"/>
  <c r="J66" i="199"/>
  <c r="J65" i="199"/>
  <c r="J64" i="199"/>
  <c r="J63" i="199"/>
  <c r="J62" i="199"/>
  <c r="J61" i="199"/>
  <c r="J60" i="199"/>
  <c r="J59" i="199"/>
  <c r="J58" i="199"/>
  <c r="J57" i="199"/>
  <c r="J56" i="199"/>
  <c r="J55" i="199"/>
  <c r="J54" i="199"/>
  <c r="J53" i="199"/>
  <c r="J52" i="199"/>
  <c r="J51" i="199"/>
  <c r="J50" i="199"/>
  <c r="J49" i="199"/>
  <c r="J48" i="199"/>
  <c r="J47" i="199"/>
  <c r="J46" i="199"/>
  <c r="J45" i="199"/>
  <c r="J44" i="199"/>
  <c r="J43" i="199"/>
  <c r="J42" i="199"/>
  <c r="J41" i="199"/>
  <c r="J40" i="199"/>
  <c r="J39" i="199"/>
  <c r="J38" i="199"/>
  <c r="J37" i="199"/>
  <c r="J36" i="199"/>
  <c r="J35" i="199"/>
  <c r="J34" i="199"/>
  <c r="J33" i="199"/>
  <c r="J32" i="199"/>
  <c r="J31" i="199"/>
  <c r="J30" i="199"/>
  <c r="J29" i="199"/>
  <c r="J28" i="199"/>
  <c r="J27" i="199"/>
  <c r="J26" i="199"/>
  <c r="J25" i="199"/>
  <c r="J24" i="199"/>
  <c r="J23" i="199"/>
  <c r="J22" i="199"/>
  <c r="J21" i="199"/>
  <c r="J20" i="199"/>
  <c r="J19" i="199"/>
  <c r="J18" i="199"/>
  <c r="J17" i="199"/>
  <c r="J16" i="199"/>
  <c r="J15" i="199"/>
  <c r="J14" i="199"/>
  <c r="J13" i="199"/>
  <c r="J12" i="199"/>
  <c r="J11" i="199"/>
  <c r="J10" i="199"/>
  <c r="J9" i="199"/>
  <c r="J8" i="199"/>
  <c r="J7" i="199"/>
  <c r="J6" i="199"/>
  <c r="K125" i="198"/>
  <c r="K124" i="198"/>
  <c r="K123" i="198"/>
  <c r="K122" i="198"/>
  <c r="K121" i="198"/>
  <c r="K120" i="198"/>
  <c r="K119" i="198"/>
  <c r="K118" i="198"/>
  <c r="K117" i="198"/>
  <c r="K116" i="198"/>
  <c r="K115" i="198"/>
  <c r="K114" i="198"/>
  <c r="K113" i="198"/>
  <c r="K112" i="198"/>
  <c r="K111" i="198"/>
  <c r="K110" i="198"/>
  <c r="K109" i="198"/>
  <c r="K108" i="198"/>
  <c r="K107" i="198"/>
  <c r="K106" i="198"/>
  <c r="K105" i="198"/>
  <c r="K104" i="198"/>
  <c r="K103" i="198"/>
  <c r="K102" i="198"/>
  <c r="K101" i="198"/>
  <c r="K100" i="198"/>
  <c r="K99" i="198"/>
  <c r="K98" i="198"/>
  <c r="K97" i="198"/>
  <c r="K96" i="198"/>
  <c r="K95" i="198"/>
  <c r="K94" i="198"/>
  <c r="K93" i="198"/>
  <c r="K92" i="198"/>
  <c r="K91" i="198"/>
  <c r="K90" i="198"/>
  <c r="K89" i="198"/>
  <c r="K88" i="198"/>
  <c r="K87" i="198"/>
  <c r="K86" i="198"/>
  <c r="K85" i="198"/>
  <c r="K84" i="198"/>
  <c r="K83" i="198"/>
  <c r="K82" i="198"/>
  <c r="K81" i="198"/>
  <c r="K80" i="198"/>
  <c r="K79" i="198"/>
  <c r="K78" i="198"/>
  <c r="K77" i="198"/>
  <c r="K76" i="198"/>
  <c r="K75" i="198"/>
  <c r="K74" i="198"/>
  <c r="K73" i="198"/>
  <c r="K72" i="198"/>
  <c r="K71" i="198"/>
  <c r="K70" i="198"/>
  <c r="K69" i="198"/>
  <c r="K68" i="198"/>
  <c r="K67" i="198"/>
  <c r="K66" i="198"/>
  <c r="K65" i="198"/>
  <c r="K64" i="198"/>
  <c r="K62" i="198"/>
  <c r="K61" i="198"/>
  <c r="K60" i="198"/>
  <c r="K59" i="198"/>
  <c r="K57" i="198"/>
  <c r="N54" i="198"/>
  <c r="N53" i="198"/>
  <c r="N52" i="198"/>
  <c r="N51" i="198"/>
  <c r="O55" i="198" s="1"/>
  <c r="N50" i="198"/>
  <c r="N49" i="198"/>
  <c r="N48" i="198"/>
  <c r="N47" i="198"/>
  <c r="N46" i="198"/>
  <c r="N45" i="198"/>
  <c r="N44" i="198"/>
  <c r="N43" i="198"/>
  <c r="N42" i="198"/>
  <c r="N41" i="198"/>
  <c r="N40" i="198"/>
  <c r="N39" i="198"/>
  <c r="N38" i="198"/>
  <c r="N37" i="198"/>
  <c r="N36" i="198"/>
  <c r="N35" i="198"/>
  <c r="N34" i="198"/>
  <c r="N33" i="198"/>
  <c r="N32" i="198"/>
  <c r="N31" i="198"/>
  <c r="N30" i="198"/>
  <c r="N29" i="198"/>
  <c r="N28" i="198"/>
  <c r="N27" i="198"/>
  <c r="N26" i="198"/>
  <c r="N25" i="198"/>
  <c r="O25" i="198" s="1"/>
  <c r="N24" i="198"/>
  <c r="N23" i="198"/>
  <c r="N22" i="198"/>
  <c r="L57" i="197"/>
  <c r="L56" i="197"/>
  <c r="L55" i="197"/>
  <c r="L54" i="197"/>
  <c r="L53" i="197"/>
  <c r="L52" i="197"/>
  <c r="L51" i="197"/>
  <c r="L50" i="197"/>
  <c r="L49" i="197"/>
  <c r="L48" i="197"/>
  <c r="L47" i="197"/>
  <c r="L46" i="197"/>
  <c r="L45" i="197"/>
  <c r="L44" i="197"/>
  <c r="L43" i="197"/>
  <c r="L42" i="197"/>
  <c r="L41" i="197"/>
  <c r="L40" i="197"/>
  <c r="L39" i="197"/>
  <c r="L38" i="197"/>
  <c r="L37" i="197"/>
  <c r="L36" i="197"/>
  <c r="L35" i="197"/>
  <c r="L34" i="197"/>
  <c r="L33" i="197"/>
  <c r="L32" i="197"/>
  <c r="L31" i="197"/>
  <c r="L30" i="197"/>
  <c r="L29" i="197"/>
  <c r="L28" i="197"/>
  <c r="L27" i="197"/>
  <c r="L26" i="197"/>
  <c r="L25" i="197"/>
  <c r="L24" i="197"/>
  <c r="L23" i="197"/>
  <c r="L22" i="197"/>
  <c r="L21" i="197"/>
  <c r="L20" i="197"/>
  <c r="L19" i="197"/>
  <c r="L18" i="197"/>
  <c r="L17" i="197"/>
  <c r="L16" i="197"/>
  <c r="L15" i="197"/>
  <c r="L14" i="197"/>
  <c r="M2" i="197" s="1"/>
  <c r="L13" i="197"/>
  <c r="L12" i="197"/>
  <c r="L11" i="197"/>
  <c r="L10" i="197"/>
  <c r="L9" i="197"/>
  <c r="L8" i="197"/>
  <c r="L7" i="197"/>
  <c r="L6" i="197"/>
  <c r="L5" i="197"/>
  <c r="L4" i="197"/>
  <c r="L3" i="197"/>
  <c r="AV10" i="194"/>
  <c r="AU10" i="194"/>
  <c r="AT10" i="194"/>
  <c r="AS10" i="194"/>
  <c r="AR10" i="194"/>
  <c r="AQ10" i="194"/>
  <c r="AP10" i="194"/>
  <c r="AO10" i="194"/>
  <c r="AN10" i="194"/>
  <c r="AM10" i="194"/>
  <c r="AL10" i="194"/>
  <c r="AK10" i="194"/>
  <c r="AJ10" i="194"/>
  <c r="AI10" i="194"/>
  <c r="AH10" i="194"/>
  <c r="AG10" i="194"/>
  <c r="AF10" i="194"/>
  <c r="AE10" i="194"/>
  <c r="AD10" i="194"/>
  <c r="AC10" i="194"/>
  <c r="AB10" i="194"/>
  <c r="AA10" i="194"/>
  <c r="Z10" i="194"/>
  <c r="Y10" i="194"/>
  <c r="X10" i="194"/>
  <c r="W10" i="194"/>
  <c r="V10" i="194"/>
  <c r="U10" i="194"/>
  <c r="T10" i="194"/>
  <c r="S10" i="194"/>
  <c r="R10" i="194"/>
  <c r="AV9" i="194"/>
  <c r="AU9" i="194"/>
  <c r="AT9" i="194"/>
  <c r="AS9" i="194"/>
  <c r="AR9" i="194"/>
  <c r="AQ9" i="194"/>
  <c r="AP9" i="194"/>
  <c r="AO9" i="194"/>
  <c r="AN9" i="194"/>
  <c r="AM9" i="194"/>
  <c r="AL9" i="194"/>
  <c r="AK9" i="194"/>
  <c r="AJ9" i="194"/>
  <c r="AI9" i="194"/>
  <c r="AH9" i="194"/>
  <c r="AG9" i="194"/>
  <c r="AF9" i="194"/>
  <c r="AE9" i="194"/>
  <c r="AD9" i="194"/>
  <c r="AC9" i="194"/>
  <c r="AB9" i="194"/>
  <c r="AA9" i="194"/>
  <c r="Z9" i="194"/>
  <c r="Y9" i="194"/>
  <c r="X9" i="194"/>
  <c r="W9" i="194"/>
  <c r="V9" i="194"/>
  <c r="U9" i="194"/>
  <c r="T9" i="194"/>
  <c r="S9" i="194"/>
  <c r="R9" i="194"/>
  <c r="AV8" i="194"/>
  <c r="AU8" i="194"/>
  <c r="AT8" i="194"/>
  <c r="AS8" i="194"/>
  <c r="AR8" i="194"/>
  <c r="AQ8" i="194"/>
  <c r="AP8" i="194"/>
  <c r="AO8" i="194"/>
  <c r="AN8" i="194"/>
  <c r="AM8" i="194"/>
  <c r="AL8" i="194"/>
  <c r="AK8" i="194"/>
  <c r="AJ8" i="194"/>
  <c r="AI8" i="194"/>
  <c r="AH8" i="194"/>
  <c r="AG8" i="194"/>
  <c r="AF8" i="194"/>
  <c r="AE8" i="194"/>
  <c r="AD8" i="194"/>
  <c r="AC8" i="194"/>
  <c r="AB8" i="194"/>
  <c r="AA8" i="194"/>
  <c r="Z8" i="194"/>
  <c r="Y8" i="194"/>
  <c r="X8" i="194"/>
  <c r="W8" i="194"/>
  <c r="V8" i="194"/>
  <c r="U8" i="194"/>
  <c r="T8" i="194"/>
  <c r="S8" i="194"/>
  <c r="R8" i="194"/>
  <c r="AV7" i="194"/>
  <c r="AU7" i="194"/>
  <c r="AT7" i="194"/>
  <c r="AS7" i="194"/>
  <c r="AR7" i="194"/>
  <c r="AQ7" i="194"/>
  <c r="AP7" i="194"/>
  <c r="AO7" i="194"/>
  <c r="AN7" i="194"/>
  <c r="AM7" i="194"/>
  <c r="AL7" i="194"/>
  <c r="AK7" i="194"/>
  <c r="AJ7" i="194"/>
  <c r="AI7" i="194"/>
  <c r="AH7" i="194"/>
  <c r="AG7" i="194"/>
  <c r="AF7" i="194"/>
  <c r="AE7" i="194"/>
  <c r="AD7" i="194"/>
  <c r="AC7" i="194"/>
  <c r="AB7" i="194"/>
  <c r="AA7" i="194"/>
  <c r="Z7" i="194"/>
  <c r="Y7" i="194"/>
  <c r="X7" i="194"/>
  <c r="W7" i="194"/>
  <c r="V7" i="194"/>
  <c r="U7" i="194"/>
  <c r="T7" i="194"/>
  <c r="S7" i="194"/>
  <c r="R7" i="194"/>
  <c r="AV6" i="194"/>
  <c r="AU6" i="194"/>
  <c r="AT6" i="194"/>
  <c r="AS6" i="194"/>
  <c r="AR6" i="194"/>
  <c r="AQ6" i="194"/>
  <c r="AP6" i="194"/>
  <c r="AO6" i="194"/>
  <c r="AN6" i="194"/>
  <c r="AM6" i="194"/>
  <c r="AL6" i="194"/>
  <c r="AK6" i="194"/>
  <c r="AJ6" i="194"/>
  <c r="AI6" i="194"/>
  <c r="AH6" i="194"/>
  <c r="AG6" i="194"/>
  <c r="AF6" i="194"/>
  <c r="AE6" i="194"/>
  <c r="AD6" i="194"/>
  <c r="AC6" i="194"/>
  <c r="AB6" i="194"/>
  <c r="AA6" i="194"/>
  <c r="Z6" i="194"/>
  <c r="Y6" i="194"/>
  <c r="X6" i="194"/>
  <c r="W6" i="194"/>
  <c r="V6" i="194"/>
  <c r="U6" i="194"/>
  <c r="T6" i="194"/>
  <c r="S6" i="194"/>
  <c r="R6" i="194"/>
  <c r="AV5" i="194"/>
  <c r="AU5" i="194"/>
  <c r="AT5" i="194"/>
  <c r="AS5" i="194"/>
  <c r="AR5" i="194"/>
  <c r="AQ5" i="194"/>
  <c r="AP5" i="194"/>
  <c r="AO5" i="194"/>
  <c r="AN5" i="194"/>
  <c r="AM5" i="194"/>
  <c r="AL5" i="194"/>
  <c r="AK5" i="194"/>
  <c r="AJ5" i="194"/>
  <c r="AI5" i="194"/>
  <c r="AH5" i="194"/>
  <c r="AG5" i="194"/>
  <c r="AF5" i="194"/>
  <c r="AE5" i="194"/>
  <c r="AD5" i="194"/>
  <c r="AC5" i="194"/>
  <c r="AB5" i="194"/>
  <c r="AA5" i="194"/>
  <c r="Z5" i="194"/>
  <c r="Y5" i="194"/>
  <c r="X5" i="194"/>
  <c r="W5" i="194"/>
  <c r="V5" i="194"/>
  <c r="U5" i="194"/>
  <c r="T5" i="194"/>
  <c r="S5" i="194"/>
  <c r="R5" i="194"/>
  <c r="AV4" i="194"/>
  <c r="AU4" i="194"/>
  <c r="AT4" i="194"/>
  <c r="AS4" i="194"/>
  <c r="AR4" i="194"/>
  <c r="AQ4" i="194"/>
  <c r="AP4" i="194"/>
  <c r="AO4" i="194"/>
  <c r="AN4" i="194"/>
  <c r="AM4" i="194"/>
  <c r="AL4" i="194"/>
  <c r="AK4" i="194"/>
  <c r="AJ4" i="194"/>
  <c r="AI4" i="194"/>
  <c r="AH4" i="194"/>
  <c r="AG4" i="194"/>
  <c r="AF4" i="194"/>
  <c r="AE4" i="194"/>
  <c r="AD4" i="194"/>
  <c r="AC4" i="194"/>
  <c r="AB4" i="194"/>
  <c r="AA4" i="194"/>
  <c r="Z4" i="194"/>
  <c r="Y4" i="194"/>
  <c r="X4" i="194"/>
  <c r="W4" i="194"/>
  <c r="V4" i="194"/>
  <c r="U4" i="194"/>
  <c r="T4" i="194"/>
  <c r="S4" i="194"/>
  <c r="R4" i="194"/>
  <c r="AV2" i="194"/>
  <c r="AU2" i="194"/>
  <c r="AT2" i="194"/>
  <c r="AS2" i="194"/>
  <c r="AR2" i="194"/>
  <c r="AQ2" i="194"/>
  <c r="AP2" i="194"/>
  <c r="AO2" i="194"/>
  <c r="AN2" i="194"/>
  <c r="AM2" i="194"/>
  <c r="AL2" i="194"/>
  <c r="AK2" i="194"/>
  <c r="AJ2" i="194"/>
  <c r="AI2" i="194"/>
  <c r="AH2" i="194"/>
  <c r="AG2" i="194"/>
  <c r="AF2" i="194"/>
  <c r="AE2" i="194"/>
  <c r="AD2" i="194"/>
  <c r="AC2" i="194"/>
  <c r="AB2" i="194"/>
  <c r="AA2" i="194"/>
  <c r="Z2" i="194"/>
  <c r="Y2" i="194"/>
  <c r="X2" i="194"/>
  <c r="W2" i="194"/>
  <c r="V2" i="194"/>
  <c r="U2" i="194"/>
  <c r="T2" i="194"/>
  <c r="S2" i="194"/>
  <c r="R2" i="194"/>
  <c r="AV1" i="194"/>
  <c r="AU1" i="194"/>
  <c r="AT1" i="194"/>
  <c r="AS1" i="194"/>
  <c r="AR1" i="194"/>
  <c r="AQ1" i="194"/>
  <c r="AP1" i="194"/>
  <c r="AO1" i="194"/>
  <c r="AN1" i="194"/>
  <c r="AM1" i="194"/>
  <c r="AL1" i="194"/>
  <c r="AK1" i="194"/>
  <c r="AJ1" i="194"/>
  <c r="AI1" i="194"/>
  <c r="AH1" i="194"/>
  <c r="AG1" i="194"/>
  <c r="AF1" i="194"/>
  <c r="AE1" i="194"/>
  <c r="AD1" i="194"/>
  <c r="AC1" i="194"/>
  <c r="AB1" i="194"/>
  <c r="AA1" i="194"/>
  <c r="Z1" i="194"/>
  <c r="Y1" i="194"/>
  <c r="X1" i="194"/>
  <c r="W1" i="194"/>
  <c r="V1" i="194"/>
  <c r="U1" i="194"/>
  <c r="T1" i="194"/>
  <c r="S1" i="194"/>
  <c r="R1" i="194"/>
  <c r="F55" i="193"/>
  <c r="F54" i="193"/>
  <c r="F53" i="193"/>
  <c r="F52" i="193"/>
  <c r="F51" i="193"/>
  <c r="F50" i="193"/>
  <c r="F49" i="193"/>
  <c r="F48" i="193"/>
  <c r="F47" i="193"/>
  <c r="G47" i="193" s="1"/>
  <c r="F46" i="193"/>
  <c r="F45" i="193"/>
  <c r="F44" i="193"/>
  <c r="G56" i="193" s="1"/>
  <c r="F43" i="193"/>
  <c r="F42" i="193"/>
  <c r="F41" i="193"/>
  <c r="F40" i="193"/>
  <c r="F39" i="193"/>
  <c r="F38" i="193"/>
  <c r="F37" i="193"/>
  <c r="F36" i="193"/>
  <c r="W59" i="192"/>
  <c r="W58" i="192"/>
  <c r="W57" i="192"/>
  <c r="Y56" i="192"/>
  <c r="W56" i="192"/>
  <c r="Y55" i="192"/>
  <c r="W55" i="192"/>
  <c r="Y54" i="192"/>
  <c r="W54" i="192"/>
  <c r="W53" i="192"/>
  <c r="Y52" i="192"/>
  <c r="W52" i="192"/>
  <c r="Y51" i="192"/>
  <c r="W51" i="192"/>
  <c r="Y50" i="192"/>
  <c r="W50" i="192"/>
  <c r="W49" i="192"/>
  <c r="Y48" i="192"/>
  <c r="W48" i="192"/>
  <c r="Y47" i="192"/>
  <c r="W47" i="192"/>
  <c r="Y46" i="192"/>
  <c r="W46" i="192"/>
  <c r="W45" i="192"/>
  <c r="Y44" i="192"/>
  <c r="W44" i="192"/>
  <c r="Y43" i="192"/>
  <c r="W43" i="192"/>
  <c r="Y42" i="192"/>
  <c r="W42" i="192"/>
  <c r="W41" i="192"/>
  <c r="Y40" i="192"/>
  <c r="W40" i="192"/>
  <c r="Y39" i="192"/>
  <c r="W39" i="192"/>
  <c r="Y38" i="192"/>
  <c r="W38" i="192"/>
  <c r="W37" i="192"/>
  <c r="Y36" i="192"/>
  <c r="W36" i="192"/>
  <c r="Y35" i="192"/>
  <c r="W35" i="192"/>
  <c r="Y34" i="192"/>
  <c r="W34" i="192"/>
  <c r="W33" i="192"/>
  <c r="Y32" i="192"/>
  <c r="W32" i="192"/>
  <c r="Y31" i="192"/>
  <c r="W31" i="192"/>
  <c r="Y30" i="192"/>
  <c r="W30" i="192"/>
  <c r="W29" i="192"/>
  <c r="Y28" i="192"/>
  <c r="W28" i="192"/>
  <c r="Y27" i="192"/>
  <c r="W27" i="192"/>
  <c r="AK26" i="192"/>
  <c r="AJ26" i="192"/>
  <c r="AE26" i="192"/>
  <c r="AD26" i="192"/>
  <c r="Y26" i="192"/>
  <c r="W26" i="192"/>
  <c r="AK25" i="192"/>
  <c r="AJ25" i="192"/>
  <c r="AE25" i="192"/>
  <c r="AD25" i="192"/>
  <c r="W25" i="192"/>
  <c r="AK24" i="192"/>
  <c r="AJ24" i="192"/>
  <c r="AE24" i="192"/>
  <c r="AD24" i="192"/>
  <c r="Y24" i="192"/>
  <c r="W24" i="192"/>
  <c r="AK23" i="192"/>
  <c r="AJ23" i="192"/>
  <c r="AE23" i="192"/>
  <c r="AD23" i="192"/>
  <c r="Y23" i="192"/>
  <c r="W23" i="192"/>
  <c r="AK22" i="192"/>
  <c r="AJ22" i="192"/>
  <c r="AE22" i="192"/>
  <c r="AD22" i="192"/>
  <c r="Y22" i="192"/>
  <c r="W22" i="192"/>
  <c r="AK21" i="192"/>
  <c r="AN21" i="192" s="1"/>
  <c r="AJ21" i="192"/>
  <c r="AE21" i="192"/>
  <c r="AH21" i="192" s="1"/>
  <c r="AD21" i="192"/>
  <c r="AG21" i="192" s="1"/>
  <c r="W21" i="192"/>
  <c r="AN20" i="192"/>
  <c r="AM20" i="192"/>
  <c r="AI20" i="192"/>
  <c r="AH20" i="192"/>
  <c r="AG20" i="192"/>
  <c r="AC20" i="192"/>
  <c r="Z20" i="192"/>
  <c r="Y20" i="192"/>
  <c r="W20" i="192"/>
  <c r="AN19" i="192"/>
  <c r="AM19" i="192"/>
  <c r="AI19" i="192"/>
  <c r="AH19" i="192"/>
  <c r="AG19" i="192"/>
  <c r="AC19" i="192"/>
  <c r="Y19" i="192"/>
  <c r="W19" i="192"/>
  <c r="AN18" i="192"/>
  <c r="AM18" i="192"/>
  <c r="AI18" i="192"/>
  <c r="AH18" i="192"/>
  <c r="AG18" i="192"/>
  <c r="AC18" i="192"/>
  <c r="Y18" i="192"/>
  <c r="W18" i="192"/>
  <c r="AT17" i="192"/>
  <c r="AN17" i="192"/>
  <c r="AM17" i="192"/>
  <c r="AI17" i="192"/>
  <c r="AH17" i="192"/>
  <c r="AG17" i="192"/>
  <c r="AC17" i="192"/>
  <c r="W17" i="192"/>
  <c r="AT16" i="192"/>
  <c r="AN16" i="192"/>
  <c r="AM16" i="192"/>
  <c r="AI16" i="192"/>
  <c r="AH16" i="192"/>
  <c r="AG16" i="192"/>
  <c r="AC16" i="192"/>
  <c r="Y16" i="192"/>
  <c r="W16" i="192"/>
  <c r="AI15" i="192"/>
  <c r="AC15" i="192"/>
  <c r="Y15" i="192"/>
  <c r="W15" i="192"/>
  <c r="AT14" i="192"/>
  <c r="AI14" i="192"/>
  <c r="AC14" i="192"/>
  <c r="Y14" i="192"/>
  <c r="W14" i="192"/>
  <c r="AT13" i="192"/>
  <c r="AI13" i="192"/>
  <c r="AC13" i="192"/>
  <c r="W13" i="192"/>
  <c r="AT12" i="192"/>
  <c r="AI12" i="192"/>
  <c r="AC12" i="192"/>
  <c r="Y12" i="192"/>
  <c r="W12" i="192"/>
  <c r="AT11" i="192"/>
  <c r="AI11" i="192"/>
  <c r="AC11" i="192"/>
  <c r="Y11" i="192"/>
  <c r="W11" i="192"/>
  <c r="AT10" i="192"/>
  <c r="AI10" i="192"/>
  <c r="AC10" i="192"/>
  <c r="W10" i="192"/>
  <c r="AT9" i="192"/>
  <c r="AI9" i="192"/>
  <c r="AC9" i="192"/>
  <c r="W9" i="192"/>
  <c r="AT8" i="192"/>
  <c r="AI8" i="192"/>
  <c r="AC8" i="192"/>
  <c r="W8" i="192"/>
  <c r="AT7" i="192"/>
  <c r="AS7" i="192"/>
  <c r="AI7" i="192"/>
  <c r="AC7" i="192"/>
  <c r="W7" i="192"/>
  <c r="AT6" i="192"/>
  <c r="AS6" i="192"/>
  <c r="AI6" i="192"/>
  <c r="AC6" i="192"/>
  <c r="W6" i="192"/>
  <c r="AT5" i="192"/>
  <c r="AI5" i="192"/>
  <c r="AC5" i="192"/>
  <c r="W5" i="192"/>
  <c r="AT4" i="192"/>
  <c r="AI4" i="192"/>
  <c r="AC4" i="192"/>
  <c r="AT3" i="192"/>
  <c r="AF43" i="191"/>
  <c r="AF42" i="191"/>
  <c r="AF41" i="191"/>
  <c r="AF40" i="191"/>
  <c r="AF39" i="191"/>
  <c r="AO38" i="191"/>
  <c r="AF38" i="191"/>
  <c r="AC38" i="191"/>
  <c r="AO37" i="191"/>
  <c r="AF37" i="191"/>
  <c r="AC37" i="191"/>
  <c r="AO36" i="191"/>
  <c r="AF36" i="191"/>
  <c r="AC36" i="191"/>
  <c r="AO35" i="191"/>
  <c r="AF35" i="191"/>
  <c r="AC35" i="191"/>
  <c r="AF34" i="191"/>
  <c r="AC34" i="191"/>
  <c r="AO33" i="191"/>
  <c r="AF33" i="191"/>
  <c r="AC33" i="191"/>
  <c r="AO32" i="191"/>
  <c r="AF32" i="191"/>
  <c r="AC32" i="191"/>
  <c r="AO31" i="191"/>
  <c r="AF31" i="191"/>
  <c r="AC31" i="191"/>
  <c r="AO30" i="191"/>
  <c r="AF30" i="191"/>
  <c r="AC30" i="191"/>
  <c r="AO29" i="191"/>
  <c r="AF29" i="191"/>
  <c r="AC29" i="191"/>
  <c r="AO28" i="191"/>
  <c r="AF28" i="191"/>
  <c r="AC28" i="191"/>
  <c r="AO27" i="191"/>
  <c r="AF27" i="191"/>
  <c r="AC27" i="191"/>
  <c r="AO26" i="191"/>
  <c r="AF26" i="191"/>
  <c r="AC26" i="191"/>
  <c r="AO25" i="191"/>
  <c r="AF25" i="191"/>
  <c r="AC25" i="191"/>
  <c r="AO24" i="191"/>
  <c r="AF24" i="191"/>
  <c r="AC24" i="191"/>
  <c r="AO23" i="191"/>
  <c r="AF23" i="191"/>
  <c r="AC23" i="191"/>
  <c r="AO22" i="191"/>
  <c r="AF22" i="191"/>
  <c r="AC22" i="191"/>
  <c r="AO21" i="191"/>
  <c r="AF21" i="191"/>
  <c r="AC21" i="191"/>
  <c r="Y21" i="191"/>
  <c r="X21" i="191"/>
  <c r="U21" i="191"/>
  <c r="T21" i="191"/>
  <c r="AO20" i="191"/>
  <c r="AF20" i="191"/>
  <c r="AC20" i="191"/>
  <c r="Y20" i="191"/>
  <c r="X20" i="191"/>
  <c r="U20" i="191"/>
  <c r="T20" i="191"/>
  <c r="AO19" i="191"/>
  <c r="AF19" i="191"/>
  <c r="AC19" i="191"/>
  <c r="Y19" i="191"/>
  <c r="X19" i="191"/>
  <c r="U19" i="191"/>
  <c r="T19" i="191"/>
  <c r="AO18" i="191"/>
  <c r="AF18" i="191"/>
  <c r="AC18" i="191"/>
  <c r="Y18" i="191"/>
  <c r="X18" i="191"/>
  <c r="U18" i="191"/>
  <c r="T18" i="191"/>
  <c r="AO17" i="191"/>
  <c r="AF17" i="191"/>
  <c r="AC17" i="191"/>
  <c r="Y17" i="191"/>
  <c r="X17" i="191"/>
  <c r="U17" i="191"/>
  <c r="T17" i="191"/>
  <c r="AO16" i="191"/>
  <c r="AF16" i="191"/>
  <c r="AC16" i="191"/>
  <c r="Y16" i="191"/>
  <c r="X16" i="191"/>
  <c r="U16" i="191"/>
  <c r="T16" i="191"/>
  <c r="AC15" i="191"/>
  <c r="Y15" i="191"/>
  <c r="X15" i="191"/>
  <c r="U15" i="191"/>
  <c r="T15" i="191"/>
  <c r="AF14" i="191"/>
  <c r="AC14" i="191"/>
  <c r="X14" i="191"/>
  <c r="T14" i="191"/>
  <c r="AF13" i="191"/>
  <c r="AC13" i="191"/>
  <c r="X13" i="191"/>
  <c r="T13" i="191"/>
  <c r="AF12" i="191"/>
  <c r="AC12" i="191"/>
  <c r="X12" i="191"/>
  <c r="T12" i="191"/>
  <c r="AF11" i="191"/>
  <c r="AC11" i="191"/>
  <c r="X11" i="191"/>
  <c r="T11" i="191"/>
  <c r="AK10" i="191"/>
  <c r="AF10" i="191"/>
  <c r="AC10" i="191"/>
  <c r="X10" i="191"/>
  <c r="T10" i="191"/>
  <c r="AK9" i="191"/>
  <c r="AF9" i="191"/>
  <c r="AC9" i="191"/>
  <c r="X9" i="191"/>
  <c r="T9" i="191"/>
  <c r="AK8" i="191"/>
  <c r="AF8" i="191"/>
  <c r="AC8" i="191"/>
  <c r="X8" i="191"/>
  <c r="T8" i="191"/>
  <c r="AP7" i="191"/>
  <c r="AK7" i="191"/>
  <c r="AC7" i="191"/>
  <c r="X7" i="191"/>
  <c r="T7" i="191"/>
  <c r="AC6" i="191"/>
  <c r="X6" i="191"/>
  <c r="T6" i="191"/>
  <c r="H224" i="190"/>
  <c r="H223" i="190"/>
  <c r="H222" i="190"/>
  <c r="H221" i="190"/>
  <c r="H220" i="190"/>
  <c r="H219" i="190"/>
  <c r="H218" i="190"/>
  <c r="H217" i="190"/>
  <c r="H216" i="190"/>
  <c r="H215" i="190"/>
  <c r="H214" i="190"/>
  <c r="H213" i="190"/>
  <c r="H212" i="190"/>
  <c r="H211" i="190"/>
  <c r="H210" i="190"/>
  <c r="H209" i="190"/>
  <c r="H208" i="190"/>
  <c r="H207" i="190"/>
  <c r="H206" i="190"/>
  <c r="H205" i="190"/>
  <c r="H204" i="190"/>
  <c r="H203" i="190"/>
  <c r="H202" i="190"/>
  <c r="H201" i="190"/>
  <c r="H200" i="190"/>
  <c r="H199" i="190"/>
  <c r="H198" i="190"/>
  <c r="H197" i="190"/>
  <c r="H196" i="190"/>
  <c r="H195" i="190"/>
  <c r="H194" i="190"/>
  <c r="H193" i="190"/>
  <c r="H192" i="190"/>
  <c r="H191" i="190"/>
  <c r="H190" i="190"/>
  <c r="H189" i="190"/>
  <c r="H188" i="190"/>
  <c r="H187" i="190"/>
  <c r="H186" i="190"/>
  <c r="H185" i="190"/>
  <c r="H184" i="190"/>
  <c r="H183" i="190"/>
  <c r="H182" i="190"/>
  <c r="H181" i="190"/>
  <c r="H180" i="190"/>
  <c r="H179" i="190"/>
  <c r="H178" i="190"/>
  <c r="H177" i="190"/>
  <c r="H176" i="190"/>
  <c r="H175" i="190"/>
  <c r="H174" i="190"/>
  <c r="H173" i="190"/>
  <c r="H172" i="190"/>
  <c r="H171" i="190"/>
  <c r="H170" i="190"/>
  <c r="H169" i="190"/>
  <c r="H168" i="190"/>
  <c r="H167" i="190"/>
  <c r="H166" i="190"/>
  <c r="H165" i="190"/>
  <c r="H164" i="190"/>
  <c r="H163" i="190"/>
  <c r="H162" i="190"/>
  <c r="H161" i="190"/>
  <c r="H160" i="190"/>
  <c r="H159" i="190"/>
  <c r="H158" i="190"/>
  <c r="H157" i="190"/>
  <c r="H156" i="190"/>
  <c r="H155" i="190"/>
  <c r="H154" i="190"/>
  <c r="H153" i="190"/>
  <c r="H152" i="190"/>
  <c r="H151" i="190"/>
  <c r="H150" i="190"/>
  <c r="H149" i="190"/>
  <c r="H148" i="190"/>
  <c r="H147" i="190"/>
  <c r="H146" i="190"/>
  <c r="H145" i="190"/>
  <c r="H144" i="190"/>
  <c r="H143" i="190"/>
  <c r="H142" i="190"/>
  <c r="H141" i="190"/>
  <c r="H140" i="190"/>
  <c r="H139" i="190"/>
  <c r="H138" i="190"/>
  <c r="H137" i="190"/>
  <c r="H136" i="190"/>
  <c r="H135" i="190"/>
  <c r="H134" i="190"/>
  <c r="H133" i="190"/>
  <c r="H132" i="190"/>
  <c r="H131" i="190"/>
  <c r="H130" i="190"/>
  <c r="H129" i="190"/>
  <c r="H128" i="190"/>
  <c r="H127" i="190"/>
  <c r="H126" i="190"/>
  <c r="H125" i="190"/>
  <c r="H124" i="190"/>
  <c r="H123" i="190"/>
  <c r="H122" i="190"/>
  <c r="H121" i="190"/>
  <c r="H120" i="190"/>
  <c r="H119" i="190"/>
  <c r="H118" i="190"/>
  <c r="H117" i="190"/>
  <c r="H116" i="190"/>
  <c r="H115" i="190"/>
  <c r="H114" i="190"/>
  <c r="H113" i="190"/>
  <c r="H112" i="190"/>
  <c r="H111" i="190"/>
  <c r="H110" i="190"/>
  <c r="H109" i="190"/>
  <c r="H108" i="190"/>
  <c r="H107" i="190"/>
  <c r="H106" i="190"/>
  <c r="H105" i="190"/>
  <c r="H104" i="190"/>
  <c r="H103" i="190"/>
  <c r="H102" i="190"/>
  <c r="H101" i="190"/>
  <c r="H100" i="190"/>
  <c r="H99" i="190"/>
  <c r="H98" i="190"/>
  <c r="H97" i="190"/>
  <c r="H96" i="190"/>
  <c r="H95" i="190"/>
  <c r="H94" i="190"/>
  <c r="H93" i="190"/>
  <c r="H92" i="190"/>
  <c r="N90" i="190" s="1"/>
  <c r="H91" i="190"/>
  <c r="N89" i="190" s="1"/>
  <c r="H90" i="190"/>
  <c r="N88" i="190" s="1"/>
  <c r="H89" i="190"/>
  <c r="N87" i="190" s="1"/>
  <c r="H88" i="190"/>
  <c r="N86" i="190" s="1"/>
  <c r="H87" i="190"/>
  <c r="N85" i="190" s="1"/>
  <c r="H86" i="190"/>
  <c r="N84" i="190" s="1"/>
  <c r="H85" i="190"/>
  <c r="N83" i="190" s="1"/>
  <c r="H84" i="190"/>
  <c r="N82" i="190" s="1"/>
  <c r="H83" i="190"/>
  <c r="N81" i="190" s="1"/>
  <c r="H82" i="190"/>
  <c r="N80" i="190" s="1"/>
  <c r="H81" i="190"/>
  <c r="N79" i="190" s="1"/>
  <c r="H80" i="190"/>
  <c r="N78" i="190" s="1"/>
  <c r="H79" i="190"/>
  <c r="N77" i="190" s="1"/>
  <c r="H78" i="190"/>
  <c r="N76" i="190" s="1"/>
  <c r="H77" i="190"/>
  <c r="N75" i="190" s="1"/>
  <c r="H76" i="190"/>
  <c r="N74" i="190" s="1"/>
  <c r="H75" i="190"/>
  <c r="N73" i="190" s="1"/>
  <c r="H74" i="190"/>
  <c r="N72" i="190" s="1"/>
  <c r="J73" i="190"/>
  <c r="O71" i="190" s="1"/>
  <c r="H73" i="190"/>
  <c r="N71" i="190" s="1"/>
  <c r="J72" i="190"/>
  <c r="O70" i="190" s="1"/>
  <c r="H72" i="190"/>
  <c r="N70" i="190" s="1"/>
  <c r="J71" i="190"/>
  <c r="O69" i="190" s="1"/>
  <c r="H71" i="190"/>
  <c r="N69" i="190" s="1"/>
  <c r="J70" i="190"/>
  <c r="O68" i="190" s="1"/>
  <c r="H70" i="190"/>
  <c r="N68" i="190" s="1"/>
  <c r="J69" i="190"/>
  <c r="O67" i="190" s="1"/>
  <c r="H69" i="190"/>
  <c r="N67" i="190" s="1"/>
  <c r="J68" i="190"/>
  <c r="O66" i="190" s="1"/>
  <c r="H68" i="190"/>
  <c r="N66" i="190" s="1"/>
  <c r="J67" i="190"/>
  <c r="O65" i="190" s="1"/>
  <c r="H67" i="190"/>
  <c r="N65" i="190" s="1"/>
  <c r="J66" i="190"/>
  <c r="O64" i="190" s="1"/>
  <c r="H66" i="190"/>
  <c r="N64" i="190" s="1"/>
  <c r="J65" i="190"/>
  <c r="O63" i="190" s="1"/>
  <c r="H65" i="190"/>
  <c r="N63" i="190" s="1"/>
  <c r="J64" i="190"/>
  <c r="O62" i="190" s="1"/>
  <c r="H64" i="190"/>
  <c r="N62" i="190" s="1"/>
  <c r="J63" i="190"/>
  <c r="O61" i="190" s="1"/>
  <c r="H63" i="190"/>
  <c r="N61" i="190" s="1"/>
  <c r="J62" i="190"/>
  <c r="O60" i="190" s="1"/>
  <c r="H62" i="190"/>
  <c r="N60" i="190" s="1"/>
  <c r="J61" i="190"/>
  <c r="O59" i="190" s="1"/>
  <c r="H61" i="190"/>
  <c r="N59" i="190" s="1"/>
  <c r="J60" i="190"/>
  <c r="O58" i="190" s="1"/>
  <c r="H60" i="190"/>
  <c r="N58" i="190" s="1"/>
  <c r="J59" i="190"/>
  <c r="O57" i="190" s="1"/>
  <c r="H59" i="190"/>
  <c r="N57" i="190" s="1"/>
  <c r="J58" i="190"/>
  <c r="O56" i="190" s="1"/>
  <c r="H58" i="190"/>
  <c r="N56" i="190" s="1"/>
  <c r="J57" i="190"/>
  <c r="O55" i="190" s="1"/>
  <c r="H57" i="190"/>
  <c r="N55" i="190" s="1"/>
  <c r="J56" i="190"/>
  <c r="O54" i="190" s="1"/>
  <c r="H56" i="190"/>
  <c r="N54" i="190" s="1"/>
  <c r="J55" i="190"/>
  <c r="O53" i="190" s="1"/>
  <c r="H55" i="190"/>
  <c r="N53" i="190" s="1"/>
  <c r="J54" i="190"/>
  <c r="O52" i="190" s="1"/>
  <c r="H54" i="190"/>
  <c r="N52" i="190" s="1"/>
  <c r="J53" i="190"/>
  <c r="O51" i="190" s="1"/>
  <c r="H53" i="190"/>
  <c r="N51" i="190" s="1"/>
  <c r="J52" i="190"/>
  <c r="O50" i="190" s="1"/>
  <c r="H52" i="190"/>
  <c r="N50" i="190" s="1"/>
  <c r="J51" i="190"/>
  <c r="O49" i="190" s="1"/>
  <c r="H51" i="190"/>
  <c r="N49" i="190" s="1"/>
  <c r="J50" i="190"/>
  <c r="O48" i="190" s="1"/>
  <c r="H50" i="190"/>
  <c r="N48" i="190" s="1"/>
  <c r="J49" i="190"/>
  <c r="O47" i="190" s="1"/>
  <c r="H49" i="190"/>
  <c r="N47" i="190" s="1"/>
  <c r="J48" i="190"/>
  <c r="O46" i="190" s="1"/>
  <c r="H48" i="190"/>
  <c r="N46" i="190" s="1"/>
  <c r="J47" i="190"/>
  <c r="O45" i="190" s="1"/>
  <c r="H47" i="190"/>
  <c r="N45" i="190" s="1"/>
  <c r="J46" i="190"/>
  <c r="O44" i="190" s="1"/>
  <c r="H46" i="190"/>
  <c r="N44" i="190" s="1"/>
  <c r="J45" i="190"/>
  <c r="O43" i="190" s="1"/>
  <c r="H45" i="190"/>
  <c r="N43" i="190" s="1"/>
  <c r="J44" i="190"/>
  <c r="O42" i="190" s="1"/>
  <c r="H44" i="190"/>
  <c r="N42" i="190" s="1"/>
  <c r="J43" i="190"/>
  <c r="O41" i="190" s="1"/>
  <c r="H43" i="190"/>
  <c r="N41" i="190" s="1"/>
  <c r="J42" i="190"/>
  <c r="O40" i="190" s="1"/>
  <c r="H42" i="190"/>
  <c r="N40" i="190" s="1"/>
  <c r="J41" i="190"/>
  <c r="O39" i="190" s="1"/>
  <c r="H41" i="190"/>
  <c r="N39" i="190" s="1"/>
  <c r="J40" i="190"/>
  <c r="O38" i="190" s="1"/>
  <c r="H40" i="190"/>
  <c r="N38" i="190" s="1"/>
  <c r="J39" i="190"/>
  <c r="O37" i="190" s="1"/>
  <c r="H39" i="190"/>
  <c r="N37" i="190" s="1"/>
  <c r="J38" i="190"/>
  <c r="O36" i="190" s="1"/>
  <c r="H38" i="190"/>
  <c r="N36" i="190" s="1"/>
  <c r="J37" i="190"/>
  <c r="O35" i="190" s="1"/>
  <c r="H37" i="190"/>
  <c r="N35" i="190" s="1"/>
  <c r="J36" i="190"/>
  <c r="O34" i="190" s="1"/>
  <c r="H36" i="190"/>
  <c r="N34" i="190" s="1"/>
  <c r="J35" i="190"/>
  <c r="O33" i="190" s="1"/>
  <c r="H35" i="190"/>
  <c r="N33" i="190" s="1"/>
  <c r="J34" i="190"/>
  <c r="O32" i="190" s="1"/>
  <c r="H34" i="190"/>
  <c r="N32" i="190" s="1"/>
  <c r="J33" i="190"/>
  <c r="O31" i="190" s="1"/>
  <c r="H33" i="190"/>
  <c r="N31" i="190" s="1"/>
  <c r="J32" i="190"/>
  <c r="O30" i="190" s="1"/>
  <c r="H32" i="190"/>
  <c r="N30" i="190" s="1"/>
  <c r="J31" i="190"/>
  <c r="O29" i="190" s="1"/>
  <c r="H31" i="190"/>
  <c r="N29" i="190" s="1"/>
  <c r="J30" i="190"/>
  <c r="O28" i="190" s="1"/>
  <c r="H30" i="190"/>
  <c r="N28" i="190" s="1"/>
  <c r="J29" i="190"/>
  <c r="O27" i="190" s="1"/>
  <c r="H29" i="190"/>
  <c r="N27" i="190" s="1"/>
  <c r="J28" i="190"/>
  <c r="O26" i="190" s="1"/>
  <c r="H28" i="190"/>
  <c r="N26" i="190" s="1"/>
  <c r="J27" i="190"/>
  <c r="O25" i="190" s="1"/>
  <c r="H27" i="190"/>
  <c r="N25" i="190" s="1"/>
  <c r="J26" i="190"/>
  <c r="O24" i="190" s="1"/>
  <c r="H26" i="190"/>
  <c r="N24" i="190" s="1"/>
  <c r="J25" i="190"/>
  <c r="O23" i="190" s="1"/>
  <c r="H25" i="190"/>
  <c r="N23" i="190" s="1"/>
  <c r="J24" i="190"/>
  <c r="O22" i="190" s="1"/>
  <c r="H24" i="190"/>
  <c r="N22" i="190" s="1"/>
  <c r="J23" i="190"/>
  <c r="O21" i="190" s="1"/>
  <c r="H23" i="190"/>
  <c r="N21" i="190" s="1"/>
  <c r="J22" i="190"/>
  <c r="O20" i="190" s="1"/>
  <c r="H22" i="190"/>
  <c r="N20" i="190" s="1"/>
  <c r="J21" i="190"/>
  <c r="O19" i="190" s="1"/>
  <c r="H21" i="190"/>
  <c r="N19" i="190" s="1"/>
  <c r="J20" i="190"/>
  <c r="O18" i="190" s="1"/>
  <c r="H20" i="190"/>
  <c r="N18" i="190" s="1"/>
  <c r="J19" i="190"/>
  <c r="O17" i="190" s="1"/>
  <c r="H19" i="190"/>
  <c r="N17" i="190" s="1"/>
  <c r="J18" i="190"/>
  <c r="O16" i="190" s="1"/>
  <c r="H18" i="190"/>
  <c r="N16" i="190" s="1"/>
  <c r="J17" i="190"/>
  <c r="O15" i="190" s="1"/>
  <c r="H17" i="190"/>
  <c r="N15" i="190" s="1"/>
  <c r="J16" i="190"/>
  <c r="O14" i="190" s="1"/>
  <c r="H16" i="190"/>
  <c r="N14" i="190" s="1"/>
  <c r="J15" i="190"/>
  <c r="O13" i="190" s="1"/>
  <c r="H15" i="190"/>
  <c r="N13" i="190" s="1"/>
  <c r="J14" i="190"/>
  <c r="O12" i="190" s="1"/>
  <c r="H14" i="190"/>
  <c r="N12" i="190" s="1"/>
  <c r="J13" i="190"/>
  <c r="O11" i="190" s="1"/>
  <c r="H13" i="190"/>
  <c r="N11" i="190" s="1"/>
  <c r="J12" i="190"/>
  <c r="O10" i="190" s="1"/>
  <c r="H12" i="190"/>
  <c r="N10" i="190" s="1"/>
  <c r="J11" i="190"/>
  <c r="O9" i="190" s="1"/>
  <c r="H11" i="190"/>
  <c r="N9" i="190" s="1"/>
  <c r="J10" i="190"/>
  <c r="O8" i="190" s="1"/>
  <c r="H10" i="190"/>
  <c r="N8" i="190" s="1"/>
  <c r="J9" i="190"/>
  <c r="O7" i="190" s="1"/>
  <c r="H9" i="190"/>
  <c r="N7" i="190" s="1"/>
  <c r="J8" i="190"/>
  <c r="O6" i="190" s="1"/>
  <c r="H8" i="190"/>
  <c r="N6" i="190" s="1"/>
  <c r="J7" i="190"/>
  <c r="O5" i="190" s="1"/>
  <c r="H7" i="190"/>
  <c r="N5" i="190" s="1"/>
  <c r="J6" i="190"/>
  <c r="O4" i="190" s="1"/>
  <c r="H6" i="190"/>
  <c r="N4" i="190" s="1"/>
  <c r="J5" i="190"/>
  <c r="O3" i="190" s="1"/>
  <c r="AP11" i="194"/>
  <c r="AG20" i="191" l="1"/>
  <c r="P22" i="202"/>
  <c r="CD89" i="222"/>
  <c r="L19" i="202"/>
  <c r="U36" i="222" a="1"/>
  <c r="U36" i="222" s="1"/>
  <c r="F6" i="221" s="1"/>
  <c r="CD84" i="222"/>
  <c r="CB85" i="222"/>
  <c r="U67" i="222" a="1"/>
  <c r="U67" i="222" s="1"/>
  <c r="Y22" i="221" s="1"/>
  <c r="U79" i="222" a="1"/>
  <c r="U79" i="222" s="1"/>
  <c r="Y34" i="221" s="1"/>
  <c r="BU164" i="223"/>
  <c r="BE164" i="223"/>
  <c r="AO164" i="223"/>
  <c r="Y164" i="223"/>
  <c r="I164" i="223"/>
  <c r="BT164" i="223"/>
  <c r="BD164" i="223"/>
  <c r="X164" i="223"/>
  <c r="H164" i="223"/>
  <c r="BS164" i="223"/>
  <c r="BC164" i="223"/>
  <c r="W164" i="223"/>
  <c r="G164" i="223"/>
  <c r="BR164" i="223"/>
  <c r="BB164" i="223"/>
  <c r="V164" i="223"/>
  <c r="BQ164" i="223"/>
  <c r="BA164" i="223"/>
  <c r="AK164" i="223"/>
  <c r="U164" i="223"/>
  <c r="BP164" i="223"/>
  <c r="AJ164" i="223"/>
  <c r="BO164" i="223"/>
  <c r="AI164" i="223"/>
  <c r="BN164" i="223"/>
  <c r="AH164" i="223"/>
  <c r="R164" i="223"/>
  <c r="BM164" i="223"/>
  <c r="AW164" i="223"/>
  <c r="AG164" i="223"/>
  <c r="Q164" i="223"/>
  <c r="AV164" i="223"/>
  <c r="AF164" i="223"/>
  <c r="BH164" i="223"/>
  <c r="AR164" i="223"/>
  <c r="AB164" i="223"/>
  <c r="L164" i="223"/>
  <c r="BG164" i="223"/>
  <c r="J164" i="223"/>
  <c r="BF164" i="223"/>
  <c r="AU164" i="223"/>
  <c r="AT164" i="223"/>
  <c r="AS164" i="223"/>
  <c r="AQ164" i="223"/>
  <c r="AP164" i="223"/>
  <c r="AA164" i="223"/>
  <c r="BI164" i="223"/>
  <c r="K164" i="223"/>
  <c r="AD164" i="223"/>
  <c r="AC164" i="223"/>
  <c r="Z164" i="223"/>
  <c r="N164" i="223"/>
  <c r="M164" i="223"/>
  <c r="AE164" i="223"/>
  <c r="T164" i="223"/>
  <c r="P164" i="223"/>
  <c r="AN164" i="223"/>
  <c r="BL164" i="223"/>
  <c r="AZ164" i="223"/>
  <c r="AY164" i="223"/>
  <c r="BK164" i="223"/>
  <c r="AM164" i="223"/>
  <c r="U41" i="222" a="1"/>
  <c r="U41" i="222" s="1"/>
  <c r="F11" i="221" s="1"/>
  <c r="U69" i="222" a="1"/>
  <c r="U69" i="222" s="1"/>
  <c r="Y24" i="221" s="1"/>
  <c r="U78" i="222" a="1"/>
  <c r="U78" i="222" s="1"/>
  <c r="Y33" i="221" s="1"/>
  <c r="U33" i="222" a="1"/>
  <c r="U33" i="222" s="1"/>
  <c r="U53" i="222" a="1"/>
  <c r="U53" i="222" s="1"/>
  <c r="Y8" i="221" s="1"/>
  <c r="U61" i="222" a="1"/>
  <c r="U61" i="222" s="1"/>
  <c r="Y16" i="221" s="1"/>
  <c r="U83" i="222" a="1"/>
  <c r="U83" i="222" s="1"/>
  <c r="Y38" i="221" s="1"/>
  <c r="U34" i="222" a="1"/>
  <c r="U34" i="222" s="1"/>
  <c r="U46" i="222" a="1"/>
  <c r="U46" i="222" s="1"/>
  <c r="F16" i="221" s="1"/>
  <c r="U66" i="222" a="1"/>
  <c r="U66" i="222" s="1"/>
  <c r="Y21" i="221" s="1"/>
  <c r="U82" i="222" a="1"/>
  <c r="U82" i="222" s="1"/>
  <c r="Y37" i="221" s="1"/>
  <c r="CC86" i="222"/>
  <c r="U40" i="222" a="1"/>
  <c r="U40" i="222" s="1"/>
  <c r="F10" i="221" s="1"/>
  <c r="U35" i="222" a="1"/>
  <c r="U35" i="222" s="1"/>
  <c r="F5" i="221" s="1"/>
  <c r="U65" i="222" a="1"/>
  <c r="U65" i="222" s="1"/>
  <c r="Y20" i="221" s="1"/>
  <c r="U45" i="222" a="1"/>
  <c r="U45" i="222" s="1"/>
  <c r="F15" i="221" s="1"/>
  <c r="U55" i="222" a="1"/>
  <c r="U55" i="222" s="1"/>
  <c r="Y10" i="221" s="1"/>
  <c r="U64" i="222" a="1"/>
  <c r="U64" i="222" s="1"/>
  <c r="Y19" i="221" s="1"/>
  <c r="U39" i="222" a="1"/>
  <c r="U39" i="222" s="1"/>
  <c r="F9" i="221" s="1"/>
  <c r="U60" i="222" a="1"/>
  <c r="U60" i="222" s="1"/>
  <c r="Y15" i="221" s="1"/>
  <c r="U68" i="222" a="1"/>
  <c r="U68" i="222" s="1"/>
  <c r="Y23" i="221" s="1"/>
  <c r="CC84" i="222"/>
  <c r="U51" i="222" a="1"/>
  <c r="U51" i="222" s="1"/>
  <c r="Y6" i="221" s="1"/>
  <c r="U54" i="222" a="1"/>
  <c r="U54" i="222" s="1"/>
  <c r="Y9" i="221" s="1"/>
  <c r="U71" i="222" a="1"/>
  <c r="U71" i="222" s="1"/>
  <c r="Y26" i="221" s="1"/>
  <c r="U44" i="222" a="1"/>
  <c r="U44" i="222" s="1"/>
  <c r="F14" i="221" s="1"/>
  <c r="U59" i="222" a="1"/>
  <c r="U59" i="222" s="1"/>
  <c r="Y14" i="221" s="1"/>
  <c r="U70" i="222" a="1"/>
  <c r="U70" i="222" s="1"/>
  <c r="Y25" i="221" s="1"/>
  <c r="U50" i="222" a="1"/>
  <c r="U50" i="222" s="1"/>
  <c r="U58" i="222" a="1"/>
  <c r="U58" i="222" s="1"/>
  <c r="Y13" i="221" s="1"/>
  <c r="U75" i="222" a="1"/>
  <c r="U75" i="222" s="1"/>
  <c r="Y30" i="221" s="1"/>
  <c r="U38" i="222" a="1"/>
  <c r="U38" i="222" s="1"/>
  <c r="F8" i="221" s="1"/>
  <c r="U52" i="222" a="1"/>
  <c r="U52" i="222" s="1"/>
  <c r="Y7" i="221" s="1"/>
  <c r="U74" i="222" a="1"/>
  <c r="U74" i="222" s="1"/>
  <c r="Y29" i="221" s="1"/>
  <c r="U43" i="222" a="1"/>
  <c r="U43" i="222" s="1"/>
  <c r="F13" i="221" s="1"/>
  <c r="U57" i="222" a="1"/>
  <c r="U57" i="222" s="1"/>
  <c r="Y12" i="221" s="1"/>
  <c r="U76" i="222" a="1"/>
  <c r="U76" i="222" s="1"/>
  <c r="Y31" i="221" s="1"/>
  <c r="CC90" i="222"/>
  <c r="U49" i="222" a="1"/>
  <c r="U49" i="222" s="1"/>
  <c r="U56" i="222" a="1"/>
  <c r="U56" i="222" s="1"/>
  <c r="Y11" i="221" s="1"/>
  <c r="U73" i="222" a="1"/>
  <c r="U73" i="222" s="1"/>
  <c r="Y28" i="221" s="1"/>
  <c r="CC89" i="222"/>
  <c r="U37" i="222" a="1"/>
  <c r="U37" i="222" s="1"/>
  <c r="U63" i="222" a="1"/>
  <c r="U63" i="222" s="1"/>
  <c r="Y18" i="221" s="1"/>
  <c r="U77" i="222" a="1"/>
  <c r="U77" i="222" s="1"/>
  <c r="Y32" i="221" s="1"/>
  <c r="CC85" i="222"/>
  <c r="U42" i="222" a="1"/>
  <c r="U42" i="222" s="1"/>
  <c r="F12" i="221" s="1"/>
  <c r="U72" i="222" a="1"/>
  <c r="U72" i="222" s="1"/>
  <c r="Y27" i="221" s="1"/>
  <c r="U81" i="222" a="1"/>
  <c r="U81" i="222" s="1"/>
  <c r="Y36" i="221" s="1"/>
  <c r="CC88" i="222"/>
  <c r="S164" i="223"/>
  <c r="U48" i="222" a="1"/>
  <c r="U48" i="222" s="1"/>
  <c r="U62" i="222" a="1"/>
  <c r="U62" i="222" s="1"/>
  <c r="Y17" i="221" s="1"/>
  <c r="CB90" i="222"/>
  <c r="CB88" i="222"/>
  <c r="CD85" i="222"/>
  <c r="AL164" i="223"/>
  <c r="CB84" i="222"/>
  <c r="CD88" i="222"/>
  <c r="CD86" i="222"/>
  <c r="CB86" i="222"/>
  <c r="BJ164" i="223"/>
  <c r="AX164" i="223"/>
  <c r="CB89" i="222"/>
  <c r="CD90" i="222"/>
  <c r="K25" i="202"/>
  <c r="K26" i="202"/>
  <c r="K42" i="202"/>
  <c r="L21" i="202"/>
  <c r="L50" i="202"/>
  <c r="P21" i="202"/>
  <c r="K37" i="202"/>
  <c r="L16" i="202"/>
  <c r="AN23" i="192"/>
  <c r="AG26" i="192"/>
  <c r="AG38" i="191"/>
  <c r="AL16" i="192"/>
  <c r="M43" i="197"/>
  <c r="L12" i="202"/>
  <c r="Y49" i="192"/>
  <c r="O39" i="198"/>
  <c r="K15" i="202"/>
  <c r="Y3" i="194"/>
  <c r="AQ3" i="194"/>
  <c r="AT3" i="194"/>
  <c r="Y45" i="192"/>
  <c r="AG24" i="192"/>
  <c r="Y33" i="192"/>
  <c r="O32" i="198"/>
  <c r="O48" i="198"/>
  <c r="AG11" i="191"/>
  <c r="AG24" i="191"/>
  <c r="AG30" i="191"/>
  <c r="AN25" i="192"/>
  <c r="L14" i="202"/>
  <c r="K16" i="202"/>
  <c r="AG17" i="191"/>
  <c r="G49" i="193"/>
  <c r="M3" i="197"/>
  <c r="M19" i="197"/>
  <c r="G50" i="193"/>
  <c r="AS3" i="194"/>
  <c r="O33" i="198"/>
  <c r="O49" i="198"/>
  <c r="AI22" i="192"/>
  <c r="Y41" i="192"/>
  <c r="G52" i="193"/>
  <c r="AD3" i="194"/>
  <c r="O34" i="198"/>
  <c r="O50" i="198"/>
  <c r="K4" i="202"/>
  <c r="L33" i="202"/>
  <c r="M33" i="197"/>
  <c r="L7" i="202"/>
  <c r="L15" i="202"/>
  <c r="M15" i="197"/>
  <c r="P14" i="202"/>
  <c r="L23" i="202"/>
  <c r="L54" i="202"/>
  <c r="Y21" i="192"/>
  <c r="M11" i="197"/>
  <c r="M27" i="197"/>
  <c r="L17" i="202"/>
  <c r="L56" i="202"/>
  <c r="AG3" i="194"/>
  <c r="R3" i="194"/>
  <c r="AH3" i="194"/>
  <c r="M40" i="197"/>
  <c r="P16" i="202"/>
  <c r="AF20" i="192"/>
  <c r="K28" i="202"/>
  <c r="G55" i="193"/>
  <c r="K44" i="202"/>
  <c r="AG10" i="191"/>
  <c r="P8" i="202"/>
  <c r="AI26" i="192"/>
  <c r="M13" i="197"/>
  <c r="K31" i="202"/>
  <c r="P9" i="202"/>
  <c r="M18" i="197"/>
  <c r="P13" i="202"/>
  <c r="AH24" i="192"/>
  <c r="AN3" i="194"/>
  <c r="AO3" i="194"/>
  <c r="K7" i="202"/>
  <c r="O29" i="198"/>
  <c r="Y29" i="192"/>
  <c r="G51" i="193"/>
  <c r="AB3" i="194"/>
  <c r="AR3" i="194"/>
  <c r="L39" i="202"/>
  <c r="L10" i="202"/>
  <c r="L24" i="202"/>
  <c r="K39" i="202"/>
  <c r="AG7" i="191"/>
  <c r="AF19" i="192"/>
  <c r="AG22" i="192"/>
  <c r="O35" i="198"/>
  <c r="O51" i="198"/>
  <c r="P15" i="202"/>
  <c r="L51" i="202"/>
  <c r="AG34" i="191"/>
  <c r="AH22" i="192"/>
  <c r="AN24" i="192"/>
  <c r="L38" i="202"/>
  <c r="G48" i="193"/>
  <c r="M41" i="197"/>
  <c r="K17" i="202"/>
  <c r="AL18" i="192"/>
  <c r="AN22" i="192"/>
  <c r="U3" i="194"/>
  <c r="AK3" i="194"/>
  <c r="M42" i="197"/>
  <c r="O38" i="198"/>
  <c r="O54" i="198"/>
  <c r="Y57" i="192"/>
  <c r="L55" i="202"/>
  <c r="Y53" i="192"/>
  <c r="M17" i="197"/>
  <c r="M32" i="197"/>
  <c r="L6" i="202"/>
  <c r="L13" i="202"/>
  <c r="K18" i="202"/>
  <c r="L40" i="202"/>
  <c r="P17" i="202"/>
  <c r="AG13" i="191"/>
  <c r="AG16" i="191"/>
  <c r="AF17" i="192"/>
  <c r="M31" i="197"/>
  <c r="M34" i="197"/>
  <c r="P18" i="202"/>
  <c r="AG37" i="191"/>
  <c r="AI23" i="192"/>
  <c r="Y37" i="192"/>
  <c r="AA3" i="194"/>
  <c r="K20" i="202"/>
  <c r="AG32" i="191"/>
  <c r="AF16" i="192"/>
  <c r="AI21" i="192"/>
  <c r="AL21" i="192" s="1"/>
  <c r="AH26" i="192"/>
  <c r="AC3" i="194"/>
  <c r="M35" i="197"/>
  <c r="AG27" i="191"/>
  <c r="O31" i="198"/>
  <c r="O47" i="198"/>
  <c r="P20" i="202"/>
  <c r="L34" i="202"/>
  <c r="L47" i="202"/>
  <c r="AE3" i="194"/>
  <c r="AU3" i="194"/>
  <c r="M7" i="197"/>
  <c r="M25" i="197"/>
  <c r="L35" i="202"/>
  <c r="L48" i="202"/>
  <c r="AN26" i="192"/>
  <c r="L5" i="202"/>
  <c r="P10" i="202"/>
  <c r="L22" i="202"/>
  <c r="L30" i="202"/>
  <c r="L41" i="202"/>
  <c r="L53" i="202"/>
  <c r="P11" i="202"/>
  <c r="L42" i="202"/>
  <c r="L32" i="202"/>
  <c r="L43" i="202"/>
  <c r="P12" i="202"/>
  <c r="L18" i="202"/>
  <c r="K24" i="202"/>
  <c r="L44" i="202"/>
  <c r="K45" i="202"/>
  <c r="K19" i="202"/>
  <c r="L25" i="202"/>
  <c r="L36" i="202"/>
  <c r="L45" i="202"/>
  <c r="L8" i="202"/>
  <c r="L37" i="202"/>
  <c r="L46" i="202"/>
  <c r="L9" i="202"/>
  <c r="L26" i="202"/>
  <c r="L20" i="202"/>
  <c r="L27" i="202"/>
  <c r="L49" i="202"/>
  <c r="L3" i="202"/>
  <c r="P19" i="202"/>
  <c r="K3" i="202"/>
  <c r="L28" i="202"/>
  <c r="K29" i="202"/>
  <c r="K40" i="202"/>
  <c r="L4" i="202"/>
  <c r="L11" i="202"/>
  <c r="K22" i="202"/>
  <c r="L29" i="202"/>
  <c r="K41" i="202"/>
  <c r="O40" i="198"/>
  <c r="O41" i="198"/>
  <c r="O26" i="198"/>
  <c r="O42" i="198"/>
  <c r="O27" i="198"/>
  <c r="O43" i="198"/>
  <c r="O28" i="198"/>
  <c r="O44" i="198"/>
  <c r="O45" i="198"/>
  <c r="O30" i="198"/>
  <c r="O46" i="198"/>
  <c r="O36" i="198"/>
  <c r="O52" i="198"/>
  <c r="O37" i="198"/>
  <c r="O53" i="198"/>
  <c r="M9" i="197"/>
  <c r="M10" i="197"/>
  <c r="M23" i="197"/>
  <c r="M24" i="197"/>
  <c r="M12" i="197"/>
  <c r="M26" i="197"/>
  <c r="M14" i="197"/>
  <c r="M39" i="197"/>
  <c r="M16" i="197"/>
  <c r="M4" i="197"/>
  <c r="M5" i="197"/>
  <c r="M6" i="197"/>
  <c r="M8" i="197"/>
  <c r="V3" i="194"/>
  <c r="AL3" i="194"/>
  <c r="W3" i="194"/>
  <c r="AM3" i="194"/>
  <c r="X3" i="194"/>
  <c r="Z3" i="194"/>
  <c r="AP3" i="194"/>
  <c r="AF3" i="194"/>
  <c r="AV3" i="194"/>
  <c r="S3" i="194"/>
  <c r="AI3" i="194"/>
  <c r="T3" i="194"/>
  <c r="AJ3" i="194"/>
  <c r="G53" i="193"/>
  <c r="G54" i="193"/>
  <c r="Y17" i="192"/>
  <c r="AM22" i="192"/>
  <c r="AI24" i="192"/>
  <c r="AM24" i="192"/>
  <c r="AM26" i="192"/>
  <c r="AL20" i="192"/>
  <c r="AG23" i="192"/>
  <c r="Y25" i="192"/>
  <c r="AH23" i="192"/>
  <c r="AG25" i="192"/>
  <c r="AM21" i="192"/>
  <c r="AH25" i="192"/>
  <c r="Y13" i="192"/>
  <c r="AI25" i="192"/>
  <c r="AM23" i="192"/>
  <c r="AM25" i="192"/>
  <c r="AL17" i="192"/>
  <c r="AG25" i="191"/>
  <c r="AG14" i="191"/>
  <c r="AG22" i="191"/>
  <c r="AG8" i="191"/>
  <c r="AG15" i="191"/>
  <c r="K14" i="202"/>
  <c r="K34" i="202"/>
  <c r="L52" i="202"/>
  <c r="K11" i="202"/>
  <c r="K8" i="202"/>
  <c r="K21" i="202"/>
  <c r="K35" i="202"/>
  <c r="K30" i="202"/>
  <c r="K12" i="202"/>
  <c r="K36" i="202"/>
  <c r="K5" i="202"/>
  <c r="K9" i="202"/>
  <c r="L31" i="202"/>
  <c r="K32" i="202"/>
  <c r="K6" i="202"/>
  <c r="K13" i="202"/>
  <c r="K27" i="202"/>
  <c r="K43" i="202"/>
  <c r="K10" i="202"/>
  <c r="K38" i="202"/>
  <c r="K23" i="202"/>
  <c r="K33" i="202"/>
  <c r="M20" i="197"/>
  <c r="M28" i="197"/>
  <c r="M36" i="197"/>
  <c r="M44" i="197"/>
  <c r="M21" i="197"/>
  <c r="M29" i="197"/>
  <c r="M37" i="197"/>
  <c r="M45" i="197"/>
  <c r="M22" i="197"/>
  <c r="M30" i="197"/>
  <c r="M38" i="197"/>
  <c r="AG19" i="191"/>
  <c r="AG23" i="191"/>
  <c r="AG12" i="191"/>
  <c r="AG28" i="191"/>
  <c r="AG9" i="191"/>
  <c r="AG33" i="191"/>
  <c r="AG29" i="191"/>
  <c r="AG18" i="191"/>
  <c r="AG35" i="191"/>
  <c r="AG21" i="191"/>
  <c r="AG26" i="191"/>
  <c r="AG31" i="191"/>
  <c r="AG36" i="191"/>
  <c r="X19" i="192"/>
  <c r="X36" i="192"/>
  <c r="X57" i="192"/>
  <c r="X53" i="192"/>
  <c r="X49" i="192"/>
  <c r="X45" i="192"/>
  <c r="X41" i="192"/>
  <c r="X37" i="192"/>
  <c r="X33" i="192"/>
  <c r="X29" i="192"/>
  <c r="X44" i="192"/>
  <c r="X40" i="192"/>
  <c r="X16" i="192"/>
  <c r="X48" i="192"/>
  <c r="X52" i="192"/>
  <c r="X56" i="192"/>
  <c r="Z60" i="192" s="1"/>
  <c r="X20" i="192"/>
  <c r="X17" i="192"/>
  <c r="X59" i="192"/>
  <c r="X55" i="192"/>
  <c r="X51" i="192"/>
  <c r="X47" i="192"/>
  <c r="X43" i="192"/>
  <c r="X39" i="192"/>
  <c r="X35" i="192"/>
  <c r="X31" i="192"/>
  <c r="X27" i="192"/>
  <c r="X26" i="192"/>
  <c r="X25" i="192"/>
  <c r="X24" i="192"/>
  <c r="X23" i="192"/>
  <c r="X22" i="192"/>
  <c r="X21" i="192"/>
  <c r="X18" i="192"/>
  <c r="X28" i="192"/>
  <c r="X58" i="192"/>
  <c r="X54" i="192"/>
  <c r="X50" i="192"/>
  <c r="X46" i="192"/>
  <c r="X42" i="192"/>
  <c r="X38" i="192"/>
  <c r="X34" i="192"/>
  <c r="X30" i="192"/>
  <c r="X32" i="192"/>
  <c r="AL19" i="192"/>
  <c r="AF18" i="192"/>
  <c r="AG39" i="191"/>
  <c r="AC21" i="192"/>
  <c r="AF21" i="192" s="1"/>
  <c r="AC22" i="192"/>
  <c r="AC23" i="192"/>
  <c r="AC24" i="192"/>
  <c r="AC25" i="192"/>
  <c r="AC26" i="192"/>
  <c r="Z37" i="192" l="1"/>
  <c r="Z49" i="192"/>
  <c r="AL23" i="192"/>
  <c r="Z25" i="192"/>
  <c r="Z53" i="192"/>
  <c r="Z29" i="192"/>
  <c r="Z58" i="192"/>
  <c r="Z62" i="192"/>
  <c r="Z33" i="192"/>
  <c r="Z45" i="192"/>
  <c r="Z59" i="192"/>
  <c r="Z63" i="192"/>
  <c r="Z57" i="192"/>
  <c r="Z61" i="192"/>
  <c r="Z41" i="192"/>
  <c r="Z21" i="192"/>
  <c r="AS74" i="222" a="1"/>
  <c r="AS74" i="222" s="1"/>
  <c r="AS51" i="222" a="1"/>
  <c r="AS51" i="222" s="1"/>
  <c r="AS49" i="222" a="1"/>
  <c r="AS49" i="222" s="1"/>
  <c r="AS69" i="222" a="1"/>
  <c r="AS69" i="222" s="1"/>
  <c r="AS57" i="222" a="1"/>
  <c r="AS57" i="222" s="1"/>
  <c r="AS43" i="222" a="1"/>
  <c r="AS43" i="222" s="1"/>
  <c r="AS75" i="222" a="1"/>
  <c r="AS75" i="222" s="1"/>
  <c r="AS52" i="222" a="1"/>
  <c r="AS52" i="222" s="1"/>
  <c r="AS38" i="222" a="1"/>
  <c r="AS38" i="222" s="1"/>
  <c r="AS70" i="222" a="1"/>
  <c r="AS70" i="222" s="1"/>
  <c r="AS58" i="222" a="1"/>
  <c r="AS58" i="222" s="1"/>
  <c r="AS50" i="222" a="1"/>
  <c r="AS50" i="222" s="1"/>
  <c r="AS76" i="222" a="1"/>
  <c r="AS76" i="222" s="1"/>
  <c r="AS53" i="222" a="1"/>
  <c r="AS53" i="222" s="1"/>
  <c r="AS44" i="222" a="1"/>
  <c r="AS44" i="222" s="1"/>
  <c r="AS71" i="222" a="1"/>
  <c r="AS71" i="222" s="1"/>
  <c r="AS59" i="222" a="1"/>
  <c r="AS59" i="222" s="1"/>
  <c r="AS39" i="222" a="1"/>
  <c r="AS39" i="222" s="1"/>
  <c r="AS64" i="222" a="1"/>
  <c r="AS64" i="222" s="1"/>
  <c r="AS54" i="222" a="1"/>
  <c r="AS54" i="222" s="1"/>
  <c r="AS45" i="222" a="1"/>
  <c r="AS45" i="222" s="1"/>
  <c r="AS68" i="222" a="1"/>
  <c r="AS68" i="222" s="1"/>
  <c r="AS60" i="222" a="1"/>
  <c r="AS60" i="222" s="1"/>
  <c r="AS40" i="222" a="1"/>
  <c r="AS40" i="222" s="1"/>
  <c r="AS82" i="222" a="1"/>
  <c r="AS82" i="222" s="1"/>
  <c r="AS65" i="222" a="1"/>
  <c r="AS65" i="222" s="1"/>
  <c r="AS55" i="222" a="1"/>
  <c r="AS55" i="222" s="1"/>
  <c r="AS33" i="222" a="1"/>
  <c r="AS33" i="222" s="1"/>
  <c r="AS83" i="222" a="1"/>
  <c r="AS83" i="222" s="1"/>
  <c r="AS72" i="222" a="1"/>
  <c r="AS72" i="222" s="1"/>
  <c r="AS35" i="222" a="1"/>
  <c r="AS35" i="222" s="1"/>
  <c r="AS34" i="222" a="1"/>
  <c r="AS34" i="222" s="1"/>
  <c r="AS81" i="222" a="1"/>
  <c r="AS81" i="222" s="1"/>
  <c r="AS66" i="222" a="1"/>
  <c r="AS66" i="222" s="1"/>
  <c r="AS46" i="222" a="1"/>
  <c r="AS46" i="222" s="1"/>
  <c r="AS78" i="222" a="1"/>
  <c r="AS78" i="222" s="1"/>
  <c r="AS61" i="222" a="1"/>
  <c r="AS61" i="222" s="1"/>
  <c r="AS41" i="222" a="1"/>
  <c r="AS41" i="222" s="1"/>
  <c r="AS79" i="222" a="1"/>
  <c r="AS79" i="222" s="1"/>
  <c r="AS67" i="222" a="1"/>
  <c r="AS67" i="222" s="1"/>
  <c r="AS36" i="222" a="1"/>
  <c r="AS36" i="222" s="1"/>
  <c r="AS80" i="222" a="1"/>
  <c r="AS80" i="222" s="1"/>
  <c r="AS62" i="222" a="1"/>
  <c r="AS62" i="222" s="1"/>
  <c r="AS48" i="222" a="1"/>
  <c r="AS48" i="222" s="1"/>
  <c r="AS77" i="222" a="1"/>
  <c r="AS77" i="222" s="1"/>
  <c r="AS63" i="222" a="1"/>
  <c r="AS63" i="222" s="1"/>
  <c r="AS42" i="222" a="1"/>
  <c r="AS42" i="222" s="1"/>
  <c r="AS73" i="222" a="1"/>
  <c r="AS73" i="222" s="1"/>
  <c r="AS56" i="222" a="1"/>
  <c r="AS56" i="222" s="1"/>
  <c r="AS37" i="222" a="1"/>
  <c r="AS37" i="222" s="1"/>
  <c r="AG82" i="222" a="1"/>
  <c r="AG82" i="222" s="1"/>
  <c r="AG63" i="222" a="1"/>
  <c r="AG63" i="222" s="1"/>
  <c r="AG50" i="222" a="1"/>
  <c r="AG50" i="222" s="1"/>
  <c r="AG33" i="222" a="1"/>
  <c r="AG33" i="222" s="1"/>
  <c r="AG81" i="222" a="1"/>
  <c r="AG81" i="222" s="1"/>
  <c r="AG80" i="222" a="1"/>
  <c r="AG80" i="222" s="1"/>
  <c r="AG68" i="222" a="1"/>
  <c r="AG68" i="222" s="1"/>
  <c r="AG44" i="222" a="1"/>
  <c r="AG44" i="222" s="1"/>
  <c r="AG78" i="222" a="1"/>
  <c r="AG78" i="222" s="1"/>
  <c r="AG65" i="222" a="1"/>
  <c r="AG65" i="222" s="1"/>
  <c r="AG71" i="222" a="1"/>
  <c r="AG71" i="222" s="1"/>
  <c r="AG53" i="222" a="1"/>
  <c r="AG53" i="222" s="1"/>
  <c r="AG40" i="222" a="1"/>
  <c r="AG40" i="222" s="1"/>
  <c r="AG72" i="222" a="1"/>
  <c r="AG72" i="222" s="1"/>
  <c r="AG59" i="222" a="1"/>
  <c r="AG59" i="222" s="1"/>
  <c r="AG35" i="222" a="1"/>
  <c r="AG35" i="222" s="1"/>
  <c r="AG76" i="222" a="1"/>
  <c r="AG76" i="222" s="1"/>
  <c r="AG54" i="222" a="1"/>
  <c r="AG54" i="222" s="1"/>
  <c r="AG46" i="222" a="1"/>
  <c r="AG46" i="222" s="1"/>
  <c r="AG79" i="222" a="1"/>
  <c r="AG79" i="222" s="1"/>
  <c r="AG60" i="222" a="1"/>
  <c r="AG60" i="222" s="1"/>
  <c r="AG41" i="222" a="1"/>
  <c r="AG41" i="222" s="1"/>
  <c r="AG73" i="222" a="1"/>
  <c r="AG73" i="222" s="1"/>
  <c r="AG55" i="222" a="1"/>
  <c r="AG55" i="222" s="1"/>
  <c r="AG51" i="222" a="1"/>
  <c r="AG51" i="222" s="1"/>
  <c r="AG69" i="222" a="1"/>
  <c r="AG69" i="222" s="1"/>
  <c r="AG56" i="222" a="1"/>
  <c r="AG56" i="222" s="1"/>
  <c r="AG42" i="222" a="1"/>
  <c r="AG42" i="222" s="1"/>
  <c r="AG75" i="222" a="1"/>
  <c r="AG75" i="222" s="1"/>
  <c r="AG57" i="222" a="1"/>
  <c r="AG57" i="222" s="1"/>
  <c r="AG37" i="222" a="1"/>
  <c r="AG37" i="222" s="1"/>
  <c r="AG61" i="222" a="1"/>
  <c r="AG61" i="222" s="1"/>
  <c r="AG52" i="222" a="1"/>
  <c r="AG52" i="222" s="1"/>
  <c r="AG49" i="222" a="1"/>
  <c r="AG49" i="222" s="1"/>
  <c r="AG67" i="222" a="1"/>
  <c r="AG67" i="222" s="1"/>
  <c r="AG43" i="222" a="1"/>
  <c r="AG43" i="222" s="1"/>
  <c r="AG34" i="222" a="1"/>
  <c r="AG34" i="222" s="1"/>
  <c r="AG83" i="222" a="1"/>
  <c r="AG83" i="222" s="1"/>
  <c r="AG77" i="222" a="1"/>
  <c r="AG77" i="222" s="1"/>
  <c r="AG74" i="222" a="1"/>
  <c r="AG74" i="222" s="1"/>
  <c r="AG62" i="222" a="1"/>
  <c r="AG62" i="222" s="1"/>
  <c r="AG70" i="222" a="1"/>
  <c r="AG70" i="222" s="1"/>
  <c r="AG64" i="222" a="1"/>
  <c r="AG64" i="222" s="1"/>
  <c r="AG66" i="222" a="1"/>
  <c r="AG66" i="222" s="1"/>
  <c r="AG38" i="222" a="1"/>
  <c r="AG38" i="222" s="1"/>
  <c r="AG58" i="222" a="1"/>
  <c r="AG58" i="222" s="1"/>
  <c r="AG39" i="222" a="1"/>
  <c r="AG39" i="222" s="1"/>
  <c r="AG45" i="222" a="1"/>
  <c r="AG45" i="222" s="1"/>
  <c r="AG48" i="222" a="1"/>
  <c r="AG48" i="222" s="1"/>
  <c r="AG36" i="222" a="1"/>
  <c r="AG36" i="222" s="1"/>
  <c r="AM83" i="222" a="1"/>
  <c r="AM83" i="222" s="1"/>
  <c r="AM62" i="222" a="1"/>
  <c r="AM62" i="222" s="1"/>
  <c r="AM42" i="222" a="1"/>
  <c r="AM42" i="222" s="1"/>
  <c r="AM34" i="222" a="1"/>
  <c r="AM34" i="222" s="1"/>
  <c r="AM79" i="222" a="1"/>
  <c r="AM79" i="222" s="1"/>
  <c r="AM76" i="222" a="1"/>
  <c r="AM76" i="222" s="1"/>
  <c r="AM37" i="222" a="1"/>
  <c r="AM37" i="222" s="1"/>
  <c r="AM80" i="222" a="1"/>
  <c r="AM80" i="222" s="1"/>
  <c r="AM63" i="222" a="1"/>
  <c r="AM63" i="222" s="1"/>
  <c r="AM49" i="222" a="1"/>
  <c r="AM49" i="222" s="1"/>
  <c r="AM81" i="222" a="1"/>
  <c r="AM81" i="222" s="1"/>
  <c r="AM64" i="222" a="1"/>
  <c r="AM64" i="222" s="1"/>
  <c r="AM43" i="222" a="1"/>
  <c r="AM43" i="222" s="1"/>
  <c r="AM69" i="222" a="1"/>
  <c r="AM69" i="222" s="1"/>
  <c r="AM68" i="222" a="1"/>
  <c r="AM68" i="222" s="1"/>
  <c r="AM51" i="222" a="1"/>
  <c r="AM51" i="222" s="1"/>
  <c r="AM78" i="222" a="1"/>
  <c r="AM78" i="222" s="1"/>
  <c r="AM57" i="222" a="1"/>
  <c r="AM57" i="222" s="1"/>
  <c r="AM38" i="222" a="1"/>
  <c r="AM38" i="222" s="1"/>
  <c r="AM75" i="222" a="1"/>
  <c r="AM75" i="222" s="1"/>
  <c r="AM52" i="222" a="1"/>
  <c r="AM52" i="222" s="1"/>
  <c r="AM50" i="222" a="1"/>
  <c r="AM50" i="222" s="1"/>
  <c r="AM70" i="222" a="1"/>
  <c r="AM70" i="222" s="1"/>
  <c r="AM61" i="222" a="1"/>
  <c r="AM61" i="222" s="1"/>
  <c r="AM44" i="222" a="1"/>
  <c r="AM44" i="222" s="1"/>
  <c r="AM71" i="222" a="1"/>
  <c r="AM71" i="222" s="1"/>
  <c r="AM58" i="222" a="1"/>
  <c r="AM58" i="222" s="1"/>
  <c r="AM39" i="222" a="1"/>
  <c r="AM39" i="222" s="1"/>
  <c r="AM72" i="222" a="1"/>
  <c r="AM72" i="222" s="1"/>
  <c r="AM53" i="222" a="1"/>
  <c r="AM53" i="222" s="1"/>
  <c r="AM45" i="222" a="1"/>
  <c r="AM45" i="222" s="1"/>
  <c r="AM77" i="222" a="1"/>
  <c r="AM77" i="222" s="1"/>
  <c r="AM59" i="222" a="1"/>
  <c r="AM59" i="222" s="1"/>
  <c r="AM35" i="222" a="1"/>
  <c r="AM35" i="222" s="1"/>
  <c r="AM73" i="222" a="1"/>
  <c r="AM73" i="222" s="1"/>
  <c r="AM54" i="222" a="1"/>
  <c r="AM54" i="222" s="1"/>
  <c r="AM46" i="222" a="1"/>
  <c r="AM46" i="222" s="1"/>
  <c r="AM65" i="222" a="1"/>
  <c r="AM65" i="222" s="1"/>
  <c r="AM60" i="222" a="1"/>
  <c r="AM60" i="222" s="1"/>
  <c r="AM41" i="222" a="1"/>
  <c r="AM41" i="222" s="1"/>
  <c r="AM66" i="222" a="1"/>
  <c r="AM66" i="222" s="1"/>
  <c r="AM55" i="222" a="1"/>
  <c r="AM55" i="222" s="1"/>
  <c r="AM36" i="222" a="1"/>
  <c r="AM36" i="222" s="1"/>
  <c r="AM74" i="222" a="1"/>
  <c r="AM74" i="222" s="1"/>
  <c r="AM56" i="222" a="1"/>
  <c r="AM56" i="222" s="1"/>
  <c r="AM40" i="222" a="1"/>
  <c r="AM40" i="222" s="1"/>
  <c r="AM82" i="222" a="1"/>
  <c r="AM82" i="222" s="1"/>
  <c r="AM67" i="222" a="1"/>
  <c r="AM67" i="222" s="1"/>
  <c r="AM48" i="222" a="1"/>
  <c r="AM48" i="222" s="1"/>
  <c r="AM33" i="222" a="1"/>
  <c r="AM33" i="222" s="1"/>
  <c r="BX82" i="222" a="1"/>
  <c r="BX82" i="222" s="1"/>
  <c r="BX65" i="222" a="1"/>
  <c r="BX65" i="222" s="1"/>
  <c r="BX45" i="222" a="1"/>
  <c r="BX45" i="222" s="1"/>
  <c r="BX77" i="222" a="1"/>
  <c r="BX77" i="222" s="1"/>
  <c r="BX78" i="222" a="1"/>
  <c r="BX78" i="222" s="1"/>
  <c r="BX61" i="222" a="1"/>
  <c r="BX61" i="222" s="1"/>
  <c r="BX73" i="222" a="1"/>
  <c r="BX73" i="222" s="1"/>
  <c r="BX50" i="222" a="1"/>
  <c r="BX50" i="222" s="1"/>
  <c r="BX37" i="222" a="1"/>
  <c r="BX37" i="222" s="1"/>
  <c r="BX68" i="222" a="1"/>
  <c r="BX68" i="222" s="1"/>
  <c r="BX56" i="222" a="1"/>
  <c r="BX56" i="222" s="1"/>
  <c r="BX49" i="222" a="1"/>
  <c r="BX49" i="222" s="1"/>
  <c r="BX75" i="222" a="1"/>
  <c r="BX75" i="222" s="1"/>
  <c r="BX51" i="222" a="1"/>
  <c r="BX51" i="222" s="1"/>
  <c r="BX43" i="222" a="1"/>
  <c r="BX43" i="222" s="1"/>
  <c r="BX74" i="222" a="1"/>
  <c r="BX74" i="222" s="1"/>
  <c r="BX57" i="222" a="1"/>
  <c r="BX57" i="222" s="1"/>
  <c r="BX33" i="222" a="1"/>
  <c r="BX33" i="222" s="1"/>
  <c r="BX69" i="222" a="1"/>
  <c r="BX69" i="222" s="1"/>
  <c r="BX52" i="222" a="1"/>
  <c r="BX52" i="222" s="1"/>
  <c r="BX44" i="222" a="1"/>
  <c r="BX44" i="222" s="1"/>
  <c r="BX76" i="222" a="1"/>
  <c r="BX76" i="222" s="1"/>
  <c r="BX58" i="222" a="1"/>
  <c r="BX58" i="222" s="1"/>
  <c r="BX39" i="222" a="1"/>
  <c r="BX39" i="222" s="1"/>
  <c r="BX70" i="222" a="1"/>
  <c r="BX70" i="222" s="1"/>
  <c r="BX53" i="222" a="1"/>
  <c r="BX53" i="222" s="1"/>
  <c r="BX34" i="222" a="1"/>
  <c r="BX34" i="222" s="1"/>
  <c r="BX71" i="222" a="1"/>
  <c r="BX71" i="222" s="1"/>
  <c r="BX59" i="222" a="1"/>
  <c r="BX59" i="222" s="1"/>
  <c r="BX38" i="222" a="1"/>
  <c r="BX38" i="222" s="1"/>
  <c r="BX72" i="222" a="1"/>
  <c r="BX72" i="222" s="1"/>
  <c r="BX54" i="222" a="1"/>
  <c r="BX54" i="222" s="1"/>
  <c r="BX63" i="222" a="1"/>
  <c r="BX63" i="222" s="1"/>
  <c r="BX40" i="222" a="1"/>
  <c r="BX40" i="222" s="1"/>
  <c r="BX64" i="222" a="1"/>
  <c r="BX64" i="222" s="1"/>
  <c r="BX35" i="222" a="1"/>
  <c r="BX35" i="222" s="1"/>
  <c r="BX60" i="222" a="1"/>
  <c r="BX60" i="222" s="1"/>
  <c r="BX46" i="222" a="1"/>
  <c r="BX46" i="222" s="1"/>
  <c r="BX80" i="222" a="1"/>
  <c r="BX80" i="222" s="1"/>
  <c r="BX66" i="222" a="1"/>
  <c r="BX66" i="222" s="1"/>
  <c r="BX41" i="222" a="1"/>
  <c r="BX41" i="222" s="1"/>
  <c r="BX81" i="222" a="1"/>
  <c r="BX81" i="222" s="1"/>
  <c r="BX67" i="222" a="1"/>
  <c r="BX67" i="222" s="1"/>
  <c r="BX36" i="222" a="1"/>
  <c r="BX36" i="222" s="1"/>
  <c r="BX83" i="222" a="1"/>
  <c r="BX83" i="222" s="1"/>
  <c r="BX62" i="222" a="1"/>
  <c r="BX62" i="222" s="1"/>
  <c r="BX48" i="222" a="1"/>
  <c r="BX48" i="222" s="1"/>
  <c r="BX79" i="222" a="1"/>
  <c r="BX79" i="222" s="1"/>
  <c r="BX55" i="222" a="1"/>
  <c r="BX55" i="222" s="1"/>
  <c r="BX42" i="222" a="1"/>
  <c r="BX42" i="222" s="1"/>
  <c r="BD61" i="222" a="1"/>
  <c r="BD61" i="222" s="1"/>
  <c r="BD37" i="222" a="1"/>
  <c r="BD37" i="222" s="1"/>
  <c r="BD33" i="222" a="1"/>
  <c r="BD33" i="222" s="1"/>
  <c r="BD82" i="222" a="1"/>
  <c r="BD82" i="222" s="1"/>
  <c r="BD69" i="222" a="1"/>
  <c r="BD69" i="222" s="1"/>
  <c r="BD51" i="222" a="1"/>
  <c r="BD51" i="222" s="1"/>
  <c r="BD36" i="222" a="1"/>
  <c r="BD36" i="222" s="1"/>
  <c r="BD83" i="222" a="1"/>
  <c r="BD83" i="222" s="1"/>
  <c r="BD67" i="222" a="1"/>
  <c r="BD67" i="222" s="1"/>
  <c r="BD49" i="222" a="1"/>
  <c r="BD49" i="222" s="1"/>
  <c r="BD34" i="222" a="1"/>
  <c r="BD34" i="222" s="1"/>
  <c r="BD80" i="222" a="1"/>
  <c r="BD80" i="222" s="1"/>
  <c r="BD62" i="222" a="1"/>
  <c r="BD62" i="222" s="1"/>
  <c r="BD43" i="222" a="1"/>
  <c r="BD43" i="222" s="1"/>
  <c r="BD75" i="222" a="1"/>
  <c r="BD75" i="222" s="1"/>
  <c r="BD63" i="222" a="1"/>
  <c r="BD63" i="222" s="1"/>
  <c r="BD38" i="222" a="1"/>
  <c r="BD38" i="222" s="1"/>
  <c r="BD81" i="222" a="1"/>
  <c r="BD81" i="222" s="1"/>
  <c r="BD64" i="222" a="1"/>
  <c r="BD64" i="222" s="1"/>
  <c r="BD44" i="222" a="1"/>
  <c r="BD44" i="222" s="1"/>
  <c r="BD76" i="222" a="1"/>
  <c r="BD76" i="222" s="1"/>
  <c r="BD68" i="222" a="1"/>
  <c r="BD68" i="222" s="1"/>
  <c r="BD50" i="222" a="1"/>
  <c r="BD50" i="222" s="1"/>
  <c r="BD77" i="222" a="1"/>
  <c r="BD77" i="222" s="1"/>
  <c r="BD65" i="222" a="1"/>
  <c r="BD65" i="222" s="1"/>
  <c r="BD39" i="222" a="1"/>
  <c r="BD39" i="222" s="1"/>
  <c r="BD78" i="222" a="1"/>
  <c r="BD78" i="222" s="1"/>
  <c r="BD58" i="222" a="1"/>
  <c r="BD58" i="222" s="1"/>
  <c r="BD45" i="222" a="1"/>
  <c r="BD45" i="222" s="1"/>
  <c r="BD79" i="222" a="1"/>
  <c r="BD79" i="222" s="1"/>
  <c r="BD53" i="222" a="1"/>
  <c r="BD53" i="222" s="1"/>
  <c r="BD40" i="222" a="1"/>
  <c r="BD40" i="222" s="1"/>
  <c r="BD70" i="222" a="1"/>
  <c r="BD70" i="222" s="1"/>
  <c r="BD59" i="222" a="1"/>
  <c r="BD59" i="222" s="1"/>
  <c r="BD35" i="222" a="1"/>
  <c r="BD35" i="222" s="1"/>
  <c r="BD71" i="222" a="1"/>
  <c r="BD71" i="222" s="1"/>
  <c r="BD54" i="222" a="1"/>
  <c r="BD54" i="222" s="1"/>
  <c r="BD52" i="222" a="1"/>
  <c r="BD52" i="222" s="1"/>
  <c r="BD72" i="222" a="1"/>
  <c r="BD72" i="222" s="1"/>
  <c r="BD55" i="222" a="1"/>
  <c r="BD55" i="222" s="1"/>
  <c r="BD46" i="222" a="1"/>
  <c r="BD46" i="222" s="1"/>
  <c r="BD73" i="222" a="1"/>
  <c r="BD73" i="222" s="1"/>
  <c r="BD56" i="222" a="1"/>
  <c r="BD56" i="222" s="1"/>
  <c r="BD41" i="222" a="1"/>
  <c r="BD41" i="222" s="1"/>
  <c r="BD74" i="222" a="1"/>
  <c r="BD74" i="222" s="1"/>
  <c r="BD60" i="222" a="1"/>
  <c r="BD60" i="222" s="1"/>
  <c r="BD48" i="222" a="1"/>
  <c r="BD48" i="222" s="1"/>
  <c r="BD66" i="222" a="1"/>
  <c r="BD66" i="222" s="1"/>
  <c r="BD57" i="222" a="1"/>
  <c r="BD57" i="222" s="1"/>
  <c r="BD42" i="222" a="1"/>
  <c r="BD42" i="222" s="1"/>
  <c r="BQ76" i="222" a="1"/>
  <c r="BQ76" i="222" s="1"/>
  <c r="BQ63" i="222" a="1"/>
  <c r="BQ63" i="222" s="1"/>
  <c r="BQ37" i="222" a="1"/>
  <c r="BQ37" i="222" s="1"/>
  <c r="BQ77" i="222" a="1"/>
  <c r="BQ77" i="222" s="1"/>
  <c r="BQ56" i="222" a="1"/>
  <c r="BQ56" i="222" s="1"/>
  <c r="BQ49" i="222" a="1"/>
  <c r="BQ49" i="222" s="1"/>
  <c r="BQ73" i="222" a="1"/>
  <c r="BQ73" i="222" s="1"/>
  <c r="BQ51" i="222" a="1"/>
  <c r="BQ51" i="222" s="1"/>
  <c r="BQ43" i="222" a="1"/>
  <c r="BQ43" i="222" s="1"/>
  <c r="BQ74" i="222" a="1"/>
  <c r="BQ74" i="222" s="1"/>
  <c r="BQ57" i="222" a="1"/>
  <c r="BQ57" i="222" s="1"/>
  <c r="BQ38" i="222" a="1"/>
  <c r="BQ38" i="222" s="1"/>
  <c r="BQ69" i="222" a="1"/>
  <c r="BQ69" i="222" s="1"/>
  <c r="BQ52" i="222" a="1"/>
  <c r="BQ52" i="222" s="1"/>
  <c r="BQ44" i="222" a="1"/>
  <c r="BQ44" i="222" s="1"/>
  <c r="BQ70" i="222" a="1"/>
  <c r="BQ70" i="222" s="1"/>
  <c r="BQ58" i="222" a="1"/>
  <c r="BQ58" i="222" s="1"/>
  <c r="BQ39" i="222" a="1"/>
  <c r="BQ39" i="222" s="1"/>
  <c r="BQ71" i="222" a="1"/>
  <c r="BQ71" i="222" s="1"/>
  <c r="BQ53" i="222" a="1"/>
  <c r="BQ53" i="222" s="1"/>
  <c r="BQ45" i="222" a="1"/>
  <c r="BQ45" i="222" s="1"/>
  <c r="BQ72" i="222" a="1"/>
  <c r="BQ72" i="222" s="1"/>
  <c r="BQ59" i="222" a="1"/>
  <c r="BQ59" i="222" s="1"/>
  <c r="BQ50" i="222" a="1"/>
  <c r="BQ50" i="222" s="1"/>
  <c r="BQ64" i="222" a="1"/>
  <c r="BQ64" i="222" s="1"/>
  <c r="BQ54" i="222" a="1"/>
  <c r="BQ54" i="222" s="1"/>
  <c r="BQ40" i="222" a="1"/>
  <c r="BQ40" i="222" s="1"/>
  <c r="BQ80" i="222" a="1"/>
  <c r="BQ80" i="222" s="1"/>
  <c r="BQ65" i="222" a="1"/>
  <c r="BQ65" i="222" s="1"/>
  <c r="BQ55" i="222" a="1"/>
  <c r="BQ55" i="222" s="1"/>
  <c r="BQ34" i="222" a="1"/>
  <c r="BQ34" i="222" s="1"/>
  <c r="BQ81" i="222" a="1"/>
  <c r="BQ81" i="222" s="1"/>
  <c r="BQ60" i="222" a="1"/>
  <c r="BQ60" i="222" s="1"/>
  <c r="BQ35" i="222" a="1"/>
  <c r="BQ35" i="222" s="1"/>
  <c r="BQ33" i="222" a="1"/>
  <c r="BQ33" i="222" s="1"/>
  <c r="BQ82" i="222" a="1"/>
  <c r="BQ82" i="222" s="1"/>
  <c r="BQ66" i="222" a="1"/>
  <c r="BQ66" i="222" s="1"/>
  <c r="BQ46" i="222" a="1"/>
  <c r="BQ46" i="222" s="1"/>
  <c r="BQ83" i="222" a="1"/>
  <c r="BQ83" i="222" s="1"/>
  <c r="BQ61" i="222" a="1"/>
  <c r="BQ61" i="222" s="1"/>
  <c r="BQ41" i="222" a="1"/>
  <c r="BQ41" i="222" s="1"/>
  <c r="BQ78" i="222" a="1"/>
  <c r="BQ78" i="222" s="1"/>
  <c r="BQ67" i="222" a="1"/>
  <c r="BQ67" i="222" s="1"/>
  <c r="BQ36" i="222" a="1"/>
  <c r="BQ36" i="222" s="1"/>
  <c r="BQ79" i="222" a="1"/>
  <c r="BQ79" i="222" s="1"/>
  <c r="BQ68" i="222" a="1"/>
  <c r="BQ68" i="222" s="1"/>
  <c r="BQ48" i="222" a="1"/>
  <c r="BQ48" i="222" s="1"/>
  <c r="BQ75" i="222" a="1"/>
  <c r="BQ75" i="222" s="1"/>
  <c r="BQ62" i="222" a="1"/>
  <c r="BQ62" i="222" s="1"/>
  <c r="BQ42" i="222" a="1"/>
  <c r="BQ42" i="222" s="1"/>
  <c r="AV83" i="222" a="1"/>
  <c r="AV83" i="222" s="1"/>
  <c r="AV62" i="222" a="1"/>
  <c r="AV62" i="222" s="1"/>
  <c r="AV43" i="222" a="1"/>
  <c r="AV43" i="222" s="1"/>
  <c r="AV34" i="222" a="1"/>
  <c r="AV34" i="222" s="1"/>
  <c r="AV80" i="222" a="1"/>
  <c r="AV80" i="222" s="1"/>
  <c r="AV63" i="222" a="1"/>
  <c r="AV63" i="222" s="1"/>
  <c r="AV38" i="222" a="1"/>
  <c r="AV38" i="222" s="1"/>
  <c r="AV75" i="222" a="1"/>
  <c r="AV75" i="222" s="1"/>
  <c r="AV69" i="222" a="1"/>
  <c r="AV69" i="222" s="1"/>
  <c r="AV50" i="222" a="1"/>
  <c r="AV50" i="222" s="1"/>
  <c r="AV76" i="222" a="1"/>
  <c r="AV76" i="222" s="1"/>
  <c r="AV64" i="222" a="1"/>
  <c r="AV64" i="222" s="1"/>
  <c r="AV44" i="222" a="1"/>
  <c r="AV44" i="222" s="1"/>
  <c r="AV77" i="222" a="1"/>
  <c r="AV77" i="222" s="1"/>
  <c r="AV68" i="222" a="1"/>
  <c r="AV68" i="222" s="1"/>
  <c r="AV39" i="222" a="1"/>
  <c r="AV39" i="222" s="1"/>
  <c r="AV78" i="222" a="1"/>
  <c r="AV78" i="222" s="1"/>
  <c r="AV65" i="222" a="1"/>
  <c r="AV65" i="222" s="1"/>
  <c r="AV45" i="222" a="1"/>
  <c r="AV45" i="222" s="1"/>
  <c r="AV79" i="222" a="1"/>
  <c r="AV79" i="222" s="1"/>
  <c r="AV58" i="222" a="1"/>
  <c r="AV58" i="222" s="1"/>
  <c r="AV40" i="222" a="1"/>
  <c r="AV40" i="222" s="1"/>
  <c r="AV70" i="222" a="1"/>
  <c r="AV70" i="222" s="1"/>
  <c r="AV53" i="222" a="1"/>
  <c r="AV53" i="222" s="1"/>
  <c r="AV51" i="222" a="1"/>
  <c r="AV51" i="222" s="1"/>
  <c r="AV71" i="222" a="1"/>
  <c r="AV71" i="222" s="1"/>
  <c r="AV59" i="222" a="1"/>
  <c r="AV59" i="222" s="1"/>
  <c r="AV35" i="222" a="1"/>
  <c r="AV35" i="222" s="1"/>
  <c r="AV81" i="222" a="1"/>
  <c r="AV81" i="222" s="1"/>
  <c r="AV54" i="222" a="1"/>
  <c r="AV54" i="222" s="1"/>
  <c r="AV46" i="222" a="1"/>
  <c r="AV46" i="222" s="1"/>
  <c r="AV72" i="222" a="1"/>
  <c r="AV72" i="222" s="1"/>
  <c r="AV55" i="222" a="1"/>
  <c r="AV55" i="222" s="1"/>
  <c r="AV41" i="222" a="1"/>
  <c r="AV41" i="222" s="1"/>
  <c r="AV73" i="222" a="1"/>
  <c r="AV73" i="222" s="1"/>
  <c r="AV60" i="222" a="1"/>
  <c r="AV60" i="222" s="1"/>
  <c r="AV52" i="222" a="1"/>
  <c r="AV52" i="222" s="1"/>
  <c r="AV66" i="222" a="1"/>
  <c r="AV66" i="222" s="1"/>
  <c r="AV56" i="222" a="1"/>
  <c r="AV56" i="222" s="1"/>
  <c r="AV48" i="222" a="1"/>
  <c r="AV48" i="222" s="1"/>
  <c r="AV61" i="222" a="1"/>
  <c r="AV61" i="222" s="1"/>
  <c r="AV57" i="222" a="1"/>
  <c r="AV57" i="222" s="1"/>
  <c r="AV42" i="222" a="1"/>
  <c r="AV42" i="222" s="1"/>
  <c r="AV74" i="222" a="1"/>
  <c r="AV74" i="222" s="1"/>
  <c r="AV37" i="222" a="1"/>
  <c r="AV37" i="222" s="1"/>
  <c r="AV33" i="222" a="1"/>
  <c r="AV33" i="222" s="1"/>
  <c r="AV82" i="222" a="1"/>
  <c r="AV82" i="222" s="1"/>
  <c r="AV67" i="222" a="1"/>
  <c r="AV67" i="222" s="1"/>
  <c r="AV49" i="222" a="1"/>
  <c r="AV49" i="222" s="1"/>
  <c r="AV36" i="222" a="1"/>
  <c r="AV36" i="222" s="1"/>
  <c r="BC83" i="222" a="1"/>
  <c r="BC83" i="222" s="1"/>
  <c r="BC74" i="222" a="1"/>
  <c r="BC74" i="222" s="1"/>
  <c r="BC48" i="222" a="1"/>
  <c r="BC48" i="222" s="1"/>
  <c r="BC40" i="222" a="1"/>
  <c r="BC40" i="222" s="1"/>
  <c r="BC51" i="222" a="1"/>
  <c r="BC51" i="222" s="1"/>
  <c r="BC79" i="222" a="1"/>
  <c r="BC79" i="222" s="1"/>
  <c r="BC66" i="222" a="1"/>
  <c r="BC66" i="222" s="1"/>
  <c r="BC42" i="222" a="1"/>
  <c r="BC42" i="222" s="1"/>
  <c r="BC80" i="222" a="1"/>
  <c r="BC80" i="222" s="1"/>
  <c r="BC67" i="222" a="1"/>
  <c r="BC67" i="222" s="1"/>
  <c r="BC37" i="222" a="1"/>
  <c r="BC37" i="222" s="1"/>
  <c r="BC81" i="222" a="1"/>
  <c r="BC81" i="222" s="1"/>
  <c r="BC62" i="222" a="1"/>
  <c r="BC62" i="222" s="1"/>
  <c r="BC49" i="222" a="1"/>
  <c r="BC49" i="222" s="1"/>
  <c r="BC76" i="222" a="1"/>
  <c r="BC76" i="222" s="1"/>
  <c r="BC63" i="222" a="1"/>
  <c r="BC63" i="222" s="1"/>
  <c r="BC43" i="222" a="1"/>
  <c r="BC43" i="222" s="1"/>
  <c r="BC69" i="222" a="1"/>
  <c r="BC69" i="222" s="1"/>
  <c r="BC64" i="222" a="1"/>
  <c r="BC64" i="222" s="1"/>
  <c r="BC38" i="222" a="1"/>
  <c r="BC38" i="222" s="1"/>
  <c r="BC70" i="222" a="1"/>
  <c r="BC70" i="222" s="1"/>
  <c r="BC57" i="222" a="1"/>
  <c r="BC57" i="222" s="1"/>
  <c r="BC44" i="222" a="1"/>
  <c r="BC44" i="222" s="1"/>
  <c r="BC33" i="222" a="1"/>
  <c r="BC33" i="222" s="1"/>
  <c r="BC77" i="222" a="1"/>
  <c r="BC77" i="222" s="1"/>
  <c r="BC52" i="222" a="1"/>
  <c r="BC52" i="222" s="1"/>
  <c r="BC50" i="222" a="1"/>
  <c r="BC50" i="222" s="1"/>
  <c r="BC75" i="222" a="1"/>
  <c r="BC75" i="222" s="1"/>
  <c r="BC58" i="222" a="1"/>
  <c r="BC58" i="222" s="1"/>
  <c r="BC39" i="222" a="1"/>
  <c r="BC39" i="222" s="1"/>
  <c r="BC60" i="222" a="1"/>
  <c r="BC60" i="222" s="1"/>
  <c r="BC71" i="222" a="1"/>
  <c r="BC71" i="222" s="1"/>
  <c r="BC53" i="222" a="1"/>
  <c r="BC53" i="222" s="1"/>
  <c r="BC45" i="222" a="1"/>
  <c r="BC45" i="222" s="1"/>
  <c r="BC82" i="222" a="1"/>
  <c r="BC82" i="222" s="1"/>
  <c r="BC72" i="222" a="1"/>
  <c r="BC72" i="222" s="1"/>
  <c r="BC59" i="222" a="1"/>
  <c r="BC59" i="222" s="1"/>
  <c r="BC35" i="222" a="1"/>
  <c r="BC35" i="222" s="1"/>
  <c r="BC78" i="222" a="1"/>
  <c r="BC78" i="222" s="1"/>
  <c r="BC54" i="222" a="1"/>
  <c r="BC54" i="222" s="1"/>
  <c r="BC46" i="222" a="1"/>
  <c r="BC46" i="222" s="1"/>
  <c r="BC73" i="222" a="1"/>
  <c r="BC73" i="222" s="1"/>
  <c r="BC55" i="222" a="1"/>
  <c r="BC55" i="222" s="1"/>
  <c r="BC41" i="222" a="1"/>
  <c r="BC41" i="222" s="1"/>
  <c r="BC68" i="222" a="1"/>
  <c r="BC68" i="222" s="1"/>
  <c r="BC61" i="222" a="1"/>
  <c r="BC61" i="222" s="1"/>
  <c r="BC36" i="222" a="1"/>
  <c r="BC36" i="222" s="1"/>
  <c r="BC65" i="222" a="1"/>
  <c r="BC65" i="222" s="1"/>
  <c r="BC56" i="222" a="1"/>
  <c r="BC56" i="222" s="1"/>
  <c r="BC34" i="222" a="1"/>
  <c r="BC34" i="222" s="1"/>
  <c r="M71" i="222" a="1"/>
  <c r="M71" i="222" s="1"/>
  <c r="M72" i="222" a="1"/>
  <c r="M72" i="222" s="1"/>
  <c r="M44" i="222" a="1"/>
  <c r="M44" i="222" s="1"/>
  <c r="M76" i="222" a="1"/>
  <c r="M76" i="222" s="1"/>
  <c r="M54" i="222" a="1"/>
  <c r="M54" i="222" s="1"/>
  <c r="M39" i="222" a="1"/>
  <c r="M39" i="222" s="1"/>
  <c r="M64" i="222" a="1"/>
  <c r="M64" i="222" s="1"/>
  <c r="M60" i="222" a="1"/>
  <c r="M60" i="222" s="1"/>
  <c r="M45" i="222" a="1"/>
  <c r="M45" i="222" s="1"/>
  <c r="M65" i="222" a="1"/>
  <c r="M65" i="222" s="1"/>
  <c r="M55" i="222" a="1"/>
  <c r="M55" i="222" s="1"/>
  <c r="M40" i="222" a="1"/>
  <c r="M40" i="222" s="1"/>
  <c r="M69" i="222" a="1"/>
  <c r="M69" i="222" s="1"/>
  <c r="M46" i="222" a="1"/>
  <c r="M46" i="222" s="1"/>
  <c r="M35" i="222" a="1"/>
  <c r="M35" i="222" s="1"/>
  <c r="M82" i="222" a="1"/>
  <c r="M82" i="222" s="1"/>
  <c r="M66" i="222" a="1"/>
  <c r="M66" i="222" s="1"/>
  <c r="M41" i="222" a="1"/>
  <c r="M41" i="222" s="1"/>
  <c r="M34" i="222" a="1"/>
  <c r="M34" i="222" s="1"/>
  <c r="M83" i="222" a="1"/>
  <c r="M83" i="222" s="1"/>
  <c r="M61" i="222" a="1"/>
  <c r="M61" i="222" s="1"/>
  <c r="M36" i="222" a="1"/>
  <c r="M36" i="222" s="1"/>
  <c r="M33" i="222" a="1"/>
  <c r="M33" i="222" s="1"/>
  <c r="M78" i="222" a="1"/>
  <c r="M78" i="222" s="1"/>
  <c r="M67" i="222" a="1"/>
  <c r="M67" i="222" s="1"/>
  <c r="M53" i="222" a="1"/>
  <c r="M53" i="222" s="1"/>
  <c r="M79" i="222" a="1"/>
  <c r="M79" i="222" s="1"/>
  <c r="M62" i="222" a="1"/>
  <c r="M62" i="222" s="1"/>
  <c r="M48" i="222" a="1"/>
  <c r="M48" i="222" s="1"/>
  <c r="M80" i="222" a="1"/>
  <c r="M80" i="222" s="1"/>
  <c r="M63" i="222" a="1"/>
  <c r="M63" i="222" s="1"/>
  <c r="M42" i="222" a="1"/>
  <c r="M42" i="222" s="1"/>
  <c r="M81" i="222" a="1"/>
  <c r="M81" i="222" s="1"/>
  <c r="M56" i="222" a="1"/>
  <c r="M56" i="222" s="1"/>
  <c r="M37" i="222" a="1"/>
  <c r="M37" i="222" s="1"/>
  <c r="M77" i="222" a="1"/>
  <c r="M77" i="222" s="1"/>
  <c r="M57" i="222" a="1"/>
  <c r="M57" i="222" s="1"/>
  <c r="M49" i="222" a="1"/>
  <c r="M49" i="222" s="1"/>
  <c r="M73" i="222" a="1"/>
  <c r="M73" i="222" s="1"/>
  <c r="M52" i="222" a="1"/>
  <c r="M52" i="222" s="1"/>
  <c r="M51" i="222" a="1"/>
  <c r="M51" i="222" s="1"/>
  <c r="M74" i="222" a="1"/>
  <c r="M74" i="222" s="1"/>
  <c r="M58" i="222" a="1"/>
  <c r="M58" i="222" s="1"/>
  <c r="M43" i="222" a="1"/>
  <c r="M43" i="222" s="1"/>
  <c r="M75" i="222" a="1"/>
  <c r="M75" i="222" s="1"/>
  <c r="M68" i="222" a="1"/>
  <c r="M68" i="222" s="1"/>
  <c r="M38" i="222" a="1"/>
  <c r="M38" i="222" s="1"/>
  <c r="M70" i="222" a="1"/>
  <c r="M70" i="222" s="1"/>
  <c r="M59" i="222" a="1"/>
  <c r="M59" i="222" s="1"/>
  <c r="M50" i="222" a="1"/>
  <c r="M50" i="222" s="1"/>
  <c r="BP81" i="222" a="1"/>
  <c r="BP81" i="222" s="1"/>
  <c r="BP64" i="222" a="1"/>
  <c r="BP64" i="222" s="1"/>
  <c r="BP54" i="222" a="1"/>
  <c r="BP54" i="222" s="1"/>
  <c r="BP38" i="222" a="1"/>
  <c r="BP38" i="222" s="1"/>
  <c r="BP77" i="222" a="1"/>
  <c r="BP77" i="222" s="1"/>
  <c r="BP66" i="222" a="1"/>
  <c r="BP66" i="222" s="1"/>
  <c r="BP35" i="222" a="1"/>
  <c r="BP35" i="222" s="1"/>
  <c r="BP78" i="222" a="1"/>
  <c r="BP78" i="222" s="1"/>
  <c r="BP61" i="222" a="1"/>
  <c r="BP61" i="222" s="1"/>
  <c r="BP46" i="222" a="1"/>
  <c r="BP46" i="222" s="1"/>
  <c r="BP79" i="222" a="1"/>
  <c r="BP79" i="222" s="1"/>
  <c r="BP67" i="222" a="1"/>
  <c r="BP67" i="222" s="1"/>
  <c r="BP41" i="222" a="1"/>
  <c r="BP41" i="222" s="1"/>
  <c r="BP75" i="222" a="1"/>
  <c r="BP75" i="222" s="1"/>
  <c r="BP62" i="222" a="1"/>
  <c r="BP62" i="222" s="1"/>
  <c r="BP36" i="222" a="1"/>
  <c r="BP36" i="222" s="1"/>
  <c r="BP74" i="222" a="1"/>
  <c r="BP74" i="222" s="1"/>
  <c r="BP70" i="222" a="1"/>
  <c r="BP70" i="222" s="1"/>
  <c r="BP57" i="222" a="1"/>
  <c r="BP57" i="222" s="1"/>
  <c r="BP43" i="222" a="1"/>
  <c r="BP43" i="222" s="1"/>
  <c r="BP76" i="222" a="1"/>
  <c r="BP76" i="222" s="1"/>
  <c r="BP52" i="222" a="1"/>
  <c r="BP52" i="222" s="1"/>
  <c r="BP80" i="222" a="1"/>
  <c r="BP80" i="222" s="1"/>
  <c r="BP53" i="222" a="1"/>
  <c r="BP53" i="222" s="1"/>
  <c r="BP82" i="222" a="1"/>
  <c r="BP82" i="222" s="1"/>
  <c r="BP59" i="222" a="1"/>
  <c r="BP59" i="222" s="1"/>
  <c r="BP83" i="222" a="1"/>
  <c r="BP83" i="222" s="1"/>
  <c r="BP45" i="222" a="1"/>
  <c r="BP45" i="222" s="1"/>
  <c r="BP73" i="222" a="1"/>
  <c r="BP73" i="222" s="1"/>
  <c r="BP40" i="222" a="1"/>
  <c r="BP40" i="222" s="1"/>
  <c r="BP68" i="222" a="1"/>
  <c r="BP68" i="222" s="1"/>
  <c r="BP48" i="222" a="1"/>
  <c r="BP48" i="222" s="1"/>
  <c r="BP69" i="222" a="1"/>
  <c r="BP69" i="222" s="1"/>
  <c r="BP42" i="222" a="1"/>
  <c r="BP42" i="222" s="1"/>
  <c r="BP71" i="222" a="1"/>
  <c r="BP71" i="222" s="1"/>
  <c r="BP37" i="222" a="1"/>
  <c r="BP37" i="222" s="1"/>
  <c r="BP63" i="222" a="1"/>
  <c r="BP63" i="222" s="1"/>
  <c r="BP49" i="222" a="1"/>
  <c r="BP49" i="222" s="1"/>
  <c r="BP72" i="222" a="1"/>
  <c r="BP72" i="222" s="1"/>
  <c r="BP33" i="222" a="1"/>
  <c r="BP33" i="222" s="1"/>
  <c r="BP65" i="222" a="1"/>
  <c r="BP65" i="222" s="1"/>
  <c r="BP44" i="222" a="1"/>
  <c r="BP44" i="222" s="1"/>
  <c r="BP60" i="222" a="1"/>
  <c r="BP60" i="222" s="1"/>
  <c r="BP39" i="222" a="1"/>
  <c r="BP39" i="222" s="1"/>
  <c r="BP55" i="222" a="1"/>
  <c r="BP55" i="222" s="1"/>
  <c r="BP34" i="222" a="1"/>
  <c r="BP34" i="222" s="1"/>
  <c r="BP50" i="222" a="1"/>
  <c r="BP50" i="222" s="1"/>
  <c r="BP56" i="222" a="1"/>
  <c r="BP56" i="222" s="1"/>
  <c r="BP51" i="222" a="1"/>
  <c r="BP51" i="222" s="1"/>
  <c r="BP58" i="222" a="1"/>
  <c r="BP58" i="222" s="1"/>
  <c r="BE75" i="222" a="1"/>
  <c r="BE75" i="222" s="1"/>
  <c r="BE64" i="222" a="1"/>
  <c r="BE64" i="222" s="1"/>
  <c r="BE50" i="222" a="1"/>
  <c r="BE50" i="222" s="1"/>
  <c r="BE81" i="222" a="1"/>
  <c r="BE81" i="222" s="1"/>
  <c r="BE65" i="222" a="1"/>
  <c r="BE65" i="222" s="1"/>
  <c r="BE39" i="222" a="1"/>
  <c r="BE39" i="222" s="1"/>
  <c r="BE77" i="222" a="1"/>
  <c r="BE77" i="222" s="1"/>
  <c r="BE70" i="222" a="1"/>
  <c r="BE70" i="222" s="1"/>
  <c r="BE45" i="222" a="1"/>
  <c r="BE45" i="222" s="1"/>
  <c r="BE78" i="222" a="1"/>
  <c r="BE78" i="222" s="1"/>
  <c r="BE53" i="222" a="1"/>
  <c r="BE53" i="222" s="1"/>
  <c r="BE40" i="222" a="1"/>
  <c r="BE40" i="222" s="1"/>
  <c r="BE79" i="222" a="1"/>
  <c r="BE79" i="222" s="1"/>
  <c r="BE59" i="222" a="1"/>
  <c r="BE59" i="222" s="1"/>
  <c r="BE35" i="222" a="1"/>
  <c r="BE35" i="222" s="1"/>
  <c r="BE71" i="222" a="1"/>
  <c r="BE71" i="222" s="1"/>
  <c r="BE54" i="222" a="1"/>
  <c r="BE54" i="222" s="1"/>
  <c r="BE46" i="222" a="1"/>
  <c r="BE46" i="222" s="1"/>
  <c r="BE72" i="222" a="1"/>
  <c r="BE72" i="222" s="1"/>
  <c r="BE66" i="222" a="1"/>
  <c r="BE66" i="222" s="1"/>
  <c r="BE41" i="222" a="1"/>
  <c r="BE41" i="222" s="1"/>
  <c r="BE73" i="222" a="1"/>
  <c r="BE73" i="222" s="1"/>
  <c r="BE55" i="222" a="1"/>
  <c r="BE55" i="222" s="1"/>
  <c r="BE48" i="222" a="1"/>
  <c r="BE48" i="222" s="1"/>
  <c r="BE68" i="222" a="1"/>
  <c r="BE68" i="222" s="1"/>
  <c r="BE56" i="222" a="1"/>
  <c r="BE56" i="222" s="1"/>
  <c r="BE42" i="222" a="1"/>
  <c r="BE42" i="222" s="1"/>
  <c r="BE74" i="222" a="1"/>
  <c r="BE74" i="222" s="1"/>
  <c r="BE60" i="222" a="1"/>
  <c r="BE60" i="222" s="1"/>
  <c r="BE37" i="222" a="1"/>
  <c r="BE37" i="222" s="1"/>
  <c r="BE69" i="222" a="1"/>
  <c r="BE69" i="222" s="1"/>
  <c r="BE57" i="222" a="1"/>
  <c r="BE57" i="222" s="1"/>
  <c r="BE51" i="222" a="1"/>
  <c r="BE51" i="222" s="1"/>
  <c r="BE61" i="222" a="1"/>
  <c r="BE61" i="222" s="1"/>
  <c r="BE52" i="222" a="1"/>
  <c r="BE52" i="222" s="1"/>
  <c r="BE49" i="222" a="1"/>
  <c r="BE49" i="222" s="1"/>
  <c r="BE67" i="222" a="1"/>
  <c r="BE67" i="222" s="1"/>
  <c r="BE58" i="222" a="1"/>
  <c r="BE58" i="222" s="1"/>
  <c r="BE33" i="222" a="1"/>
  <c r="BE33" i="222" s="1"/>
  <c r="BE83" i="222" a="1"/>
  <c r="BE83" i="222" s="1"/>
  <c r="BE62" i="222" a="1"/>
  <c r="BE62" i="222" s="1"/>
  <c r="BE43" i="222" a="1"/>
  <c r="BE43" i="222" s="1"/>
  <c r="BE36" i="222" a="1"/>
  <c r="BE36" i="222" s="1"/>
  <c r="BE82" i="222" a="1"/>
  <c r="BE82" i="222" s="1"/>
  <c r="BE76" i="222" a="1"/>
  <c r="BE76" i="222" s="1"/>
  <c r="BE38" i="222" a="1"/>
  <c r="BE38" i="222" s="1"/>
  <c r="BE34" i="222" a="1"/>
  <c r="BE34" i="222" s="1"/>
  <c r="BE80" i="222" a="1"/>
  <c r="BE80" i="222" s="1"/>
  <c r="BE63" i="222" a="1"/>
  <c r="BE63" i="222" s="1"/>
  <c r="BE44" i="222" a="1"/>
  <c r="BE44" i="222" s="1"/>
  <c r="AW81" i="222" a="1"/>
  <c r="AW81" i="222" s="1"/>
  <c r="AW53" i="222" a="1"/>
  <c r="AW53" i="222" s="1"/>
  <c r="AW40" i="222" a="1"/>
  <c r="AW40" i="222" s="1"/>
  <c r="AW71" i="222" a="1"/>
  <c r="AW71" i="222" s="1"/>
  <c r="AW59" i="222" a="1"/>
  <c r="AW59" i="222" s="1"/>
  <c r="AW51" i="222" a="1"/>
  <c r="AW51" i="222" s="1"/>
  <c r="AW79" i="222" a="1"/>
  <c r="AW79" i="222" s="1"/>
  <c r="AW54" i="222" a="1"/>
  <c r="AW54" i="222" s="1"/>
  <c r="AW35" i="222" a="1"/>
  <c r="AW35" i="222" s="1"/>
  <c r="AW72" i="222" a="1"/>
  <c r="AW72" i="222" s="1"/>
  <c r="AW55" i="222" a="1"/>
  <c r="AW55" i="222" s="1"/>
  <c r="AW46" i="222" a="1"/>
  <c r="AW46" i="222" s="1"/>
  <c r="AW76" i="222" a="1"/>
  <c r="AW76" i="222" s="1"/>
  <c r="AW66" i="222" a="1"/>
  <c r="AW66" i="222" s="1"/>
  <c r="AW41" i="222" a="1"/>
  <c r="AW41" i="222" s="1"/>
  <c r="AW73" i="222" a="1"/>
  <c r="AW73" i="222" s="1"/>
  <c r="AW60" i="222" a="1"/>
  <c r="AW60" i="222" s="1"/>
  <c r="AW48" i="222" a="1"/>
  <c r="AW48" i="222" s="1"/>
  <c r="AW74" i="222" a="1"/>
  <c r="AW74" i="222" s="1"/>
  <c r="AW56" i="222" a="1"/>
  <c r="AW56" i="222" s="1"/>
  <c r="AW42" i="222" a="1"/>
  <c r="AW42" i="222" s="1"/>
  <c r="AW69" i="222" a="1"/>
  <c r="AW69" i="222" s="1"/>
  <c r="AW57" i="222" a="1"/>
  <c r="AW57" i="222" s="1"/>
  <c r="AW37" i="222" a="1"/>
  <c r="AW37" i="222" s="1"/>
  <c r="AW61" i="222" a="1"/>
  <c r="AW61" i="222" s="1"/>
  <c r="AW52" i="222" a="1"/>
  <c r="AW52" i="222" s="1"/>
  <c r="AW49" i="222" a="1"/>
  <c r="AW49" i="222" s="1"/>
  <c r="AW70" i="222" a="1"/>
  <c r="AW70" i="222" s="1"/>
  <c r="AW43" i="222" a="1"/>
  <c r="AW43" i="222" s="1"/>
  <c r="AW36" i="222" a="1"/>
  <c r="AW36" i="222" s="1"/>
  <c r="AW83" i="222" a="1"/>
  <c r="AW83" i="222" s="1"/>
  <c r="AW67" i="222" a="1"/>
  <c r="AW67" i="222" s="1"/>
  <c r="AW58" i="222" a="1"/>
  <c r="AW58" i="222" s="1"/>
  <c r="AW34" i="222" a="1"/>
  <c r="AW34" i="222" s="1"/>
  <c r="AW82" i="222" a="1"/>
  <c r="AW82" i="222" s="1"/>
  <c r="AW62" i="222" a="1"/>
  <c r="AW62" i="222" s="1"/>
  <c r="AW38" i="222" a="1"/>
  <c r="AW38" i="222" s="1"/>
  <c r="AW33" i="222" a="1"/>
  <c r="AW33" i="222" s="1"/>
  <c r="AW80" i="222" a="1"/>
  <c r="AW80" i="222" s="1"/>
  <c r="AW63" i="222" a="1"/>
  <c r="AW63" i="222" s="1"/>
  <c r="AW50" i="222" a="1"/>
  <c r="AW50" i="222" s="1"/>
  <c r="AW75" i="222" a="1"/>
  <c r="AW75" i="222" s="1"/>
  <c r="AW64" i="222" a="1"/>
  <c r="AW64" i="222" s="1"/>
  <c r="AW44" i="222" a="1"/>
  <c r="AW44" i="222" s="1"/>
  <c r="AW77" i="222" a="1"/>
  <c r="AW77" i="222" s="1"/>
  <c r="AW68" i="222" a="1"/>
  <c r="AW68" i="222" s="1"/>
  <c r="AW39" i="222" a="1"/>
  <c r="AW39" i="222" s="1"/>
  <c r="AW78" i="222" a="1"/>
  <c r="AW78" i="222" s="1"/>
  <c r="AW65" i="222" a="1"/>
  <c r="AW65" i="222" s="1"/>
  <c r="AW45" i="222" a="1"/>
  <c r="AW45" i="222" s="1"/>
  <c r="BS75" i="222" a="1"/>
  <c r="BS75" i="222" s="1"/>
  <c r="BS62" i="222" a="1"/>
  <c r="BS62" i="222" s="1"/>
  <c r="BS49" i="222" a="1"/>
  <c r="BS49" i="222" s="1"/>
  <c r="BS76" i="222" a="1"/>
  <c r="BS76" i="222" s="1"/>
  <c r="BS63" i="222" a="1"/>
  <c r="BS63" i="222" s="1"/>
  <c r="BS43" i="222" a="1"/>
  <c r="BS43" i="222" s="1"/>
  <c r="BS80" i="222" a="1"/>
  <c r="BS80" i="222" s="1"/>
  <c r="BS64" i="222" a="1"/>
  <c r="BS64" i="222" s="1"/>
  <c r="BS38" i="222" a="1"/>
  <c r="BS38" i="222" s="1"/>
  <c r="BS69" i="222" a="1"/>
  <c r="BS69" i="222" s="1"/>
  <c r="BS74" i="222" a="1"/>
  <c r="BS74" i="222" s="1"/>
  <c r="BS44" i="222" a="1"/>
  <c r="BS44" i="222" s="1"/>
  <c r="BS70" i="222" a="1"/>
  <c r="BS70" i="222" s="1"/>
  <c r="BS57" i="222" a="1"/>
  <c r="BS57" i="222" s="1"/>
  <c r="BS39" i="222" a="1"/>
  <c r="BS39" i="222" s="1"/>
  <c r="BS78" i="222" a="1"/>
  <c r="BS78" i="222" s="1"/>
  <c r="BS52" i="222" a="1"/>
  <c r="BS52" i="222" s="1"/>
  <c r="BS45" i="222" a="1"/>
  <c r="BS45" i="222" s="1"/>
  <c r="BS71" i="222" a="1"/>
  <c r="BS71" i="222" s="1"/>
  <c r="BS58" i="222" a="1"/>
  <c r="BS58" i="222" s="1"/>
  <c r="BS50" i="222" a="1"/>
  <c r="BS50" i="222" s="1"/>
  <c r="BS72" i="222" a="1"/>
  <c r="BS72" i="222" s="1"/>
  <c r="BS53" i="222" a="1"/>
  <c r="BS53" i="222" s="1"/>
  <c r="BS35" i="222" a="1"/>
  <c r="BS35" i="222" s="1"/>
  <c r="BS73" i="222" a="1"/>
  <c r="BS73" i="222" s="1"/>
  <c r="BS59" i="222" a="1"/>
  <c r="BS59" i="222" s="1"/>
  <c r="BS46" i="222" a="1"/>
  <c r="BS46" i="222" s="1"/>
  <c r="BS77" i="222" a="1"/>
  <c r="BS77" i="222" s="1"/>
  <c r="BS54" i="222" a="1"/>
  <c r="BS54" i="222" s="1"/>
  <c r="BS41" i="222" a="1"/>
  <c r="BS41" i="222" s="1"/>
  <c r="BS65" i="222" a="1"/>
  <c r="BS65" i="222" s="1"/>
  <c r="BS55" i="222" a="1"/>
  <c r="BS55" i="222" s="1"/>
  <c r="BS36" i="222" a="1"/>
  <c r="BS36" i="222" s="1"/>
  <c r="BS60" i="222" a="1"/>
  <c r="BS60" i="222" s="1"/>
  <c r="BS56" i="222" a="1"/>
  <c r="BS56" i="222" s="1"/>
  <c r="BS34" i="222" a="1"/>
  <c r="BS34" i="222" s="1"/>
  <c r="BS81" i="222" a="1"/>
  <c r="BS81" i="222" s="1"/>
  <c r="BS66" i="222" a="1"/>
  <c r="BS66" i="222" s="1"/>
  <c r="BS51" i="222" a="1"/>
  <c r="BS51" i="222" s="1"/>
  <c r="BS33" i="222" a="1"/>
  <c r="BS33" i="222" s="1"/>
  <c r="BS82" i="222" a="1"/>
  <c r="BS82" i="222" s="1"/>
  <c r="BS61" i="222" a="1"/>
  <c r="BS61" i="222" s="1"/>
  <c r="BS48" i="222" a="1"/>
  <c r="BS48" i="222" s="1"/>
  <c r="BS40" i="222" a="1"/>
  <c r="BS40" i="222" s="1"/>
  <c r="BS83" i="222" a="1"/>
  <c r="BS83" i="222" s="1"/>
  <c r="BS67" i="222" a="1"/>
  <c r="BS67" i="222" s="1"/>
  <c r="BS42" i="222" a="1"/>
  <c r="BS42" i="222" s="1"/>
  <c r="BS79" i="222" a="1"/>
  <c r="BS79" i="222" s="1"/>
  <c r="BS68" i="222" a="1"/>
  <c r="BS68" i="222" s="1"/>
  <c r="BS37" i="222" a="1"/>
  <c r="BS37" i="222" s="1"/>
  <c r="AC65" i="222" a="1"/>
  <c r="AC65" i="222" s="1"/>
  <c r="AC55" i="222" a="1"/>
  <c r="AC55" i="222" s="1"/>
  <c r="AC40" i="222" a="1"/>
  <c r="AC40" i="222" s="1"/>
  <c r="AC82" i="222" a="1"/>
  <c r="AC82" i="222" s="1"/>
  <c r="AC66" i="222" a="1"/>
  <c r="AC66" i="222" s="1"/>
  <c r="AC53" i="222" a="1"/>
  <c r="AC53" i="222" s="1"/>
  <c r="AC33" i="222" a="1"/>
  <c r="AC33" i="222" s="1"/>
  <c r="AC83" i="222" a="1"/>
  <c r="AC83" i="222" s="1"/>
  <c r="AC61" i="222" a="1"/>
  <c r="AC61" i="222" s="1"/>
  <c r="AC35" i="222" a="1"/>
  <c r="AC35" i="222" s="1"/>
  <c r="AC34" i="222" a="1"/>
  <c r="AC34" i="222" s="1"/>
  <c r="AC78" i="222" a="1"/>
  <c r="AC78" i="222" s="1"/>
  <c r="AC67" i="222" a="1"/>
  <c r="AC67" i="222" s="1"/>
  <c r="AC46" i="222" a="1"/>
  <c r="AC46" i="222" s="1"/>
  <c r="AC81" i="222" a="1"/>
  <c r="AC81" i="222" s="1"/>
  <c r="AC72" i="222" a="1"/>
  <c r="AC72" i="222" s="1"/>
  <c r="AC41" i="222" a="1"/>
  <c r="AC41" i="222" s="1"/>
  <c r="AC79" i="222" a="1"/>
  <c r="AC79" i="222" s="1"/>
  <c r="AC62" i="222" a="1"/>
  <c r="AC62" i="222" s="1"/>
  <c r="AC36" i="222" a="1"/>
  <c r="AC36" i="222" s="1"/>
  <c r="AC80" i="222" a="1"/>
  <c r="AC80" i="222" s="1"/>
  <c r="AC69" i="222" a="1"/>
  <c r="AC69" i="222" s="1"/>
  <c r="AC48" i="222" a="1"/>
  <c r="AC48" i="222" s="1"/>
  <c r="AC77" i="222" a="1"/>
  <c r="AC77" i="222" s="1"/>
  <c r="AC63" i="222" a="1"/>
  <c r="AC63" i="222" s="1"/>
  <c r="AC42" i="222" a="1"/>
  <c r="AC42" i="222" s="1"/>
  <c r="AC73" i="222" a="1"/>
  <c r="AC73" i="222" s="1"/>
  <c r="AC56" i="222" a="1"/>
  <c r="AC56" i="222" s="1"/>
  <c r="AC37" i="222" a="1"/>
  <c r="AC37" i="222" s="1"/>
  <c r="AC74" i="222" a="1"/>
  <c r="AC74" i="222" s="1"/>
  <c r="AC51" i="222" a="1"/>
  <c r="AC51" i="222" s="1"/>
  <c r="AC49" i="222" a="1"/>
  <c r="AC49" i="222" s="1"/>
  <c r="AC75" i="222" a="1"/>
  <c r="AC75" i="222" s="1"/>
  <c r="AC57" i="222" a="1"/>
  <c r="AC57" i="222" s="1"/>
  <c r="AC43" i="222" a="1"/>
  <c r="AC43" i="222" s="1"/>
  <c r="AC70" i="222" a="1"/>
  <c r="AC70" i="222" s="1"/>
  <c r="AC52" i="222" a="1"/>
  <c r="AC52" i="222" s="1"/>
  <c r="AC38" i="222" a="1"/>
  <c r="AC38" i="222" s="1"/>
  <c r="AC76" i="222" a="1"/>
  <c r="AC76" i="222" s="1"/>
  <c r="AC58" i="222" a="1"/>
  <c r="AC58" i="222" s="1"/>
  <c r="AC50" i="222" a="1"/>
  <c r="AC50" i="222" s="1"/>
  <c r="AC71" i="222" a="1"/>
  <c r="AC71" i="222" s="1"/>
  <c r="AC59" i="222" a="1"/>
  <c r="AC59" i="222" s="1"/>
  <c r="AC44" i="222" a="1"/>
  <c r="AC44" i="222" s="1"/>
  <c r="AC68" i="222" a="1"/>
  <c r="AC68" i="222" s="1"/>
  <c r="AC54" i="222" a="1"/>
  <c r="AC54" i="222" s="1"/>
  <c r="AC39" i="222" a="1"/>
  <c r="AC39" i="222" s="1"/>
  <c r="AC64" i="222" a="1"/>
  <c r="AC64" i="222" s="1"/>
  <c r="AC60" i="222" a="1"/>
  <c r="AC60" i="222" s="1"/>
  <c r="AC45" i="222" a="1"/>
  <c r="AC45" i="222" s="1"/>
  <c r="U86" i="222"/>
  <c r="Y5" i="221"/>
  <c r="BF78" i="222" a="1"/>
  <c r="BF78" i="222" s="1"/>
  <c r="BF70" i="222" a="1"/>
  <c r="BF70" i="222" s="1"/>
  <c r="BF40" i="222" a="1"/>
  <c r="BF40" i="222" s="1"/>
  <c r="BF82" i="222" a="1"/>
  <c r="BF82" i="222" s="1"/>
  <c r="BF66" i="222" a="1"/>
  <c r="BF66" i="222" s="1"/>
  <c r="BF35" i="222" a="1"/>
  <c r="BF35" i="222" s="1"/>
  <c r="BF79" i="222" a="1"/>
  <c r="BF79" i="222" s="1"/>
  <c r="BF61" i="222" a="1"/>
  <c r="BF61" i="222" s="1"/>
  <c r="BF46" i="222" a="1"/>
  <c r="BF46" i="222" s="1"/>
  <c r="BF71" i="222" a="1"/>
  <c r="BF71" i="222" s="1"/>
  <c r="BF59" i="222" a="1"/>
  <c r="BF59" i="222" s="1"/>
  <c r="BF41" i="222" a="1"/>
  <c r="BF41" i="222" s="1"/>
  <c r="BF80" i="222" a="1"/>
  <c r="BF80" i="222" s="1"/>
  <c r="BF54" i="222" a="1"/>
  <c r="BF54" i="222" s="1"/>
  <c r="BF48" i="222" a="1"/>
  <c r="BF48" i="222" s="1"/>
  <c r="BF75" i="222" a="1"/>
  <c r="BF75" i="222" s="1"/>
  <c r="BF55" i="222" a="1"/>
  <c r="BF55" i="222" s="1"/>
  <c r="BF42" i="222" a="1"/>
  <c r="BF42" i="222" s="1"/>
  <c r="BF72" i="222" a="1"/>
  <c r="BF72" i="222" s="1"/>
  <c r="BF56" i="222" a="1"/>
  <c r="BF56" i="222" s="1"/>
  <c r="BF37" i="222" a="1"/>
  <c r="BF37" i="222" s="1"/>
  <c r="BF73" i="222" a="1"/>
  <c r="BF73" i="222" s="1"/>
  <c r="BF60" i="222" a="1"/>
  <c r="BF60" i="222" s="1"/>
  <c r="BF49" i="222" a="1"/>
  <c r="BF49" i="222" s="1"/>
  <c r="BF74" i="222" a="1"/>
  <c r="BF74" i="222" s="1"/>
  <c r="BF57" i="222" a="1"/>
  <c r="BF57" i="222" s="1"/>
  <c r="BF51" i="222" a="1"/>
  <c r="BF51" i="222" s="1"/>
  <c r="BF69" i="222" a="1"/>
  <c r="BF69" i="222" s="1"/>
  <c r="BF52" i="222" a="1"/>
  <c r="BF52" i="222" s="1"/>
  <c r="BF43" i="222" a="1"/>
  <c r="BF43" i="222" s="1"/>
  <c r="BF67" i="222" a="1"/>
  <c r="BF67" i="222" s="1"/>
  <c r="BF58" i="222" a="1"/>
  <c r="BF58" i="222" s="1"/>
  <c r="BF38" i="222" a="1"/>
  <c r="BF38" i="222" s="1"/>
  <c r="BF62" i="222" a="1"/>
  <c r="BF62" i="222" s="1"/>
  <c r="BF53" i="222" a="1"/>
  <c r="BF53" i="222" s="1"/>
  <c r="BF36" i="222" a="1"/>
  <c r="BF36" i="222" s="1"/>
  <c r="BF83" i="222" a="1"/>
  <c r="BF83" i="222" s="1"/>
  <c r="BF63" i="222" a="1"/>
  <c r="BF63" i="222" s="1"/>
  <c r="BF44" i="222" a="1"/>
  <c r="BF44" i="222" s="1"/>
  <c r="BF34" i="222" a="1"/>
  <c r="BF34" i="222" s="1"/>
  <c r="BF81" i="222" a="1"/>
  <c r="BF81" i="222" s="1"/>
  <c r="BF64" i="222" a="1"/>
  <c r="BF64" i="222" s="1"/>
  <c r="BF50" i="222" a="1"/>
  <c r="BF50" i="222" s="1"/>
  <c r="BF33" i="222" a="1"/>
  <c r="BF33" i="222" s="1"/>
  <c r="BF76" i="222" a="1"/>
  <c r="BF76" i="222" s="1"/>
  <c r="BF65" i="222" a="1"/>
  <c r="BF65" i="222" s="1"/>
  <c r="BF39" i="222" a="1"/>
  <c r="BF39" i="222" s="1"/>
  <c r="BF77" i="222" a="1"/>
  <c r="BF77" i="222" s="1"/>
  <c r="BF68" i="222" a="1"/>
  <c r="BF68" i="222" s="1"/>
  <c r="BF45" i="222" a="1"/>
  <c r="BF45" i="222" s="1"/>
  <c r="AY77" i="222" a="1"/>
  <c r="AY77" i="222" s="1"/>
  <c r="AY68" i="222" a="1"/>
  <c r="AY68" i="222" s="1"/>
  <c r="AY45" i="222" a="1"/>
  <c r="AY45" i="222" s="1"/>
  <c r="AY34" i="222" a="1"/>
  <c r="AY34" i="222" s="1"/>
  <c r="AY78" i="222" a="1"/>
  <c r="AY78" i="222" s="1"/>
  <c r="AY65" i="222" a="1"/>
  <c r="AY65" i="222" s="1"/>
  <c r="AY40" i="222" a="1"/>
  <c r="AY40" i="222" s="1"/>
  <c r="AY81" i="222" a="1"/>
  <c r="AY81" i="222" s="1"/>
  <c r="AY66" i="222" a="1"/>
  <c r="AY66" i="222" s="1"/>
  <c r="AY54" i="222" a="1"/>
  <c r="AY54" i="222" s="1"/>
  <c r="AY79" i="222" a="1"/>
  <c r="AY79" i="222" s="1"/>
  <c r="AY67" i="222" a="1"/>
  <c r="AY67" i="222" s="1"/>
  <c r="AY35" i="222" a="1"/>
  <c r="AY35" i="222" s="1"/>
  <c r="AY82" i="222" a="1"/>
  <c r="AY82" i="222" s="1"/>
  <c r="AY55" i="222" a="1"/>
  <c r="AY55" i="222" s="1"/>
  <c r="AY46" i="222" a="1"/>
  <c r="AY46" i="222" s="1"/>
  <c r="AY80" i="222" a="1"/>
  <c r="AY80" i="222" s="1"/>
  <c r="AY50" i="222" a="1"/>
  <c r="AY50" i="222" s="1"/>
  <c r="AY51" i="222" a="1"/>
  <c r="AY51" i="222" s="1"/>
  <c r="AY83" i="222" a="1"/>
  <c r="AY83" i="222" s="1"/>
  <c r="AY60" i="222" a="1"/>
  <c r="AY60" i="222" s="1"/>
  <c r="AY41" i="222" a="1"/>
  <c r="AY41" i="222" s="1"/>
  <c r="AY72" i="222" a="1"/>
  <c r="AY72" i="222" s="1"/>
  <c r="AY56" i="222" a="1"/>
  <c r="AY56" i="222" s="1"/>
  <c r="AY36" i="222" a="1"/>
  <c r="AY36" i="222" s="1"/>
  <c r="AY73" i="222" a="1"/>
  <c r="AY73" i="222" s="1"/>
  <c r="AY57" i="222" a="1"/>
  <c r="AY57" i="222" s="1"/>
  <c r="AY48" i="222" a="1"/>
  <c r="AY48" i="222" s="1"/>
  <c r="AY74" i="222" a="1"/>
  <c r="AY74" i="222" s="1"/>
  <c r="AY52" i="222" a="1"/>
  <c r="AY52" i="222" s="1"/>
  <c r="AY42" i="222" a="1"/>
  <c r="AY42" i="222" s="1"/>
  <c r="AY69" i="222" a="1"/>
  <c r="AY69" i="222" s="1"/>
  <c r="AY62" i="222" a="1"/>
  <c r="AY62" i="222" s="1"/>
  <c r="AY37" i="222" a="1"/>
  <c r="AY37" i="222" s="1"/>
  <c r="AY70" i="222" a="1"/>
  <c r="AY70" i="222" s="1"/>
  <c r="AY58" i="222" a="1"/>
  <c r="AY58" i="222" s="1"/>
  <c r="AY49" i="222" a="1"/>
  <c r="AY49" i="222" s="1"/>
  <c r="AY75" i="222" a="1"/>
  <c r="AY75" i="222" s="1"/>
  <c r="AY61" i="222" a="1"/>
  <c r="AY61" i="222" s="1"/>
  <c r="AY43" i="222" a="1"/>
  <c r="AY43" i="222" s="1"/>
  <c r="AY71" i="222" a="1"/>
  <c r="AY71" i="222" s="1"/>
  <c r="AY53" i="222" a="1"/>
  <c r="AY53" i="222" s="1"/>
  <c r="AY38" i="222" a="1"/>
  <c r="AY38" i="222" s="1"/>
  <c r="AY63" i="222" a="1"/>
  <c r="AY63" i="222" s="1"/>
  <c r="AY59" i="222" a="1"/>
  <c r="AY59" i="222" s="1"/>
  <c r="AY33" i="222" a="1"/>
  <c r="AY33" i="222" s="1"/>
  <c r="AY76" i="222" a="1"/>
  <c r="AY76" i="222" s="1"/>
  <c r="AY64" i="222" a="1"/>
  <c r="AY64" i="222" s="1"/>
  <c r="AY39" i="222" a="1"/>
  <c r="AY39" i="222" s="1"/>
  <c r="AY44" i="222" a="1"/>
  <c r="AY44" i="222" s="1"/>
  <c r="X67" i="222" a="1"/>
  <c r="X67" i="222" s="1"/>
  <c r="V22" i="221" s="1"/>
  <c r="X37" i="222" a="1"/>
  <c r="X37" i="222" s="1"/>
  <c r="X36" i="222" a="1"/>
  <c r="X36" i="222" s="1"/>
  <c r="C6" i="221" s="1"/>
  <c r="X82" i="222" a="1"/>
  <c r="X82" i="222" s="1"/>
  <c r="V37" i="221" s="1"/>
  <c r="X62" i="222" a="1"/>
  <c r="X62" i="222" s="1"/>
  <c r="V17" i="221" s="1"/>
  <c r="X49" i="222" a="1"/>
  <c r="X49" i="222" s="1"/>
  <c r="X33" i="222" a="1"/>
  <c r="X33" i="222" s="1"/>
  <c r="X83" i="222" a="1"/>
  <c r="X83" i="222" s="1"/>
  <c r="V38" i="221" s="1"/>
  <c r="X63" i="222" a="1"/>
  <c r="X63" i="222" s="1"/>
  <c r="V18" i="221" s="1"/>
  <c r="X43" i="222" a="1"/>
  <c r="X43" i="222" s="1"/>
  <c r="C13" i="221" s="1"/>
  <c r="X34" i="222" a="1"/>
  <c r="X34" i="222" s="1"/>
  <c r="X80" i="222" a="1"/>
  <c r="X80" i="222" s="1"/>
  <c r="V35" i="221" s="1"/>
  <c r="X74" i="222" a="1"/>
  <c r="X74" i="222" s="1"/>
  <c r="V29" i="221" s="1"/>
  <c r="X38" i="222" a="1"/>
  <c r="X38" i="222" s="1"/>
  <c r="C8" i="221" s="1"/>
  <c r="X77" i="222" a="1"/>
  <c r="X77" i="222" s="1"/>
  <c r="V32" i="221" s="1"/>
  <c r="X68" i="222" a="1"/>
  <c r="X68" i="222" s="1"/>
  <c r="V23" i="221" s="1"/>
  <c r="X52" i="222" a="1"/>
  <c r="X52" i="222" s="1"/>
  <c r="V7" i="221" s="1"/>
  <c r="X81" i="222" a="1"/>
  <c r="X81" i="222" s="1"/>
  <c r="V36" i="221" s="1"/>
  <c r="X64" i="222" a="1"/>
  <c r="X64" i="222" s="1"/>
  <c r="V19" i="221" s="1"/>
  <c r="X50" i="222" a="1"/>
  <c r="X50" i="222" s="1"/>
  <c r="X78" i="222" a="1"/>
  <c r="X78" i="222" s="1"/>
  <c r="V33" i="221" s="1"/>
  <c r="X65" i="222" a="1"/>
  <c r="X65" i="222" s="1"/>
  <c r="V20" i="221" s="1"/>
  <c r="X44" i="222" a="1"/>
  <c r="X44" i="222" s="1"/>
  <c r="C14" i="221" s="1"/>
  <c r="X79" i="222" a="1"/>
  <c r="X79" i="222" s="1"/>
  <c r="V34" i="221" s="1"/>
  <c r="X58" i="222" a="1"/>
  <c r="X58" i="222" s="1"/>
  <c r="V13" i="221" s="1"/>
  <c r="X39" i="222" a="1"/>
  <c r="X39" i="222" s="1"/>
  <c r="C9" i="221" s="1"/>
  <c r="X76" i="222" a="1"/>
  <c r="X76" i="222" s="1"/>
  <c r="V31" i="221" s="1"/>
  <c r="X53" i="222" a="1"/>
  <c r="X53" i="222" s="1"/>
  <c r="V8" i="221" s="1"/>
  <c r="X51" i="222" a="1"/>
  <c r="X51" i="222" s="1"/>
  <c r="V6" i="221" s="1"/>
  <c r="X75" i="222" a="1"/>
  <c r="X75" i="222" s="1"/>
  <c r="V30" i="221" s="1"/>
  <c r="X59" i="222" a="1"/>
  <c r="X59" i="222" s="1"/>
  <c r="V14" i="221" s="1"/>
  <c r="X45" i="222" a="1"/>
  <c r="X45" i="222" s="1"/>
  <c r="C15" i="221" s="1"/>
  <c r="X70" i="222" a="1"/>
  <c r="X70" i="222" s="1"/>
  <c r="V25" i="221" s="1"/>
  <c r="X54" i="222" a="1"/>
  <c r="X54" i="222" s="1"/>
  <c r="V9" i="221" s="1"/>
  <c r="X40" i="222" a="1"/>
  <c r="X40" i="222" s="1"/>
  <c r="C10" i="221" s="1"/>
  <c r="X71" i="222" a="1"/>
  <c r="X71" i="222" s="1"/>
  <c r="V26" i="221" s="1"/>
  <c r="X60" i="222" a="1"/>
  <c r="X60" i="222" s="1"/>
  <c r="V15" i="221" s="1"/>
  <c r="X35" i="222" a="1"/>
  <c r="X35" i="222" s="1"/>
  <c r="C5" i="221" s="1"/>
  <c r="X72" i="222" a="1"/>
  <c r="X72" i="222" s="1"/>
  <c r="V27" i="221" s="1"/>
  <c r="X55" i="222" a="1"/>
  <c r="X55" i="222" s="1"/>
  <c r="V10" i="221" s="1"/>
  <c r="X46" i="222" a="1"/>
  <c r="X46" i="222" s="1"/>
  <c r="C16" i="221" s="1"/>
  <c r="X73" i="222" a="1"/>
  <c r="X73" i="222" s="1"/>
  <c r="V28" i="221" s="1"/>
  <c r="X56" i="222" a="1"/>
  <c r="X56" i="222" s="1"/>
  <c r="V11" i="221" s="1"/>
  <c r="X41" i="222" a="1"/>
  <c r="X41" i="222" s="1"/>
  <c r="C11" i="221" s="1"/>
  <c r="X66" i="222" a="1"/>
  <c r="X66" i="222" s="1"/>
  <c r="V21" i="221" s="1"/>
  <c r="X61" i="222" a="1"/>
  <c r="X61" i="222" s="1"/>
  <c r="V16" i="221" s="1"/>
  <c r="X48" i="222" a="1"/>
  <c r="X48" i="222" s="1"/>
  <c r="X69" i="222" a="1"/>
  <c r="X69" i="222" s="1"/>
  <c r="V24" i="221" s="1"/>
  <c r="X57" i="222" a="1"/>
  <c r="X57" i="222" s="1"/>
  <c r="V12" i="221" s="1"/>
  <c r="X42" i="222" a="1"/>
  <c r="X42" i="222" s="1"/>
  <c r="C12" i="221" s="1"/>
  <c r="BI78" i="222" a="1"/>
  <c r="BI78" i="222" s="1"/>
  <c r="BI68" i="222" a="1"/>
  <c r="BI68" i="222" s="1"/>
  <c r="BI46" i="222" a="1"/>
  <c r="BI46" i="222" s="1"/>
  <c r="BI79" i="222" a="1"/>
  <c r="BI79" i="222" s="1"/>
  <c r="BI66" i="222" a="1"/>
  <c r="BI66" i="222" s="1"/>
  <c r="BI41" i="222" a="1"/>
  <c r="BI41" i="222" s="1"/>
  <c r="BI80" i="222" a="1"/>
  <c r="BI80" i="222" s="1"/>
  <c r="BI61" i="222" a="1"/>
  <c r="BI61" i="222" s="1"/>
  <c r="BI36" i="222" a="1"/>
  <c r="BI36" i="222" s="1"/>
  <c r="BI76" i="222" a="1"/>
  <c r="BI76" i="222" s="1"/>
  <c r="BI67" i="222" a="1"/>
  <c r="BI67" i="222" s="1"/>
  <c r="BI48" i="222" a="1"/>
  <c r="BI48" i="222" s="1"/>
  <c r="BI77" i="222" a="1"/>
  <c r="BI77" i="222" s="1"/>
  <c r="BI62" i="222" a="1"/>
  <c r="BI62" i="222" s="1"/>
  <c r="BI42" i="222" a="1"/>
  <c r="BI42" i="222" s="1"/>
  <c r="BI73" i="222" a="1"/>
  <c r="BI73" i="222" s="1"/>
  <c r="BI63" i="222" a="1"/>
  <c r="BI63" i="222" s="1"/>
  <c r="BI37" i="222" a="1"/>
  <c r="BI37" i="222" s="1"/>
  <c r="BI74" i="222" a="1"/>
  <c r="BI74" i="222" s="1"/>
  <c r="BI56" i="222" a="1"/>
  <c r="BI56" i="222" s="1"/>
  <c r="BI49" i="222" a="1"/>
  <c r="BI49" i="222" s="1"/>
  <c r="BI81" i="222" a="1"/>
  <c r="BI81" i="222" s="1"/>
  <c r="BI51" i="222" a="1"/>
  <c r="BI51" i="222" s="1"/>
  <c r="BI43" i="222" a="1"/>
  <c r="BI43" i="222" s="1"/>
  <c r="BI69" i="222" a="1"/>
  <c r="BI69" i="222" s="1"/>
  <c r="BI57" i="222" a="1"/>
  <c r="BI57" i="222" s="1"/>
  <c r="BI38" i="222" a="1"/>
  <c r="BI38" i="222" s="1"/>
  <c r="BI70" i="222" a="1"/>
  <c r="BI70" i="222" s="1"/>
  <c r="BI52" i="222" a="1"/>
  <c r="BI52" i="222" s="1"/>
  <c r="BI44" i="222" a="1"/>
  <c r="BI44" i="222" s="1"/>
  <c r="BI71" i="222" a="1"/>
  <c r="BI71" i="222" s="1"/>
  <c r="BI58" i="222" a="1"/>
  <c r="BI58" i="222" s="1"/>
  <c r="BI39" i="222" a="1"/>
  <c r="BI39" i="222" s="1"/>
  <c r="BI75" i="222" a="1"/>
  <c r="BI75" i="222" s="1"/>
  <c r="BI53" i="222" a="1"/>
  <c r="BI53" i="222" s="1"/>
  <c r="BI50" i="222" a="1"/>
  <c r="BI50" i="222" s="1"/>
  <c r="BI64" i="222" a="1"/>
  <c r="BI64" i="222" s="1"/>
  <c r="BI59" i="222" a="1"/>
  <c r="BI59" i="222" s="1"/>
  <c r="BI45" i="222" a="1"/>
  <c r="BI45" i="222" s="1"/>
  <c r="BI72" i="222" a="1"/>
  <c r="BI72" i="222" s="1"/>
  <c r="BI54" i="222" a="1"/>
  <c r="BI54" i="222" s="1"/>
  <c r="BI40" i="222" a="1"/>
  <c r="BI40" i="222" s="1"/>
  <c r="BI82" i="222" a="1"/>
  <c r="BI82" i="222" s="1"/>
  <c r="BI65" i="222" a="1"/>
  <c r="BI65" i="222" s="1"/>
  <c r="BI55" i="222" a="1"/>
  <c r="BI55" i="222" s="1"/>
  <c r="BI34" i="222" a="1"/>
  <c r="BI34" i="222" s="1"/>
  <c r="BI83" i="222" a="1"/>
  <c r="BI83" i="222" s="1"/>
  <c r="BI60" i="222" a="1"/>
  <c r="BI60" i="222" s="1"/>
  <c r="BI35" i="222" a="1"/>
  <c r="BI35" i="222" s="1"/>
  <c r="BI33" i="222" a="1"/>
  <c r="BI33" i="222" s="1"/>
  <c r="BR77" i="222" a="1"/>
  <c r="BR77" i="222" s="1"/>
  <c r="BR54" i="222" a="1"/>
  <c r="BR54" i="222" s="1"/>
  <c r="BR35" i="222" a="1"/>
  <c r="BR35" i="222" s="1"/>
  <c r="BR65" i="222" a="1"/>
  <c r="BR65" i="222" s="1"/>
  <c r="BR55" i="222" a="1"/>
  <c r="BR55" i="222" s="1"/>
  <c r="BR46" i="222" a="1"/>
  <c r="BR46" i="222" s="1"/>
  <c r="BR81" i="222" a="1"/>
  <c r="BR81" i="222" s="1"/>
  <c r="BR60" i="222" a="1"/>
  <c r="BR60" i="222" s="1"/>
  <c r="BR56" i="222" a="1"/>
  <c r="BR56" i="222" s="1"/>
  <c r="BR34" i="222" a="1"/>
  <c r="BR34" i="222" s="1"/>
  <c r="BR82" i="222" a="1"/>
  <c r="BR82" i="222" s="1"/>
  <c r="BR66" i="222" a="1"/>
  <c r="BR66" i="222" s="1"/>
  <c r="BR41" i="222" a="1"/>
  <c r="BR41" i="222" s="1"/>
  <c r="BR33" i="222" a="1"/>
  <c r="BR33" i="222" s="1"/>
  <c r="BR83" i="222" a="1"/>
  <c r="BR83" i="222" s="1"/>
  <c r="BR61" i="222" a="1"/>
  <c r="BR61" i="222" s="1"/>
  <c r="BR36" i="222" a="1"/>
  <c r="BR36" i="222" s="1"/>
  <c r="BR80" i="222" a="1"/>
  <c r="BR80" i="222" s="1"/>
  <c r="BR67" i="222" a="1"/>
  <c r="BR67" i="222" s="1"/>
  <c r="BR48" i="222" a="1"/>
  <c r="BR48" i="222" s="1"/>
  <c r="BR78" i="222" a="1"/>
  <c r="BR78" i="222" s="1"/>
  <c r="BR68" i="222" a="1"/>
  <c r="BR68" i="222" s="1"/>
  <c r="BR42" i="222" a="1"/>
  <c r="BR42" i="222" s="1"/>
  <c r="BR79" i="222" a="1"/>
  <c r="BR79" i="222" s="1"/>
  <c r="BR62" i="222" a="1"/>
  <c r="BR62" i="222" s="1"/>
  <c r="BR37" i="222" a="1"/>
  <c r="BR37" i="222" s="1"/>
  <c r="BR75" i="222" a="1"/>
  <c r="BR75" i="222" s="1"/>
  <c r="BR63" i="222" a="1"/>
  <c r="BR63" i="222" s="1"/>
  <c r="BR49" i="222" a="1"/>
  <c r="BR49" i="222" s="1"/>
  <c r="BR76" i="222" a="1"/>
  <c r="BR76" i="222" s="1"/>
  <c r="BR51" i="222" a="1"/>
  <c r="BR51" i="222" s="1"/>
  <c r="BR43" i="222" a="1"/>
  <c r="BR43" i="222" s="1"/>
  <c r="BR74" i="222" a="1"/>
  <c r="BR74" i="222" s="1"/>
  <c r="BR57" i="222" a="1"/>
  <c r="BR57" i="222" s="1"/>
  <c r="BR38" i="222" a="1"/>
  <c r="BR38" i="222" s="1"/>
  <c r="BR69" i="222" a="1"/>
  <c r="BR69" i="222" s="1"/>
  <c r="BR52" i="222" a="1"/>
  <c r="BR52" i="222" s="1"/>
  <c r="BR44" i="222" a="1"/>
  <c r="BR44" i="222" s="1"/>
  <c r="BR70" i="222" a="1"/>
  <c r="BR70" i="222" s="1"/>
  <c r="BR58" i="222" a="1"/>
  <c r="BR58" i="222" s="1"/>
  <c r="BR39" i="222" a="1"/>
  <c r="BR39" i="222" s="1"/>
  <c r="BR71" i="222" a="1"/>
  <c r="BR71" i="222" s="1"/>
  <c r="BR64" i="222" a="1"/>
  <c r="BR64" i="222" s="1"/>
  <c r="BR45" i="222" a="1"/>
  <c r="BR45" i="222" s="1"/>
  <c r="BR72" i="222" a="1"/>
  <c r="BR72" i="222" s="1"/>
  <c r="BR53" i="222" a="1"/>
  <c r="BR53" i="222" s="1"/>
  <c r="BR50" i="222" a="1"/>
  <c r="BR50" i="222" s="1"/>
  <c r="BR73" i="222" a="1"/>
  <c r="BR73" i="222" s="1"/>
  <c r="BR59" i="222" a="1"/>
  <c r="BR59" i="222" s="1"/>
  <c r="BR40" i="222" a="1"/>
  <c r="BR40" i="222" s="1"/>
  <c r="AZ71" i="222" a="1"/>
  <c r="AZ71" i="222" s="1"/>
  <c r="AZ53" i="222" a="1"/>
  <c r="AZ53" i="222" s="1"/>
  <c r="AZ50" i="222" a="1"/>
  <c r="AZ50" i="222" s="1"/>
  <c r="AZ63" i="222" a="1"/>
  <c r="AZ63" i="222" s="1"/>
  <c r="AZ59" i="222" a="1"/>
  <c r="AZ59" i="222" s="1"/>
  <c r="AZ39" i="222" a="1"/>
  <c r="AZ39" i="222" s="1"/>
  <c r="AZ64" i="222" a="1"/>
  <c r="AZ64" i="222" s="1"/>
  <c r="AZ54" i="222" a="1"/>
  <c r="AZ54" i="222" s="1"/>
  <c r="AZ38" i="222" a="1"/>
  <c r="AZ38" i="222" s="1"/>
  <c r="AZ82" i="222" a="1"/>
  <c r="AZ82" i="222" s="1"/>
  <c r="AZ72" i="222" a="1"/>
  <c r="AZ72" i="222" s="1"/>
  <c r="AZ45" i="222" a="1"/>
  <c r="AZ45" i="222" s="1"/>
  <c r="AZ34" i="222" a="1"/>
  <c r="AZ34" i="222" s="1"/>
  <c r="AZ83" i="222" a="1"/>
  <c r="AZ83" i="222" s="1"/>
  <c r="AZ68" i="222" a="1"/>
  <c r="AZ68" i="222" s="1"/>
  <c r="AZ40" i="222" a="1"/>
  <c r="AZ40" i="222" s="1"/>
  <c r="AZ33" i="222" a="1"/>
  <c r="AZ33" i="222" s="1"/>
  <c r="AZ77" i="222" a="1"/>
  <c r="AZ77" i="222" s="1"/>
  <c r="AZ65" i="222" a="1"/>
  <c r="AZ65" i="222" s="1"/>
  <c r="AZ35" i="222" a="1"/>
  <c r="AZ35" i="222" s="1"/>
  <c r="AZ78" i="222" a="1"/>
  <c r="AZ78" i="222" s="1"/>
  <c r="AZ66" i="222" a="1"/>
  <c r="AZ66" i="222" s="1"/>
  <c r="AZ46" i="222" a="1"/>
  <c r="AZ46" i="222" s="1"/>
  <c r="AZ79" i="222" a="1"/>
  <c r="AZ79" i="222" s="1"/>
  <c r="AZ61" i="222" a="1"/>
  <c r="AZ61" i="222" s="1"/>
  <c r="AZ41" i="222" a="1"/>
  <c r="AZ41" i="222" s="1"/>
  <c r="AZ81" i="222" a="1"/>
  <c r="AZ81" i="222" s="1"/>
  <c r="AZ67" i="222" a="1"/>
  <c r="AZ67" i="222" s="1"/>
  <c r="AZ51" i="222" a="1"/>
  <c r="AZ51" i="222" s="1"/>
  <c r="AZ80" i="222" a="1"/>
  <c r="AZ80" i="222" s="1"/>
  <c r="AZ62" i="222" a="1"/>
  <c r="AZ62" i="222" s="1"/>
  <c r="AZ36" i="222" a="1"/>
  <c r="AZ36" i="222" s="1"/>
  <c r="AZ76" i="222" a="1"/>
  <c r="AZ76" i="222" s="1"/>
  <c r="AZ60" i="222" a="1"/>
  <c r="AZ60" i="222" s="1"/>
  <c r="AZ42" i="222" a="1"/>
  <c r="AZ42" i="222" s="1"/>
  <c r="AZ74" i="222" a="1"/>
  <c r="AZ74" i="222" s="1"/>
  <c r="AZ56" i="222" a="1"/>
  <c r="AZ56" i="222" s="1"/>
  <c r="AZ37" i="222" a="1"/>
  <c r="AZ37" i="222" s="1"/>
  <c r="AZ69" i="222" a="1"/>
  <c r="AZ69" i="222" s="1"/>
  <c r="AZ57" i="222" a="1"/>
  <c r="AZ57" i="222" s="1"/>
  <c r="AZ49" i="222" a="1"/>
  <c r="AZ49" i="222" s="1"/>
  <c r="AZ70" i="222" a="1"/>
  <c r="AZ70" i="222" s="1"/>
  <c r="AZ52" i="222" a="1"/>
  <c r="AZ52" i="222" s="1"/>
  <c r="AZ43" i="222" a="1"/>
  <c r="AZ43" i="222" s="1"/>
  <c r="AZ44" i="222" a="1"/>
  <c r="AZ44" i="222" s="1"/>
  <c r="AZ73" i="222" a="1"/>
  <c r="AZ73" i="222" s="1"/>
  <c r="AZ75" i="222" a="1"/>
  <c r="AZ75" i="222" s="1"/>
  <c r="AZ55" i="222" a="1"/>
  <c r="AZ55" i="222" s="1"/>
  <c r="AZ58" i="222" a="1"/>
  <c r="AZ58" i="222" s="1"/>
  <c r="AZ48" i="222" a="1"/>
  <c r="AZ48" i="222" s="1"/>
  <c r="AN70" i="222" a="1"/>
  <c r="AN70" i="222" s="1"/>
  <c r="AN53" i="222" a="1"/>
  <c r="AN53" i="222" s="1"/>
  <c r="AN40" i="222" a="1"/>
  <c r="AN40" i="222" s="1"/>
  <c r="AN71" i="222" a="1"/>
  <c r="AN71" i="222" s="1"/>
  <c r="AN59" i="222" a="1"/>
  <c r="AN59" i="222" s="1"/>
  <c r="AN35" i="222" a="1"/>
  <c r="AN35" i="222" s="1"/>
  <c r="AN72" i="222" a="1"/>
  <c r="AN72" i="222" s="1"/>
  <c r="AN54" i="222" a="1"/>
  <c r="AN54" i="222" s="1"/>
  <c r="AN46" i="222" a="1"/>
  <c r="AN46" i="222" s="1"/>
  <c r="AN73" i="222" a="1"/>
  <c r="AN73" i="222" s="1"/>
  <c r="AN60" i="222" a="1"/>
  <c r="AN60" i="222" s="1"/>
  <c r="AN41" i="222" a="1"/>
  <c r="AN41" i="222" s="1"/>
  <c r="AN76" i="222" a="1"/>
  <c r="AN76" i="222" s="1"/>
  <c r="AN55" i="222" a="1"/>
  <c r="AN55" i="222" s="1"/>
  <c r="AN48" i="222" a="1"/>
  <c r="AN48" i="222" s="1"/>
  <c r="AN69" i="222" a="1"/>
  <c r="AN69" i="222" s="1"/>
  <c r="AN56" i="222" a="1"/>
  <c r="AN56" i="222" s="1"/>
  <c r="AN52" i="222" a="1"/>
  <c r="AN52" i="222" s="1"/>
  <c r="AN66" i="222" a="1"/>
  <c r="AN66" i="222" s="1"/>
  <c r="AN57" i="222" a="1"/>
  <c r="AN57" i="222" s="1"/>
  <c r="AN42" i="222" a="1"/>
  <c r="AN42" i="222" s="1"/>
  <c r="AN61" i="222" a="1"/>
  <c r="AN61" i="222" s="1"/>
  <c r="AN37" i="222" a="1"/>
  <c r="AN37" i="222" s="1"/>
  <c r="AN33" i="222" a="1"/>
  <c r="AN33" i="222" s="1"/>
  <c r="AN82" i="222" a="1"/>
  <c r="AN82" i="222" s="1"/>
  <c r="AN67" i="222" a="1"/>
  <c r="AN67" i="222" s="1"/>
  <c r="AN49" i="222" a="1"/>
  <c r="AN49" i="222" s="1"/>
  <c r="AN34" i="222" a="1"/>
  <c r="AN34" i="222" s="1"/>
  <c r="AN83" i="222" a="1"/>
  <c r="AN83" i="222" s="1"/>
  <c r="AN74" i="222" a="1"/>
  <c r="AN74" i="222" s="1"/>
  <c r="AN43" i="222" a="1"/>
  <c r="AN43" i="222" s="1"/>
  <c r="AN36" i="222" a="1"/>
  <c r="AN36" i="222" s="1"/>
  <c r="AN80" i="222" a="1"/>
  <c r="AN80" i="222" s="1"/>
  <c r="AN62" i="222" a="1"/>
  <c r="AN62" i="222" s="1"/>
  <c r="AN51" i="222" a="1"/>
  <c r="AN51" i="222" s="1"/>
  <c r="AN81" i="222" a="1"/>
  <c r="AN81" i="222" s="1"/>
  <c r="AN63" i="222" a="1"/>
  <c r="AN63" i="222" s="1"/>
  <c r="AN38" i="222" a="1"/>
  <c r="AN38" i="222" s="1"/>
  <c r="AN77" i="222" a="1"/>
  <c r="AN77" i="222" s="1"/>
  <c r="AN64" i="222" a="1"/>
  <c r="AN64" i="222" s="1"/>
  <c r="AN50" i="222" a="1"/>
  <c r="AN50" i="222" s="1"/>
  <c r="AN78" i="222" a="1"/>
  <c r="AN78" i="222" s="1"/>
  <c r="AN68" i="222" a="1"/>
  <c r="AN68" i="222" s="1"/>
  <c r="AN44" i="222" a="1"/>
  <c r="AN44" i="222" s="1"/>
  <c r="AN79" i="222" a="1"/>
  <c r="AN79" i="222" s="1"/>
  <c r="AN65" i="222" a="1"/>
  <c r="AN65" i="222" s="1"/>
  <c r="AN39" i="222" a="1"/>
  <c r="AN39" i="222" s="1"/>
  <c r="AN75" i="222" a="1"/>
  <c r="AN75" i="222" s="1"/>
  <c r="AN58" i="222" a="1"/>
  <c r="AN58" i="222" s="1"/>
  <c r="AN45" i="222" a="1"/>
  <c r="AN45" i="222" s="1"/>
  <c r="BY76" i="222" a="1"/>
  <c r="BY76" i="222" s="1"/>
  <c r="BY51" i="222" a="1"/>
  <c r="BY51" i="222" s="1"/>
  <c r="BY42" i="222" a="1"/>
  <c r="BY42" i="222" s="1"/>
  <c r="BY77" i="222" a="1"/>
  <c r="BY77" i="222" s="1"/>
  <c r="BY68" i="222" a="1"/>
  <c r="BY68" i="222" s="1"/>
  <c r="BY37" i="222" a="1"/>
  <c r="BY37" i="222" s="1"/>
  <c r="BY73" i="222" a="1"/>
  <c r="BY73" i="222" s="1"/>
  <c r="BY57" i="222" a="1"/>
  <c r="BY57" i="222" s="1"/>
  <c r="BY49" i="222" a="1"/>
  <c r="BY49" i="222" s="1"/>
  <c r="BY74" i="222" a="1"/>
  <c r="BY74" i="222" s="1"/>
  <c r="BY52" i="222" a="1"/>
  <c r="BY52" i="222" s="1"/>
  <c r="BY43" i="222" a="1"/>
  <c r="BY43" i="222" s="1"/>
  <c r="BY69" i="222" a="1"/>
  <c r="BY69" i="222" s="1"/>
  <c r="BY58" i="222" a="1"/>
  <c r="BY58" i="222" s="1"/>
  <c r="BY38" i="222" a="1"/>
  <c r="BY38" i="222" s="1"/>
  <c r="BY70" i="222" a="1"/>
  <c r="BY70" i="222" s="1"/>
  <c r="BY53" i="222" a="1"/>
  <c r="BY53" i="222" s="1"/>
  <c r="BY33" i="222" a="1"/>
  <c r="BY33" i="222" s="1"/>
  <c r="BY71" i="222" a="1"/>
  <c r="BY71" i="222" s="1"/>
  <c r="BY72" i="222" a="1"/>
  <c r="BY72" i="222" s="1"/>
  <c r="BY44" i="222" a="1"/>
  <c r="BY44" i="222" s="1"/>
  <c r="BY64" i="222" a="1"/>
  <c r="BY64" i="222" s="1"/>
  <c r="BY59" i="222" a="1"/>
  <c r="BY59" i="222" s="1"/>
  <c r="BY39" i="222" a="1"/>
  <c r="BY39" i="222" s="1"/>
  <c r="BY65" i="222" a="1"/>
  <c r="BY65" i="222" s="1"/>
  <c r="BY54" i="222" a="1"/>
  <c r="BY54" i="222" s="1"/>
  <c r="BY45" i="222" a="1"/>
  <c r="BY45" i="222" s="1"/>
  <c r="BY80" i="222" a="1"/>
  <c r="BY80" i="222" s="1"/>
  <c r="BY60" i="222" a="1"/>
  <c r="BY60" i="222" s="1"/>
  <c r="BY55" i="222" a="1"/>
  <c r="BY55" i="222" s="1"/>
  <c r="BY40" i="222" a="1"/>
  <c r="BY40" i="222" s="1"/>
  <c r="BY81" i="222" a="1"/>
  <c r="BY81" i="222" s="1"/>
  <c r="BY66" i="222" a="1"/>
  <c r="BY66" i="222" s="1"/>
  <c r="BY35" i="222" a="1"/>
  <c r="BY35" i="222" s="1"/>
  <c r="BY34" i="222" a="1"/>
  <c r="BY34" i="222" s="1"/>
  <c r="BY82" i="222" a="1"/>
  <c r="BY82" i="222" s="1"/>
  <c r="BY61" i="222" a="1"/>
  <c r="BY61" i="222" s="1"/>
  <c r="BY46" i="222" a="1"/>
  <c r="BY46" i="222" s="1"/>
  <c r="BY83" i="222" a="1"/>
  <c r="BY83" i="222" s="1"/>
  <c r="BY67" i="222" a="1"/>
  <c r="BY67" i="222" s="1"/>
  <c r="BY50" i="222" a="1"/>
  <c r="BY50" i="222" s="1"/>
  <c r="BY78" i="222" a="1"/>
  <c r="BY78" i="222" s="1"/>
  <c r="BY62" i="222" a="1"/>
  <c r="BY62" i="222" s="1"/>
  <c r="BY41" i="222" a="1"/>
  <c r="BY41" i="222" s="1"/>
  <c r="BY79" i="222" a="1"/>
  <c r="BY79" i="222" s="1"/>
  <c r="BY63" i="222" a="1"/>
  <c r="BY63" i="222" s="1"/>
  <c r="BY36" i="222" a="1"/>
  <c r="BY36" i="222" s="1"/>
  <c r="BY75" i="222" a="1"/>
  <c r="BY75" i="222" s="1"/>
  <c r="BY56" i="222" a="1"/>
  <c r="BY56" i="222" s="1"/>
  <c r="BY48" i="222" a="1"/>
  <c r="BY48" i="222" s="1"/>
  <c r="AT80" i="222" a="1"/>
  <c r="AT80" i="222" s="1"/>
  <c r="AT62" i="222" a="1"/>
  <c r="AT62" i="222" s="1"/>
  <c r="AT49" i="222" a="1"/>
  <c r="AT49" i="222" s="1"/>
  <c r="AT76" i="222" a="1"/>
  <c r="AT76" i="222" s="1"/>
  <c r="AT63" i="222" a="1"/>
  <c r="AT63" i="222" s="1"/>
  <c r="AT43" i="222" a="1"/>
  <c r="AT43" i="222" s="1"/>
  <c r="AT74" i="222" a="1"/>
  <c r="AT74" i="222" s="1"/>
  <c r="AT57" i="222" a="1"/>
  <c r="AT57" i="222" s="1"/>
  <c r="AT38" i="222" a="1"/>
  <c r="AT38" i="222" s="1"/>
  <c r="AT75" i="222" a="1"/>
  <c r="AT75" i="222" s="1"/>
  <c r="AT58" i="222" a="1"/>
  <c r="AT58" i="222" s="1"/>
  <c r="AT44" i="222" a="1"/>
  <c r="AT44" i="222" s="1"/>
  <c r="AT70" i="222" a="1"/>
  <c r="AT70" i="222" s="1"/>
  <c r="AT53" i="222" a="1"/>
  <c r="AT53" i="222" s="1"/>
  <c r="AT39" i="222" a="1"/>
  <c r="AT39" i="222" s="1"/>
  <c r="AT77" i="222" a="1"/>
  <c r="AT77" i="222" s="1"/>
  <c r="AT59" i="222" a="1"/>
  <c r="AT59" i="222" s="1"/>
  <c r="AT45" i="222" a="1"/>
  <c r="AT45" i="222" s="1"/>
  <c r="AT71" i="222" a="1"/>
  <c r="AT71" i="222" s="1"/>
  <c r="AT64" i="222" a="1"/>
  <c r="AT64" i="222" s="1"/>
  <c r="AT51" i="222" a="1"/>
  <c r="AT51" i="222" s="1"/>
  <c r="AT72" i="222" a="1"/>
  <c r="AT72" i="222" s="1"/>
  <c r="AT54" i="222" a="1"/>
  <c r="AT54" i="222" s="1"/>
  <c r="AT40" i="222" a="1"/>
  <c r="AT40" i="222" s="1"/>
  <c r="AT73" i="222" a="1"/>
  <c r="AT73" i="222" s="1"/>
  <c r="AT55" i="222" a="1"/>
  <c r="AT55" i="222" s="1"/>
  <c r="AT35" i="222" a="1"/>
  <c r="AT35" i="222" s="1"/>
  <c r="AT82" i="222" a="1"/>
  <c r="AT82" i="222" s="1"/>
  <c r="AT65" i="222" a="1"/>
  <c r="AT65" i="222" s="1"/>
  <c r="AT36" i="222" a="1"/>
  <c r="AT36" i="222" s="1"/>
  <c r="AT33" i="222" a="1"/>
  <c r="AT33" i="222" s="1"/>
  <c r="AT83" i="222" a="1"/>
  <c r="AT83" i="222" s="1"/>
  <c r="AT60" i="222" a="1"/>
  <c r="AT60" i="222" s="1"/>
  <c r="AT48" i="222" a="1"/>
  <c r="AT48" i="222" s="1"/>
  <c r="AT34" i="222" a="1"/>
  <c r="AT34" i="222" s="1"/>
  <c r="AT81" i="222" a="1"/>
  <c r="AT81" i="222" s="1"/>
  <c r="AT66" i="222" a="1"/>
  <c r="AT66" i="222" s="1"/>
  <c r="AT56" i="222" a="1"/>
  <c r="AT56" i="222" s="1"/>
  <c r="AT78" i="222" a="1"/>
  <c r="AT78" i="222" s="1"/>
  <c r="AT61" i="222" a="1"/>
  <c r="AT61" i="222" s="1"/>
  <c r="AT42" i="222" a="1"/>
  <c r="AT42" i="222" s="1"/>
  <c r="AT79" i="222" a="1"/>
  <c r="AT79" i="222" s="1"/>
  <c r="AT69" i="222" a="1"/>
  <c r="AT69" i="222" s="1"/>
  <c r="AT68" i="222" a="1"/>
  <c r="AT68" i="222" s="1"/>
  <c r="AT67" i="222" a="1"/>
  <c r="AT67" i="222" s="1"/>
  <c r="AT52" i="222" a="1"/>
  <c r="AT52" i="222" s="1"/>
  <c r="AT41" i="222" a="1"/>
  <c r="AT41" i="222" s="1"/>
  <c r="AT37" i="222" a="1"/>
  <c r="AT37" i="222" s="1"/>
  <c r="AT50" i="222" a="1"/>
  <c r="AT50" i="222" s="1"/>
  <c r="AT46" i="222" a="1"/>
  <c r="AT46" i="222" s="1"/>
  <c r="BA70" i="222" a="1"/>
  <c r="BA70" i="222" s="1"/>
  <c r="BA52" i="222" a="1"/>
  <c r="BA52" i="222" s="1"/>
  <c r="BA44" i="222" a="1"/>
  <c r="BA44" i="222" s="1"/>
  <c r="BA58" i="222" a="1"/>
  <c r="BA58" i="222" s="1"/>
  <c r="BA45" i="222" a="1"/>
  <c r="BA45" i="222" s="1"/>
  <c r="BA34" i="222" a="1"/>
  <c r="BA34" i="222" s="1"/>
  <c r="BA75" i="222" a="1"/>
  <c r="BA75" i="222" s="1"/>
  <c r="BA50" i="222" a="1"/>
  <c r="BA50" i="222" s="1"/>
  <c r="BA68" i="222" a="1"/>
  <c r="BA68" i="222" s="1"/>
  <c r="BA38" i="222" a="1"/>
  <c r="BA38" i="222" s="1"/>
  <c r="BA71" i="222" a="1"/>
  <c r="BA71" i="222" s="1"/>
  <c r="BA53" i="222" a="1"/>
  <c r="BA53" i="222" s="1"/>
  <c r="BA39" i="222" a="1"/>
  <c r="BA39" i="222" s="1"/>
  <c r="BA40" i="222" a="1"/>
  <c r="BA40" i="222" s="1"/>
  <c r="BA69" i="222" a="1"/>
  <c r="BA69" i="222" s="1"/>
  <c r="BA64" i="222" a="1"/>
  <c r="BA64" i="222" s="1"/>
  <c r="BA59" i="222" a="1"/>
  <c r="BA59" i="222" s="1"/>
  <c r="BA55" i="222" a="1"/>
  <c r="BA55" i="222" s="1"/>
  <c r="BA54" i="222" a="1"/>
  <c r="BA54" i="222" s="1"/>
  <c r="BA82" i="222" a="1"/>
  <c r="BA82" i="222" s="1"/>
  <c r="BA65" i="222" a="1"/>
  <c r="BA65" i="222" s="1"/>
  <c r="BA83" i="222" a="1"/>
  <c r="BA83" i="222" s="1"/>
  <c r="BA72" i="222" a="1"/>
  <c r="BA72" i="222" s="1"/>
  <c r="BA35" i="222" a="1"/>
  <c r="BA35" i="222" s="1"/>
  <c r="BA33" i="222" a="1"/>
  <c r="BA33" i="222" s="1"/>
  <c r="BA78" i="222" a="1"/>
  <c r="BA78" i="222" s="1"/>
  <c r="BA66" i="222" a="1"/>
  <c r="BA66" i="222" s="1"/>
  <c r="BA46" i="222" a="1"/>
  <c r="BA46" i="222" s="1"/>
  <c r="BA76" i="222" a="1"/>
  <c r="BA76" i="222" s="1"/>
  <c r="BA79" i="222" a="1"/>
  <c r="BA79" i="222" s="1"/>
  <c r="BA61" i="222" a="1"/>
  <c r="BA61" i="222" s="1"/>
  <c r="BA41" i="222" a="1"/>
  <c r="BA41" i="222" s="1"/>
  <c r="BA81" i="222" a="1"/>
  <c r="BA81" i="222" s="1"/>
  <c r="BA67" i="222" a="1"/>
  <c r="BA67" i="222" s="1"/>
  <c r="BA36" i="222" a="1"/>
  <c r="BA36" i="222" s="1"/>
  <c r="BA80" i="222" a="1"/>
  <c r="BA80" i="222" s="1"/>
  <c r="BA62" i="222" a="1"/>
  <c r="BA62" i="222" s="1"/>
  <c r="BA48" i="222" a="1"/>
  <c r="BA48" i="222" s="1"/>
  <c r="BA56" i="222" a="1"/>
  <c r="BA56" i="222" s="1"/>
  <c r="BA77" i="222" a="1"/>
  <c r="BA77" i="222" s="1"/>
  <c r="BA63" i="222" a="1"/>
  <c r="BA63" i="222" s="1"/>
  <c r="BA42" i="222" a="1"/>
  <c r="BA42" i="222" s="1"/>
  <c r="BA57" i="222" a="1"/>
  <c r="BA57" i="222" s="1"/>
  <c r="BA73" i="222" a="1"/>
  <c r="BA73" i="222" s="1"/>
  <c r="BA60" i="222" a="1"/>
  <c r="BA60" i="222" s="1"/>
  <c r="BA37" i="222" a="1"/>
  <c r="BA37" i="222" s="1"/>
  <c r="BA49" i="222" a="1"/>
  <c r="BA49" i="222" s="1"/>
  <c r="BA74" i="222" a="1"/>
  <c r="BA74" i="222" s="1"/>
  <c r="BA51" i="222" a="1"/>
  <c r="BA51" i="222" s="1"/>
  <c r="BA43" i="222" a="1"/>
  <c r="BA43" i="222" s="1"/>
  <c r="BT80" i="222" a="1"/>
  <c r="BT80" i="222" s="1"/>
  <c r="BT74" i="222" a="1"/>
  <c r="BT74" i="222" s="1"/>
  <c r="BT44" i="222" a="1"/>
  <c r="BT44" i="222" s="1"/>
  <c r="BT77" i="222" a="1"/>
  <c r="BT77" i="222" s="1"/>
  <c r="BT65" i="222" a="1"/>
  <c r="BT65" i="222" s="1"/>
  <c r="BT39" i="222" a="1"/>
  <c r="BT39" i="222" s="1"/>
  <c r="BT78" i="222" a="1"/>
  <c r="BT78" i="222" s="1"/>
  <c r="BT58" i="222" a="1"/>
  <c r="BT58" i="222" s="1"/>
  <c r="BT52" i="222" a="1"/>
  <c r="BT52" i="222" s="1"/>
  <c r="BT79" i="222" a="1"/>
  <c r="BT79" i="222" s="1"/>
  <c r="BT53" i="222" a="1"/>
  <c r="BT53" i="222" s="1"/>
  <c r="BT45" i="222" a="1"/>
  <c r="BT45" i="222" s="1"/>
  <c r="BT70" i="222" a="1"/>
  <c r="BT70" i="222" s="1"/>
  <c r="BT59" i="222" a="1"/>
  <c r="BT59" i="222" s="1"/>
  <c r="BT40" i="222" a="1"/>
  <c r="BT40" i="222" s="1"/>
  <c r="BT71" i="222" a="1"/>
  <c r="BT71" i="222" s="1"/>
  <c r="BT54" i="222" a="1"/>
  <c r="BT54" i="222" s="1"/>
  <c r="BT35" i="222" a="1"/>
  <c r="BT35" i="222" s="1"/>
  <c r="BT72" i="222" a="1"/>
  <c r="BT72" i="222" s="1"/>
  <c r="BT60" i="222" a="1"/>
  <c r="BT60" i="222" s="1"/>
  <c r="BT46" i="222" a="1"/>
  <c r="BT46" i="222" s="1"/>
  <c r="BT73" i="222" a="1"/>
  <c r="BT73" i="222" s="1"/>
  <c r="BT55" i="222" a="1"/>
  <c r="BT55" i="222" s="1"/>
  <c r="BT41" i="222" a="1"/>
  <c r="BT41" i="222" s="1"/>
  <c r="BT66" i="222" a="1"/>
  <c r="BT66" i="222" s="1"/>
  <c r="BT50" i="222" a="1"/>
  <c r="BT50" i="222" s="1"/>
  <c r="BT36" i="222" a="1"/>
  <c r="BT36" i="222" s="1"/>
  <c r="BT61" i="222" a="1"/>
  <c r="BT61" i="222" s="1"/>
  <c r="BT56" i="222" a="1"/>
  <c r="BT56" i="222" s="1"/>
  <c r="BT48" i="222" a="1"/>
  <c r="BT48" i="222" s="1"/>
  <c r="BT67" i="222" a="1"/>
  <c r="BT67" i="222" s="1"/>
  <c r="BT51" i="222" a="1"/>
  <c r="BT51" i="222" s="1"/>
  <c r="BT42" i="222" a="1"/>
  <c r="BT42" i="222" s="1"/>
  <c r="BT82" i="222" a="1"/>
  <c r="BT82" i="222" s="1"/>
  <c r="BT68" i="222" a="1"/>
  <c r="BT68" i="222" s="1"/>
  <c r="BT57" i="222" a="1"/>
  <c r="BT57" i="222" s="1"/>
  <c r="BT34" i="222" a="1"/>
  <c r="BT34" i="222" s="1"/>
  <c r="BT83" i="222" a="1"/>
  <c r="BT83" i="222" s="1"/>
  <c r="BT62" i="222" a="1"/>
  <c r="BT62" i="222" s="1"/>
  <c r="BT37" i="222" a="1"/>
  <c r="BT37" i="222" s="1"/>
  <c r="BT33" i="222" a="1"/>
  <c r="BT33" i="222" s="1"/>
  <c r="BT75" i="222" a="1"/>
  <c r="BT75" i="222" s="1"/>
  <c r="BT69" i="222" a="1"/>
  <c r="BT69" i="222" s="1"/>
  <c r="BT49" i="222" a="1"/>
  <c r="BT49" i="222" s="1"/>
  <c r="BT81" i="222" a="1"/>
  <c r="BT81" i="222" s="1"/>
  <c r="BT63" i="222" a="1"/>
  <c r="BT63" i="222" s="1"/>
  <c r="BT43" i="222" a="1"/>
  <c r="BT43" i="222" s="1"/>
  <c r="BT76" i="222" a="1"/>
  <c r="BT76" i="222" s="1"/>
  <c r="BT64" i="222" a="1"/>
  <c r="BT64" i="222" s="1"/>
  <c r="BT38" i="222" a="1"/>
  <c r="BT38" i="222" s="1"/>
  <c r="N71" i="222" a="1"/>
  <c r="N71" i="222" s="1"/>
  <c r="AF26" i="221" s="1"/>
  <c r="N54" i="222" a="1"/>
  <c r="N54" i="222" s="1"/>
  <c r="AF9" i="221" s="1"/>
  <c r="N39" i="222" a="1"/>
  <c r="N39" i="222" s="1"/>
  <c r="M9" i="221" s="1"/>
  <c r="N72" i="222" a="1"/>
  <c r="N72" i="222" s="1"/>
  <c r="AF27" i="221" s="1"/>
  <c r="N60" i="222" a="1"/>
  <c r="N60" i="222" s="1"/>
  <c r="AF15" i="221" s="1"/>
  <c r="N45" i="222" a="1"/>
  <c r="N45" i="222" s="1"/>
  <c r="M15" i="221" s="1"/>
  <c r="N73" i="222" a="1"/>
  <c r="N73" i="222" s="1"/>
  <c r="AF28" i="221" s="1"/>
  <c r="N55" i="222" a="1"/>
  <c r="N55" i="222" s="1"/>
  <c r="AF10" i="221" s="1"/>
  <c r="N40" i="222" a="1"/>
  <c r="N40" i="222" s="1"/>
  <c r="M10" i="221" s="1"/>
  <c r="N65" i="222" a="1"/>
  <c r="N65" i="222" s="1"/>
  <c r="AF20" i="221" s="1"/>
  <c r="N64" i="222" a="1"/>
  <c r="N64" i="222" s="1"/>
  <c r="AF19" i="221" s="1"/>
  <c r="N35" i="222" a="1"/>
  <c r="N35" i="222" s="1"/>
  <c r="M5" i="221" s="1"/>
  <c r="N69" i="222" a="1"/>
  <c r="N69" i="222" s="1"/>
  <c r="AF24" i="221" s="1"/>
  <c r="N41" i="222" a="1"/>
  <c r="N41" i="222" s="1"/>
  <c r="M11" i="221" s="1"/>
  <c r="N46" i="222" a="1"/>
  <c r="N46" i="222" s="1"/>
  <c r="M16" i="221" s="1"/>
  <c r="N82" i="222" a="1"/>
  <c r="N82" i="222" s="1"/>
  <c r="AF37" i="221" s="1"/>
  <c r="N66" i="222" a="1"/>
  <c r="N66" i="222" s="1"/>
  <c r="AF21" i="221" s="1"/>
  <c r="N36" i="222" a="1"/>
  <c r="N36" i="222" s="1"/>
  <c r="M6" i="221" s="1"/>
  <c r="N34" i="222" a="1"/>
  <c r="N34" i="222" s="1"/>
  <c r="N83" i="222" a="1"/>
  <c r="N83" i="222" s="1"/>
  <c r="AF38" i="221" s="1"/>
  <c r="N67" i="222" a="1"/>
  <c r="N67" i="222" s="1"/>
  <c r="AF22" i="221" s="1"/>
  <c r="N48" i="222" a="1"/>
  <c r="N48" i="222" s="1"/>
  <c r="N33" i="222" a="1"/>
  <c r="N33" i="222" s="1"/>
  <c r="N78" i="222" a="1"/>
  <c r="N78" i="222" s="1"/>
  <c r="AF33" i="221" s="1"/>
  <c r="N62" i="222" a="1"/>
  <c r="N62" i="222" s="1"/>
  <c r="AF17" i="221" s="1"/>
  <c r="N42" i="222" a="1"/>
  <c r="N42" i="222" s="1"/>
  <c r="M12" i="221" s="1"/>
  <c r="N79" i="222" a="1"/>
  <c r="N79" i="222" s="1"/>
  <c r="AF34" i="221" s="1"/>
  <c r="N63" i="222" a="1"/>
  <c r="N63" i="222" s="1"/>
  <c r="AF18" i="221" s="1"/>
  <c r="N37" i="222" a="1"/>
  <c r="N37" i="222" s="1"/>
  <c r="N80" i="222" a="1"/>
  <c r="N80" i="222" s="1"/>
  <c r="AF35" i="221" s="1"/>
  <c r="N68" i="222" a="1"/>
  <c r="N68" i="222" s="1"/>
  <c r="AF23" i="221" s="1"/>
  <c r="N49" i="222" a="1"/>
  <c r="N49" i="222" s="1"/>
  <c r="N81" i="222" a="1"/>
  <c r="N81" i="222" s="1"/>
  <c r="AF36" i="221" s="1"/>
  <c r="N57" i="222" a="1"/>
  <c r="N57" i="222" s="1"/>
  <c r="AF12" i="221" s="1"/>
  <c r="N43" i="222" a="1"/>
  <c r="N43" i="222" s="1"/>
  <c r="M13" i="221" s="1"/>
  <c r="N76" i="222" a="1"/>
  <c r="N76" i="222" s="1"/>
  <c r="AF31" i="221" s="1"/>
  <c r="N52" i="222" a="1"/>
  <c r="N52" i="222" s="1"/>
  <c r="AF7" i="221" s="1"/>
  <c r="N56" i="222" a="1"/>
  <c r="N56" i="222" s="1"/>
  <c r="AF11" i="221" s="1"/>
  <c r="N74" i="222" a="1"/>
  <c r="N74" i="222" s="1"/>
  <c r="AF29" i="221" s="1"/>
  <c r="N58" i="222" a="1"/>
  <c r="N58" i="222" s="1"/>
  <c r="AF13" i="221" s="1"/>
  <c r="N51" i="222" a="1"/>
  <c r="N51" i="222" s="1"/>
  <c r="AF6" i="221" s="1"/>
  <c r="N77" i="222" a="1"/>
  <c r="N77" i="222" s="1"/>
  <c r="AF32" i="221" s="1"/>
  <c r="N53" i="222" a="1"/>
  <c r="N53" i="222" s="1"/>
  <c r="AF8" i="221" s="1"/>
  <c r="N38" i="222" a="1"/>
  <c r="N38" i="222" s="1"/>
  <c r="M8" i="221" s="1"/>
  <c r="N75" i="222" a="1"/>
  <c r="N75" i="222" s="1"/>
  <c r="AF30" i="221" s="1"/>
  <c r="N61" i="222" a="1"/>
  <c r="N61" i="222" s="1"/>
  <c r="AF16" i="221" s="1"/>
  <c r="N50" i="222" a="1"/>
  <c r="N50" i="222" s="1"/>
  <c r="N70" i="222" a="1"/>
  <c r="N70" i="222" s="1"/>
  <c r="AF25" i="221" s="1"/>
  <c r="N59" i="222" a="1"/>
  <c r="N59" i="222" s="1"/>
  <c r="AF14" i="221" s="1"/>
  <c r="N44" i="222" a="1"/>
  <c r="N44" i="222" s="1"/>
  <c r="M14" i="221" s="1"/>
  <c r="U88" i="222"/>
  <c r="F7" i="221"/>
  <c r="V75" i="222" a="1"/>
  <c r="V75" i="222" s="1"/>
  <c r="X30" i="221" s="1"/>
  <c r="V58" i="222" a="1"/>
  <c r="V58" i="222" s="1"/>
  <c r="X13" i="221" s="1"/>
  <c r="V50" i="222" a="1"/>
  <c r="V50" i="222" s="1"/>
  <c r="V70" i="222" a="1"/>
  <c r="V70" i="222" s="1"/>
  <c r="X25" i="221" s="1"/>
  <c r="V53" i="222" a="1"/>
  <c r="V53" i="222" s="1"/>
  <c r="X8" i="221" s="1"/>
  <c r="V44" i="222" a="1"/>
  <c r="V44" i="222" s="1"/>
  <c r="E14" i="221" s="1"/>
  <c r="V71" i="222" a="1"/>
  <c r="V71" i="222" s="1"/>
  <c r="X26" i="221" s="1"/>
  <c r="V59" i="222" a="1"/>
  <c r="V59" i="222" s="1"/>
  <c r="X14" i="221" s="1"/>
  <c r="V39" i="222" a="1"/>
  <c r="V39" i="222" s="1"/>
  <c r="E9" i="221" s="1"/>
  <c r="V81" i="222" a="1"/>
  <c r="V81" i="222" s="1"/>
  <c r="X36" i="221" s="1"/>
  <c r="V54" i="222" a="1"/>
  <c r="V54" i="222" s="1"/>
  <c r="X9" i="221" s="1"/>
  <c r="V51" i="222" a="1"/>
  <c r="V51" i="222" s="1"/>
  <c r="X6" i="221" s="1"/>
  <c r="V72" i="222" a="1"/>
  <c r="V72" i="222" s="1"/>
  <c r="X27" i="221" s="1"/>
  <c r="V60" i="222" a="1"/>
  <c r="V60" i="222" s="1"/>
  <c r="X15" i="221" s="1"/>
  <c r="V45" i="222" a="1"/>
  <c r="V45" i="222" s="1"/>
  <c r="E15" i="221" s="1"/>
  <c r="V73" i="222" a="1"/>
  <c r="V73" i="222" s="1"/>
  <c r="X28" i="221" s="1"/>
  <c r="V64" i="222" a="1"/>
  <c r="V64" i="222" s="1"/>
  <c r="X19" i="221" s="1"/>
  <c r="V40" i="222" a="1"/>
  <c r="V40" i="222" s="1"/>
  <c r="E10" i="221" s="1"/>
  <c r="V65" i="222" a="1"/>
  <c r="V65" i="222" s="1"/>
  <c r="X20" i="221" s="1"/>
  <c r="V55" i="222" a="1"/>
  <c r="V55" i="222" s="1"/>
  <c r="X10" i="221" s="1"/>
  <c r="V35" i="222" a="1"/>
  <c r="V35" i="222" s="1"/>
  <c r="E5" i="221" s="1"/>
  <c r="V66" i="222" a="1"/>
  <c r="V66" i="222" s="1"/>
  <c r="X21" i="221" s="1"/>
  <c r="V41" i="222" a="1"/>
  <c r="V41" i="222" s="1"/>
  <c r="E11" i="221" s="1"/>
  <c r="V46" i="222" a="1"/>
  <c r="V46" i="222" s="1"/>
  <c r="E16" i="221" s="1"/>
  <c r="V82" i="222" a="1"/>
  <c r="V82" i="222" s="1"/>
  <c r="X37" i="221" s="1"/>
  <c r="V69" i="222" a="1"/>
  <c r="V69" i="222" s="1"/>
  <c r="X24" i="221" s="1"/>
  <c r="V36" i="222" a="1"/>
  <c r="V36" i="222" s="1"/>
  <c r="E6" i="221" s="1"/>
  <c r="V34" i="222" a="1"/>
  <c r="V34" i="222" s="1"/>
  <c r="V83" i="222" a="1"/>
  <c r="V83" i="222" s="1"/>
  <c r="X38" i="221" s="1"/>
  <c r="V67" i="222" a="1"/>
  <c r="V67" i="222" s="1"/>
  <c r="X22" i="221" s="1"/>
  <c r="V48" i="222" a="1"/>
  <c r="V48" i="222" s="1"/>
  <c r="V33" i="222" a="1"/>
  <c r="V33" i="222" s="1"/>
  <c r="V78" i="222" a="1"/>
  <c r="V78" i="222" s="1"/>
  <c r="X33" i="221" s="1"/>
  <c r="V62" i="222" a="1"/>
  <c r="V62" i="222" s="1"/>
  <c r="X17" i="221" s="1"/>
  <c r="V42" i="222" a="1"/>
  <c r="V42" i="222" s="1"/>
  <c r="E12" i="221" s="1"/>
  <c r="V79" i="222" a="1"/>
  <c r="V79" i="222" s="1"/>
  <c r="X34" i="221" s="1"/>
  <c r="V63" i="222" a="1"/>
  <c r="V63" i="222" s="1"/>
  <c r="X18" i="221" s="1"/>
  <c r="V37" i="222" a="1"/>
  <c r="V37" i="222" s="1"/>
  <c r="V80" i="222" a="1"/>
  <c r="V80" i="222" s="1"/>
  <c r="X35" i="221" s="1"/>
  <c r="V68" i="222" a="1"/>
  <c r="V68" i="222" s="1"/>
  <c r="X23" i="221" s="1"/>
  <c r="V49" i="222" a="1"/>
  <c r="V49" i="222" s="1"/>
  <c r="V76" i="222" a="1"/>
  <c r="V76" i="222" s="1"/>
  <c r="X31" i="221" s="1"/>
  <c r="V61" i="222" a="1"/>
  <c r="V61" i="222" s="1"/>
  <c r="X16" i="221" s="1"/>
  <c r="V56" i="222" a="1"/>
  <c r="V56" i="222" s="1"/>
  <c r="X11" i="221" s="1"/>
  <c r="V77" i="222" a="1"/>
  <c r="V77" i="222" s="1"/>
  <c r="X32" i="221" s="1"/>
  <c r="V57" i="222" a="1"/>
  <c r="V57" i="222" s="1"/>
  <c r="X12" i="221" s="1"/>
  <c r="V43" i="222" a="1"/>
  <c r="V43" i="222" s="1"/>
  <c r="E13" i="221" s="1"/>
  <c r="V74" i="222" a="1"/>
  <c r="V74" i="222" s="1"/>
  <c r="X29" i="221" s="1"/>
  <c r="V52" i="222" a="1"/>
  <c r="V52" i="222" s="1"/>
  <c r="X7" i="221" s="1"/>
  <c r="V38" i="222" a="1"/>
  <c r="V38" i="222" s="1"/>
  <c r="E8" i="221" s="1"/>
  <c r="BL72" i="222" a="1"/>
  <c r="BL72" i="222" s="1"/>
  <c r="BL74" i="222" a="1"/>
  <c r="BL74" i="222" s="1"/>
  <c r="BL46" i="222" a="1"/>
  <c r="BL46" i="222" s="1"/>
  <c r="BL35" i="222" a="1"/>
  <c r="BL35" i="222" s="1"/>
  <c r="BL73" i="222" a="1"/>
  <c r="BL73" i="222" s="1"/>
  <c r="BL55" i="222" a="1"/>
  <c r="BL55" i="222" s="1"/>
  <c r="BL41" i="222" a="1"/>
  <c r="BL41" i="222" s="1"/>
  <c r="BL68" i="222" a="1"/>
  <c r="BL68" i="222" s="1"/>
  <c r="BL56" i="222" a="1"/>
  <c r="BL56" i="222" s="1"/>
  <c r="BL48" i="222" a="1"/>
  <c r="BL48" i="222" s="1"/>
  <c r="BL66" i="222" a="1"/>
  <c r="BL66" i="222" s="1"/>
  <c r="BL57" i="222" a="1"/>
  <c r="BL57" i="222" s="1"/>
  <c r="BL42" i="222" a="1"/>
  <c r="BL42" i="222" s="1"/>
  <c r="BL71" i="222" a="1"/>
  <c r="BL71" i="222" s="1"/>
  <c r="BL61" i="222" a="1"/>
  <c r="BL61" i="222" s="1"/>
  <c r="BL37" i="222" a="1"/>
  <c r="BL37" i="222" s="1"/>
  <c r="BL36" i="222" a="1"/>
  <c r="BL36" i="222" s="1"/>
  <c r="BL82" i="222" a="1"/>
  <c r="BL82" i="222" s="1"/>
  <c r="BL67" i="222" a="1"/>
  <c r="BL67" i="222" s="1"/>
  <c r="BL49" i="222" a="1"/>
  <c r="BL49" i="222" s="1"/>
  <c r="BL34" i="222" a="1"/>
  <c r="BL34" i="222" s="1"/>
  <c r="BL83" i="222" a="1"/>
  <c r="BL83" i="222" s="1"/>
  <c r="BL62" i="222" a="1"/>
  <c r="BL62" i="222" s="1"/>
  <c r="BL43" i="222" a="1"/>
  <c r="BL43" i="222" s="1"/>
  <c r="BL33" i="222" a="1"/>
  <c r="BL33" i="222" s="1"/>
  <c r="BL54" i="222" a="1"/>
  <c r="BL54" i="222" s="1"/>
  <c r="BL80" i="222" a="1"/>
  <c r="BL80" i="222" s="1"/>
  <c r="BL63" i="222" a="1"/>
  <c r="BL63" i="222" s="1"/>
  <c r="BL38" i="222" a="1"/>
  <c r="BL38" i="222" s="1"/>
  <c r="BL75" i="222" a="1"/>
  <c r="BL75" i="222" s="1"/>
  <c r="BL64" i="222" a="1"/>
  <c r="BL64" i="222" s="1"/>
  <c r="BL44" i="222" a="1"/>
  <c r="BL44" i="222" s="1"/>
  <c r="BL76" i="222" a="1"/>
  <c r="BL76" i="222" s="1"/>
  <c r="BL69" i="222" a="1"/>
  <c r="BL69" i="222" s="1"/>
  <c r="BL39" i="222" a="1"/>
  <c r="BL39" i="222" s="1"/>
  <c r="BL77" i="222" a="1"/>
  <c r="BL77" i="222" s="1"/>
  <c r="BL65" i="222" a="1"/>
  <c r="BL65" i="222" s="1"/>
  <c r="BL50" i="222" a="1"/>
  <c r="BL50" i="222" s="1"/>
  <c r="BL81" i="222" a="1"/>
  <c r="BL81" i="222" s="1"/>
  <c r="BL60" i="222" a="1"/>
  <c r="BL60" i="222" s="1"/>
  <c r="BL51" i="222" a="1"/>
  <c r="BL51" i="222" s="1"/>
  <c r="BL78" i="222" a="1"/>
  <c r="BL78" i="222" s="1"/>
  <c r="BL58" i="222" a="1"/>
  <c r="BL58" i="222" s="1"/>
  <c r="BL45" i="222" a="1"/>
  <c r="BL45" i="222" s="1"/>
  <c r="BL79" i="222" a="1"/>
  <c r="BL79" i="222" s="1"/>
  <c r="BL53" i="222" a="1"/>
  <c r="BL53" i="222" s="1"/>
  <c r="BL52" i="222" a="1"/>
  <c r="BL52" i="222" s="1"/>
  <c r="BL70" i="222" a="1"/>
  <c r="BL70" i="222" s="1"/>
  <c r="BL59" i="222" a="1"/>
  <c r="BL59" i="222" s="1"/>
  <c r="BL40" i="222" a="1"/>
  <c r="BL40" i="222" s="1"/>
  <c r="AO62" i="222" a="1"/>
  <c r="AO62" i="222" s="1"/>
  <c r="AO43" i="222" a="1"/>
  <c r="AO43" i="222" s="1"/>
  <c r="AO34" i="222" a="1"/>
  <c r="AO34" i="222" s="1"/>
  <c r="AO83" i="222" a="1"/>
  <c r="AO83" i="222" s="1"/>
  <c r="AO70" i="222" a="1"/>
  <c r="AO70" i="222" s="1"/>
  <c r="AO51" i="222" a="1"/>
  <c r="AO51" i="222" s="1"/>
  <c r="AO36" i="222" a="1"/>
  <c r="AO36" i="222" s="1"/>
  <c r="AO82" i="222" a="1"/>
  <c r="AO82" i="222" s="1"/>
  <c r="AO63" i="222" a="1"/>
  <c r="AO63" i="222" s="1"/>
  <c r="AO38" i="222" a="1"/>
  <c r="AO38" i="222" s="1"/>
  <c r="AO33" i="222" a="1"/>
  <c r="AO33" i="222" s="1"/>
  <c r="AO80" i="222" a="1"/>
  <c r="AO80" i="222" s="1"/>
  <c r="AO76" i="222" a="1"/>
  <c r="AO76" i="222" s="1"/>
  <c r="AO58" i="222" a="1"/>
  <c r="AO58" i="222" s="1"/>
  <c r="AO81" i="222" a="1"/>
  <c r="AO81" i="222" s="1"/>
  <c r="AO64" i="222" a="1"/>
  <c r="AO64" i="222" s="1"/>
  <c r="AO50" i="222" a="1"/>
  <c r="AO50" i="222" s="1"/>
  <c r="AO77" i="222" a="1"/>
  <c r="AO77" i="222" s="1"/>
  <c r="AO68" i="222" a="1"/>
  <c r="AO68" i="222" s="1"/>
  <c r="AO44" i="222" a="1"/>
  <c r="AO44" i="222" s="1"/>
  <c r="AO78" i="222" a="1"/>
  <c r="AO78" i="222" s="1"/>
  <c r="AO65" i="222" a="1"/>
  <c r="AO65" i="222" s="1"/>
  <c r="AO39" i="222" a="1"/>
  <c r="AO39" i="222" s="1"/>
  <c r="AO71" i="222" a="1"/>
  <c r="AO71" i="222" s="1"/>
  <c r="AO53" i="222" a="1"/>
  <c r="AO53" i="222" s="1"/>
  <c r="AO45" i="222" a="1"/>
  <c r="AO45" i="222" s="1"/>
  <c r="AO52" i="222" a="1"/>
  <c r="AO52" i="222" s="1"/>
  <c r="AO72" i="222" a="1"/>
  <c r="AO72" i="222" s="1"/>
  <c r="AO59" i="222" a="1"/>
  <c r="AO59" i="222" s="1"/>
  <c r="AO40" i="222" a="1"/>
  <c r="AO40" i="222" s="1"/>
  <c r="AO79" i="222" a="1"/>
  <c r="AO79" i="222" s="1"/>
  <c r="AO54" i="222" a="1"/>
  <c r="AO54" i="222" s="1"/>
  <c r="AO35" i="222" a="1"/>
  <c r="AO35" i="222" s="1"/>
  <c r="AO73" i="222" a="1"/>
  <c r="AO73" i="222" s="1"/>
  <c r="AO60" i="222" a="1"/>
  <c r="AO60" i="222" s="1"/>
  <c r="AO46" i="222" a="1"/>
  <c r="AO46" i="222" s="1"/>
  <c r="AO67" i="222" a="1"/>
  <c r="AO67" i="222" s="1"/>
  <c r="AO74" i="222" a="1"/>
  <c r="AO74" i="222" s="1"/>
  <c r="AO55" i="222" a="1"/>
  <c r="AO55" i="222" s="1"/>
  <c r="AO41" i="222" a="1"/>
  <c r="AO41" i="222" s="1"/>
  <c r="AO69" i="222" a="1"/>
  <c r="AO69" i="222" s="1"/>
  <c r="AO66" i="222" a="1"/>
  <c r="AO66" i="222" s="1"/>
  <c r="AO48" i="222" a="1"/>
  <c r="AO48" i="222" s="1"/>
  <c r="AO75" i="222" a="1"/>
  <c r="AO75" i="222" s="1"/>
  <c r="AO56" i="222" a="1"/>
  <c r="AO56" i="222" s="1"/>
  <c r="AO42" i="222" a="1"/>
  <c r="AO42" i="222" s="1"/>
  <c r="AO61" i="222" a="1"/>
  <c r="AO61" i="222" s="1"/>
  <c r="AO57" i="222" a="1"/>
  <c r="AO57" i="222" s="1"/>
  <c r="AO37" i="222" a="1"/>
  <c r="AO37" i="222" s="1"/>
  <c r="AO49" i="222" a="1"/>
  <c r="AO49" i="222" s="1"/>
  <c r="AD70" i="222" a="1"/>
  <c r="AD70" i="222" s="1"/>
  <c r="AD68" i="222" a="1"/>
  <c r="AD68" i="222" s="1"/>
  <c r="AD50" i="222" a="1"/>
  <c r="AD50" i="222" s="1"/>
  <c r="AD71" i="222" a="1"/>
  <c r="AD71" i="222" s="1"/>
  <c r="AD59" i="222" a="1"/>
  <c r="AD59" i="222" s="1"/>
  <c r="AD44" i="222" a="1"/>
  <c r="AD44" i="222" s="1"/>
  <c r="AD72" i="222" a="1"/>
  <c r="AD72" i="222" s="1"/>
  <c r="AD54" i="222" a="1"/>
  <c r="AD54" i="222" s="1"/>
  <c r="AD39" i="222" a="1"/>
  <c r="AD39" i="222" s="1"/>
  <c r="AD77" i="222" a="1"/>
  <c r="AD77" i="222" s="1"/>
  <c r="AD64" i="222" a="1"/>
  <c r="AD64" i="222" s="1"/>
  <c r="AD45" i="222" a="1"/>
  <c r="AD45" i="222" s="1"/>
  <c r="AD73" i="222" a="1"/>
  <c r="AD73" i="222" s="1"/>
  <c r="AD60" i="222" a="1"/>
  <c r="AD60" i="222" s="1"/>
  <c r="AD40" i="222" a="1"/>
  <c r="AD40" i="222" s="1"/>
  <c r="AD65" i="222" a="1"/>
  <c r="AD65" i="222" s="1"/>
  <c r="AD55" i="222" a="1"/>
  <c r="AD55" i="222" s="1"/>
  <c r="AD35" i="222" a="1"/>
  <c r="AD35" i="222" s="1"/>
  <c r="AD66" i="222" a="1"/>
  <c r="AD66" i="222" s="1"/>
  <c r="AD41" i="222" a="1"/>
  <c r="AD41" i="222" s="1"/>
  <c r="AD46" i="222" a="1"/>
  <c r="AD46" i="222" s="1"/>
  <c r="AD82" i="222" a="1"/>
  <c r="AD82" i="222" s="1"/>
  <c r="AD61" i="222" a="1"/>
  <c r="AD61" i="222" s="1"/>
  <c r="AD51" i="222" a="1"/>
  <c r="AD51" i="222" s="1"/>
  <c r="AD33" i="222" a="1"/>
  <c r="AD33" i="222" s="1"/>
  <c r="AD83" i="222" a="1"/>
  <c r="AD83" i="222" s="1"/>
  <c r="AD67" i="222" a="1"/>
  <c r="AD67" i="222" s="1"/>
  <c r="AD36" i="222" a="1"/>
  <c r="AD36" i="222" s="1"/>
  <c r="AD34" i="222" a="1"/>
  <c r="AD34" i="222" s="1"/>
  <c r="AD78" i="222" a="1"/>
  <c r="AD78" i="222" s="1"/>
  <c r="AD62" i="222" a="1"/>
  <c r="AD62" i="222" s="1"/>
  <c r="AD48" i="222" a="1"/>
  <c r="AD48" i="222" s="1"/>
  <c r="AD79" i="222" a="1"/>
  <c r="AD79" i="222" s="1"/>
  <c r="AD69" i="222" a="1"/>
  <c r="AD69" i="222" s="1"/>
  <c r="AD42" i="222" a="1"/>
  <c r="AD42" i="222" s="1"/>
  <c r="AD81" i="222" a="1"/>
  <c r="AD81" i="222" s="1"/>
  <c r="AD63" i="222" a="1"/>
  <c r="AD63" i="222" s="1"/>
  <c r="AD37" i="222" a="1"/>
  <c r="AD37" i="222" s="1"/>
  <c r="AD80" i="222" a="1"/>
  <c r="AD80" i="222" s="1"/>
  <c r="AD57" i="222" a="1"/>
  <c r="AD57" i="222" s="1"/>
  <c r="AD56" i="222" a="1"/>
  <c r="AD56" i="222" s="1"/>
  <c r="AD76" i="222" a="1"/>
  <c r="AD76" i="222" s="1"/>
  <c r="AD52" i="222" a="1"/>
  <c r="AD52" i="222" s="1"/>
  <c r="AD49" i="222" a="1"/>
  <c r="AD49" i="222" s="1"/>
  <c r="AD74" i="222" a="1"/>
  <c r="AD74" i="222" s="1"/>
  <c r="AD58" i="222" a="1"/>
  <c r="AD58" i="222" s="1"/>
  <c r="AD43" i="222" a="1"/>
  <c r="AD43" i="222" s="1"/>
  <c r="AD75" i="222" a="1"/>
  <c r="AD75" i="222" s="1"/>
  <c r="AD53" i="222" a="1"/>
  <c r="AD53" i="222" s="1"/>
  <c r="AD38" i="222" a="1"/>
  <c r="AD38" i="222" s="1"/>
  <c r="AR81" i="222" a="1"/>
  <c r="AR81" i="222" s="1"/>
  <c r="AR66" i="222" a="1"/>
  <c r="AR66" i="222" s="1"/>
  <c r="AR46" i="222" a="1"/>
  <c r="AR46" i="222" s="1"/>
  <c r="AR78" i="222" a="1"/>
  <c r="AR78" i="222" s="1"/>
  <c r="AR61" i="222" a="1"/>
  <c r="AR61" i="222" s="1"/>
  <c r="AR41" i="222" a="1"/>
  <c r="AR41" i="222" s="1"/>
  <c r="AR79" i="222" a="1"/>
  <c r="AR79" i="222" s="1"/>
  <c r="AR67" i="222" a="1"/>
  <c r="AR67" i="222" s="1"/>
  <c r="AR36" i="222" a="1"/>
  <c r="AR36" i="222" s="1"/>
  <c r="AR80" i="222" a="1"/>
  <c r="AR80" i="222" s="1"/>
  <c r="AR62" i="222" a="1"/>
  <c r="AR62" i="222" s="1"/>
  <c r="AR48" i="222" a="1"/>
  <c r="AR48" i="222" s="1"/>
  <c r="AR73" i="222" a="1"/>
  <c r="AR73" i="222" s="1"/>
  <c r="AR60" i="222" a="1"/>
  <c r="AR60" i="222" s="1"/>
  <c r="AR42" i="222" a="1"/>
  <c r="AR42" i="222" s="1"/>
  <c r="AR74" i="222" a="1"/>
  <c r="AR74" i="222" s="1"/>
  <c r="AR55" i="222" a="1"/>
  <c r="AR55" i="222" s="1"/>
  <c r="AR37" i="222" a="1"/>
  <c r="AR37" i="222" s="1"/>
  <c r="AR69" i="222" a="1"/>
  <c r="AR69" i="222" s="1"/>
  <c r="AR56" i="222" a="1"/>
  <c r="AR56" i="222" s="1"/>
  <c r="AR49" i="222" a="1"/>
  <c r="AR49" i="222" s="1"/>
  <c r="AR75" i="222" a="1"/>
  <c r="AR75" i="222" s="1"/>
  <c r="AR57" i="222" a="1"/>
  <c r="AR57" i="222" s="1"/>
  <c r="AR43" i="222" a="1"/>
  <c r="AR43" i="222" s="1"/>
  <c r="AR70" i="222" a="1"/>
  <c r="AR70" i="222" s="1"/>
  <c r="AR52" i="222" a="1"/>
  <c r="AR52" i="222" s="1"/>
  <c r="AR50" i="222" a="1"/>
  <c r="AR50" i="222" s="1"/>
  <c r="AR76" i="222" a="1"/>
  <c r="AR76" i="222" s="1"/>
  <c r="AR58" i="222" a="1"/>
  <c r="AR58" i="222" s="1"/>
  <c r="AR44" i="222" a="1"/>
  <c r="AR44" i="222" s="1"/>
  <c r="AR71" i="222" a="1"/>
  <c r="AR71" i="222" s="1"/>
  <c r="AR53" i="222" a="1"/>
  <c r="AR53" i="222" s="1"/>
  <c r="AR51" i="222" a="1"/>
  <c r="AR51" i="222" s="1"/>
  <c r="AR63" i="222" a="1"/>
  <c r="AR63" i="222" s="1"/>
  <c r="AR59" i="222" a="1"/>
  <c r="AR59" i="222" s="1"/>
  <c r="AR39" i="222" a="1"/>
  <c r="AR39" i="222" s="1"/>
  <c r="AR64" i="222" a="1"/>
  <c r="AR64" i="222" s="1"/>
  <c r="AR54" i="222" a="1"/>
  <c r="AR54" i="222" s="1"/>
  <c r="AR34" i="222" a="1"/>
  <c r="AR34" i="222" s="1"/>
  <c r="AR82" i="222" a="1"/>
  <c r="AR82" i="222" s="1"/>
  <c r="AR68" i="222" a="1"/>
  <c r="AR68" i="222" s="1"/>
  <c r="AR45" i="222" a="1"/>
  <c r="AR45" i="222" s="1"/>
  <c r="AR38" i="222" a="1"/>
  <c r="AR38" i="222" s="1"/>
  <c r="AR83" i="222" a="1"/>
  <c r="AR83" i="222" s="1"/>
  <c r="AR65" i="222" a="1"/>
  <c r="AR65" i="222" s="1"/>
  <c r="AR40" i="222" a="1"/>
  <c r="AR40" i="222" s="1"/>
  <c r="AR33" i="222" a="1"/>
  <c r="AR33" i="222" s="1"/>
  <c r="AR77" i="222" a="1"/>
  <c r="AR77" i="222" s="1"/>
  <c r="AR72" i="222" a="1"/>
  <c r="AR72" i="222" s="1"/>
  <c r="AR35" i="222" a="1"/>
  <c r="AR35" i="222" s="1"/>
  <c r="Z71" i="222" a="1"/>
  <c r="Z71" i="222" s="1"/>
  <c r="Z66" i="222" a="1"/>
  <c r="Z66" i="222" s="1"/>
  <c r="Z40" i="222" a="1"/>
  <c r="Z40" i="222" s="1"/>
  <c r="Z72" i="222" a="1"/>
  <c r="Z72" i="222" s="1"/>
  <c r="Z59" i="222" a="1"/>
  <c r="Z59" i="222" s="1"/>
  <c r="Z46" i="222" a="1"/>
  <c r="Z46" i="222" s="1"/>
  <c r="Z45" i="222" a="1"/>
  <c r="Z45" i="222" s="1"/>
  <c r="Z73" i="222" a="1"/>
  <c r="Z73" i="222" s="1"/>
  <c r="Z54" i="222" a="1"/>
  <c r="Z54" i="222" s="1"/>
  <c r="Z41" i="222" a="1"/>
  <c r="Z41" i="222" s="1"/>
  <c r="Z65" i="222" a="1"/>
  <c r="Z65" i="222" s="1"/>
  <c r="Z80" i="222" a="1"/>
  <c r="Z80" i="222" s="1"/>
  <c r="Z60" i="222" a="1"/>
  <c r="Z60" i="222" s="1"/>
  <c r="Z48" i="222" a="1"/>
  <c r="Z48" i="222" s="1"/>
  <c r="Z74" i="222" a="1"/>
  <c r="Z74" i="222" s="1"/>
  <c r="Z55" i="222" a="1"/>
  <c r="Z55" i="222" s="1"/>
  <c r="Z42" i="222" a="1"/>
  <c r="Z42" i="222" s="1"/>
  <c r="Z79" i="222" a="1"/>
  <c r="Z79" i="222" s="1"/>
  <c r="Z56" i="222" a="1"/>
  <c r="Z56" i="222" s="1"/>
  <c r="Z37" i="222" a="1"/>
  <c r="Z37" i="222" s="1"/>
  <c r="Z75" i="222" a="1"/>
  <c r="Z75" i="222" s="1"/>
  <c r="Z57" i="222" a="1"/>
  <c r="Z57" i="222" s="1"/>
  <c r="Z49" i="222" a="1"/>
  <c r="Z49" i="222" s="1"/>
  <c r="Z76" i="222" a="1"/>
  <c r="Z76" i="222" s="1"/>
  <c r="Z61" i="222" a="1"/>
  <c r="Z61" i="222" s="1"/>
  <c r="Z43" i="222" a="1"/>
  <c r="Z43" i="222" s="1"/>
  <c r="Z69" i="222" a="1"/>
  <c r="Z69" i="222" s="1"/>
  <c r="Z58" i="222" a="1"/>
  <c r="Z58" i="222" s="1"/>
  <c r="Z38" i="222" a="1"/>
  <c r="Z38" i="222" s="1"/>
  <c r="Z67" i="222" a="1"/>
  <c r="Z67" i="222" s="1"/>
  <c r="Z53" i="222" a="1"/>
  <c r="Z53" i="222" s="1"/>
  <c r="Z35" i="222" a="1"/>
  <c r="Z35" i="222" s="1"/>
  <c r="Z62" i="222" a="1"/>
  <c r="Z62" i="222" s="1"/>
  <c r="Z50" i="222" a="1"/>
  <c r="Z50" i="222" s="1"/>
  <c r="Z33" i="222" a="1"/>
  <c r="Z33" i="222" s="1"/>
  <c r="Z83" i="222" a="1"/>
  <c r="Z83" i="222" s="1"/>
  <c r="Z63" i="222" a="1"/>
  <c r="Z63" i="222" s="1"/>
  <c r="Z44" i="222" a="1"/>
  <c r="Z44" i="222" s="1"/>
  <c r="Z36" i="222" a="1"/>
  <c r="Z36" i="222" s="1"/>
  <c r="Z77" i="222" a="1"/>
  <c r="Z77" i="222" s="1"/>
  <c r="Z68" i="222" a="1"/>
  <c r="Z68" i="222" s="1"/>
  <c r="Z39" i="222" a="1"/>
  <c r="Z39" i="222" s="1"/>
  <c r="Z34" i="222" a="1"/>
  <c r="Z34" i="222" s="1"/>
  <c r="Z81" i="222" a="1"/>
  <c r="Z81" i="222" s="1"/>
  <c r="Z64" i="222" a="1"/>
  <c r="Z64" i="222" s="1"/>
  <c r="Z52" i="222" a="1"/>
  <c r="Z52" i="222" s="1"/>
  <c r="Z82" i="222" a="1"/>
  <c r="Z82" i="222" s="1"/>
  <c r="Z78" i="222" a="1"/>
  <c r="Z78" i="222" s="1"/>
  <c r="Z70" i="222" a="1"/>
  <c r="Z70" i="222" s="1"/>
  <c r="Z51" i="222" a="1"/>
  <c r="Z51" i="222" s="1"/>
  <c r="P81" i="222" a="1"/>
  <c r="P81" i="222" s="1"/>
  <c r="AD36" i="221" s="1"/>
  <c r="P74" i="222" a="1"/>
  <c r="P74" i="222" s="1"/>
  <c r="AD29" i="221" s="1"/>
  <c r="P38" i="222" a="1"/>
  <c r="P38" i="222" s="1"/>
  <c r="K8" i="221" s="1"/>
  <c r="P77" i="222" a="1"/>
  <c r="P77" i="222" s="1"/>
  <c r="AD32" i="221" s="1"/>
  <c r="P64" i="222" a="1"/>
  <c r="P64" i="222" s="1"/>
  <c r="AD19" i="221" s="1"/>
  <c r="P50" i="222" a="1"/>
  <c r="P50" i="222" s="1"/>
  <c r="P78" i="222" a="1"/>
  <c r="P78" i="222" s="1"/>
  <c r="AD33" i="221" s="1"/>
  <c r="P65" i="222" a="1"/>
  <c r="P65" i="222" s="1"/>
  <c r="AD20" i="221" s="1"/>
  <c r="P44" i="222" a="1"/>
  <c r="P44" i="222" s="1"/>
  <c r="K14" i="221" s="1"/>
  <c r="P79" i="222" a="1"/>
  <c r="P79" i="222" s="1"/>
  <c r="AD34" i="221" s="1"/>
  <c r="P58" i="222" a="1"/>
  <c r="P58" i="222" s="1"/>
  <c r="AD13" i="221" s="1"/>
  <c r="P39" i="222" a="1"/>
  <c r="P39" i="222" s="1"/>
  <c r="K9" i="221" s="1"/>
  <c r="P75" i="222" a="1"/>
  <c r="P75" i="222" s="1"/>
  <c r="AD30" i="221" s="1"/>
  <c r="P53" i="222" a="1"/>
  <c r="P53" i="222" s="1"/>
  <c r="AD8" i="221" s="1"/>
  <c r="P52" i="222" a="1"/>
  <c r="P52" i="222" s="1"/>
  <c r="AD7" i="221" s="1"/>
  <c r="P70" i="222" a="1"/>
  <c r="P70" i="222" s="1"/>
  <c r="AD25" i="221" s="1"/>
  <c r="P59" i="222" a="1"/>
  <c r="P59" i="222" s="1"/>
  <c r="AD14" i="221" s="1"/>
  <c r="P45" i="222" a="1"/>
  <c r="P45" i="222" s="1"/>
  <c r="K15" i="221" s="1"/>
  <c r="P71" i="222" a="1"/>
  <c r="P71" i="222" s="1"/>
  <c r="AD26" i="221" s="1"/>
  <c r="P54" i="222" a="1"/>
  <c r="P54" i="222" s="1"/>
  <c r="AD9" i="221" s="1"/>
  <c r="P40" i="222" a="1"/>
  <c r="P40" i="222" s="1"/>
  <c r="K10" i="221" s="1"/>
  <c r="P72" i="222" a="1"/>
  <c r="P72" i="222" s="1"/>
  <c r="AD27" i="221" s="1"/>
  <c r="P61" i="222" a="1"/>
  <c r="P61" i="222" s="1"/>
  <c r="AD16" i="221" s="1"/>
  <c r="P35" i="222" a="1"/>
  <c r="P35" i="222" s="1"/>
  <c r="K5" i="221" s="1"/>
  <c r="P76" i="222" a="1"/>
  <c r="P76" i="222" s="1"/>
  <c r="AD31" i="221" s="1"/>
  <c r="P60" i="222" a="1"/>
  <c r="P60" i="222" s="1"/>
  <c r="AD15" i="221" s="1"/>
  <c r="P46" i="222" a="1"/>
  <c r="P46" i="222" s="1"/>
  <c r="K16" i="221" s="1"/>
  <c r="P73" i="222" a="1"/>
  <c r="P73" i="222" s="1"/>
  <c r="AD28" i="221" s="1"/>
  <c r="P55" i="222" a="1"/>
  <c r="P55" i="222" s="1"/>
  <c r="AD10" i="221" s="1"/>
  <c r="P41" i="222" a="1"/>
  <c r="P41" i="222" s="1"/>
  <c r="K11" i="221" s="1"/>
  <c r="P69" i="222" a="1"/>
  <c r="P69" i="222" s="1"/>
  <c r="AD24" i="221" s="1"/>
  <c r="P56" i="222" a="1"/>
  <c r="P56" i="222" s="1"/>
  <c r="AD11" i="221" s="1"/>
  <c r="P48" i="222" a="1"/>
  <c r="P48" i="222" s="1"/>
  <c r="P66" i="222" a="1"/>
  <c r="P66" i="222" s="1"/>
  <c r="AD21" i="221" s="1"/>
  <c r="P57" i="222" a="1"/>
  <c r="P57" i="222" s="1"/>
  <c r="AD12" i="221" s="1"/>
  <c r="P42" i="222" a="1"/>
  <c r="P42" i="222" s="1"/>
  <c r="K12" i="221" s="1"/>
  <c r="P67" i="222" a="1"/>
  <c r="P67" i="222" s="1"/>
  <c r="AD22" i="221" s="1"/>
  <c r="P37" i="222" a="1"/>
  <c r="P37" i="222" s="1"/>
  <c r="P33" i="222" a="1"/>
  <c r="P33" i="222" s="1"/>
  <c r="P82" i="222" a="1"/>
  <c r="P82" i="222" s="1"/>
  <c r="AD37" i="221" s="1"/>
  <c r="P62" i="222" a="1"/>
  <c r="P62" i="222" s="1"/>
  <c r="AD17" i="221" s="1"/>
  <c r="P49" i="222" a="1"/>
  <c r="P49" i="222" s="1"/>
  <c r="P36" i="222" a="1"/>
  <c r="P36" i="222" s="1"/>
  <c r="K6" i="221" s="1"/>
  <c r="P83" i="222" a="1"/>
  <c r="P83" i="222" s="1"/>
  <c r="AD38" i="221" s="1"/>
  <c r="P63" i="222" a="1"/>
  <c r="P63" i="222" s="1"/>
  <c r="AD18" i="221" s="1"/>
  <c r="P43" i="222" a="1"/>
  <c r="P43" i="222" s="1"/>
  <c r="K13" i="221" s="1"/>
  <c r="P34" i="222" a="1"/>
  <c r="P34" i="222" s="1"/>
  <c r="P80" i="222" a="1"/>
  <c r="P80" i="222" s="1"/>
  <c r="AD35" i="221" s="1"/>
  <c r="P68" i="222" a="1"/>
  <c r="P68" i="222" s="1"/>
  <c r="AD23" i="221" s="1"/>
  <c r="P51" i="222" a="1"/>
  <c r="P51" i="222" s="1"/>
  <c r="AD6" i="221" s="1"/>
  <c r="BU73" i="222" a="1"/>
  <c r="BU73" i="222" s="1"/>
  <c r="BU55" i="222" a="1"/>
  <c r="BU55" i="222" s="1"/>
  <c r="BU42" i="222" a="1"/>
  <c r="BU42" i="222" s="1"/>
  <c r="BU68" i="222" a="1"/>
  <c r="BU68" i="222" s="1"/>
  <c r="BU56" i="222" a="1"/>
  <c r="BU56" i="222" s="1"/>
  <c r="BU58" i="222" a="1"/>
  <c r="BU58" i="222" s="1"/>
  <c r="BU74" i="222" a="1"/>
  <c r="BU74" i="222" s="1"/>
  <c r="BU57" i="222" a="1"/>
  <c r="BU57" i="222" s="1"/>
  <c r="BU37" i="222" a="1"/>
  <c r="BU37" i="222" s="1"/>
  <c r="BU69" i="222" a="1"/>
  <c r="BU69" i="222" s="1"/>
  <c r="BU52" i="222" a="1"/>
  <c r="BU52" i="222" s="1"/>
  <c r="BU49" i="222" a="1"/>
  <c r="BU49" i="222" s="1"/>
  <c r="BU79" i="222" a="1"/>
  <c r="BU79" i="222" s="1"/>
  <c r="BU51" i="222" a="1"/>
  <c r="BU51" i="222" s="1"/>
  <c r="BU34" i="222" a="1"/>
  <c r="BU34" i="222" s="1"/>
  <c r="BU83" i="222" a="1"/>
  <c r="BU83" i="222" s="1"/>
  <c r="BU61" i="222" a="1"/>
  <c r="BU61" i="222" s="1"/>
  <c r="BU43" i="222" a="1"/>
  <c r="BU43" i="222" s="1"/>
  <c r="BU33" i="222" a="1"/>
  <c r="BU33" i="222" s="1"/>
  <c r="BU80" i="222" a="1"/>
  <c r="BU80" i="222" s="1"/>
  <c r="BU62" i="222" a="1"/>
  <c r="BU62" i="222" s="1"/>
  <c r="BU38" i="222" a="1"/>
  <c r="BU38" i="222" s="1"/>
  <c r="BU36" i="222" a="1"/>
  <c r="BU36" i="222" s="1"/>
  <c r="BU81" i="222" a="1"/>
  <c r="BU81" i="222" s="1"/>
  <c r="BU63" i="222" a="1"/>
  <c r="BU63" i="222" s="1"/>
  <c r="BU44" i="222" a="1"/>
  <c r="BU44" i="222" s="1"/>
  <c r="BU82" i="222" a="1"/>
  <c r="BU82" i="222" s="1"/>
  <c r="BU70" i="222" a="1"/>
  <c r="BU70" i="222" s="1"/>
  <c r="BU39" i="222" a="1"/>
  <c r="BU39" i="222" s="1"/>
  <c r="BU75" i="222" a="1"/>
  <c r="BU75" i="222" s="1"/>
  <c r="BU64" i="222" a="1"/>
  <c r="BU64" i="222" s="1"/>
  <c r="BU45" i="222" a="1"/>
  <c r="BU45" i="222" s="1"/>
  <c r="BU76" i="222" a="1"/>
  <c r="BU76" i="222" s="1"/>
  <c r="BU65" i="222" a="1"/>
  <c r="BU65" i="222" s="1"/>
  <c r="BU40" i="222" a="1"/>
  <c r="BU40" i="222" s="1"/>
  <c r="BU77" i="222" a="1"/>
  <c r="BU77" i="222" s="1"/>
  <c r="BU53" i="222" a="1"/>
  <c r="BU53" i="222" s="1"/>
  <c r="BU50" i="222" a="1"/>
  <c r="BU50" i="222" s="1"/>
  <c r="BU78" i="222" a="1"/>
  <c r="BU78" i="222" s="1"/>
  <c r="BU59" i="222" a="1"/>
  <c r="BU59" i="222" s="1"/>
  <c r="BU35" i="222" a="1"/>
  <c r="BU35" i="222" s="1"/>
  <c r="BU71" i="222" a="1"/>
  <c r="BU71" i="222" s="1"/>
  <c r="BU54" i="222" a="1"/>
  <c r="BU54" i="222" s="1"/>
  <c r="BU46" i="222" a="1"/>
  <c r="BU46" i="222" s="1"/>
  <c r="BU72" i="222" a="1"/>
  <c r="BU72" i="222" s="1"/>
  <c r="BU66" i="222" a="1"/>
  <c r="BU66" i="222" s="1"/>
  <c r="BU41" i="222" a="1"/>
  <c r="BU41" i="222" s="1"/>
  <c r="BU67" i="222" a="1"/>
  <c r="BU67" i="222" s="1"/>
  <c r="BU60" i="222" a="1"/>
  <c r="BU60" i="222" s="1"/>
  <c r="BU48" i="222" a="1"/>
  <c r="BU48" i="222" s="1"/>
  <c r="BJ72" i="222" a="1"/>
  <c r="BJ72" i="222" s="1"/>
  <c r="BJ54" i="222" a="1"/>
  <c r="BJ54" i="222" s="1"/>
  <c r="BJ40" i="222" a="1"/>
  <c r="BJ40" i="222" s="1"/>
  <c r="BJ73" i="222" a="1"/>
  <c r="BJ73" i="222" s="1"/>
  <c r="BJ55" i="222" a="1"/>
  <c r="BJ55" i="222" s="1"/>
  <c r="BJ35" i="222" a="1"/>
  <c r="BJ35" i="222" s="1"/>
  <c r="BJ65" i="222" a="1"/>
  <c r="BJ65" i="222" s="1"/>
  <c r="BJ41" i="222" a="1"/>
  <c r="BJ41" i="222" s="1"/>
  <c r="BJ46" i="222" a="1"/>
  <c r="BJ46" i="222" s="1"/>
  <c r="BJ82" i="222" a="1"/>
  <c r="BJ82" i="222" s="1"/>
  <c r="BJ60" i="222" a="1"/>
  <c r="BJ60" i="222" s="1"/>
  <c r="BJ56" i="222" a="1"/>
  <c r="BJ56" i="222" s="1"/>
  <c r="BJ34" i="222" a="1"/>
  <c r="BJ34" i="222" s="1"/>
  <c r="BJ83" i="222" a="1"/>
  <c r="BJ83" i="222" s="1"/>
  <c r="BJ68" i="222" a="1"/>
  <c r="BJ68" i="222" s="1"/>
  <c r="BJ36" i="222" a="1"/>
  <c r="BJ36" i="222" s="1"/>
  <c r="BJ33" i="222" a="1"/>
  <c r="BJ33" i="222" s="1"/>
  <c r="BJ78" i="222" a="1"/>
  <c r="BJ78" i="222" s="1"/>
  <c r="BJ66" i="222" a="1"/>
  <c r="BJ66" i="222" s="1"/>
  <c r="BJ48" i="222" a="1"/>
  <c r="BJ48" i="222" s="1"/>
  <c r="BJ79" i="222" a="1"/>
  <c r="BJ79" i="222" s="1"/>
  <c r="BJ61" i="222" a="1"/>
  <c r="BJ61" i="222" s="1"/>
  <c r="BJ42" i="222" a="1"/>
  <c r="BJ42" i="222" s="1"/>
  <c r="BJ80" i="222" a="1"/>
  <c r="BJ80" i="222" s="1"/>
  <c r="BJ67" i="222" a="1"/>
  <c r="BJ67" i="222" s="1"/>
  <c r="BJ37" i="222" a="1"/>
  <c r="BJ37" i="222" s="1"/>
  <c r="BJ75" i="222" a="1"/>
  <c r="BJ75" i="222" s="1"/>
  <c r="BJ62" i="222" a="1"/>
  <c r="BJ62" i="222" s="1"/>
  <c r="BJ49" i="222" a="1"/>
  <c r="BJ49" i="222" s="1"/>
  <c r="BJ76" i="222" a="1"/>
  <c r="BJ76" i="222" s="1"/>
  <c r="BJ63" i="222" a="1"/>
  <c r="BJ63" i="222" s="1"/>
  <c r="BJ43" i="222" a="1"/>
  <c r="BJ43" i="222" s="1"/>
  <c r="BJ81" i="222" a="1"/>
  <c r="BJ81" i="222" s="1"/>
  <c r="BJ57" i="222" a="1"/>
  <c r="BJ57" i="222" s="1"/>
  <c r="BJ38" i="222" a="1"/>
  <c r="BJ38" i="222" s="1"/>
  <c r="BJ74" i="222" a="1"/>
  <c r="BJ74" i="222" s="1"/>
  <c r="BJ52" i="222" a="1"/>
  <c r="BJ52" i="222" s="1"/>
  <c r="BJ44" i="222" a="1"/>
  <c r="BJ44" i="222" s="1"/>
  <c r="BJ77" i="222" a="1"/>
  <c r="BJ77" i="222" s="1"/>
  <c r="BJ58" i="222" a="1"/>
  <c r="BJ58" i="222" s="1"/>
  <c r="BJ39" i="222" a="1"/>
  <c r="BJ39" i="222" s="1"/>
  <c r="BJ69" i="222" a="1"/>
  <c r="BJ69" i="222" s="1"/>
  <c r="BJ53" i="222" a="1"/>
  <c r="BJ53" i="222" s="1"/>
  <c r="BJ51" i="222" a="1"/>
  <c r="BJ51" i="222" s="1"/>
  <c r="BJ70" i="222" a="1"/>
  <c r="BJ70" i="222" s="1"/>
  <c r="BJ64" i="222" a="1"/>
  <c r="BJ64" i="222" s="1"/>
  <c r="BJ50" i="222" a="1"/>
  <c r="BJ50" i="222" s="1"/>
  <c r="BJ71" i="222" a="1"/>
  <c r="BJ71" i="222" s="1"/>
  <c r="BJ59" i="222" a="1"/>
  <c r="BJ59" i="222" s="1"/>
  <c r="BJ45" i="222" a="1"/>
  <c r="BJ45" i="222" s="1"/>
  <c r="U89" i="222"/>
  <c r="F4" i="221"/>
  <c r="AK73" i="222" a="1"/>
  <c r="AK73" i="222" s="1"/>
  <c r="AK56" i="222" a="1"/>
  <c r="AK56" i="222" s="1"/>
  <c r="AK37" i="222" a="1"/>
  <c r="AK37" i="222" s="1"/>
  <c r="AK76" i="222" a="1"/>
  <c r="AK76" i="222" s="1"/>
  <c r="AK51" i="222" a="1"/>
  <c r="AK51" i="222" s="1"/>
  <c r="AK49" i="222" a="1"/>
  <c r="AK49" i="222" s="1"/>
  <c r="AK74" i="222" a="1"/>
  <c r="AK74" i="222" s="1"/>
  <c r="AK57" i="222" a="1"/>
  <c r="AK57" i="222" s="1"/>
  <c r="AK43" i="222" a="1"/>
  <c r="AK43" i="222" s="1"/>
  <c r="AK75" i="222" a="1"/>
  <c r="AK75" i="222" s="1"/>
  <c r="AK52" i="222" a="1"/>
  <c r="AK52" i="222" s="1"/>
  <c r="AK38" i="222" a="1"/>
  <c r="AK38" i="222" s="1"/>
  <c r="AK70" i="222" a="1"/>
  <c r="AK70" i="222" s="1"/>
  <c r="AK58" i="222" a="1"/>
  <c r="AK58" i="222" s="1"/>
  <c r="AK50" i="222" a="1"/>
  <c r="AK50" i="222" s="1"/>
  <c r="AK71" i="222" a="1"/>
  <c r="AK71" i="222" s="1"/>
  <c r="AK53" i="222" a="1"/>
  <c r="AK53" i="222" s="1"/>
  <c r="AK44" i="222" a="1"/>
  <c r="AK44" i="222" s="1"/>
  <c r="AK64" i="222" a="1"/>
  <c r="AK64" i="222" s="1"/>
  <c r="AK59" i="222" a="1"/>
  <c r="AK59" i="222" s="1"/>
  <c r="AK39" i="222" a="1"/>
  <c r="AK39" i="222" s="1"/>
  <c r="AK68" i="222" a="1"/>
  <c r="AK68" i="222" s="1"/>
  <c r="AK54" i="222" a="1"/>
  <c r="AK54" i="222" s="1"/>
  <c r="AK45" i="222" a="1"/>
  <c r="AK45" i="222" s="1"/>
  <c r="AK69" i="222" a="1"/>
  <c r="AK69" i="222" s="1"/>
  <c r="AK60" i="222" a="1"/>
  <c r="AK60" i="222" s="1"/>
  <c r="AK40" i="222" a="1"/>
  <c r="AK40" i="222" s="1"/>
  <c r="AK82" i="222" a="1"/>
  <c r="AK82" i="222" s="1"/>
  <c r="AK65" i="222" a="1"/>
  <c r="AK65" i="222" s="1"/>
  <c r="AK55" i="222" a="1"/>
  <c r="AK55" i="222" s="1"/>
  <c r="AK33" i="222" a="1"/>
  <c r="AK33" i="222" s="1"/>
  <c r="AK83" i="222" a="1"/>
  <c r="AK83" i="222" s="1"/>
  <c r="AK66" i="222" a="1"/>
  <c r="AK66" i="222" s="1"/>
  <c r="AK35" i="222" a="1"/>
  <c r="AK35" i="222" s="1"/>
  <c r="AK34" i="222" a="1"/>
  <c r="AK34" i="222" s="1"/>
  <c r="AK78" i="222" a="1"/>
  <c r="AK78" i="222" s="1"/>
  <c r="AK61" i="222" a="1"/>
  <c r="AK61" i="222" s="1"/>
  <c r="AK46" i="222" a="1"/>
  <c r="AK46" i="222" s="1"/>
  <c r="AK42" i="222" a="1"/>
  <c r="AK42" i="222" s="1"/>
  <c r="AK79" i="222" a="1"/>
  <c r="AK79" i="222" s="1"/>
  <c r="AK72" i="222" a="1"/>
  <c r="AK72" i="222" s="1"/>
  <c r="AK41" i="222" a="1"/>
  <c r="AK41" i="222" s="1"/>
  <c r="AK77" i="222" a="1"/>
  <c r="AK77" i="222" s="1"/>
  <c r="AK80" i="222" a="1"/>
  <c r="AK80" i="222" s="1"/>
  <c r="AK67" i="222" a="1"/>
  <c r="AK67" i="222" s="1"/>
  <c r="AK36" i="222" a="1"/>
  <c r="AK36" i="222" s="1"/>
  <c r="AK81" i="222" a="1"/>
  <c r="AK81" i="222" s="1"/>
  <c r="AK62" i="222" a="1"/>
  <c r="AK62" i="222" s="1"/>
  <c r="AK48" i="222" a="1"/>
  <c r="AK48" i="222" s="1"/>
  <c r="AK63" i="222" a="1"/>
  <c r="AK63" i="222" s="1"/>
  <c r="BM71" i="222" a="1"/>
  <c r="BM71" i="222" s="1"/>
  <c r="BM66" i="222" a="1"/>
  <c r="BM66" i="222" s="1"/>
  <c r="BM41" i="222" a="1"/>
  <c r="BM41" i="222" s="1"/>
  <c r="BM72" i="222" a="1"/>
  <c r="BM72" i="222" s="1"/>
  <c r="BM55" i="222" a="1"/>
  <c r="BM55" i="222" s="1"/>
  <c r="BM48" i="222" a="1"/>
  <c r="BM48" i="222" s="1"/>
  <c r="BM73" i="222" a="1"/>
  <c r="BM73" i="222" s="1"/>
  <c r="BM56" i="222" a="1"/>
  <c r="BM56" i="222" s="1"/>
  <c r="BM42" i="222" a="1"/>
  <c r="BM42" i="222" s="1"/>
  <c r="BM68" i="222" a="1"/>
  <c r="BM68" i="222" s="1"/>
  <c r="BM57" i="222" a="1"/>
  <c r="BM57" i="222" s="1"/>
  <c r="BM37" i="222" a="1"/>
  <c r="BM37" i="222" s="1"/>
  <c r="BM74" i="222" a="1"/>
  <c r="BM74" i="222" s="1"/>
  <c r="BM52" i="222" a="1"/>
  <c r="BM52" i="222" s="1"/>
  <c r="BM58" i="222" a="1"/>
  <c r="BM58" i="222" s="1"/>
  <c r="BM69" i="222" a="1"/>
  <c r="BM69" i="222" s="1"/>
  <c r="BM60" i="222" a="1"/>
  <c r="BM60" i="222" s="1"/>
  <c r="BM49" i="222" a="1"/>
  <c r="BM49" i="222" s="1"/>
  <c r="BM61" i="222" a="1"/>
  <c r="BM61" i="222" s="1"/>
  <c r="BM43" i="222" a="1"/>
  <c r="BM43" i="222" s="1"/>
  <c r="BM36" i="222" a="1"/>
  <c r="BM36" i="222" s="1"/>
  <c r="BM83" i="222" a="1"/>
  <c r="BM83" i="222" s="1"/>
  <c r="BM67" i="222" a="1"/>
  <c r="BM67" i="222" s="1"/>
  <c r="BM38" i="222" a="1"/>
  <c r="BM38" i="222" s="1"/>
  <c r="BM33" i="222" a="1"/>
  <c r="BM33" i="222" s="1"/>
  <c r="BM79" i="222" a="1"/>
  <c r="BM79" i="222" s="1"/>
  <c r="BM80" i="222" a="1"/>
  <c r="BM80" i="222" s="1"/>
  <c r="BM62" i="222" a="1"/>
  <c r="BM62" i="222" s="1"/>
  <c r="BM44" i="222" a="1"/>
  <c r="BM44" i="222" s="1"/>
  <c r="BM34" i="222" a="1"/>
  <c r="BM34" i="222" s="1"/>
  <c r="BM81" i="222" a="1"/>
  <c r="BM81" i="222" s="1"/>
  <c r="BM63" i="222" a="1"/>
  <c r="BM63" i="222" s="1"/>
  <c r="BM39" i="222" a="1"/>
  <c r="BM39" i="222" s="1"/>
  <c r="BM82" i="222" a="1"/>
  <c r="BM82" i="222" s="1"/>
  <c r="BM64" i="222" a="1"/>
  <c r="BM64" i="222" s="1"/>
  <c r="BM50" i="222" a="1"/>
  <c r="BM50" i="222" s="1"/>
  <c r="BM46" i="222" a="1"/>
  <c r="BM46" i="222" s="1"/>
  <c r="BM75" i="222" a="1"/>
  <c r="BM75" i="222" s="1"/>
  <c r="BM70" i="222" a="1"/>
  <c r="BM70" i="222" s="1"/>
  <c r="BM51" i="222" a="1"/>
  <c r="BM51" i="222" s="1"/>
  <c r="BM76" i="222" a="1"/>
  <c r="BM76" i="222" s="1"/>
  <c r="BM65" i="222" a="1"/>
  <c r="BM65" i="222" s="1"/>
  <c r="BM45" i="222" a="1"/>
  <c r="BM45" i="222" s="1"/>
  <c r="BM77" i="222" a="1"/>
  <c r="BM77" i="222" s="1"/>
  <c r="BM53" i="222" a="1"/>
  <c r="BM53" i="222" s="1"/>
  <c r="BM40" i="222" a="1"/>
  <c r="BM40" i="222" s="1"/>
  <c r="BM78" i="222" a="1"/>
  <c r="BM78" i="222" s="1"/>
  <c r="BM59" i="222" a="1"/>
  <c r="BM59" i="222" s="1"/>
  <c r="BM35" i="222" a="1"/>
  <c r="BM35" i="222" s="1"/>
  <c r="BM54" i="222" a="1"/>
  <c r="BM54" i="222" s="1"/>
  <c r="AP76" i="222" a="1"/>
  <c r="AP76" i="222" s="1"/>
  <c r="AP57" i="222" a="1"/>
  <c r="AP57" i="222" s="1"/>
  <c r="AP43" i="222" a="1"/>
  <c r="AP43" i="222" s="1"/>
  <c r="AP75" i="222" a="1"/>
  <c r="AP75" i="222" s="1"/>
  <c r="AP52" i="222" a="1"/>
  <c r="AP52" i="222" s="1"/>
  <c r="AP38" i="222" a="1"/>
  <c r="AP38" i="222" s="1"/>
  <c r="AP67" i="222" a="1"/>
  <c r="AP67" i="222" s="1"/>
  <c r="AP58" i="222" a="1"/>
  <c r="AP58" i="222" s="1"/>
  <c r="AP35" i="222" a="1"/>
  <c r="AP35" i="222" s="1"/>
  <c r="AP62" i="222" a="1"/>
  <c r="AP62" i="222" s="1"/>
  <c r="AP53" i="222" a="1"/>
  <c r="AP53" i="222" s="1"/>
  <c r="AP34" i="222" a="1"/>
  <c r="AP34" i="222" s="1"/>
  <c r="AP83" i="222" a="1"/>
  <c r="AP83" i="222" s="1"/>
  <c r="AP70" i="222" a="1"/>
  <c r="AP70" i="222" s="1"/>
  <c r="AP51" i="222" a="1"/>
  <c r="AP51" i="222" s="1"/>
  <c r="AP36" i="222" a="1"/>
  <c r="AP36" i="222" s="1"/>
  <c r="AP82" i="222" a="1"/>
  <c r="AP82" i="222" s="1"/>
  <c r="AP63" i="222" a="1"/>
  <c r="AP63" i="222" s="1"/>
  <c r="AP50" i="222" a="1"/>
  <c r="AP50" i="222" s="1"/>
  <c r="AP33" i="222" a="1"/>
  <c r="AP33" i="222" s="1"/>
  <c r="AP81" i="222" a="1"/>
  <c r="AP81" i="222" s="1"/>
  <c r="AP64" i="222" a="1"/>
  <c r="AP64" i="222" s="1"/>
  <c r="AP44" i="222" a="1"/>
  <c r="AP44" i="222" s="1"/>
  <c r="AP77" i="222" a="1"/>
  <c r="AP77" i="222" s="1"/>
  <c r="AP68" i="222" a="1"/>
  <c r="AP68" i="222" s="1"/>
  <c r="AP39" i="222" a="1"/>
  <c r="AP39" i="222" s="1"/>
  <c r="AP78" i="222" a="1"/>
  <c r="AP78" i="222" s="1"/>
  <c r="AP65" i="222" a="1"/>
  <c r="AP65" i="222" s="1"/>
  <c r="AP45" i="222" a="1"/>
  <c r="AP45" i="222" s="1"/>
  <c r="AP79" i="222" a="1"/>
  <c r="AP79" i="222" s="1"/>
  <c r="AP66" i="222" a="1"/>
  <c r="AP66" i="222" s="1"/>
  <c r="AP40" i="222" a="1"/>
  <c r="AP40" i="222" s="1"/>
  <c r="AP71" i="222" a="1"/>
  <c r="AP71" i="222" s="1"/>
  <c r="AP61" i="222" a="1"/>
  <c r="AP61" i="222" s="1"/>
  <c r="AP46" i="222" a="1"/>
  <c r="AP46" i="222" s="1"/>
  <c r="AP72" i="222" a="1"/>
  <c r="AP72" i="222" s="1"/>
  <c r="AP59" i="222" a="1"/>
  <c r="AP59" i="222" s="1"/>
  <c r="AP41" i="222" a="1"/>
  <c r="AP41" i="222" s="1"/>
  <c r="AP80" i="222" a="1"/>
  <c r="AP80" i="222" s="1"/>
  <c r="AP54" i="222" a="1"/>
  <c r="AP54" i="222" s="1"/>
  <c r="AP48" i="222" a="1"/>
  <c r="AP48" i="222" s="1"/>
  <c r="AP73" i="222" a="1"/>
  <c r="AP73" i="222" s="1"/>
  <c r="AP60" i="222" a="1"/>
  <c r="AP60" i="222" s="1"/>
  <c r="AP42" i="222" a="1"/>
  <c r="AP42" i="222" s="1"/>
  <c r="AP74" i="222" a="1"/>
  <c r="AP74" i="222" s="1"/>
  <c r="AP55" i="222" a="1"/>
  <c r="AP55" i="222" s="1"/>
  <c r="AP37" i="222" a="1"/>
  <c r="AP37" i="222" s="1"/>
  <c r="AP69" i="222" a="1"/>
  <c r="AP69" i="222" s="1"/>
  <c r="AP56" i="222" a="1"/>
  <c r="AP56" i="222" s="1"/>
  <c r="AP49" i="222" a="1"/>
  <c r="AP49" i="222" s="1"/>
  <c r="BZ65" i="222" a="1"/>
  <c r="BZ65" i="222" s="1"/>
  <c r="BZ55" i="222" a="1"/>
  <c r="BZ55" i="222" s="1"/>
  <c r="BZ46" i="222" a="1"/>
  <c r="BZ46" i="222" s="1"/>
  <c r="BZ81" i="222" a="1"/>
  <c r="BZ81" i="222" s="1"/>
  <c r="BZ60" i="222" a="1"/>
  <c r="BZ60" i="222" s="1"/>
  <c r="BZ50" i="222" a="1"/>
  <c r="BZ50" i="222" s="1"/>
  <c r="BZ34" i="222" a="1"/>
  <c r="BZ34" i="222" s="1"/>
  <c r="BZ82" i="222" a="1"/>
  <c r="BZ82" i="222" s="1"/>
  <c r="BZ66" i="222" a="1"/>
  <c r="BZ66" i="222" s="1"/>
  <c r="BZ41" i="222" a="1"/>
  <c r="BZ41" i="222" s="1"/>
  <c r="BZ33" i="222" a="1"/>
  <c r="BZ33" i="222" s="1"/>
  <c r="BZ83" i="222" a="1"/>
  <c r="BZ83" i="222" s="1"/>
  <c r="BZ61" i="222" a="1"/>
  <c r="BZ61" i="222" s="1"/>
  <c r="BZ36" i="222" a="1"/>
  <c r="BZ36" i="222" s="1"/>
  <c r="BZ80" i="222" a="1"/>
  <c r="BZ80" i="222" s="1"/>
  <c r="BZ67" i="222" a="1"/>
  <c r="BZ67" i="222" s="1"/>
  <c r="BZ48" i="222" a="1"/>
  <c r="BZ48" i="222" s="1"/>
  <c r="BZ54" i="222" a="1"/>
  <c r="BZ54" i="222" s="1"/>
  <c r="BZ78" i="222" a="1"/>
  <c r="BZ78" i="222" s="1"/>
  <c r="BZ62" i="222" a="1"/>
  <c r="BZ62" i="222" s="1"/>
  <c r="BZ42" i="222" a="1"/>
  <c r="BZ42" i="222" s="1"/>
  <c r="BZ73" i="222" a="1"/>
  <c r="BZ73" i="222" s="1"/>
  <c r="BZ79" i="222" a="1"/>
  <c r="BZ79" i="222" s="1"/>
  <c r="BZ63" i="222" a="1"/>
  <c r="BZ63" i="222" s="1"/>
  <c r="BZ37" i="222" a="1"/>
  <c r="BZ37" i="222" s="1"/>
  <c r="BZ75" i="222" a="1"/>
  <c r="BZ75" i="222" s="1"/>
  <c r="BZ68" i="222" a="1"/>
  <c r="BZ68" i="222" s="1"/>
  <c r="BZ49" i="222" a="1"/>
  <c r="BZ49" i="222" s="1"/>
  <c r="BZ76" i="222" a="1"/>
  <c r="BZ76" i="222" s="1"/>
  <c r="BZ51" i="222" a="1"/>
  <c r="BZ51" i="222" s="1"/>
  <c r="BZ43" i="222" a="1"/>
  <c r="BZ43" i="222" s="1"/>
  <c r="BZ74" i="222" a="1"/>
  <c r="BZ74" i="222" s="1"/>
  <c r="BZ57" i="222" a="1"/>
  <c r="BZ57" i="222" s="1"/>
  <c r="BZ38" i="222" a="1"/>
  <c r="BZ38" i="222" s="1"/>
  <c r="BZ69" i="222" a="1"/>
  <c r="BZ69" i="222" s="1"/>
  <c r="BZ52" i="222" a="1"/>
  <c r="BZ52" i="222" s="1"/>
  <c r="BZ44" i="222" a="1"/>
  <c r="BZ44" i="222" s="1"/>
  <c r="BZ70" i="222" a="1"/>
  <c r="BZ70" i="222" s="1"/>
  <c r="BZ64" i="222" a="1"/>
  <c r="BZ64" i="222" s="1"/>
  <c r="BZ39" i="222" a="1"/>
  <c r="BZ39" i="222" s="1"/>
  <c r="BZ71" i="222" a="1"/>
  <c r="BZ71" i="222" s="1"/>
  <c r="BZ58" i="222" a="1"/>
  <c r="BZ58" i="222" s="1"/>
  <c r="BZ45" i="222" a="1"/>
  <c r="BZ45" i="222" s="1"/>
  <c r="BZ72" i="222" a="1"/>
  <c r="BZ72" i="222" s="1"/>
  <c r="BZ53" i="222" a="1"/>
  <c r="BZ53" i="222" s="1"/>
  <c r="BZ40" i="222" a="1"/>
  <c r="BZ40" i="222" s="1"/>
  <c r="BZ56" i="222" a="1"/>
  <c r="BZ56" i="222" s="1"/>
  <c r="BZ77" i="222" a="1"/>
  <c r="BZ77" i="222" s="1"/>
  <c r="BZ59" i="222" a="1"/>
  <c r="BZ59" i="222" s="1"/>
  <c r="BZ35" i="222" a="1"/>
  <c r="BZ35" i="222" s="1"/>
  <c r="U85" i="222"/>
  <c r="Y4" i="221"/>
  <c r="S82" i="222" a="1"/>
  <c r="S82" i="222" s="1"/>
  <c r="AA37" i="221" s="1"/>
  <c r="S62" i="222" a="1"/>
  <c r="S62" i="222" s="1"/>
  <c r="AA17" i="221" s="1"/>
  <c r="S54" i="222" a="1"/>
  <c r="S54" i="222" s="1"/>
  <c r="AA9" i="221" s="1"/>
  <c r="S80" i="222" a="1"/>
  <c r="S80" i="222" s="1"/>
  <c r="AA35" i="221" s="1"/>
  <c r="S60" i="222" a="1"/>
  <c r="S60" i="222" s="1"/>
  <c r="AA15" i="221" s="1"/>
  <c r="S48" i="222" a="1"/>
  <c r="S48" i="222" s="1"/>
  <c r="S72" i="222" a="1"/>
  <c r="S72" i="222" s="1"/>
  <c r="AA27" i="221" s="1"/>
  <c r="S61" i="222" a="1"/>
  <c r="S61" i="222" s="1"/>
  <c r="AA16" i="221" s="1"/>
  <c r="S42" i="222" a="1"/>
  <c r="S42" i="222" s="1"/>
  <c r="H12" i="221" s="1"/>
  <c r="S73" i="222" a="1"/>
  <c r="S73" i="222" s="1"/>
  <c r="AA28" i="221" s="1"/>
  <c r="S55" i="222" a="1"/>
  <c r="S55" i="222" s="1"/>
  <c r="AA10" i="221" s="1"/>
  <c r="S37" i="222" a="1"/>
  <c r="S37" i="222" s="1"/>
  <c r="S76" i="222" a="1"/>
  <c r="S76" i="222" s="1"/>
  <c r="AA31" i="221" s="1"/>
  <c r="S56" i="222" a="1"/>
  <c r="S56" i="222" s="1"/>
  <c r="AA11" i="221" s="1"/>
  <c r="S49" i="222" a="1"/>
  <c r="S49" i="222" s="1"/>
  <c r="S74" i="222" a="1"/>
  <c r="S74" i="222" s="1"/>
  <c r="AA29" i="221" s="1"/>
  <c r="S57" i="222" a="1"/>
  <c r="S57" i="222" s="1"/>
  <c r="AA12" i="221" s="1"/>
  <c r="S43" i="222" a="1"/>
  <c r="S43" i="222" s="1"/>
  <c r="H13" i="221" s="1"/>
  <c r="S75" i="222" a="1"/>
  <c r="S75" i="222" s="1"/>
  <c r="AA30" i="221" s="1"/>
  <c r="S52" i="222" a="1"/>
  <c r="S52" i="222" s="1"/>
  <c r="AA7" i="221" s="1"/>
  <c r="S38" i="222" a="1"/>
  <c r="S38" i="222" s="1"/>
  <c r="H8" i="221" s="1"/>
  <c r="S71" i="222" a="1"/>
  <c r="S71" i="222" s="1"/>
  <c r="AA26" i="221" s="1"/>
  <c r="S58" i="222" a="1"/>
  <c r="S58" i="222" s="1"/>
  <c r="AA13" i="221" s="1"/>
  <c r="S51" i="222" a="1"/>
  <c r="S51" i="222" s="1"/>
  <c r="AA6" i="221" s="1"/>
  <c r="S63" i="222" a="1"/>
  <c r="S63" i="222" s="1"/>
  <c r="AA18" i="221" s="1"/>
  <c r="S53" i="222" a="1"/>
  <c r="S53" i="222" s="1"/>
  <c r="AA8" i="221" s="1"/>
  <c r="S50" i="222" a="1"/>
  <c r="S50" i="222" s="1"/>
  <c r="S68" i="222" a="1"/>
  <c r="S68" i="222" s="1"/>
  <c r="AA23" i="221" s="1"/>
  <c r="S59" i="222" a="1"/>
  <c r="S59" i="222" s="1"/>
  <c r="AA14" i="221" s="1"/>
  <c r="S44" i="222" a="1"/>
  <c r="S44" i="222" s="1"/>
  <c r="H14" i="221" s="1"/>
  <c r="S64" i="222" a="1"/>
  <c r="S64" i="222" s="1"/>
  <c r="AA19" i="221" s="1"/>
  <c r="S39" i="222" a="1"/>
  <c r="S39" i="222" s="1"/>
  <c r="H9" i="221" s="1"/>
  <c r="S34" i="222" a="1"/>
  <c r="S34" i="222" s="1"/>
  <c r="S81" i="222" a="1"/>
  <c r="S81" i="222" s="1"/>
  <c r="AA36" i="221" s="1"/>
  <c r="S65" i="222" a="1"/>
  <c r="S65" i="222" s="1"/>
  <c r="AA20" i="221" s="1"/>
  <c r="S45" i="222" a="1"/>
  <c r="S45" i="222" s="1"/>
  <c r="H15" i="221" s="1"/>
  <c r="S35" i="222" a="1"/>
  <c r="S35" i="222" s="1"/>
  <c r="H5" i="221" s="1"/>
  <c r="S77" i="222" a="1"/>
  <c r="S77" i="222" s="1"/>
  <c r="AA32" i="221" s="1"/>
  <c r="S70" i="222" a="1"/>
  <c r="S70" i="222" s="1"/>
  <c r="AA25" i="221" s="1"/>
  <c r="S40" i="222" a="1"/>
  <c r="S40" i="222" s="1"/>
  <c r="H10" i="221" s="1"/>
  <c r="S33" i="222" a="1"/>
  <c r="S33" i="222" s="1"/>
  <c r="S78" i="222" a="1"/>
  <c r="S78" i="222" s="1"/>
  <c r="AA33" i="221" s="1"/>
  <c r="S69" i="222" a="1"/>
  <c r="S69" i="222" s="1"/>
  <c r="AA24" i="221" s="1"/>
  <c r="S46" i="222" a="1"/>
  <c r="S46" i="222" s="1"/>
  <c r="H16" i="221" s="1"/>
  <c r="S79" i="222" a="1"/>
  <c r="S79" i="222" s="1"/>
  <c r="AA34" i="221" s="1"/>
  <c r="S66" i="222" a="1"/>
  <c r="S66" i="222" s="1"/>
  <c r="AA21" i="221" s="1"/>
  <c r="S41" i="222" a="1"/>
  <c r="S41" i="222" s="1"/>
  <c r="H11" i="221" s="1"/>
  <c r="S83" i="222" a="1"/>
  <c r="S83" i="222" s="1"/>
  <c r="AA38" i="221" s="1"/>
  <c r="S67" i="222" a="1"/>
  <c r="S67" i="222" s="1"/>
  <c r="AA22" i="221" s="1"/>
  <c r="S36" i="222" a="1"/>
  <c r="S36" i="222" s="1"/>
  <c r="H6" i="221" s="1"/>
  <c r="R75" i="222" a="1"/>
  <c r="R75" i="222" s="1"/>
  <c r="AB30" i="221" s="1"/>
  <c r="R56" i="222" a="1"/>
  <c r="R56" i="222" s="1"/>
  <c r="AB11" i="221" s="1"/>
  <c r="R49" i="222" a="1"/>
  <c r="R49" i="222" s="1"/>
  <c r="R67" i="222" a="1"/>
  <c r="R67" i="222" s="1"/>
  <c r="AB22" i="221" s="1"/>
  <c r="R57" i="222" a="1"/>
  <c r="R57" i="222" s="1"/>
  <c r="AB12" i="221" s="1"/>
  <c r="R43" i="222" a="1"/>
  <c r="R43" i="222" s="1"/>
  <c r="I13" i="221" s="1"/>
  <c r="R62" i="222" a="1"/>
  <c r="R62" i="222" s="1"/>
  <c r="AB17" i="221" s="1"/>
  <c r="R58" i="222" a="1"/>
  <c r="R58" i="222" s="1"/>
  <c r="AB13" i="221" s="1"/>
  <c r="R38" i="222" a="1"/>
  <c r="R38" i="222" s="1"/>
  <c r="I8" i="221" s="1"/>
  <c r="R63" i="222" a="1"/>
  <c r="R63" i="222" s="1"/>
  <c r="AB18" i="221" s="1"/>
  <c r="R53" i="222" a="1"/>
  <c r="R53" i="222" s="1"/>
  <c r="AB8" i="221" s="1"/>
  <c r="R36" i="222" a="1"/>
  <c r="R36" i="222" s="1"/>
  <c r="I6" i="221" s="1"/>
  <c r="R68" i="222" a="1"/>
  <c r="R68" i="222" s="1"/>
  <c r="AB23" i="221" s="1"/>
  <c r="R51" i="222" a="1"/>
  <c r="R51" i="222" s="1"/>
  <c r="AB6" i="221" s="1"/>
  <c r="R34" i="222" a="1"/>
  <c r="R34" i="222" s="1"/>
  <c r="R83" i="222" a="1"/>
  <c r="R83" i="222" s="1"/>
  <c r="AB38" i="221" s="1"/>
  <c r="R64" i="222" a="1"/>
  <c r="R64" i="222" s="1"/>
  <c r="AB19" i="221" s="1"/>
  <c r="R50" i="222" a="1"/>
  <c r="R50" i="222" s="1"/>
  <c r="R33" i="222" a="1"/>
  <c r="R33" i="222" s="1"/>
  <c r="R81" i="222" a="1"/>
  <c r="R81" i="222" s="1"/>
  <c r="AB36" i="221" s="1"/>
  <c r="R65" i="222" a="1"/>
  <c r="R65" i="222" s="1"/>
  <c r="AB20" i="221" s="1"/>
  <c r="R44" i="222" a="1"/>
  <c r="R44" i="222" s="1"/>
  <c r="I14" i="221" s="1"/>
  <c r="R35" i="222" a="1"/>
  <c r="R35" i="222" s="1"/>
  <c r="I5" i="221" s="1"/>
  <c r="R77" i="222" a="1"/>
  <c r="R77" i="222" s="1"/>
  <c r="AB32" i="221" s="1"/>
  <c r="R70" i="222" a="1"/>
  <c r="R70" i="222" s="1"/>
  <c r="AB25" i="221" s="1"/>
  <c r="R39" i="222" a="1"/>
  <c r="R39" i="222" s="1"/>
  <c r="I9" i="221" s="1"/>
  <c r="R78" i="222" a="1"/>
  <c r="R78" i="222" s="1"/>
  <c r="AB33" i="221" s="1"/>
  <c r="R69" i="222" a="1"/>
  <c r="R69" i="222" s="1"/>
  <c r="AB24" i="221" s="1"/>
  <c r="R45" i="222" a="1"/>
  <c r="R45" i="222" s="1"/>
  <c r="I15" i="221" s="1"/>
  <c r="R71" i="222" a="1"/>
  <c r="R71" i="222" s="1"/>
  <c r="AB26" i="221" s="1"/>
  <c r="R79" i="222" a="1"/>
  <c r="R79" i="222" s="1"/>
  <c r="AB34" i="221" s="1"/>
  <c r="R40" i="222" a="1"/>
  <c r="R40" i="222" s="1"/>
  <c r="I10" i="221" s="1"/>
  <c r="R72" i="222" a="1"/>
  <c r="R72" i="222" s="1"/>
  <c r="AB27" i="221" s="1"/>
  <c r="R59" i="222" a="1"/>
  <c r="R59" i="222" s="1"/>
  <c r="AB14" i="221" s="1"/>
  <c r="R46" i="222" a="1"/>
  <c r="R46" i="222" s="1"/>
  <c r="I16" i="221" s="1"/>
  <c r="R73" i="222" a="1"/>
  <c r="R73" i="222" s="1"/>
  <c r="AB28" i="221" s="1"/>
  <c r="R54" i="222" a="1"/>
  <c r="R54" i="222" s="1"/>
  <c r="AB9" i="221" s="1"/>
  <c r="R41" i="222" a="1"/>
  <c r="R41" i="222" s="1"/>
  <c r="I11" i="221" s="1"/>
  <c r="R76" i="222" a="1"/>
  <c r="R76" i="222" s="1"/>
  <c r="AB31" i="221" s="1"/>
  <c r="R60" i="222" a="1"/>
  <c r="R60" i="222" s="1"/>
  <c r="AB15" i="221" s="1"/>
  <c r="R48" i="222" a="1"/>
  <c r="R48" i="222" s="1"/>
  <c r="R74" i="222" a="1"/>
  <c r="R74" i="222" s="1"/>
  <c r="AB29" i="221" s="1"/>
  <c r="R61" i="222" a="1"/>
  <c r="R61" i="222" s="1"/>
  <c r="AB16" i="221" s="1"/>
  <c r="R42" i="222" a="1"/>
  <c r="R42" i="222" s="1"/>
  <c r="I12" i="221" s="1"/>
  <c r="R82" i="222" a="1"/>
  <c r="R82" i="222" s="1"/>
  <c r="AB37" i="221" s="1"/>
  <c r="R80" i="222" a="1"/>
  <c r="R80" i="222" s="1"/>
  <c r="AB35" i="221" s="1"/>
  <c r="R66" i="222" a="1"/>
  <c r="R66" i="222" s="1"/>
  <c r="AB21" i="221" s="1"/>
  <c r="R55" i="222" a="1"/>
  <c r="R55" i="222" s="1"/>
  <c r="AB10" i="221" s="1"/>
  <c r="R52" i="222" a="1"/>
  <c r="R52" i="222" s="1"/>
  <c r="AB7" i="221" s="1"/>
  <c r="R37" i="222" a="1"/>
  <c r="R37" i="222" s="1"/>
  <c r="BV79" i="222" a="1"/>
  <c r="BV79" i="222" s="1"/>
  <c r="BV61" i="222" a="1"/>
  <c r="BV61" i="222" s="1"/>
  <c r="BV41" i="222" a="1"/>
  <c r="BV41" i="222" s="1"/>
  <c r="BV71" i="222" a="1"/>
  <c r="BV71" i="222" s="1"/>
  <c r="BV59" i="222" a="1"/>
  <c r="BV59" i="222" s="1"/>
  <c r="BV36" i="222" a="1"/>
  <c r="BV36" i="222" s="1"/>
  <c r="BV72" i="222" a="1"/>
  <c r="BV72" i="222" s="1"/>
  <c r="BV54" i="222" a="1"/>
  <c r="BV54" i="222" s="1"/>
  <c r="BV48" i="222" a="1"/>
  <c r="BV48" i="222" s="1"/>
  <c r="BV73" i="222" a="1"/>
  <c r="BV73" i="222" s="1"/>
  <c r="BV55" i="222" a="1"/>
  <c r="BV55" i="222" s="1"/>
  <c r="BV42" i="222" a="1"/>
  <c r="BV42" i="222" s="1"/>
  <c r="BV75" i="222" a="1"/>
  <c r="BV75" i="222" s="1"/>
  <c r="BV56" i="222" a="1"/>
  <c r="BV56" i="222" s="1"/>
  <c r="BV37" i="222" a="1"/>
  <c r="BV37" i="222" s="1"/>
  <c r="BV74" i="222" a="1"/>
  <c r="BV74" i="222" s="1"/>
  <c r="BV57" i="222" a="1"/>
  <c r="BV57" i="222" s="1"/>
  <c r="BV49" i="222" a="1"/>
  <c r="BV49" i="222" s="1"/>
  <c r="BV69" i="222" a="1"/>
  <c r="BV69" i="222" s="1"/>
  <c r="BV52" i="222" a="1"/>
  <c r="BV52" i="222" s="1"/>
  <c r="BV43" i="222" a="1"/>
  <c r="BV43" i="222" s="1"/>
  <c r="BV67" i="222" a="1"/>
  <c r="BV67" i="222" s="1"/>
  <c r="BV58" i="222" a="1"/>
  <c r="BV58" i="222" s="1"/>
  <c r="BV51" i="222" a="1"/>
  <c r="BV51" i="222" s="1"/>
  <c r="BV62" i="222" a="1"/>
  <c r="BV62" i="222" s="1"/>
  <c r="BV53" i="222" a="1"/>
  <c r="BV53" i="222" s="1"/>
  <c r="BV38" i="222" a="1"/>
  <c r="BV38" i="222" s="1"/>
  <c r="BV83" i="222" a="1"/>
  <c r="BV83" i="222" s="1"/>
  <c r="BV68" i="222" a="1"/>
  <c r="BV68" i="222" s="1"/>
  <c r="BV44" i="222" a="1"/>
  <c r="BV44" i="222" s="1"/>
  <c r="BV34" i="222" a="1"/>
  <c r="BV34" i="222" s="1"/>
  <c r="BV80" i="222" a="1"/>
  <c r="BV80" i="222" s="1"/>
  <c r="BV63" i="222" a="1"/>
  <c r="BV63" i="222" s="1"/>
  <c r="BV39" i="222" a="1"/>
  <c r="BV39" i="222" s="1"/>
  <c r="BV33" i="222" a="1"/>
  <c r="BV33" i="222" s="1"/>
  <c r="BV82" i="222" a="1"/>
  <c r="BV82" i="222" s="1"/>
  <c r="BV70" i="222" a="1"/>
  <c r="BV70" i="222" s="1"/>
  <c r="BV45" i="222" a="1"/>
  <c r="BV45" i="222" s="1"/>
  <c r="BV76" i="222" a="1"/>
  <c r="BV76" i="222" s="1"/>
  <c r="BV64" i="222" a="1"/>
  <c r="BV64" i="222" s="1"/>
  <c r="BV40" i="222" a="1"/>
  <c r="BV40" i="222" s="1"/>
  <c r="BV81" i="222" a="1"/>
  <c r="BV81" i="222" s="1"/>
  <c r="BV65" i="222" a="1"/>
  <c r="BV65" i="222" s="1"/>
  <c r="BV50" i="222" a="1"/>
  <c r="BV50" i="222" s="1"/>
  <c r="BV77" i="222" a="1"/>
  <c r="BV77" i="222" s="1"/>
  <c r="BV60" i="222" a="1"/>
  <c r="BV60" i="222" s="1"/>
  <c r="BV35" i="222" a="1"/>
  <c r="BV35" i="222" s="1"/>
  <c r="BV78" i="222" a="1"/>
  <c r="BV78" i="222" s="1"/>
  <c r="BV66" i="222" a="1"/>
  <c r="BV66" i="222" s="1"/>
  <c r="BV46" i="222" a="1"/>
  <c r="BV46" i="222" s="1"/>
  <c r="O65" i="222" a="1"/>
  <c r="O65" i="222" s="1"/>
  <c r="AE20" i="221" s="1"/>
  <c r="O60" i="222" a="1"/>
  <c r="O60" i="222" s="1"/>
  <c r="AE15" i="221" s="1"/>
  <c r="O41" i="222" a="1"/>
  <c r="O41" i="222" s="1"/>
  <c r="L11" i="221" s="1"/>
  <c r="O69" i="222" a="1"/>
  <c r="O69" i="222" s="1"/>
  <c r="AE24" i="221" s="1"/>
  <c r="O55" i="222" a="1"/>
  <c r="O55" i="222" s="1"/>
  <c r="AE10" i="221" s="1"/>
  <c r="O36" i="222" a="1"/>
  <c r="O36" i="222" s="1"/>
  <c r="L6" i="221" s="1"/>
  <c r="O66" i="222" a="1"/>
  <c r="O66" i="222" s="1"/>
  <c r="AE21" i="221" s="1"/>
  <c r="O56" i="222" a="1"/>
  <c r="O56" i="222" s="1"/>
  <c r="AE11" i="221" s="1"/>
  <c r="O34" i="222" a="1"/>
  <c r="O34" i="222" s="1"/>
  <c r="O82" i="222" a="1"/>
  <c r="O82" i="222" s="1"/>
  <c r="AE37" i="221" s="1"/>
  <c r="O67" i="222" a="1"/>
  <c r="O67" i="222" s="1"/>
  <c r="AE22" i="221" s="1"/>
  <c r="O48" i="222" a="1"/>
  <c r="O48" i="222" s="1"/>
  <c r="O40" i="222" a="1"/>
  <c r="O40" i="222" s="1"/>
  <c r="L10" i="221" s="1"/>
  <c r="O83" i="222" a="1"/>
  <c r="O83" i="222" s="1"/>
  <c r="AE38" i="221" s="1"/>
  <c r="O62" i="222" a="1"/>
  <c r="O62" i="222" s="1"/>
  <c r="AE17" i="221" s="1"/>
  <c r="O42" i="222" a="1"/>
  <c r="O42" i="222" s="1"/>
  <c r="L12" i="221" s="1"/>
  <c r="O33" i="222" a="1"/>
  <c r="O33" i="222" s="1"/>
  <c r="O79" i="222" a="1"/>
  <c r="O79" i="222" s="1"/>
  <c r="AE34" i="221" s="1"/>
  <c r="O63" i="222" a="1"/>
  <c r="O63" i="222" s="1"/>
  <c r="AE18" i="221" s="1"/>
  <c r="O37" i="222" a="1"/>
  <c r="O37" i="222" s="1"/>
  <c r="O80" i="222" a="1"/>
  <c r="O80" i="222" s="1"/>
  <c r="AE35" i="221" s="1"/>
  <c r="O68" i="222" a="1"/>
  <c r="O68" i="222" s="1"/>
  <c r="AE23" i="221" s="1"/>
  <c r="O49" i="222" a="1"/>
  <c r="O49" i="222" s="1"/>
  <c r="O81" i="222" a="1"/>
  <c r="O81" i="222" s="1"/>
  <c r="AE36" i="221" s="1"/>
  <c r="O74" i="222" a="1"/>
  <c r="O74" i="222" s="1"/>
  <c r="AE29" i="221" s="1"/>
  <c r="O43" i="222" a="1"/>
  <c r="O43" i="222" s="1"/>
  <c r="L13" i="221" s="1"/>
  <c r="O75" i="222" a="1"/>
  <c r="O75" i="222" s="1"/>
  <c r="AE30" i="221" s="1"/>
  <c r="O64" i="222" a="1"/>
  <c r="O64" i="222" s="1"/>
  <c r="AE19" i="221" s="1"/>
  <c r="O51" i="222" a="1"/>
  <c r="O51" i="222" s="1"/>
  <c r="AE6" i="221" s="1"/>
  <c r="O77" i="222" a="1"/>
  <c r="O77" i="222" s="1"/>
  <c r="AE32" i="221" s="1"/>
  <c r="O57" i="222" a="1"/>
  <c r="O57" i="222" s="1"/>
  <c r="AE12" i="221" s="1"/>
  <c r="O38" i="222" a="1"/>
  <c r="O38" i="222" s="1"/>
  <c r="L8" i="221" s="1"/>
  <c r="O70" i="222" a="1"/>
  <c r="O70" i="222" s="1"/>
  <c r="AE25" i="221" s="1"/>
  <c r="O52" i="222" a="1"/>
  <c r="O52" i="222" s="1"/>
  <c r="AE7" i="221" s="1"/>
  <c r="O50" i="222" a="1"/>
  <c r="O50" i="222" s="1"/>
  <c r="O71" i="222" a="1"/>
  <c r="O71" i="222" s="1"/>
  <c r="AE26" i="221" s="1"/>
  <c r="O58" i="222" a="1"/>
  <c r="O58" i="222" s="1"/>
  <c r="AE13" i="221" s="1"/>
  <c r="O44" i="222" a="1"/>
  <c r="O44" i="222" s="1"/>
  <c r="L14" i="221" s="1"/>
  <c r="O72" i="222" a="1"/>
  <c r="O72" i="222" s="1"/>
  <c r="AE27" i="221" s="1"/>
  <c r="O53" i="222" a="1"/>
  <c r="O53" i="222" s="1"/>
  <c r="AE8" i="221" s="1"/>
  <c r="O39" i="222" a="1"/>
  <c r="O39" i="222" s="1"/>
  <c r="L9" i="221" s="1"/>
  <c r="O78" i="222" a="1"/>
  <c r="O78" i="222" s="1"/>
  <c r="AE33" i="221" s="1"/>
  <c r="O59" i="222" a="1"/>
  <c r="O59" i="222" s="1"/>
  <c r="AE14" i="221" s="1"/>
  <c r="O45" i="222" a="1"/>
  <c r="O45" i="222" s="1"/>
  <c r="L15" i="221" s="1"/>
  <c r="O76" i="222" a="1"/>
  <c r="O76" i="222" s="1"/>
  <c r="AE31" i="221" s="1"/>
  <c r="O61" i="222" a="1"/>
  <c r="O61" i="222" s="1"/>
  <c r="AE16" i="221" s="1"/>
  <c r="O35" i="222" a="1"/>
  <c r="O35" i="222" s="1"/>
  <c r="L5" i="221" s="1"/>
  <c r="O73" i="222" a="1"/>
  <c r="O73" i="222" s="1"/>
  <c r="AE28" i="221" s="1"/>
  <c r="O54" i="222" a="1"/>
  <c r="O54" i="222" s="1"/>
  <c r="AE9" i="221" s="1"/>
  <c r="O46" i="222" a="1"/>
  <c r="O46" i="222" s="1"/>
  <c r="L16" i="221" s="1"/>
  <c r="T81" i="222" a="1"/>
  <c r="T81" i="222" s="1"/>
  <c r="Z36" i="221" s="1"/>
  <c r="T66" i="222" a="1"/>
  <c r="T66" i="222" s="1"/>
  <c r="Z21" i="221" s="1"/>
  <c r="T41" i="222" a="1"/>
  <c r="T41" i="222" s="1"/>
  <c r="G11" i="221" s="1"/>
  <c r="T77" i="222" a="1"/>
  <c r="T77" i="222" s="1"/>
  <c r="Z32" i="221" s="1"/>
  <c r="T67" i="222" a="1"/>
  <c r="T67" i="222" s="1"/>
  <c r="Z22" i="221" s="1"/>
  <c r="T48" i="222" a="1"/>
  <c r="T48" i="222" s="1"/>
  <c r="T78" i="222" a="1"/>
  <c r="T78" i="222" s="1"/>
  <c r="Z33" i="221" s="1"/>
  <c r="T72" i="222" a="1"/>
  <c r="T72" i="222" s="1"/>
  <c r="Z27" i="221" s="1"/>
  <c r="T42" i="222" a="1"/>
  <c r="T42" i="222" s="1"/>
  <c r="G12" i="221" s="1"/>
  <c r="T79" i="222" a="1"/>
  <c r="T79" i="222" s="1"/>
  <c r="Z34" i="221" s="1"/>
  <c r="T55" i="222" a="1"/>
  <c r="T55" i="222" s="1"/>
  <c r="Z10" i="221" s="1"/>
  <c r="T37" i="222" a="1"/>
  <c r="T37" i="222" s="1"/>
  <c r="T80" i="222" a="1"/>
  <c r="T80" i="222" s="1"/>
  <c r="Z35" i="221" s="1"/>
  <c r="T61" i="222" a="1"/>
  <c r="T61" i="222" s="1"/>
  <c r="Z16" i="221" s="1"/>
  <c r="T49" i="222" a="1"/>
  <c r="T49" i="222" s="1"/>
  <c r="T73" i="222" a="1"/>
  <c r="T73" i="222" s="1"/>
  <c r="Z28" i="221" s="1"/>
  <c r="T56" i="222" a="1"/>
  <c r="T56" i="222" s="1"/>
  <c r="Z11" i="221" s="1"/>
  <c r="T62" i="222" a="1"/>
  <c r="T62" i="222" s="1"/>
  <c r="Z17" i="221" s="1"/>
  <c r="T76" i="222" a="1"/>
  <c r="T76" i="222" s="1"/>
  <c r="Z31" i="221" s="1"/>
  <c r="T57" i="222" a="1"/>
  <c r="T57" i="222" s="1"/>
  <c r="Z12" i="221" s="1"/>
  <c r="T43" i="222" a="1"/>
  <c r="T43" i="222" s="1"/>
  <c r="G13" i="221" s="1"/>
  <c r="T74" i="222" a="1"/>
  <c r="T74" i="222" s="1"/>
  <c r="Z29" i="221" s="1"/>
  <c r="T52" i="222" a="1"/>
  <c r="T52" i="222" s="1"/>
  <c r="Z7" i="221" s="1"/>
  <c r="T50" i="222" a="1"/>
  <c r="T50" i="222" s="1"/>
  <c r="T69" i="222" a="1"/>
  <c r="T69" i="222" s="1"/>
  <c r="Z24" i="221" s="1"/>
  <c r="T58" i="222" a="1"/>
  <c r="T58" i="222" s="1"/>
  <c r="Z13" i="221" s="1"/>
  <c r="T51" i="222" a="1"/>
  <c r="T51" i="222" s="1"/>
  <c r="Z6" i="221" s="1"/>
  <c r="T75" i="222" a="1"/>
  <c r="T75" i="222" s="1"/>
  <c r="Z30" i="221" s="1"/>
  <c r="T53" i="222" a="1"/>
  <c r="T53" i="222" s="1"/>
  <c r="Z8" i="221" s="1"/>
  <c r="T44" i="222" a="1"/>
  <c r="T44" i="222" s="1"/>
  <c r="G14" i="221" s="1"/>
  <c r="T70" i="222" a="1"/>
  <c r="T70" i="222" s="1"/>
  <c r="Z25" i="221" s="1"/>
  <c r="T59" i="222" a="1"/>
  <c r="T59" i="222" s="1"/>
  <c r="Z14" i="221" s="1"/>
  <c r="T39" i="222" a="1"/>
  <c r="T39" i="222" s="1"/>
  <c r="G9" i="221" s="1"/>
  <c r="T71" i="222" a="1"/>
  <c r="T71" i="222" s="1"/>
  <c r="Z26" i="221" s="1"/>
  <c r="T54" i="222" a="1"/>
  <c r="T54" i="222" s="1"/>
  <c r="Z9" i="221" s="1"/>
  <c r="T36" i="222" a="1"/>
  <c r="T36" i="222" s="1"/>
  <c r="G6" i="221" s="1"/>
  <c r="T63" i="222" a="1"/>
  <c r="T63" i="222" s="1"/>
  <c r="Z18" i="221" s="1"/>
  <c r="T45" i="222" a="1"/>
  <c r="T45" i="222" s="1"/>
  <c r="G15" i="221" s="1"/>
  <c r="T38" i="222" a="1"/>
  <c r="T38" i="222" s="1"/>
  <c r="G8" i="221" s="1"/>
  <c r="T68" i="222" a="1"/>
  <c r="T68" i="222" s="1"/>
  <c r="Z23" i="221" s="1"/>
  <c r="T40" i="222" a="1"/>
  <c r="T40" i="222" s="1"/>
  <c r="G10" i="221" s="1"/>
  <c r="T34" i="222" a="1"/>
  <c r="T34" i="222" s="1"/>
  <c r="T82" i="222" a="1"/>
  <c r="T82" i="222" s="1"/>
  <c r="Z37" i="221" s="1"/>
  <c r="T64" i="222" a="1"/>
  <c r="T64" i="222" s="1"/>
  <c r="Z19" i="221" s="1"/>
  <c r="T60" i="222" a="1"/>
  <c r="T60" i="222" s="1"/>
  <c r="Z15" i="221" s="1"/>
  <c r="T35" i="222" a="1"/>
  <c r="T35" i="222" s="1"/>
  <c r="G5" i="221" s="1"/>
  <c r="T83" i="222" a="1"/>
  <c r="T83" i="222" s="1"/>
  <c r="Z38" i="221" s="1"/>
  <c r="T65" i="222" a="1"/>
  <c r="T65" i="222" s="1"/>
  <c r="Z20" i="221" s="1"/>
  <c r="T46" i="222" a="1"/>
  <c r="T46" i="222" s="1"/>
  <c r="G16" i="221" s="1"/>
  <c r="T33" i="222" a="1"/>
  <c r="T33" i="222" s="1"/>
  <c r="AH81" i="222" a="1"/>
  <c r="AH81" i="222" s="1"/>
  <c r="AH55" i="222" a="1"/>
  <c r="AH55" i="222" s="1"/>
  <c r="AH37" i="222" a="1"/>
  <c r="AH37" i="222" s="1"/>
  <c r="AH74" i="222" a="1"/>
  <c r="AH74" i="222" s="1"/>
  <c r="AH56" i="222" a="1"/>
  <c r="AH56" i="222" s="1"/>
  <c r="AH49" i="222" a="1"/>
  <c r="AH49" i="222" s="1"/>
  <c r="AH75" i="222" a="1"/>
  <c r="AH75" i="222" s="1"/>
  <c r="AH57" i="222" a="1"/>
  <c r="AH57" i="222" s="1"/>
  <c r="AH43" i="222" a="1"/>
  <c r="AH43" i="222" s="1"/>
  <c r="AH67" i="222" a="1"/>
  <c r="AH67" i="222" s="1"/>
  <c r="AH52" i="222" a="1"/>
  <c r="AH52" i="222" s="1"/>
  <c r="AH38" i="222" a="1"/>
  <c r="AH38" i="222" s="1"/>
  <c r="AH62" i="222" a="1"/>
  <c r="AH62" i="222" s="1"/>
  <c r="AH58" i="222" a="1"/>
  <c r="AH58" i="222" s="1"/>
  <c r="AH34" i="222" a="1"/>
  <c r="AH34" i="222" s="1"/>
  <c r="AH63" i="222" a="1"/>
  <c r="AH63" i="222" s="1"/>
  <c r="AH53" i="222" a="1"/>
  <c r="AH53" i="222" s="1"/>
  <c r="AH36" i="222" a="1"/>
  <c r="AH36" i="222" s="1"/>
  <c r="AH83" i="222" a="1"/>
  <c r="AH83" i="222" s="1"/>
  <c r="AH70" i="222" a="1"/>
  <c r="AH70" i="222" s="1"/>
  <c r="AH50" i="222" a="1"/>
  <c r="AH50" i="222" s="1"/>
  <c r="AH35" i="222" a="1"/>
  <c r="AH35" i="222" s="1"/>
  <c r="AH82" i="222" a="1"/>
  <c r="AH82" i="222" s="1"/>
  <c r="AH69" i="222" a="1"/>
  <c r="AH69" i="222" s="1"/>
  <c r="AH44" i="222" a="1"/>
  <c r="AH44" i="222" s="1"/>
  <c r="AH33" i="222" a="1"/>
  <c r="AH33" i="222" s="1"/>
  <c r="AH77" i="222" a="1"/>
  <c r="AH77" i="222" s="1"/>
  <c r="AH68" i="222" a="1"/>
  <c r="AH68" i="222" s="1"/>
  <c r="AH39" i="222" a="1"/>
  <c r="AH39" i="222" s="1"/>
  <c r="AH78" i="222" a="1"/>
  <c r="AH78" i="222" s="1"/>
  <c r="AH64" i="222" a="1"/>
  <c r="AH64" i="222" s="1"/>
  <c r="AH45" i="222" a="1"/>
  <c r="AH45" i="222" s="1"/>
  <c r="AH79" i="222" a="1"/>
  <c r="AH79" i="222" s="1"/>
  <c r="AH65" i="222" a="1"/>
  <c r="AH65" i="222" s="1"/>
  <c r="AH40" i="222" a="1"/>
  <c r="AH40" i="222" s="1"/>
  <c r="AH71" i="222" a="1"/>
  <c r="AH71" i="222" s="1"/>
  <c r="AH66" i="222" a="1"/>
  <c r="AH66" i="222" s="1"/>
  <c r="AH46" i="222" a="1"/>
  <c r="AH46" i="222" s="1"/>
  <c r="AH72" i="222" a="1"/>
  <c r="AH72" i="222" s="1"/>
  <c r="AH61" i="222" a="1"/>
  <c r="AH61" i="222" s="1"/>
  <c r="AH41" i="222" a="1"/>
  <c r="AH41" i="222" s="1"/>
  <c r="AH76" i="222" a="1"/>
  <c r="AH76" i="222" s="1"/>
  <c r="AH59" i="222" a="1"/>
  <c r="AH59" i="222" s="1"/>
  <c r="AH51" i="222" a="1"/>
  <c r="AH51" i="222" s="1"/>
  <c r="AH73" i="222" a="1"/>
  <c r="AH73" i="222" s="1"/>
  <c r="AH54" i="222" a="1"/>
  <c r="AH54" i="222" s="1"/>
  <c r="AH48" i="222" a="1"/>
  <c r="AH48" i="222" s="1"/>
  <c r="AH80" i="222" a="1"/>
  <c r="AH80" i="222" s="1"/>
  <c r="AH60" i="222" a="1"/>
  <c r="AH60" i="222" s="1"/>
  <c r="AH42" i="222" a="1"/>
  <c r="AH42" i="222" s="1"/>
  <c r="AA64" i="222" a="1"/>
  <c r="AA64" i="222" s="1"/>
  <c r="AA59" i="222" a="1"/>
  <c r="AA59" i="222" s="1"/>
  <c r="AA44" i="222" a="1"/>
  <c r="AA44" i="222" s="1"/>
  <c r="AA65" i="222" a="1"/>
  <c r="AA65" i="222" s="1"/>
  <c r="AA39" i="222" a="1"/>
  <c r="AA39" i="222" s="1"/>
  <c r="AA35" i="222" a="1"/>
  <c r="AA35" i="222" s="1"/>
  <c r="AA77" i="222" a="1"/>
  <c r="AA77" i="222" s="1"/>
  <c r="AA76" i="222" a="1"/>
  <c r="AA76" i="222" s="1"/>
  <c r="AA45" i="222" a="1"/>
  <c r="AA45" i="222" s="1"/>
  <c r="AA33" i="222" a="1"/>
  <c r="AA33" i="222" s="1"/>
  <c r="AA78" i="222" a="1"/>
  <c r="AA78" i="222" s="1"/>
  <c r="AA66" i="222" a="1"/>
  <c r="AA66" i="222" s="1"/>
  <c r="AA51" i="222" a="1"/>
  <c r="AA51" i="222" s="1"/>
  <c r="AA34" i="222" a="1"/>
  <c r="AA34" i="222" s="1"/>
  <c r="AA81" i="222" a="1"/>
  <c r="AA81" i="222" s="1"/>
  <c r="AA71" i="222" a="1"/>
  <c r="AA71" i="222" s="1"/>
  <c r="AA40" i="222" a="1"/>
  <c r="AA40" i="222" s="1"/>
  <c r="AA83" i="222" a="1"/>
  <c r="AA83" i="222" s="1"/>
  <c r="AA67" i="222" a="1"/>
  <c r="AA67" i="222" s="1"/>
  <c r="AA46" i="222" a="1"/>
  <c r="AA46" i="222" s="1"/>
  <c r="AA82" i="222" a="1"/>
  <c r="AA82" i="222" s="1"/>
  <c r="AA69" i="222" a="1"/>
  <c r="AA69" i="222" s="1"/>
  <c r="AA41" i="222" a="1"/>
  <c r="AA41" i="222" s="1"/>
  <c r="AA79" i="222" a="1"/>
  <c r="AA79" i="222" s="1"/>
  <c r="AA60" i="222" a="1"/>
  <c r="AA60" i="222" s="1"/>
  <c r="AA54" i="222" a="1"/>
  <c r="AA54" i="222" s="1"/>
  <c r="AA80" i="222" a="1"/>
  <c r="AA80" i="222" s="1"/>
  <c r="AA55" i="222" a="1"/>
  <c r="AA55" i="222" s="1"/>
  <c r="AA36" i="222" a="1"/>
  <c r="AA36" i="222" s="1"/>
  <c r="AA72" i="222" a="1"/>
  <c r="AA72" i="222" s="1"/>
  <c r="AA56" i="222" a="1"/>
  <c r="AA56" i="222" s="1"/>
  <c r="AA48" i="222" a="1"/>
  <c r="AA48" i="222" s="1"/>
  <c r="AA73" i="222" a="1"/>
  <c r="AA73" i="222" s="1"/>
  <c r="AA57" i="222" a="1"/>
  <c r="AA57" i="222" s="1"/>
  <c r="AA42" i="222" a="1"/>
  <c r="AA42" i="222" s="1"/>
  <c r="AA74" i="222" a="1"/>
  <c r="AA74" i="222" s="1"/>
  <c r="AA52" i="222" a="1"/>
  <c r="AA52" i="222" s="1"/>
  <c r="AA37" i="222" a="1"/>
  <c r="AA37" i="222" s="1"/>
  <c r="AA75" i="222" a="1"/>
  <c r="AA75" i="222" s="1"/>
  <c r="AA61" i="222" a="1"/>
  <c r="AA61" i="222" s="1"/>
  <c r="AA49" i="222" a="1"/>
  <c r="AA49" i="222" s="1"/>
  <c r="AA70" i="222" a="1"/>
  <c r="AA70" i="222" s="1"/>
  <c r="AA58" i="222" a="1"/>
  <c r="AA58" i="222" s="1"/>
  <c r="AA43" i="222" a="1"/>
  <c r="AA43" i="222" s="1"/>
  <c r="AA63" i="222" a="1"/>
  <c r="AA63" i="222" s="1"/>
  <c r="AA53" i="222" a="1"/>
  <c r="AA53" i="222" s="1"/>
  <c r="AA38" i="222" a="1"/>
  <c r="AA38" i="222" s="1"/>
  <c r="AA68" i="222" a="1"/>
  <c r="AA68" i="222" s="1"/>
  <c r="AA62" i="222" a="1"/>
  <c r="AA62" i="222" s="1"/>
  <c r="AA50" i="222" a="1"/>
  <c r="AA50" i="222" s="1"/>
  <c r="AE69" i="222" a="1"/>
  <c r="AE69" i="222" s="1"/>
  <c r="AE64" i="222" a="1"/>
  <c r="AE64" i="222" s="1"/>
  <c r="AE38" i="222" a="1"/>
  <c r="AE38" i="222" s="1"/>
  <c r="AE75" i="222" a="1"/>
  <c r="AE75" i="222" s="1"/>
  <c r="AE57" i="222" a="1"/>
  <c r="AE57" i="222" s="1"/>
  <c r="AE50" i="222" a="1"/>
  <c r="AE50" i="222" s="1"/>
  <c r="AE70" i="222" a="1"/>
  <c r="AE70" i="222" s="1"/>
  <c r="AE52" i="222" a="1"/>
  <c r="AE52" i="222" s="1"/>
  <c r="AE44" i="222" a="1"/>
  <c r="AE44" i="222" s="1"/>
  <c r="AE78" i="222" a="1"/>
  <c r="AE78" i="222" s="1"/>
  <c r="AE58" i="222" a="1"/>
  <c r="AE58" i="222" s="1"/>
  <c r="AE39" i="222" a="1"/>
  <c r="AE39" i="222" s="1"/>
  <c r="AE71" i="222" a="1"/>
  <c r="AE71" i="222" s="1"/>
  <c r="AE53" i="222" a="1"/>
  <c r="AE53" i="222" s="1"/>
  <c r="AE45" i="222" a="1"/>
  <c r="AE45" i="222" s="1"/>
  <c r="AE76" i="222" a="1"/>
  <c r="AE76" i="222" s="1"/>
  <c r="AE59" i="222" a="1"/>
  <c r="AE59" i="222" s="1"/>
  <c r="AE35" i="222" a="1"/>
  <c r="AE35" i="222" s="1"/>
  <c r="AE72" i="222" a="1"/>
  <c r="AE72" i="222" s="1"/>
  <c r="AE54" i="222" a="1"/>
  <c r="AE54" i="222" s="1"/>
  <c r="AE46" i="222" a="1"/>
  <c r="AE46" i="222" s="1"/>
  <c r="AE73" i="222" a="1"/>
  <c r="AE73" i="222" s="1"/>
  <c r="AE61" i="222" a="1"/>
  <c r="AE61" i="222" s="1"/>
  <c r="AE41" i="222" a="1"/>
  <c r="AE41" i="222" s="1"/>
  <c r="AE65" i="222" a="1"/>
  <c r="AE65" i="222" s="1"/>
  <c r="AE60" i="222" a="1"/>
  <c r="AE60" i="222" s="1"/>
  <c r="AE51" i="222" a="1"/>
  <c r="AE51" i="222" s="1"/>
  <c r="AE77" i="222" a="1"/>
  <c r="AE77" i="222" s="1"/>
  <c r="AE55" i="222" a="1"/>
  <c r="AE55" i="222" s="1"/>
  <c r="AE36" i="222" a="1"/>
  <c r="AE36" i="222" s="1"/>
  <c r="AE66" i="222" a="1"/>
  <c r="AE66" i="222" s="1"/>
  <c r="AE56" i="222" a="1"/>
  <c r="AE56" i="222" s="1"/>
  <c r="AE40" i="222" a="1"/>
  <c r="AE40" i="222" s="1"/>
  <c r="AE82" i="222" a="1"/>
  <c r="AE82" i="222" s="1"/>
  <c r="AE67" i="222" a="1"/>
  <c r="AE67" i="222" s="1"/>
  <c r="AE48" i="222" a="1"/>
  <c r="AE48" i="222" s="1"/>
  <c r="AE33" i="222" a="1"/>
  <c r="AE33" i="222" s="1"/>
  <c r="AE83" i="222" a="1"/>
  <c r="AE83" i="222" s="1"/>
  <c r="AE62" i="222" a="1"/>
  <c r="AE62" i="222" s="1"/>
  <c r="AE42" i="222" a="1"/>
  <c r="AE42" i="222" s="1"/>
  <c r="AE34" i="222" a="1"/>
  <c r="AE34" i="222" s="1"/>
  <c r="AE79" i="222" a="1"/>
  <c r="AE79" i="222" s="1"/>
  <c r="AE74" i="222" a="1"/>
  <c r="AE74" i="222" s="1"/>
  <c r="AE37" i="222" a="1"/>
  <c r="AE37" i="222" s="1"/>
  <c r="AE81" i="222" a="1"/>
  <c r="AE81" i="222" s="1"/>
  <c r="AE63" i="222" a="1"/>
  <c r="AE63" i="222" s="1"/>
  <c r="AE49" i="222" a="1"/>
  <c r="AE49" i="222" s="1"/>
  <c r="AE80" i="222" a="1"/>
  <c r="AE80" i="222" s="1"/>
  <c r="AE68" i="222" a="1"/>
  <c r="AE68" i="222" s="1"/>
  <c r="AE43" i="222" a="1"/>
  <c r="AE43" i="222" s="1"/>
  <c r="AF79" i="222" a="1"/>
  <c r="AF79" i="222" s="1"/>
  <c r="AF65" i="222" a="1"/>
  <c r="AF65" i="222" s="1"/>
  <c r="AF39" i="222" a="1"/>
  <c r="AF39" i="222" s="1"/>
  <c r="AF75" i="222" a="1"/>
  <c r="AF75" i="222" s="1"/>
  <c r="AF58" i="222" a="1"/>
  <c r="AF58" i="222" s="1"/>
  <c r="AF45" i="222" a="1"/>
  <c r="AF45" i="222" s="1"/>
  <c r="AF70" i="222" a="1"/>
  <c r="AF70" i="222" s="1"/>
  <c r="AF53" i="222" a="1"/>
  <c r="AF53" i="222" s="1"/>
  <c r="AF40" i="222" a="1"/>
  <c r="AF40" i="222" s="1"/>
  <c r="AF71" i="222" a="1"/>
  <c r="AF71" i="222" s="1"/>
  <c r="AF59" i="222" a="1"/>
  <c r="AF59" i="222" s="1"/>
  <c r="AF35" i="222" a="1"/>
  <c r="AF35" i="222" s="1"/>
  <c r="AF76" i="222" a="1"/>
  <c r="AF76" i="222" s="1"/>
  <c r="AF54" i="222" a="1"/>
  <c r="AF54" i="222" s="1"/>
  <c r="AF46" i="222" a="1"/>
  <c r="AF46" i="222" s="1"/>
  <c r="AF72" i="222" a="1"/>
  <c r="AF72" i="222" s="1"/>
  <c r="AF60" i="222" a="1"/>
  <c r="AF60" i="222" s="1"/>
  <c r="AF41" i="222" a="1"/>
  <c r="AF41" i="222" s="1"/>
  <c r="AF73" i="222" a="1"/>
  <c r="AF73" i="222" s="1"/>
  <c r="AF55" i="222" a="1"/>
  <c r="AF55" i="222" s="1"/>
  <c r="AF51" i="222" a="1"/>
  <c r="AF51" i="222" s="1"/>
  <c r="AF66" i="222" a="1"/>
  <c r="AF66" i="222" s="1"/>
  <c r="AF56" i="222" a="1"/>
  <c r="AF56" i="222" s="1"/>
  <c r="AF48" i="222" a="1"/>
  <c r="AF48" i="222" s="1"/>
  <c r="AF61" i="222" a="1"/>
  <c r="AF61" i="222" s="1"/>
  <c r="AF57" i="222" a="1"/>
  <c r="AF57" i="222" s="1"/>
  <c r="AF42" i="222" a="1"/>
  <c r="AF42" i="222" s="1"/>
  <c r="AF67" i="222" a="1"/>
  <c r="AF67" i="222" s="1"/>
  <c r="AF37" i="222" a="1"/>
  <c r="AF37" i="222" s="1"/>
  <c r="AF33" i="222" a="1"/>
  <c r="AF33" i="222" s="1"/>
  <c r="AF82" i="222" a="1"/>
  <c r="AF82" i="222" s="1"/>
  <c r="AF62" i="222" a="1"/>
  <c r="AF62" i="222" s="1"/>
  <c r="AF52" i="222" a="1"/>
  <c r="AF52" i="222" s="1"/>
  <c r="AF34" i="222" a="1"/>
  <c r="AF34" i="222" s="1"/>
  <c r="AF83" i="222" a="1"/>
  <c r="AF83" i="222" s="1"/>
  <c r="AF74" i="222" a="1"/>
  <c r="AF74" i="222" s="1"/>
  <c r="AF49" i="222" a="1"/>
  <c r="AF49" i="222" s="1"/>
  <c r="AF36" i="222" a="1"/>
  <c r="AF36" i="222" s="1"/>
  <c r="AF81" i="222" a="1"/>
  <c r="AF81" i="222" s="1"/>
  <c r="AF63" i="222" a="1"/>
  <c r="AF63" i="222" s="1"/>
  <c r="AF43" i="222" a="1"/>
  <c r="AF43" i="222" s="1"/>
  <c r="AF80" i="222" a="1"/>
  <c r="AF80" i="222" s="1"/>
  <c r="AF69" i="222" a="1"/>
  <c r="AF69" i="222" s="1"/>
  <c r="AF38" i="222" a="1"/>
  <c r="AF38" i="222" s="1"/>
  <c r="AF77" i="222" a="1"/>
  <c r="AF77" i="222" s="1"/>
  <c r="AF68" i="222" a="1"/>
  <c r="AF68" i="222" s="1"/>
  <c r="AF50" i="222" a="1"/>
  <c r="AF50" i="222" s="1"/>
  <c r="AF78" i="222" a="1"/>
  <c r="AF78" i="222" s="1"/>
  <c r="AF64" i="222" a="1"/>
  <c r="AF64" i="222" s="1"/>
  <c r="AF44" i="222" a="1"/>
  <c r="AF44" i="222" s="1"/>
  <c r="AX76" i="222" a="1"/>
  <c r="AX76" i="222" s="1"/>
  <c r="AX60" i="222" a="1"/>
  <c r="AX60" i="222" s="1"/>
  <c r="AX48" i="222" a="1"/>
  <c r="AX48" i="222" s="1"/>
  <c r="AX73" i="222" a="1"/>
  <c r="AX73" i="222" s="1"/>
  <c r="AX56" i="222" a="1"/>
  <c r="AX56" i="222" s="1"/>
  <c r="AX42" i="222" a="1"/>
  <c r="AX42" i="222" s="1"/>
  <c r="AX74" i="222" a="1"/>
  <c r="AX74" i="222" s="1"/>
  <c r="AX57" i="222" a="1"/>
  <c r="AX57" i="222" s="1"/>
  <c r="AX37" i="222" a="1"/>
  <c r="AX37" i="222" s="1"/>
  <c r="AX69" i="222" a="1"/>
  <c r="AX69" i="222" s="1"/>
  <c r="AX52" i="222" a="1"/>
  <c r="AX52" i="222" s="1"/>
  <c r="AX49" i="222" a="1"/>
  <c r="AX49" i="222" s="1"/>
  <c r="AX75" i="222" a="1"/>
  <c r="AX75" i="222" s="1"/>
  <c r="AX70" i="222" a="1"/>
  <c r="AX70" i="222" s="1"/>
  <c r="AX43" i="222" a="1"/>
  <c r="AX43" i="222" s="1"/>
  <c r="AX67" i="222" a="1"/>
  <c r="AX67" i="222" s="1"/>
  <c r="AX58" i="222" a="1"/>
  <c r="AX58" i="222" s="1"/>
  <c r="AX38" i="222" a="1"/>
  <c r="AX38" i="222" s="1"/>
  <c r="AX62" i="222" a="1"/>
  <c r="AX62" i="222" s="1"/>
  <c r="AX53" i="222" a="1"/>
  <c r="AX53" i="222" s="1"/>
  <c r="AX36" i="222" a="1"/>
  <c r="AX36" i="222" s="1"/>
  <c r="AX83" i="222" a="1"/>
  <c r="AX83" i="222" s="1"/>
  <c r="AX63" i="222" a="1"/>
  <c r="AX63" i="222" s="1"/>
  <c r="AX50" i="222" a="1"/>
  <c r="AX50" i="222" s="1"/>
  <c r="AX34" i="222" a="1"/>
  <c r="AX34" i="222" s="1"/>
  <c r="AX77" i="222" a="1"/>
  <c r="AX77" i="222" s="1"/>
  <c r="AX64" i="222" a="1"/>
  <c r="AX64" i="222" s="1"/>
  <c r="AX44" i="222" a="1"/>
  <c r="AX44" i="222" s="1"/>
  <c r="AX33" i="222" a="1"/>
  <c r="AX33" i="222" s="1"/>
  <c r="AX78" i="222" a="1"/>
  <c r="AX78" i="222" s="1"/>
  <c r="AX68" i="222" a="1"/>
  <c r="AX68" i="222" s="1"/>
  <c r="AX39" i="222" a="1"/>
  <c r="AX39" i="222" s="1"/>
  <c r="AX81" i="222" a="1"/>
  <c r="AX81" i="222" s="1"/>
  <c r="AX65" i="222" a="1"/>
  <c r="AX65" i="222" s="1"/>
  <c r="AX45" i="222" a="1"/>
  <c r="AX45" i="222" s="1"/>
  <c r="AX79" i="222" a="1"/>
  <c r="AX79" i="222" s="1"/>
  <c r="AX66" i="222" a="1"/>
  <c r="AX66" i="222" s="1"/>
  <c r="AX40" i="222" a="1"/>
  <c r="AX40" i="222" s="1"/>
  <c r="AX82" i="222" a="1"/>
  <c r="AX82" i="222" s="1"/>
  <c r="AX61" i="222" a="1"/>
  <c r="AX61" i="222" s="1"/>
  <c r="AX35" i="222" a="1"/>
  <c r="AX35" i="222" s="1"/>
  <c r="AX71" i="222" a="1"/>
  <c r="AX71" i="222" s="1"/>
  <c r="AX59" i="222" a="1"/>
  <c r="AX59" i="222" s="1"/>
  <c r="AX51" i="222" a="1"/>
  <c r="AX51" i="222" s="1"/>
  <c r="AX80" i="222" a="1"/>
  <c r="AX80" i="222" s="1"/>
  <c r="AX54" i="222" a="1"/>
  <c r="AX54" i="222" s="1"/>
  <c r="AX46" i="222" a="1"/>
  <c r="AX46" i="222" s="1"/>
  <c r="AX72" i="222" a="1"/>
  <c r="AX72" i="222" s="1"/>
  <c r="AX55" i="222" a="1"/>
  <c r="AX55" i="222" s="1"/>
  <c r="AX41" i="222" a="1"/>
  <c r="AX41" i="222" s="1"/>
  <c r="AQ83" i="222" a="1"/>
  <c r="AQ83" i="222" s="1"/>
  <c r="AQ66" i="222" a="1"/>
  <c r="AQ66" i="222" s="1"/>
  <c r="AQ40" i="222" a="1"/>
  <c r="AQ40" i="222" s="1"/>
  <c r="AQ81" i="222" a="1"/>
  <c r="AQ81" i="222" s="1"/>
  <c r="AQ69" i="222" a="1"/>
  <c r="AQ69" i="222" s="1"/>
  <c r="AQ35" i="222" a="1"/>
  <c r="AQ35" i="222" s="1"/>
  <c r="AQ77" i="222" a="1"/>
  <c r="AQ77" i="222" s="1"/>
  <c r="AQ67" i="222" a="1"/>
  <c r="AQ67" i="222" s="1"/>
  <c r="AQ54" i="222" a="1"/>
  <c r="AQ54" i="222" s="1"/>
  <c r="AQ78" i="222" a="1"/>
  <c r="AQ78" i="222" s="1"/>
  <c r="AQ61" i="222" a="1"/>
  <c r="AQ61" i="222" s="1"/>
  <c r="AQ46" i="222" a="1"/>
  <c r="AQ46" i="222" s="1"/>
  <c r="AQ79" i="222" a="1"/>
  <c r="AQ79" i="222" s="1"/>
  <c r="AQ60" i="222" a="1"/>
  <c r="AQ60" i="222" s="1"/>
  <c r="AQ41" i="222" a="1"/>
  <c r="AQ41" i="222" s="1"/>
  <c r="AQ80" i="222" a="1"/>
  <c r="AQ80" i="222" s="1"/>
  <c r="AQ55" i="222" a="1"/>
  <c r="AQ55" i="222" s="1"/>
  <c r="AQ36" i="222" a="1"/>
  <c r="AQ36" i="222" s="1"/>
  <c r="AQ72" i="222" a="1"/>
  <c r="AQ72" i="222" s="1"/>
  <c r="AQ50" i="222" a="1"/>
  <c r="AQ50" i="222" s="1"/>
  <c r="AQ48" i="222" a="1"/>
  <c r="AQ48" i="222" s="1"/>
  <c r="AQ73" i="222" a="1"/>
  <c r="AQ73" i="222" s="1"/>
  <c r="AQ56" i="222" a="1"/>
  <c r="AQ56" i="222" s="1"/>
  <c r="AQ42" i="222" a="1"/>
  <c r="AQ42" i="222" s="1"/>
  <c r="AQ74" i="222" a="1"/>
  <c r="AQ74" i="222" s="1"/>
  <c r="AQ57" i="222" a="1"/>
  <c r="AQ57" i="222" s="1"/>
  <c r="AQ37" i="222" a="1"/>
  <c r="AQ37" i="222" s="1"/>
  <c r="AQ75" i="222" a="1"/>
  <c r="AQ75" i="222" s="1"/>
  <c r="AQ52" i="222" a="1"/>
  <c r="AQ52" i="222" s="1"/>
  <c r="AQ49" i="222" a="1"/>
  <c r="AQ49" i="222" s="1"/>
  <c r="AQ70" i="222" a="1"/>
  <c r="AQ70" i="222" s="1"/>
  <c r="AQ62" i="222" a="1"/>
  <c r="AQ62" i="222" s="1"/>
  <c r="AQ43" i="222" a="1"/>
  <c r="AQ43" i="222" s="1"/>
  <c r="AQ71" i="222" a="1"/>
  <c r="AQ71" i="222" s="1"/>
  <c r="AQ58" i="222" a="1"/>
  <c r="AQ58" i="222" s="1"/>
  <c r="AQ38" i="222" a="1"/>
  <c r="AQ38" i="222" s="1"/>
  <c r="AQ63" i="222" a="1"/>
  <c r="AQ63" i="222" s="1"/>
  <c r="AQ53" i="222" a="1"/>
  <c r="AQ53" i="222" s="1"/>
  <c r="AQ51" i="222" a="1"/>
  <c r="AQ51" i="222" s="1"/>
  <c r="AQ64" i="222" a="1"/>
  <c r="AQ64" i="222" s="1"/>
  <c r="AQ59" i="222" a="1"/>
  <c r="AQ59" i="222" s="1"/>
  <c r="AQ44" i="222" a="1"/>
  <c r="AQ44" i="222" s="1"/>
  <c r="AQ82" i="222" a="1"/>
  <c r="AQ82" i="222" s="1"/>
  <c r="AQ68" i="222" a="1"/>
  <c r="AQ68" i="222" s="1"/>
  <c r="AQ39" i="222" a="1"/>
  <c r="AQ39" i="222" s="1"/>
  <c r="AQ34" i="222" a="1"/>
  <c r="AQ34" i="222" s="1"/>
  <c r="AQ76" i="222" a="1"/>
  <c r="AQ76" i="222" s="1"/>
  <c r="AQ65" i="222" a="1"/>
  <c r="AQ65" i="222" s="1"/>
  <c r="AQ45" i="222" a="1"/>
  <c r="AQ45" i="222" s="1"/>
  <c r="AQ33" i="222" a="1"/>
  <c r="AQ33" i="222" s="1"/>
  <c r="AU70" i="222" a="1"/>
  <c r="AU70" i="222" s="1"/>
  <c r="AU52" i="222" a="1"/>
  <c r="AU52" i="222" s="1"/>
  <c r="AU44" i="222" a="1"/>
  <c r="AU44" i="222" s="1"/>
  <c r="AU71" i="222" a="1"/>
  <c r="AU71" i="222" s="1"/>
  <c r="AU58" i="222" a="1"/>
  <c r="AU58" i="222" s="1"/>
  <c r="AU39" i="222" a="1"/>
  <c r="AU39" i="222" s="1"/>
  <c r="AU77" i="222" a="1"/>
  <c r="AU77" i="222" s="1"/>
  <c r="AU53" i="222" a="1"/>
  <c r="AU53" i="222" s="1"/>
  <c r="AU45" i="222" a="1"/>
  <c r="AU45" i="222" s="1"/>
  <c r="AU76" i="222" a="1"/>
  <c r="AU76" i="222" s="1"/>
  <c r="AU72" i="222" a="1"/>
  <c r="AU72" i="222" s="1"/>
  <c r="AU59" i="222" a="1"/>
  <c r="AU59" i="222" s="1"/>
  <c r="AU35" i="222" a="1"/>
  <c r="AU35" i="222" s="1"/>
  <c r="AU73" i="222" a="1"/>
  <c r="AU73" i="222" s="1"/>
  <c r="AU54" i="222" a="1"/>
  <c r="AU54" i="222" s="1"/>
  <c r="AU46" i="222" a="1"/>
  <c r="AU46" i="222" s="1"/>
  <c r="AU78" i="222" a="1"/>
  <c r="AU78" i="222" s="1"/>
  <c r="AU55" i="222" a="1"/>
  <c r="AU55" i="222" s="1"/>
  <c r="AU41" i="222" a="1"/>
  <c r="AU41" i="222" s="1"/>
  <c r="AU65" i="222" a="1"/>
  <c r="AU65" i="222" s="1"/>
  <c r="AU56" i="222" a="1"/>
  <c r="AU56" i="222" s="1"/>
  <c r="AU36" i="222" a="1"/>
  <c r="AU36" i="222" s="1"/>
  <c r="AU60" i="222" a="1"/>
  <c r="AU60" i="222" s="1"/>
  <c r="AU51" i="222" a="1"/>
  <c r="AU51" i="222" s="1"/>
  <c r="AU33" i="222" a="1"/>
  <c r="AU33" i="222" s="1"/>
  <c r="AU82" i="222" a="1"/>
  <c r="AU82" i="222" s="1"/>
  <c r="AU66" i="222" a="1"/>
  <c r="AU66" i="222" s="1"/>
  <c r="AU48" i="222" a="1"/>
  <c r="AU48" i="222" s="1"/>
  <c r="AU34" i="222" a="1"/>
  <c r="AU34" i="222" s="1"/>
  <c r="AU79" i="222" a="1"/>
  <c r="AU79" i="222" s="1"/>
  <c r="AU67" i="222" a="1"/>
  <c r="AU67" i="222" s="1"/>
  <c r="AU37" i="222" a="1"/>
  <c r="AU37" i="222" s="1"/>
  <c r="AU80" i="222" a="1"/>
  <c r="AU80" i="222" s="1"/>
  <c r="AU62" i="222" a="1"/>
  <c r="AU62" i="222" s="1"/>
  <c r="AU49" i="222" a="1"/>
  <c r="AU49" i="222" s="1"/>
  <c r="AU81" i="222" a="1"/>
  <c r="AU81" i="222" s="1"/>
  <c r="AU63" i="222" a="1"/>
  <c r="AU63" i="222" s="1"/>
  <c r="AU43" i="222" a="1"/>
  <c r="AU43" i="222" s="1"/>
  <c r="AU69" i="222" a="1"/>
  <c r="AU69" i="222" s="1"/>
  <c r="AU64" i="222" a="1"/>
  <c r="AU64" i="222" s="1"/>
  <c r="AU38" i="222" a="1"/>
  <c r="AU38" i="222" s="1"/>
  <c r="AU40" i="222" a="1"/>
  <c r="AU40" i="222" s="1"/>
  <c r="AU83" i="222" a="1"/>
  <c r="AU83" i="222" s="1"/>
  <c r="AU75" i="222" a="1"/>
  <c r="AU75" i="222" s="1"/>
  <c r="AU74" i="222" a="1"/>
  <c r="AU74" i="222" s="1"/>
  <c r="AU57" i="222" a="1"/>
  <c r="AU57" i="222" s="1"/>
  <c r="AU68" i="222" a="1"/>
  <c r="AU68" i="222" s="1"/>
  <c r="AU42" i="222" a="1"/>
  <c r="AU42" i="222" s="1"/>
  <c r="AU50" i="222" a="1"/>
  <c r="AU50" i="222" s="1"/>
  <c r="AU61" i="222" a="1"/>
  <c r="AU61" i="222" s="1"/>
  <c r="U90" i="222"/>
  <c r="F3" i="221"/>
  <c r="AI75" i="222" a="1"/>
  <c r="AI75" i="222" s="1"/>
  <c r="AI58" i="222" a="1"/>
  <c r="AI58" i="222" s="1"/>
  <c r="AI49" i="222" a="1"/>
  <c r="AI49" i="222" s="1"/>
  <c r="AI70" i="222" a="1"/>
  <c r="AI70" i="222" s="1"/>
  <c r="AI62" i="222" a="1"/>
  <c r="AI62" i="222" s="1"/>
  <c r="AI43" i="222" a="1"/>
  <c r="AI43" i="222" s="1"/>
  <c r="AI71" i="222" a="1"/>
  <c r="AI71" i="222" s="1"/>
  <c r="AI53" i="222" a="1"/>
  <c r="AI53" i="222" s="1"/>
  <c r="AI38" i="222" a="1"/>
  <c r="AI38" i="222" s="1"/>
  <c r="AI63" i="222" a="1"/>
  <c r="AI63" i="222" s="1"/>
  <c r="AI59" i="222" a="1"/>
  <c r="AI59" i="222" s="1"/>
  <c r="AI50" i="222" a="1"/>
  <c r="AI50" i="222" s="1"/>
  <c r="AI69" i="222" a="1"/>
  <c r="AI69" i="222" s="1"/>
  <c r="AI39" i="222" a="1"/>
  <c r="AI39" i="222" s="1"/>
  <c r="AI44" i="222" a="1"/>
  <c r="AI44" i="222" s="1"/>
  <c r="AI77" i="222" a="1"/>
  <c r="AI77" i="222" s="1"/>
  <c r="AI64" i="222" a="1"/>
  <c r="AI64" i="222" s="1"/>
  <c r="AI45" i="222" a="1"/>
  <c r="AI45" i="222" s="1"/>
  <c r="AI33" i="222" a="1"/>
  <c r="AI33" i="222" s="1"/>
  <c r="AI82" i="222" a="1"/>
  <c r="AI82" i="222" s="1"/>
  <c r="AI68" i="222" a="1"/>
  <c r="AI68" i="222" s="1"/>
  <c r="AI40" i="222" a="1"/>
  <c r="AI40" i="222" s="1"/>
  <c r="AI34" i="222" a="1"/>
  <c r="AI34" i="222" s="1"/>
  <c r="AI83" i="222" a="1"/>
  <c r="AI83" i="222" s="1"/>
  <c r="AI65" i="222" a="1"/>
  <c r="AI65" i="222" s="1"/>
  <c r="AI35" i="222" a="1"/>
  <c r="AI35" i="222" s="1"/>
  <c r="AI78" i="222" a="1"/>
  <c r="AI78" i="222" s="1"/>
  <c r="AI66" i="222" a="1"/>
  <c r="AI66" i="222" s="1"/>
  <c r="AI46" i="222" a="1"/>
  <c r="AI46" i="222" s="1"/>
  <c r="AI79" i="222" a="1"/>
  <c r="AI79" i="222" s="1"/>
  <c r="AI67" i="222" a="1"/>
  <c r="AI67" i="222" s="1"/>
  <c r="AI54" i="222" a="1"/>
  <c r="AI54" i="222" s="1"/>
  <c r="AI80" i="222" a="1"/>
  <c r="AI80" i="222" s="1"/>
  <c r="AI60" i="222" a="1"/>
  <c r="AI60" i="222" s="1"/>
  <c r="AI41" i="222" a="1"/>
  <c r="AI41" i="222" s="1"/>
  <c r="AI72" i="222" a="1"/>
  <c r="AI72" i="222" s="1"/>
  <c r="AI55" i="222" a="1"/>
  <c r="AI55" i="222" s="1"/>
  <c r="AI36" i="222" a="1"/>
  <c r="AI36" i="222" s="1"/>
  <c r="AI76" i="222" a="1"/>
  <c r="AI76" i="222" s="1"/>
  <c r="AI61" i="222" a="1"/>
  <c r="AI61" i="222" s="1"/>
  <c r="AI48" i="222" a="1"/>
  <c r="AI48" i="222" s="1"/>
  <c r="AI73" i="222" a="1"/>
  <c r="AI73" i="222" s="1"/>
  <c r="AI56" i="222" a="1"/>
  <c r="AI56" i="222" s="1"/>
  <c r="AI51" i="222" a="1"/>
  <c r="AI51" i="222" s="1"/>
  <c r="AI74" i="222" a="1"/>
  <c r="AI74" i="222" s="1"/>
  <c r="AI57" i="222" a="1"/>
  <c r="AI57" i="222" s="1"/>
  <c r="AI42" i="222" a="1"/>
  <c r="AI42" i="222" s="1"/>
  <c r="AI81" i="222" a="1"/>
  <c r="AI81" i="222" s="1"/>
  <c r="AI52" i="222" a="1"/>
  <c r="AI52" i="222" s="1"/>
  <c r="AI37" i="222" a="1"/>
  <c r="AI37" i="222" s="1"/>
  <c r="BN72" i="222" a="1"/>
  <c r="BN72" i="222" s="1"/>
  <c r="BN55" i="222" a="1"/>
  <c r="BN55" i="222" s="1"/>
  <c r="BN36" i="222" a="1"/>
  <c r="BN36" i="222" s="1"/>
  <c r="BN75" i="222" a="1"/>
  <c r="BN75" i="222" s="1"/>
  <c r="BN56" i="222" a="1"/>
  <c r="BN56" i="222" s="1"/>
  <c r="BN48" i="222" a="1"/>
  <c r="BN48" i="222" s="1"/>
  <c r="BN73" i="222" a="1"/>
  <c r="BN73" i="222" s="1"/>
  <c r="BN57" i="222" a="1"/>
  <c r="BN57" i="222" s="1"/>
  <c r="BN42" i="222" a="1"/>
  <c r="BN42" i="222" s="1"/>
  <c r="BN74" i="222" a="1"/>
  <c r="BN74" i="222" s="1"/>
  <c r="BN52" i="222" a="1"/>
  <c r="BN52" i="222" s="1"/>
  <c r="BN37" i="222" a="1"/>
  <c r="BN37" i="222" s="1"/>
  <c r="BN69" i="222" a="1"/>
  <c r="BN69" i="222" s="1"/>
  <c r="BN60" i="222" a="1"/>
  <c r="BN60" i="222" s="1"/>
  <c r="BN49" i="222" a="1"/>
  <c r="BN49" i="222" s="1"/>
  <c r="BN67" i="222" a="1"/>
  <c r="BN67" i="222" s="1"/>
  <c r="BN58" i="222" a="1"/>
  <c r="BN58" i="222" s="1"/>
  <c r="BN43" i="222" a="1"/>
  <c r="BN43" i="222" s="1"/>
  <c r="BN62" i="222" a="1"/>
  <c r="BN62" i="222" s="1"/>
  <c r="BN53" i="222" a="1"/>
  <c r="BN53" i="222" s="1"/>
  <c r="BN38" i="222" a="1"/>
  <c r="BN38" i="222" s="1"/>
  <c r="BN83" i="222" a="1"/>
  <c r="BN83" i="222" s="1"/>
  <c r="BN63" i="222" a="1"/>
  <c r="BN63" i="222" s="1"/>
  <c r="BN44" i="222" a="1"/>
  <c r="BN44" i="222" s="1"/>
  <c r="BN33" i="222" a="1"/>
  <c r="BN33" i="222" s="1"/>
  <c r="BN76" i="222" a="1"/>
  <c r="BN76" i="222" s="1"/>
  <c r="BN64" i="222" a="1"/>
  <c r="BN64" i="222" s="1"/>
  <c r="BN39" i="222" a="1"/>
  <c r="BN39" i="222" s="1"/>
  <c r="BN34" i="222" a="1"/>
  <c r="BN34" i="222" s="1"/>
  <c r="BN82" i="222" a="1"/>
  <c r="BN82" i="222" s="1"/>
  <c r="BN70" i="222" a="1"/>
  <c r="BN70" i="222" s="1"/>
  <c r="BN50" i="222" a="1"/>
  <c r="BN50" i="222" s="1"/>
  <c r="BN77" i="222" a="1"/>
  <c r="BN77" i="222" s="1"/>
  <c r="BN65" i="222" a="1"/>
  <c r="BN65" i="222" s="1"/>
  <c r="BN45" i="222" a="1"/>
  <c r="BN45" i="222" s="1"/>
  <c r="BN81" i="222" a="1"/>
  <c r="BN81" i="222" s="1"/>
  <c r="BN66" i="222" a="1"/>
  <c r="BN66" i="222" s="1"/>
  <c r="BN51" i="222" a="1"/>
  <c r="BN51" i="222" s="1"/>
  <c r="BN78" i="222" a="1"/>
  <c r="BN78" i="222" s="1"/>
  <c r="BN68" i="222" a="1"/>
  <c r="BN68" i="222" s="1"/>
  <c r="BN40" i="222" a="1"/>
  <c r="BN40" i="222" s="1"/>
  <c r="BN79" i="222" a="1"/>
  <c r="BN79" i="222" s="1"/>
  <c r="BN61" i="222" a="1"/>
  <c r="BN61" i="222" s="1"/>
  <c r="BN35" i="222" a="1"/>
  <c r="BN35" i="222" s="1"/>
  <c r="BN80" i="222" a="1"/>
  <c r="BN80" i="222" s="1"/>
  <c r="BN59" i="222" a="1"/>
  <c r="BN59" i="222" s="1"/>
  <c r="BN46" i="222" a="1"/>
  <c r="BN46" i="222" s="1"/>
  <c r="BN71" i="222" a="1"/>
  <c r="BN71" i="222" s="1"/>
  <c r="BN54" i="222" a="1"/>
  <c r="BN54" i="222" s="1"/>
  <c r="BN41" i="222" a="1"/>
  <c r="BN41" i="222" s="1"/>
  <c r="BG63" i="222" a="1"/>
  <c r="BG63" i="222" s="1"/>
  <c r="BG59" i="222" a="1"/>
  <c r="BG59" i="222" s="1"/>
  <c r="BG33" i="222" a="1"/>
  <c r="BG33" i="222" s="1"/>
  <c r="BG76" i="222" a="1"/>
  <c r="BG76" i="222" s="1"/>
  <c r="BG64" i="222" a="1"/>
  <c r="BG64" i="222" s="1"/>
  <c r="BG39" i="222" a="1"/>
  <c r="BG39" i="222" s="1"/>
  <c r="BG44" i="222" a="1"/>
  <c r="BG44" i="222" s="1"/>
  <c r="BG77" i="222" a="1"/>
  <c r="BG77" i="222" s="1"/>
  <c r="BG65" i="222" a="1"/>
  <c r="BG65" i="222" s="1"/>
  <c r="BG45" i="222" a="1"/>
  <c r="BG45" i="222" s="1"/>
  <c r="BG34" i="222" a="1"/>
  <c r="BG34" i="222" s="1"/>
  <c r="BG78" i="222" a="1"/>
  <c r="BG78" i="222" s="1"/>
  <c r="BG68" i="222" a="1"/>
  <c r="BG68" i="222" s="1"/>
  <c r="BG54" i="222" a="1"/>
  <c r="BG54" i="222" s="1"/>
  <c r="BG82" i="222" a="1"/>
  <c r="BG82" i="222" s="1"/>
  <c r="BG66" i="222" a="1"/>
  <c r="BG66" i="222" s="1"/>
  <c r="BG40" i="222" a="1"/>
  <c r="BG40" i="222" s="1"/>
  <c r="BG79" i="222" a="1"/>
  <c r="BG79" i="222" s="1"/>
  <c r="BG67" i="222" a="1"/>
  <c r="BG67" i="222" s="1"/>
  <c r="BG35" i="222" a="1"/>
  <c r="BG35" i="222" s="1"/>
  <c r="BG83" i="222" a="1"/>
  <c r="BG83" i="222" s="1"/>
  <c r="BG55" i="222" a="1"/>
  <c r="BG55" i="222" s="1"/>
  <c r="BG46" i="222" a="1"/>
  <c r="BG46" i="222" s="1"/>
  <c r="BG80" i="222" a="1"/>
  <c r="BG80" i="222" s="1"/>
  <c r="BG50" i="222" a="1"/>
  <c r="BG50" i="222" s="1"/>
  <c r="BG41" i="222" a="1"/>
  <c r="BG41" i="222" s="1"/>
  <c r="BG81" i="222" a="1"/>
  <c r="BG81" i="222" s="1"/>
  <c r="BG56" i="222" a="1"/>
  <c r="BG56" i="222" s="1"/>
  <c r="BG36" i="222" a="1"/>
  <c r="BG36" i="222" s="1"/>
  <c r="BG72" i="222" a="1"/>
  <c r="BG72" i="222" s="1"/>
  <c r="BG60" i="222" a="1"/>
  <c r="BG60" i="222" s="1"/>
  <c r="BG48" i="222" a="1"/>
  <c r="BG48" i="222" s="1"/>
  <c r="BG73" i="222" a="1"/>
  <c r="BG73" i="222" s="1"/>
  <c r="BG61" i="222" a="1"/>
  <c r="BG61" i="222" s="1"/>
  <c r="BG42" i="222" a="1"/>
  <c r="BG42" i="222" s="1"/>
  <c r="BG74" i="222" a="1"/>
  <c r="BG74" i="222" s="1"/>
  <c r="BG57" i="222" a="1"/>
  <c r="BG57" i="222" s="1"/>
  <c r="BG37" i="222" a="1"/>
  <c r="BG37" i="222" s="1"/>
  <c r="BG69" i="222" a="1"/>
  <c r="BG69" i="222" s="1"/>
  <c r="BG62" i="222" a="1"/>
  <c r="BG62" i="222" s="1"/>
  <c r="BG49" i="222" a="1"/>
  <c r="BG49" i="222" s="1"/>
  <c r="BG70" i="222" a="1"/>
  <c r="BG70" i="222" s="1"/>
  <c r="BG52" i="222" a="1"/>
  <c r="BG52" i="222" s="1"/>
  <c r="BG43" i="222" a="1"/>
  <c r="BG43" i="222" s="1"/>
  <c r="BG71" i="222" a="1"/>
  <c r="BG71" i="222" s="1"/>
  <c r="BG58" i="222" a="1"/>
  <c r="BG58" i="222" s="1"/>
  <c r="BG51" i="222" a="1"/>
  <c r="BG51" i="222" s="1"/>
  <c r="BG75" i="222" a="1"/>
  <c r="BG75" i="222" s="1"/>
  <c r="BG53" i="222" a="1"/>
  <c r="BG53" i="222" s="1"/>
  <c r="BG38" i="222" a="1"/>
  <c r="BG38" i="222" s="1"/>
  <c r="BK80" i="222" a="1"/>
  <c r="BK80" i="222" s="1"/>
  <c r="BK61" i="222" a="1"/>
  <c r="BK61" i="222" s="1"/>
  <c r="BK37" i="222" a="1"/>
  <c r="BK37" i="222" s="1"/>
  <c r="BK76" i="222" a="1"/>
  <c r="BK76" i="222" s="1"/>
  <c r="BK67" i="222" a="1"/>
  <c r="BK67" i="222" s="1"/>
  <c r="BK49" i="222" a="1"/>
  <c r="BK49" i="222" s="1"/>
  <c r="BK81" i="222" a="1"/>
  <c r="BK81" i="222" s="1"/>
  <c r="BK62" i="222" a="1"/>
  <c r="BK62" i="222" s="1"/>
  <c r="BK43" i="222" a="1"/>
  <c r="BK43" i="222" s="1"/>
  <c r="BK77" i="222" a="1"/>
  <c r="BK77" i="222" s="1"/>
  <c r="BK64" i="222" a="1"/>
  <c r="BK64" i="222" s="1"/>
  <c r="BK44" i="222" a="1"/>
  <c r="BK44" i="222" s="1"/>
  <c r="BK70" i="222" a="1"/>
  <c r="BK70" i="222" s="1"/>
  <c r="BK57" i="222" a="1"/>
  <c r="BK57" i="222" s="1"/>
  <c r="BK39" i="222" a="1"/>
  <c r="BK39" i="222" s="1"/>
  <c r="BK71" i="222" a="1"/>
  <c r="BK71" i="222" s="1"/>
  <c r="BK52" i="222" a="1"/>
  <c r="BK52" i="222" s="1"/>
  <c r="BK50" i="222" a="1"/>
  <c r="BK50" i="222" s="1"/>
  <c r="BK78" i="222" a="1"/>
  <c r="BK78" i="222" s="1"/>
  <c r="BK58" i="222" a="1"/>
  <c r="BK58" i="222" s="1"/>
  <c r="BK45" i="222" a="1"/>
  <c r="BK45" i="222" s="1"/>
  <c r="BK75" i="222" a="1"/>
  <c r="BK75" i="222" s="1"/>
  <c r="BK53" i="222" a="1"/>
  <c r="BK53" i="222" s="1"/>
  <c r="BK35" i="222" a="1"/>
  <c r="BK35" i="222" s="1"/>
  <c r="BK72" i="222" a="1"/>
  <c r="BK72" i="222" s="1"/>
  <c r="BK59" i="222" a="1"/>
  <c r="BK59" i="222" s="1"/>
  <c r="BK46" i="222" a="1"/>
  <c r="BK46" i="222" s="1"/>
  <c r="BK74" i="222" a="1"/>
  <c r="BK74" i="222" s="1"/>
  <c r="BK55" i="222" a="1"/>
  <c r="BK55" i="222" s="1"/>
  <c r="BK36" i="222" a="1"/>
  <c r="BK36" i="222" s="1"/>
  <c r="BK65" i="222" a="1"/>
  <c r="BK65" i="222" s="1"/>
  <c r="BK56" i="222" a="1"/>
  <c r="BK56" i="222" s="1"/>
  <c r="BK34" i="222" a="1"/>
  <c r="BK34" i="222" s="1"/>
  <c r="BK82" i="222" a="1"/>
  <c r="BK82" i="222" s="1"/>
  <c r="BK60" i="222" a="1"/>
  <c r="BK60" i="222" s="1"/>
  <c r="BK51" i="222" a="1"/>
  <c r="BK51" i="222" s="1"/>
  <c r="BK33" i="222" a="1"/>
  <c r="BK33" i="222" s="1"/>
  <c r="BK83" i="222" a="1"/>
  <c r="BK83" i="222" s="1"/>
  <c r="BK68" i="222" a="1"/>
  <c r="BK68" i="222" s="1"/>
  <c r="BK48" i="222" a="1"/>
  <c r="BK48" i="222" s="1"/>
  <c r="BK40" i="222" a="1"/>
  <c r="BK40" i="222" s="1"/>
  <c r="BK42" i="222" a="1"/>
  <c r="BK42" i="222" s="1"/>
  <c r="BK38" i="222" a="1"/>
  <c r="BK38" i="222" s="1"/>
  <c r="BK41" i="222" a="1"/>
  <c r="BK41" i="222" s="1"/>
  <c r="BK79" i="222" a="1"/>
  <c r="BK79" i="222" s="1"/>
  <c r="BK69" i="222" a="1"/>
  <c r="BK69" i="222" s="1"/>
  <c r="BK73" i="222" a="1"/>
  <c r="BK73" i="222" s="1"/>
  <c r="BK66" i="222" a="1"/>
  <c r="BK66" i="222" s="1"/>
  <c r="BK63" i="222" a="1"/>
  <c r="BK63" i="222" s="1"/>
  <c r="BK54" i="222" a="1"/>
  <c r="BK54" i="222" s="1"/>
  <c r="U84" i="222"/>
  <c r="Y3" i="221"/>
  <c r="Y69" i="222" a="1"/>
  <c r="Y69" i="222" s="1"/>
  <c r="U24" i="221" s="1"/>
  <c r="Y57" i="222" a="1"/>
  <c r="Y57" i="222" s="1"/>
  <c r="U12" i="221" s="1"/>
  <c r="Y49" i="222" a="1"/>
  <c r="Y49" i="222" s="1"/>
  <c r="Y67" i="222" a="1"/>
  <c r="Y67" i="222" s="1"/>
  <c r="U22" i="221" s="1"/>
  <c r="Y52" i="222" a="1"/>
  <c r="Y52" i="222" s="1"/>
  <c r="U7" i="221" s="1"/>
  <c r="Y34" i="222" a="1"/>
  <c r="Y34" i="222" s="1"/>
  <c r="Y66" i="222" a="1"/>
  <c r="Y66" i="222" s="1"/>
  <c r="U21" i="221" s="1"/>
  <c r="Y62" i="222" a="1"/>
  <c r="Y62" i="222" s="1"/>
  <c r="U17" i="221" s="1"/>
  <c r="Y43" i="222" a="1"/>
  <c r="Y43" i="222" s="1"/>
  <c r="B13" i="221" s="1"/>
  <c r="Y35" i="222" a="1"/>
  <c r="Y35" i="222" s="1"/>
  <c r="B5" i="221" s="1"/>
  <c r="Y61" i="222" a="1"/>
  <c r="Y61" i="222" s="1"/>
  <c r="U16" i="221" s="1"/>
  <c r="Y83" i="222" a="1"/>
  <c r="Y83" i="222" s="1"/>
  <c r="U38" i="221" s="1"/>
  <c r="Y63" i="222" a="1"/>
  <c r="Y63" i="222" s="1"/>
  <c r="U18" i="221" s="1"/>
  <c r="Y38" i="222" a="1"/>
  <c r="Y38" i="222" s="1"/>
  <c r="B8" i="221" s="1"/>
  <c r="Y33" i="222" a="1"/>
  <c r="Y33" i="222" s="1"/>
  <c r="Y82" i="222" a="1"/>
  <c r="Y82" i="222" s="1"/>
  <c r="U37" i="221" s="1"/>
  <c r="Y68" i="222" a="1"/>
  <c r="Y68" i="222" s="1"/>
  <c r="U23" i="221" s="1"/>
  <c r="Y50" i="222" a="1"/>
  <c r="Y50" i="222" s="1"/>
  <c r="Y36" i="222" a="1"/>
  <c r="Y36" i="222" s="1"/>
  <c r="B6" i="221" s="1"/>
  <c r="Y80" i="222" a="1"/>
  <c r="Y80" i="222" s="1"/>
  <c r="U35" i="221" s="1"/>
  <c r="Y64" i="222" a="1"/>
  <c r="Y64" i="222" s="1"/>
  <c r="U19" i="221" s="1"/>
  <c r="Y44" i="222" a="1"/>
  <c r="Y44" i="222" s="1"/>
  <c r="B14" i="221" s="1"/>
  <c r="Y77" i="222" a="1"/>
  <c r="Y77" i="222" s="1"/>
  <c r="U32" i="221" s="1"/>
  <c r="Y76" i="222" a="1"/>
  <c r="Y76" i="222" s="1"/>
  <c r="U31" i="221" s="1"/>
  <c r="Y58" i="222" a="1"/>
  <c r="Y58" i="222" s="1"/>
  <c r="U13" i="221" s="1"/>
  <c r="Y81" i="222" a="1"/>
  <c r="Y81" i="222" s="1"/>
  <c r="U36" i="221" s="1"/>
  <c r="Y70" i="222" a="1"/>
  <c r="Y70" i="222" s="1"/>
  <c r="U25" i="221" s="1"/>
  <c r="Y39" i="222" a="1"/>
  <c r="Y39" i="222" s="1"/>
  <c r="B9" i="221" s="1"/>
  <c r="Y78" i="222" a="1"/>
  <c r="Y78" i="222" s="1"/>
  <c r="U33" i="221" s="1"/>
  <c r="Y65" i="222" a="1"/>
  <c r="Y65" i="222" s="1"/>
  <c r="U20" i="221" s="1"/>
  <c r="Y51" i="222" a="1"/>
  <c r="Y51" i="222" s="1"/>
  <c r="U6" i="221" s="1"/>
  <c r="Y71" i="222" a="1"/>
  <c r="Y71" i="222" s="1"/>
  <c r="U26" i="221" s="1"/>
  <c r="Y53" i="222" a="1"/>
  <c r="Y53" i="222" s="1"/>
  <c r="U8" i="221" s="1"/>
  <c r="Y45" i="222" a="1"/>
  <c r="Y45" i="222" s="1"/>
  <c r="B15" i="221" s="1"/>
  <c r="Y72" i="222" a="1"/>
  <c r="Y72" i="222" s="1"/>
  <c r="U27" i="221" s="1"/>
  <c r="Y59" i="222" a="1"/>
  <c r="Y59" i="222" s="1"/>
  <c r="U14" i="221" s="1"/>
  <c r="Y40" i="222" a="1"/>
  <c r="Y40" i="222" s="1"/>
  <c r="B10" i="221" s="1"/>
  <c r="Y73" i="222" a="1"/>
  <c r="Y73" i="222" s="1"/>
  <c r="U28" i="221" s="1"/>
  <c r="Y54" i="222" a="1"/>
  <c r="Y54" i="222" s="1"/>
  <c r="U9" i="221" s="1"/>
  <c r="Y46" i="222" a="1"/>
  <c r="Y46" i="222" s="1"/>
  <c r="B16" i="221" s="1"/>
  <c r="Y79" i="222" a="1"/>
  <c r="Y79" i="222" s="1"/>
  <c r="U34" i="221" s="1"/>
  <c r="Y60" i="222" a="1"/>
  <c r="Y60" i="222" s="1"/>
  <c r="U15" i="221" s="1"/>
  <c r="Y41" i="222" a="1"/>
  <c r="Y41" i="222" s="1"/>
  <c r="B11" i="221" s="1"/>
  <c r="Y74" i="222" a="1"/>
  <c r="Y74" i="222" s="1"/>
  <c r="U29" i="221" s="1"/>
  <c r="Y55" i="222" a="1"/>
  <c r="Y55" i="222" s="1"/>
  <c r="U10" i="221" s="1"/>
  <c r="Y48" i="222" a="1"/>
  <c r="Y48" i="222" s="1"/>
  <c r="Y75" i="222" a="1"/>
  <c r="Y75" i="222" s="1"/>
  <c r="U30" i="221" s="1"/>
  <c r="Y56" i="222" a="1"/>
  <c r="Y56" i="222" s="1"/>
  <c r="U11" i="221" s="1"/>
  <c r="Y42" i="222" a="1"/>
  <c r="Y42" i="222" s="1"/>
  <c r="B12" i="221" s="1"/>
  <c r="Y37" i="222" a="1"/>
  <c r="Y37" i="222" s="1"/>
  <c r="AJ74" i="222" a="1"/>
  <c r="AJ74" i="222" s="1"/>
  <c r="AJ57" i="222" a="1"/>
  <c r="AJ57" i="222" s="1"/>
  <c r="AJ37" i="222" a="1"/>
  <c r="AJ37" i="222" s="1"/>
  <c r="AJ69" i="222" a="1"/>
  <c r="AJ69" i="222" s="1"/>
  <c r="AJ52" i="222" a="1"/>
  <c r="AJ52" i="222" s="1"/>
  <c r="AJ49" i="222" a="1"/>
  <c r="AJ49" i="222" s="1"/>
  <c r="AJ75" i="222" a="1"/>
  <c r="AJ75" i="222" s="1"/>
  <c r="AJ58" i="222" a="1"/>
  <c r="AJ58" i="222" s="1"/>
  <c r="AJ43" i="222" a="1"/>
  <c r="AJ43" i="222" s="1"/>
  <c r="AJ70" i="222" a="1"/>
  <c r="AJ70" i="222" s="1"/>
  <c r="AJ53" i="222" a="1"/>
  <c r="AJ53" i="222" s="1"/>
  <c r="AJ50" i="222" a="1"/>
  <c r="AJ50" i="222" s="1"/>
  <c r="AJ71" i="222" a="1"/>
  <c r="AJ71" i="222" s="1"/>
  <c r="AJ59" i="222" a="1"/>
  <c r="AJ59" i="222" s="1"/>
  <c r="AJ44" i="222" a="1"/>
  <c r="AJ44" i="222" s="1"/>
  <c r="AJ63" i="222" a="1"/>
  <c r="AJ63" i="222" s="1"/>
  <c r="AJ54" i="222" a="1"/>
  <c r="AJ54" i="222" s="1"/>
  <c r="AJ39" i="222" a="1"/>
  <c r="AJ39" i="222" s="1"/>
  <c r="AJ64" i="222" a="1"/>
  <c r="AJ64" i="222" s="1"/>
  <c r="AJ45" i="222" a="1"/>
  <c r="AJ45" i="222" s="1"/>
  <c r="AJ38" i="222" a="1"/>
  <c r="AJ38" i="222" s="1"/>
  <c r="AJ82" i="222" a="1"/>
  <c r="AJ82" i="222" s="1"/>
  <c r="AJ68" i="222" a="1"/>
  <c r="AJ68" i="222" s="1"/>
  <c r="AJ60" i="222" a="1"/>
  <c r="AJ60" i="222" s="1"/>
  <c r="AJ33" i="222" a="1"/>
  <c r="AJ33" i="222" s="1"/>
  <c r="AJ83" i="222" a="1"/>
  <c r="AJ83" i="222" s="1"/>
  <c r="AJ65" i="222" a="1"/>
  <c r="AJ65" i="222" s="1"/>
  <c r="AJ40" i="222" a="1"/>
  <c r="AJ40" i="222" s="1"/>
  <c r="AJ34" i="222" a="1"/>
  <c r="AJ34" i="222" s="1"/>
  <c r="AJ77" i="222" a="1"/>
  <c r="AJ77" i="222" s="1"/>
  <c r="AJ66" i="222" a="1"/>
  <c r="AJ66" i="222" s="1"/>
  <c r="AJ35" i="222" a="1"/>
  <c r="AJ35" i="222" s="1"/>
  <c r="AJ78" i="222" a="1"/>
  <c r="AJ78" i="222" s="1"/>
  <c r="AJ72" i="222" a="1"/>
  <c r="AJ72" i="222" s="1"/>
  <c r="AJ46" i="222" a="1"/>
  <c r="AJ46" i="222" s="1"/>
  <c r="AJ79" i="222" a="1"/>
  <c r="AJ79" i="222" s="1"/>
  <c r="AJ67" i="222" a="1"/>
  <c r="AJ67" i="222" s="1"/>
  <c r="AJ41" i="222" a="1"/>
  <c r="AJ41" i="222" s="1"/>
  <c r="AJ80" i="222" a="1"/>
  <c r="AJ80" i="222" s="1"/>
  <c r="AJ62" i="222" a="1"/>
  <c r="AJ62" i="222" s="1"/>
  <c r="AJ36" i="222" a="1"/>
  <c r="AJ36" i="222" s="1"/>
  <c r="AJ81" i="222" a="1"/>
  <c r="AJ81" i="222" s="1"/>
  <c r="AJ55" i="222" a="1"/>
  <c r="AJ55" i="222" s="1"/>
  <c r="AJ48" i="222" a="1"/>
  <c r="AJ48" i="222" s="1"/>
  <c r="AJ73" i="222" a="1"/>
  <c r="AJ73" i="222" s="1"/>
  <c r="AJ56" i="222" a="1"/>
  <c r="AJ56" i="222" s="1"/>
  <c r="AJ42" i="222" a="1"/>
  <c r="AJ42" i="222" s="1"/>
  <c r="AJ76" i="222" a="1"/>
  <c r="AJ76" i="222" s="1"/>
  <c r="AJ61" i="222" a="1"/>
  <c r="AJ61" i="222" s="1"/>
  <c r="AJ51" i="222" a="1"/>
  <c r="AJ51" i="222" s="1"/>
  <c r="AL83" i="222" a="1"/>
  <c r="AL83" i="222" s="1"/>
  <c r="AL60" i="222" a="1"/>
  <c r="AL60" i="222" s="1"/>
  <c r="AL48" i="222" a="1"/>
  <c r="AL48" i="222" s="1"/>
  <c r="AL34" i="222" a="1"/>
  <c r="AL34" i="222" s="1"/>
  <c r="AL78" i="222" a="1"/>
  <c r="AL78" i="222" s="1"/>
  <c r="AL66" i="222" a="1"/>
  <c r="AL66" i="222" s="1"/>
  <c r="AL42" i="222" a="1"/>
  <c r="AL42" i="222" s="1"/>
  <c r="AL79" i="222" a="1"/>
  <c r="AL79" i="222" s="1"/>
  <c r="AL61" i="222" a="1"/>
  <c r="AL61" i="222" s="1"/>
  <c r="AL56" i="222" a="1"/>
  <c r="AL56" i="222" s="1"/>
  <c r="AL80" i="222" a="1"/>
  <c r="AL80" i="222" s="1"/>
  <c r="AL67" i="222" a="1"/>
  <c r="AL67" i="222" s="1"/>
  <c r="AL37" i="222" a="1"/>
  <c r="AL37" i="222" s="1"/>
  <c r="AL81" i="222" a="1"/>
  <c r="AL81" i="222" s="1"/>
  <c r="AL62" i="222" a="1"/>
  <c r="AL62" i="222" s="1"/>
  <c r="AL49" i="222" a="1"/>
  <c r="AL49" i="222" s="1"/>
  <c r="AL76" i="222" a="1"/>
  <c r="AL76" i="222" s="1"/>
  <c r="AL63" i="222" a="1"/>
  <c r="AL63" i="222" s="1"/>
  <c r="AL43" i="222" a="1"/>
  <c r="AL43" i="222" s="1"/>
  <c r="AL74" i="222" a="1"/>
  <c r="AL74" i="222" s="1"/>
  <c r="AL57" i="222" a="1"/>
  <c r="AL57" i="222" s="1"/>
  <c r="AL51" i="222" a="1"/>
  <c r="AL51" i="222" s="1"/>
  <c r="AL69" i="222" a="1"/>
  <c r="AL69" i="222" s="1"/>
  <c r="AL52" i="222" a="1"/>
  <c r="AL52" i="222" s="1"/>
  <c r="AL38" i="222" a="1"/>
  <c r="AL38" i="222" s="1"/>
  <c r="AL75" i="222" a="1"/>
  <c r="AL75" i="222" s="1"/>
  <c r="AL58" i="222" a="1"/>
  <c r="AL58" i="222" s="1"/>
  <c r="AL50" i="222" a="1"/>
  <c r="AL50" i="222" s="1"/>
  <c r="AL70" i="222" a="1"/>
  <c r="AL70" i="222" s="1"/>
  <c r="AL53" i="222" a="1"/>
  <c r="AL53" i="222" s="1"/>
  <c r="AL44" i="222" a="1"/>
  <c r="AL44" i="222" s="1"/>
  <c r="AL71" i="222" a="1"/>
  <c r="AL71" i="222" s="1"/>
  <c r="AL59" i="222" a="1"/>
  <c r="AL59" i="222" s="1"/>
  <c r="AL39" i="222" a="1"/>
  <c r="AL39" i="222" s="1"/>
  <c r="AL77" i="222" a="1"/>
  <c r="AL77" i="222" s="1"/>
  <c r="AL54" i="222" a="1"/>
  <c r="AL54" i="222" s="1"/>
  <c r="AL45" i="222" a="1"/>
  <c r="AL45" i="222" s="1"/>
  <c r="AL72" i="222" a="1"/>
  <c r="AL72" i="222" s="1"/>
  <c r="AL64" i="222" a="1"/>
  <c r="AL64" i="222" s="1"/>
  <c r="AL40" i="222" a="1"/>
  <c r="AL40" i="222" s="1"/>
  <c r="AL73" i="222" a="1"/>
  <c r="AL73" i="222" s="1"/>
  <c r="AL55" i="222" a="1"/>
  <c r="AL55" i="222" s="1"/>
  <c r="AL35" i="222" a="1"/>
  <c r="AL35" i="222" s="1"/>
  <c r="AL68" i="222" a="1"/>
  <c r="AL68" i="222" s="1"/>
  <c r="AL41" i="222" a="1"/>
  <c r="AL41" i="222" s="1"/>
  <c r="AL46" i="222" a="1"/>
  <c r="AL46" i="222" s="1"/>
  <c r="AL82" i="222" a="1"/>
  <c r="AL82" i="222" s="1"/>
  <c r="AL65" i="222" a="1"/>
  <c r="AL65" i="222" s="1"/>
  <c r="AL36" i="222" a="1"/>
  <c r="AL36" i="222" s="1"/>
  <c r="AL33" i="222" a="1"/>
  <c r="AL33" i="222" s="1"/>
  <c r="BW70" i="222" a="1"/>
  <c r="BW70" i="222" s="1"/>
  <c r="BW53" i="222" a="1"/>
  <c r="BW53" i="222" s="1"/>
  <c r="BW51" i="222" a="1"/>
  <c r="BW51" i="222" s="1"/>
  <c r="BW71" i="222" a="1"/>
  <c r="BW71" i="222" s="1"/>
  <c r="BW59" i="222" a="1"/>
  <c r="BW59" i="222" s="1"/>
  <c r="BW33" i="222" a="1"/>
  <c r="BW33" i="222" s="1"/>
  <c r="BW80" i="222" a="1"/>
  <c r="BW80" i="222" s="1"/>
  <c r="BW63" i="222" a="1"/>
  <c r="BW63" i="222" s="1"/>
  <c r="BW39" i="222" a="1"/>
  <c r="BW39" i="222" s="1"/>
  <c r="BW44" i="222" a="1"/>
  <c r="BW44" i="222" s="1"/>
  <c r="BW81" i="222" a="1"/>
  <c r="BW81" i="222" s="1"/>
  <c r="BW64" i="222" a="1"/>
  <c r="BW64" i="222" s="1"/>
  <c r="BW54" i="222" a="1"/>
  <c r="BW54" i="222" s="1"/>
  <c r="BW34" i="222" a="1"/>
  <c r="BW34" i="222" s="1"/>
  <c r="BW82" i="222" a="1"/>
  <c r="BW82" i="222" s="1"/>
  <c r="BW65" i="222" a="1"/>
  <c r="BW65" i="222" s="1"/>
  <c r="BW45" i="222" a="1"/>
  <c r="BW45" i="222" s="1"/>
  <c r="BW76" i="222" a="1"/>
  <c r="BW76" i="222" s="1"/>
  <c r="BW60" i="222" a="1"/>
  <c r="BW60" i="222" s="1"/>
  <c r="BW40" i="222" a="1"/>
  <c r="BW40" i="222" s="1"/>
  <c r="BW77" i="222" a="1"/>
  <c r="BW77" i="222" s="1"/>
  <c r="BW66" i="222" a="1"/>
  <c r="BW66" i="222" s="1"/>
  <c r="BW35" i="222" a="1"/>
  <c r="BW35" i="222" s="1"/>
  <c r="BW83" i="222" a="1"/>
  <c r="BW83" i="222" s="1"/>
  <c r="BW61" i="222" a="1"/>
  <c r="BW61" i="222" s="1"/>
  <c r="BW46" i="222" a="1"/>
  <c r="BW46" i="222" s="1"/>
  <c r="BW78" i="222" a="1"/>
  <c r="BW78" i="222" s="1"/>
  <c r="BW55" i="222" a="1"/>
  <c r="BW55" i="222" s="1"/>
  <c r="BW41" i="222" a="1"/>
  <c r="BW41" i="222" s="1"/>
  <c r="BW79" i="222" a="1"/>
  <c r="BW79" i="222" s="1"/>
  <c r="BW50" i="222" a="1"/>
  <c r="BW50" i="222" s="1"/>
  <c r="BW36" i="222" a="1"/>
  <c r="BW36" i="222" s="1"/>
  <c r="BW72" i="222" a="1"/>
  <c r="BW72" i="222" s="1"/>
  <c r="BW56" i="222" a="1"/>
  <c r="BW56" i="222" s="1"/>
  <c r="BW48" i="222" a="1"/>
  <c r="BW48" i="222" s="1"/>
  <c r="BW73" i="222" a="1"/>
  <c r="BW73" i="222" s="1"/>
  <c r="BW62" i="222" a="1"/>
  <c r="BW62" i="222" s="1"/>
  <c r="BW42" i="222" a="1"/>
  <c r="BW42" i="222" s="1"/>
  <c r="BW68" i="222" a="1"/>
  <c r="BW68" i="222" s="1"/>
  <c r="BW57" i="222" a="1"/>
  <c r="BW57" i="222" s="1"/>
  <c r="BW37" i="222" a="1"/>
  <c r="BW37" i="222" s="1"/>
  <c r="BW75" i="222" a="1"/>
  <c r="BW75" i="222" s="1"/>
  <c r="BW52" i="222" a="1"/>
  <c r="BW52" i="222" s="1"/>
  <c r="BW49" i="222" a="1"/>
  <c r="BW49" i="222" s="1"/>
  <c r="BW74" i="222" a="1"/>
  <c r="BW74" i="222" s="1"/>
  <c r="BW67" i="222" a="1"/>
  <c r="BW67" i="222" s="1"/>
  <c r="BW43" i="222" a="1"/>
  <c r="BW43" i="222" s="1"/>
  <c r="BW69" i="222" a="1"/>
  <c r="BW69" i="222" s="1"/>
  <c r="BW58" i="222" a="1"/>
  <c r="BW58" i="222" s="1"/>
  <c r="BW38" i="222" a="1"/>
  <c r="BW38" i="222" s="1"/>
  <c r="CA76" i="222" a="1"/>
  <c r="CA76" i="222" s="1"/>
  <c r="CA79" i="222" a="1"/>
  <c r="CA79" i="222" s="1"/>
  <c r="CA63" i="222" a="1"/>
  <c r="CA63" i="222" s="1"/>
  <c r="CA49" i="222" a="1"/>
  <c r="CA49" i="222" s="1"/>
  <c r="CA81" i="222" a="1"/>
  <c r="CA81" i="222" s="1"/>
  <c r="CA68" i="222" a="1"/>
  <c r="CA68" i="222" s="1"/>
  <c r="CA43" i="222" a="1"/>
  <c r="CA43" i="222" s="1"/>
  <c r="CA74" i="222" a="1"/>
  <c r="CA74" i="222" s="1"/>
  <c r="CA38" i="222" a="1"/>
  <c r="CA38" i="222" s="1"/>
  <c r="CA69" i="222" a="1"/>
  <c r="CA69" i="222" s="1"/>
  <c r="CA64" i="222" a="1"/>
  <c r="CA64" i="222" s="1"/>
  <c r="CA44" i="222" a="1"/>
  <c r="CA44" i="222" s="1"/>
  <c r="CA82" i="222" a="1"/>
  <c r="CA82" i="222" s="1"/>
  <c r="CA78" i="222" a="1"/>
  <c r="CA78" i="222" s="1"/>
  <c r="CA57" i="222" a="1"/>
  <c r="CA57" i="222" s="1"/>
  <c r="CA39" i="222" a="1"/>
  <c r="CA39" i="222" s="1"/>
  <c r="CA70" i="222" a="1"/>
  <c r="CA70" i="222" s="1"/>
  <c r="CA52" i="222" a="1"/>
  <c r="CA52" i="222" s="1"/>
  <c r="CA45" i="222" a="1"/>
  <c r="CA45" i="222" s="1"/>
  <c r="CA71" i="222" a="1"/>
  <c r="CA71" i="222" s="1"/>
  <c r="CA58" i="222" a="1"/>
  <c r="CA58" i="222" s="1"/>
  <c r="CA35" i="222" a="1"/>
  <c r="CA35" i="222" s="1"/>
  <c r="CA72" i="222" a="1"/>
  <c r="CA72" i="222" s="1"/>
  <c r="CA53" i="222" a="1"/>
  <c r="CA53" i="222" s="1"/>
  <c r="CA46" i="222" a="1"/>
  <c r="CA46" i="222" s="1"/>
  <c r="CA77" i="222" a="1"/>
  <c r="CA77" i="222" s="1"/>
  <c r="CA59" i="222" a="1"/>
  <c r="CA59" i="222" s="1"/>
  <c r="CA50" i="222" a="1"/>
  <c r="CA50" i="222" s="1"/>
  <c r="CA73" i="222" a="1"/>
  <c r="CA73" i="222" s="1"/>
  <c r="CA54" i="222" a="1"/>
  <c r="CA54" i="222" s="1"/>
  <c r="CA41" i="222" a="1"/>
  <c r="CA41" i="222" s="1"/>
  <c r="CA75" i="222" a="1"/>
  <c r="CA75" i="222" s="1"/>
  <c r="CA65" i="222" a="1"/>
  <c r="CA65" i="222" s="1"/>
  <c r="CA55" i="222" a="1"/>
  <c r="CA55" i="222" s="1"/>
  <c r="CA36" i="222" a="1"/>
  <c r="CA36" i="222" s="1"/>
  <c r="CA83" i="222" a="1"/>
  <c r="CA83" i="222" s="1"/>
  <c r="CA60" i="222" a="1"/>
  <c r="CA60" i="222" s="1"/>
  <c r="CA56" i="222" a="1"/>
  <c r="CA56" i="222" s="1"/>
  <c r="CA34" i="222" a="1"/>
  <c r="CA34" i="222" s="1"/>
  <c r="CA66" i="222" a="1"/>
  <c r="CA66" i="222" s="1"/>
  <c r="CA51" i="222" a="1"/>
  <c r="CA51" i="222" s="1"/>
  <c r="CA40" i="222" a="1"/>
  <c r="CA40" i="222" s="1"/>
  <c r="CA61" i="222" a="1"/>
  <c r="CA61" i="222" s="1"/>
  <c r="CA48" i="222" a="1"/>
  <c r="CA48" i="222" s="1"/>
  <c r="CA33" i="222" a="1"/>
  <c r="CA33" i="222" s="1"/>
  <c r="CA67" i="222" a="1"/>
  <c r="CA67" i="222" s="1"/>
  <c r="CA42" i="222" a="1"/>
  <c r="CA42" i="222" s="1"/>
  <c r="CA62" i="222" a="1"/>
  <c r="CA62" i="222" s="1"/>
  <c r="CA37" i="222" a="1"/>
  <c r="CA37" i="222" s="1"/>
  <c r="CA80" i="222" a="1"/>
  <c r="CA80" i="222" s="1"/>
  <c r="Q62" i="222" a="1"/>
  <c r="Q62" i="222" s="1"/>
  <c r="AC17" i="221" s="1"/>
  <c r="Q51" i="222" a="1"/>
  <c r="Q51" i="222" s="1"/>
  <c r="AC6" i="221" s="1"/>
  <c r="Q33" i="222" a="1"/>
  <c r="Q33" i="222" s="1"/>
  <c r="Q83" i="222" a="1"/>
  <c r="Q83" i="222" s="1"/>
  <c r="AC38" i="221" s="1"/>
  <c r="Q63" i="222" a="1"/>
  <c r="Q63" i="222" s="1"/>
  <c r="AC18" i="221" s="1"/>
  <c r="Q38" i="222" a="1"/>
  <c r="Q38" i="222" s="1"/>
  <c r="J8" i="221" s="1"/>
  <c r="Q34" i="222" a="1"/>
  <c r="Q34" i="222" s="1"/>
  <c r="Q82" i="222" a="1"/>
  <c r="Q82" i="222" s="1"/>
  <c r="AC37" i="221" s="1"/>
  <c r="Q68" i="222" a="1"/>
  <c r="Q68" i="222" s="1"/>
  <c r="AC23" i="221" s="1"/>
  <c r="Q50" i="222" a="1"/>
  <c r="Q50" i="222" s="1"/>
  <c r="Q35" i="222" a="1"/>
  <c r="Q35" i="222" s="1"/>
  <c r="J5" i="221" s="1"/>
  <c r="Q80" i="222" a="1"/>
  <c r="Q80" i="222" s="1"/>
  <c r="AC35" i="221" s="1"/>
  <c r="Q64" i="222" a="1"/>
  <c r="Q64" i="222" s="1"/>
  <c r="AC19" i="221" s="1"/>
  <c r="Q44" i="222" a="1"/>
  <c r="Q44" i="222" s="1"/>
  <c r="J14" i="221" s="1"/>
  <c r="Q81" i="222" a="1"/>
  <c r="Q81" i="222" s="1"/>
  <c r="AC36" i="221" s="1"/>
  <c r="Q65" i="222" a="1"/>
  <c r="Q65" i="222" s="1"/>
  <c r="AC20" i="221" s="1"/>
  <c r="Q39" i="222" a="1"/>
  <c r="Q39" i="222" s="1"/>
  <c r="J9" i="221" s="1"/>
  <c r="Q77" i="222" a="1"/>
  <c r="Q77" i="222" s="1"/>
  <c r="AC32" i="221" s="1"/>
  <c r="Q70" i="222" a="1"/>
  <c r="Q70" i="222" s="1"/>
  <c r="AC25" i="221" s="1"/>
  <c r="Q58" i="222" a="1"/>
  <c r="Q58" i="222" s="1"/>
  <c r="AC13" i="221" s="1"/>
  <c r="Q78" i="222" a="1"/>
  <c r="Q78" i="222" s="1"/>
  <c r="AC33" i="221" s="1"/>
  <c r="Q69" i="222" a="1"/>
  <c r="Q69" i="222" s="1"/>
  <c r="AC24" i="221" s="1"/>
  <c r="Q45" i="222" a="1"/>
  <c r="Q45" i="222" s="1"/>
  <c r="J15" i="221" s="1"/>
  <c r="Q71" i="222" a="1"/>
  <c r="Q71" i="222" s="1"/>
  <c r="AC26" i="221" s="1"/>
  <c r="Q53" i="222" a="1"/>
  <c r="Q53" i="222" s="1"/>
  <c r="AC8" i="221" s="1"/>
  <c r="Q52" i="222" a="1"/>
  <c r="Q52" i="222" s="1"/>
  <c r="AC7" i="221" s="1"/>
  <c r="Q72" i="222" a="1"/>
  <c r="Q72" i="222" s="1"/>
  <c r="AC27" i="221" s="1"/>
  <c r="Q59" i="222" a="1"/>
  <c r="Q59" i="222" s="1"/>
  <c r="AC14" i="221" s="1"/>
  <c r="Q40" i="222" a="1"/>
  <c r="Q40" i="222" s="1"/>
  <c r="J10" i="221" s="1"/>
  <c r="Q76" i="222" a="1"/>
  <c r="Q76" i="222" s="1"/>
  <c r="AC31" i="221" s="1"/>
  <c r="Q54" i="222" a="1"/>
  <c r="Q54" i="222" s="1"/>
  <c r="AC9" i="221" s="1"/>
  <c r="Q46" i="222" a="1"/>
  <c r="Q46" i="222" s="1"/>
  <c r="J16" i="221" s="1"/>
  <c r="Q73" i="222" a="1"/>
  <c r="Q73" i="222" s="1"/>
  <c r="AC28" i="221" s="1"/>
  <c r="Q60" i="222" a="1"/>
  <c r="Q60" i="222" s="1"/>
  <c r="AC15" i="221" s="1"/>
  <c r="Q41" i="222" a="1"/>
  <c r="Q41" i="222" s="1"/>
  <c r="J11" i="221" s="1"/>
  <c r="Q74" i="222" a="1"/>
  <c r="Q74" i="222" s="1"/>
  <c r="AC29" i="221" s="1"/>
  <c r="Q55" i="222" a="1"/>
  <c r="Q55" i="222" s="1"/>
  <c r="AC10" i="221" s="1"/>
  <c r="Q48" i="222" a="1"/>
  <c r="Q48" i="222" s="1"/>
  <c r="Q79" i="222" a="1"/>
  <c r="Q79" i="222" s="1"/>
  <c r="AC34" i="221" s="1"/>
  <c r="Q56" i="222" a="1"/>
  <c r="Q56" i="222" s="1"/>
  <c r="AC11" i="221" s="1"/>
  <c r="Q42" i="222" a="1"/>
  <c r="Q42" i="222" s="1"/>
  <c r="J12" i="221" s="1"/>
  <c r="Q75" i="222" a="1"/>
  <c r="Q75" i="222" s="1"/>
  <c r="AC30" i="221" s="1"/>
  <c r="Q66" i="222" a="1"/>
  <c r="Q66" i="222" s="1"/>
  <c r="AC21" i="221" s="1"/>
  <c r="Q37" i="222" a="1"/>
  <c r="Q37" i="222" s="1"/>
  <c r="Q61" i="222" a="1"/>
  <c r="Q61" i="222" s="1"/>
  <c r="AC16" i="221" s="1"/>
  <c r="Q57" i="222" a="1"/>
  <c r="Q57" i="222" s="1"/>
  <c r="AC12" i="221" s="1"/>
  <c r="Q49" i="222" a="1"/>
  <c r="Q49" i="222" s="1"/>
  <c r="Q67" i="222" a="1"/>
  <c r="Q67" i="222" s="1"/>
  <c r="AC22" i="221" s="1"/>
  <c r="Q43" i="222" a="1"/>
  <c r="Q43" i="222" s="1"/>
  <c r="J13" i="221" s="1"/>
  <c r="Q36" i="222" a="1"/>
  <c r="Q36" i="222" s="1"/>
  <c r="J6" i="221" s="1"/>
  <c r="BB76" i="222" a="1"/>
  <c r="BB76" i="222" s="1"/>
  <c r="BB57" i="222" a="1"/>
  <c r="BB57" i="222" s="1"/>
  <c r="BB43" i="222" a="1"/>
  <c r="BB43" i="222" s="1"/>
  <c r="BB74" i="222" a="1"/>
  <c r="BB74" i="222" s="1"/>
  <c r="BB52" i="222" a="1"/>
  <c r="BB52" i="222" s="1"/>
  <c r="BB38" i="222" a="1"/>
  <c r="BB38" i="222" s="1"/>
  <c r="BB69" i="222" a="1"/>
  <c r="BB69" i="222" s="1"/>
  <c r="BB58" i="222" a="1"/>
  <c r="BB58" i="222" s="1"/>
  <c r="BB44" i="222" a="1"/>
  <c r="BB44" i="222" s="1"/>
  <c r="BB77" i="222" a="1"/>
  <c r="BB77" i="222" s="1"/>
  <c r="BB53" i="222" a="1"/>
  <c r="BB53" i="222" s="1"/>
  <c r="BB50" i="222" a="1"/>
  <c r="BB50" i="222" s="1"/>
  <c r="BB70" i="222" a="1"/>
  <c r="BB70" i="222" s="1"/>
  <c r="BB64" i="222" a="1"/>
  <c r="BB64" i="222" s="1"/>
  <c r="BB39" i="222" a="1"/>
  <c r="BB39" i="222" s="1"/>
  <c r="BB71" i="222" a="1"/>
  <c r="BB71" i="222" s="1"/>
  <c r="BB59" i="222" a="1"/>
  <c r="BB59" i="222" s="1"/>
  <c r="BB45" i="222" a="1"/>
  <c r="BB45" i="222" s="1"/>
  <c r="BB72" i="222" a="1"/>
  <c r="BB72" i="222" s="1"/>
  <c r="BB54" i="222" a="1"/>
  <c r="BB54" i="222" s="1"/>
  <c r="BB40" i="222" a="1"/>
  <c r="BB40" i="222" s="1"/>
  <c r="BB73" i="222" a="1"/>
  <c r="BB73" i="222" s="1"/>
  <c r="BB55" i="222" a="1"/>
  <c r="BB55" i="222" s="1"/>
  <c r="BB35" i="222" a="1"/>
  <c r="BB35" i="222" s="1"/>
  <c r="BB68" i="222" a="1"/>
  <c r="BB68" i="222" s="1"/>
  <c r="BB41" i="222" a="1"/>
  <c r="BB41" i="222" s="1"/>
  <c r="BB46" i="222" a="1"/>
  <c r="BB46" i="222" s="1"/>
  <c r="BB82" i="222" a="1"/>
  <c r="BB82" i="222" s="1"/>
  <c r="BB65" i="222" a="1"/>
  <c r="BB65" i="222" s="1"/>
  <c r="BB36" i="222" a="1"/>
  <c r="BB36" i="222" s="1"/>
  <c r="BB34" i="222" a="1"/>
  <c r="BB34" i="222" s="1"/>
  <c r="BB83" i="222" a="1"/>
  <c r="BB83" i="222" s="1"/>
  <c r="BB60" i="222" a="1"/>
  <c r="BB60" i="222" s="1"/>
  <c r="BB56" i="222" a="1"/>
  <c r="BB56" i="222" s="1"/>
  <c r="BB33" i="222" a="1"/>
  <c r="BB33" i="222" s="1"/>
  <c r="BB78" i="222" a="1"/>
  <c r="BB78" i="222" s="1"/>
  <c r="BB66" i="222" a="1"/>
  <c r="BB66" i="222" s="1"/>
  <c r="BB48" i="222" a="1"/>
  <c r="BB48" i="222" s="1"/>
  <c r="BB79" i="222" a="1"/>
  <c r="BB79" i="222" s="1"/>
  <c r="BB61" i="222" a="1"/>
  <c r="BB61" i="222" s="1"/>
  <c r="BB42" i="222" a="1"/>
  <c r="BB42" i="222" s="1"/>
  <c r="BB81" i="222" a="1"/>
  <c r="BB81" i="222" s="1"/>
  <c r="BB67" i="222" a="1"/>
  <c r="BB67" i="222" s="1"/>
  <c r="BB51" i="222" a="1"/>
  <c r="BB51" i="222" s="1"/>
  <c r="BB80" i="222" a="1"/>
  <c r="BB80" i="222" s="1"/>
  <c r="BB62" i="222" a="1"/>
  <c r="BB62" i="222" s="1"/>
  <c r="BB37" i="222" a="1"/>
  <c r="BB37" i="222" s="1"/>
  <c r="BB75" i="222" a="1"/>
  <c r="BB75" i="222" s="1"/>
  <c r="BB63" i="222" a="1"/>
  <c r="BB63" i="222" s="1"/>
  <c r="BB49" i="222" a="1"/>
  <c r="BB49" i="222" s="1"/>
  <c r="AB71" i="222" a="1"/>
  <c r="AB71" i="222" s="1"/>
  <c r="AB62" i="222" a="1"/>
  <c r="AB62" i="222" s="1"/>
  <c r="AB44" i="222" a="1"/>
  <c r="AB44" i="222" s="1"/>
  <c r="AB63" i="222" a="1"/>
  <c r="AB63" i="222" s="1"/>
  <c r="AB54" i="222" a="1"/>
  <c r="AB54" i="222" s="1"/>
  <c r="AB39" i="222" a="1"/>
  <c r="AB39" i="222" s="1"/>
  <c r="AB68" i="222" a="1"/>
  <c r="AB68" i="222" s="1"/>
  <c r="AB45" i="222" a="1"/>
  <c r="AB45" i="222" s="1"/>
  <c r="AB38" i="222" a="1"/>
  <c r="AB38" i="222" s="1"/>
  <c r="AB82" i="222" a="1"/>
  <c r="AB82" i="222" s="1"/>
  <c r="AB64" i="222" a="1"/>
  <c r="AB64" i="222" s="1"/>
  <c r="AB40" i="222" a="1"/>
  <c r="AB40" i="222" s="1"/>
  <c r="AB33" i="222" a="1"/>
  <c r="AB33" i="222" s="1"/>
  <c r="AB83" i="222" a="1"/>
  <c r="AB83" i="222" s="1"/>
  <c r="AB65" i="222" a="1"/>
  <c r="AB65" i="222" s="1"/>
  <c r="AB60" i="222" a="1"/>
  <c r="AB60" i="222" s="1"/>
  <c r="AB34" i="222" a="1"/>
  <c r="AB34" i="222" s="1"/>
  <c r="AB77" i="222" a="1"/>
  <c r="AB77" i="222" s="1"/>
  <c r="AB66" i="222" a="1"/>
  <c r="AB66" i="222" s="1"/>
  <c r="AB51" i="222" a="1"/>
  <c r="AB51" i="222" s="1"/>
  <c r="AB78" i="222" a="1"/>
  <c r="AB78" i="222" s="1"/>
  <c r="AB72" i="222" a="1"/>
  <c r="AB72" i="222" s="1"/>
  <c r="AB35" i="222" a="1"/>
  <c r="AB35" i="222" s="1"/>
  <c r="AB81" i="222" a="1"/>
  <c r="AB81" i="222" s="1"/>
  <c r="AB67" i="222" a="1"/>
  <c r="AB67" i="222" s="1"/>
  <c r="AB46" i="222" a="1"/>
  <c r="AB46" i="222" s="1"/>
  <c r="AB79" i="222" a="1"/>
  <c r="AB79" i="222" s="1"/>
  <c r="AB55" i="222" a="1"/>
  <c r="AB55" i="222" s="1"/>
  <c r="AB41" i="222" a="1"/>
  <c r="AB41" i="222" s="1"/>
  <c r="AB80" i="222" a="1"/>
  <c r="AB80" i="222" s="1"/>
  <c r="AB56" i="222" a="1"/>
  <c r="AB56" i="222" s="1"/>
  <c r="AB36" i="222" a="1"/>
  <c r="AB36" i="222" s="1"/>
  <c r="AB73" i="222" a="1"/>
  <c r="AB73" i="222" s="1"/>
  <c r="AB57" i="222" a="1"/>
  <c r="AB57" i="222" s="1"/>
  <c r="AB48" i="222" a="1"/>
  <c r="AB48" i="222" s="1"/>
  <c r="AB74" i="222" a="1"/>
  <c r="AB74" i="222" s="1"/>
  <c r="AB52" i="222" a="1"/>
  <c r="AB52" i="222" s="1"/>
  <c r="AB42" i="222" a="1"/>
  <c r="AB42" i="222" s="1"/>
  <c r="AB69" i="222" a="1"/>
  <c r="AB69" i="222" s="1"/>
  <c r="AB61" i="222" a="1"/>
  <c r="AB61" i="222" s="1"/>
  <c r="AB37" i="222" a="1"/>
  <c r="AB37" i="222" s="1"/>
  <c r="AB75" i="222" a="1"/>
  <c r="AB75" i="222" s="1"/>
  <c r="AB58" i="222" a="1"/>
  <c r="AB58" i="222" s="1"/>
  <c r="AB49" i="222" a="1"/>
  <c r="AB49" i="222" s="1"/>
  <c r="AB70" i="222" a="1"/>
  <c r="AB70" i="222" s="1"/>
  <c r="AB53" i="222" a="1"/>
  <c r="AB53" i="222" s="1"/>
  <c r="AB43" i="222" a="1"/>
  <c r="AB43" i="222" s="1"/>
  <c r="AB76" i="222" a="1"/>
  <c r="AB76" i="222" s="1"/>
  <c r="AB59" i="222" a="1"/>
  <c r="AB59" i="222" s="1"/>
  <c r="AB50" i="222" a="1"/>
  <c r="AB50" i="222" s="1"/>
  <c r="BO74" i="222" a="1"/>
  <c r="BO74" i="222" s="1"/>
  <c r="BO52" i="222" a="1"/>
  <c r="BO52" i="222" s="1"/>
  <c r="BO49" i="222" a="1"/>
  <c r="BO49" i="222" s="1"/>
  <c r="BO69" i="222" a="1"/>
  <c r="BO69" i="222" s="1"/>
  <c r="BO58" i="222" a="1"/>
  <c r="BO58" i="222" s="1"/>
  <c r="BO43" i="222" a="1"/>
  <c r="BO43" i="222" s="1"/>
  <c r="BO70" i="222" a="1"/>
  <c r="BO70" i="222" s="1"/>
  <c r="BO53" i="222" a="1"/>
  <c r="BO53" i="222" s="1"/>
  <c r="BO38" i="222" a="1"/>
  <c r="BO38" i="222" s="1"/>
  <c r="BO71" i="222" a="1"/>
  <c r="BO71" i="222" s="1"/>
  <c r="BO59" i="222" a="1"/>
  <c r="BO59" i="222" s="1"/>
  <c r="BO33" i="222" a="1"/>
  <c r="BO33" i="222" s="1"/>
  <c r="BO80" i="222" a="1"/>
  <c r="BO80" i="222" s="1"/>
  <c r="BO63" i="222" a="1"/>
  <c r="BO63" i="222" s="1"/>
  <c r="BO39" i="222" a="1"/>
  <c r="BO39" i="222" s="1"/>
  <c r="BO44" i="222" a="1"/>
  <c r="BO44" i="222" s="1"/>
  <c r="BO81" i="222" a="1"/>
  <c r="BO81" i="222" s="1"/>
  <c r="BO64" i="222" a="1"/>
  <c r="BO64" i="222" s="1"/>
  <c r="BO54" i="222" a="1"/>
  <c r="BO54" i="222" s="1"/>
  <c r="BO34" i="222" a="1"/>
  <c r="BO34" i="222" s="1"/>
  <c r="BO76" i="222" a="1"/>
  <c r="BO76" i="222" s="1"/>
  <c r="BO65" i="222" a="1"/>
  <c r="BO65" i="222" s="1"/>
  <c r="BO45" i="222" a="1"/>
  <c r="BO45" i="222" s="1"/>
  <c r="BO77" i="222" a="1"/>
  <c r="BO77" i="222" s="1"/>
  <c r="BO60" i="222" a="1"/>
  <c r="BO60" i="222" s="1"/>
  <c r="BO40" i="222" a="1"/>
  <c r="BO40" i="222" s="1"/>
  <c r="BO82" i="222" a="1"/>
  <c r="BO82" i="222" s="1"/>
  <c r="BO66" i="222" a="1"/>
  <c r="BO66" i="222" s="1"/>
  <c r="BO51" i="222" a="1"/>
  <c r="BO51" i="222" s="1"/>
  <c r="BO78" i="222" a="1"/>
  <c r="BO78" i="222" s="1"/>
  <c r="BO67" i="222" a="1"/>
  <c r="BO67" i="222" s="1"/>
  <c r="BO35" i="222" a="1"/>
  <c r="BO35" i="222" s="1"/>
  <c r="BO83" i="222" a="1"/>
  <c r="BO83" i="222" s="1"/>
  <c r="BO55" i="222" a="1"/>
  <c r="BO55" i="222" s="1"/>
  <c r="BO46" i="222" a="1"/>
  <c r="BO46" i="222" s="1"/>
  <c r="BO79" i="222" a="1"/>
  <c r="BO79" i="222" s="1"/>
  <c r="BO50" i="222" a="1"/>
  <c r="BO50" i="222" s="1"/>
  <c r="BO41" i="222" a="1"/>
  <c r="BO41" i="222" s="1"/>
  <c r="BO72" i="222" a="1"/>
  <c r="BO72" i="222" s="1"/>
  <c r="BO61" i="222" a="1"/>
  <c r="BO61" i="222" s="1"/>
  <c r="BO36" i="222" a="1"/>
  <c r="BO36" i="222" s="1"/>
  <c r="BO75" i="222" a="1"/>
  <c r="BO75" i="222" s="1"/>
  <c r="BO56" i="222" a="1"/>
  <c r="BO56" i="222" s="1"/>
  <c r="BO48" i="222" a="1"/>
  <c r="BO48" i="222" s="1"/>
  <c r="BO73" i="222" a="1"/>
  <c r="BO73" i="222" s="1"/>
  <c r="BO62" i="222" a="1"/>
  <c r="BO62" i="222" s="1"/>
  <c r="BO42" i="222" a="1"/>
  <c r="BO42" i="222" s="1"/>
  <c r="BO57" i="222" a="1"/>
  <c r="BO57" i="222" s="1"/>
  <c r="BO37" i="222" a="1"/>
  <c r="BO37" i="222" s="1"/>
  <c r="BO68" i="222" a="1"/>
  <c r="BO68" i="222" s="1"/>
  <c r="W80" i="222" a="1"/>
  <c r="W80" i="222" s="1"/>
  <c r="W35" i="221" s="1"/>
  <c r="W63" i="222" a="1"/>
  <c r="W63" i="222" s="1"/>
  <c r="W18" i="221" s="1"/>
  <c r="W43" i="222" a="1"/>
  <c r="W43" i="222" s="1"/>
  <c r="D13" i="221" s="1"/>
  <c r="W77" i="222" a="1"/>
  <c r="W77" i="222" s="1"/>
  <c r="W32" i="221" s="1"/>
  <c r="W68" i="222" a="1"/>
  <c r="W68" i="222" s="1"/>
  <c r="W23" i="221" s="1"/>
  <c r="W38" i="222" a="1"/>
  <c r="W38" i="222" s="1"/>
  <c r="D8" i="221" s="1"/>
  <c r="W76" i="222" a="1"/>
  <c r="W76" i="222" s="1"/>
  <c r="W31" i="221" s="1"/>
  <c r="W64" i="222" a="1"/>
  <c r="W64" i="222" s="1"/>
  <c r="W19" i="221" s="1"/>
  <c r="W50" i="222" a="1"/>
  <c r="W50" i="222" s="1"/>
  <c r="W75" i="222" a="1"/>
  <c r="W75" i="222" s="1"/>
  <c r="W30" i="221" s="1"/>
  <c r="W57" i="222" a="1"/>
  <c r="W57" i="222" s="1"/>
  <c r="W12" i="221" s="1"/>
  <c r="W44" i="222" a="1"/>
  <c r="W44" i="222" s="1"/>
  <c r="D14" i="221" s="1"/>
  <c r="W49" i="222" a="1"/>
  <c r="W49" i="222" s="1"/>
  <c r="W70" i="222" a="1"/>
  <c r="W70" i="222" s="1"/>
  <c r="W25" i="221" s="1"/>
  <c r="W52" i="222" a="1"/>
  <c r="W52" i="222" s="1"/>
  <c r="W7" i="221" s="1"/>
  <c r="W39" i="222" a="1"/>
  <c r="W39" i="222" s="1"/>
  <c r="D9" i="221" s="1"/>
  <c r="W74" i="222" a="1"/>
  <c r="W74" i="222" s="1"/>
  <c r="W29" i="221" s="1"/>
  <c r="W71" i="222" a="1"/>
  <c r="W71" i="222" s="1"/>
  <c r="W26" i="221" s="1"/>
  <c r="W58" i="222" a="1"/>
  <c r="W58" i="222" s="1"/>
  <c r="W13" i="221" s="1"/>
  <c r="W51" i="222" a="1"/>
  <c r="W51" i="222" s="1"/>
  <c r="W6" i="221" s="1"/>
  <c r="W79" i="222" a="1"/>
  <c r="W79" i="222" s="1"/>
  <c r="W34" i="221" s="1"/>
  <c r="W78" i="222" a="1"/>
  <c r="W78" i="222" s="1"/>
  <c r="W33" i="221" s="1"/>
  <c r="W53" i="222" a="1"/>
  <c r="W53" i="222" s="1"/>
  <c r="W8" i="221" s="1"/>
  <c r="W45" i="222" a="1"/>
  <c r="W45" i="222" s="1"/>
  <c r="D15" i="221" s="1"/>
  <c r="W72" i="222" a="1"/>
  <c r="W72" i="222" s="1"/>
  <c r="W27" i="221" s="1"/>
  <c r="W59" i="222" a="1"/>
  <c r="W59" i="222" s="1"/>
  <c r="W14" i="221" s="1"/>
  <c r="W61" i="222" a="1"/>
  <c r="W61" i="222" s="1"/>
  <c r="W16" i="221" s="1"/>
  <c r="W81" i="222" a="1"/>
  <c r="W81" i="222" s="1"/>
  <c r="W36" i="221" s="1"/>
  <c r="W54" i="222" a="1"/>
  <c r="W54" i="222" s="1"/>
  <c r="W9" i="221" s="1"/>
  <c r="W35" i="222" a="1"/>
  <c r="W35" i="222" s="1"/>
  <c r="D5" i="221" s="1"/>
  <c r="W73" i="222" a="1"/>
  <c r="W73" i="222" s="1"/>
  <c r="W28" i="221" s="1"/>
  <c r="W60" i="222" a="1"/>
  <c r="W60" i="222" s="1"/>
  <c r="W15" i="221" s="1"/>
  <c r="W46" i="222" a="1"/>
  <c r="W46" i="222" s="1"/>
  <c r="D16" i="221" s="1"/>
  <c r="W65" i="222" a="1"/>
  <c r="W65" i="222" s="1"/>
  <c r="W20" i="221" s="1"/>
  <c r="W55" i="222" a="1"/>
  <c r="W55" i="222" s="1"/>
  <c r="W10" i="221" s="1"/>
  <c r="W41" i="222" a="1"/>
  <c r="W41" i="222" s="1"/>
  <c r="D11" i="221" s="1"/>
  <c r="W66" i="222" a="1"/>
  <c r="W66" i="222" s="1"/>
  <c r="W21" i="221" s="1"/>
  <c r="W56" i="222" a="1"/>
  <c r="W56" i="222" s="1"/>
  <c r="W11" i="221" s="1"/>
  <c r="W36" i="222" a="1"/>
  <c r="W36" i="222" s="1"/>
  <c r="D6" i="221" s="1"/>
  <c r="W69" i="222" a="1"/>
  <c r="W69" i="222" s="1"/>
  <c r="W24" i="221" s="1"/>
  <c r="W48" i="222" a="1"/>
  <c r="W48" i="222" s="1"/>
  <c r="W40" i="222" a="1"/>
  <c r="W40" i="222" s="1"/>
  <c r="D10" i="221" s="1"/>
  <c r="W82" i="222" a="1"/>
  <c r="W82" i="222" s="1"/>
  <c r="W37" i="221" s="1"/>
  <c r="W67" i="222" a="1"/>
  <c r="W67" i="222" s="1"/>
  <c r="W22" i="221" s="1"/>
  <c r="W42" i="222" a="1"/>
  <c r="W42" i="222" s="1"/>
  <c r="D12" i="221" s="1"/>
  <c r="W33" i="222" a="1"/>
  <c r="W33" i="222" s="1"/>
  <c r="W83" i="222" a="1"/>
  <c r="W83" i="222" s="1"/>
  <c r="W38" i="221" s="1"/>
  <c r="W62" i="222" a="1"/>
  <c r="W62" i="222" s="1"/>
  <c r="W17" i="221" s="1"/>
  <c r="W37" i="222" a="1"/>
  <c r="W37" i="222" s="1"/>
  <c r="W34" i="222" a="1"/>
  <c r="W34" i="222" s="1"/>
  <c r="BH82" i="222" a="1"/>
  <c r="BH82" i="222" s="1"/>
  <c r="BH72" i="222" a="1"/>
  <c r="BH72" i="222" s="1"/>
  <c r="BH45" i="222" a="1"/>
  <c r="BH45" i="222" s="1"/>
  <c r="BH34" i="222" a="1"/>
  <c r="BH34" i="222" s="1"/>
  <c r="BH83" i="222" a="1"/>
  <c r="BH83" i="222" s="1"/>
  <c r="BH65" i="222" a="1"/>
  <c r="BH65" i="222" s="1"/>
  <c r="BH40" i="222" a="1"/>
  <c r="BH40" i="222" s="1"/>
  <c r="BH38" i="222" a="1"/>
  <c r="BH38" i="222" s="1"/>
  <c r="BH77" i="222" a="1"/>
  <c r="BH77" i="222" s="1"/>
  <c r="BH60" i="222" a="1"/>
  <c r="BH60" i="222" s="1"/>
  <c r="BH35" i="222" a="1"/>
  <c r="BH35" i="222" s="1"/>
  <c r="BH78" i="222" a="1"/>
  <c r="BH78" i="222" s="1"/>
  <c r="BH66" i="222" a="1"/>
  <c r="BH66" i="222" s="1"/>
  <c r="BH46" i="222" a="1"/>
  <c r="BH46" i="222" s="1"/>
  <c r="BH79" i="222" a="1"/>
  <c r="BH79" i="222" s="1"/>
  <c r="BH61" i="222" a="1"/>
  <c r="BH61" i="222" s="1"/>
  <c r="BH41" i="222" a="1"/>
  <c r="BH41" i="222" s="1"/>
  <c r="BH80" i="222" a="1"/>
  <c r="BH80" i="222" s="1"/>
  <c r="BH67" i="222" a="1"/>
  <c r="BH67" i="222" s="1"/>
  <c r="BH36" i="222" a="1"/>
  <c r="BH36" i="222" s="1"/>
  <c r="BH73" i="222" a="1"/>
  <c r="BH73" i="222" s="1"/>
  <c r="BH62" i="222" a="1"/>
  <c r="BH62" i="222" s="1"/>
  <c r="BH48" i="222" a="1"/>
  <c r="BH48" i="222" s="1"/>
  <c r="BH68" i="222" a="1"/>
  <c r="BH68" i="222" s="1"/>
  <c r="BH55" i="222" a="1"/>
  <c r="BH55" i="222" s="1"/>
  <c r="BH42" i="222" a="1"/>
  <c r="BH42" i="222" s="1"/>
  <c r="BH81" i="222" a="1"/>
  <c r="BH81" i="222" s="1"/>
  <c r="BH56" i="222" a="1"/>
  <c r="BH56" i="222" s="1"/>
  <c r="BH37" i="222" a="1"/>
  <c r="BH37" i="222" s="1"/>
  <c r="BH74" i="222" a="1"/>
  <c r="BH74" i="222" s="1"/>
  <c r="BH57" i="222" a="1"/>
  <c r="BH57" i="222" s="1"/>
  <c r="BH49" i="222" a="1"/>
  <c r="BH49" i="222" s="1"/>
  <c r="BH69" i="222" a="1"/>
  <c r="BH69" i="222" s="1"/>
  <c r="BH75" i="222" a="1"/>
  <c r="BH75" i="222" s="1"/>
  <c r="BH43" i="222" a="1"/>
  <c r="BH43" i="222" s="1"/>
  <c r="BH70" i="222" a="1"/>
  <c r="BH70" i="222" s="1"/>
  <c r="BH52" i="222" a="1"/>
  <c r="BH52" i="222" s="1"/>
  <c r="BH51" i="222" a="1"/>
  <c r="BH51" i="222" s="1"/>
  <c r="BH71" i="222" a="1"/>
  <c r="BH71" i="222" s="1"/>
  <c r="BH58" i="222" a="1"/>
  <c r="BH58" i="222" s="1"/>
  <c r="BH33" i="222" a="1"/>
  <c r="BH33" i="222" s="1"/>
  <c r="BH76" i="222" a="1"/>
  <c r="BH76" i="222" s="1"/>
  <c r="BH53" i="222" a="1"/>
  <c r="BH53" i="222" s="1"/>
  <c r="BH44" i="222" a="1"/>
  <c r="BH44" i="222" s="1"/>
  <c r="BH63" i="222" a="1"/>
  <c r="BH63" i="222" s="1"/>
  <c r="BH59" i="222" a="1"/>
  <c r="BH59" i="222" s="1"/>
  <c r="BH39" i="222" a="1"/>
  <c r="BH39" i="222" s="1"/>
  <c r="BH64" i="222" a="1"/>
  <c r="BH64" i="222" s="1"/>
  <c r="BH54" i="222" a="1"/>
  <c r="BH54" i="222" s="1"/>
  <c r="BH50" i="222" a="1"/>
  <c r="BH50" i="222" s="1"/>
  <c r="AL24" i="192"/>
  <c r="AL22" i="192"/>
  <c r="AF25" i="192"/>
  <c r="AL25" i="192"/>
  <c r="AF24" i="192"/>
  <c r="AF22" i="192"/>
  <c r="AL26" i="192"/>
  <c r="AG6" i="191"/>
  <c r="AF26" i="192"/>
  <c r="AF23" i="192"/>
  <c r="AM84" i="222" l="1"/>
  <c r="AB88" i="222"/>
  <c r="AS88" i="222"/>
  <c r="BR88" i="222"/>
  <c r="BA88" i="222"/>
  <c r="AY90" i="222"/>
  <c r="BE90" i="222"/>
  <c r="Z90" i="222"/>
  <c r="AG88" i="222"/>
  <c r="AL90" i="222"/>
  <c r="AE88" i="222"/>
  <c r="AA89" i="222"/>
  <c r="BM85" i="222"/>
  <c r="Z84" i="222"/>
  <c r="BL86" i="222"/>
  <c r="BT84" i="222"/>
  <c r="AT84" i="222"/>
  <c r="BR89" i="222"/>
  <c r="BI84" i="222"/>
  <c r="BS90" i="222"/>
  <c r="BP89" i="222"/>
  <c r="BC89" i="222"/>
  <c r="AV89" i="222"/>
  <c r="BQ85" i="222"/>
  <c r="AS89" i="222"/>
  <c r="BH86" i="222"/>
  <c r="AM85" i="222"/>
  <c r="CA88" i="222"/>
  <c r="BO85" i="222"/>
  <c r="BG85" i="222"/>
  <c r="Z89" i="222"/>
  <c r="BS86" i="222"/>
  <c r="BQ90" i="222"/>
  <c r="AK90" i="222"/>
  <c r="BT90" i="222"/>
  <c r="AU89" i="222"/>
  <c r="AF89" i="222"/>
  <c r="BP88" i="222"/>
  <c r="AU90" i="222"/>
  <c r="AQ88" i="222"/>
  <c r="AB85" i="222"/>
  <c r="AA86" i="222"/>
  <c r="BM84" i="222"/>
  <c r="AI90" i="222"/>
  <c r="AE85" i="222"/>
  <c r="AH88" i="222"/>
  <c r="BL90" i="222"/>
  <c r="BF88" i="222"/>
  <c r="AC86" i="222"/>
  <c r="AX88" i="222"/>
  <c r="AT89" i="222"/>
  <c r="AT85" i="222"/>
  <c r="AC90" i="222"/>
  <c r="BP86" i="222"/>
  <c r="AX86" i="222"/>
  <c r="T90" i="222"/>
  <c r="G3" i="221"/>
  <c r="O88" i="222"/>
  <c r="L7" i="221"/>
  <c r="L70" i="222"/>
  <c r="AG25" i="221"/>
  <c r="AI25" i="221" s="1"/>
  <c r="L42" i="222"/>
  <c r="N12" i="221"/>
  <c r="P12" i="221" s="1"/>
  <c r="L82" i="222"/>
  <c r="AG37" i="221"/>
  <c r="AI37" i="221" s="1"/>
  <c r="Q88" i="222"/>
  <c r="J7" i="221"/>
  <c r="Y89" i="222"/>
  <c r="B4" i="221"/>
  <c r="BO86" i="222"/>
  <c r="CA90" i="222"/>
  <c r="BW86" i="222"/>
  <c r="AJ88" i="222"/>
  <c r="BG89" i="222"/>
  <c r="BN89" i="222"/>
  <c r="AU85" i="222"/>
  <c r="AQ84" i="222"/>
  <c r="AH84" i="222"/>
  <c r="AH89" i="222"/>
  <c r="O86" i="222"/>
  <c r="AE5" i="221"/>
  <c r="S90" i="222"/>
  <c r="H3" i="221"/>
  <c r="AP88" i="222"/>
  <c r="AK89" i="222"/>
  <c r="AK88" i="222"/>
  <c r="BU88" i="222"/>
  <c r="AR90" i="222"/>
  <c r="AO89" i="222"/>
  <c r="BL89" i="222"/>
  <c r="BA85" i="222"/>
  <c r="AT86" i="222"/>
  <c r="BY89" i="222"/>
  <c r="AW86" i="222"/>
  <c r="L38" i="222"/>
  <c r="N8" i="221"/>
  <c r="P8" i="221" s="1"/>
  <c r="L63" i="222"/>
  <c r="AG18" i="221"/>
  <c r="AI18" i="221" s="1"/>
  <c r="N5" i="221"/>
  <c r="P5" i="221" s="1"/>
  <c r="L35" i="222"/>
  <c r="BD86" i="222"/>
  <c r="BX88" i="222"/>
  <c r="BH85" i="222"/>
  <c r="W89" i="222"/>
  <c r="D4" i="221"/>
  <c r="BO89" i="222"/>
  <c r="Q86" i="222"/>
  <c r="AC5" i="221"/>
  <c r="CA84" i="222"/>
  <c r="CA86" i="222"/>
  <c r="BW89" i="222"/>
  <c r="AL85" i="222"/>
  <c r="BK84" i="222"/>
  <c r="BN88" i="222"/>
  <c r="AQ86" i="222"/>
  <c r="AF84" i="222"/>
  <c r="BZ85" i="222"/>
  <c r="P85" i="222"/>
  <c r="AD4" i="221"/>
  <c r="AD84" i="222"/>
  <c r="AO85" i="222"/>
  <c r="BL85" i="222"/>
  <c r="V88" i="222"/>
  <c r="E7" i="221"/>
  <c r="BT85" i="222"/>
  <c r="AT88" i="222"/>
  <c r="BY84" i="222"/>
  <c r="BY90" i="222"/>
  <c r="AZ88" i="222"/>
  <c r="AW88" i="222"/>
  <c r="L68" i="222"/>
  <c r="AG23" i="221"/>
  <c r="AI23" i="221" s="1"/>
  <c r="L80" i="222"/>
  <c r="AG35" i="221"/>
  <c r="AI35" i="221" s="1"/>
  <c r="L46" i="222"/>
  <c r="N16" i="221"/>
  <c r="P16" i="221" s="1"/>
  <c r="BX86" i="222"/>
  <c r="Y85" i="222"/>
  <c r="U4" i="221"/>
  <c r="BG86" i="222"/>
  <c r="AU86" i="222"/>
  <c r="AE89" i="222"/>
  <c r="T85" i="222"/>
  <c r="Z4" i="221"/>
  <c r="O90" i="222"/>
  <c r="L3" i="221"/>
  <c r="BV90" i="222"/>
  <c r="BZ90" i="222"/>
  <c r="AK84" i="222"/>
  <c r="AO88" i="222"/>
  <c r="AO86" i="222"/>
  <c r="AT90" i="222"/>
  <c r="X89" i="222"/>
  <c r="C4" i="221"/>
  <c r="BF84" i="222"/>
  <c r="L75" i="222"/>
  <c r="AG30" i="221"/>
  <c r="AI30" i="221" s="1"/>
  <c r="M84" i="222"/>
  <c r="L48" i="222"/>
  <c r="AG3" i="221"/>
  <c r="L69" i="222"/>
  <c r="AG24" i="221"/>
  <c r="AI24" i="221" s="1"/>
  <c r="AV85" i="222"/>
  <c r="BQ88" i="222"/>
  <c r="BB84" i="222"/>
  <c r="BW85" i="222"/>
  <c r="Y88" i="222"/>
  <c r="B7" i="221"/>
  <c r="Y86" i="222"/>
  <c r="U5" i="221"/>
  <c r="BK85" i="222"/>
  <c r="AI86" i="222"/>
  <c r="AU88" i="222"/>
  <c r="AQ90" i="222"/>
  <c r="AA90" i="222"/>
  <c r="BV85" i="222"/>
  <c r="S84" i="222"/>
  <c r="AA3" i="221"/>
  <c r="AP89" i="222"/>
  <c r="BM89" i="222"/>
  <c r="BJ84" i="222"/>
  <c r="BU86" i="222"/>
  <c r="AR84" i="222"/>
  <c r="BT86" i="222"/>
  <c r="AY84" i="222"/>
  <c r="BS89" i="222"/>
  <c r="AW90" i="222"/>
  <c r="BE84" i="222"/>
  <c r="L43" i="222"/>
  <c r="N13" i="221"/>
  <c r="P13" i="221" s="1"/>
  <c r="L62" i="222"/>
  <c r="AG17" i="221"/>
  <c r="AI17" i="221" s="1"/>
  <c r="L40" i="222"/>
  <c r="N10" i="221"/>
  <c r="P10" i="221" s="1"/>
  <c r="BC85" i="222"/>
  <c r="AS84" i="222"/>
  <c r="AS90" i="222"/>
  <c r="AS86" i="222"/>
  <c r="BH88" i="222"/>
  <c r="BO88" i="222"/>
  <c r="AB84" i="222"/>
  <c r="Q89" i="222"/>
  <c r="J4" i="221"/>
  <c r="AL88" i="222"/>
  <c r="BK90" i="222"/>
  <c r="BN90" i="222"/>
  <c r="AX84" i="222"/>
  <c r="AF85" i="222"/>
  <c r="AA85" i="222"/>
  <c r="R90" i="222"/>
  <c r="I3" i="221"/>
  <c r="R85" i="222"/>
  <c r="AB4" i="221"/>
  <c r="BZ88" i="222"/>
  <c r="AK86" i="222"/>
  <c r="P90" i="222"/>
  <c r="K3" i="221"/>
  <c r="AR86" i="222"/>
  <c r="AD89" i="222"/>
  <c r="V86" i="222"/>
  <c r="X5" i="221"/>
  <c r="N90" i="222"/>
  <c r="M3" i="221"/>
  <c r="AZ86" i="222"/>
  <c r="BS85" i="222"/>
  <c r="L58" i="222"/>
  <c r="AG13" i="221"/>
  <c r="AI13" i="221" s="1"/>
  <c r="L79" i="222"/>
  <c r="AG34" i="221"/>
  <c r="AI34" i="221" s="1"/>
  <c r="L55" i="222"/>
  <c r="AG10" i="221"/>
  <c r="AI10" i="221" s="1"/>
  <c r="BD90" i="222"/>
  <c r="AM88" i="222"/>
  <c r="AB86" i="222"/>
  <c r="Q84" i="222"/>
  <c r="AC3" i="221"/>
  <c r="AL86" i="222"/>
  <c r="BG88" i="222"/>
  <c r="AE86" i="222"/>
  <c r="AH90" i="222"/>
  <c r="T88" i="222"/>
  <c r="G7" i="221"/>
  <c r="R88" i="222"/>
  <c r="I7" i="221"/>
  <c r="R86" i="222"/>
  <c r="AB5" i="221"/>
  <c r="BM88" i="222"/>
  <c r="P88" i="222"/>
  <c r="K7" i="221"/>
  <c r="P86" i="222"/>
  <c r="AD5" i="221"/>
  <c r="AD85" i="222"/>
  <c r="BL88" i="222"/>
  <c r="N84" i="222"/>
  <c r="AF3" i="221"/>
  <c r="BT88" i="222"/>
  <c r="AZ84" i="222"/>
  <c r="BR84" i="222"/>
  <c r="BF90" i="222"/>
  <c r="AC85" i="222"/>
  <c r="BS88" i="222"/>
  <c r="BP90" i="222"/>
  <c r="L74" i="222"/>
  <c r="AG29" i="221"/>
  <c r="AI29" i="221" s="1"/>
  <c r="L53" i="222"/>
  <c r="AG8" i="221"/>
  <c r="AI8" i="221" s="1"/>
  <c r="L65" i="222"/>
  <c r="AG20" i="221"/>
  <c r="AI20" i="221" s="1"/>
  <c r="AV90" i="222"/>
  <c r="BD88" i="222"/>
  <c r="AM86" i="222"/>
  <c r="W90" i="222"/>
  <c r="D3" i="221"/>
  <c r="W85" i="222"/>
  <c r="W4" i="221"/>
  <c r="AB89" i="222"/>
  <c r="BB90" i="222"/>
  <c r="CA89" i="222"/>
  <c r="BW88" i="222"/>
  <c r="AJ89" i="222"/>
  <c r="Y90" i="222"/>
  <c r="B3" i="221"/>
  <c r="BK88" i="222"/>
  <c r="AI84" i="222"/>
  <c r="AE90" i="222"/>
  <c r="BV89" i="222"/>
  <c r="BV88" i="222"/>
  <c r="BZ89" i="222"/>
  <c r="AP84" i="222"/>
  <c r="BJ90" i="222"/>
  <c r="BU90" i="222"/>
  <c r="Z85" i="222"/>
  <c r="BA90" i="222"/>
  <c r="AN84" i="222"/>
  <c r="AZ90" i="222"/>
  <c r="BI85" i="222"/>
  <c r="X90" i="222"/>
  <c r="C3" i="221"/>
  <c r="BF86" i="222"/>
  <c r="L51" i="222"/>
  <c r="AG6" i="221"/>
  <c r="AI6" i="221" s="1"/>
  <c r="L67" i="222"/>
  <c r="AG22" i="221"/>
  <c r="AI22" i="221" s="1"/>
  <c r="L45" i="222"/>
  <c r="N15" i="221"/>
  <c r="P15" i="221" s="1"/>
  <c r="BC86" i="222"/>
  <c r="BC88" i="222"/>
  <c r="AV88" i="222"/>
  <c r="BQ84" i="222"/>
  <c r="BQ89" i="222"/>
  <c r="BB85" i="222"/>
  <c r="AJ84" i="222"/>
  <c r="AJ86" i="222"/>
  <c r="Y84" i="222"/>
  <c r="U3" i="221"/>
  <c r="BK86" i="222"/>
  <c r="BN84" i="222"/>
  <c r="AU84" i="222"/>
  <c r="AQ89" i="222"/>
  <c r="AQ85" i="222"/>
  <c r="AE84" i="222"/>
  <c r="AA88" i="222"/>
  <c r="T89" i="222"/>
  <c r="G4" i="221"/>
  <c r="O84" i="222"/>
  <c r="AE3" i="221"/>
  <c r="BZ86" i="222"/>
  <c r="BU84" i="222"/>
  <c r="V90" i="222"/>
  <c r="E3" i="221"/>
  <c r="BA86" i="222"/>
  <c r="BI86" i="222"/>
  <c r="X85" i="222"/>
  <c r="V4" i="221"/>
  <c r="AW89" i="222"/>
  <c r="AW84" i="222"/>
  <c r="BE85" i="222"/>
  <c r="BP85" i="222"/>
  <c r="L52" i="222"/>
  <c r="AG7" i="221"/>
  <c r="AI7" i="221" s="1"/>
  <c r="L78" i="222"/>
  <c r="AG33" i="221"/>
  <c r="AI33" i="221" s="1"/>
  <c r="L60" i="222"/>
  <c r="AG15" i="221"/>
  <c r="AI15" i="221" s="1"/>
  <c r="BX90" i="222"/>
  <c r="AM89" i="222"/>
  <c r="W88" i="222"/>
  <c r="D7" i="221"/>
  <c r="BH90" i="222"/>
  <c r="Q90" i="222"/>
  <c r="J3" i="221"/>
  <c r="BK89" i="222"/>
  <c r="BG90" i="222"/>
  <c r="AI89" i="222"/>
  <c r="R89" i="222"/>
  <c r="I4" i="221"/>
  <c r="S89" i="222"/>
  <c r="H4" i="221"/>
  <c r="BM90" i="222"/>
  <c r="BJ86" i="222"/>
  <c r="AR89" i="222"/>
  <c r="AD90" i="222"/>
  <c r="AO84" i="222"/>
  <c r="AO90" i="222"/>
  <c r="V84" i="222"/>
  <c r="X3" i="221"/>
  <c r="N89" i="222"/>
  <c r="M4" i="221"/>
  <c r="BT89" i="222"/>
  <c r="AC88" i="222"/>
  <c r="BE86" i="222"/>
  <c r="L73" i="222"/>
  <c r="AG28" i="221"/>
  <c r="AI28" i="221" s="1"/>
  <c r="M90" i="222"/>
  <c r="L33" i="222"/>
  <c r="N3" i="221"/>
  <c r="L64" i="222"/>
  <c r="AG19" i="221"/>
  <c r="AI19" i="221" s="1"/>
  <c r="BD84" i="222"/>
  <c r="AG89" i="222"/>
  <c r="BO84" i="222"/>
  <c r="BO90" i="222"/>
  <c r="CA85" i="222"/>
  <c r="BW90" i="222"/>
  <c r="AH85" i="222"/>
  <c r="T86" i="222"/>
  <c r="Z5" i="221"/>
  <c r="BV86" i="222"/>
  <c r="Z88" i="222"/>
  <c r="BA84" i="222"/>
  <c r="BA89" i="222"/>
  <c r="AN89" i="222"/>
  <c r="BI90" i="222"/>
  <c r="BI88" i="222"/>
  <c r="X86" i="222"/>
  <c r="V5" i="221"/>
  <c r="BF89" i="222"/>
  <c r="BF85" i="222"/>
  <c r="M85" i="222"/>
  <c r="L49" i="222"/>
  <c r="AG4" i="221"/>
  <c r="L36" i="222"/>
  <c r="N6" i="221"/>
  <c r="P6" i="221" s="1"/>
  <c r="L39" i="222"/>
  <c r="N9" i="221"/>
  <c r="P9" i="221" s="1"/>
  <c r="BC90" i="222"/>
  <c r="AV86" i="222"/>
  <c r="AM90" i="222"/>
  <c r="AG90" i="222"/>
  <c r="BH84" i="222"/>
  <c r="W84" i="222"/>
  <c r="W3" i="221"/>
  <c r="W86" i="222"/>
  <c r="W5" i="221"/>
  <c r="AB90" i="222"/>
  <c r="BB88" i="222"/>
  <c r="BB89" i="222"/>
  <c r="AJ90" i="222"/>
  <c r="AX90" i="222"/>
  <c r="AF86" i="222"/>
  <c r="AH86" i="222"/>
  <c r="O89" i="222"/>
  <c r="L4" i="221"/>
  <c r="S85" i="222"/>
  <c r="AA4" i="221"/>
  <c r="BJ85" i="222"/>
  <c r="BJ89" i="222"/>
  <c r="BU89" i="222"/>
  <c r="P84" i="222"/>
  <c r="AD3" i="221"/>
  <c r="AR85" i="222"/>
  <c r="BY86" i="222"/>
  <c r="BY85" i="222"/>
  <c r="AN85" i="222"/>
  <c r="AZ89" i="222"/>
  <c r="BR86" i="222"/>
  <c r="AY85" i="222"/>
  <c r="AC89" i="222"/>
  <c r="L57" i="222"/>
  <c r="AG12" i="221"/>
  <c r="AI12" i="221" s="1"/>
  <c r="L61" i="222"/>
  <c r="AG16" i="221"/>
  <c r="AI16" i="221" s="1"/>
  <c r="L54" i="222"/>
  <c r="AG9" i="221"/>
  <c r="AI9" i="221" s="1"/>
  <c r="BX84" i="222"/>
  <c r="AG86" i="222"/>
  <c r="BG84" i="222"/>
  <c r="AX85" i="222"/>
  <c r="AF90" i="222"/>
  <c r="T84" i="222"/>
  <c r="Z3" i="221"/>
  <c r="AP90" i="222"/>
  <c r="Z86" i="222"/>
  <c r="AD88" i="222"/>
  <c r="BL84" i="222"/>
  <c r="V89" i="222"/>
  <c r="E4" i="221"/>
  <c r="N85" i="222"/>
  <c r="AF4" i="221"/>
  <c r="BR90" i="222"/>
  <c r="X88" i="222"/>
  <c r="C7" i="221"/>
  <c r="AY89" i="222"/>
  <c r="L77" i="222"/>
  <c r="AG32" i="221"/>
  <c r="AI32" i="221" s="1"/>
  <c r="L83" i="222"/>
  <c r="AG38" i="221"/>
  <c r="AI38" i="221" s="1"/>
  <c r="L76" i="222"/>
  <c r="AG31" i="221"/>
  <c r="AI31" i="221" s="1"/>
  <c r="AV84" i="222"/>
  <c r="AG85" i="222"/>
  <c r="Q85" i="222"/>
  <c r="AC4" i="221"/>
  <c r="BW84" i="222"/>
  <c r="AI85" i="222"/>
  <c r="AF88" i="222"/>
  <c r="O85" i="222"/>
  <c r="AE4" i="221"/>
  <c r="BV84" i="222"/>
  <c r="BZ84" i="222"/>
  <c r="AP86" i="222"/>
  <c r="P89" i="222"/>
  <c r="K4" i="221"/>
  <c r="N86" i="222"/>
  <c r="AF5" i="221"/>
  <c r="AN86" i="222"/>
  <c r="BR85" i="222"/>
  <c r="BS84" i="222"/>
  <c r="BE89" i="222"/>
  <c r="M88" i="222"/>
  <c r="L37" i="222"/>
  <c r="N7" i="221"/>
  <c r="P7" i="221" s="1"/>
  <c r="M89" i="222"/>
  <c r="L34" i="222"/>
  <c r="N4" i="221"/>
  <c r="L44" i="222"/>
  <c r="N14" i="221"/>
  <c r="P14" i="221" s="1"/>
  <c r="BD89" i="222"/>
  <c r="AG84" i="222"/>
  <c r="AS85" i="222"/>
  <c r="BH89" i="222"/>
  <c r="BB86" i="222"/>
  <c r="AL89" i="222"/>
  <c r="AJ85" i="222"/>
  <c r="BN86" i="222"/>
  <c r="AI88" i="222"/>
  <c r="AA84" i="222"/>
  <c r="S88" i="222"/>
  <c r="H7" i="221"/>
  <c r="AP85" i="222"/>
  <c r="BM86" i="222"/>
  <c r="AK85" i="222"/>
  <c r="BJ88" i="222"/>
  <c r="BU85" i="222"/>
  <c r="AR88" i="222"/>
  <c r="BY88" i="222"/>
  <c r="AN90" i="222"/>
  <c r="BI89" i="222"/>
  <c r="AY88" i="222"/>
  <c r="AY86" i="222"/>
  <c r="BE88" i="222"/>
  <c r="BP84" i="222"/>
  <c r="M86" i="222"/>
  <c r="L50" i="222"/>
  <c r="AG5" i="221"/>
  <c r="L56" i="222"/>
  <c r="AG11" i="221"/>
  <c r="AI11" i="221" s="1"/>
  <c r="L41" i="222"/>
  <c r="N11" i="221"/>
  <c r="P11" i="221" s="1"/>
  <c r="L72" i="222"/>
  <c r="AG27" i="221"/>
  <c r="AI27" i="221" s="1"/>
  <c r="BQ86" i="222"/>
  <c r="BD85" i="222"/>
  <c r="BX85" i="222"/>
  <c r="AL84" i="222"/>
  <c r="BN85" i="222"/>
  <c r="AX89" i="222"/>
  <c r="R84" i="222"/>
  <c r="AB3" i="221"/>
  <c r="S86" i="222"/>
  <c r="AA5" i="221"/>
  <c r="AD86" i="222"/>
  <c r="V85" i="222"/>
  <c r="X4" i="221"/>
  <c r="N88" i="222"/>
  <c r="M7" i="221"/>
  <c r="AN88" i="222"/>
  <c r="AZ85" i="222"/>
  <c r="X84" i="222"/>
  <c r="V3" i="221"/>
  <c r="AC84" i="222"/>
  <c r="AW85" i="222"/>
  <c r="L59" i="222"/>
  <c r="AG14" i="221"/>
  <c r="AI14" i="221" s="1"/>
  <c r="L81" i="222"/>
  <c r="AG36" i="221"/>
  <c r="AI36" i="221" s="1"/>
  <c r="L66" i="222"/>
  <c r="AG21" i="221"/>
  <c r="AI21" i="221" s="1"/>
  <c r="L71" i="222"/>
  <c r="AG26" i="221"/>
  <c r="AI26" i="221" s="1"/>
  <c r="BC84" i="222"/>
  <c r="BX89" i="222"/>
  <c r="P4" i="221" l="1"/>
  <c r="AI5" i="221"/>
  <c r="P3" i="221"/>
  <c r="AI4" i="221"/>
  <c r="AI3" i="221"/>
</calcChain>
</file>

<file path=xl/comments1.xml><?xml version="1.0" encoding="utf-8"?>
<comments xmlns="http://schemas.openxmlformats.org/spreadsheetml/2006/main">
  <authors>
    <author>tc={C0D91F2C-C90A-4190-9607-6C076197B902}</author>
    <author>tc={3C37699A-A284-496B-9480-2EC16BEE346C}</author>
    <author>tc={78780FF2-F8F5-412A-8416-CD306F0AD6FF}</author>
    <author>tc={1208C0FF-FA78-4782-AAB4-66722528025B}</author>
  </authors>
  <commentList>
    <comment ref="D61" authorId="0" shapeId="0">
      <text>
        <r>
          <rPr>
            <sz val="10"/>
            <color theme="1"/>
            <rFont val="楷体"/>
            <family val="2"/>
            <charset val="134"/>
          </rPr>
          <t>[线程批注]
你的Excel版本可读取此线程批注; 但如果在更新版本的Excel中打开文件，则对批注所作的任何改动都将被删除。了解详细信息: https://go.microsoft.com/fwlink/?linkid=870924
注释:
    跟踪支架无高频指标，增加一个电池片指标</t>
        </r>
      </text>
    </comment>
    <comment ref="D64" authorId="1" shapeId="0">
      <text>
        <r>
          <rPr>
            <sz val="10"/>
            <color theme="1"/>
            <rFont val="楷体"/>
            <family val="2"/>
            <charset val="134"/>
          </rPr>
          <t>[线程批注]
你的Excel版本可读取此线程批注; 但如果在更新版本的Excel中打开文件，则对批注所作的任何改动都将被删除。了解详细信息: https://go.microsoft.com/fwlink/?linkid=870924
注释:
    跟踪支架无高频指标，增加一个光伏玻璃指标</t>
        </r>
      </text>
    </comment>
    <comment ref="D111" authorId="2" shapeId="0">
      <text>
        <r>
          <rPr>
            <sz val="10"/>
            <color theme="1"/>
            <rFont val="楷体"/>
            <family val="2"/>
            <charset val="134"/>
          </rPr>
          <t>[线程批注]
你的Excel版本可读取此线程批注; 但如果在更新版本的Excel中打开文件，则对批注所作的任何改动都将被删除。了解详细信息: https://go.microsoft.com/fwlink/?linkid=870924
注释:
    信骅为服务器BMC芯片全球最大龙头（70%市占率），服务器景气指标较多，交换机、路由器又没有对应的景气指标，因此此处把服务器景气指标拿来补充上</t>
        </r>
      </text>
    </comment>
    <comment ref="D112" authorId="3" shapeId="0">
      <text>
        <r>
          <rPr>
            <sz val="10"/>
            <color theme="1"/>
            <rFont val="楷体"/>
            <family val="2"/>
            <charset val="134"/>
          </rPr>
          <t>[线程批注]
你的Excel版本可读取此线程批注; 但如果在更新版本的Excel中打开文件，则对批注所作的任何改动都将被删除。了解详细信息: https://go.microsoft.com/fwlink/?linkid=870924
注释:
    勤诚为服务器机壳全球最大龙头，服务器景气指标较多，交换机、路由器又没有对应的景气指标，因此此处把服务器景气指标拿来补充上</t>
        </r>
      </text>
    </comment>
  </commentList>
</comments>
</file>

<file path=xl/comments2.xml><?xml version="1.0" encoding="utf-8"?>
<comments xmlns="http://schemas.openxmlformats.org/spreadsheetml/2006/main">
  <authors>
    <author>Adam Wang</author>
  </authors>
  <commentList>
    <comment ref="AA2" authorId="0" shapeId="0">
      <text>
        <r>
          <rPr>
            <b/>
            <sz val="9"/>
            <color indexed="81"/>
            <rFont val="宋体"/>
            <family val="3"/>
            <charset val="134"/>
          </rPr>
          <t>UEsDBBQAAAAIAMWunVP0i58aEQMAAAQkAAAKAAAAemlwcGVkZmlsZXN1cWJgZWBg4GBnAIN4vVotrau8nlOWJpzbfmbLWwY08B8IQPTOM9tWXD+16dfZbddPnX21+eS2d1bXjl15c2mr1bHfm7dCmQdu7zl2ds3GE+iGDCqwxZgLVQCL17Zfu3AB6B+QXzSuHNIcGIcy+hoYmFmYmprikH8z/9NalmsXdv7CY8bOX3sund2859i+a8Tbq0qsQqZhlCwY1w20C0bBYATpbyTtbyrUOWy7pOvtL3wnFF2ecPl45teh7QsXbVmzacPCRbv27r+6a++ZN7vOHnty+veV06eenHyxccfgyiZTC9AEBnP5aGBgYmCOQ35wl49DLFmMlo+jABvQXC/03FV4i/+mzCtBQjva0tHlYeXjwcenbp//dXC/1ebTlw9v3mq18/Glp1ZbN145dG0r/R1NEZCbwQKmGWECm08fXLX7IdRjID8OmNNQAWOwmSGwgDQ2wyHPOpNw+QjxG2n2HtxHpEImxmGULEbLx1GACRhrXhYqiN1Y5rk9TiMly0rlB3p5qcMAKUmGT0agRvkIK7m0DPSAtCFtHMpYbMgwEOXj2U9ElpBMwylZoJSPus4yrx+ZSdkPlGNGwWAB/jtanRdd/Og86dOFPynVu6aiy8Paj9sXbX1+4dCVb6CO0Ym7wAxxZvXFL0fugHtHQysvrDXnA9Pw8hHkLZD34F7bfu3AgwtnB65jDQWMwaaGhpam5sY45K/MIVw+hmfmpZBq79lPx5efvU+EQqZhlCzYR9uPowATMG7uNEsXOrPCcdU6tZMr35rJopeXzAyQkgR/RrDaQ2yfbOABNcrHwFDHoBDXIJ9IDWMdWCmmU+fjGByio+CZl5yfW5CTWpJKYfHKWGzEgK98ZJknuI51tHykDoCUj0xQHjMocTDiVj0KRghgfCIRf+mZ21nPaf+/3vOeIaCBXl5yMoBTDSPB8tFq9/aNJ65823N5oL1ECFCjfHTxdHNzDXL1c3bVKDbSIbK01DHQMQRhYotNxmJjvOWj6PzR8pFqALV8hCSO0QJyRANI9DMyQmgJEJG8VGQlAwMAUEsBAhQAFAAAAAgAxa6dU/SLnxoRAwAABCQAAAoAAAAAAAAAAAAgAAAAAAAAAHppcHBlZGZpbGVQSwUGAAAAAAEAAQA4AAAAOQMAAAAA</t>
        </r>
      </text>
    </comment>
  </commentList>
</comments>
</file>

<file path=xl/comments3.xml><?xml version="1.0" encoding="utf-8"?>
<comments xmlns="http://schemas.openxmlformats.org/spreadsheetml/2006/main">
  <authors>
    <author>Adam Wang</author>
    <author>Xavier</author>
  </authors>
  <commentList>
    <comment ref="N1" authorId="0" shapeId="0">
      <text>
        <r>
          <rPr>
            <sz val="9"/>
            <color indexed="81"/>
            <rFont val="宋体"/>
            <family val="3"/>
            <charset val="134"/>
          </rPr>
          <t>RGF0YXllcyFfRGF0YXllc1RhZ18yMDIwNzA5MTUwLDIwMjA3MDkxNDksMjAyMDcwOTE0OCwyMDIwNzA5MTQ3X0RhdGF5ZXNUYWdfMV9EYXRheWVzVGFnXzJfRGF0YXllc1RhZ18yMDExLTAzLTMxX0RhdGF5ZXNUYWdf5oyH5qCH5ZCN56ewLOmikeW6pizljZXkvY0s5p2l5rqQ</t>
        </r>
      </text>
    </comment>
    <comment ref="T1" authorId="0" shapeId="0">
      <text>
        <r>
          <rPr>
            <b/>
            <sz val="9"/>
            <color indexed="81"/>
            <rFont val="宋体"/>
            <family val="3"/>
            <charset val="134"/>
          </rPr>
          <t>UEsDBBQACAgIAH2eVlQAAAAAAAAAAAAAAAAKAAAAemlwcGVkZmlsZXN1cWJgZWBg4GBmAIOQw8m5NyR6/bepKN6ac8lHjgEN/AcCEL190dbnFw5d+XbyxcYdJ+4e3G+1/fnW51YHbu85dm0rup7BDcI9OcA0IwVmBJsaGliYmFpQx0U4ACMBW1pnf1rLcu3Czl94zAjPzEsh1d6zn44vP3ufCIVMwyhZsK8baBeMgkEIGI1dT2sVrKpP2jBbmv2olNNE9PISVIwCSxJGfBnBas++gfYHCYAa5aNbkGtgvIt/uJ8GrAzTUfBxDA7RUQh2dQz299NR8PX3C/HQUTDQUTAGkprkWMJYbIJXvnX21rWsg7h8HFLJAlI+MkF5zAPoklEwiAAjk3eRq32bRUf1bTXd9ojIyejlJScDONUQKh+tdm/feOLKtz2XB9pDhAE1ykcXxxDHeGcPRz93Vw2Sy0odBRdPNzfXIFc/Z1ewqKGOAsgQHYUI/wggD1aYMhab4nXEtDmDvnwcOskCrf3ICCdGwcgFoATAyAhJBhIgInmpyEoGBgBQSwcI2ThpDn4BAACEDwAAUEsBAhQAFAAICAgAfZ5WVNk4aQ5+AQAAhA8AAAoAAAAAAAAAAAAAAAAAAAAAAHppcHBlZGZpbGVQSwUGAAAAAAEAAQA4AAAAtgEAAAAA</t>
        </r>
      </text>
    </comment>
    <comment ref="AT23" authorId="1" shapeId="0">
      <text>
        <r>
          <rPr>
            <b/>
            <sz val="9"/>
            <color indexed="81"/>
            <rFont val="宋体"/>
            <family val="3"/>
            <charset val="134"/>
          </rPr>
          <t xml:space="preserve">仅1个
</t>
        </r>
      </text>
    </comment>
  </commentList>
</comments>
</file>

<file path=xl/comments4.xml><?xml version="1.0" encoding="utf-8"?>
<comments xmlns="http://schemas.openxmlformats.org/spreadsheetml/2006/main">
  <authors>
    <author>Adam Wang</author>
  </authors>
  <commentList>
    <comment ref="K1" authorId="0" shapeId="0">
      <text>
        <r>
          <rPr>
            <b/>
            <sz val="9"/>
            <color indexed="81"/>
            <rFont val="宋体"/>
            <family val="3"/>
            <charset val="134"/>
          </rPr>
          <t>UEsDBBQAAgAIAOelnlOk6H6ASgMAACQpAAAKABEAemlwcGVkZmlsZVVUDQAHUKrNYVCqzWFQqs1hc3VxYmBlYGDg4GAAg4DpjTcYlKN9lyqJ7S3fZh/FgAb+AwGQYtz06+B+q51LLm3d/evY9xOnrbZuvHLo7JqNJxiGHMjylUAVuPb90iqQzzb9OrYd7E2Y3zSuHNIcQIcyBhsYmRgbGxjhkN+39NNalmsXdv7CY8bOX3sund2859i+a8Tbq0qsQiYGhmGTLBjXDb2UPAponyyMlUXuaP5J8d1n+YPllFSV2+/MxM6F6mUeTTUnrkcy3WAAFaOMQHTi6sZ9Vrt/Xdi6bcXWpdAccWErctYYKtki5horLHdDAEGvYZoR4Brk7OoX4uzhruFuaGRoZmxiqGOgY2hE1eKUsdjQlAFkNA75V7VX1rKAHI/HDJD0kVs7Pu8gIfurMpz9dOLqlVUEFTKRFXaDE/xfixL0PKNFwygAJYTa4tzAmXbBni3+Om8fXhGZksNQc3MRy2//lgvz1h+PnH/eAJIPGPccO/1496+Fi86uuHB019ljT07/3vr8+uWTLzbuuHbsyptLW62ufb+86tLWcx9PXT3x2urA7T3HQOWl1eaXJxZe/AnMQ9seXNux8dXxz7vODrSXjWLQBECZ+dhnoBe2X7twAc0nOJqQvqbmZuaWhqbaxYYMxkaGhjqGlpaWugZGukYWOkYGhua6Boa6xoYUlpaMxUYMRiDTccgn9BJuPx65teUZAw3bj+Qli0GYEZ6uROYVG/JyweJ4RBYLjKNFIwR4n6wrZd2Q7ja/c82hmHjnb+jyuPrXgzipEwAlBPvXML8Njv61Ia7+dfIg7F8P2WQx2r8eBdgAen8aHUDKR8bh05GiSv+aPlkW1nXHIV9TQ5v+9YabI75/PQpGASQPovenuUsVd1XPP+ixIHNlbYH+knuyIEXA9jaF/etB5GVq9K9dI0KCHJ1DNIINDIxo2L82JNC/fr9soNuPw7R/ffLn///16x86gOj7D584jBYUIxWgl4fo8tD2I+OwyQhUKR/pAhhhpS8O+YTekytHy0cqAdTycRSMAgjY9uX7z9epzf77kl6+jLRl7kGXJ7p8BGWDQV82gkAqoxJaGYJWPsJ8MsDDjwyMBGYI+JcP/PjjsEkWvKPjj6MALf9BSOhcFXjSInmpCLAeBQBQSwECFwsUAAIACADnpZ5TpOh+gEoDAAAkKQAACgAJAAAAAAAAAAAAAIAAAAAAemlwcGVkZmlsZVVUBQAHUKrNYVBLBQYAAAAAAQABAEEAAACDAwAAAAA=</t>
        </r>
      </text>
    </comment>
  </commentList>
</comments>
</file>

<file path=xl/comments5.xml><?xml version="1.0" encoding="utf-8"?>
<comments xmlns="http://schemas.openxmlformats.org/spreadsheetml/2006/main">
  <authors>
    <author>Adam Wang</author>
    <author>Xavier</author>
  </authors>
  <commentList>
    <comment ref="N1" authorId="0" shapeId="0">
      <text>
        <r>
          <rPr>
            <b/>
            <sz val="9"/>
            <color indexed="81"/>
            <rFont val="宋体"/>
            <family val="3"/>
            <charset val="134"/>
          </rPr>
          <t>UEsDBBQAAAAIAEmnnlNpOHZJkgQAAMRCAAAKAAAAemlwcGVkZmlsZXN1cWJgZWBg4OBlAAOXE4qRk25+9ZobHMdwVi92CQMa+A8EIHrP7R0fra79vfLm5K8zv6yiDC2sTp7ftRhd9VAAG8NYwTQjTGCweo0x2NTcwMDA0BiHvNZMgXWM1y7s/IXHjPDMvBRS7b2ySn/bNWIUMg3esCMZCKwbaBeMgkEIGEtOfNC19Nd3W21pY2xyrnglennJzAApSbBnBKs9+wbaByQDapSPgaGOQSGuQT6RGsY6sFJMp87HMThER8E5P7cgJ7UkVZNShzIWGxox4CkfE2ZuXcs6Wj5SB0DKRyYoj5kRj9JRMHIA44/cRxl6axV85v9cfWBPakcQennJwQBJNTjLR6uzazaeGGhvkAKoUT4GuAY5u/qFOHu4awALMR2iiksdAx0TkspMYPlojK98PDeLNuWjKsOILx8ZWQbQKaNgEAG7cpa4CXt7fKbFuN9KkDrIhC4P619vX7T1+YVDV76dfLFxx4m7B/dbbX++9bnVgdt7jg218jHZkwNMw8vHweo1YP/a0MDCxNwQh/yVOZ/WstCkfCQSMA3esCMZsI/2r0cBJmCMnfi7//+cZV6rU6ZnfRN7xIxeXsL61/gzwlDqZ1OjfERtMEJKMVr0r00Y8JSPvnNp1X4kEgy/8nG0fz0KUMEmx9+sfx+tde7M/Xlu4V8hO3R5WPtx0y9g4t+55NLW3b+OfT9xeihmASgo8ZVAFRisXmMMNjAyMTY2NMIhn7yUcPtx5689l85u3nNsH1EdZgggpXwcrGFHMmAcbT+OAiwgYHrjDQblaN+lSmJ7y7fZR6HL4yoft268cmhIZgSGLPTy8dr3S6tAPtv069h2sDdhftO4cojiRiAFAFo+GuAqH/cNwvJxyCaL0fJxFGADvzMTOxeql3k01Zy4Hsl0A0MeVj6euLpxn9XuXxe2bluxdSk0R1zYipQ16O5yckHMNcj8DHyodbB6jdHd0MjQzNgEV/+6pubKWhaQ4/GYAZI+cmvH5x0kZP8NN89+OnH1yiqCCpkGb9iRDP6vHWgXjIJBCBiNlUXuaP5J8d1n+YPllFSVG3p5CRqrAw3GEMwIQ2YemxrlI9L8NawQ0zHQMTSianOTsdjQlAFP+fiqljbloyrDiC8fGXkGyh2jYHABp4CpwWct7Jy3zTXYHb+rvA9dHnv7ce+HU1+OXzj/ffevLZvo72bKgBv+8nHweA3afjS0xCE/+NqPgyfsSAaj7cdRgAUwOm+a8lA3RsBn82eutDc1v73Ry0vs7UfkjDBkGo5QQI3yEaP9aGhJk/ajGQOe8nHwtR+HTfk42n4cBRAgOP/DlAdy/Y6TdysKz7jqNx1dHmV+BqVYHKpD8bZ5aAKDeH7GwMjc3BJX+ZjeNUjmZ4ZDshidnxkF2EBXKc+CMt4Qt9lyjOyHRfY+R5eHlo+Ml1dd2nrq6onXVqBMsHPJvvsXLlzaOiSXc0xST0MVAJWNxz4DfbP9GshTFxYeeGB17TvIw+c+grw8UMUko6+ZsYWlgTGu/TOuS68McPnIyDB8ksVo+TgKUAFkDSwjI4QGL3pJXiqykoEBAFBLAQIUABQAAAAIAEmnnlNpOHZJkgQAAMRCAAAKAAAAAAAAAAAAIAAAAAAAAAB6aXBwZWRmaWxlUEsFBgAAAAABAAEAOAAAALoEAAAAAA==</t>
        </r>
      </text>
    </comment>
    <comment ref="L2" authorId="1" shapeId="0">
      <text>
        <r>
          <rPr>
            <sz val="9"/>
            <color indexed="81"/>
            <rFont val="宋体"/>
            <family val="3"/>
            <charset val="134"/>
          </rPr>
          <t xml:space="preserve">22年后为重点企业营收同比数据，来源datayes
</t>
        </r>
      </text>
    </comment>
  </commentList>
</comments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<sst xmlns="http://schemas.openxmlformats.org/spreadsheetml/2006/main" count="4750" uniqueCount="1026">
  <si>
    <r>
      <rPr>
        <b/>
        <sz val="10"/>
        <color theme="1"/>
        <rFont val="楷体"/>
        <family val="3"/>
        <charset val="134"/>
      </rPr>
      <t>锂电</t>
    </r>
  </si>
  <si>
    <r>
      <rPr>
        <b/>
        <sz val="10"/>
        <color theme="1"/>
        <rFont val="楷体"/>
        <family val="3"/>
        <charset val="134"/>
      </rPr>
      <t>光伏</t>
    </r>
  </si>
  <si>
    <t>数字基建</t>
    <phoneticPr fontId="5" type="noConversion"/>
  </si>
  <si>
    <r>
      <rPr>
        <b/>
        <sz val="10"/>
        <color theme="1"/>
        <rFont val="楷体"/>
        <family val="3"/>
        <charset val="134"/>
      </rPr>
      <t>锂电上游</t>
    </r>
  </si>
  <si>
    <r>
      <rPr>
        <b/>
        <sz val="10"/>
        <color theme="1"/>
        <rFont val="楷体"/>
        <family val="3"/>
        <charset val="134"/>
      </rPr>
      <t>锂电中游</t>
    </r>
  </si>
  <si>
    <r>
      <rPr>
        <b/>
        <sz val="10"/>
        <color theme="1"/>
        <rFont val="楷体"/>
        <family val="3"/>
        <charset val="134"/>
      </rPr>
      <t>锂电下游</t>
    </r>
  </si>
  <si>
    <r>
      <rPr>
        <b/>
        <sz val="10"/>
        <color theme="1"/>
        <rFont val="楷体"/>
        <family val="3"/>
        <charset val="134"/>
      </rPr>
      <t>机器人上游</t>
    </r>
  </si>
  <si>
    <r>
      <rPr>
        <b/>
        <sz val="10"/>
        <color theme="1"/>
        <rFont val="楷体"/>
        <family val="3"/>
        <charset val="134"/>
      </rPr>
      <t>机器人中游</t>
    </r>
  </si>
  <si>
    <r>
      <rPr>
        <b/>
        <sz val="10"/>
        <color theme="1"/>
        <rFont val="楷体"/>
        <family val="3"/>
        <charset val="134"/>
      </rPr>
      <t>机床中游</t>
    </r>
  </si>
  <si>
    <r>
      <rPr>
        <b/>
        <sz val="10"/>
        <color theme="1"/>
        <rFont val="楷体"/>
        <family val="3"/>
        <charset val="134"/>
      </rPr>
      <t>元宇宙中游</t>
    </r>
  </si>
  <si>
    <r>
      <rPr>
        <b/>
        <sz val="10"/>
        <color theme="1"/>
        <rFont val="楷体"/>
        <family val="3"/>
        <charset val="134"/>
      </rPr>
      <t>元宇宙下游</t>
    </r>
  </si>
  <si>
    <r>
      <rPr>
        <b/>
        <sz val="10"/>
        <color theme="1"/>
        <rFont val="楷体"/>
        <family val="3"/>
        <charset val="134"/>
      </rPr>
      <t>光伏上游</t>
    </r>
  </si>
  <si>
    <r>
      <rPr>
        <b/>
        <sz val="10"/>
        <color theme="1"/>
        <rFont val="楷体"/>
        <family val="3"/>
        <charset val="134"/>
      </rPr>
      <t>光伏中游</t>
    </r>
  </si>
  <si>
    <r>
      <rPr>
        <b/>
        <sz val="10"/>
        <color theme="1"/>
        <rFont val="楷体"/>
        <family val="3"/>
        <charset val="134"/>
      </rPr>
      <t>光伏下游</t>
    </r>
  </si>
  <si>
    <r>
      <rPr>
        <b/>
        <sz val="10"/>
        <color theme="1"/>
        <rFont val="楷体"/>
        <family val="3"/>
        <charset val="134"/>
      </rPr>
      <t>风电上游</t>
    </r>
  </si>
  <si>
    <r>
      <rPr>
        <b/>
        <sz val="10"/>
        <color theme="1"/>
        <rFont val="楷体"/>
        <family val="3"/>
        <charset val="134"/>
      </rPr>
      <t>风电中游</t>
    </r>
  </si>
  <si>
    <r>
      <rPr>
        <b/>
        <sz val="10"/>
        <color theme="1"/>
        <rFont val="楷体"/>
        <family val="3"/>
        <charset val="134"/>
      </rPr>
      <t>风电下游</t>
    </r>
  </si>
  <si>
    <r>
      <rPr>
        <b/>
        <sz val="10"/>
        <color theme="1"/>
        <rFont val="楷体"/>
        <family val="3"/>
        <charset val="134"/>
      </rPr>
      <t>半导体上游</t>
    </r>
  </si>
  <si>
    <r>
      <rPr>
        <b/>
        <sz val="10"/>
        <color theme="1"/>
        <rFont val="楷体"/>
        <family val="3"/>
        <charset val="134"/>
      </rPr>
      <t>半导体中游</t>
    </r>
  </si>
  <si>
    <r>
      <rPr>
        <b/>
        <sz val="10"/>
        <color theme="1"/>
        <rFont val="楷体"/>
        <family val="3"/>
        <charset val="134"/>
      </rPr>
      <t>智能汽车上游</t>
    </r>
  </si>
  <si>
    <r>
      <rPr>
        <b/>
        <sz val="10"/>
        <color theme="1"/>
        <rFont val="楷体"/>
        <family val="3"/>
        <charset val="134"/>
      </rPr>
      <t>智能汽车中游</t>
    </r>
  </si>
  <si>
    <r>
      <rPr>
        <b/>
        <sz val="10"/>
        <color theme="1"/>
        <rFont val="楷体"/>
        <family val="3"/>
        <charset val="134"/>
      </rPr>
      <t>智能汽车下游</t>
    </r>
  </si>
  <si>
    <t>产业链</t>
    <phoneticPr fontId="5" type="noConversion"/>
  </si>
  <si>
    <t>环节</t>
    <phoneticPr fontId="5" type="noConversion"/>
  </si>
  <si>
    <t>细分环节</t>
    <phoneticPr fontId="5" type="noConversion"/>
  </si>
  <si>
    <t>同步指标</t>
    <phoneticPr fontId="5" type="noConversion"/>
  </si>
  <si>
    <t>锂电</t>
  </si>
  <si>
    <t>上游</t>
    <phoneticPr fontId="5" type="noConversion"/>
  </si>
  <si>
    <t>钴精矿</t>
    <phoneticPr fontId="5" type="noConversion"/>
  </si>
  <si>
    <t>华东钴精矿价格</t>
  </si>
  <si>
    <t>锂盐-氢氧化锂</t>
  </si>
  <si>
    <t>电池级氢氧化锂价格（≥56.5%）</t>
  </si>
  <si>
    <t>锂盐-碳酸锂</t>
  </si>
  <si>
    <t>电池级碳酸锂价格</t>
  </si>
  <si>
    <t>三元前驱体（镍钴锰）</t>
  </si>
  <si>
    <t>三元前驱体价格（523)</t>
  </si>
  <si>
    <t>电解液溶剂（DMC)</t>
  </si>
  <si>
    <t>DMC价格</t>
  </si>
  <si>
    <t>电解液溶质（六氟磷酸锂）</t>
  </si>
  <si>
    <t>六氟磷酸锂价格</t>
  </si>
  <si>
    <t>中游</t>
    <phoneticPr fontId="5" type="noConversion"/>
  </si>
  <si>
    <t>锂电设备</t>
  </si>
  <si>
    <t>锂电设备财报营收</t>
  </si>
  <si>
    <t>正极材料-磷酸铁锂</t>
  </si>
  <si>
    <t>磷酸铁锂产量</t>
  </si>
  <si>
    <t>正极材料-三元材料</t>
  </si>
  <si>
    <t>三元材料产量</t>
  </si>
  <si>
    <t>正极材料-钴酸锂</t>
  </si>
  <si>
    <t>钴酸锂产量</t>
  </si>
  <si>
    <t>负级材料</t>
  </si>
  <si>
    <t>中端人造石墨负极价格</t>
  </si>
  <si>
    <t>电解液</t>
  </si>
  <si>
    <t>电解液产量</t>
    <phoneticPr fontId="5" type="noConversion"/>
  </si>
  <si>
    <t>隔膜</t>
  </si>
  <si>
    <t>隔膜产量</t>
  </si>
  <si>
    <t>辅材-铜箔</t>
  </si>
  <si>
    <t>电池级铜箔价格（8um)</t>
  </si>
  <si>
    <t>辅材-铝箔</t>
  </si>
  <si>
    <t>辅材-铝箔财报营收</t>
  </si>
  <si>
    <t>辅材-导电剂（碳纳米管）</t>
  </si>
  <si>
    <t>辅材-导电剂（碳纳米管）财报营收</t>
  </si>
  <si>
    <t>辅材-粘结剂（锂电级PVDF）</t>
    <phoneticPr fontId="5" type="noConversion"/>
  </si>
  <si>
    <t>华东地区电池级PVDF价格</t>
  </si>
  <si>
    <t>薄膜电容</t>
    <phoneticPr fontId="5" type="noConversion"/>
  </si>
  <si>
    <t>薄膜电容财报营收</t>
  </si>
  <si>
    <t>电芯与Pack</t>
  </si>
  <si>
    <t>动力电池装车量</t>
  </si>
  <si>
    <t>下游</t>
    <phoneticPr fontId="5" type="noConversion"/>
  </si>
  <si>
    <t>整车制造（电动车）</t>
    <phoneticPr fontId="5" type="noConversion"/>
  </si>
  <si>
    <t>新能源乘用车销量（国内）</t>
  </si>
  <si>
    <t>上游</t>
  </si>
  <si>
    <t>稀土磁材</t>
    <phoneticPr fontId="5" type="noConversion"/>
  </si>
  <si>
    <t>氧化镨钕价格</t>
  </si>
  <si>
    <t>中游</t>
  </si>
  <si>
    <t>伺服系统</t>
  </si>
  <si>
    <t>安川+松下+台达订单量</t>
  </si>
  <si>
    <t>变频器</t>
    <phoneticPr fontId="5" type="noConversion"/>
  </si>
  <si>
    <t>ABB+安川订单量</t>
    <phoneticPr fontId="5" type="noConversion"/>
  </si>
  <si>
    <t>减速器-RV减速器</t>
  </si>
  <si>
    <t>减速器-RV减速器财报营收</t>
  </si>
  <si>
    <t>减速器-谐波减速器</t>
  </si>
  <si>
    <t>减速器-谐波减速器财报营收</t>
  </si>
  <si>
    <t>控制器（PLC）</t>
    <phoneticPr fontId="5" type="noConversion"/>
  </si>
  <si>
    <t>施耐德订单量</t>
  </si>
  <si>
    <t>机器人本体</t>
  </si>
  <si>
    <t>工业机器人产量</t>
  </si>
  <si>
    <t>主轴</t>
  </si>
  <si>
    <t>机床工具行业营收</t>
  </si>
  <si>
    <t>刀具</t>
  </si>
  <si>
    <t>数控系统</t>
  </si>
  <si>
    <t>数控系统产量</t>
  </si>
  <si>
    <t>金属切削机床产量</t>
  </si>
  <si>
    <t>金属成形机床产量</t>
  </si>
  <si>
    <t>覆铜板</t>
    <phoneticPr fontId="5" type="noConversion"/>
  </si>
  <si>
    <t>台股营收（PCB原料）</t>
  </si>
  <si>
    <t>芯片</t>
    <phoneticPr fontId="5" type="noConversion"/>
  </si>
  <si>
    <t>台股营收（IC设计）</t>
  </si>
  <si>
    <t>PCB</t>
  </si>
  <si>
    <t>台股营收（PCB制造）</t>
  </si>
  <si>
    <t>光学</t>
  </si>
  <si>
    <t>台股营收（光学）</t>
  </si>
  <si>
    <t>显示</t>
  </si>
  <si>
    <t>台股营收（面板）</t>
  </si>
  <si>
    <t>传感器</t>
  </si>
  <si>
    <t>电池模组</t>
  </si>
  <si>
    <t>电池模组财报营收</t>
  </si>
  <si>
    <t>整机代工</t>
  </si>
  <si>
    <t>整机代工财报营收</t>
  </si>
  <si>
    <t>XR终端</t>
  </si>
  <si>
    <t>Facebook非广告收入</t>
  </si>
  <si>
    <t>下游</t>
  </si>
  <si>
    <t>游戏</t>
  </si>
  <si>
    <t>Steam平台VR渗透率</t>
  </si>
  <si>
    <t>短视频</t>
    <phoneticPr fontId="5" type="noConversion"/>
  </si>
  <si>
    <t>抖音+快手活跃用户数</t>
  </si>
  <si>
    <t>长视频</t>
    <phoneticPr fontId="5" type="noConversion"/>
  </si>
  <si>
    <t>爱优腾芒活跃用户数</t>
  </si>
  <si>
    <t>光伏</t>
  </si>
  <si>
    <t>金属硅</t>
  </si>
  <si>
    <t>金属硅价格（441）</t>
  </si>
  <si>
    <t>硅料</t>
  </si>
  <si>
    <t>多晶硅价格（一级料）</t>
  </si>
  <si>
    <t>硅片</t>
  </si>
  <si>
    <t>单晶硅片价格（156）</t>
  </si>
  <si>
    <t>银浆（光伏正银）</t>
  </si>
  <si>
    <t>银浆（光伏正银）财报营收</t>
  </si>
  <si>
    <t>PET基膜</t>
  </si>
  <si>
    <t>PET基膜财报营收</t>
  </si>
  <si>
    <t>EVA树脂</t>
    <phoneticPr fontId="5" type="noConversion"/>
  </si>
  <si>
    <t>EVA树脂价格</t>
  </si>
  <si>
    <t>光伏设备</t>
    <phoneticPr fontId="5" type="noConversion"/>
  </si>
  <si>
    <t>光伏设备财报营收</t>
    <phoneticPr fontId="5" type="noConversion"/>
  </si>
  <si>
    <t>电池片</t>
  </si>
  <si>
    <t>多晶电池片价格（156）</t>
  </si>
  <si>
    <t>组件</t>
  </si>
  <si>
    <t>组件出口量</t>
  </si>
  <si>
    <t>跟踪支架</t>
  </si>
  <si>
    <t>电池片出口额</t>
    <phoneticPr fontId="5" type="noConversion"/>
  </si>
  <si>
    <t>辅材-光伏玻璃</t>
    <phoneticPr fontId="5" type="noConversion"/>
  </si>
  <si>
    <t>3.2mm镀膜光伏玻璃价格</t>
  </si>
  <si>
    <t>辅材-EVA胶膜</t>
    <phoneticPr fontId="5" type="noConversion"/>
  </si>
  <si>
    <t>辅材-EVA胶膜财报营收</t>
    <phoneticPr fontId="5" type="noConversion"/>
  </si>
  <si>
    <t>辅材-背板</t>
    <phoneticPr fontId="5" type="noConversion"/>
  </si>
  <si>
    <t>光伏玻璃产量</t>
    <phoneticPr fontId="5" type="noConversion"/>
  </si>
  <si>
    <t>辅材-逆变器</t>
    <phoneticPr fontId="5" type="noConversion"/>
  </si>
  <si>
    <t>逆变器出口额</t>
  </si>
  <si>
    <t>EPC</t>
  </si>
  <si>
    <t>光伏新增装机量</t>
    <phoneticPr fontId="5" type="noConversion"/>
  </si>
  <si>
    <t>光伏发电量</t>
  </si>
  <si>
    <t>碳纤维</t>
    <phoneticPr fontId="5" type="noConversion"/>
  </si>
  <si>
    <t>碳纤维进口额</t>
  </si>
  <si>
    <t>环氧树脂</t>
    <phoneticPr fontId="5" type="noConversion"/>
  </si>
  <si>
    <t>环氧树脂价格</t>
    <phoneticPr fontId="5" type="noConversion"/>
  </si>
  <si>
    <t>聚醚胺</t>
    <phoneticPr fontId="5" type="noConversion"/>
  </si>
  <si>
    <t>环氧丙烷价格</t>
  </si>
  <si>
    <t>风电叶片</t>
    <phoneticPr fontId="5" type="noConversion"/>
  </si>
  <si>
    <t>风电叶片财报营收</t>
  </si>
  <si>
    <t>风电机舱罩</t>
    <phoneticPr fontId="5" type="noConversion"/>
  </si>
  <si>
    <t>风电机舱罩财报营收</t>
  </si>
  <si>
    <t>大功率主轴轴承</t>
    <phoneticPr fontId="5" type="noConversion"/>
  </si>
  <si>
    <t>大功率主轴轴承财报营收</t>
  </si>
  <si>
    <t>风电铸件</t>
    <phoneticPr fontId="5" type="noConversion"/>
  </si>
  <si>
    <t>风电铸件财报营收</t>
  </si>
  <si>
    <t>风电塔筒</t>
    <phoneticPr fontId="5" type="noConversion"/>
  </si>
  <si>
    <t>风电塔筒财报营收</t>
  </si>
  <si>
    <t>风电主机</t>
    <phoneticPr fontId="5" type="noConversion"/>
  </si>
  <si>
    <t>风电新增装机量</t>
  </si>
  <si>
    <t>海缆</t>
    <phoneticPr fontId="5" type="noConversion"/>
  </si>
  <si>
    <t>海缆财报营收</t>
  </si>
  <si>
    <t>高空作业</t>
    <phoneticPr fontId="5" type="noConversion"/>
  </si>
  <si>
    <t>高空作业财报营收</t>
  </si>
  <si>
    <t>风电运营商-1</t>
    <phoneticPr fontId="5" type="noConversion"/>
  </si>
  <si>
    <t>风电发电量</t>
    <phoneticPr fontId="5" type="noConversion"/>
  </si>
  <si>
    <t>风电运营商-2</t>
    <phoneticPr fontId="5" type="noConversion"/>
  </si>
  <si>
    <t>风电利用小时数</t>
    <phoneticPr fontId="5" type="noConversion"/>
  </si>
  <si>
    <t>风电运营商-3</t>
  </si>
  <si>
    <t>龙源电力风电发电量</t>
    <phoneticPr fontId="5" type="noConversion"/>
  </si>
  <si>
    <t>刻蚀机</t>
  </si>
  <si>
    <t>薄膜沉积设备（PVD）</t>
  </si>
  <si>
    <t>清洗设备</t>
  </si>
  <si>
    <t>涂胶显影设备</t>
  </si>
  <si>
    <t>测试设备</t>
  </si>
  <si>
    <t>半导体硅片</t>
    <phoneticPr fontId="5" type="noConversion"/>
  </si>
  <si>
    <t>台湾四大硅片厂合计营收</t>
    <phoneticPr fontId="5" type="noConversion"/>
  </si>
  <si>
    <t>碳化硅</t>
  </si>
  <si>
    <t>台股营收（半导体材料）</t>
  </si>
  <si>
    <t>光刻胶</t>
  </si>
  <si>
    <t>特种气体</t>
  </si>
  <si>
    <t>CMP抛光材料-抛光液</t>
  </si>
  <si>
    <t>CMP抛光材料-抛光垫</t>
  </si>
  <si>
    <t>溅射靶材</t>
  </si>
  <si>
    <t>IC设计-CIS</t>
  </si>
  <si>
    <t>原相营收</t>
  </si>
  <si>
    <t>IC设计-存储器（DRAM）</t>
    <phoneticPr fontId="5" type="noConversion"/>
  </si>
  <si>
    <t>DXI指数</t>
    <phoneticPr fontId="5" type="noConversion"/>
  </si>
  <si>
    <t>台股营收（NAND/Nor）</t>
    <phoneticPr fontId="5" type="noConversion"/>
  </si>
  <si>
    <t>IC设计-射频芯片（射频开关）</t>
  </si>
  <si>
    <t>立积营收</t>
  </si>
  <si>
    <t>IC设计-模拟芯片</t>
  </si>
  <si>
    <t>矽力杰营收</t>
  </si>
  <si>
    <t>IC设计-WiFiMCU芯片</t>
  </si>
  <si>
    <t>IC设计-指纹识别芯片</t>
  </si>
  <si>
    <t>IC设计-功率半导体（IGBT）</t>
  </si>
  <si>
    <t>全球IGBT单管销售额</t>
  </si>
  <si>
    <t>IC设计-功率半导体（MOSFET）</t>
  </si>
  <si>
    <t>台湾三大功率厂合计营收</t>
    <phoneticPr fontId="5" type="noConversion"/>
  </si>
  <si>
    <t>IC制造-晶圆代工</t>
  </si>
  <si>
    <t>台股营收（IC制造）</t>
  </si>
  <si>
    <t>IC封测</t>
  </si>
  <si>
    <t>台股营收（IC封测）</t>
  </si>
  <si>
    <t>全链</t>
    <phoneticPr fontId="5" type="noConversion"/>
  </si>
  <si>
    <t>全球半导体销售额</t>
  </si>
  <si>
    <t>中国集成电路产量</t>
    <phoneticPr fontId="5" type="noConversion"/>
  </si>
  <si>
    <t>数字基建</t>
  </si>
  <si>
    <t>内存接口芯片</t>
  </si>
  <si>
    <t>内存接口芯片财报营收</t>
  </si>
  <si>
    <t>服务器</t>
  </si>
  <si>
    <t>Intel DCG营收</t>
  </si>
  <si>
    <t>交换机</t>
  </si>
  <si>
    <t>信骅营收</t>
  </si>
  <si>
    <t>路由器</t>
  </si>
  <si>
    <t>勤诚营收</t>
  </si>
  <si>
    <t>光模块</t>
  </si>
  <si>
    <t>通信PCB</t>
  </si>
  <si>
    <t>光纤</t>
  </si>
  <si>
    <t>光纤出口额</t>
  </si>
  <si>
    <t>IDC</t>
    <phoneticPr fontId="5" type="noConversion"/>
  </si>
  <si>
    <t>BAT资本开支</t>
  </si>
  <si>
    <t>通信基站</t>
  </si>
  <si>
    <t>移动通信基站设备产量</t>
  </si>
  <si>
    <t>IaaS</t>
  </si>
  <si>
    <t>IaaS财报营收</t>
  </si>
  <si>
    <t>SaaS-通用型-CRM</t>
  </si>
  <si>
    <t>SaaS-通用型-CRM财报营收</t>
  </si>
  <si>
    <t>SaaS-通用型-HCM</t>
  </si>
  <si>
    <t>SaaS-通用型-HCM财报营收</t>
  </si>
  <si>
    <t>SaaS-通用型-财务应用</t>
  </si>
  <si>
    <t>SaaS-通用型-财务应用财报营收</t>
  </si>
  <si>
    <t>SaaS-垂直型-医疗</t>
  </si>
  <si>
    <t>SaaS-垂直型-医疗财报营收</t>
  </si>
  <si>
    <t>SaaS-垂直型-地产</t>
  </si>
  <si>
    <t>SaaS-垂直型-地产财报营收</t>
  </si>
  <si>
    <t>SaaS-垂直型-建筑</t>
  </si>
  <si>
    <t>SaaS-垂直型-建筑财报营收</t>
  </si>
  <si>
    <t>SaaS-垂直型-零售</t>
  </si>
  <si>
    <t>SaaS-垂直型-零售财报营收</t>
  </si>
  <si>
    <t>SaaS-垂直型-酒店</t>
  </si>
  <si>
    <t>SaaS-垂直型-酒店财报营收</t>
  </si>
  <si>
    <t>药物发现CRO</t>
  </si>
  <si>
    <t>国产创新药IND数量</t>
  </si>
  <si>
    <t>临床前CRO</t>
  </si>
  <si>
    <t>临床CRO</t>
  </si>
  <si>
    <t>临床CRO财报营收</t>
  </si>
  <si>
    <t>小分子CDMO</t>
  </si>
  <si>
    <t>小分子CDMO财报营收</t>
  </si>
  <si>
    <t>大分子CDMO</t>
  </si>
  <si>
    <t>大分子CDMO财报营收</t>
  </si>
  <si>
    <t>车载摄像头-镜头</t>
  </si>
  <si>
    <t>舜宇车载镜头出货量</t>
  </si>
  <si>
    <t>车载摄像头-CMOS传感器</t>
  </si>
  <si>
    <t>原相营收</t>
    <phoneticPr fontId="5" type="noConversion"/>
  </si>
  <si>
    <t>驱动系统（驱动电机）</t>
  </si>
  <si>
    <t>驱动系统（驱动电机）财报营收</t>
  </si>
  <si>
    <t>智能汽车</t>
  </si>
  <si>
    <t>汽车PCB</t>
  </si>
  <si>
    <t>高精度地图</t>
  </si>
  <si>
    <t>高精度地图财报营收</t>
  </si>
  <si>
    <t>中控屏搭载量</t>
  </si>
  <si>
    <t>液晶仪表盘</t>
  </si>
  <si>
    <t>液晶仪表盘搭载量</t>
  </si>
  <si>
    <t>HUD-系统集成</t>
  </si>
  <si>
    <t>HUD搭载量</t>
  </si>
  <si>
    <t>HUD-前挡玻璃</t>
  </si>
  <si>
    <t>流媒体后视镜</t>
    <phoneticPr fontId="5" type="noConversion"/>
  </si>
  <si>
    <t>流媒体后视镜搭载量</t>
  </si>
  <si>
    <t>空气悬架</t>
    <phoneticPr fontId="5" type="noConversion"/>
  </si>
  <si>
    <t>空气悬架搭载量</t>
  </si>
  <si>
    <t>天幕玻璃</t>
    <phoneticPr fontId="5" type="noConversion"/>
  </si>
  <si>
    <t>天幕玻璃搭载量</t>
    <phoneticPr fontId="5" type="noConversion"/>
  </si>
  <si>
    <t>人车交互（语音控制）</t>
  </si>
  <si>
    <t>人车交互（语音控制）财报营收</t>
  </si>
  <si>
    <t>整车制造（智能汽车）</t>
    <phoneticPr fontId="5" type="noConversion"/>
  </si>
  <si>
    <t>L2级智能网联乘用车销量</t>
    <phoneticPr fontId="5" type="noConversion"/>
  </si>
  <si>
    <t>航空装备</t>
  </si>
  <si>
    <t>高温合金</t>
  </si>
  <si>
    <t>高温合金财报营收</t>
  </si>
  <si>
    <t>钛合金</t>
  </si>
  <si>
    <t>海绵钛价格（0级）</t>
  </si>
  <si>
    <t>碳纤维</t>
  </si>
  <si>
    <t>碳纤维预浸料</t>
  </si>
  <si>
    <t>航电系统</t>
  </si>
  <si>
    <t>航电系统财报营收</t>
  </si>
  <si>
    <t>机电系统</t>
  </si>
  <si>
    <t>机电系统财报营收</t>
  </si>
  <si>
    <t>航空发动机</t>
  </si>
  <si>
    <t>航空发动机财报营收</t>
  </si>
  <si>
    <t>航空刹车副</t>
  </si>
  <si>
    <t>航空刹车副财报营收</t>
  </si>
  <si>
    <t>航空装备整机</t>
  </si>
  <si>
    <t>航空装备整机财报营收</t>
  </si>
  <si>
    <t>台股营收（PCB制造）</t>
    <phoneticPr fontId="5" type="noConversion"/>
  </si>
  <si>
    <t>Intel DCG营收</t>
    <phoneticPr fontId="5" type="noConversion"/>
  </si>
  <si>
    <t>信骅营收</t>
    <phoneticPr fontId="5" type="noConversion"/>
  </si>
  <si>
    <t>勤诚营收</t>
    <phoneticPr fontId="5" type="noConversion"/>
  </si>
  <si>
    <t>通信基站</t>
    <phoneticPr fontId="5" type="noConversion"/>
  </si>
  <si>
    <t>移动通信基站设备产量</t>
    <phoneticPr fontId="5" type="noConversion"/>
  </si>
  <si>
    <t>海绵钛价格（0级）</t>
    <phoneticPr fontId="5" type="noConversion"/>
  </si>
  <si>
    <t>指标名称</t>
  </si>
  <si>
    <t>现货平均价:电解钴:Co99.98:华南:月</t>
    <phoneticPr fontId="5" type="noConversion"/>
  </si>
  <si>
    <t>产量:电解钴:当月值</t>
    <phoneticPr fontId="5" type="noConversion"/>
  </si>
  <si>
    <t>产量:电解钴:当月值:同比</t>
  </si>
  <si>
    <t>新能源乘用车销量同比</t>
    <phoneticPr fontId="5" type="noConversion"/>
  </si>
  <si>
    <t>电解钴均价当月同比（滞后6个月，右轴）</t>
    <phoneticPr fontId="5" type="noConversion"/>
  </si>
  <si>
    <t>电解钴产量当月同比（滞后6个月）</t>
    <phoneticPr fontId="5" type="noConversion"/>
  </si>
  <si>
    <t>频率</t>
  </si>
  <si>
    <t>月</t>
  </si>
  <si>
    <t>单位</t>
  </si>
  <si>
    <t>万元/吨</t>
  </si>
  <si>
    <t>%</t>
  </si>
  <si>
    <t>吨</t>
  </si>
  <si>
    <t>数据来源：Wind</t>
  </si>
  <si>
    <t>CPIA预测-中国/全球装机长期增速</t>
    <phoneticPr fontId="5" type="noConversion"/>
  </si>
  <si>
    <t>=@edb()</t>
    <phoneticPr fontId="5" type="noConversion"/>
  </si>
  <si>
    <t>国内光伏新增装机（乐观）</t>
    <phoneticPr fontId="22" type="noConversion"/>
  </si>
  <si>
    <t>国内光伏新增装（保守）</t>
    <phoneticPr fontId="22" type="noConversion"/>
  </si>
  <si>
    <t>同比增速（乐观，右轴）</t>
    <phoneticPr fontId="22" type="noConversion"/>
  </si>
  <si>
    <t>同比增速（保守，右轴）</t>
    <phoneticPr fontId="22" type="noConversion"/>
  </si>
  <si>
    <t>全球光伏新增装机（乐观）</t>
    <phoneticPr fontId="22" type="noConversion"/>
  </si>
  <si>
    <t>全球光伏新增装机（保守）</t>
    <phoneticPr fontId="22" type="noConversion"/>
  </si>
  <si>
    <t>指标名称</t>
    <phoneticPr fontId="5" type="noConversion"/>
  </si>
  <si>
    <t>发电新增设备容量:太阳能:累计值:季:环比增加</t>
    <phoneticPr fontId="5" type="noConversion"/>
  </si>
  <si>
    <t>同比增速（右轴）</t>
    <phoneticPr fontId="5" type="noConversion"/>
  </si>
  <si>
    <t>国内光伏新增装机量（季度）</t>
    <phoneticPr fontId="5" type="noConversion"/>
  </si>
  <si>
    <t>同比（右轴）</t>
    <phoneticPr fontId="5" type="noConversion"/>
  </si>
  <si>
    <t>国内光伏招标量（GW）</t>
    <phoneticPr fontId="22" type="noConversion"/>
  </si>
  <si>
    <t>招标量同比增速</t>
    <phoneticPr fontId="22" type="noConversion"/>
  </si>
  <si>
    <t>新增装机量同比增速（右轴）</t>
    <phoneticPr fontId="22" type="noConversion"/>
  </si>
  <si>
    <t>频率</t>
    <phoneticPr fontId="5" type="noConversion"/>
  </si>
  <si>
    <t>月</t>
    <phoneticPr fontId="5" type="noConversion"/>
  </si>
  <si>
    <t>单位</t>
    <phoneticPr fontId="5" type="noConversion"/>
  </si>
  <si>
    <t>季度</t>
    <phoneticPr fontId="5" type="noConversion"/>
  </si>
  <si>
    <t>2015-2021年光伏装机的季节性</t>
    <phoneticPr fontId="5" type="noConversion"/>
  </si>
  <si>
    <t>Q4</t>
    <phoneticPr fontId="5" type="noConversion"/>
  </si>
  <si>
    <t>Q3</t>
    <phoneticPr fontId="5" type="noConversion"/>
  </si>
  <si>
    <t>Q2</t>
    <phoneticPr fontId="5" type="noConversion"/>
  </si>
  <si>
    <t>Q1</t>
    <phoneticPr fontId="5" type="noConversion"/>
  </si>
  <si>
    <t>2022年预测装机数据（万千瓦）</t>
    <phoneticPr fontId="5" type="noConversion"/>
  </si>
  <si>
    <t>2022E</t>
    <phoneticPr fontId="22" type="noConversion"/>
  </si>
  <si>
    <t>2023E</t>
    <phoneticPr fontId="22" type="noConversion"/>
  </si>
  <si>
    <t>2024E</t>
    <phoneticPr fontId="22" type="noConversion"/>
  </si>
  <si>
    <t>2025E</t>
  </si>
  <si>
    <t>2026E</t>
  </si>
  <si>
    <t>2027E</t>
  </si>
  <si>
    <t>IEA预测-中国/全球装机长期增速</t>
    <phoneticPr fontId="5" type="noConversion"/>
  </si>
  <si>
    <t>风电机组:国内公开招标容量:累计同比</t>
    <phoneticPr fontId="5" type="noConversion"/>
  </si>
  <si>
    <t>风电机组:国内公开招标容量:累计值</t>
    <phoneticPr fontId="5" type="noConversion"/>
  </si>
  <si>
    <t>风电机组:国内公开招标容量:当季同比</t>
    <phoneticPr fontId="5" type="noConversion"/>
  </si>
  <si>
    <t>风电机组:国内公开招标容量:当季值</t>
    <phoneticPr fontId="5" type="noConversion"/>
  </si>
  <si>
    <t>发电新增设备容量:风电:累计值:季</t>
    <phoneticPr fontId="5" type="noConversion"/>
  </si>
  <si>
    <t>发电新增设备容量:风电:累计值:季:环比增加</t>
    <phoneticPr fontId="5" type="noConversion"/>
  </si>
  <si>
    <t>风电新增装机量（季累）</t>
    <phoneticPr fontId="5" type="noConversion"/>
  </si>
  <si>
    <t>风电公开招标量（滞后12个月，季累）</t>
    <phoneticPr fontId="5" type="noConversion"/>
  </si>
  <si>
    <t>风电新增装机量同比（右轴）</t>
    <phoneticPr fontId="5" type="noConversion"/>
  </si>
  <si>
    <t>风电公开招标量同比（滞后12个月，右轴）</t>
    <phoneticPr fontId="5" type="noConversion"/>
  </si>
  <si>
    <t>国内新增风电装机</t>
    <phoneticPr fontId="5" type="noConversion"/>
  </si>
  <si>
    <t>国内新增陆风装机</t>
    <phoneticPr fontId="5" type="noConversion"/>
  </si>
  <si>
    <t>国内新增海风装机</t>
    <phoneticPr fontId="5" type="noConversion"/>
  </si>
  <si>
    <t>国内新增风电装机同比（右轴）</t>
    <phoneticPr fontId="5" type="noConversion"/>
  </si>
  <si>
    <t>国内新增陆风装机同比（右轴）</t>
    <phoneticPr fontId="5" type="noConversion"/>
  </si>
  <si>
    <t>国内新增海风装机同比（右轴）</t>
    <phoneticPr fontId="5" type="noConversion"/>
  </si>
  <si>
    <t>全球新增风电装机</t>
    <phoneticPr fontId="5" type="noConversion"/>
  </si>
  <si>
    <t>全球新增陆风装机</t>
    <phoneticPr fontId="5" type="noConversion"/>
  </si>
  <si>
    <t>全球新增海风装机</t>
    <phoneticPr fontId="5" type="noConversion"/>
  </si>
  <si>
    <t>全球新增风电装机同比（右轴）</t>
    <phoneticPr fontId="5" type="noConversion"/>
  </si>
  <si>
    <t>全球新增陆风装机同比（右轴）</t>
    <phoneticPr fontId="5" type="noConversion"/>
  </si>
  <si>
    <t>全球新增海风装机同比（右轴）</t>
    <phoneticPr fontId="5" type="noConversion"/>
  </si>
  <si>
    <t>频度</t>
    <phoneticPr fontId="5" type="noConversion"/>
  </si>
  <si>
    <t>季</t>
    <phoneticPr fontId="5" type="noConversion"/>
  </si>
  <si>
    <t>GW</t>
    <phoneticPr fontId="5" type="noConversion"/>
  </si>
  <si>
    <t>%</t>
    <phoneticPr fontId="5" type="noConversion"/>
  </si>
  <si>
    <t>吉瓦</t>
    <phoneticPr fontId="5" type="noConversion"/>
  </si>
  <si>
    <t>来源</t>
    <phoneticPr fontId="5" type="noConversion"/>
  </si>
  <si>
    <t>金风科技官网</t>
    <phoneticPr fontId="5" type="noConversion"/>
  </si>
  <si>
    <t>2022E</t>
    <phoneticPr fontId="5" type="noConversion"/>
  </si>
  <si>
    <t>2023E</t>
    <phoneticPr fontId="5" type="noConversion"/>
  </si>
  <si>
    <t>2024E</t>
    <phoneticPr fontId="5" type="noConversion"/>
  </si>
  <si>
    <t>2025E</t>
    <phoneticPr fontId="5" type="noConversion"/>
  </si>
  <si>
    <t>2026E</t>
    <phoneticPr fontId="5" type="noConversion"/>
  </si>
  <si>
    <t>2cq</t>
  </si>
  <si>
    <t>3cq</t>
  </si>
  <si>
    <t>4cq</t>
  </si>
  <si>
    <t>计算芯片</t>
  </si>
  <si>
    <r>
      <rPr>
        <sz val="10"/>
        <color theme="1"/>
        <rFont val="楷体"/>
        <family val="3"/>
        <charset val="134"/>
      </rPr>
      <t>英特尔</t>
    </r>
    <r>
      <rPr>
        <sz val="10"/>
        <color theme="1"/>
        <rFont val="Arial"/>
        <family val="2"/>
      </rPr>
      <t xml:space="preserve"> (Intel)</t>
    </r>
  </si>
  <si>
    <r>
      <rPr>
        <sz val="10"/>
        <color theme="1"/>
        <rFont val="楷体"/>
        <family val="3"/>
        <charset val="134"/>
      </rPr>
      <t>英伟达</t>
    </r>
    <r>
      <rPr>
        <sz val="10"/>
        <color theme="1"/>
        <rFont val="Arial"/>
        <family val="2"/>
      </rPr>
      <t xml:space="preserve"> (Nvidia)</t>
    </r>
  </si>
  <si>
    <t>NVDA US Equity</t>
  </si>
  <si>
    <t>AMD US Equity</t>
  </si>
  <si>
    <t>无线通讯</t>
  </si>
  <si>
    <r>
      <rPr>
        <sz val="10"/>
        <color theme="1"/>
        <rFont val="楷体"/>
        <family val="3"/>
        <charset val="134"/>
      </rPr>
      <t>思佳讯</t>
    </r>
    <r>
      <rPr>
        <sz val="10"/>
        <color theme="1"/>
        <rFont val="Arial"/>
        <family val="2"/>
      </rPr>
      <t xml:space="preserve"> (Skyworks)</t>
    </r>
  </si>
  <si>
    <t>SWKS US Equity</t>
  </si>
  <si>
    <t>QRVO US Equity</t>
  </si>
  <si>
    <r>
      <rPr>
        <sz val="10"/>
        <color theme="1"/>
        <rFont val="楷体"/>
        <family val="3"/>
        <charset val="134"/>
      </rPr>
      <t>博通</t>
    </r>
    <r>
      <rPr>
        <sz val="10"/>
        <color theme="1"/>
        <rFont val="Arial"/>
        <family val="2"/>
      </rPr>
      <t xml:space="preserve"> (Broadcom)</t>
    </r>
  </si>
  <si>
    <t>AVGO US Equity</t>
  </si>
  <si>
    <r>
      <rPr>
        <sz val="10"/>
        <color theme="1"/>
        <rFont val="楷体"/>
        <family val="3"/>
        <charset val="134"/>
      </rPr>
      <t>高通</t>
    </r>
    <r>
      <rPr>
        <sz val="10"/>
        <color theme="1"/>
        <rFont val="Arial"/>
        <family val="2"/>
      </rPr>
      <t xml:space="preserve"> (Qualcomm)</t>
    </r>
  </si>
  <si>
    <t>QCOM US Equity</t>
  </si>
  <si>
    <r>
      <rPr>
        <sz val="10"/>
        <color theme="1"/>
        <rFont val="楷体"/>
        <family val="3"/>
        <charset val="134"/>
      </rPr>
      <t>联发科</t>
    </r>
    <r>
      <rPr>
        <sz val="10"/>
        <color theme="1"/>
        <rFont val="Arial"/>
        <family val="2"/>
      </rPr>
      <t xml:space="preserve"> (MediaTek)</t>
    </r>
  </si>
  <si>
    <t>2454 TT Equity</t>
  </si>
  <si>
    <r>
      <rPr>
        <sz val="10"/>
        <color theme="1"/>
        <rFont val="楷体"/>
        <family val="3"/>
        <charset val="134"/>
      </rPr>
      <t>迈威尔</t>
    </r>
    <r>
      <rPr>
        <sz val="10"/>
        <color theme="1"/>
        <rFont val="Arial"/>
        <family val="2"/>
      </rPr>
      <t>(Marvell)</t>
    </r>
  </si>
  <si>
    <t>MRVL US Equity</t>
  </si>
  <si>
    <r>
      <rPr>
        <sz val="10"/>
        <color theme="1"/>
        <rFont val="楷体"/>
        <family val="3"/>
        <charset val="134"/>
      </rPr>
      <t>科锐</t>
    </r>
    <r>
      <rPr>
        <sz val="10"/>
        <color theme="1"/>
        <rFont val="Arial"/>
        <family val="2"/>
      </rPr>
      <t>(Wolfspeed)</t>
    </r>
  </si>
  <si>
    <t>WOLF US Equity</t>
  </si>
  <si>
    <t>模拟芯片</t>
  </si>
  <si>
    <r>
      <rPr>
        <sz val="10"/>
        <color theme="1"/>
        <rFont val="楷体"/>
        <family val="3"/>
        <charset val="134"/>
      </rPr>
      <t>德州仪器</t>
    </r>
    <r>
      <rPr>
        <sz val="10"/>
        <color theme="1"/>
        <rFont val="Arial"/>
        <family val="2"/>
      </rPr>
      <t xml:space="preserve"> (TI)</t>
    </r>
  </si>
  <si>
    <t>TXN US Equity</t>
  </si>
  <si>
    <r>
      <rPr>
        <sz val="10"/>
        <color theme="1"/>
        <rFont val="楷体"/>
        <family val="3"/>
        <charset val="134"/>
      </rPr>
      <t>亚诺德</t>
    </r>
    <r>
      <rPr>
        <sz val="10"/>
        <color theme="1"/>
        <rFont val="Arial"/>
        <family val="2"/>
      </rPr>
      <t xml:space="preserve"> (ADI)</t>
    </r>
  </si>
  <si>
    <r>
      <rPr>
        <sz val="10"/>
        <color theme="1"/>
        <rFont val="楷体"/>
        <family val="3"/>
        <charset val="134"/>
      </rPr>
      <t>矽力杰</t>
    </r>
    <r>
      <rPr>
        <sz val="10"/>
        <color theme="1"/>
        <rFont val="Arial"/>
        <family val="2"/>
      </rPr>
      <t xml:space="preserve"> (Silergy)</t>
    </r>
  </si>
  <si>
    <t>6415 TT Equity</t>
  </si>
  <si>
    <r>
      <rPr>
        <sz val="10"/>
        <color theme="1"/>
        <rFont val="楷体"/>
        <family val="3"/>
        <charset val="134"/>
      </rPr>
      <t>安森美（</t>
    </r>
    <r>
      <rPr>
        <sz val="10"/>
        <color theme="1"/>
        <rFont val="Arial"/>
        <family val="2"/>
      </rPr>
      <t>On)</t>
    </r>
  </si>
  <si>
    <t>ON  US Equity</t>
  </si>
  <si>
    <r>
      <rPr>
        <sz val="10"/>
        <color theme="1"/>
        <rFont val="楷体"/>
        <family val="3"/>
        <charset val="134"/>
      </rPr>
      <t>意法半导体（</t>
    </r>
    <r>
      <rPr>
        <sz val="10"/>
        <color theme="1"/>
        <rFont val="Arial"/>
        <family val="2"/>
      </rPr>
      <t>STM</t>
    </r>
    <r>
      <rPr>
        <sz val="10"/>
        <color theme="1"/>
        <rFont val="楷体"/>
        <family val="3"/>
        <charset val="134"/>
      </rPr>
      <t>）</t>
    </r>
  </si>
  <si>
    <t>STM US Equity</t>
  </si>
  <si>
    <r>
      <rPr>
        <sz val="10"/>
        <color theme="1"/>
        <rFont val="楷体"/>
        <family val="3"/>
        <charset val="134"/>
      </rPr>
      <t>恩智浦（</t>
    </r>
    <r>
      <rPr>
        <sz val="10"/>
        <color theme="1"/>
        <rFont val="Arial"/>
        <family val="2"/>
      </rPr>
      <t>NXP</t>
    </r>
    <r>
      <rPr>
        <sz val="10"/>
        <color theme="1"/>
        <rFont val="楷体"/>
        <family val="3"/>
        <charset val="134"/>
      </rPr>
      <t>）</t>
    </r>
  </si>
  <si>
    <t>NXPI US Equity</t>
  </si>
  <si>
    <t>晶圆代工</t>
  </si>
  <si>
    <r>
      <rPr>
        <sz val="10"/>
        <color theme="1"/>
        <rFont val="楷体"/>
        <family val="3"/>
        <charset val="134"/>
      </rPr>
      <t>台积电</t>
    </r>
    <r>
      <rPr>
        <sz val="10"/>
        <color theme="1"/>
        <rFont val="Arial"/>
        <family val="2"/>
      </rPr>
      <t xml:space="preserve"> (TSMC)</t>
    </r>
  </si>
  <si>
    <t>2330 TT Equity</t>
  </si>
  <si>
    <r>
      <rPr>
        <sz val="10"/>
        <color theme="1"/>
        <rFont val="楷体"/>
        <family val="3"/>
        <charset val="134"/>
      </rPr>
      <t>联电</t>
    </r>
    <r>
      <rPr>
        <sz val="10"/>
        <color theme="1"/>
        <rFont val="Arial"/>
        <family val="2"/>
      </rPr>
      <t xml:space="preserve"> (UMC)</t>
    </r>
  </si>
  <si>
    <t>2303 TT Equity</t>
  </si>
  <si>
    <r>
      <rPr>
        <sz val="10"/>
        <color theme="1"/>
        <rFont val="楷体"/>
        <family val="3"/>
        <charset val="134"/>
      </rPr>
      <t>世界先进</t>
    </r>
    <r>
      <rPr>
        <sz val="10"/>
        <color theme="1"/>
        <rFont val="Arial"/>
        <family val="2"/>
      </rPr>
      <t xml:space="preserve"> (Vanguard)</t>
    </r>
  </si>
  <si>
    <t>5347 TT Equity</t>
  </si>
  <si>
    <t>981 HK Equity</t>
  </si>
  <si>
    <t>1347 HK Equity</t>
  </si>
  <si>
    <t>存储器</t>
  </si>
  <si>
    <t>000660 KS Equity</t>
  </si>
  <si>
    <r>
      <rPr>
        <sz val="10"/>
        <color theme="1"/>
        <rFont val="楷体"/>
        <family val="3"/>
        <charset val="134"/>
      </rPr>
      <t>镁光</t>
    </r>
    <r>
      <rPr>
        <sz val="10"/>
        <color theme="1"/>
        <rFont val="Arial"/>
        <family val="2"/>
      </rPr>
      <t xml:space="preserve"> (Micron)</t>
    </r>
  </si>
  <si>
    <t>MU US Equity</t>
  </si>
  <si>
    <r>
      <rPr>
        <sz val="10"/>
        <color theme="1"/>
        <rFont val="楷体"/>
        <family val="3"/>
        <charset val="134"/>
      </rPr>
      <t>西部数据</t>
    </r>
    <r>
      <rPr>
        <sz val="10"/>
        <color theme="1"/>
        <rFont val="Arial"/>
        <family val="2"/>
      </rPr>
      <t xml:space="preserve"> (WD)</t>
    </r>
  </si>
  <si>
    <t>WDC US Equity</t>
  </si>
  <si>
    <t>半导体设备</t>
  </si>
  <si>
    <r>
      <rPr>
        <sz val="10"/>
        <color theme="1"/>
        <rFont val="楷体"/>
        <family val="3"/>
        <charset val="134"/>
      </rPr>
      <t>应用材料</t>
    </r>
    <r>
      <rPr>
        <sz val="10"/>
        <color theme="1"/>
        <rFont val="Arial"/>
        <family val="2"/>
      </rPr>
      <t>(AMAT)</t>
    </r>
  </si>
  <si>
    <t>AMAT US Equity</t>
  </si>
  <si>
    <r>
      <rPr>
        <sz val="10"/>
        <color theme="1"/>
        <rFont val="楷体"/>
        <family val="3"/>
        <charset val="134"/>
      </rPr>
      <t>阿斯麦</t>
    </r>
    <r>
      <rPr>
        <sz val="10"/>
        <color theme="1"/>
        <rFont val="Arial"/>
        <family val="2"/>
      </rPr>
      <t xml:space="preserve"> (ASML)</t>
    </r>
  </si>
  <si>
    <t>ASML US Equity</t>
  </si>
  <si>
    <r>
      <rPr>
        <sz val="10"/>
        <color theme="1"/>
        <rFont val="楷体"/>
        <family val="3"/>
        <charset val="134"/>
      </rPr>
      <t>拉姆研究</t>
    </r>
    <r>
      <rPr>
        <sz val="10"/>
        <color theme="1"/>
        <rFont val="Arial"/>
        <family val="2"/>
      </rPr>
      <t xml:space="preserve"> (LRCX)</t>
    </r>
  </si>
  <si>
    <t>LRCX US Equity</t>
  </si>
  <si>
    <r>
      <rPr>
        <sz val="10"/>
        <color theme="1"/>
        <rFont val="楷体"/>
        <family val="3"/>
        <charset val="134"/>
      </rPr>
      <t>泰瑞达（</t>
    </r>
    <r>
      <rPr>
        <sz val="10"/>
        <color theme="1"/>
        <rFont val="Arial"/>
        <family val="2"/>
      </rPr>
      <t>TER</t>
    </r>
    <r>
      <rPr>
        <sz val="10"/>
        <color theme="1"/>
        <rFont val="楷体"/>
        <family val="3"/>
        <charset val="134"/>
      </rPr>
      <t>）</t>
    </r>
  </si>
  <si>
    <t>TER US Equity</t>
  </si>
  <si>
    <r>
      <rPr>
        <sz val="10"/>
        <color theme="1"/>
        <rFont val="楷体"/>
        <family val="3"/>
        <charset val="134"/>
      </rPr>
      <t>科天半导体（</t>
    </r>
    <r>
      <rPr>
        <sz val="10"/>
        <color theme="1"/>
        <rFont val="Arial"/>
        <family val="2"/>
      </rPr>
      <t>KLA</t>
    </r>
    <r>
      <rPr>
        <sz val="10"/>
        <color theme="1"/>
        <rFont val="楷体"/>
        <family val="3"/>
        <charset val="134"/>
      </rPr>
      <t>）</t>
    </r>
  </si>
  <si>
    <t>KLAC US Equity</t>
  </si>
  <si>
    <r>
      <rPr>
        <sz val="10"/>
        <color theme="1"/>
        <rFont val="楷体"/>
        <family val="3"/>
        <charset val="134"/>
      </rPr>
      <t>信越化学</t>
    </r>
    <r>
      <rPr>
        <sz val="10"/>
        <color theme="1"/>
        <rFont val="Arial"/>
        <family val="2"/>
      </rPr>
      <t xml:space="preserve"> (Shin-Etsu)</t>
    </r>
  </si>
  <si>
    <t>4063 JP Equity</t>
  </si>
  <si>
    <r>
      <rPr>
        <sz val="10"/>
        <color theme="1"/>
        <rFont val="楷体"/>
        <family val="3"/>
        <charset val="134"/>
      </rPr>
      <t>胜高</t>
    </r>
    <r>
      <rPr>
        <sz val="10"/>
        <color theme="1"/>
        <rFont val="Arial"/>
        <family val="2"/>
      </rPr>
      <t xml:space="preserve"> (SUMCO)</t>
    </r>
  </si>
  <si>
    <t>3436 JP Equity</t>
  </si>
  <si>
    <t>功率</t>
  </si>
  <si>
    <t>封测</t>
  </si>
  <si>
    <t>日期</t>
    <phoneticPr fontId="5" type="noConversion"/>
  </si>
  <si>
    <t>信骅营收同比</t>
    <phoneticPr fontId="5" type="noConversion"/>
  </si>
  <si>
    <t>Intel IDG营收同比</t>
    <phoneticPr fontId="5" type="noConversion"/>
  </si>
  <si>
    <t>北美三大云商合计资本开支同比（右轴）</t>
    <phoneticPr fontId="5" type="noConversion"/>
  </si>
  <si>
    <r>
      <rPr>
        <sz val="10"/>
        <color theme="1"/>
        <rFont val="楷体"/>
        <family val="3"/>
        <charset val="134"/>
      </rPr>
      <t>亿元</t>
    </r>
    <phoneticPr fontId="22" type="noConversion"/>
  </si>
  <si>
    <r>
      <rPr>
        <sz val="10"/>
        <color theme="1"/>
        <rFont val="楷体"/>
        <family val="3"/>
        <charset val="134"/>
      </rPr>
      <t>全球</t>
    </r>
    <r>
      <rPr>
        <sz val="10"/>
        <color theme="1"/>
        <rFont val="Arial"/>
        <family val="2"/>
      </rPr>
      <t>VR/AR</t>
    </r>
    <r>
      <rPr>
        <sz val="10"/>
        <color theme="1"/>
        <rFont val="楷体"/>
        <family val="3"/>
        <charset val="134"/>
      </rPr>
      <t>行业融资并购金额</t>
    </r>
    <phoneticPr fontId="22" type="noConversion"/>
  </si>
  <si>
    <r>
      <rPr>
        <sz val="10"/>
        <color theme="1"/>
        <rFont val="楷体"/>
        <family val="3"/>
        <charset val="134"/>
      </rPr>
      <t>全球</t>
    </r>
    <r>
      <rPr>
        <sz val="10"/>
        <color theme="1"/>
        <rFont val="Arial"/>
        <family val="2"/>
      </rPr>
      <t>VR/AR</t>
    </r>
    <r>
      <rPr>
        <sz val="10"/>
        <color theme="1"/>
        <rFont val="楷体"/>
        <family val="3"/>
        <charset val="134"/>
      </rPr>
      <t>行业融资并购金额（</t>
    </r>
    <r>
      <rPr>
        <sz val="10"/>
        <color theme="1"/>
        <rFont val="Arial"/>
        <family val="2"/>
      </rPr>
      <t>MA3</t>
    </r>
    <r>
      <rPr>
        <sz val="10"/>
        <color theme="1"/>
        <rFont val="楷体"/>
        <family val="3"/>
        <charset val="134"/>
      </rPr>
      <t>）</t>
    </r>
    <phoneticPr fontId="22" type="noConversion"/>
  </si>
  <si>
    <r>
      <rPr>
        <sz val="10"/>
        <color theme="1"/>
        <rFont val="楷体"/>
        <family val="3"/>
        <charset val="134"/>
      </rPr>
      <t>同比（右轴）</t>
    </r>
    <phoneticPr fontId="22" type="noConversion"/>
  </si>
  <si>
    <r>
      <t>Facebook</t>
    </r>
    <r>
      <rPr>
        <sz val="10"/>
        <color theme="1"/>
        <rFont val="楷体"/>
        <family val="3"/>
        <charset val="134"/>
      </rPr>
      <t>非广告收入同比</t>
    </r>
    <phoneticPr fontId="5" type="noConversion"/>
  </si>
  <si>
    <t>注：VR/AR融资并购数据来源于VR陀螺公众号</t>
    <phoneticPr fontId="5" type="noConversion"/>
  </si>
  <si>
    <t>产量:工业机器人:当月同比</t>
    <phoneticPr fontId="5" type="noConversion"/>
  </si>
  <si>
    <t>日本:机械定单:工业机械:工业机器人:同比</t>
    <phoneticPr fontId="5" type="noConversion"/>
  </si>
  <si>
    <t>计算机、通信和其他电子设备制造业:主营业务收入:累计同比:抽取样本:多指标求和</t>
    <phoneticPr fontId="5" type="noConversion"/>
  </si>
  <si>
    <t>产量:工业机器人:累计同比</t>
    <phoneticPr fontId="5" type="noConversion"/>
  </si>
  <si>
    <t>日本机床出口至中国订单额（十亿日元）</t>
    <phoneticPr fontId="5" type="noConversion"/>
  </si>
  <si>
    <t>日本机床出口至中国订单额同比</t>
    <phoneticPr fontId="5" type="noConversion"/>
  </si>
  <si>
    <t>中国机床工具行业营收同比（累计，右轴）</t>
    <phoneticPr fontId="5" type="noConversion"/>
  </si>
  <si>
    <t>营业收入:机床工具行业:累计同比</t>
    <phoneticPr fontId="5" type="noConversion"/>
  </si>
  <si>
    <t>注：日本机床出口至中国订单额数据来源datayes</t>
    <phoneticPr fontId="5" type="noConversion"/>
  </si>
  <si>
    <t>营收增速：航空装备链</t>
    <phoneticPr fontId="5" type="noConversion"/>
  </si>
  <si>
    <t>预收账款+合同负债增速：航空装备链（右轴）</t>
    <phoneticPr fontId="5" type="noConversion"/>
  </si>
  <si>
    <t>月份</t>
  </si>
  <si>
    <t>全球自动驾驶投融资额（亿元）</t>
  </si>
  <si>
    <t>全球自动驾驶投融资额（亿元，季度）</t>
    <phoneticPr fontId="5" type="noConversion"/>
  </si>
  <si>
    <t>注：全球自动驾驶投融资额数据来源于ifund同花顺，选择汽车零部件及自动驾驶两类，所在地区不限。</t>
    <phoneticPr fontId="5" type="noConversion"/>
  </si>
  <si>
    <t>亿美元</t>
  </si>
  <si>
    <t>2011Q1</t>
  </si>
  <si>
    <t>2011Q2</t>
  </si>
  <si>
    <t>2011Q3</t>
  </si>
  <si>
    <t>2011Q4</t>
  </si>
  <si>
    <t>2012Q1</t>
  </si>
  <si>
    <t>2012Q2</t>
  </si>
  <si>
    <t>2012Q3</t>
  </si>
  <si>
    <t>2012Q4</t>
  </si>
  <si>
    <t>2013Q1</t>
  </si>
  <si>
    <t>2013Q2</t>
  </si>
  <si>
    <t>2013Q3</t>
  </si>
  <si>
    <t>2013Q4</t>
  </si>
  <si>
    <t>2014Q1</t>
  </si>
  <si>
    <t>2014Q2</t>
  </si>
  <si>
    <t>2014Q3</t>
  </si>
  <si>
    <t>2014Q4</t>
  </si>
  <si>
    <t>2015Q1</t>
  </si>
  <si>
    <t>2015Q2</t>
  </si>
  <si>
    <t>2015Q3</t>
  </si>
  <si>
    <t>2015Q4</t>
  </si>
  <si>
    <t>2016Q1</t>
  </si>
  <si>
    <t>2016Q2</t>
  </si>
  <si>
    <t>2016Q3</t>
  </si>
  <si>
    <t>2016Q4</t>
  </si>
  <si>
    <t>2017Q1</t>
  </si>
  <si>
    <t>2017Q2</t>
  </si>
  <si>
    <t>2017Q3</t>
  </si>
  <si>
    <t>2017Q4</t>
  </si>
  <si>
    <t>2018Q1</t>
  </si>
  <si>
    <t>2018Q2</t>
  </si>
  <si>
    <t>2018Q3</t>
  </si>
  <si>
    <t>2018Q4</t>
  </si>
  <si>
    <t>2019Q1</t>
  </si>
  <si>
    <t>2019Q2</t>
  </si>
  <si>
    <t>2019Q3</t>
  </si>
  <si>
    <t>2019Q4</t>
  </si>
  <si>
    <t>2020Q1</t>
  </si>
  <si>
    <t>2020Q2</t>
  </si>
  <si>
    <t>2020Q3</t>
  </si>
  <si>
    <t>2020Q4</t>
  </si>
  <si>
    <t>2021Q1</t>
  </si>
  <si>
    <t>2021Q2</t>
  </si>
  <si>
    <t>2021Q3</t>
  </si>
  <si>
    <t>2021Q4</t>
  </si>
  <si>
    <t>FDA暂时批准新药上市申请数</t>
    <phoneticPr fontId="5" type="noConversion"/>
  </si>
  <si>
    <t>蓝色字体表征财报指标</t>
    <phoneticPr fontId="5" type="noConversion"/>
  </si>
  <si>
    <t>橙色底色表征产业链旗舰指标</t>
    <phoneticPr fontId="5" type="noConversion"/>
  </si>
  <si>
    <t>最终指标</t>
    <phoneticPr fontId="5" type="noConversion"/>
  </si>
  <si>
    <t>电池级铜箔价格（8um)</t>
    <phoneticPr fontId="5" type="noConversion"/>
  </si>
  <si>
    <t>新能源乘用车销量（国内）</t>
    <phoneticPr fontId="5" type="noConversion"/>
  </si>
  <si>
    <t>机器人</t>
  </si>
  <si>
    <t>机床</t>
  </si>
  <si>
    <t>元宇宙</t>
  </si>
  <si>
    <t>多晶硅价格（一级料）</t>
    <phoneticPr fontId="5" type="noConversion"/>
  </si>
  <si>
    <t>单晶硅片价格（156）</t>
    <phoneticPr fontId="5" type="noConversion"/>
  </si>
  <si>
    <t>多晶电池片价格（156）</t>
    <phoneticPr fontId="5" type="noConversion"/>
  </si>
  <si>
    <t>3.2mm镀膜光伏玻璃价格</t>
    <phoneticPr fontId="5" type="noConversion"/>
  </si>
  <si>
    <t>光伏电站-1</t>
    <phoneticPr fontId="5" type="noConversion"/>
  </si>
  <si>
    <t>光伏发电量</t>
    <phoneticPr fontId="5" type="noConversion"/>
  </si>
  <si>
    <t>风电</t>
  </si>
  <si>
    <t>风电运营商-3</t>
    <phoneticPr fontId="5" type="noConversion"/>
  </si>
  <si>
    <t>半导体</t>
  </si>
  <si>
    <t>IC设计-存储器（NAND/Nor）</t>
    <phoneticPr fontId="5" type="noConversion"/>
  </si>
  <si>
    <t>IC设计-EDA软件</t>
  </si>
  <si>
    <t>IC设计-内存接口芯片</t>
  </si>
  <si>
    <t>全球IGBT单管销售额</t>
    <phoneticPr fontId="5" type="noConversion"/>
  </si>
  <si>
    <t>BAT资本开支</t>
    <phoneticPr fontId="5" type="noConversion"/>
  </si>
  <si>
    <t>CXO</t>
  </si>
  <si>
    <t>指标名</t>
    <phoneticPr fontId="5" type="noConversion"/>
  </si>
  <si>
    <t>数据来源</t>
    <phoneticPr fontId="5" type="noConversion"/>
  </si>
  <si>
    <t>百川</t>
  </si>
  <si>
    <t>Wind</t>
  </si>
  <si>
    <t>电解液产量</t>
    <phoneticPr fontId="22" type="noConversion"/>
  </si>
  <si>
    <t>Datayes</t>
  </si>
  <si>
    <t>新能源乘用车销量（国内）</t>
    <phoneticPr fontId="22" type="noConversion"/>
  </si>
  <si>
    <t>睿工业</t>
    <phoneticPr fontId="5" type="noConversion"/>
  </si>
  <si>
    <t>财报</t>
    <phoneticPr fontId="22" type="noConversion"/>
  </si>
  <si>
    <t>VR陀螺</t>
  </si>
  <si>
    <t>金属硅价格(441)</t>
  </si>
  <si>
    <t>多晶硅价格（一级料）</t>
    <phoneticPr fontId="22" type="noConversion"/>
  </si>
  <si>
    <t>组件出口量</t>
    <phoneticPr fontId="5" type="noConversion"/>
  </si>
  <si>
    <t>逆变器出口额</t>
    <phoneticPr fontId="5" type="noConversion"/>
  </si>
  <si>
    <t>Datayes</t>
    <phoneticPr fontId="5" type="noConversion"/>
  </si>
  <si>
    <t>Wind</t>
    <phoneticPr fontId="5" type="noConversion"/>
  </si>
  <si>
    <t>碳纤维进口额</t>
    <phoneticPr fontId="5" type="noConversion"/>
  </si>
  <si>
    <t>环氧丙烷价格</t>
    <phoneticPr fontId="5" type="noConversion"/>
  </si>
  <si>
    <t>风电新增装机量</t>
    <phoneticPr fontId="5" type="noConversion"/>
  </si>
  <si>
    <t>台股营收（半导体材料）</t>
    <phoneticPr fontId="5" type="noConversion"/>
  </si>
  <si>
    <t>台股营收（存储器）</t>
  </si>
  <si>
    <t>矽力杰营收</t>
    <phoneticPr fontId="5" type="noConversion"/>
  </si>
  <si>
    <t>全球半导体销售额</t>
    <phoneticPr fontId="5" type="noConversion"/>
  </si>
  <si>
    <t>财报</t>
    <phoneticPr fontId="5" type="noConversion"/>
  </si>
  <si>
    <t>华星光营收</t>
  </si>
  <si>
    <t>国产创新药IND数量</t>
    <phoneticPr fontId="5" type="noConversion"/>
  </si>
  <si>
    <t>CDE</t>
    <phoneticPr fontId="22" type="noConversion"/>
  </si>
  <si>
    <t>高工智能汽车</t>
    <phoneticPr fontId="5" type="noConversion"/>
  </si>
  <si>
    <t>百川</t>
    <phoneticPr fontId="5" type="noConversion"/>
  </si>
  <si>
    <t>光电子器件产量</t>
    <phoneticPr fontId="5" type="noConversion"/>
  </si>
  <si>
    <t>半导体设备进口额</t>
  </si>
  <si>
    <t>半导体设备进口额</t>
    <phoneticPr fontId="5" type="noConversion"/>
  </si>
  <si>
    <t/>
  </si>
  <si>
    <t>5cq</t>
  </si>
  <si>
    <t>datayes已停止指标更新</t>
    <phoneticPr fontId="5" type="noConversion"/>
  </si>
  <si>
    <t>时间</t>
  </si>
  <si>
    <t>CRO/CMO(长江)</t>
  </si>
  <si>
    <t>万得全A</t>
  </si>
  <si>
    <t>医美-化妆品</t>
    <phoneticPr fontId="5" type="noConversion"/>
  </si>
  <si>
    <t>物联网</t>
    <phoneticPr fontId="5" type="noConversion"/>
  </si>
  <si>
    <t>物联网芯片</t>
    <phoneticPr fontId="5" type="noConversion"/>
  </si>
  <si>
    <t>物联网芯片财报营收</t>
    <phoneticPr fontId="5" type="noConversion"/>
  </si>
  <si>
    <t>传感器</t>
    <phoneticPr fontId="5" type="noConversion"/>
  </si>
  <si>
    <t>日本传感器产值</t>
    <phoneticPr fontId="5" type="noConversion"/>
  </si>
  <si>
    <t>通信模组</t>
  </si>
  <si>
    <t>通信模组财报营收</t>
    <phoneticPr fontId="5" type="noConversion"/>
  </si>
  <si>
    <t>通信网络</t>
  </si>
  <si>
    <t>三大运营商新兴业务收入</t>
    <phoneticPr fontId="5" type="noConversion"/>
  </si>
  <si>
    <t>平台层</t>
  </si>
  <si>
    <t>小米AIoT平台新增连接数</t>
  </si>
  <si>
    <t>车联网</t>
  </si>
  <si>
    <t>L2级智能网联乘用车销量</t>
  </si>
  <si>
    <t>京东智能家居销售额</t>
    <phoneticPr fontId="5" type="noConversion"/>
  </si>
  <si>
    <t>物联网终端用户数</t>
  </si>
  <si>
    <t>医美原料</t>
    <phoneticPr fontId="5" type="noConversion"/>
  </si>
  <si>
    <t>玻尿酸百度指数</t>
    <phoneticPr fontId="5" type="noConversion"/>
  </si>
  <si>
    <t>医美-化妆品</t>
  </si>
  <si>
    <t>注射耗材</t>
    <phoneticPr fontId="5" type="noConversion"/>
  </si>
  <si>
    <t>水光针百度指数</t>
    <phoneticPr fontId="5" type="noConversion"/>
  </si>
  <si>
    <t>医美机构</t>
    <phoneticPr fontId="5" type="noConversion"/>
  </si>
  <si>
    <t>新氧医美活跃人数</t>
    <phoneticPr fontId="5" type="noConversion"/>
  </si>
  <si>
    <t>获客渠道</t>
    <phoneticPr fontId="5" type="noConversion"/>
  </si>
  <si>
    <t>新氧医美使用时长</t>
    <phoneticPr fontId="5" type="noConversion"/>
  </si>
  <si>
    <t>化妆品</t>
    <phoneticPr fontId="5" type="noConversion"/>
  </si>
  <si>
    <t>化妆品零售额</t>
    <phoneticPr fontId="5" type="noConversion"/>
  </si>
  <si>
    <t>金属硅价格（441）</t>
    <phoneticPr fontId="5" type="noConversion"/>
  </si>
  <si>
    <t>碳碳热场</t>
    <phoneticPr fontId="5" type="noConversion"/>
  </si>
  <si>
    <t>光伏经理人指数（硅料硅片）</t>
  </si>
  <si>
    <t>龙源电力风电发电量</t>
  </si>
  <si>
    <t>药物发现CRO</t>
    <phoneticPr fontId="5" type="noConversion"/>
  </si>
  <si>
    <t>传输层（通信网络）</t>
    <phoneticPr fontId="5" type="noConversion"/>
  </si>
  <si>
    <t>应用层-车联网</t>
    <phoneticPr fontId="5" type="noConversion"/>
  </si>
  <si>
    <t>应用层-智能家居</t>
    <phoneticPr fontId="5" type="noConversion"/>
  </si>
  <si>
    <t>海关总署</t>
    <phoneticPr fontId="5" type="noConversion"/>
  </si>
  <si>
    <t>L2级智网联乘用车销量</t>
    <phoneticPr fontId="5" type="noConversion"/>
  </si>
  <si>
    <t>FDA暂时批准新药上市申请数</t>
  </si>
  <si>
    <t>陆/海风招标量和中标价格</t>
    <phoneticPr fontId="5" type="noConversion"/>
  </si>
  <si>
    <t>陆上风机招标量（GW）</t>
    <phoneticPr fontId="5" type="noConversion"/>
  </si>
  <si>
    <t>海上风机招标量（GW）</t>
    <phoneticPr fontId="5" type="noConversion"/>
  </si>
  <si>
    <t>海上风机及塔筒平均中标单价（元/kW）</t>
    <phoneticPr fontId="5" type="noConversion"/>
  </si>
  <si>
    <t>全球物联网连接数（十亿）</t>
    <phoneticPr fontId="5" type="noConversion"/>
  </si>
  <si>
    <t>非物联网连接数（十亿）</t>
    <phoneticPr fontId="5" type="noConversion"/>
  </si>
  <si>
    <t>物联网连接数同比（右轴）</t>
    <phoneticPr fontId="5" type="noConversion"/>
  </si>
  <si>
    <t>2022E</t>
  </si>
  <si>
    <t>2023E</t>
  </si>
  <si>
    <t>2024E</t>
  </si>
  <si>
    <t>003292.CJ</t>
    <phoneticPr fontId="5" type="noConversion"/>
  </si>
  <si>
    <t>公共应用（件）</t>
  </si>
  <si>
    <t>基础硬件（件）</t>
  </si>
  <si>
    <t>平台与通信（件）</t>
  </si>
  <si>
    <t>生产应用（件）</t>
  </si>
  <si>
    <t>生活应用（件）</t>
  </si>
  <si>
    <t>金额（亿元）</t>
  </si>
  <si>
    <t>中国物联网投融资额同比（右轴，%）</t>
    <phoneticPr fontId="5" type="noConversion"/>
  </si>
  <si>
    <t>中国物联网投融资额</t>
  </si>
  <si>
    <t>中国物联网投融资额（亿元）</t>
    <phoneticPr fontId="5" type="noConversion"/>
  </si>
  <si>
    <t>物联网单季度营收增速（%）</t>
    <phoneticPr fontId="5" type="noConversion"/>
  </si>
  <si>
    <t>物联网利润增速（%）</t>
    <phoneticPr fontId="5" type="noConversion"/>
  </si>
  <si>
    <t>中国合规医美市场规模（亿元）</t>
    <phoneticPr fontId="5" type="noConversion"/>
  </si>
  <si>
    <t>手术类（亿元）</t>
    <phoneticPr fontId="5" type="noConversion"/>
  </si>
  <si>
    <t>非手术类（亿元）</t>
    <phoneticPr fontId="5" type="noConversion"/>
  </si>
  <si>
    <t>同比</t>
    <phoneticPr fontId="5" type="noConversion"/>
  </si>
  <si>
    <t>百度搜索指数：医美</t>
    <phoneticPr fontId="5" type="noConversion"/>
  </si>
  <si>
    <t>医疗美容行业营收 季累同比（右轴，%）</t>
    <phoneticPr fontId="5" type="noConversion"/>
  </si>
  <si>
    <t>百度搜索指数：医美（同比）</t>
    <phoneticPr fontId="5" type="noConversion"/>
  </si>
  <si>
    <t>百度搜索指数：玻尿酸</t>
    <phoneticPr fontId="5" type="noConversion"/>
  </si>
  <si>
    <t>百度搜索指数：玻尿酸（同比）</t>
    <phoneticPr fontId="5" type="noConversion"/>
  </si>
  <si>
    <t>百度搜索指数：水光针</t>
    <phoneticPr fontId="5" type="noConversion"/>
  </si>
  <si>
    <t>百度搜索指数：水光针（同比）</t>
    <phoneticPr fontId="5" type="noConversion"/>
  </si>
  <si>
    <t>物联网芯片财报营收</t>
  </si>
  <si>
    <t>日本传感器产值</t>
  </si>
  <si>
    <t>通信模组财报营收</t>
  </si>
  <si>
    <t>三大运营商新兴业务收入</t>
  </si>
  <si>
    <t>京东智能家居销售额</t>
  </si>
  <si>
    <t>玻尿酸百度指数</t>
  </si>
  <si>
    <t>水光针百度指数</t>
  </si>
  <si>
    <t>新氧医美活跃人数</t>
  </si>
  <si>
    <t>新氧医美使用时长</t>
  </si>
  <si>
    <t>化妆品零售额</t>
  </si>
  <si>
    <t>百度指数</t>
    <phoneticPr fontId="5" type="noConversion"/>
  </si>
  <si>
    <t>工信部</t>
    <phoneticPr fontId="5" type="noConversion"/>
  </si>
  <si>
    <t>汽车之家、Marklines等</t>
    <phoneticPr fontId="5" type="noConversion"/>
  </si>
  <si>
    <t>温控系统财报营收</t>
  </si>
  <si>
    <t>财报</t>
  </si>
  <si>
    <t>储能锂电池产量</t>
  </si>
  <si>
    <t>CNESA，Wind，华泰策略测算</t>
  </si>
  <si>
    <t>储能变流器财报营收</t>
  </si>
  <si>
    <t>储能系统集成财报营收</t>
  </si>
  <si>
    <t>电网最高用电负荷</t>
  </si>
  <si>
    <t>太阳能+风电装机量</t>
  </si>
  <si>
    <t>发电设备利用小时</t>
  </si>
  <si>
    <t>派能科技营收</t>
  </si>
  <si>
    <t>TSLA Energy Generation &amp; Storage营收</t>
  </si>
  <si>
    <r>
      <rPr>
        <sz val="10"/>
        <color theme="1"/>
        <rFont val="楷体"/>
        <family val="3"/>
        <charset val="134"/>
      </rPr>
      <t>储能</t>
    </r>
  </si>
  <si>
    <r>
      <rPr>
        <sz val="10"/>
        <color theme="1"/>
        <rFont val="楷体"/>
        <family val="3"/>
        <charset val="134"/>
      </rPr>
      <t>上游</t>
    </r>
  </si>
  <si>
    <r>
      <rPr>
        <sz val="10"/>
        <color theme="1"/>
        <rFont val="楷体"/>
        <family val="3"/>
        <charset val="134"/>
      </rPr>
      <t>正极材料</t>
    </r>
    <r>
      <rPr>
        <sz val="10"/>
        <color theme="1"/>
        <rFont val="Arial"/>
        <family val="2"/>
      </rPr>
      <t>-</t>
    </r>
    <r>
      <rPr>
        <sz val="10"/>
        <color theme="1"/>
        <rFont val="楷体"/>
        <family val="3"/>
        <charset val="134"/>
      </rPr>
      <t>磷酸铁锂</t>
    </r>
  </si>
  <si>
    <r>
      <rPr>
        <sz val="10"/>
        <color theme="1"/>
        <rFont val="楷体"/>
        <family val="3"/>
        <charset val="134"/>
      </rPr>
      <t>磷酸铁锂产量</t>
    </r>
  </si>
  <si>
    <r>
      <rPr>
        <sz val="10"/>
        <color theme="1"/>
        <rFont val="楷体"/>
        <family val="3"/>
        <charset val="134"/>
      </rPr>
      <t>电解液</t>
    </r>
  </si>
  <si>
    <r>
      <rPr>
        <sz val="10"/>
        <color theme="1"/>
        <rFont val="楷体"/>
        <family val="3"/>
        <charset val="134"/>
      </rPr>
      <t>电解液产量</t>
    </r>
  </si>
  <si>
    <r>
      <rPr>
        <sz val="10"/>
        <color theme="1"/>
        <rFont val="楷体"/>
        <family val="3"/>
        <charset val="134"/>
      </rPr>
      <t>隔膜</t>
    </r>
  </si>
  <si>
    <r>
      <rPr>
        <sz val="10"/>
        <color theme="1"/>
        <rFont val="楷体"/>
        <family val="3"/>
        <charset val="134"/>
      </rPr>
      <t>隔膜产量</t>
    </r>
  </si>
  <si>
    <r>
      <rPr>
        <sz val="10"/>
        <color theme="1"/>
        <rFont val="楷体"/>
        <family val="3"/>
        <charset val="134"/>
      </rPr>
      <t>温控系统</t>
    </r>
  </si>
  <si>
    <r>
      <rPr>
        <sz val="10"/>
        <color rgb="FF0070C0"/>
        <rFont val="楷体"/>
        <family val="3"/>
        <charset val="134"/>
      </rPr>
      <t>温控系统财报营收</t>
    </r>
  </si>
  <si>
    <r>
      <rPr>
        <sz val="10"/>
        <color theme="1"/>
        <rFont val="楷体"/>
        <family val="3"/>
        <charset val="134"/>
      </rPr>
      <t>中游</t>
    </r>
  </si>
  <si>
    <r>
      <rPr>
        <sz val="10"/>
        <color theme="1"/>
        <rFont val="楷体"/>
        <family val="3"/>
        <charset val="134"/>
      </rPr>
      <t>储能锂电池</t>
    </r>
  </si>
  <si>
    <r>
      <rPr>
        <sz val="10"/>
        <color theme="1"/>
        <rFont val="楷体"/>
        <family val="3"/>
        <charset val="134"/>
      </rPr>
      <t>储能锂电池产量</t>
    </r>
  </si>
  <si>
    <t>PCS</t>
  </si>
  <si>
    <r>
      <rPr>
        <sz val="10"/>
        <color rgb="FF0070C0"/>
        <rFont val="楷体"/>
        <family val="3"/>
        <charset val="134"/>
      </rPr>
      <t>储能变流器财报营收</t>
    </r>
  </si>
  <si>
    <r>
      <rPr>
        <sz val="10"/>
        <color theme="1"/>
        <rFont val="楷体"/>
        <family val="3"/>
        <charset val="134"/>
      </rPr>
      <t>储能系统集成</t>
    </r>
  </si>
  <si>
    <r>
      <rPr>
        <sz val="10"/>
        <color rgb="FF0070C0"/>
        <rFont val="楷体"/>
        <family val="3"/>
        <charset val="134"/>
      </rPr>
      <t>储能系统集成财报营收</t>
    </r>
  </si>
  <si>
    <r>
      <rPr>
        <sz val="10"/>
        <color theme="1"/>
        <rFont val="楷体"/>
        <family val="3"/>
        <charset val="134"/>
      </rPr>
      <t>下游</t>
    </r>
  </si>
  <si>
    <r>
      <rPr>
        <sz val="10"/>
        <color theme="1"/>
        <rFont val="楷体"/>
        <family val="3"/>
        <charset val="134"/>
      </rPr>
      <t>电网侧</t>
    </r>
  </si>
  <si>
    <r>
      <rPr>
        <sz val="10"/>
        <color theme="1"/>
        <rFont val="楷体"/>
        <family val="3"/>
        <charset val="134"/>
      </rPr>
      <t>电网最高用电负荷</t>
    </r>
  </si>
  <si>
    <r>
      <rPr>
        <sz val="10"/>
        <color theme="1"/>
        <rFont val="楷体"/>
        <family val="3"/>
        <charset val="134"/>
      </rPr>
      <t>发电侧</t>
    </r>
    <r>
      <rPr>
        <sz val="10"/>
        <color theme="1"/>
        <rFont val="Arial"/>
        <family val="2"/>
      </rPr>
      <t>-</t>
    </r>
    <r>
      <rPr>
        <sz val="10"/>
        <color theme="1"/>
        <rFont val="楷体"/>
        <family val="3"/>
        <charset val="134"/>
      </rPr>
      <t>新能源并网</t>
    </r>
  </si>
  <si>
    <r>
      <rPr>
        <sz val="10"/>
        <color theme="1"/>
        <rFont val="楷体"/>
        <family val="3"/>
        <charset val="134"/>
      </rPr>
      <t>太阳能</t>
    </r>
    <r>
      <rPr>
        <sz val="10"/>
        <color theme="1"/>
        <rFont val="Arial"/>
        <family val="2"/>
      </rPr>
      <t>+</t>
    </r>
    <r>
      <rPr>
        <sz val="10"/>
        <color theme="1"/>
        <rFont val="楷体"/>
        <family val="3"/>
        <charset val="134"/>
      </rPr>
      <t>风电装机量</t>
    </r>
  </si>
  <si>
    <r>
      <rPr>
        <sz val="10"/>
        <color theme="1"/>
        <rFont val="楷体"/>
        <family val="3"/>
        <charset val="134"/>
      </rPr>
      <t>发电侧</t>
    </r>
    <r>
      <rPr>
        <sz val="10"/>
        <color theme="1"/>
        <rFont val="Arial"/>
        <family val="2"/>
      </rPr>
      <t>-</t>
    </r>
    <r>
      <rPr>
        <sz val="10"/>
        <color theme="1"/>
        <rFont val="楷体"/>
        <family val="3"/>
        <charset val="134"/>
      </rPr>
      <t>辅助服务</t>
    </r>
  </si>
  <si>
    <r>
      <rPr>
        <sz val="10"/>
        <color theme="1"/>
        <rFont val="楷体"/>
        <family val="3"/>
        <charset val="134"/>
      </rPr>
      <t>发电设备利用小时</t>
    </r>
  </si>
  <si>
    <r>
      <rPr>
        <sz val="10"/>
        <color theme="1"/>
        <rFont val="楷体"/>
        <family val="3"/>
        <charset val="134"/>
      </rPr>
      <t>用电侧</t>
    </r>
    <r>
      <rPr>
        <sz val="10"/>
        <color theme="1"/>
        <rFont val="Arial"/>
        <family val="2"/>
      </rPr>
      <t>-</t>
    </r>
    <r>
      <rPr>
        <sz val="10"/>
        <color theme="1"/>
        <rFont val="楷体"/>
        <family val="3"/>
        <charset val="134"/>
      </rPr>
      <t>通信基站</t>
    </r>
  </si>
  <si>
    <r>
      <rPr>
        <sz val="10"/>
        <color theme="1"/>
        <rFont val="楷体"/>
        <family val="3"/>
        <charset val="134"/>
      </rPr>
      <t>移动通信基站设备产量</t>
    </r>
  </si>
  <si>
    <t>储能</t>
    <phoneticPr fontId="48" type="noConversion"/>
  </si>
  <si>
    <r>
      <rPr>
        <sz val="10"/>
        <color theme="1"/>
        <rFont val="楷体"/>
        <family val="3"/>
        <charset val="134"/>
      </rPr>
      <t>用电侧</t>
    </r>
    <r>
      <rPr>
        <sz val="10"/>
        <color theme="1"/>
        <rFont val="Arial"/>
        <family val="2"/>
      </rPr>
      <t>-</t>
    </r>
    <r>
      <rPr>
        <sz val="10"/>
        <color theme="1"/>
        <rFont val="楷体"/>
        <family val="3"/>
        <charset val="134"/>
      </rPr>
      <t>数据中心</t>
    </r>
  </si>
  <si>
    <r>
      <rPr>
        <sz val="10"/>
        <color theme="1"/>
        <rFont val="楷体"/>
        <family val="3"/>
        <charset val="134"/>
      </rPr>
      <t>信骅营收</t>
    </r>
  </si>
  <si>
    <r>
      <rPr>
        <sz val="10"/>
        <color theme="1"/>
        <rFont val="楷体"/>
        <family val="3"/>
        <charset val="134"/>
      </rPr>
      <t>用电侧</t>
    </r>
    <r>
      <rPr>
        <sz val="10"/>
        <color theme="1"/>
        <rFont val="Arial"/>
        <family val="2"/>
      </rPr>
      <t>-</t>
    </r>
    <r>
      <rPr>
        <sz val="10"/>
        <color theme="1"/>
        <rFont val="楷体"/>
        <family val="3"/>
        <charset val="134"/>
      </rPr>
      <t>家用储能</t>
    </r>
  </si>
  <si>
    <r>
      <rPr>
        <sz val="10"/>
        <color rgb="FF0070C0"/>
        <rFont val="楷体"/>
        <family val="3"/>
        <charset val="134"/>
      </rPr>
      <t>派能科技财报营收</t>
    </r>
  </si>
  <si>
    <r>
      <rPr>
        <sz val="10"/>
        <color theme="1"/>
        <rFont val="楷体"/>
        <family val="3"/>
        <charset val="134"/>
      </rPr>
      <t>储能解决方案</t>
    </r>
  </si>
  <si>
    <r>
      <rPr>
        <sz val="10"/>
        <color rgb="FF0070C0"/>
        <rFont val="Arial"/>
        <family val="2"/>
      </rPr>
      <t>TSLA Energy Generation &amp; Storage</t>
    </r>
    <r>
      <rPr>
        <sz val="10"/>
        <color rgb="FF0070C0"/>
        <rFont val="楷体"/>
        <family val="3"/>
        <charset val="134"/>
      </rPr>
      <t>营收</t>
    </r>
  </si>
  <si>
    <r>
      <rPr>
        <b/>
        <sz val="10"/>
        <color theme="1"/>
        <rFont val="楷体"/>
        <family val="3"/>
        <charset val="134"/>
      </rPr>
      <t>海外半导体大厂合计营收</t>
    </r>
  </si>
  <si>
    <r>
      <rPr>
        <b/>
        <sz val="10"/>
        <color theme="1"/>
        <rFont val="Arial"/>
        <family val="2"/>
      </rPr>
      <t>yoy</t>
    </r>
    <r>
      <rPr>
        <b/>
        <sz val="10"/>
        <color theme="1"/>
        <rFont val="楷体"/>
        <family val="3"/>
        <charset val="134"/>
      </rPr>
      <t>（右轴）</t>
    </r>
  </si>
  <si>
    <t>按国内上市公司营收结构加权yoy（右轴）</t>
  </si>
  <si>
    <r>
      <rPr>
        <b/>
        <sz val="10"/>
        <color theme="1"/>
        <rFont val="Arial"/>
        <family val="2"/>
      </rPr>
      <t>IC</t>
    </r>
    <r>
      <rPr>
        <b/>
        <sz val="10"/>
        <color theme="1"/>
        <rFont val="楷体"/>
        <family val="3"/>
        <charset val="134"/>
      </rPr>
      <t>设计</t>
    </r>
  </si>
  <si>
    <r>
      <rPr>
        <b/>
        <sz val="10"/>
        <color theme="1"/>
        <rFont val="Arial"/>
        <family val="2"/>
      </rPr>
      <t>IC</t>
    </r>
    <r>
      <rPr>
        <b/>
        <sz val="10"/>
        <color theme="1"/>
        <rFont val="楷体"/>
        <family val="3"/>
        <charset val="134"/>
      </rPr>
      <t>制造</t>
    </r>
  </si>
  <si>
    <r>
      <rPr>
        <b/>
        <sz val="10"/>
        <color theme="1"/>
        <rFont val="Arial"/>
        <family val="2"/>
      </rPr>
      <t>IC</t>
    </r>
    <r>
      <rPr>
        <b/>
        <sz val="10"/>
        <color theme="1"/>
        <rFont val="楷体"/>
        <family val="3"/>
        <charset val="134"/>
      </rPr>
      <t>设计（存储器）</t>
    </r>
  </si>
  <si>
    <r>
      <rPr>
        <b/>
        <sz val="10"/>
        <color theme="1"/>
        <rFont val="Arial"/>
        <family val="2"/>
      </rPr>
      <t>IC</t>
    </r>
    <r>
      <rPr>
        <b/>
        <sz val="10"/>
        <color theme="1"/>
        <rFont val="楷体"/>
        <family val="3"/>
        <charset val="134"/>
      </rPr>
      <t>封测</t>
    </r>
  </si>
  <si>
    <t>分立器件（功率器件）</t>
  </si>
  <si>
    <r>
      <rPr>
        <b/>
        <sz val="10"/>
        <color theme="1"/>
        <rFont val="楷体"/>
        <family val="3"/>
        <charset val="134"/>
      </rPr>
      <t>半导体设备</t>
    </r>
  </si>
  <si>
    <r>
      <rPr>
        <b/>
        <sz val="10"/>
        <color theme="1"/>
        <rFont val="楷体"/>
        <family val="3"/>
        <charset val="134"/>
      </rPr>
      <t>半导体材料（硅片）</t>
    </r>
  </si>
  <si>
    <t>1cq</t>
  </si>
  <si>
    <r>
      <rPr>
        <sz val="10"/>
        <rFont val="Arial"/>
        <family val="2"/>
      </rPr>
      <t>IC</t>
    </r>
    <r>
      <rPr>
        <sz val="10"/>
        <rFont val="楷体"/>
        <family val="3"/>
        <charset val="134"/>
      </rPr>
      <t>设计</t>
    </r>
  </si>
  <si>
    <t>INTC US Equity</t>
  </si>
  <si>
    <r>
      <rPr>
        <sz val="10"/>
        <color theme="1"/>
        <rFont val="楷体"/>
        <family val="3"/>
        <charset val="134"/>
      </rPr>
      <t>超威半导体</t>
    </r>
    <r>
      <rPr>
        <sz val="10"/>
        <color theme="1"/>
        <rFont val="Arial"/>
        <family val="2"/>
      </rPr>
      <t xml:space="preserve"> (AMD)</t>
    </r>
  </si>
  <si>
    <r>
      <rPr>
        <sz val="10"/>
        <color theme="1"/>
        <rFont val="楷体"/>
        <family val="3"/>
        <charset val="134"/>
      </rPr>
      <t>科沃</t>
    </r>
    <r>
      <rPr>
        <sz val="10"/>
        <color theme="1"/>
        <rFont val="Arial"/>
        <family val="2"/>
      </rPr>
      <t xml:space="preserve"> (Qorvo)</t>
    </r>
  </si>
  <si>
    <t>ADI US Equity</t>
  </si>
  <si>
    <r>
      <rPr>
        <sz val="10"/>
        <color theme="1"/>
        <rFont val="Arial"/>
        <family val="2"/>
      </rPr>
      <t>IC</t>
    </r>
    <r>
      <rPr>
        <sz val="10"/>
        <color theme="1"/>
        <rFont val="楷体"/>
        <family val="3"/>
        <charset val="134"/>
      </rPr>
      <t>设计（存储器）</t>
    </r>
  </si>
  <si>
    <r>
      <rPr>
        <sz val="10"/>
        <color theme="1"/>
        <rFont val="Arial"/>
        <family val="2"/>
      </rPr>
      <t>SK</t>
    </r>
    <r>
      <rPr>
        <sz val="10"/>
        <color theme="1"/>
        <rFont val="楷体"/>
        <family val="3"/>
        <charset val="134"/>
      </rPr>
      <t>海力士</t>
    </r>
    <r>
      <rPr>
        <sz val="10"/>
        <color theme="1"/>
        <rFont val="Arial"/>
        <family val="2"/>
      </rPr>
      <t xml:space="preserve"> (SK Hynix)</t>
    </r>
  </si>
  <si>
    <r>
      <rPr>
        <sz val="10"/>
        <color theme="1"/>
        <rFont val="Arial"/>
        <family val="2"/>
      </rPr>
      <t>IC</t>
    </r>
    <r>
      <rPr>
        <sz val="10"/>
        <color theme="1"/>
        <rFont val="楷体"/>
        <family val="3"/>
        <charset val="134"/>
      </rPr>
      <t>制造</t>
    </r>
  </si>
  <si>
    <r>
      <rPr>
        <sz val="10"/>
        <color theme="1"/>
        <rFont val="楷体"/>
        <family val="3"/>
        <charset val="134"/>
      </rPr>
      <t>中芯国际</t>
    </r>
    <r>
      <rPr>
        <sz val="10"/>
        <color theme="1"/>
        <rFont val="Arial"/>
        <family val="2"/>
      </rPr>
      <t xml:space="preserve"> (SMIC)</t>
    </r>
  </si>
  <si>
    <r>
      <rPr>
        <sz val="10"/>
        <color theme="1"/>
        <rFont val="楷体"/>
        <family val="3"/>
        <charset val="134"/>
      </rPr>
      <t>华虹半导体</t>
    </r>
    <r>
      <rPr>
        <sz val="10"/>
        <color theme="1"/>
        <rFont val="Arial"/>
        <family val="2"/>
      </rPr>
      <t xml:space="preserve"> (Hua Hong)</t>
    </r>
  </si>
  <si>
    <r>
      <rPr>
        <sz val="10"/>
        <color theme="1"/>
        <rFont val="楷体"/>
        <family val="3"/>
        <charset val="134"/>
      </rPr>
      <t>半导体设备</t>
    </r>
  </si>
  <si>
    <r>
      <rPr>
        <sz val="10"/>
        <color theme="1"/>
        <rFont val="楷体"/>
        <family val="3"/>
        <charset val="134"/>
      </rPr>
      <t>半导体材料（硅片）</t>
    </r>
  </si>
  <si>
    <r>
      <rPr>
        <sz val="10"/>
        <color theme="1"/>
        <rFont val="楷体"/>
        <family val="3"/>
        <charset val="134"/>
      </rPr>
      <t>环球晶圆</t>
    </r>
    <r>
      <rPr>
        <sz val="10"/>
        <color theme="1"/>
        <rFont val="Arial"/>
        <family val="2"/>
      </rPr>
      <t>(Globalwafers)</t>
    </r>
  </si>
  <si>
    <t>6488 TT Equity</t>
  </si>
  <si>
    <r>
      <rPr>
        <sz val="10"/>
        <color theme="1"/>
        <rFont val="楷体"/>
        <family val="3"/>
        <charset val="134"/>
      </rPr>
      <t>分立器件（功率器件）</t>
    </r>
  </si>
  <si>
    <r>
      <rPr>
        <sz val="10"/>
        <color theme="1"/>
        <rFont val="楷体"/>
        <family val="3"/>
        <charset val="134"/>
      </rPr>
      <t>英飞凌</t>
    </r>
    <r>
      <rPr>
        <sz val="10"/>
        <color theme="1"/>
        <rFont val="Arial"/>
        <family val="2"/>
      </rPr>
      <t xml:space="preserve"> (Infineon)</t>
    </r>
  </si>
  <si>
    <t>IFX GR Equity</t>
  </si>
  <si>
    <r>
      <rPr>
        <sz val="10"/>
        <color theme="1"/>
        <rFont val="Arial"/>
        <family val="2"/>
      </rPr>
      <t>IC</t>
    </r>
    <r>
      <rPr>
        <sz val="10"/>
        <color theme="1"/>
        <rFont val="楷体"/>
        <family val="3"/>
        <charset val="134"/>
      </rPr>
      <t>封测</t>
    </r>
  </si>
  <si>
    <r>
      <rPr>
        <sz val="10"/>
        <color theme="1"/>
        <rFont val="楷体"/>
        <family val="3"/>
        <charset val="134"/>
      </rPr>
      <t>日月光</t>
    </r>
    <r>
      <rPr>
        <sz val="10"/>
        <color theme="1"/>
        <rFont val="Arial"/>
        <family val="2"/>
      </rPr>
      <t xml:space="preserve"> (ASE)-</t>
    </r>
    <r>
      <rPr>
        <sz val="10"/>
        <color theme="1"/>
        <rFont val="楷体"/>
        <family val="3"/>
        <charset val="134"/>
      </rPr>
      <t>旧</t>
    </r>
  </si>
  <si>
    <t>2311 TT Equity</t>
  </si>
  <si>
    <r>
      <rPr>
        <sz val="10"/>
        <color theme="1"/>
        <rFont val="楷体"/>
        <family val="3"/>
        <charset val="134"/>
      </rPr>
      <t>日月光</t>
    </r>
    <r>
      <rPr>
        <sz val="10"/>
        <color theme="1"/>
        <rFont val="Arial"/>
        <family val="2"/>
      </rPr>
      <t xml:space="preserve"> (ASE)-</t>
    </r>
    <r>
      <rPr>
        <sz val="10"/>
        <color theme="1"/>
        <rFont val="楷体"/>
        <family val="3"/>
        <charset val="134"/>
      </rPr>
      <t>新</t>
    </r>
  </si>
  <si>
    <t>3711 TT Equity</t>
  </si>
  <si>
    <r>
      <rPr>
        <sz val="10"/>
        <color theme="1"/>
        <rFont val="楷体"/>
        <family val="3"/>
        <charset val="134"/>
      </rPr>
      <t>安靠</t>
    </r>
    <r>
      <rPr>
        <sz val="10"/>
        <color theme="1"/>
        <rFont val="Arial"/>
        <family val="2"/>
      </rPr>
      <t>(Amkor)</t>
    </r>
  </si>
  <si>
    <t>AMKR US Equity</t>
  </si>
  <si>
    <t>2022Q3</t>
  </si>
  <si>
    <r>
      <rPr>
        <sz val="10"/>
        <color theme="1"/>
        <rFont val="楷体"/>
        <family val="2"/>
        <charset val="134"/>
      </rPr>
      <t>储能招标容量（</t>
    </r>
    <r>
      <rPr>
        <sz val="10"/>
        <color theme="1"/>
        <rFont val="Arial"/>
        <family val="2"/>
      </rPr>
      <t>GWh</t>
    </r>
    <r>
      <rPr>
        <sz val="10"/>
        <color theme="1"/>
        <rFont val="楷体"/>
        <family val="2"/>
        <charset val="134"/>
      </rPr>
      <t>）</t>
    </r>
    <phoneticPr fontId="5" type="noConversion"/>
  </si>
  <si>
    <r>
      <rPr>
        <sz val="10"/>
        <color theme="1"/>
        <rFont val="楷体"/>
        <family val="2"/>
        <charset val="134"/>
      </rPr>
      <t>储能在建、拟建项目容量（</t>
    </r>
    <r>
      <rPr>
        <sz val="10"/>
        <color theme="1"/>
        <rFont val="Arial"/>
        <family val="2"/>
      </rPr>
      <t>GWh</t>
    </r>
    <r>
      <rPr>
        <sz val="10"/>
        <color theme="1"/>
        <rFont val="楷体"/>
        <family val="2"/>
        <charset val="134"/>
      </rPr>
      <t>）</t>
    </r>
    <phoneticPr fontId="5" type="noConversion"/>
  </si>
  <si>
    <t>MA3</t>
    <phoneticPr fontId="5" type="noConversion"/>
  </si>
  <si>
    <t>MA3同比（右轴）</t>
    <phoneticPr fontId="5" type="noConversion"/>
  </si>
  <si>
    <t>MA3环比（右轴）</t>
    <phoneticPr fontId="5" type="noConversion"/>
  </si>
  <si>
    <t>Gessey国内招标量</t>
    <phoneticPr fontId="5" type="noConversion"/>
  </si>
  <si>
    <t>全球户用储能渗透率</t>
  </si>
  <si>
    <r>
      <rPr>
        <sz val="10"/>
        <color theme="1"/>
        <rFont val="楷体"/>
        <family val="3"/>
        <charset val="134"/>
      </rPr>
      <t>数据来源：</t>
    </r>
    <r>
      <rPr>
        <sz val="10"/>
        <color theme="1"/>
        <rFont val="Arial"/>
        <family val="2"/>
      </rPr>
      <t>BNEF</t>
    </r>
    <phoneticPr fontId="5" type="noConversion"/>
  </si>
  <si>
    <t>全球户用储能-饱和渗透率调整-5阶多项式修匀</t>
    <phoneticPr fontId="5" type="noConversion"/>
  </si>
  <si>
    <r>
      <rPr>
        <sz val="10"/>
        <color theme="1"/>
        <rFont val="楷体"/>
        <family val="3"/>
        <charset val="134"/>
      </rPr>
      <t>渗透率提升速度（二阶差分，右轴）</t>
    </r>
    <phoneticPr fontId="51" type="noConversion"/>
  </si>
  <si>
    <t>全球户用储能渗透率</t>
    <phoneticPr fontId="5" type="noConversion"/>
  </si>
  <si>
    <t>渗透率提升速度（一阶差分，右轴）</t>
    <phoneticPr fontId="5" type="noConversion"/>
  </si>
  <si>
    <t>卓创资讯</t>
    <phoneticPr fontId="5" type="noConversion"/>
  </si>
  <si>
    <t>Solarzoom</t>
    <phoneticPr fontId="22" type="noConversion"/>
  </si>
  <si>
    <t>毫米波雷达</t>
  </si>
  <si>
    <t>毫米波雷达</t>
    <phoneticPr fontId="5" type="noConversion"/>
  </si>
  <si>
    <t>激光雷达</t>
  </si>
  <si>
    <t>激光雷达</t>
    <phoneticPr fontId="5" type="noConversion"/>
  </si>
  <si>
    <t>线控制动</t>
  </si>
  <si>
    <t>线控制动</t>
    <phoneticPr fontId="5" type="noConversion"/>
  </si>
  <si>
    <t>毫米波雷达搭载量</t>
  </si>
  <si>
    <t>毫米波雷达搭载量</t>
    <phoneticPr fontId="5" type="noConversion"/>
  </si>
  <si>
    <t>激光雷达搭载量</t>
  </si>
  <si>
    <t>激光雷达搭载量</t>
    <phoneticPr fontId="5" type="noConversion"/>
  </si>
  <si>
    <t>线控制动搭载量</t>
  </si>
  <si>
    <t>线控制动搭载量</t>
    <phoneticPr fontId="5" type="noConversion"/>
  </si>
  <si>
    <t>现货平均价:电解钴:Co99.98:华南:月:同比</t>
    <phoneticPr fontId="5" type="noConversion"/>
  </si>
  <si>
    <r>
      <rPr>
        <sz val="10"/>
        <color theme="1"/>
        <rFont val="楷体"/>
        <family val="2"/>
        <charset val="134"/>
      </rPr>
      <t>费城半导体指数</t>
    </r>
    <r>
      <rPr>
        <sz val="10"/>
        <color theme="1"/>
        <rFont val="Arial"/>
        <family val="2"/>
      </rPr>
      <t>PETTM</t>
    </r>
    <r>
      <rPr>
        <sz val="10"/>
        <color theme="1"/>
        <rFont val="楷体"/>
        <family val="2"/>
        <charset val="134"/>
      </rPr>
      <t>（</t>
    </r>
    <r>
      <rPr>
        <sz val="10"/>
        <color theme="1"/>
        <rFont val="Arial"/>
        <family val="2"/>
      </rPr>
      <t>x</t>
    </r>
    <r>
      <rPr>
        <sz val="10"/>
        <color theme="1"/>
        <rFont val="楷体"/>
        <family val="2"/>
        <charset val="134"/>
      </rPr>
      <t>）</t>
    </r>
  </si>
  <si>
    <r>
      <rPr>
        <sz val="10"/>
        <color theme="1"/>
        <rFont val="楷体"/>
        <family val="2"/>
        <charset val="134"/>
      </rPr>
      <t>费城半导体指数</t>
    </r>
    <r>
      <rPr>
        <sz val="10"/>
        <color theme="1"/>
        <rFont val="Arial"/>
        <family val="2"/>
      </rPr>
      <t>PSTTM</t>
    </r>
    <r>
      <rPr>
        <sz val="10"/>
        <color theme="1"/>
        <rFont val="楷体"/>
        <family val="2"/>
        <charset val="134"/>
      </rPr>
      <t>（</t>
    </r>
    <r>
      <rPr>
        <sz val="10"/>
        <color theme="1"/>
        <rFont val="Arial"/>
        <family val="2"/>
      </rPr>
      <t>x</t>
    </r>
    <r>
      <rPr>
        <sz val="10"/>
        <color theme="1"/>
        <rFont val="楷体"/>
        <family val="2"/>
        <charset val="134"/>
      </rPr>
      <t>）</t>
    </r>
    <phoneticPr fontId="5" type="noConversion"/>
  </si>
  <si>
    <t>费城半导体指数/标普500（同比，%）</t>
    <phoneticPr fontId="5" type="noConversion"/>
  </si>
  <si>
    <t>全球半导体销售额当月同比（右轴，%）</t>
    <phoneticPr fontId="5" type="noConversion"/>
  </si>
  <si>
    <t>error:无此数据权限</t>
    <phoneticPr fontId="5" type="noConversion"/>
  </si>
  <si>
    <t>中国移动游戏收入</t>
    <phoneticPr fontId="5" type="noConversion"/>
  </si>
  <si>
    <t>伽马数据</t>
    <phoneticPr fontId="5" type="noConversion"/>
  </si>
  <si>
    <r>
      <rPr>
        <b/>
        <sz val="10"/>
        <color theme="1"/>
        <rFont val="楷体"/>
        <family val="3"/>
        <charset val="134"/>
      </rPr>
      <t>景气指数</t>
    </r>
  </si>
  <si>
    <r>
      <rPr>
        <b/>
        <sz val="10"/>
        <color theme="1"/>
        <rFont val="Arial"/>
        <family val="2"/>
      </rPr>
      <t>2M</t>
    </r>
    <r>
      <rPr>
        <b/>
        <sz val="10"/>
        <color theme="1"/>
        <rFont val="楷体"/>
        <family val="3"/>
        <charset val="134"/>
      </rPr>
      <t>变化</t>
    </r>
  </si>
  <si>
    <r>
      <rPr>
        <b/>
        <sz val="10"/>
        <color theme="1"/>
        <rFont val="Arial"/>
        <family val="2"/>
      </rPr>
      <t>4Q22</t>
    </r>
    <r>
      <rPr>
        <b/>
        <sz val="10"/>
        <color theme="1"/>
        <rFont val="楷体"/>
        <family val="3"/>
        <charset val="134"/>
      </rPr>
      <t>预判</t>
    </r>
  </si>
  <si>
    <t>趋势图</t>
  </si>
  <si>
    <r>
      <rPr>
        <b/>
        <sz val="10"/>
        <color theme="1"/>
        <rFont val="楷体"/>
        <family val="3"/>
        <charset val="134"/>
      </rPr>
      <t>机器人</t>
    </r>
  </si>
  <si>
    <r>
      <rPr>
        <b/>
        <sz val="10"/>
        <color theme="1"/>
        <rFont val="楷体"/>
        <family val="3"/>
        <charset val="134"/>
      </rPr>
      <t>机床</t>
    </r>
  </si>
  <si>
    <r>
      <rPr>
        <b/>
        <sz val="10"/>
        <color theme="1"/>
        <rFont val="楷体"/>
        <family val="3"/>
        <charset val="134"/>
      </rPr>
      <t>元宇宙</t>
    </r>
  </si>
  <si>
    <r>
      <rPr>
        <b/>
        <sz val="10"/>
        <color theme="1"/>
        <rFont val="楷体"/>
        <family val="3"/>
        <charset val="134"/>
      </rPr>
      <t>风电</t>
    </r>
  </si>
  <si>
    <r>
      <rPr>
        <b/>
        <sz val="10"/>
        <color theme="1"/>
        <rFont val="楷体"/>
        <family val="3"/>
        <charset val="134"/>
      </rPr>
      <t>半导体</t>
    </r>
  </si>
  <si>
    <t>元宇宙中游</t>
  </si>
  <si>
    <r>
      <rPr>
        <b/>
        <sz val="10"/>
        <color theme="1"/>
        <rFont val="楷体"/>
        <family val="3"/>
        <charset val="134"/>
      </rPr>
      <t>智能汽车</t>
    </r>
  </si>
  <si>
    <r>
      <rPr>
        <b/>
        <sz val="10"/>
        <color theme="1"/>
        <rFont val="楷体"/>
        <family val="3"/>
        <charset val="134"/>
      </rPr>
      <t>航空装备</t>
    </r>
  </si>
  <si>
    <t>物联网</t>
  </si>
  <si>
    <t>储能</t>
  </si>
  <si>
    <t>数字基建上游</t>
  </si>
  <si>
    <t>数字基建中游</t>
  </si>
  <si>
    <t>数字基建下游</t>
  </si>
  <si>
    <r>
      <rPr>
        <b/>
        <sz val="10"/>
        <color theme="1"/>
        <rFont val="Arial"/>
        <family val="2"/>
      </rPr>
      <t>CXO</t>
    </r>
    <r>
      <rPr>
        <b/>
        <sz val="10"/>
        <color theme="1"/>
        <rFont val="楷体"/>
        <family val="3"/>
        <charset val="134"/>
      </rPr>
      <t>上游</t>
    </r>
  </si>
  <si>
    <r>
      <rPr>
        <b/>
        <sz val="10"/>
        <color theme="1"/>
        <rFont val="Arial"/>
        <family val="2"/>
      </rPr>
      <t>CXO</t>
    </r>
    <r>
      <rPr>
        <b/>
        <sz val="10"/>
        <color theme="1"/>
        <rFont val="楷体"/>
        <family val="3"/>
        <charset val="134"/>
      </rPr>
      <t>中游</t>
    </r>
  </si>
  <si>
    <r>
      <rPr>
        <b/>
        <sz val="10"/>
        <color theme="1"/>
        <rFont val="楷体"/>
        <family val="3"/>
        <charset val="134"/>
      </rPr>
      <t>航空装备上游</t>
    </r>
  </si>
  <si>
    <r>
      <rPr>
        <b/>
        <sz val="10"/>
        <color theme="1"/>
        <rFont val="楷体"/>
        <family val="3"/>
        <charset val="134"/>
      </rPr>
      <t>航空装备中游</t>
    </r>
  </si>
  <si>
    <r>
      <rPr>
        <b/>
        <sz val="10"/>
        <color theme="1"/>
        <rFont val="楷体"/>
        <family val="3"/>
        <charset val="134"/>
      </rPr>
      <t>航空装备下游</t>
    </r>
  </si>
  <si>
    <t>物联网上游</t>
  </si>
  <si>
    <t>物联网中游</t>
  </si>
  <si>
    <t>物联网下游</t>
  </si>
  <si>
    <t>医美-化妆品上游</t>
  </si>
  <si>
    <t>医美-化妆品中游</t>
  </si>
  <si>
    <t>医美-化妆品下游</t>
  </si>
  <si>
    <t>储能上游</t>
  </si>
  <si>
    <t>储能中游</t>
  </si>
  <si>
    <t>储能下游</t>
  </si>
  <si>
    <t>Pct chg</t>
  </si>
  <si>
    <t>2C</t>
  </si>
  <si>
    <t>2B</t>
  </si>
  <si>
    <t>2G</t>
  </si>
  <si>
    <t>航空装备上游</t>
  </si>
  <si>
    <t>航空装备中游</t>
  </si>
  <si>
    <t>航空装备下游</t>
  </si>
  <si>
    <t>产业链</t>
  </si>
  <si>
    <t>环节</t>
  </si>
  <si>
    <t>细分环节</t>
  </si>
  <si>
    <t>同步指标</t>
  </si>
  <si>
    <t>权重</t>
  </si>
  <si>
    <t>钴精矿</t>
  </si>
  <si>
    <t>电解液产量</t>
  </si>
  <si>
    <t>辅材-粘结剂（锂电级PVDF）</t>
  </si>
  <si>
    <t>薄膜电容</t>
  </si>
  <si>
    <t>整车制造（电动车）</t>
  </si>
  <si>
    <t>稀土磁材</t>
  </si>
  <si>
    <t>变频器</t>
  </si>
  <si>
    <t>ABB+安川订单量</t>
  </si>
  <si>
    <t>控制器（PLC）</t>
  </si>
  <si>
    <t>覆铜板</t>
  </si>
  <si>
    <t>芯片</t>
  </si>
  <si>
    <t>DXI指数</t>
  </si>
  <si>
    <t>短视频</t>
  </si>
  <si>
    <t>长视频</t>
  </si>
  <si>
    <t>EVA树脂</t>
  </si>
  <si>
    <t>光伏设备</t>
  </si>
  <si>
    <t>光伏设备财报营收</t>
  </si>
  <si>
    <t>电池片出口额</t>
  </si>
  <si>
    <t>辅材-光伏玻璃</t>
  </si>
  <si>
    <t>辅材-EVA胶膜</t>
  </si>
  <si>
    <t>辅材-EVA胶膜财报营收</t>
  </si>
  <si>
    <t>辅材-背板</t>
  </si>
  <si>
    <t>光伏玻璃产量</t>
  </si>
  <si>
    <t>辅材-逆变器</t>
  </si>
  <si>
    <t>光伏新增装机量</t>
  </si>
  <si>
    <t>光伏电站</t>
  </si>
  <si>
    <t>光伏利用小时数</t>
  </si>
  <si>
    <t>环氧树脂</t>
  </si>
  <si>
    <t>环氧树脂价差</t>
  </si>
  <si>
    <t>聚醚胺</t>
  </si>
  <si>
    <t>聚醚胺价差</t>
  </si>
  <si>
    <t>风电叶片</t>
  </si>
  <si>
    <t>风电机舱罩</t>
  </si>
  <si>
    <t>大功率主轴轴承</t>
  </si>
  <si>
    <t>Myspic综合钢价指数</t>
  </si>
  <si>
    <t>风电铸件</t>
  </si>
  <si>
    <t>风电塔筒</t>
  </si>
  <si>
    <t>风电主机</t>
  </si>
  <si>
    <t>海缆</t>
  </si>
  <si>
    <t>高空作业</t>
  </si>
  <si>
    <t>风电运营商-1</t>
  </si>
  <si>
    <t>风电发电量</t>
  </si>
  <si>
    <t>风电运营商-2</t>
  </si>
  <si>
    <t>风电利用小时数</t>
  </si>
  <si>
    <t>半导体硅片</t>
  </si>
  <si>
    <t>台湾四大硅片厂合计营收</t>
  </si>
  <si>
    <t>IC设计-存储器（DRAM）</t>
  </si>
  <si>
    <t>IC设计-存储器（NAND/Nor)</t>
  </si>
  <si>
    <t>台股营收（NAND/Nor）</t>
  </si>
  <si>
    <t>台湾三大功率厂合计营收</t>
  </si>
  <si>
    <t>全链</t>
  </si>
  <si>
    <t>中国集成电路产量</t>
  </si>
  <si>
    <t>光电子器件产量</t>
  </si>
  <si>
    <t>IDC</t>
  </si>
  <si>
    <t>流媒体后视镜</t>
  </si>
  <si>
    <t>空气悬架</t>
  </si>
  <si>
    <t>天幕玻璃</t>
  </si>
  <si>
    <t>天幕玻璃搭载量</t>
  </si>
  <si>
    <t>整车制造（智能汽车）</t>
  </si>
  <si>
    <t>物联网芯片</t>
  </si>
  <si>
    <t>智能家居</t>
  </si>
  <si>
    <t>医美原料</t>
  </si>
  <si>
    <t>注射耗材</t>
  </si>
  <si>
    <t>医美机构</t>
  </si>
  <si>
    <t>获客渠道</t>
  </si>
  <si>
    <t>化妆品</t>
  </si>
  <si>
    <t>DXI指数</t>
    <phoneticPr fontId="48" type="noConversion"/>
  </si>
  <si>
    <t>中国移动游戏收入</t>
    <phoneticPr fontId="48" type="noConversion"/>
  </si>
  <si>
    <t>全球融资额</t>
  </si>
  <si>
    <t>全球医疗健康投融资额同比（右轴）</t>
  </si>
  <si>
    <t>华泰CXO链景气指数</t>
  </si>
  <si>
    <t>同比（右轴）</t>
  </si>
  <si>
    <t>环比（右轴）</t>
  </si>
  <si>
    <t>数字健康</t>
  </si>
  <si>
    <t>生物医药</t>
  </si>
  <si>
    <t>医疗器械</t>
  </si>
  <si>
    <t>相对股价：CXO/全A</t>
  </si>
  <si>
    <t>相对PETTM（剔除负值）：CXO/全A</t>
  </si>
  <si>
    <t>全球医药健康领域投融资额同比（右轴）</t>
  </si>
  <si>
    <t>相对股价：CXO/全A（同比处理）</t>
  </si>
  <si>
    <t>2022Q1</t>
  </si>
  <si>
    <t>2022Q2</t>
  </si>
  <si>
    <t>注：CXO融资数据来源动脉橙/医药魔方</t>
  </si>
  <si>
    <t>机床进口量</t>
    <phoneticPr fontId="48" type="noConversion"/>
  </si>
  <si>
    <t>机床进口量</t>
    <phoneticPr fontId="5" type="noConversion"/>
  </si>
  <si>
    <t>金属加工机床产量</t>
    <phoneticPr fontId="5" type="noConversion"/>
  </si>
  <si>
    <t>机床本体-金属加工机床</t>
    <phoneticPr fontId="5" type="noConversion"/>
  </si>
  <si>
    <r>
      <rPr>
        <sz val="12"/>
        <color theme="1"/>
        <rFont val="楷体"/>
        <family val="3"/>
        <charset val="134"/>
      </rPr>
      <t>华泰策略团队：张馨元</t>
    </r>
    <r>
      <rPr>
        <sz val="12"/>
        <color theme="1"/>
        <rFont val="Arial"/>
        <family val="2"/>
      </rPr>
      <t>/</t>
    </r>
    <r>
      <rPr>
        <sz val="12"/>
        <color theme="1"/>
        <rFont val="楷体"/>
        <family val="3"/>
        <charset val="134"/>
      </rPr>
      <t>王以</t>
    </r>
    <r>
      <rPr>
        <sz val="12"/>
        <color theme="1"/>
        <rFont val="Arial"/>
        <family val="2"/>
      </rPr>
      <t>/</t>
    </r>
    <r>
      <rPr>
        <sz val="12"/>
        <color theme="1"/>
        <rFont val="楷体"/>
        <family val="3"/>
        <charset val="134"/>
      </rPr>
      <t>王伟光</t>
    </r>
    <r>
      <rPr>
        <sz val="12"/>
        <color theme="1"/>
        <rFont val="Arial"/>
        <family val="2"/>
      </rPr>
      <t>/</t>
    </r>
    <r>
      <rPr>
        <sz val="12"/>
        <color theme="1"/>
        <rFont val="楷体"/>
        <family val="3"/>
        <charset val="134"/>
      </rPr>
      <t>孙瀚文</t>
    </r>
    <r>
      <rPr>
        <sz val="12"/>
        <color theme="1"/>
        <rFont val="Arial"/>
        <family val="2"/>
      </rPr>
      <t>/</t>
    </r>
    <r>
      <rPr>
        <sz val="12"/>
        <color theme="1"/>
        <rFont val="楷体"/>
        <family val="3"/>
        <charset val="134"/>
      </rPr>
      <t>方正韬</t>
    </r>
  </si>
  <si>
    <r>
      <rPr>
        <sz val="12"/>
        <color theme="1"/>
        <rFont val="楷体"/>
        <family val="3"/>
        <charset val="134"/>
      </rPr>
      <t>联系人</t>
    </r>
  </si>
  <si>
    <r>
      <rPr>
        <b/>
        <sz val="12"/>
        <color theme="1"/>
        <rFont val="楷体"/>
        <family val="3"/>
        <charset val="134"/>
      </rPr>
      <t>王以</t>
    </r>
  </si>
  <si>
    <r>
      <rPr>
        <sz val="12"/>
        <color theme="1"/>
        <rFont val="楷体"/>
        <family val="3"/>
        <charset val="134"/>
      </rPr>
      <t>华泰证券股份有限公司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楷体"/>
        <family val="3"/>
        <charset val="134"/>
      </rPr>
      <t>研究所</t>
    </r>
  </si>
  <si>
    <r>
      <rPr>
        <sz val="12"/>
        <color theme="1"/>
        <rFont val="楷体"/>
        <family val="3"/>
        <charset val="134"/>
      </rPr>
      <t>策略研究员</t>
    </r>
  </si>
  <si>
    <r>
      <rPr>
        <sz val="12"/>
        <color theme="1"/>
        <rFont val="楷体"/>
        <family val="3"/>
        <charset val="134"/>
      </rPr>
      <t>手机号</t>
    </r>
    <r>
      <rPr>
        <sz val="12"/>
        <color theme="1"/>
        <rFont val="Arial"/>
        <family val="2"/>
      </rPr>
      <t>/</t>
    </r>
    <r>
      <rPr>
        <sz val="12"/>
        <color theme="1"/>
        <rFont val="楷体"/>
        <family val="3"/>
        <charset val="134"/>
      </rPr>
      <t>微信</t>
    </r>
    <r>
      <rPr>
        <sz val="12"/>
        <color theme="1"/>
        <rFont val="Arial"/>
        <family val="2"/>
      </rPr>
      <t>: 18302120014</t>
    </r>
  </si>
  <si>
    <t>Email: wangyi012893@htsc.com</t>
  </si>
  <si>
    <t>机床本体-金属加工机床</t>
    <phoneticPr fontId="48" type="noConversion"/>
  </si>
  <si>
    <t>金属加工机床产量</t>
    <phoneticPr fontId="48" type="noConversion"/>
  </si>
  <si>
    <r>
      <rPr>
        <b/>
        <sz val="12"/>
        <color theme="1"/>
        <rFont val="楷体"/>
        <family val="3"/>
        <charset val="134"/>
      </rPr>
      <t>前瞻指标</t>
    </r>
    <r>
      <rPr>
        <b/>
        <sz val="12"/>
        <color theme="1"/>
        <rFont val="Arial"/>
        <family val="2"/>
      </rPr>
      <t>-</t>
    </r>
    <r>
      <rPr>
        <b/>
        <sz val="12"/>
        <color theme="1"/>
        <rFont val="楷体"/>
        <family val="3"/>
        <charset val="134"/>
      </rPr>
      <t>分产业链</t>
    </r>
    <phoneticPr fontId="5" type="noConversion"/>
  </si>
  <si>
    <r>
      <t>CXO-</t>
    </r>
    <r>
      <rPr>
        <u/>
        <sz val="12"/>
        <color theme="10"/>
        <rFont val="楷体"/>
        <family val="3"/>
        <charset val="134"/>
      </rPr>
      <t>领先</t>
    </r>
    <phoneticPr fontId="5" type="noConversion"/>
  </si>
  <si>
    <r>
      <rPr>
        <u/>
        <sz val="12"/>
        <color theme="10"/>
        <rFont val="楷体"/>
        <family val="2"/>
        <charset val="134"/>
      </rPr>
      <t>面板</t>
    </r>
    <r>
      <rPr>
        <u/>
        <sz val="12"/>
        <color theme="10"/>
        <rFont val="Arial"/>
        <family val="2"/>
      </rPr>
      <t>-</t>
    </r>
    <r>
      <rPr>
        <u/>
        <sz val="12"/>
        <color theme="10"/>
        <rFont val="楷体"/>
        <family val="2"/>
        <charset val="134"/>
      </rPr>
      <t>总览</t>
    </r>
  </si>
  <si>
    <r>
      <rPr>
        <u/>
        <sz val="12"/>
        <color theme="10"/>
        <rFont val="楷体"/>
        <family val="2"/>
        <charset val="134"/>
      </rPr>
      <t>面板</t>
    </r>
    <r>
      <rPr>
        <u/>
        <sz val="12"/>
        <color theme="10"/>
        <rFont val="Arial"/>
        <family val="2"/>
      </rPr>
      <t>-</t>
    </r>
    <r>
      <rPr>
        <u/>
        <sz val="12"/>
        <color theme="10"/>
        <rFont val="楷体"/>
        <family val="2"/>
        <charset val="134"/>
      </rPr>
      <t>景气指数</t>
    </r>
  </si>
  <si>
    <r>
      <rPr>
        <u/>
        <sz val="12"/>
        <color theme="10"/>
        <rFont val="楷体"/>
        <family val="2"/>
        <charset val="134"/>
      </rPr>
      <t>面板</t>
    </r>
    <r>
      <rPr>
        <u/>
        <sz val="12"/>
        <color theme="10"/>
        <rFont val="Arial"/>
        <family val="2"/>
      </rPr>
      <t>-</t>
    </r>
    <r>
      <rPr>
        <u/>
        <sz val="12"/>
        <color theme="10"/>
        <rFont val="楷体"/>
        <family val="2"/>
        <charset val="134"/>
      </rPr>
      <t>细分环节景气分位数</t>
    </r>
  </si>
  <si>
    <r>
      <rPr>
        <u/>
        <sz val="12"/>
        <color theme="10"/>
        <rFont val="楷体"/>
        <family val="2"/>
        <charset val="134"/>
      </rPr>
      <t>面板</t>
    </r>
    <r>
      <rPr>
        <u/>
        <sz val="12"/>
        <color theme="10"/>
        <rFont val="Arial"/>
        <family val="2"/>
      </rPr>
      <t>-</t>
    </r>
    <r>
      <rPr>
        <u/>
        <sz val="12"/>
        <color theme="10"/>
        <rFont val="楷体"/>
        <family val="2"/>
        <charset val="134"/>
      </rPr>
      <t>细分环节景气指标</t>
    </r>
  </si>
  <si>
    <r>
      <rPr>
        <u/>
        <sz val="12"/>
        <color theme="10"/>
        <rFont val="楷体"/>
        <family val="3"/>
        <charset val="134"/>
      </rPr>
      <t>附录</t>
    </r>
    <r>
      <rPr>
        <u/>
        <sz val="12"/>
        <color theme="10"/>
        <rFont val="Arial"/>
        <family val="2"/>
      </rPr>
      <t>-</t>
    </r>
    <r>
      <rPr>
        <u/>
        <sz val="12"/>
        <color theme="10"/>
        <rFont val="楷体"/>
        <family val="3"/>
        <charset val="134"/>
      </rPr>
      <t>指标体系</t>
    </r>
  </si>
  <si>
    <r>
      <rPr>
        <u/>
        <sz val="12"/>
        <color theme="10"/>
        <rFont val="楷体"/>
        <family val="3"/>
        <charset val="134"/>
      </rPr>
      <t>附录</t>
    </r>
    <r>
      <rPr>
        <u/>
        <sz val="12"/>
        <color theme="10"/>
        <rFont val="Arial"/>
        <family val="2"/>
      </rPr>
      <t>-</t>
    </r>
    <r>
      <rPr>
        <u/>
        <sz val="12"/>
        <color theme="10"/>
        <rFont val="楷体"/>
        <family val="3"/>
        <charset val="134"/>
      </rPr>
      <t>数据来源</t>
    </r>
  </si>
  <si>
    <r>
      <rPr>
        <u/>
        <sz val="12"/>
        <color theme="10"/>
        <rFont val="楷体"/>
        <family val="3"/>
        <charset val="134"/>
      </rPr>
      <t>锂电</t>
    </r>
    <r>
      <rPr>
        <u/>
        <sz val="12"/>
        <color theme="10"/>
        <rFont val="Arial"/>
        <family val="2"/>
      </rPr>
      <t>-</t>
    </r>
    <r>
      <rPr>
        <u/>
        <sz val="12"/>
        <color theme="10"/>
        <rFont val="楷体"/>
        <family val="3"/>
        <charset val="134"/>
      </rPr>
      <t>领先</t>
    </r>
  </si>
  <si>
    <r>
      <rPr>
        <u/>
        <sz val="12"/>
        <color theme="10"/>
        <rFont val="楷体"/>
        <family val="3"/>
        <charset val="134"/>
      </rPr>
      <t>光伏</t>
    </r>
    <r>
      <rPr>
        <u/>
        <sz val="12"/>
        <color theme="10"/>
        <rFont val="Arial"/>
        <family val="2"/>
      </rPr>
      <t>-</t>
    </r>
    <r>
      <rPr>
        <u/>
        <sz val="12"/>
        <color theme="10"/>
        <rFont val="楷体"/>
        <family val="3"/>
        <charset val="134"/>
      </rPr>
      <t>领先</t>
    </r>
  </si>
  <si>
    <r>
      <rPr>
        <u/>
        <sz val="12"/>
        <color theme="10"/>
        <rFont val="楷体"/>
        <family val="3"/>
        <charset val="134"/>
      </rPr>
      <t>风电</t>
    </r>
    <r>
      <rPr>
        <u/>
        <sz val="12"/>
        <color theme="10"/>
        <rFont val="Arial"/>
        <family val="2"/>
      </rPr>
      <t>-</t>
    </r>
    <r>
      <rPr>
        <u/>
        <sz val="12"/>
        <color theme="10"/>
        <rFont val="楷体"/>
        <family val="3"/>
        <charset val="134"/>
      </rPr>
      <t>领先</t>
    </r>
  </si>
  <si>
    <r>
      <rPr>
        <u/>
        <sz val="12"/>
        <color theme="10"/>
        <rFont val="楷体"/>
        <family val="3"/>
        <charset val="134"/>
      </rPr>
      <t>储能</t>
    </r>
    <r>
      <rPr>
        <u/>
        <sz val="12"/>
        <color theme="10"/>
        <rFont val="Arial"/>
        <family val="2"/>
      </rPr>
      <t>-</t>
    </r>
    <r>
      <rPr>
        <u/>
        <sz val="12"/>
        <color theme="10"/>
        <rFont val="楷体"/>
        <family val="3"/>
        <charset val="134"/>
      </rPr>
      <t>领先</t>
    </r>
    <phoneticPr fontId="5" type="noConversion"/>
  </si>
  <si>
    <r>
      <rPr>
        <u/>
        <sz val="12"/>
        <color theme="10"/>
        <rFont val="楷体"/>
        <family val="2"/>
        <charset val="134"/>
      </rPr>
      <t>半导体</t>
    </r>
    <r>
      <rPr>
        <u/>
        <sz val="12"/>
        <color theme="10"/>
        <rFont val="Arial"/>
        <family val="2"/>
      </rPr>
      <t>-</t>
    </r>
    <r>
      <rPr>
        <u/>
        <sz val="12"/>
        <color theme="10"/>
        <rFont val="楷体"/>
        <family val="2"/>
        <charset val="134"/>
      </rPr>
      <t>领先</t>
    </r>
    <phoneticPr fontId="5" type="noConversion"/>
  </si>
  <si>
    <r>
      <rPr>
        <u/>
        <sz val="12"/>
        <color theme="10"/>
        <rFont val="楷体"/>
        <family val="3"/>
        <charset val="134"/>
      </rPr>
      <t>数字基建</t>
    </r>
    <r>
      <rPr>
        <u/>
        <sz val="12"/>
        <color theme="10"/>
        <rFont val="Arial"/>
        <family val="2"/>
      </rPr>
      <t>-</t>
    </r>
    <r>
      <rPr>
        <u/>
        <sz val="12"/>
        <color theme="10"/>
        <rFont val="楷体"/>
        <family val="3"/>
        <charset val="134"/>
      </rPr>
      <t>领先</t>
    </r>
    <phoneticPr fontId="5" type="noConversion"/>
  </si>
  <si>
    <r>
      <rPr>
        <u/>
        <sz val="12"/>
        <color theme="10"/>
        <rFont val="楷体"/>
        <family val="3"/>
        <charset val="134"/>
      </rPr>
      <t>元宇宙</t>
    </r>
    <r>
      <rPr>
        <u/>
        <sz val="12"/>
        <color theme="10"/>
        <rFont val="Arial"/>
        <family val="2"/>
      </rPr>
      <t>-</t>
    </r>
    <r>
      <rPr>
        <u/>
        <sz val="12"/>
        <color theme="10"/>
        <rFont val="楷体"/>
        <family val="3"/>
        <charset val="134"/>
      </rPr>
      <t>领先</t>
    </r>
    <phoneticPr fontId="5" type="noConversion"/>
  </si>
  <si>
    <r>
      <rPr>
        <u/>
        <sz val="12"/>
        <color theme="10"/>
        <rFont val="楷体"/>
        <family val="2"/>
        <charset val="134"/>
      </rPr>
      <t>物联网</t>
    </r>
    <r>
      <rPr>
        <u/>
        <sz val="12"/>
        <color theme="10"/>
        <rFont val="Arial"/>
        <family val="2"/>
      </rPr>
      <t>-</t>
    </r>
    <r>
      <rPr>
        <u/>
        <sz val="12"/>
        <color theme="10"/>
        <rFont val="楷体"/>
        <family val="2"/>
        <charset val="134"/>
      </rPr>
      <t>领先</t>
    </r>
    <phoneticPr fontId="5" type="noConversion"/>
  </si>
  <si>
    <r>
      <rPr>
        <u/>
        <sz val="12"/>
        <color theme="10"/>
        <rFont val="楷体"/>
        <family val="3"/>
        <charset val="134"/>
      </rPr>
      <t>机器人</t>
    </r>
    <r>
      <rPr>
        <u/>
        <sz val="12"/>
        <color theme="10"/>
        <rFont val="Arial"/>
        <family val="2"/>
      </rPr>
      <t>-</t>
    </r>
    <r>
      <rPr>
        <u/>
        <sz val="12"/>
        <color theme="10"/>
        <rFont val="楷体"/>
        <family val="3"/>
        <charset val="134"/>
      </rPr>
      <t>领先</t>
    </r>
    <phoneticPr fontId="5" type="noConversion"/>
  </si>
  <si>
    <r>
      <rPr>
        <u/>
        <sz val="12"/>
        <color theme="10"/>
        <rFont val="楷体"/>
        <family val="3"/>
        <charset val="134"/>
      </rPr>
      <t>机床</t>
    </r>
    <r>
      <rPr>
        <u/>
        <sz val="12"/>
        <color theme="10"/>
        <rFont val="Arial"/>
        <family val="2"/>
      </rPr>
      <t>-</t>
    </r>
    <r>
      <rPr>
        <u/>
        <sz val="12"/>
        <color theme="10"/>
        <rFont val="楷体"/>
        <family val="3"/>
        <charset val="134"/>
      </rPr>
      <t>领先</t>
    </r>
    <phoneticPr fontId="5" type="noConversion"/>
  </si>
  <si>
    <r>
      <rPr>
        <u/>
        <sz val="12"/>
        <color theme="10"/>
        <rFont val="楷体"/>
        <family val="3"/>
        <charset val="134"/>
      </rPr>
      <t>航空装备</t>
    </r>
    <r>
      <rPr>
        <u/>
        <sz val="12"/>
        <color theme="10"/>
        <rFont val="Arial"/>
        <family val="2"/>
      </rPr>
      <t>-</t>
    </r>
    <r>
      <rPr>
        <u/>
        <sz val="12"/>
        <color theme="10"/>
        <rFont val="楷体"/>
        <family val="3"/>
        <charset val="134"/>
      </rPr>
      <t>领先</t>
    </r>
    <phoneticPr fontId="5" type="noConversion"/>
  </si>
  <si>
    <r>
      <rPr>
        <u/>
        <sz val="12"/>
        <color theme="10"/>
        <rFont val="楷体"/>
        <family val="3"/>
        <charset val="134"/>
      </rPr>
      <t>智能汽车</t>
    </r>
    <r>
      <rPr>
        <u/>
        <sz val="12"/>
        <color theme="10"/>
        <rFont val="Arial"/>
        <family val="2"/>
      </rPr>
      <t>-</t>
    </r>
    <r>
      <rPr>
        <u/>
        <sz val="12"/>
        <color theme="10"/>
        <rFont val="楷体"/>
        <family val="3"/>
        <charset val="134"/>
      </rPr>
      <t>领先</t>
    </r>
    <phoneticPr fontId="5" type="noConversion"/>
  </si>
  <si>
    <r>
      <rPr>
        <u/>
        <sz val="12"/>
        <color theme="10"/>
        <rFont val="楷体"/>
        <family val="3"/>
        <charset val="134"/>
      </rPr>
      <t>医美</t>
    </r>
    <r>
      <rPr>
        <u/>
        <sz val="12"/>
        <color theme="10"/>
        <rFont val="Arial"/>
        <family val="2"/>
      </rPr>
      <t>-</t>
    </r>
    <r>
      <rPr>
        <u/>
        <sz val="12"/>
        <color theme="10"/>
        <rFont val="楷体"/>
        <family val="3"/>
        <charset val="134"/>
      </rPr>
      <t>领先</t>
    </r>
    <phoneticPr fontId="5" type="noConversion"/>
  </si>
  <si>
    <t>【华泰策略】新兴产业链景气指数</t>
    <phoneticPr fontId="5" type="noConversion"/>
  </si>
  <si>
    <t>全球融资额（亿美元,仅统计数字健康+生物医药+医疗器械）</t>
    <phoneticPr fontId="48" type="noConversion"/>
  </si>
  <si>
    <t>海外融资额</t>
    <phoneticPr fontId="5" type="noConversion"/>
  </si>
  <si>
    <t>国内融资额</t>
    <phoneticPr fontId="5" type="noConversion"/>
  </si>
  <si>
    <r>
      <t>1</t>
    </r>
    <r>
      <rPr>
        <b/>
        <sz val="10"/>
        <color theme="0"/>
        <rFont val="楷体"/>
        <family val="3"/>
        <charset val="134"/>
      </rPr>
      <t>月</t>
    </r>
  </si>
  <si>
    <r>
      <t>2</t>
    </r>
    <r>
      <rPr>
        <b/>
        <sz val="10"/>
        <color theme="0"/>
        <rFont val="楷体"/>
        <family val="3"/>
        <charset val="134"/>
      </rPr>
      <t>月</t>
    </r>
  </si>
  <si>
    <r>
      <t>3</t>
    </r>
    <r>
      <rPr>
        <b/>
        <sz val="10"/>
        <color theme="0"/>
        <rFont val="楷体"/>
        <family val="3"/>
        <charset val="134"/>
      </rPr>
      <t>月</t>
    </r>
  </si>
  <si>
    <r>
      <t>4</t>
    </r>
    <r>
      <rPr>
        <b/>
        <sz val="10"/>
        <color theme="0"/>
        <rFont val="楷体"/>
        <family val="3"/>
        <charset val="134"/>
      </rPr>
      <t>月</t>
    </r>
  </si>
  <si>
    <r>
      <t>5</t>
    </r>
    <r>
      <rPr>
        <b/>
        <sz val="10"/>
        <color theme="0"/>
        <rFont val="楷体"/>
        <family val="3"/>
        <charset val="134"/>
      </rPr>
      <t>月</t>
    </r>
  </si>
  <si>
    <r>
      <t>6</t>
    </r>
    <r>
      <rPr>
        <b/>
        <sz val="10"/>
        <color theme="0"/>
        <rFont val="楷体"/>
        <family val="3"/>
        <charset val="134"/>
      </rPr>
      <t>月</t>
    </r>
  </si>
  <si>
    <r>
      <t>7</t>
    </r>
    <r>
      <rPr>
        <b/>
        <sz val="10"/>
        <color theme="0"/>
        <rFont val="楷体"/>
        <family val="3"/>
        <charset val="134"/>
      </rPr>
      <t>月</t>
    </r>
  </si>
  <si>
    <r>
      <t>8</t>
    </r>
    <r>
      <rPr>
        <b/>
        <sz val="10"/>
        <color theme="0"/>
        <rFont val="楷体"/>
        <family val="3"/>
        <charset val="134"/>
      </rPr>
      <t>月</t>
    </r>
  </si>
  <si>
    <r>
      <t>9</t>
    </r>
    <r>
      <rPr>
        <b/>
        <sz val="10"/>
        <color theme="0"/>
        <rFont val="楷体"/>
        <family val="3"/>
        <charset val="134"/>
      </rPr>
      <t>月</t>
    </r>
  </si>
  <si>
    <r>
      <t>10</t>
    </r>
    <r>
      <rPr>
        <b/>
        <sz val="10"/>
        <color theme="0"/>
        <rFont val="楷体"/>
        <family val="3"/>
        <charset val="134"/>
      </rPr>
      <t>月</t>
    </r>
  </si>
  <si>
    <r>
      <rPr>
        <b/>
        <sz val="10"/>
        <color theme="0"/>
        <rFont val="楷体"/>
        <family val="3"/>
        <charset val="134"/>
      </rPr>
      <t>年初至今</t>
    </r>
  </si>
  <si>
    <r>
      <t>5</t>
    </r>
    <r>
      <rPr>
        <b/>
        <sz val="10"/>
        <color theme="0"/>
        <rFont val="楷体"/>
        <family val="3"/>
        <charset val="134"/>
      </rPr>
      <t>月以来</t>
    </r>
  </si>
  <si>
    <t>884790.WI</t>
  </si>
  <si>
    <r>
      <rPr>
        <b/>
        <sz val="10"/>
        <color theme="1"/>
        <rFont val="楷体"/>
        <family val="3"/>
        <charset val="134"/>
      </rPr>
      <t>储能指数</t>
    </r>
  </si>
  <si>
    <r>
      <rPr>
        <b/>
        <u/>
        <sz val="10"/>
        <color theme="1"/>
        <rFont val="楷体"/>
        <family val="3"/>
        <charset val="134"/>
      </rPr>
      <t>战略配置</t>
    </r>
    <r>
      <rPr>
        <b/>
        <sz val="10"/>
        <color theme="1"/>
        <rFont val="Arial"/>
        <family val="2"/>
      </rPr>
      <t xml:space="preserve">
</t>
    </r>
    <r>
      <rPr>
        <b/>
        <sz val="10"/>
        <color theme="1"/>
        <rFont val="楷体"/>
        <family val="3"/>
        <charset val="134"/>
      </rPr>
      <t>奇点时刻组合</t>
    </r>
    <phoneticPr fontId="48" type="noConversion"/>
  </si>
  <si>
    <t>CI005138.WI</t>
    <phoneticPr fontId="48" type="noConversion"/>
  </si>
  <si>
    <r>
      <rPr>
        <b/>
        <sz val="10"/>
        <color theme="1"/>
        <rFont val="楷体"/>
        <family val="3"/>
        <charset val="134"/>
      </rPr>
      <t>汽车零部件</t>
    </r>
    <phoneticPr fontId="48" type="noConversion"/>
  </si>
  <si>
    <r>
      <rPr>
        <sz val="10"/>
        <color theme="1"/>
        <rFont val="楷体"/>
        <family val="3"/>
        <charset val="134"/>
      </rPr>
      <t>智能汽车</t>
    </r>
  </si>
  <si>
    <t>CI005459.WI</t>
    <phoneticPr fontId="48" type="noConversion"/>
  </si>
  <si>
    <r>
      <rPr>
        <b/>
        <sz val="10"/>
        <color theme="1"/>
        <rFont val="楷体"/>
        <family val="3"/>
        <charset val="134"/>
      </rPr>
      <t>光伏设备</t>
    </r>
    <r>
      <rPr>
        <b/>
        <sz val="10"/>
        <color theme="1"/>
        <rFont val="Arial"/>
        <family val="2"/>
      </rPr>
      <t>(</t>
    </r>
    <r>
      <rPr>
        <b/>
        <sz val="10"/>
        <color theme="1"/>
        <rFont val="楷体"/>
        <family val="3"/>
        <charset val="134"/>
      </rPr>
      <t>中信</t>
    </r>
    <r>
      <rPr>
        <b/>
        <sz val="10"/>
        <color theme="1"/>
        <rFont val="Arial"/>
        <family val="2"/>
      </rPr>
      <t>)</t>
    </r>
    <phoneticPr fontId="48" type="noConversion"/>
  </si>
  <si>
    <r>
      <t>N</t>
    </r>
    <r>
      <rPr>
        <sz val="10"/>
        <color theme="1"/>
        <rFont val="楷体"/>
        <family val="3"/>
        <charset val="134"/>
      </rPr>
      <t>型电池（光伏生产设备）</t>
    </r>
    <phoneticPr fontId="48" type="noConversion"/>
  </si>
  <si>
    <t>688234.SH</t>
    <phoneticPr fontId="48" type="noConversion"/>
  </si>
  <si>
    <r>
      <rPr>
        <b/>
        <sz val="10"/>
        <color theme="1"/>
        <rFont val="楷体"/>
        <family val="3"/>
        <charset val="134"/>
      </rPr>
      <t>半导体材料</t>
    </r>
    <r>
      <rPr>
        <b/>
        <sz val="10"/>
        <color theme="1"/>
        <rFont val="Arial"/>
        <family val="2"/>
      </rPr>
      <t>(</t>
    </r>
    <r>
      <rPr>
        <b/>
        <sz val="10"/>
        <color theme="1"/>
        <rFont val="楷体"/>
        <family val="3"/>
        <charset val="134"/>
      </rPr>
      <t>中信</t>
    </r>
    <r>
      <rPr>
        <b/>
        <sz val="10"/>
        <color theme="1"/>
        <rFont val="Arial"/>
        <family val="2"/>
      </rPr>
      <t>)</t>
    </r>
    <phoneticPr fontId="48" type="noConversion"/>
  </si>
  <si>
    <r>
      <rPr>
        <sz val="10"/>
        <color theme="1"/>
        <rFont val="楷体"/>
        <family val="3"/>
        <charset val="134"/>
      </rPr>
      <t>碳化硅</t>
    </r>
    <phoneticPr fontId="48" type="noConversion"/>
  </si>
  <si>
    <t>884039.WI</t>
  </si>
  <si>
    <r>
      <rPr>
        <b/>
        <sz val="10"/>
        <color theme="1"/>
        <rFont val="楷体"/>
        <family val="3"/>
        <charset val="134"/>
      </rPr>
      <t>锂电池指数</t>
    </r>
  </si>
  <si>
    <r>
      <rPr>
        <b/>
        <u/>
        <sz val="10"/>
        <color theme="1"/>
        <rFont val="楷体"/>
        <family val="3"/>
        <charset val="134"/>
      </rPr>
      <t>战术轮动</t>
    </r>
    <r>
      <rPr>
        <b/>
        <sz val="10"/>
        <color theme="1"/>
        <rFont val="Arial"/>
        <family val="2"/>
      </rPr>
      <t xml:space="preserve">
</t>
    </r>
    <r>
      <rPr>
        <b/>
        <sz val="10"/>
        <color theme="1"/>
        <rFont val="楷体"/>
        <family val="3"/>
        <charset val="134"/>
      </rPr>
      <t>月度调仓</t>
    </r>
    <phoneticPr fontId="48" type="noConversion"/>
  </si>
  <si>
    <r>
      <rPr>
        <sz val="10"/>
        <color theme="1"/>
        <rFont val="楷体"/>
        <family val="3"/>
        <charset val="134"/>
      </rPr>
      <t>锂电</t>
    </r>
  </si>
  <si>
    <t>801735.SI</t>
  </si>
  <si>
    <r>
      <rPr>
        <b/>
        <sz val="10"/>
        <color theme="1"/>
        <rFont val="楷体"/>
        <family val="3"/>
        <charset val="134"/>
      </rPr>
      <t>光伏设备</t>
    </r>
    <r>
      <rPr>
        <b/>
        <sz val="10"/>
        <color theme="1"/>
        <rFont val="Arial"/>
        <family val="2"/>
      </rPr>
      <t>(</t>
    </r>
    <r>
      <rPr>
        <b/>
        <sz val="10"/>
        <color theme="1"/>
        <rFont val="楷体"/>
        <family val="3"/>
        <charset val="134"/>
      </rPr>
      <t>申万</t>
    </r>
    <r>
      <rPr>
        <b/>
        <sz val="10"/>
        <color theme="1"/>
        <rFont val="Arial"/>
        <family val="2"/>
      </rPr>
      <t>)</t>
    </r>
  </si>
  <si>
    <r>
      <rPr>
        <sz val="10"/>
        <color theme="1"/>
        <rFont val="楷体"/>
        <family val="3"/>
        <charset val="134"/>
      </rPr>
      <t>光伏</t>
    </r>
  </si>
  <si>
    <t>801736.SI</t>
  </si>
  <si>
    <r>
      <rPr>
        <b/>
        <sz val="10"/>
        <color theme="1"/>
        <rFont val="楷体"/>
        <family val="3"/>
        <charset val="134"/>
      </rPr>
      <t>风电设备</t>
    </r>
    <r>
      <rPr>
        <b/>
        <sz val="10"/>
        <color theme="1"/>
        <rFont val="Arial"/>
        <family val="2"/>
      </rPr>
      <t>(</t>
    </r>
    <r>
      <rPr>
        <b/>
        <sz val="10"/>
        <color theme="1"/>
        <rFont val="楷体"/>
        <family val="3"/>
        <charset val="134"/>
      </rPr>
      <t>申万</t>
    </r>
    <r>
      <rPr>
        <b/>
        <sz val="10"/>
        <color theme="1"/>
        <rFont val="Arial"/>
        <family val="2"/>
      </rPr>
      <t>)</t>
    </r>
  </si>
  <si>
    <r>
      <rPr>
        <sz val="10"/>
        <color theme="1"/>
        <rFont val="楷体"/>
        <family val="3"/>
        <charset val="134"/>
      </rPr>
      <t>风电</t>
    </r>
  </si>
  <si>
    <t>801081.SI</t>
  </si>
  <si>
    <r>
      <rPr>
        <b/>
        <sz val="10"/>
        <color theme="1"/>
        <rFont val="楷体"/>
        <family val="3"/>
        <charset val="134"/>
      </rPr>
      <t>半导体</t>
    </r>
    <r>
      <rPr>
        <b/>
        <sz val="10"/>
        <color theme="1"/>
        <rFont val="Arial"/>
        <family val="2"/>
      </rPr>
      <t>(</t>
    </r>
    <r>
      <rPr>
        <b/>
        <sz val="10"/>
        <color theme="1"/>
        <rFont val="楷体"/>
        <family val="3"/>
        <charset val="134"/>
      </rPr>
      <t>申万</t>
    </r>
    <r>
      <rPr>
        <b/>
        <sz val="10"/>
        <color theme="1"/>
        <rFont val="Arial"/>
        <family val="2"/>
      </rPr>
      <t>)</t>
    </r>
    <phoneticPr fontId="48" type="noConversion"/>
  </si>
  <si>
    <r>
      <rPr>
        <sz val="10"/>
        <color theme="1"/>
        <rFont val="楷体"/>
        <family val="3"/>
        <charset val="134"/>
      </rPr>
      <t>半导体</t>
    </r>
  </si>
  <si>
    <t>8841291.WI</t>
    <phoneticPr fontId="48" type="noConversion"/>
  </si>
  <si>
    <r>
      <t>IGBT</t>
    </r>
    <r>
      <rPr>
        <b/>
        <sz val="10"/>
        <color theme="1"/>
        <rFont val="楷体"/>
        <family val="3"/>
        <charset val="134"/>
      </rPr>
      <t>指数</t>
    </r>
    <phoneticPr fontId="48" type="noConversion"/>
  </si>
  <si>
    <r>
      <rPr>
        <sz val="10"/>
        <color theme="1"/>
        <rFont val="楷体"/>
        <family val="3"/>
        <charset val="134"/>
      </rPr>
      <t>功率半导体</t>
    </r>
    <phoneticPr fontId="48" type="noConversion"/>
  </si>
  <si>
    <t>8841279.WI</t>
  </si>
  <si>
    <r>
      <t>IDC</t>
    </r>
    <r>
      <rPr>
        <b/>
        <sz val="10"/>
        <color theme="1"/>
        <rFont val="楷体"/>
        <family val="3"/>
        <charset val="134"/>
      </rPr>
      <t>指数</t>
    </r>
  </si>
  <si>
    <r>
      <rPr>
        <sz val="10"/>
        <color theme="1"/>
        <rFont val="楷体"/>
        <family val="3"/>
        <charset val="134"/>
      </rPr>
      <t>数字基建</t>
    </r>
  </si>
  <si>
    <t>801085.SI</t>
  </si>
  <si>
    <r>
      <rPr>
        <b/>
        <sz val="10"/>
        <color theme="1"/>
        <rFont val="楷体"/>
        <family val="3"/>
        <charset val="134"/>
      </rPr>
      <t>消费电子</t>
    </r>
    <r>
      <rPr>
        <b/>
        <sz val="10"/>
        <color theme="1"/>
        <rFont val="Arial"/>
        <family val="2"/>
      </rPr>
      <t>(</t>
    </r>
    <r>
      <rPr>
        <b/>
        <sz val="10"/>
        <color theme="1"/>
        <rFont val="楷体"/>
        <family val="3"/>
        <charset val="134"/>
      </rPr>
      <t>申万</t>
    </r>
    <r>
      <rPr>
        <b/>
        <sz val="10"/>
        <color theme="1"/>
        <rFont val="Arial"/>
        <family val="2"/>
      </rPr>
      <t>)</t>
    </r>
  </si>
  <si>
    <r>
      <rPr>
        <sz val="10"/>
        <color theme="1"/>
        <rFont val="楷体"/>
        <family val="3"/>
        <charset val="134"/>
      </rPr>
      <t>消费电子</t>
    </r>
    <r>
      <rPr>
        <sz val="10"/>
        <color theme="1"/>
        <rFont val="Arial"/>
        <family val="2"/>
      </rPr>
      <t>-</t>
    </r>
    <r>
      <rPr>
        <sz val="10"/>
        <color theme="1"/>
        <rFont val="楷体"/>
        <family val="3"/>
        <charset val="134"/>
      </rPr>
      <t>元宇宙</t>
    </r>
  </si>
  <si>
    <t>884030.WI</t>
  </si>
  <si>
    <r>
      <rPr>
        <b/>
        <sz val="10"/>
        <color theme="1"/>
        <rFont val="楷体"/>
        <family val="3"/>
        <charset val="134"/>
      </rPr>
      <t>物联网指数</t>
    </r>
  </si>
  <si>
    <r>
      <rPr>
        <sz val="10"/>
        <color theme="1"/>
        <rFont val="楷体"/>
        <family val="3"/>
        <charset val="134"/>
      </rPr>
      <t>物联网</t>
    </r>
  </si>
  <si>
    <t>CI005466.WI</t>
  </si>
  <si>
    <r>
      <rPr>
        <b/>
        <sz val="10"/>
        <color theme="1"/>
        <rFont val="楷体"/>
        <family val="3"/>
        <charset val="134"/>
      </rPr>
      <t>工业机器人及工控系统</t>
    </r>
    <r>
      <rPr>
        <b/>
        <sz val="10"/>
        <color theme="1"/>
        <rFont val="Arial"/>
        <family val="2"/>
      </rPr>
      <t>(</t>
    </r>
    <r>
      <rPr>
        <b/>
        <sz val="10"/>
        <color theme="1"/>
        <rFont val="楷体"/>
        <family val="3"/>
        <charset val="134"/>
      </rPr>
      <t>中信</t>
    </r>
    <r>
      <rPr>
        <b/>
        <sz val="10"/>
        <color theme="1"/>
        <rFont val="Arial"/>
        <family val="2"/>
      </rPr>
      <t>)</t>
    </r>
  </si>
  <si>
    <r>
      <rPr>
        <sz val="10"/>
        <color theme="1"/>
        <rFont val="楷体"/>
        <family val="3"/>
        <charset val="134"/>
      </rPr>
      <t>工业机器人</t>
    </r>
  </si>
  <si>
    <t>884766.WI</t>
  </si>
  <si>
    <r>
      <rPr>
        <b/>
        <sz val="10"/>
        <color theme="1"/>
        <rFont val="楷体"/>
        <family val="3"/>
        <charset val="134"/>
      </rPr>
      <t>工业母机指数</t>
    </r>
  </si>
  <si>
    <r>
      <rPr>
        <sz val="10"/>
        <color theme="1"/>
        <rFont val="楷体"/>
        <family val="3"/>
        <charset val="134"/>
      </rPr>
      <t>机床</t>
    </r>
  </si>
  <si>
    <t>801742.SI</t>
  </si>
  <si>
    <r>
      <rPr>
        <b/>
        <sz val="10"/>
        <color theme="1"/>
        <rFont val="楷体"/>
        <family val="3"/>
        <charset val="134"/>
      </rPr>
      <t>航空装备Ⅱ</t>
    </r>
    <r>
      <rPr>
        <b/>
        <sz val="10"/>
        <color theme="1"/>
        <rFont val="Arial"/>
        <family val="2"/>
      </rPr>
      <t>(</t>
    </r>
    <r>
      <rPr>
        <b/>
        <sz val="10"/>
        <color theme="1"/>
        <rFont val="楷体"/>
        <family val="3"/>
        <charset val="134"/>
      </rPr>
      <t>申万</t>
    </r>
    <r>
      <rPr>
        <b/>
        <sz val="10"/>
        <color theme="1"/>
        <rFont val="Arial"/>
        <family val="2"/>
      </rPr>
      <t>)</t>
    </r>
  </si>
  <si>
    <r>
      <rPr>
        <sz val="10"/>
        <color theme="1"/>
        <rFont val="楷体"/>
        <family val="3"/>
        <charset val="134"/>
      </rPr>
      <t>航空装备</t>
    </r>
  </si>
  <si>
    <t>003230.CJ</t>
  </si>
  <si>
    <r>
      <t>CRO/CMO(</t>
    </r>
    <r>
      <rPr>
        <b/>
        <sz val="10"/>
        <color theme="1"/>
        <rFont val="楷体"/>
        <family val="3"/>
        <charset val="134"/>
      </rPr>
      <t>长江</t>
    </r>
    <r>
      <rPr>
        <b/>
        <sz val="10"/>
        <color theme="1"/>
        <rFont val="Arial"/>
        <family val="2"/>
      </rPr>
      <t>)</t>
    </r>
  </si>
  <si>
    <t>801980.SI</t>
  </si>
  <si>
    <r>
      <rPr>
        <b/>
        <sz val="10"/>
        <color theme="1"/>
        <rFont val="楷体"/>
        <family val="3"/>
        <charset val="134"/>
      </rPr>
      <t>美容护理</t>
    </r>
    <r>
      <rPr>
        <b/>
        <sz val="10"/>
        <color theme="1"/>
        <rFont val="Arial"/>
        <family val="2"/>
      </rPr>
      <t>(</t>
    </r>
    <r>
      <rPr>
        <b/>
        <sz val="10"/>
        <color theme="1"/>
        <rFont val="楷体"/>
        <family val="3"/>
        <charset val="134"/>
      </rPr>
      <t>申万</t>
    </r>
    <r>
      <rPr>
        <b/>
        <sz val="10"/>
        <color theme="1"/>
        <rFont val="Arial"/>
        <family val="2"/>
      </rPr>
      <t>)</t>
    </r>
  </si>
  <si>
    <r>
      <rPr>
        <sz val="10"/>
        <color theme="1"/>
        <rFont val="楷体"/>
        <family val="3"/>
        <charset val="134"/>
      </rPr>
      <t>医美</t>
    </r>
    <r>
      <rPr>
        <sz val="10"/>
        <color theme="1"/>
        <rFont val="Arial"/>
        <family val="2"/>
      </rPr>
      <t>-</t>
    </r>
    <r>
      <rPr>
        <sz val="10"/>
        <color theme="1"/>
        <rFont val="楷体"/>
        <family val="3"/>
        <charset val="134"/>
      </rPr>
      <t>化妆品</t>
    </r>
  </si>
  <si>
    <t>399001.SZ</t>
    <phoneticPr fontId="48" type="noConversion"/>
  </si>
  <si>
    <r>
      <rPr>
        <b/>
        <sz val="10"/>
        <color theme="1"/>
        <rFont val="楷体"/>
        <family val="3"/>
        <charset val="134"/>
      </rPr>
      <t>创业板指</t>
    </r>
  </si>
  <si>
    <r>
      <rPr>
        <b/>
        <i/>
        <sz val="10"/>
        <color theme="0"/>
        <rFont val="楷体"/>
        <family val="3"/>
        <charset val="134"/>
      </rPr>
      <t>华泰策略新兴产业组合</t>
    </r>
  </si>
  <si>
    <r>
      <rPr>
        <b/>
        <i/>
        <sz val="10"/>
        <color theme="1"/>
        <rFont val="楷体"/>
        <family val="3"/>
        <charset val="134"/>
      </rPr>
      <t>战略配置组合</t>
    </r>
    <phoneticPr fontId="48" type="noConversion"/>
  </si>
  <si>
    <r>
      <rPr>
        <b/>
        <i/>
        <sz val="10"/>
        <color theme="1"/>
        <rFont val="楷体"/>
        <family val="3"/>
        <charset val="134"/>
      </rPr>
      <t>战术配置组合</t>
    </r>
    <phoneticPr fontId="48" type="noConversion"/>
  </si>
  <si>
    <r>
      <rPr>
        <b/>
        <i/>
        <sz val="10"/>
        <color theme="1"/>
        <rFont val="楷体"/>
        <family val="3"/>
        <charset val="134"/>
      </rPr>
      <t>创业板指</t>
    </r>
    <phoneticPr fontId="48" type="noConversion"/>
  </si>
  <si>
    <r>
      <rPr>
        <b/>
        <i/>
        <sz val="10"/>
        <color theme="0"/>
        <rFont val="楷体"/>
        <family val="3"/>
        <charset val="134"/>
      </rPr>
      <t>超额收益</t>
    </r>
    <phoneticPr fontId="48" type="noConversion"/>
  </si>
  <si>
    <r>
      <rPr>
        <b/>
        <i/>
        <sz val="10"/>
        <color theme="1"/>
        <rFont val="楷体"/>
        <family val="3"/>
        <charset val="134"/>
      </rPr>
      <t>来自战略配置部分</t>
    </r>
    <phoneticPr fontId="48" type="noConversion"/>
  </si>
  <si>
    <r>
      <rPr>
        <b/>
        <i/>
        <sz val="10"/>
        <color theme="1"/>
        <rFont val="楷体"/>
        <family val="3"/>
        <charset val="134"/>
      </rPr>
      <t>来自战术配置部分</t>
    </r>
    <phoneticPr fontId="48" type="noConversion"/>
  </si>
  <si>
    <t>组合回测</t>
    <phoneticPr fontId="5" type="noConversion"/>
  </si>
  <si>
    <r>
      <rPr>
        <sz val="10"/>
        <color theme="1"/>
        <rFont val="楷体"/>
        <family val="3"/>
        <charset val="134"/>
      </rPr>
      <t>截至</t>
    </r>
    <r>
      <rPr>
        <sz val="10"/>
        <color theme="1"/>
        <rFont val="Arial"/>
        <family val="2"/>
      </rPr>
      <t>11.04</t>
    </r>
    <phoneticPr fontId="5" type="noConversion"/>
  </si>
  <si>
    <t>千万瓦</t>
    <phoneticPr fontId="5" type="noConversion"/>
  </si>
  <si>
    <t>‘=@edb()</t>
    <phoneticPr fontId="5" type="noConversion"/>
  </si>
  <si>
    <t>陆上风机平均中标单价（不含塔筒，元/kW）</t>
    <phoneticPr fontId="5" type="noConversion"/>
  </si>
  <si>
    <t>yoy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</si>
</sst>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5">
    <numFmt numFmtId="43" formatCode="_ * #,##0.00_ ;_ * \-#,##0.00_ ;_ * &quot;-&quot;??_ ;_ @_ "/>
    <numFmt numFmtId="176" formatCode="yyyy\-mm"/>
    <numFmt numFmtId="177" formatCode="0.0%"/>
    <numFmt numFmtId="178" formatCode=";;;"/>
    <numFmt numFmtId="179" formatCode="[$-409]mmm\-yy;@"/>
    <numFmt numFmtId="180" formatCode="0.0_);[Red]\(0.0\)"/>
    <numFmt numFmtId="181" formatCode="###,###,###,##0.00"/>
    <numFmt numFmtId="182" formatCode="###,###,###,##0.0000"/>
    <numFmt numFmtId="183" formatCode="0.00_);[Red]\(0.00\)"/>
    <numFmt numFmtId="184" formatCode="yyyy\-mm;@"/>
    <numFmt numFmtId="185" formatCode="0.0"/>
    <numFmt numFmtId="186" formatCode="_ * #,##0_ ;_ * \-#,##0_ ;_ * &quot;-&quot;??_ ;_ @_ "/>
    <numFmt numFmtId="187" formatCode="#,##0.0"/>
    <numFmt numFmtId="188" formatCode="#,##0_);[Red]\(#,##0\)"/>
    <numFmt numFmtId="189" formatCode="#,##0.0_ "/>
    <numFmt numFmtId="190" formatCode="_ * #,##0.0_ ;_ * \-#,##0.0_ ;_ * &quot;-&quot;??_ ;_ @_ "/>
    <numFmt numFmtId="191" formatCode="#,##0.00_ "/>
    <numFmt numFmtId="192" formatCode="#,##0.00_);\(#,##0.00\)"/>
    <numFmt numFmtId="193" formatCode="###,##0.00"/>
    <numFmt numFmtId="194" formatCode="0.0_ "/>
    <numFmt numFmtId="195" formatCode="yyyy\-mm\-dd"/>
    <numFmt numFmtId="196" formatCode="###,###,##0.0000"/>
    <numFmt numFmtId="197" formatCode="0.00_ "/>
    <numFmt numFmtId="198" formatCode="###,###,##0.00"/>
    <numFmt numFmtId="199" formatCode="###,###,##0.0"/>
  </numFmts>
  <fonts count="74" x14ac:knownFonts="1">
    <font>
      <sz val="10"/>
      <color theme="1"/>
      <name val="楷体"/>
      <family val="2"/>
      <charset val="134"/>
    </font>
    <font>
      <sz val="10"/>
      <color theme="1"/>
      <name val="楷体"/>
      <family val="2"/>
      <charset val="134"/>
    </font>
    <font>
      <sz val="10"/>
      <color rgb="FFFF0000"/>
      <name val="楷体"/>
      <family val="2"/>
      <charset val="134"/>
    </font>
    <font>
      <u/>
      <sz val="10"/>
      <color theme="10"/>
      <name val="楷体"/>
      <family val="2"/>
      <charset val="134"/>
    </font>
    <font>
      <b/>
      <u/>
      <sz val="12"/>
      <color theme="10"/>
      <name val="楷体"/>
      <family val="3"/>
      <charset val="134"/>
    </font>
    <font>
      <sz val="9"/>
      <name val="楷体"/>
      <family val="2"/>
      <charset val="134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theme="1"/>
      <name val="楷体"/>
      <family val="3"/>
      <charset val="134"/>
    </font>
    <font>
      <i/>
      <sz val="10"/>
      <color theme="0" tint="-0.249977111117893"/>
      <name val="Arial"/>
      <family val="2"/>
    </font>
    <font>
      <i/>
      <sz val="11"/>
      <color theme="0" tint="-0.249977111117893"/>
      <name val="Arial"/>
      <family val="2"/>
    </font>
    <font>
      <b/>
      <i/>
      <sz val="10"/>
      <color rgb="FFC00000"/>
      <name val="楷体"/>
      <family val="3"/>
      <charset val="134"/>
    </font>
    <font>
      <sz val="10"/>
      <color theme="1"/>
      <name val="楷体"/>
      <family val="3"/>
      <charset val="134"/>
    </font>
    <font>
      <b/>
      <sz val="10"/>
      <color theme="0"/>
      <name val="楷体"/>
      <family val="3"/>
      <charset val="134"/>
    </font>
    <font>
      <i/>
      <sz val="10"/>
      <color theme="1"/>
      <name val="楷体"/>
      <family val="3"/>
      <charset val="134"/>
    </font>
    <font>
      <sz val="10"/>
      <color rgb="FF0070C0"/>
      <name val="楷体"/>
      <family val="3"/>
      <charset val="134"/>
    </font>
    <font>
      <sz val="10"/>
      <color rgb="FFC00000"/>
      <name val="楷体"/>
      <family val="3"/>
      <charset val="134"/>
    </font>
    <font>
      <sz val="10"/>
      <name val="楷体"/>
      <family val="3"/>
      <charset val="134"/>
    </font>
    <font>
      <sz val="10"/>
      <color rgb="FF00B0F0"/>
      <name val="楷体"/>
      <family val="3"/>
      <charset val="134"/>
    </font>
    <font>
      <sz val="10"/>
      <color rgb="FF0070C0"/>
      <name val="楷体"/>
      <family val="2"/>
      <charset val="134"/>
    </font>
    <font>
      <sz val="11"/>
      <color theme="1"/>
      <name val="等线"/>
      <family val="2"/>
      <charset val="134"/>
      <scheme val="minor"/>
    </font>
    <font>
      <sz val="10"/>
      <color rgb="FF000000"/>
      <name val="楷体"/>
      <family val="3"/>
      <charset val="134"/>
    </font>
    <font>
      <sz val="9"/>
      <name val="等线"/>
      <family val="2"/>
      <charset val="134"/>
      <scheme val="minor"/>
    </font>
    <font>
      <sz val="11"/>
      <color indexed="10"/>
      <name val="等线"/>
      <family val="2"/>
      <charset val="134"/>
      <scheme val="minor"/>
    </font>
    <font>
      <b/>
      <sz val="10"/>
      <color indexed="10"/>
      <name val="楷体"/>
      <family val="3"/>
      <charset val="134"/>
    </font>
    <font>
      <sz val="10"/>
      <color theme="0" tint="-0.34998626667073579"/>
      <name val="楷体"/>
      <family val="3"/>
      <charset val="134"/>
    </font>
    <font>
      <i/>
      <sz val="10"/>
      <color rgb="FF003778"/>
      <name val="楷体"/>
      <family val="3"/>
      <charset val="134"/>
    </font>
    <font>
      <b/>
      <sz val="9"/>
      <color indexed="81"/>
      <name val="宋体"/>
      <family val="3"/>
      <charset val="134"/>
    </font>
    <font>
      <sz val="10"/>
      <color theme="0" tint="-0.499984740745262"/>
      <name val="楷体"/>
      <family val="3"/>
      <charset val="134"/>
    </font>
    <font>
      <sz val="9"/>
      <color indexed="81"/>
      <name val="宋体"/>
      <family val="3"/>
      <charset val="134"/>
    </font>
    <font>
      <i/>
      <sz val="10"/>
      <color rgb="FF00B0F0"/>
      <name val="Arial"/>
      <family val="2"/>
    </font>
    <font>
      <sz val="10"/>
      <name val="Arial"/>
      <family val="2"/>
    </font>
    <font>
      <sz val="10"/>
      <color rgb="FFC00000"/>
      <name val="楷体"/>
      <family val="2"/>
      <charset val="134"/>
    </font>
    <font>
      <sz val="10"/>
      <color rgb="FF003778"/>
      <name val="楷体"/>
      <family val="2"/>
      <charset val="134"/>
    </font>
    <font>
      <sz val="10"/>
      <color rgb="FF003778"/>
      <name val="Arial"/>
      <family val="2"/>
    </font>
    <font>
      <sz val="10"/>
      <color rgb="FF003778"/>
      <name val="楷体"/>
      <family val="3"/>
      <charset val="134"/>
    </font>
    <font>
      <sz val="11"/>
      <color theme="1"/>
      <name val="等线"/>
      <family val="3"/>
      <charset val="134"/>
      <scheme val="minor"/>
    </font>
    <font>
      <b/>
      <sz val="10"/>
      <color rgb="FF0070C0"/>
      <name val="楷体"/>
      <family val="3"/>
      <charset val="134"/>
    </font>
    <font>
      <b/>
      <i/>
      <sz val="10"/>
      <color rgb="FF00B0F0"/>
      <name val="楷体"/>
      <family val="3"/>
      <charset val="134"/>
    </font>
    <font>
      <sz val="11"/>
      <color theme="1"/>
      <name val="楷体"/>
      <family val="3"/>
      <charset val="134"/>
    </font>
    <font>
      <sz val="10"/>
      <color rgb="FF2B2B2B"/>
      <name val="楷体"/>
      <family val="3"/>
      <charset val="134"/>
    </font>
    <font>
      <sz val="10"/>
      <color indexed="56"/>
      <name val="楷体"/>
      <family val="3"/>
      <charset val="134"/>
    </font>
    <font>
      <i/>
      <sz val="10"/>
      <name val="Arial"/>
      <family val="2"/>
    </font>
    <font>
      <b/>
      <sz val="10"/>
      <name val="Arial"/>
      <family val="2"/>
    </font>
    <font>
      <sz val="10"/>
      <color theme="0"/>
      <name val="楷体"/>
      <family val="3"/>
      <charset val="134"/>
    </font>
    <font>
      <sz val="12"/>
      <color indexed="8"/>
      <name val="Arial"/>
      <family val="2"/>
    </font>
    <font>
      <sz val="10"/>
      <color indexed="8"/>
      <name val="Arial"/>
      <family val="2"/>
    </font>
    <font>
      <sz val="10"/>
      <color rgb="FF0070C0"/>
      <name val="Arial"/>
      <family val="2"/>
    </font>
    <font>
      <sz val="9"/>
      <name val="楷体"/>
      <family val="3"/>
      <charset val="134"/>
    </font>
    <font>
      <u/>
      <sz val="10"/>
      <color theme="10"/>
      <name val="楷体"/>
      <family val="3"/>
      <charset val="134"/>
    </font>
    <font>
      <sz val="10"/>
      <color theme="1"/>
      <name val="Arial"/>
      <family val="3"/>
      <charset val="134"/>
    </font>
    <font>
      <sz val="9"/>
      <name val="等线"/>
      <family val="3"/>
      <charset val="134"/>
      <scheme val="minor"/>
    </font>
    <font>
      <sz val="10"/>
      <color theme="1"/>
      <name val="Arial"/>
      <family val="2"/>
      <charset val="134"/>
    </font>
    <font>
      <sz val="10"/>
      <color theme="1"/>
      <name val="宋体"/>
      <family val="3"/>
      <charset val="134"/>
    </font>
    <font>
      <b/>
      <sz val="24"/>
      <color theme="0"/>
      <name val="Arial"/>
      <family val="2"/>
    </font>
    <font>
      <b/>
      <sz val="24"/>
      <color theme="0"/>
      <name val="楷体"/>
      <family val="3"/>
      <charset val="134"/>
    </font>
    <font>
      <sz val="16"/>
      <color theme="1"/>
      <name val="Arial"/>
      <family val="2"/>
    </font>
    <font>
      <sz val="12"/>
      <color theme="1"/>
      <name val="Arial"/>
      <family val="2"/>
    </font>
    <font>
      <u/>
      <sz val="12"/>
      <color theme="10"/>
      <name val="Arial"/>
      <family val="2"/>
    </font>
    <font>
      <b/>
      <sz val="12"/>
      <color theme="1"/>
      <name val="Arial"/>
      <family val="2"/>
    </font>
    <font>
      <b/>
      <sz val="12"/>
      <color theme="1"/>
      <name val="楷体"/>
      <family val="3"/>
      <charset val="134"/>
    </font>
    <font>
      <sz val="12"/>
      <color theme="1"/>
      <name val="楷体"/>
      <family val="3"/>
      <charset val="134"/>
    </font>
    <font>
      <u/>
      <sz val="12"/>
      <color theme="10"/>
      <name val="楷体"/>
      <family val="2"/>
      <charset val="134"/>
    </font>
    <font>
      <u/>
      <sz val="12"/>
      <color theme="10"/>
      <name val="楷体"/>
      <family val="3"/>
      <charset val="134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b/>
      <u/>
      <sz val="10"/>
      <color theme="1"/>
      <name val="楷体"/>
      <family val="3"/>
      <charset val="134"/>
    </font>
    <font>
      <b/>
      <i/>
      <sz val="10"/>
      <color theme="0"/>
      <name val="Arial"/>
      <family val="2"/>
    </font>
    <font>
      <b/>
      <i/>
      <sz val="10"/>
      <color theme="0"/>
      <name val="楷体"/>
      <family val="3"/>
      <charset val="134"/>
    </font>
    <font>
      <i/>
      <sz val="10"/>
      <color theme="0"/>
      <name val="Arial"/>
      <family val="2"/>
    </font>
    <font>
      <b/>
      <i/>
      <sz val="10"/>
      <color theme="1"/>
      <name val="Arial"/>
      <family val="2"/>
    </font>
    <font>
      <b/>
      <i/>
      <sz val="10"/>
      <color theme="1"/>
      <name val="楷体"/>
      <family val="3"/>
      <charset val="134"/>
    </font>
    <font>
      <i/>
      <sz val="10"/>
      <color theme="1"/>
      <name val="Arial"/>
      <family val="2"/>
    </font>
    <font>
      <b/>
      <i/>
      <sz val="10"/>
      <color rgb="FFC00000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BFEBFB"/>
        <bgColor indexed="64"/>
      </patternFill>
    </fill>
    <fill>
      <patternFill patternType="solid">
        <fgColor rgb="FF00377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0000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6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0" fillId="0" borderId="0">
      <alignment vertical="center"/>
    </xf>
    <xf numFmtId="9" fontId="20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49" fillId="0" borderId="0" applyNumberFormat="0" applyFill="0" applyBorder="0" applyAlignment="0" applyProtection="0">
      <alignment vertical="center"/>
    </xf>
    <xf numFmtId="0" fontId="12" fillId="0" borderId="0">
      <alignment vertical="center"/>
    </xf>
    <xf numFmtId="0" fontId="36" fillId="0" borderId="0">
      <alignment vertical="center"/>
    </xf>
    <xf numFmtId="9" fontId="36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3" fontId="12" fillId="0" borderId="0" applyFont="0" applyFill="0" applyBorder="0" applyAlignment="0" applyProtection="0">
      <alignment vertical="center"/>
    </xf>
    <xf numFmtId="0" fontId="6" fillId="0" borderId="0"/>
  </cellStyleXfs>
  <cellXfs count="437">
    <xf numFmtId="0" fontId="0" fillId="0" borderId="0" xfId="0">
      <alignment vertical="center"/>
    </xf>
    <xf numFmtId="0" fontId="6" fillId="0" borderId="0" xfId="0" applyFont="1">
      <alignment vertical="center"/>
    </xf>
    <xf numFmtId="0" fontId="6" fillId="0" borderId="0" xfId="0" applyFont="1" applyAlignment="1">
      <alignment horizontal="center" vertical="center"/>
    </xf>
    <xf numFmtId="0" fontId="11" fillId="0" borderId="0" xfId="0" applyFont="1">
      <alignment vertical="center"/>
    </xf>
    <xf numFmtId="0" fontId="6" fillId="3" borderId="0" xfId="0" applyFont="1" applyFill="1">
      <alignment vertical="center"/>
    </xf>
    <xf numFmtId="0" fontId="12" fillId="0" borderId="0" xfId="0" applyFont="1">
      <alignment vertical="center"/>
    </xf>
    <xf numFmtId="0" fontId="13" fillId="5" borderId="0" xfId="0" applyFont="1" applyFill="1" applyAlignment="1">
      <alignment horizontal="left" vertical="center"/>
    </xf>
    <xf numFmtId="0" fontId="13" fillId="5" borderId="0" xfId="0" applyFont="1" applyFill="1">
      <alignment vertical="center"/>
    </xf>
    <xf numFmtId="0" fontId="12" fillId="0" borderId="0" xfId="0" applyFont="1" applyAlignment="1">
      <alignment horizontal="left" vertical="center"/>
    </xf>
    <xf numFmtId="0" fontId="12" fillId="6" borderId="1" xfId="0" applyFont="1" applyFill="1" applyBorder="1" applyAlignment="1">
      <alignment horizontal="left" vertical="center"/>
    </xf>
    <xf numFmtId="0" fontId="12" fillId="6" borderId="0" xfId="0" applyFont="1" applyFill="1" applyAlignment="1">
      <alignment horizontal="left" vertical="center"/>
    </xf>
    <xf numFmtId="0" fontId="12" fillId="0" borderId="1" xfId="0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right" vertical="center"/>
    </xf>
    <xf numFmtId="0" fontId="12" fillId="3" borderId="0" xfId="0" applyFont="1" applyFill="1">
      <alignment vertical="center"/>
    </xf>
    <xf numFmtId="0" fontId="14" fillId="0" borderId="0" xfId="0" applyFont="1">
      <alignment vertical="center"/>
    </xf>
    <xf numFmtId="0" fontId="0" fillId="3" borderId="0" xfId="0" applyFill="1">
      <alignment vertical="center"/>
    </xf>
    <xf numFmtId="49" fontId="0" fillId="0" borderId="0" xfId="0" applyNumberFormat="1" applyAlignment="1">
      <alignment horizontal="left" vertical="top"/>
    </xf>
    <xf numFmtId="181" fontId="0" fillId="0" borderId="0" xfId="0" applyNumberFormat="1" applyAlignment="1">
      <alignment horizontal="right" vertical="top"/>
    </xf>
    <xf numFmtId="0" fontId="0" fillId="3" borderId="0" xfId="0" applyFill="1" applyAlignment="1">
      <alignment vertical="top"/>
    </xf>
    <xf numFmtId="182" fontId="12" fillId="0" borderId="0" xfId="0" applyNumberFormat="1" applyFont="1" applyAlignment="1">
      <alignment horizontal="left" vertical="top" wrapText="1"/>
    </xf>
    <xf numFmtId="181" fontId="12" fillId="0" borderId="0" xfId="0" applyNumberFormat="1" applyFont="1" applyAlignment="1">
      <alignment horizontal="right" vertical="top" wrapText="1"/>
    </xf>
    <xf numFmtId="0" fontId="12" fillId="0" borderId="0" xfId="0" applyFont="1" applyAlignment="1">
      <alignment vertical="top"/>
    </xf>
    <xf numFmtId="0" fontId="12" fillId="0" borderId="0" xfId="0" applyFont="1" applyAlignment="1">
      <alignment horizontal="right" vertical="top" wrapText="1"/>
    </xf>
    <xf numFmtId="0" fontId="0" fillId="0" borderId="0" xfId="0" applyAlignment="1">
      <alignment vertical="top"/>
    </xf>
    <xf numFmtId="14" fontId="0" fillId="0" borderId="0" xfId="0" applyNumberFormat="1" applyAlignment="1">
      <alignment horizontal="left" vertical="center"/>
    </xf>
    <xf numFmtId="177" fontId="14" fillId="0" borderId="0" xfId="2" applyNumberFormat="1" applyFont="1">
      <alignment vertical="center"/>
    </xf>
    <xf numFmtId="184" fontId="0" fillId="0" borderId="0" xfId="0" applyNumberFormat="1" applyAlignment="1">
      <alignment horizontal="left" vertical="top"/>
    </xf>
    <xf numFmtId="181" fontId="0" fillId="0" borderId="0" xfId="0" applyNumberFormat="1" applyAlignment="1">
      <alignment horizontal="right" vertical="top" wrapText="1"/>
    </xf>
    <xf numFmtId="49" fontId="23" fillId="0" borderId="0" xfId="0" applyNumberFormat="1" applyFont="1" applyAlignment="1">
      <alignment horizontal="left" vertical="top"/>
    </xf>
    <xf numFmtId="0" fontId="14" fillId="0" borderId="0" xfId="0" applyFont="1" applyAlignment="1">
      <alignment horizontal="right" vertical="center"/>
    </xf>
    <xf numFmtId="0" fontId="12" fillId="0" borderId="0" xfId="0" applyFont="1" applyAlignment="1">
      <alignment horizontal="right" vertical="center"/>
    </xf>
    <xf numFmtId="14" fontId="12" fillId="0" borderId="0" xfId="0" applyNumberFormat="1" applyFont="1" applyAlignment="1">
      <alignment horizontal="left" vertical="center"/>
    </xf>
    <xf numFmtId="0" fontId="24" fillId="0" borderId="0" xfId="0" quotePrefix="1" applyFont="1" applyAlignment="1">
      <alignment horizontal="left" vertical="center"/>
    </xf>
    <xf numFmtId="0" fontId="12" fillId="3" borderId="0" xfId="0" applyFont="1" applyFill="1" applyAlignment="1">
      <alignment vertical="top" wrapText="1"/>
    </xf>
    <xf numFmtId="0" fontId="12" fillId="0" borderId="0" xfId="0" applyFont="1" applyAlignment="1">
      <alignment vertical="top" wrapText="1"/>
    </xf>
    <xf numFmtId="0" fontId="12" fillId="4" borderId="0" xfId="0" applyFont="1" applyFill="1" applyAlignment="1">
      <alignment horizontal="left" vertical="top" wrapText="1"/>
    </xf>
    <xf numFmtId="0" fontId="12" fillId="4" borderId="0" xfId="0" applyFont="1" applyFill="1" applyAlignment="1">
      <alignment horizontal="right" vertical="top" wrapText="1"/>
    </xf>
    <xf numFmtId="0" fontId="12" fillId="0" borderId="0" xfId="0" applyFont="1" applyAlignment="1">
      <alignment horizontal="left" vertical="top" wrapText="1"/>
    </xf>
    <xf numFmtId="14" fontId="12" fillId="0" borderId="0" xfId="0" applyNumberFormat="1" applyFont="1" applyAlignment="1">
      <alignment horizontal="left" vertical="top" wrapText="1"/>
    </xf>
    <xf numFmtId="185" fontId="25" fillId="0" borderId="0" xfId="0" applyNumberFormat="1" applyFont="1" applyAlignment="1">
      <alignment horizontal="right" vertical="center"/>
    </xf>
    <xf numFmtId="177" fontId="25" fillId="0" borderId="0" xfId="2" applyNumberFormat="1" applyFont="1" applyAlignment="1">
      <alignment horizontal="right" vertical="center"/>
    </xf>
    <xf numFmtId="176" fontId="12" fillId="0" borderId="0" xfId="0" applyNumberFormat="1" applyFont="1" applyAlignment="1">
      <alignment horizontal="left" vertical="center"/>
    </xf>
    <xf numFmtId="177" fontId="12" fillId="0" borderId="0" xfId="2" applyNumberFormat="1" applyFont="1">
      <alignment vertical="center"/>
    </xf>
    <xf numFmtId="177" fontId="12" fillId="0" borderId="0" xfId="2" applyNumberFormat="1" applyFont="1" applyAlignment="1">
      <alignment horizontal="right" vertical="center"/>
    </xf>
    <xf numFmtId="14" fontId="12" fillId="0" borderId="0" xfId="2" applyNumberFormat="1" applyFont="1" applyAlignment="1">
      <alignment horizontal="left" vertical="center"/>
    </xf>
    <xf numFmtId="186" fontId="12" fillId="0" borderId="0" xfId="1" applyNumberFormat="1" applyFont="1" applyAlignment="1">
      <alignment horizontal="right" vertical="center"/>
    </xf>
    <xf numFmtId="0" fontId="14" fillId="0" borderId="0" xfId="0" applyFont="1" applyAlignment="1">
      <alignment vertical="top"/>
    </xf>
    <xf numFmtId="177" fontId="26" fillId="0" borderId="0" xfId="2" applyNumberFormat="1" applyFont="1" applyAlignment="1">
      <alignment horizontal="right" vertical="top"/>
    </xf>
    <xf numFmtId="177" fontId="12" fillId="7" borderId="0" xfId="2" applyNumberFormat="1" applyFont="1" applyFill="1" applyAlignment="1">
      <alignment horizontal="right" vertical="center"/>
    </xf>
    <xf numFmtId="177" fontId="26" fillId="0" borderId="0" xfId="2" applyNumberFormat="1" applyFont="1" applyAlignment="1">
      <alignment horizontal="right" vertical="center"/>
    </xf>
    <xf numFmtId="186" fontId="26" fillId="0" borderId="0" xfId="1" applyNumberFormat="1" applyFont="1" applyAlignment="1">
      <alignment horizontal="right" vertical="center"/>
    </xf>
    <xf numFmtId="0" fontId="12" fillId="0" borderId="0" xfId="0" applyFont="1" applyAlignment="1">
      <alignment horizontal="left"/>
    </xf>
    <xf numFmtId="185" fontId="12" fillId="0" borderId="0" xfId="0" applyNumberFormat="1" applyFont="1" applyAlignment="1">
      <alignment horizontal="right" vertical="center"/>
    </xf>
    <xf numFmtId="177" fontId="12" fillId="0" borderId="0" xfId="2" applyNumberFormat="1" applyFont="1" applyFill="1" applyAlignment="1">
      <alignment horizontal="right" vertical="center"/>
    </xf>
    <xf numFmtId="177" fontId="12" fillId="0" borderId="0" xfId="5" applyNumberFormat="1" applyFont="1">
      <alignment vertical="center"/>
    </xf>
    <xf numFmtId="0" fontId="0" fillId="3" borderId="0" xfId="0" applyFill="1" applyAlignment="1">
      <alignment horizontal="justify" vertical="center"/>
    </xf>
    <xf numFmtId="0" fontId="0" fillId="0" borderId="0" xfId="0" applyAlignment="1">
      <alignment horizontal="justify" vertical="center"/>
    </xf>
    <xf numFmtId="0" fontId="0" fillId="0" borderId="0" xfId="0" applyAlignment="1">
      <alignment horizontal="justify" vertical="top"/>
    </xf>
    <xf numFmtId="0" fontId="0" fillId="0" borderId="0" xfId="0" applyAlignment="1">
      <alignment horizontal="right" vertical="top" wrapText="1"/>
    </xf>
    <xf numFmtId="0" fontId="0" fillId="0" borderId="0" xfId="0" applyAlignment="1">
      <alignment horizontal="right" vertical="top"/>
    </xf>
    <xf numFmtId="0" fontId="24" fillId="0" borderId="0" xfId="0" quotePrefix="1" applyFont="1" applyAlignment="1">
      <alignment horizontal="justify" vertical="center"/>
    </xf>
    <xf numFmtId="0" fontId="24" fillId="0" borderId="0" xfId="0" applyFont="1" applyAlignment="1">
      <alignment horizontal="right" vertical="center"/>
    </xf>
    <xf numFmtId="0" fontId="0" fillId="3" borderId="0" xfId="0" applyFill="1" applyAlignment="1">
      <alignment horizontal="justify" vertical="top"/>
    </xf>
    <xf numFmtId="0" fontId="0" fillId="4" borderId="0" xfId="0" applyFill="1" applyAlignment="1">
      <alignment vertical="top" wrapText="1"/>
    </xf>
    <xf numFmtId="0" fontId="12" fillId="4" borderId="0" xfId="6" applyFont="1" applyFill="1" applyAlignment="1">
      <alignment horizontal="right" vertical="top" wrapText="1"/>
    </xf>
    <xf numFmtId="0" fontId="28" fillId="0" borderId="0" xfId="6" applyFont="1" applyAlignment="1">
      <alignment horizontal="right" vertical="top"/>
    </xf>
    <xf numFmtId="0" fontId="28" fillId="0" borderId="0" xfId="0" applyFont="1" applyAlignment="1">
      <alignment vertical="top"/>
    </xf>
    <xf numFmtId="0" fontId="12" fillId="0" borderId="0" xfId="6" applyFont="1" applyAlignment="1">
      <alignment horizontal="right" vertical="top"/>
    </xf>
    <xf numFmtId="185" fontId="28" fillId="0" borderId="0" xfId="0" applyNumberFormat="1" applyFont="1">
      <alignment vertical="center"/>
    </xf>
    <xf numFmtId="0" fontId="28" fillId="0" borderId="0" xfId="0" applyFont="1">
      <alignment vertical="center"/>
    </xf>
    <xf numFmtId="176" fontId="0" fillId="0" borderId="0" xfId="0" applyNumberFormat="1" applyAlignment="1">
      <alignment horizontal="justify"/>
    </xf>
    <xf numFmtId="185" fontId="0" fillId="0" borderId="0" xfId="0" applyNumberFormat="1" applyAlignment="1">
      <alignment horizontal="right" vertical="center"/>
    </xf>
    <xf numFmtId="9" fontId="0" fillId="0" borderId="0" xfId="2" applyFont="1" applyAlignment="1">
      <alignment horizontal="right" vertical="center"/>
    </xf>
    <xf numFmtId="177" fontId="28" fillId="0" borderId="0" xfId="2" applyNumberFormat="1" applyFont="1" applyAlignment="1">
      <alignment horizontal="right" vertical="top"/>
    </xf>
    <xf numFmtId="185" fontId="0" fillId="0" borderId="0" xfId="0" applyNumberFormat="1">
      <alignment vertical="center"/>
    </xf>
    <xf numFmtId="177" fontId="12" fillId="0" borderId="0" xfId="2" applyNumberFormat="1" applyFont="1" applyAlignment="1">
      <alignment horizontal="right" vertical="top"/>
    </xf>
    <xf numFmtId="189" fontId="0" fillId="0" borderId="0" xfId="0" applyNumberFormat="1" applyAlignment="1">
      <alignment horizontal="right" vertical="center"/>
    </xf>
    <xf numFmtId="189" fontId="0" fillId="0" borderId="0" xfId="1" applyNumberFormat="1" applyFont="1" applyAlignment="1">
      <alignment horizontal="right" vertical="center"/>
    </xf>
    <xf numFmtId="0" fontId="14" fillId="3" borderId="0" xfId="0" applyFont="1" applyFill="1">
      <alignment vertical="center"/>
    </xf>
    <xf numFmtId="177" fontId="14" fillId="3" borderId="0" xfId="2" applyNumberFormat="1" applyFont="1" applyFill="1">
      <alignment vertical="center"/>
    </xf>
    <xf numFmtId="189" fontId="33" fillId="0" borderId="0" xfId="1" applyNumberFormat="1" applyFont="1" applyAlignment="1">
      <alignment horizontal="right" vertical="center"/>
    </xf>
    <xf numFmtId="189" fontId="33" fillId="0" borderId="0" xfId="1" applyNumberFormat="1" applyFont="1" applyAlignment="1">
      <alignment horizontal="right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right" vertical="center"/>
    </xf>
    <xf numFmtId="0" fontId="6" fillId="3" borderId="0" xfId="0" applyFont="1" applyFill="1" applyAlignment="1">
      <alignment vertical="top" wrapText="1"/>
    </xf>
    <xf numFmtId="0" fontId="6" fillId="0" borderId="0" xfId="0" applyFont="1" applyAlignment="1">
      <alignment horizontal="left" vertical="top" wrapText="1"/>
    </xf>
    <xf numFmtId="0" fontId="6" fillId="0" borderId="0" xfId="0" applyFont="1" applyAlignment="1">
      <alignment horizontal="right" vertical="top" wrapText="1"/>
    </xf>
    <xf numFmtId="0" fontId="6" fillId="0" borderId="0" xfId="0" applyFont="1" applyAlignment="1">
      <alignment vertical="top" wrapText="1"/>
    </xf>
    <xf numFmtId="14" fontId="6" fillId="0" borderId="0" xfId="0" applyNumberFormat="1" applyFont="1" applyAlignment="1">
      <alignment horizontal="left" vertical="center"/>
    </xf>
    <xf numFmtId="0" fontId="34" fillId="0" borderId="0" xfId="0" applyFont="1" applyAlignment="1">
      <alignment horizontal="right" vertical="top" wrapText="1"/>
    </xf>
    <xf numFmtId="43" fontId="6" fillId="0" borderId="0" xfId="0" applyNumberFormat="1" applyFont="1">
      <alignment vertical="center"/>
    </xf>
    <xf numFmtId="9" fontId="6" fillId="0" borderId="0" xfId="2" applyFont="1">
      <alignment vertical="center"/>
    </xf>
    <xf numFmtId="9" fontId="6" fillId="0" borderId="0" xfId="2" applyFont="1" applyAlignment="1">
      <alignment horizontal="right" vertical="center"/>
    </xf>
    <xf numFmtId="43" fontId="34" fillId="0" borderId="0" xfId="1" applyFont="1" applyAlignment="1">
      <alignment horizontal="right" vertical="center"/>
    </xf>
    <xf numFmtId="0" fontId="0" fillId="0" borderId="0" xfId="0" applyAlignment="1">
      <alignment horizontal="right" vertical="center" wrapText="1"/>
    </xf>
    <xf numFmtId="0" fontId="12" fillId="0" borderId="0" xfId="0" applyFont="1" applyAlignment="1">
      <alignment horizontal="left" vertical="top"/>
    </xf>
    <xf numFmtId="0" fontId="3" fillId="3" borderId="0" xfId="3" applyFill="1">
      <alignment vertical="center"/>
    </xf>
    <xf numFmtId="0" fontId="0" fillId="3" borderId="0" xfId="0" applyFill="1" applyAlignment="1">
      <alignment vertical="top" wrapText="1"/>
    </xf>
    <xf numFmtId="0" fontId="0" fillId="0" borderId="0" xfId="0" applyAlignment="1">
      <alignment vertical="top" wrapText="1"/>
    </xf>
    <xf numFmtId="43" fontId="33" fillId="0" borderId="0" xfId="1" applyFont="1" applyAlignment="1">
      <alignment horizontal="right" vertical="center"/>
    </xf>
    <xf numFmtId="177" fontId="0" fillId="0" borderId="0" xfId="2" applyNumberFormat="1" applyFont="1" applyAlignment="1">
      <alignment horizontal="right" vertical="center"/>
    </xf>
    <xf numFmtId="177" fontId="1" fillId="7" borderId="0" xfId="2" applyNumberFormat="1" applyFont="1" applyFill="1" applyAlignment="1">
      <alignment horizontal="right" vertical="center"/>
    </xf>
    <xf numFmtId="0" fontId="0" fillId="3" borderId="0" xfId="0" applyFill="1" applyAlignment="1">
      <alignment horizontal="right" vertical="center"/>
    </xf>
    <xf numFmtId="0" fontId="0" fillId="3" borderId="0" xfId="0" applyFill="1" applyAlignment="1">
      <alignment horizontal="right" vertical="top"/>
    </xf>
    <xf numFmtId="0" fontId="12" fillId="0" borderId="0" xfId="0" applyFont="1" applyAlignment="1">
      <alignment horizontal="justify" vertical="top"/>
    </xf>
    <xf numFmtId="14" fontId="0" fillId="0" borderId="0" xfId="0" applyNumberFormat="1" applyAlignment="1">
      <alignment horizontal="justify" vertical="center"/>
    </xf>
    <xf numFmtId="183" fontId="0" fillId="0" borderId="0" xfId="0" applyNumberFormat="1" applyAlignment="1">
      <alignment horizontal="justify" vertical="center"/>
    </xf>
    <xf numFmtId="2" fontId="0" fillId="0" borderId="0" xfId="0" applyNumberFormat="1" applyAlignment="1">
      <alignment horizontal="right" vertical="center"/>
    </xf>
    <xf numFmtId="183" fontId="2" fillId="0" borderId="0" xfId="0" applyNumberFormat="1" applyFont="1" applyAlignment="1">
      <alignment horizontal="justify" vertical="center"/>
    </xf>
    <xf numFmtId="183" fontId="19" fillId="0" borderId="0" xfId="0" applyNumberFormat="1" applyFont="1" applyAlignment="1">
      <alignment horizontal="justify" vertical="center"/>
    </xf>
    <xf numFmtId="185" fontId="33" fillId="0" borderId="0" xfId="0" applyNumberFormat="1" applyFont="1" applyAlignment="1">
      <alignment horizontal="right" vertical="center" wrapText="1"/>
    </xf>
    <xf numFmtId="185" fontId="33" fillId="0" borderId="0" xfId="0" applyNumberFormat="1" applyFont="1" applyAlignment="1">
      <alignment horizontal="right" vertical="center"/>
    </xf>
    <xf numFmtId="9" fontId="0" fillId="0" borderId="0" xfId="2" applyFont="1">
      <alignment vertical="center"/>
    </xf>
    <xf numFmtId="190" fontId="35" fillId="0" borderId="0" xfId="1" applyNumberFormat="1" applyFont="1" applyAlignment="1">
      <alignment horizontal="right" vertical="center"/>
    </xf>
    <xf numFmtId="9" fontId="12" fillId="0" borderId="0" xfId="2" applyFont="1" applyAlignment="1">
      <alignment horizontal="right" vertical="center"/>
    </xf>
    <xf numFmtId="9" fontId="12" fillId="0" borderId="0" xfId="2" applyFont="1">
      <alignment vertical="center"/>
    </xf>
    <xf numFmtId="176" fontId="12" fillId="0" borderId="0" xfId="0" applyNumberFormat="1" applyFont="1" applyAlignment="1">
      <alignment horizontal="right" vertical="center"/>
    </xf>
    <xf numFmtId="176" fontId="0" fillId="0" borderId="0" xfId="0" applyNumberFormat="1" applyAlignment="1">
      <alignment horizontal="right" vertical="center"/>
    </xf>
    <xf numFmtId="0" fontId="8" fillId="4" borderId="0" xfId="0" applyFont="1" applyFill="1" applyAlignment="1">
      <alignment horizontal="left" vertical="center"/>
    </xf>
    <xf numFmtId="0" fontId="8" fillId="4" borderId="0" xfId="0" applyFont="1" applyFill="1">
      <alignment vertical="center"/>
    </xf>
    <xf numFmtId="0" fontId="8" fillId="4" borderId="0" xfId="0" applyFont="1" applyFill="1" applyAlignment="1">
      <alignment horizontal="center" vertical="center"/>
    </xf>
    <xf numFmtId="0" fontId="12" fillId="3" borderId="0" xfId="0" applyFont="1" applyFill="1" applyAlignment="1">
      <alignment horizontal="left" vertical="center"/>
    </xf>
    <xf numFmtId="0" fontId="15" fillId="0" borderId="0" xfId="0" applyFont="1" applyAlignment="1">
      <alignment horizontal="left" vertical="center"/>
    </xf>
    <xf numFmtId="0" fontId="12" fillId="3" borderId="1" xfId="0" applyFont="1" applyFill="1" applyBorder="1" applyAlignment="1">
      <alignment horizontal="left" vertical="center"/>
    </xf>
    <xf numFmtId="0" fontId="12" fillId="3" borderId="1" xfId="0" applyFont="1" applyFill="1" applyBorder="1">
      <alignment vertical="center"/>
    </xf>
    <xf numFmtId="0" fontId="12" fillId="3" borderId="2" xfId="0" applyFont="1" applyFill="1" applyBorder="1" applyAlignment="1">
      <alignment horizontal="left" vertical="center"/>
    </xf>
    <xf numFmtId="0" fontId="12" fillId="3" borderId="2" xfId="0" applyFont="1" applyFill="1" applyBorder="1">
      <alignment vertical="center"/>
    </xf>
    <xf numFmtId="0" fontId="12" fillId="0" borderId="2" xfId="0" applyFont="1" applyBorder="1" applyAlignment="1">
      <alignment horizontal="left" vertical="center"/>
    </xf>
    <xf numFmtId="0" fontId="17" fillId="0" borderId="0" xfId="0" applyFont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15" fillId="0" borderId="2" xfId="0" applyFont="1" applyBorder="1" applyAlignment="1">
      <alignment horizontal="left" vertical="center"/>
    </xf>
    <xf numFmtId="0" fontId="15" fillId="0" borderId="1" xfId="0" applyFont="1" applyBorder="1" applyAlignment="1">
      <alignment horizontal="left" vertical="center"/>
    </xf>
    <xf numFmtId="0" fontId="19" fillId="0" borderId="0" xfId="0" applyFont="1" applyAlignment="1">
      <alignment horizontal="left" vertical="center"/>
    </xf>
    <xf numFmtId="0" fontId="0" fillId="3" borderId="0" xfId="0" applyFill="1" applyAlignment="1">
      <alignment horizontal="left" vertical="center"/>
    </xf>
    <xf numFmtId="0" fontId="39" fillId="0" borderId="0" xfId="4" applyFont="1" applyAlignment="1">
      <alignment horizontal="center" vertical="center"/>
    </xf>
    <xf numFmtId="0" fontId="20" fillId="0" borderId="0" xfId="4">
      <alignment vertical="center"/>
    </xf>
    <xf numFmtId="0" fontId="13" fillId="5" borderId="0" xfId="4" applyFont="1" applyFill="1" applyAlignment="1">
      <alignment horizontal="center" vertical="center"/>
    </xf>
    <xf numFmtId="0" fontId="21" fillId="3" borderId="0" xfId="4" applyFont="1" applyFill="1" applyAlignment="1">
      <alignment horizontal="center" vertical="center"/>
    </xf>
    <xf numFmtId="0" fontId="40" fillId="3" borderId="0" xfId="4" applyFont="1" applyFill="1" applyAlignment="1">
      <alignment horizontal="center" vertical="center"/>
    </xf>
    <xf numFmtId="0" fontId="12" fillId="3" borderId="0" xfId="0" applyFont="1" applyFill="1" applyAlignment="1">
      <alignment horizontal="center" vertical="center"/>
    </xf>
    <xf numFmtId="0" fontId="12" fillId="3" borderId="0" xfId="4" applyFont="1" applyFill="1" applyAlignment="1">
      <alignment horizontal="center" vertical="center"/>
    </xf>
    <xf numFmtId="191" fontId="12" fillId="0" borderId="0" xfId="0" applyNumberFormat="1" applyFont="1" applyAlignment="1">
      <alignment horizontal="right" vertical="center"/>
    </xf>
    <xf numFmtId="191" fontId="0" fillId="0" borderId="0" xfId="0" applyNumberFormat="1" applyAlignment="1">
      <alignment horizontal="right" vertical="center"/>
    </xf>
    <xf numFmtId="191" fontId="12" fillId="0" borderId="0" xfId="0" applyNumberFormat="1" applyFont="1" applyAlignment="1">
      <alignment horizontal="right" vertical="center" wrapText="1"/>
    </xf>
    <xf numFmtId="191" fontId="0" fillId="0" borderId="0" xfId="0" applyNumberFormat="1" applyAlignment="1">
      <alignment horizontal="right" vertical="center" wrapText="1"/>
    </xf>
    <xf numFmtId="185" fontId="41" fillId="0" borderId="0" xfId="0" applyNumberFormat="1" applyFont="1" applyAlignment="1">
      <alignment horizontal="right" vertical="center" wrapText="1"/>
    </xf>
    <xf numFmtId="192" fontId="34" fillId="0" borderId="0" xfId="0" applyNumberFormat="1" applyFont="1" applyAlignment="1">
      <alignment horizontal="right" vertical="top" wrapText="1"/>
    </xf>
    <xf numFmtId="4" fontId="0" fillId="0" borderId="0" xfId="0" applyNumberFormat="1">
      <alignment vertical="center"/>
    </xf>
    <xf numFmtId="176" fontId="0" fillId="7" borderId="0" xfId="0" applyNumberFormat="1" applyFill="1" applyAlignment="1">
      <alignment horizontal="right" vertical="center"/>
    </xf>
    <xf numFmtId="0" fontId="19" fillId="0" borderId="2" xfId="0" applyFont="1" applyBorder="1" applyAlignment="1">
      <alignment horizontal="left" vertical="center"/>
    </xf>
    <xf numFmtId="0" fontId="0" fillId="6" borderId="0" xfId="0" applyFill="1" applyAlignment="1">
      <alignment horizontal="left" vertical="center"/>
    </xf>
    <xf numFmtId="0" fontId="0" fillId="3" borderId="2" xfId="0" applyFill="1" applyBorder="1" applyAlignment="1">
      <alignment horizontal="left" vertical="center"/>
    </xf>
    <xf numFmtId="0" fontId="0" fillId="3" borderId="2" xfId="0" applyFill="1" applyBorder="1">
      <alignment vertical="center"/>
    </xf>
    <xf numFmtId="0" fontId="0" fillId="3" borderId="1" xfId="0" applyFill="1" applyBorder="1" applyAlignment="1">
      <alignment horizontal="left" vertical="center"/>
    </xf>
    <xf numFmtId="0" fontId="0" fillId="6" borderId="1" xfId="0" applyFill="1" applyBorder="1" applyAlignment="1">
      <alignment horizontal="left" vertical="center"/>
    </xf>
    <xf numFmtId="180" fontId="0" fillId="0" borderId="0" xfId="0" applyNumberFormat="1" applyAlignment="1">
      <alignment horizontal="justify" vertical="center"/>
    </xf>
    <xf numFmtId="0" fontId="2" fillId="0" borderId="0" xfId="0" applyFont="1" applyAlignment="1">
      <alignment horizontal="right" vertical="center"/>
    </xf>
    <xf numFmtId="0" fontId="12" fillId="0" borderId="0" xfId="0" applyFont="1" applyAlignment="1">
      <alignment horizontal="right" vertical="center" wrapText="1"/>
    </xf>
    <xf numFmtId="0" fontId="12" fillId="0" borderId="0" xfId="0" applyFont="1" applyAlignment="1">
      <alignment horizontal="center" vertical="center"/>
    </xf>
    <xf numFmtId="0" fontId="12" fillId="3" borderId="0" xfId="0" applyFont="1" applyFill="1" applyAlignment="1">
      <alignment vertical="center" wrapText="1"/>
    </xf>
    <xf numFmtId="0" fontId="44" fillId="5" borderId="0" xfId="0" applyFont="1" applyFill="1" applyAlignment="1">
      <alignment horizontal="left" vertical="center" wrapText="1"/>
    </xf>
    <xf numFmtId="0" fontId="13" fillId="5" borderId="0" xfId="0" applyFont="1" applyFill="1" applyAlignment="1">
      <alignment horizontal="right" vertical="center" wrapText="1"/>
    </xf>
    <xf numFmtId="0" fontId="12" fillId="0" borderId="0" xfId="0" applyFont="1" applyAlignment="1">
      <alignment vertical="center" wrapText="1"/>
    </xf>
    <xf numFmtId="2" fontId="12" fillId="0" borderId="0" xfId="0" applyNumberFormat="1" applyFont="1">
      <alignment vertical="center"/>
    </xf>
    <xf numFmtId="2" fontId="0" fillId="0" borderId="0" xfId="0" applyNumberFormat="1">
      <alignment vertical="center"/>
    </xf>
    <xf numFmtId="9" fontId="12" fillId="0" borderId="0" xfId="2" applyFont="1" applyAlignment="1">
      <alignment horizontal="left" vertical="center"/>
    </xf>
    <xf numFmtId="9" fontId="12" fillId="0" borderId="0" xfId="2" applyFont="1" applyAlignment="1">
      <alignment vertical="center"/>
    </xf>
    <xf numFmtId="0" fontId="8" fillId="0" borderId="0" xfId="0" applyFont="1" applyAlignment="1">
      <alignment vertical="top"/>
    </xf>
    <xf numFmtId="0" fontId="0" fillId="0" borderId="0" xfId="0" applyAlignment="1"/>
    <xf numFmtId="14" fontId="12" fillId="0" borderId="0" xfId="0" applyNumberFormat="1" applyFont="1" applyAlignment="1">
      <alignment horizontal="center" vertical="center"/>
    </xf>
    <xf numFmtId="185" fontId="12" fillId="0" borderId="0" xfId="0" applyNumberFormat="1" applyFont="1">
      <alignment vertical="center"/>
    </xf>
    <xf numFmtId="14" fontId="0" fillId="0" borderId="0" xfId="0" applyNumberFormat="1" applyAlignment="1">
      <alignment horizontal="left"/>
    </xf>
    <xf numFmtId="43" fontId="0" fillId="0" borderId="0" xfId="1" applyFont="1" applyAlignment="1">
      <alignment horizontal="right"/>
    </xf>
    <xf numFmtId="0" fontId="0" fillId="0" borderId="0" xfId="0" applyAlignment="1">
      <alignment horizontal="right"/>
    </xf>
    <xf numFmtId="177" fontId="12" fillId="0" borderId="0" xfId="2" applyNumberFormat="1" applyFont="1" applyAlignment="1">
      <alignment horizontal="center" vertical="center"/>
    </xf>
    <xf numFmtId="9" fontId="0" fillId="0" borderId="0" xfId="2" applyFont="1" applyAlignment="1">
      <alignment horizontal="right"/>
    </xf>
    <xf numFmtId="190" fontId="12" fillId="0" borderId="0" xfId="1" applyNumberFormat="1" applyFont="1" applyAlignment="1">
      <alignment horizontal="right" vertical="center"/>
    </xf>
    <xf numFmtId="0" fontId="8" fillId="0" borderId="0" xfId="0" applyFont="1" applyAlignment="1">
      <alignment horizontal="right" vertical="top" wrapText="1"/>
    </xf>
    <xf numFmtId="0" fontId="45" fillId="0" borderId="0" xfId="0" applyFont="1" applyAlignment="1">
      <alignment horizontal="left"/>
    </xf>
    <xf numFmtId="180" fontId="31" fillId="0" borderId="0" xfId="1" applyNumberFormat="1" applyFont="1" applyAlignment="1">
      <alignment horizontal="right" vertical="center"/>
    </xf>
    <xf numFmtId="14" fontId="46" fillId="0" borderId="0" xfId="0" applyNumberFormat="1" applyFont="1" applyAlignment="1">
      <alignment horizontal="left"/>
    </xf>
    <xf numFmtId="190" fontId="6" fillId="0" borderId="0" xfId="1" applyNumberFormat="1" applyFont="1">
      <alignment vertical="center"/>
    </xf>
    <xf numFmtId="190" fontId="35" fillId="0" borderId="0" xfId="0" applyNumberFormat="1" applyFont="1" applyAlignment="1">
      <alignment horizontal="right" vertical="center"/>
    </xf>
    <xf numFmtId="190" fontId="35" fillId="0" borderId="0" xfId="2" applyNumberFormat="1" applyFont="1" applyAlignment="1">
      <alignment horizontal="right" vertical="center"/>
    </xf>
    <xf numFmtId="180" fontId="46" fillId="0" borderId="0" xfId="0" applyNumberFormat="1" applyFont="1" applyAlignment="1">
      <alignment horizontal="right"/>
    </xf>
    <xf numFmtId="194" fontId="46" fillId="0" borderId="0" xfId="0" applyNumberFormat="1" applyFont="1" applyAlignment="1">
      <alignment horizontal="right"/>
    </xf>
    <xf numFmtId="0" fontId="13" fillId="5" borderId="0" xfId="0" applyFont="1" applyFill="1" applyAlignment="1">
      <alignment horizontal="center" vertical="center"/>
    </xf>
    <xf numFmtId="0" fontId="44" fillId="8" borderId="0" xfId="0" applyFont="1" applyFill="1" applyAlignment="1">
      <alignment horizontal="left" wrapText="1"/>
    </xf>
    <xf numFmtId="0" fontId="44" fillId="8" borderId="0" xfId="0" applyFont="1" applyFill="1" applyAlignment="1">
      <alignment horizontal="right" vertical="top" wrapText="1"/>
    </xf>
    <xf numFmtId="0" fontId="44" fillId="8" borderId="0" xfId="0" applyFont="1" applyFill="1" applyAlignment="1">
      <alignment wrapText="1"/>
    </xf>
    <xf numFmtId="0" fontId="38" fillId="0" borderId="0" xfId="0" applyFont="1" applyAlignment="1">
      <alignment horizontal="right" vertical="center"/>
    </xf>
    <xf numFmtId="0" fontId="38" fillId="0" borderId="0" xfId="0" applyFont="1">
      <alignment vertical="center"/>
    </xf>
    <xf numFmtId="0" fontId="11" fillId="0" borderId="0" xfId="0" applyFont="1" applyAlignment="1">
      <alignment horizontal="right" vertical="center"/>
    </xf>
    <xf numFmtId="0" fontId="8" fillId="0" borderId="0" xfId="0" applyFont="1" applyAlignment="1">
      <alignment horizontal="center" vertical="center"/>
    </xf>
    <xf numFmtId="0" fontId="8" fillId="0" borderId="0" xfId="0" applyFont="1">
      <alignment vertical="center"/>
    </xf>
    <xf numFmtId="0" fontId="6" fillId="3" borderId="2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left" vertical="center"/>
    </xf>
    <xf numFmtId="0" fontId="6" fillId="3" borderId="0" xfId="0" applyFont="1" applyFill="1" applyAlignment="1">
      <alignment horizontal="left" vertical="center"/>
    </xf>
    <xf numFmtId="0" fontId="47" fillId="0" borderId="0" xfId="0" applyFont="1" applyAlignment="1">
      <alignment horizontal="left" vertical="center"/>
    </xf>
    <xf numFmtId="0" fontId="47" fillId="6" borderId="0" xfId="0" applyFont="1" applyFill="1" applyAlignment="1">
      <alignment horizontal="left" vertical="center"/>
    </xf>
    <xf numFmtId="0" fontId="6" fillId="3" borderId="1" xfId="0" applyFont="1" applyFill="1" applyBorder="1" applyAlignment="1">
      <alignment horizontal="left" vertical="center"/>
    </xf>
    <xf numFmtId="0" fontId="6" fillId="3" borderId="1" xfId="0" applyFont="1" applyFill="1" applyBorder="1">
      <alignment vertical="center"/>
    </xf>
    <xf numFmtId="0" fontId="47" fillId="0" borderId="1" xfId="0" applyFont="1" applyBorder="1" applyAlignment="1">
      <alignment horizontal="left" vertical="center"/>
    </xf>
    <xf numFmtId="0" fontId="3" fillId="0" borderId="0" xfId="3" quotePrefix="1" applyAlignment="1">
      <alignment horizontal="left" vertical="center"/>
    </xf>
    <xf numFmtId="0" fontId="6" fillId="3" borderId="0" xfId="10" applyFont="1" applyFill="1">
      <alignment vertical="center"/>
    </xf>
    <xf numFmtId="0" fontId="6" fillId="0" borderId="0" xfId="10" applyFont="1">
      <alignment vertical="center"/>
    </xf>
    <xf numFmtId="0" fontId="7" fillId="0" borderId="0" xfId="10" applyFont="1">
      <alignment vertical="center"/>
    </xf>
    <xf numFmtId="188" fontId="6" fillId="0" borderId="0" xfId="10" applyNumberFormat="1" applyFont="1" applyAlignment="1">
      <alignment horizontal="right" vertical="center"/>
    </xf>
    <xf numFmtId="188" fontId="30" fillId="0" borderId="0" xfId="10" applyNumberFormat="1" applyFont="1" applyAlignment="1">
      <alignment horizontal="right" vertical="center"/>
    </xf>
    <xf numFmtId="0" fontId="12" fillId="0" borderId="0" xfId="10" applyFont="1">
      <alignment vertical="center"/>
    </xf>
    <xf numFmtId="177" fontId="6" fillId="0" borderId="0" xfId="11" applyNumberFormat="1" applyFont="1" applyAlignment="1">
      <alignment horizontal="center" vertical="center"/>
    </xf>
    <xf numFmtId="177" fontId="6" fillId="0" borderId="0" xfId="11" applyNumberFormat="1" applyFont="1" applyAlignment="1">
      <alignment horizontal="right" vertical="center"/>
    </xf>
    <xf numFmtId="177" fontId="30" fillId="0" borderId="0" xfId="11" applyNumberFormat="1" applyFont="1" applyAlignment="1">
      <alignment horizontal="right" vertical="center"/>
    </xf>
    <xf numFmtId="0" fontId="8" fillId="0" borderId="0" xfId="10" applyFont="1">
      <alignment vertical="center"/>
    </xf>
    <xf numFmtId="177" fontId="6" fillId="0" borderId="0" xfId="12" applyNumberFormat="1" applyFont="1" applyAlignment="1">
      <alignment horizontal="left" vertical="center"/>
    </xf>
    <xf numFmtId="177" fontId="6" fillId="0" borderId="0" xfId="11" applyNumberFormat="1" applyFont="1">
      <alignment vertical="center"/>
    </xf>
    <xf numFmtId="14" fontId="6" fillId="0" borderId="0" xfId="10" applyNumberFormat="1" applyFont="1">
      <alignment vertical="center"/>
    </xf>
    <xf numFmtId="14" fontId="6" fillId="0" borderId="0" xfId="10" applyNumberFormat="1" applyFont="1" applyAlignment="1">
      <alignment horizontal="center" vertical="center"/>
    </xf>
    <xf numFmtId="188" fontId="42" fillId="0" borderId="0" xfId="10" quotePrefix="1" applyNumberFormat="1" applyFont="1" applyAlignment="1">
      <alignment horizontal="left" vertical="center"/>
    </xf>
    <xf numFmtId="0" fontId="30" fillId="0" borderId="0" xfId="10" applyFont="1" applyAlignment="1">
      <alignment horizontal="right" vertical="center"/>
    </xf>
    <xf numFmtId="14" fontId="30" fillId="0" borderId="0" xfId="10" applyNumberFormat="1" applyFont="1" applyAlignment="1">
      <alignment horizontal="center" vertical="center"/>
    </xf>
    <xf numFmtId="0" fontId="31" fillId="0" borderId="0" xfId="10" applyFont="1">
      <alignment vertical="center"/>
    </xf>
    <xf numFmtId="188" fontId="6" fillId="7" borderId="0" xfId="10" applyNumberFormat="1" applyFont="1" applyFill="1" applyAlignment="1">
      <alignment horizontal="right" vertical="center"/>
    </xf>
    <xf numFmtId="0" fontId="6" fillId="0" borderId="0" xfId="10" applyFont="1" applyAlignment="1">
      <alignment horizontal="left" vertical="center"/>
    </xf>
    <xf numFmtId="0" fontId="30" fillId="0" borderId="0" xfId="10" applyFont="1">
      <alignment vertical="center"/>
    </xf>
    <xf numFmtId="177" fontId="6" fillId="0" borderId="0" xfId="12" applyNumberFormat="1" applyFont="1" applyAlignment="1"/>
    <xf numFmtId="0" fontId="12" fillId="0" borderId="0" xfId="0" applyFont="1" applyAlignment="1">
      <alignment horizontal="left" vertical="center" wrapText="1"/>
    </xf>
    <xf numFmtId="183" fontId="0" fillId="0" borderId="0" xfId="1" applyNumberFormat="1" applyFont="1" applyAlignment="1">
      <alignment horizontal="right"/>
    </xf>
    <xf numFmtId="183" fontId="12" fillId="0" borderId="0" xfId="0" applyNumberFormat="1" applyFont="1">
      <alignment vertical="center"/>
    </xf>
    <xf numFmtId="176" fontId="6" fillId="0" borderId="0" xfId="0" applyNumberFormat="1" applyFont="1" applyAlignment="1">
      <alignment horizontal="justify"/>
    </xf>
    <xf numFmtId="183" fontId="6" fillId="0" borderId="0" xfId="0" applyNumberFormat="1" applyFont="1" applyAlignment="1">
      <alignment horizontal="center" vertical="center"/>
    </xf>
    <xf numFmtId="177" fontId="41" fillId="0" borderId="0" xfId="2" applyNumberFormat="1" applyFont="1" applyAlignment="1">
      <alignment horizontal="right" vertical="center" wrapText="1"/>
    </xf>
    <xf numFmtId="0" fontId="50" fillId="0" borderId="0" xfId="0" applyFont="1">
      <alignment vertical="center"/>
    </xf>
    <xf numFmtId="0" fontId="6" fillId="0" borderId="0" xfId="0" applyFont="1" applyAlignment="1">
      <alignment horizontal="center"/>
    </xf>
    <xf numFmtId="14" fontId="6" fillId="0" borderId="0" xfId="0" applyNumberFormat="1" applyFont="1" applyAlignment="1">
      <alignment horizontal="center"/>
    </xf>
    <xf numFmtId="177" fontId="6" fillId="0" borderId="0" xfId="2" applyNumberFormat="1" applyFont="1" applyAlignment="1">
      <alignment horizontal="center"/>
    </xf>
    <xf numFmtId="0" fontId="12" fillId="0" borderId="0" xfId="0" applyFont="1" applyAlignment="1">
      <alignment horizontal="center"/>
    </xf>
    <xf numFmtId="177" fontId="6" fillId="0" borderId="0" xfId="2" applyNumberFormat="1" applyFont="1" applyAlignment="1">
      <alignment horizontal="center" vertical="center"/>
    </xf>
    <xf numFmtId="195" fontId="31" fillId="0" borderId="0" xfId="0" applyNumberFormat="1" applyFont="1" applyAlignment="1">
      <alignment vertical="top"/>
    </xf>
    <xf numFmtId="9" fontId="31" fillId="0" borderId="0" xfId="2" applyFont="1" applyFill="1" applyBorder="1" applyAlignment="1" applyProtection="1">
      <alignment horizontal="center" vertical="top"/>
    </xf>
    <xf numFmtId="196" fontId="12" fillId="0" borderId="0" xfId="0" applyNumberFormat="1" applyFont="1">
      <alignment vertical="center"/>
    </xf>
    <xf numFmtId="0" fontId="0" fillId="0" borderId="0" xfId="0" applyAlignment="1">
      <alignment horizontal="center" vertical="center"/>
    </xf>
    <xf numFmtId="0" fontId="16" fillId="0" borderId="0" xfId="0" applyFont="1" applyAlignment="1">
      <alignment horizontal="left" vertical="top" wrapText="1"/>
    </xf>
    <xf numFmtId="0" fontId="32" fillId="0" borderId="0" xfId="0" applyFont="1" applyAlignment="1">
      <alignment horizontal="left" vertical="top" wrapText="1"/>
    </xf>
    <xf numFmtId="0" fontId="0" fillId="9" borderId="0" xfId="0" applyFill="1">
      <alignment vertical="center"/>
    </xf>
    <xf numFmtId="0" fontId="14" fillId="9" borderId="0" xfId="0" applyFont="1" applyFill="1" applyAlignment="1">
      <alignment horizontal="left" vertical="top" wrapText="1"/>
    </xf>
    <xf numFmtId="0" fontId="12" fillId="9" borderId="0" xfId="0" applyFont="1" applyFill="1" applyAlignment="1">
      <alignment horizontal="right" vertical="top" wrapText="1"/>
    </xf>
    <xf numFmtId="14" fontId="0" fillId="9" borderId="0" xfId="0" applyNumberFormat="1" applyFill="1" applyAlignment="1">
      <alignment horizontal="left" vertical="center"/>
    </xf>
    <xf numFmtId="183" fontId="0" fillId="9" borderId="0" xfId="0" applyNumberFormat="1" applyFill="1">
      <alignment vertical="center"/>
    </xf>
    <xf numFmtId="180" fontId="0" fillId="9" borderId="0" xfId="0" applyNumberFormat="1" applyFill="1">
      <alignment vertical="center"/>
    </xf>
    <xf numFmtId="180" fontId="0" fillId="9" borderId="0" xfId="0" applyNumberFormat="1" applyFill="1" applyAlignment="1">
      <alignment horizontal="right" vertical="center"/>
    </xf>
    <xf numFmtId="176" fontId="12" fillId="9" borderId="0" xfId="0" applyNumberFormat="1" applyFont="1" applyFill="1" applyAlignment="1">
      <alignment horizontal="left" vertical="center"/>
    </xf>
    <xf numFmtId="183" fontId="12" fillId="9" borderId="0" xfId="0" applyNumberFormat="1" applyFont="1" applyFill="1">
      <alignment vertical="center"/>
    </xf>
    <xf numFmtId="177" fontId="12" fillId="9" borderId="0" xfId="5" applyNumberFormat="1" applyFont="1" applyFill="1">
      <alignment vertical="center"/>
    </xf>
    <xf numFmtId="177" fontId="12" fillId="9" borderId="0" xfId="2" applyNumberFormat="1" applyFont="1" applyFill="1">
      <alignment vertical="center"/>
    </xf>
    <xf numFmtId="176" fontId="0" fillId="0" borderId="0" xfId="0" applyNumberFormat="1" applyAlignment="1">
      <alignment horizontal="justify" vertical="center" justifyLastLine="1"/>
    </xf>
    <xf numFmtId="0" fontId="0" fillId="0" borderId="0" xfId="0" applyAlignment="1">
      <alignment horizontal="justify" vertical="center" justifyLastLine="1"/>
    </xf>
    <xf numFmtId="187" fontId="0" fillId="0" borderId="0" xfId="1" applyNumberFormat="1" applyFont="1" applyAlignment="1">
      <alignment horizontal="justify" vertical="center" justifyLastLine="1"/>
    </xf>
    <xf numFmtId="187" fontId="0" fillId="0" borderId="0" xfId="0" applyNumberFormat="1" applyAlignment="1">
      <alignment horizontal="justify" vertical="center" justifyLastLine="1"/>
    </xf>
    <xf numFmtId="11" fontId="6" fillId="0" borderId="0" xfId="0" applyNumberFormat="1" applyFont="1">
      <alignment vertical="center"/>
    </xf>
    <xf numFmtId="0" fontId="30" fillId="7" borderId="0" xfId="10" applyFont="1" applyFill="1" applyAlignment="1">
      <alignment horizontal="right" vertical="center"/>
    </xf>
    <xf numFmtId="0" fontId="43" fillId="0" borderId="0" xfId="13" applyFont="1" applyAlignment="1"/>
    <xf numFmtId="193" fontId="31" fillId="0" borderId="0" xfId="13" applyNumberFormat="1" applyFont="1" applyAlignment="1"/>
    <xf numFmtId="0" fontId="52" fillId="0" borderId="0" xfId="0" applyFont="1" applyAlignment="1">
      <alignment horizontal="center" vertical="center"/>
    </xf>
    <xf numFmtId="176" fontId="6" fillId="0" borderId="0" xfId="0" applyNumberFormat="1" applyFont="1" applyAlignment="1"/>
    <xf numFmtId="194" fontId="6" fillId="0" borderId="0" xfId="0" applyNumberFormat="1" applyFont="1" applyAlignment="1">
      <alignment horizontal="center" vertical="center"/>
    </xf>
    <xf numFmtId="180" fontId="12" fillId="0" borderId="0" xfId="0" applyNumberFormat="1" applyFont="1" applyAlignment="1">
      <alignment horizontal="center" vertical="center"/>
    </xf>
    <xf numFmtId="191" fontId="0" fillId="0" borderId="0" xfId="0" applyNumberFormat="1" applyAlignment="1">
      <alignment horizontal="right"/>
    </xf>
    <xf numFmtId="197" fontId="0" fillId="0" borderId="0" xfId="0" applyNumberFormat="1" applyAlignment="1">
      <alignment horizontal="right" vertical="center"/>
    </xf>
    <xf numFmtId="0" fontId="6" fillId="0" borderId="0" xfId="9" applyFont="1">
      <alignment vertical="center"/>
    </xf>
    <xf numFmtId="0" fontId="6" fillId="0" borderId="0" xfId="9" applyFont="1" applyAlignment="1">
      <alignment horizontal="center" vertical="center"/>
    </xf>
    <xf numFmtId="0" fontId="49" fillId="0" borderId="0" xfId="8" applyFill="1">
      <alignment vertical="center"/>
    </xf>
    <xf numFmtId="0" fontId="7" fillId="2" borderId="0" xfId="9" applyFont="1" applyFill="1" applyAlignment="1">
      <alignment horizontal="center" vertical="center"/>
    </xf>
    <xf numFmtId="176" fontId="7" fillId="3" borderId="0" xfId="9" applyNumberFormat="1" applyFont="1" applyFill="1" applyAlignment="1">
      <alignment horizontal="center" vertical="center"/>
    </xf>
    <xf numFmtId="0" fontId="8" fillId="3" borderId="0" xfId="9" applyFont="1" applyFill="1" applyAlignment="1">
      <alignment horizontal="center" vertical="center"/>
    </xf>
    <xf numFmtId="9" fontId="6" fillId="0" borderId="0" xfId="12" applyFont="1" applyAlignment="1">
      <alignment horizontal="center" vertical="center"/>
    </xf>
    <xf numFmtId="177" fontId="9" fillId="0" borderId="0" xfId="9" applyNumberFormat="1" applyFont="1" applyAlignment="1">
      <alignment horizontal="center" vertical="center"/>
    </xf>
    <xf numFmtId="178" fontId="10" fillId="0" borderId="0" xfId="9" applyNumberFormat="1" applyFont="1" applyAlignment="1">
      <alignment horizontal="center" vertical="center"/>
    </xf>
    <xf numFmtId="178" fontId="9" fillId="0" borderId="0" xfId="9" applyNumberFormat="1" applyFont="1" applyAlignment="1">
      <alignment horizontal="center" vertical="center"/>
    </xf>
    <xf numFmtId="178" fontId="10" fillId="9" borderId="0" xfId="9" applyNumberFormat="1" applyFont="1" applyFill="1" applyAlignment="1">
      <alignment horizontal="center" vertical="center"/>
    </xf>
    <xf numFmtId="0" fontId="11" fillId="0" borderId="0" xfId="9" applyFont="1">
      <alignment vertical="center"/>
    </xf>
    <xf numFmtId="0" fontId="6" fillId="3" borderId="0" xfId="9" applyFont="1" applyFill="1">
      <alignment vertical="center"/>
    </xf>
    <xf numFmtId="0" fontId="4" fillId="3" borderId="0" xfId="8" applyFont="1" applyFill="1" applyAlignment="1">
      <alignment horizontal="center" vertical="center"/>
    </xf>
    <xf numFmtId="0" fontId="7" fillId="3" borderId="0" xfId="9" applyFont="1" applyFill="1">
      <alignment vertical="center"/>
    </xf>
    <xf numFmtId="179" fontId="7" fillId="3" borderId="0" xfId="9" applyNumberFormat="1" applyFont="1" applyFill="1">
      <alignment vertical="center"/>
    </xf>
    <xf numFmtId="0" fontId="7" fillId="2" borderId="0" xfId="9" applyFont="1" applyFill="1" applyAlignment="1">
      <alignment horizontal="left" vertical="center"/>
    </xf>
    <xf numFmtId="180" fontId="6" fillId="4" borderId="0" xfId="9" applyNumberFormat="1" applyFont="1" applyFill="1" applyAlignment="1">
      <alignment horizontal="center" vertical="center"/>
    </xf>
    <xf numFmtId="177" fontId="6" fillId="0" borderId="0" xfId="12" applyNumberFormat="1" applyFont="1">
      <alignment vertical="center"/>
    </xf>
    <xf numFmtId="0" fontId="8" fillId="2" borderId="0" xfId="9" applyFont="1" applyFill="1" applyAlignment="1">
      <alignment horizontal="left" vertical="center"/>
    </xf>
    <xf numFmtId="0" fontId="6" fillId="2" borderId="0" xfId="9" applyFont="1" applyFill="1">
      <alignment vertical="center"/>
    </xf>
    <xf numFmtId="177" fontId="6" fillId="0" borderId="0" xfId="12" applyNumberFormat="1" applyFont="1" applyFill="1" applyAlignment="1">
      <alignment horizontal="center" vertical="center"/>
    </xf>
    <xf numFmtId="0" fontId="7" fillId="2" borderId="0" xfId="9" applyFont="1" applyFill="1">
      <alignment vertical="center"/>
    </xf>
    <xf numFmtId="0" fontId="8" fillId="2" borderId="0" xfId="9" applyFont="1" applyFill="1">
      <alignment vertical="center"/>
    </xf>
    <xf numFmtId="0" fontId="53" fillId="0" borderId="0" xfId="9" applyFont="1">
      <alignment vertical="center"/>
    </xf>
    <xf numFmtId="0" fontId="12" fillId="0" borderId="0" xfId="9">
      <alignment vertical="center"/>
    </xf>
    <xf numFmtId="0" fontId="12" fillId="0" borderId="0" xfId="9" applyAlignment="1">
      <alignment horizontal="center" vertical="center"/>
    </xf>
    <xf numFmtId="0" fontId="13" fillId="5" borderId="0" xfId="9" applyFont="1" applyFill="1" applyAlignment="1">
      <alignment horizontal="left" vertical="center"/>
    </xf>
    <xf numFmtId="0" fontId="13" fillId="5" borderId="0" xfId="9" applyFont="1" applyFill="1">
      <alignment vertical="center"/>
    </xf>
    <xf numFmtId="0" fontId="13" fillId="5" borderId="0" xfId="9" applyFont="1" applyFill="1" applyAlignment="1">
      <alignment horizontal="center" vertical="center"/>
    </xf>
    <xf numFmtId="179" fontId="13" fillId="5" borderId="0" xfId="9" applyNumberFormat="1" applyFont="1" applyFill="1">
      <alignment vertical="center"/>
    </xf>
    <xf numFmtId="0" fontId="12" fillId="0" borderId="0" xfId="9" applyAlignment="1">
      <alignment horizontal="left" vertical="center"/>
    </xf>
    <xf numFmtId="177" fontId="12" fillId="0" borderId="0" xfId="12" applyNumberFormat="1" applyFont="1" applyFill="1" applyBorder="1" applyAlignment="1">
      <alignment horizontal="center" vertical="center"/>
    </xf>
    <xf numFmtId="177" fontId="14" fillId="0" borderId="0" xfId="12" applyNumberFormat="1" applyFont="1" applyAlignment="1">
      <alignment horizontal="right" vertical="center"/>
    </xf>
    <xf numFmtId="0" fontId="15" fillId="0" borderId="0" xfId="9" applyFont="1">
      <alignment vertical="center"/>
    </xf>
    <xf numFmtId="0" fontId="12" fillId="6" borderId="1" xfId="9" applyFill="1" applyBorder="1" applyAlignment="1">
      <alignment horizontal="left" vertical="center"/>
    </xf>
    <xf numFmtId="0" fontId="12" fillId="6" borderId="1" xfId="9" applyFill="1" applyBorder="1">
      <alignment vertical="center"/>
    </xf>
    <xf numFmtId="177" fontId="12" fillId="6" borderId="1" xfId="9" applyNumberFormat="1" applyFill="1" applyBorder="1" applyAlignment="1">
      <alignment horizontal="center" vertical="center"/>
    </xf>
    <xf numFmtId="177" fontId="14" fillId="6" borderId="1" xfId="12" applyNumberFormat="1" applyFont="1" applyFill="1" applyBorder="1" applyAlignment="1">
      <alignment horizontal="right" vertical="center"/>
    </xf>
    <xf numFmtId="0" fontId="12" fillId="6" borderId="0" xfId="9" applyFill="1" applyAlignment="1">
      <alignment horizontal="left" vertical="center"/>
    </xf>
    <xf numFmtId="0" fontId="12" fillId="6" borderId="0" xfId="9" applyFill="1">
      <alignment vertical="center"/>
    </xf>
    <xf numFmtId="177" fontId="12" fillId="6" borderId="0" xfId="12" applyNumberFormat="1" applyFont="1" applyFill="1" applyBorder="1" applyAlignment="1">
      <alignment horizontal="center" vertical="center"/>
    </xf>
    <xf numFmtId="177" fontId="14" fillId="6" borderId="0" xfId="12" applyNumberFormat="1" applyFont="1" applyFill="1" applyAlignment="1">
      <alignment horizontal="right" vertical="center"/>
    </xf>
    <xf numFmtId="0" fontId="12" fillId="0" borderId="1" xfId="9" applyBorder="1" applyAlignment="1">
      <alignment horizontal="left" vertical="center"/>
    </xf>
    <xf numFmtId="0" fontId="12" fillId="0" borderId="1" xfId="9" applyBorder="1">
      <alignment vertical="center"/>
    </xf>
    <xf numFmtId="177" fontId="12" fillId="0" borderId="1" xfId="12" applyNumberFormat="1" applyFont="1" applyFill="1" applyBorder="1" applyAlignment="1">
      <alignment horizontal="center" vertical="center"/>
    </xf>
    <xf numFmtId="177" fontId="16" fillId="0" borderId="0" xfId="12" applyNumberFormat="1" applyFont="1" applyFill="1" applyBorder="1" applyAlignment="1">
      <alignment horizontal="center" vertical="center"/>
    </xf>
    <xf numFmtId="177" fontId="12" fillId="6" borderId="0" xfId="9" applyNumberFormat="1" applyFill="1" applyAlignment="1">
      <alignment horizontal="center" vertical="center"/>
    </xf>
    <xf numFmtId="177" fontId="16" fillId="0" borderId="1" xfId="12" applyNumberFormat="1" applyFont="1" applyFill="1" applyBorder="1" applyAlignment="1">
      <alignment horizontal="center" vertical="center"/>
    </xf>
    <xf numFmtId="177" fontId="14" fillId="0" borderId="1" xfId="12" applyNumberFormat="1" applyFont="1" applyBorder="1" applyAlignment="1">
      <alignment horizontal="right" vertical="center"/>
    </xf>
    <xf numFmtId="177" fontId="14" fillId="0" borderId="0" xfId="12" applyNumberFormat="1" applyFont="1" applyBorder="1" applyAlignment="1">
      <alignment horizontal="right" vertical="center"/>
    </xf>
    <xf numFmtId="177" fontId="14" fillId="6" borderId="0" xfId="12" applyNumberFormat="1" applyFont="1" applyFill="1" applyBorder="1" applyAlignment="1">
      <alignment horizontal="right" vertical="center"/>
    </xf>
    <xf numFmtId="177" fontId="12" fillId="0" borderId="2" xfId="12" applyNumberFormat="1" applyFont="1" applyFill="1" applyBorder="1" applyAlignment="1">
      <alignment horizontal="center" vertical="center"/>
    </xf>
    <xf numFmtId="177" fontId="14" fillId="0" borderId="0" xfId="12" applyNumberFormat="1" applyFont="1" applyFill="1" applyAlignment="1">
      <alignment horizontal="right" vertical="center"/>
    </xf>
    <xf numFmtId="0" fontId="15" fillId="0" borderId="1" xfId="9" applyFont="1" applyBorder="1">
      <alignment vertical="center"/>
    </xf>
    <xf numFmtId="0" fontId="12" fillId="6" borderId="2" xfId="9" applyFill="1" applyBorder="1" applyAlignment="1">
      <alignment horizontal="left" vertical="center"/>
    </xf>
    <xf numFmtId="177" fontId="12" fillId="6" borderId="2" xfId="9" applyNumberFormat="1" applyFill="1" applyBorder="1" applyAlignment="1">
      <alignment horizontal="center" vertical="center"/>
    </xf>
    <xf numFmtId="0" fontId="17" fillId="0" borderId="0" xfId="9" applyFont="1">
      <alignment vertical="center"/>
    </xf>
    <xf numFmtId="0" fontId="18" fillId="0" borderId="0" xfId="9" applyFont="1">
      <alignment vertical="center"/>
    </xf>
    <xf numFmtId="177" fontId="0" fillId="0" borderId="0" xfId="12" applyNumberFormat="1" applyFont="1" applyBorder="1" applyAlignment="1">
      <alignment horizontal="center" vertical="center"/>
    </xf>
    <xf numFmtId="0" fontId="12" fillId="0" borderId="2" xfId="9" applyBorder="1" applyAlignment="1">
      <alignment horizontal="left" vertical="center"/>
    </xf>
    <xf numFmtId="0" fontId="12" fillId="0" borderId="2" xfId="9" applyBorder="1">
      <alignment vertical="center"/>
    </xf>
    <xf numFmtId="0" fontId="15" fillId="0" borderId="2" xfId="9" applyFont="1" applyBorder="1" applyAlignment="1">
      <alignment horizontal="left" vertical="center"/>
    </xf>
    <xf numFmtId="177" fontId="0" fillId="0" borderId="2" xfId="12" applyNumberFormat="1" applyFont="1" applyBorder="1" applyAlignment="1">
      <alignment horizontal="center" vertical="center"/>
    </xf>
    <xf numFmtId="0" fontId="15" fillId="6" borderId="0" xfId="9" applyFont="1" applyFill="1" applyAlignment="1">
      <alignment horizontal="left" vertical="center"/>
    </xf>
    <xf numFmtId="177" fontId="0" fillId="6" borderId="0" xfId="12" applyNumberFormat="1" applyFont="1" applyFill="1" applyBorder="1" applyAlignment="1">
      <alignment horizontal="center" vertical="center"/>
    </xf>
    <xf numFmtId="177" fontId="14" fillId="0" borderId="0" xfId="12" applyNumberFormat="1" applyFont="1" applyFill="1" applyBorder="1" applyAlignment="1">
      <alignment horizontal="right" vertical="center"/>
    </xf>
    <xf numFmtId="0" fontId="6" fillId="0" borderId="2" xfId="9" applyFont="1" applyBorder="1" applyAlignment="1">
      <alignment horizontal="left" vertical="center"/>
    </xf>
    <xf numFmtId="177" fontId="14" fillId="6" borderId="2" xfId="12" applyNumberFormat="1" applyFont="1" applyFill="1" applyBorder="1" applyAlignment="1">
      <alignment horizontal="right" vertical="center"/>
    </xf>
    <xf numFmtId="0" fontId="6" fillId="0" borderId="0" xfId="9" applyFont="1" applyAlignment="1">
      <alignment horizontal="left" vertical="center"/>
    </xf>
    <xf numFmtId="0" fontId="47" fillId="0" borderId="0" xfId="9" applyFont="1" applyAlignment="1">
      <alignment horizontal="left" vertical="center"/>
    </xf>
    <xf numFmtId="0" fontId="6" fillId="6" borderId="0" xfId="9" applyFont="1" applyFill="1" applyAlignment="1">
      <alignment horizontal="left" vertical="center"/>
    </xf>
    <xf numFmtId="0" fontId="47" fillId="6" borderId="0" xfId="9" applyFont="1" applyFill="1" applyAlignment="1">
      <alignment horizontal="left" vertical="center"/>
    </xf>
    <xf numFmtId="0" fontId="6" fillId="0" borderId="1" xfId="9" applyFont="1" applyBorder="1" applyAlignment="1">
      <alignment horizontal="left" vertical="center"/>
    </xf>
    <xf numFmtId="0" fontId="6" fillId="0" borderId="1" xfId="9" applyFont="1" applyBorder="1">
      <alignment vertical="center"/>
    </xf>
    <xf numFmtId="0" fontId="47" fillId="0" borderId="1" xfId="9" applyFont="1" applyBorder="1" applyAlignment="1">
      <alignment horizontal="left" vertical="center"/>
    </xf>
    <xf numFmtId="177" fontId="0" fillId="0" borderId="1" xfId="12" applyNumberFormat="1" applyFont="1" applyBorder="1" applyAlignment="1">
      <alignment horizontal="center" vertical="center"/>
    </xf>
    <xf numFmtId="185" fontId="12" fillId="0" borderId="0" xfId="9" applyNumberFormat="1" applyAlignment="1">
      <alignment horizontal="right" vertical="center"/>
    </xf>
    <xf numFmtId="185" fontId="12" fillId="0" borderId="1" xfId="9" applyNumberFormat="1" applyBorder="1" applyAlignment="1">
      <alignment horizontal="right" vertical="center"/>
    </xf>
    <xf numFmtId="185" fontId="12" fillId="0" borderId="2" xfId="9" applyNumberFormat="1" applyBorder="1" applyAlignment="1">
      <alignment horizontal="right" vertical="center"/>
    </xf>
    <xf numFmtId="0" fontId="15" fillId="0" borderId="0" xfId="9" applyFont="1" applyAlignment="1">
      <alignment horizontal="left" vertical="center"/>
    </xf>
    <xf numFmtId="0" fontId="12" fillId="3" borderId="0" xfId="9" applyFill="1" applyAlignment="1">
      <alignment vertical="top" wrapText="1"/>
    </xf>
    <xf numFmtId="0" fontId="12" fillId="0" borderId="0" xfId="9" applyAlignment="1">
      <alignment vertical="top" wrapText="1"/>
    </xf>
    <xf numFmtId="0" fontId="12" fillId="0" borderId="0" xfId="9" applyAlignment="1">
      <alignment horizontal="left" vertical="top" wrapText="1"/>
    </xf>
    <xf numFmtId="0" fontId="12" fillId="0" borderId="0" xfId="9" applyAlignment="1">
      <alignment horizontal="right" vertical="top" wrapText="1"/>
    </xf>
    <xf numFmtId="0" fontId="16" fillId="0" borderId="0" xfId="9" applyFont="1" applyAlignment="1">
      <alignment vertical="top" wrapText="1"/>
    </xf>
    <xf numFmtId="0" fontId="12" fillId="0" borderId="0" xfId="9" applyAlignment="1">
      <alignment horizontal="center" vertical="center" wrapText="1"/>
    </xf>
    <xf numFmtId="14" fontId="12" fillId="0" borderId="0" xfId="9" applyNumberFormat="1" applyAlignment="1">
      <alignment horizontal="left" vertical="top" wrapText="1"/>
    </xf>
    <xf numFmtId="0" fontId="12" fillId="0" borderId="0" xfId="9" applyAlignment="1">
      <alignment horizontal="center" vertical="top" wrapText="1"/>
    </xf>
    <xf numFmtId="0" fontId="12" fillId="3" borderId="0" xfId="9" applyFill="1">
      <alignment vertical="center"/>
    </xf>
    <xf numFmtId="14" fontId="12" fillId="0" borderId="0" xfId="9" applyNumberFormat="1" applyAlignment="1">
      <alignment horizontal="left" vertical="center"/>
    </xf>
    <xf numFmtId="190" fontId="35" fillId="0" borderId="0" xfId="14" applyNumberFormat="1" applyFont="1" applyAlignment="1">
      <alignment horizontal="right" vertical="center"/>
    </xf>
    <xf numFmtId="190" fontId="35" fillId="0" borderId="0" xfId="9" applyNumberFormat="1" applyFont="1">
      <alignment vertical="center"/>
    </xf>
    <xf numFmtId="9" fontId="12" fillId="0" borderId="0" xfId="12" applyFont="1" applyAlignment="1">
      <alignment horizontal="right" vertical="center"/>
    </xf>
    <xf numFmtId="0" fontId="12" fillId="0" borderId="0" xfId="9" applyAlignment="1">
      <alignment horizontal="right" vertical="center"/>
    </xf>
    <xf numFmtId="177" fontId="0" fillId="0" borderId="0" xfId="12" applyNumberFormat="1" applyFont="1">
      <alignment vertical="center"/>
    </xf>
    <xf numFmtId="185" fontId="12" fillId="0" borderId="0" xfId="9" applyNumberFormat="1" applyAlignment="1">
      <alignment horizontal="center" vertical="center"/>
    </xf>
    <xf numFmtId="43" fontId="12" fillId="0" borderId="0" xfId="14" applyFont="1" applyAlignment="1">
      <alignment horizontal="center" vertical="center"/>
    </xf>
    <xf numFmtId="9" fontId="12" fillId="0" borderId="0" xfId="12" applyFont="1" applyAlignment="1">
      <alignment horizontal="center" vertical="center"/>
    </xf>
    <xf numFmtId="177" fontId="0" fillId="0" borderId="0" xfId="12" applyNumberFormat="1" applyFont="1" applyAlignment="1">
      <alignment horizontal="right" vertical="center"/>
    </xf>
    <xf numFmtId="9" fontId="12" fillId="0" borderId="0" xfId="12" applyFont="1">
      <alignment vertical="center"/>
    </xf>
    <xf numFmtId="183" fontId="12" fillId="0" borderId="0" xfId="9" applyNumberFormat="1">
      <alignment vertical="center"/>
    </xf>
    <xf numFmtId="43" fontId="12" fillId="0" borderId="0" xfId="14" applyFont="1" applyAlignment="1">
      <alignment horizontal="left" vertical="center"/>
    </xf>
    <xf numFmtId="0" fontId="16" fillId="0" borderId="0" xfId="9" applyFont="1" applyAlignment="1">
      <alignment horizontal="left" vertical="top"/>
    </xf>
    <xf numFmtId="0" fontId="56" fillId="0" borderId="0" xfId="15" applyFont="1"/>
    <xf numFmtId="0" fontId="57" fillId="4" borderId="0" xfId="15" applyFont="1" applyFill="1"/>
    <xf numFmtId="0" fontId="57" fillId="0" borderId="0" xfId="15" applyFont="1"/>
    <xf numFmtId="0" fontId="58" fillId="4" borderId="0" xfId="8" applyFont="1" applyFill="1" applyAlignment="1">
      <alignment horizontal="center"/>
    </xf>
    <xf numFmtId="0" fontId="59" fillId="0" borderId="0" xfId="15" applyFont="1"/>
    <xf numFmtId="0" fontId="61" fillId="0" borderId="0" xfId="15" applyFont="1"/>
    <xf numFmtId="0" fontId="57" fillId="4" borderId="0" xfId="15" applyFont="1" applyFill="1" applyAlignment="1">
      <alignment horizontal="center"/>
    </xf>
    <xf numFmtId="0" fontId="59" fillId="4" borderId="0" xfId="15" applyFont="1" applyFill="1"/>
    <xf numFmtId="177" fontId="12" fillId="6" borderId="1" xfId="12" applyNumberFormat="1" applyFont="1" applyFill="1" applyBorder="1" applyAlignment="1">
      <alignment horizontal="center" vertical="center"/>
    </xf>
    <xf numFmtId="0" fontId="49" fillId="4" borderId="0" xfId="3" applyFont="1" applyFill="1" applyAlignment="1">
      <alignment horizontal="center"/>
    </xf>
    <xf numFmtId="0" fontId="7" fillId="3" borderId="0" xfId="9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12" fillId="10" borderId="0" xfId="0" applyFont="1" applyFill="1" applyAlignment="1">
      <alignment horizontal="left" vertical="center"/>
    </xf>
    <xf numFmtId="198" fontId="6" fillId="0" borderId="0" xfId="9" applyNumberFormat="1" applyFont="1" applyAlignment="1">
      <alignment horizontal="center" vertical="center"/>
    </xf>
    <xf numFmtId="176" fontId="7" fillId="0" borderId="0" xfId="9" applyNumberFormat="1" applyFont="1" applyAlignment="1">
      <alignment horizontal="center" vertical="center"/>
    </xf>
    <xf numFmtId="0" fontId="64" fillId="4" borderId="3" xfId="9" applyFont="1" applyFill="1" applyBorder="1">
      <alignment vertical="center"/>
    </xf>
    <xf numFmtId="0" fontId="64" fillId="5" borderId="3" xfId="9" applyFont="1" applyFill="1" applyBorder="1">
      <alignment vertical="center"/>
    </xf>
    <xf numFmtId="0" fontId="65" fillId="5" borderId="3" xfId="9" applyFont="1" applyFill="1" applyBorder="1" applyAlignment="1">
      <alignment horizontal="center" vertical="center"/>
    </xf>
    <xf numFmtId="0" fontId="7" fillId="0" borderId="0" xfId="9" applyFont="1">
      <alignment vertical="center"/>
    </xf>
    <xf numFmtId="199" fontId="6" fillId="0" borderId="0" xfId="9" applyNumberFormat="1" applyFont="1" applyAlignment="1">
      <alignment horizontal="center" vertical="center"/>
    </xf>
    <xf numFmtId="196" fontId="6" fillId="0" borderId="0" xfId="9" applyNumberFormat="1" applyFont="1" applyAlignment="1">
      <alignment horizontal="center" vertical="center"/>
    </xf>
    <xf numFmtId="0" fontId="6" fillId="11" borderId="3" xfId="9" applyFont="1" applyFill="1" applyBorder="1" applyAlignment="1">
      <alignment horizontal="left" vertical="center"/>
    </xf>
    <xf numFmtId="0" fontId="6" fillId="11" borderId="3" xfId="9" applyFont="1" applyFill="1" applyBorder="1" applyAlignment="1">
      <alignment horizontal="center" vertical="center"/>
    </xf>
    <xf numFmtId="0" fontId="6" fillId="12" borderId="3" xfId="9" applyFont="1" applyFill="1" applyBorder="1" applyAlignment="1">
      <alignment horizontal="left" vertical="center"/>
    </xf>
    <xf numFmtId="0" fontId="6" fillId="12" borderId="3" xfId="9" applyFont="1" applyFill="1" applyBorder="1" applyAlignment="1">
      <alignment horizontal="center" vertical="center"/>
    </xf>
    <xf numFmtId="199" fontId="6" fillId="0" borderId="0" xfId="12" applyNumberFormat="1" applyFont="1" applyAlignment="1">
      <alignment horizontal="center" vertical="center"/>
    </xf>
    <xf numFmtId="177" fontId="69" fillId="13" borderId="3" xfId="12" applyNumberFormat="1" applyFont="1" applyFill="1" applyBorder="1" applyAlignment="1">
      <alignment horizontal="center" vertical="center"/>
    </xf>
    <xf numFmtId="9" fontId="67" fillId="13" borderId="3" xfId="12" applyFont="1" applyFill="1" applyBorder="1" applyAlignment="1">
      <alignment horizontal="center" vertical="center"/>
    </xf>
    <xf numFmtId="9" fontId="67" fillId="13" borderId="3" xfId="9" applyNumberFormat="1" applyFont="1" applyFill="1" applyBorder="1" applyAlignment="1">
      <alignment horizontal="center" vertical="center"/>
    </xf>
    <xf numFmtId="177" fontId="72" fillId="0" borderId="3" xfId="12" applyNumberFormat="1" applyFont="1" applyBorder="1" applyAlignment="1">
      <alignment horizontal="center" vertical="center"/>
    </xf>
    <xf numFmtId="9" fontId="73" fillId="0" borderId="3" xfId="12" applyFont="1" applyBorder="1" applyAlignment="1">
      <alignment horizontal="center" vertical="center"/>
    </xf>
    <xf numFmtId="9" fontId="73" fillId="0" borderId="3" xfId="9" applyNumberFormat="1" applyFont="1" applyBorder="1" applyAlignment="1">
      <alignment horizontal="center" vertical="center"/>
    </xf>
    <xf numFmtId="0" fontId="12" fillId="10" borderId="0" xfId="9" applyFill="1" applyAlignment="1">
      <alignment horizontal="left" vertical="center"/>
    </xf>
    <xf numFmtId="0" fontId="12" fillId="10" borderId="0" xfId="9" applyFill="1">
      <alignment vertical="center"/>
    </xf>
    <xf numFmtId="177" fontId="12" fillId="10" borderId="0" xfId="12" applyNumberFormat="1" applyFont="1" applyFill="1" applyBorder="1" applyAlignment="1">
      <alignment horizontal="center" vertical="center"/>
    </xf>
    <xf numFmtId="0" fontId="12" fillId="0" borderId="0" xfId="0" applyNumberFormat="1" applyFont="1" applyAlignment="1">
      <alignment horizontal="left" vertical="top" wrapText="1"/>
    </xf>
    <xf numFmtId="0" fontId="12" fillId="0" borderId="0" xfId="0" applyNumberFormat="1" applyFont="1" applyAlignment="1">
      <alignment horizontal="left" vertical="center"/>
    </xf>
    <xf numFmtId="0" fontId="0" fillId="0" borderId="0" xfId="0" applyNumberFormat="1" applyAlignment="1">
      <alignment horizontal="left" vertical="top"/>
    </xf>
    <xf numFmtId="0" fontId="0" fillId="0" borderId="0" xfId="0" applyNumberFormat="1" applyAlignment="1">
      <alignment horizontal="left" vertical="top" wrapText="1"/>
    </xf>
    <xf numFmtId="0" fontId="0" fillId="0" borderId="0" xfId="0" applyNumberFormat="1" applyAlignment="1">
      <alignment horizontal="left" vertical="center"/>
    </xf>
    <xf numFmtId="188" fontId="31" fillId="0" borderId="0" xfId="10" applyNumberFormat="1" applyFont="1" applyAlignment="1">
      <alignment horizontal="right" vertical="center"/>
    </xf>
    <xf numFmtId="177" fontId="31" fillId="0" borderId="0" xfId="11" applyNumberFormat="1" applyFont="1" applyAlignment="1">
      <alignment horizontal="right" vertical="center"/>
    </xf>
    <xf numFmtId="0" fontId="50" fillId="0" borderId="0" xfId="0" applyFont="1" applyAlignment="1">
      <alignment horizontal="right" vertical="top" wrapText="1"/>
    </xf>
    <xf numFmtId="0" fontId="44" fillId="8" borderId="0" xfId="0" applyFont="1" applyFill="1" applyAlignment="1">
      <alignment horizontal="right" vertical="center" wrapText="1"/>
    </xf>
    <xf numFmtId="0" fontId="3" fillId="4" borderId="0" xfId="3" applyFill="1" applyAlignment="1">
      <alignment horizontal="center"/>
    </xf>
    <xf numFmtId="0" fontId="58" fillId="4" borderId="0" xfId="3" applyFont="1" applyFill="1" applyAlignment="1">
      <alignment horizontal="center"/>
    </xf>
    <xf numFmtId="0" fontId="55" fillId="5" borderId="0" xfId="15" applyFont="1" applyFill="1" applyAlignment="1">
      <alignment horizontal="center" vertical="center"/>
    </xf>
    <xf numFmtId="0" fontId="54" fillId="5" borderId="0" xfId="15" applyFont="1" applyFill="1" applyAlignment="1">
      <alignment horizontal="center" vertical="center"/>
    </xf>
    <xf numFmtId="0" fontId="59" fillId="4" borderId="0" xfId="8" applyFont="1" applyFill="1" applyAlignment="1">
      <alignment horizontal="center"/>
    </xf>
    <xf numFmtId="0" fontId="63" fillId="4" borderId="0" xfId="3" applyFont="1" applyFill="1" applyAlignment="1">
      <alignment horizontal="center"/>
    </xf>
    <xf numFmtId="0" fontId="67" fillId="13" borderId="4" xfId="9" applyFont="1" applyFill="1" applyBorder="1" applyAlignment="1">
      <alignment horizontal="center" vertical="center"/>
    </xf>
    <xf numFmtId="0" fontId="67" fillId="13" borderId="5" xfId="9" applyFont="1" applyFill="1" applyBorder="1" applyAlignment="1">
      <alignment horizontal="center" vertical="center"/>
    </xf>
    <xf numFmtId="0" fontId="70" fillId="0" borderId="4" xfId="9" applyFont="1" applyBorder="1" applyAlignment="1">
      <alignment horizontal="center" vertical="center"/>
    </xf>
    <xf numFmtId="0" fontId="70" fillId="0" borderId="5" xfId="9" applyFont="1" applyBorder="1" applyAlignment="1">
      <alignment horizontal="center" vertical="center"/>
    </xf>
    <xf numFmtId="0" fontId="7" fillId="11" borderId="3" xfId="9" applyFont="1" applyFill="1" applyBorder="1" applyAlignment="1">
      <alignment horizontal="center" vertical="center" wrapText="1"/>
    </xf>
    <xf numFmtId="0" fontId="7" fillId="12" borderId="3" xfId="9" applyFont="1" applyFill="1" applyBorder="1" applyAlignment="1">
      <alignment horizontal="center" vertical="center" wrapText="1"/>
    </xf>
    <xf numFmtId="0" fontId="7" fillId="3" borderId="0" xfId="9" applyFont="1" applyFill="1" applyAlignment="1">
      <alignment horizontal="center" vertical="center"/>
    </xf>
    <xf numFmtId="0" fontId="37" fillId="0" borderId="0" xfId="0" applyFont="1" applyAlignment="1">
      <alignment horizontal="center" vertical="center"/>
    </xf>
    <xf numFmtId="0" fontId="8" fillId="6" borderId="0" xfId="0" applyFont="1" applyFill="1" applyAlignment="1">
      <alignment horizontal="center" vertical="center"/>
    </xf>
    <xf numFmtId="0" fontId="13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16" fillId="0" borderId="0" xfId="0" applyFont="1" applyAlignment="1">
      <alignment horizontal="left" vertical="top" wrapText="1"/>
    </xf>
    <xf numFmtId="0" fontId="32" fillId="0" borderId="0" xfId="0" applyFont="1" applyAlignment="1">
      <alignment horizontal="left" vertical="top" wrapText="1"/>
    </xf>
  </cellXfs>
  <cellStyles count="16">
    <cellStyle name="百分比" xfId="2" builtinId="5"/>
    <cellStyle name="百分比 2" xfId="5"/>
    <cellStyle name="百分比 2 2" xfId="11"/>
    <cellStyle name="百分比 3" xfId="12"/>
    <cellStyle name="常规" xfId="0" builtinId="0"/>
    <cellStyle name="常规 2" xfId="6"/>
    <cellStyle name="常规 2 2" xfId="7"/>
    <cellStyle name="常规 3" xfId="4"/>
    <cellStyle name="常规 3 2" xfId="10"/>
    <cellStyle name="常规 4" xfId="9"/>
    <cellStyle name="常规 4 2" xfId="13"/>
    <cellStyle name="常规 5" xfId="15"/>
    <cellStyle name="超链接" xfId="3" builtinId="8"/>
    <cellStyle name="超链接 2" xfId="8"/>
    <cellStyle name="千位分隔" xfId="1" builtinId="3"/>
    <cellStyle name="千位分隔 2" xfId="14"/>
  </cellStyles>
  <dxfs count="0"/>
  <tableStyles count="0" defaultTableStyle="TableStyleMedium2" defaultPivotStyle="PivotStyleLight16"/>
  <colors>
    <mruColors>
      <color rgb="FFBFEBF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2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3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4.xml"/></Relationships>
</file>

<file path=xl/charts/_rels/chart5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5.xml"/></Relationships>
</file>

<file path=xl/charts/_rels/chart6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6.xml"/></Relationships>
</file>

<file path=xl/charts/_rels/chart7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7.xml"/></Relationships>
</file>

<file path=xl/charts/_rels/chart8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8.xml"/></Relationships>
</file>

<file path=xl/charts/_rels/chart9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9.xml"/></Relationships>
</file>

<file path=xl/charts/_rels/chart10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0.xml"/></Relationships>
</file>

<file path=xl/charts/_rels/chart11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2.xml"/><Relationship Id="rId1" Type="http://schemas.openxmlformats.org/officeDocument/2006/relationships/themeOverride" Target="../theme/themeOverride11.xml"/></Relationships>
</file>

<file path=xl/charts/_rels/chart12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3.xml"/><Relationship Id="rId1" Type="http://schemas.openxmlformats.org/officeDocument/2006/relationships/themeOverride" Target="../theme/themeOverride12.xml"/></Relationships>
</file>

<file path=xl/charts/_rels/chart13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3.xml"/></Relationships>
</file>

<file path=xl/charts/_rels/chart14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4.xml"/></Relationships>
</file>

<file path=xl/charts/_rels/chart15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5.xml"/></Relationships>
</file>

<file path=xl/charts/_rels/chart16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6.xml"/></Relationships>
</file>

<file path=xl/charts/_rels/chart17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7.xml"/></Relationships>
</file>

<file path=xl/charts/_rels/chart18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8.xml"/></Relationships>
</file>

<file path=xl/charts/_rels/chart19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9.xml"/></Relationships>
</file>

<file path=xl/charts/_rels/chart20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20.xml"/></Relationships>
</file>

<file path=xl/charts/_rels/chart2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21.xml"/></Relationships>
</file>

<file path=xl/charts/_rels/chart22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22.xml"/></Relationships>
</file>

<file path=xl/charts/_rels/chart23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23.xml"/></Relationships>
</file>

<file path=xl/charts/_rels/chart24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24.xml"/></Relationships>
</file>

<file path=xl/charts/_rels/chart25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25.xml"/></Relationships>
</file>

<file path=xl/charts/_rels/chart26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26.xml"/></Relationships>
</file>

<file path=xl/charts/_rels/chart27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27.xml"/></Relationships>
</file>

<file path=xl/charts/_rels/chart28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28.xml"/></Relationships>
</file>

<file path=xl/charts/_rels/chart29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29.xml"/></Relationships>
</file>

<file path=xl/charts/_rels/chart30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30.xml"/></Relationships>
</file>

<file path=xl/charts/_rels/chart3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31.xml"/></Relationships>
</file>

<file path=xl/charts/_rels/chart32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32.xml"/></Relationships>
</file>

<file path=xl/charts/_rels/chart33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33.xml"/></Relationships>
</file>

<file path=xl/charts/_rels/chart34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34.xml"/></Relationships>
</file>

<file path=xl/charts/_rels/chart35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35.xml"/></Relationships>
</file>

<file path=xl/charts/_rels/chart36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36.xml"/></Relationships>
</file>

<file path=xl/charts/_rels/chart37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37.xml"/></Relationships>
</file>

<file path=xl/charts/_rels/chart38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38.xml"/></Relationships>
</file>

<file path=xl/charts/_rels/chart39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39.xml"/></Relationships>
</file>

<file path=xl/charts/_rels/chart40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40.xml"/></Relationships>
</file>

<file path=xl/charts/_rels/chart4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41.xml"/></Relationships>
</file>

<file path=xl/charts/_rels/chart42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14.xml"/><Relationship Id="rId1" Type="http://schemas.openxmlformats.org/officeDocument/2006/relationships/themeOverride" Target="../theme/themeOverride42.xml"/></Relationships>
</file>

<file path=xl/charts/_rels/chart43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16.xml"/><Relationship Id="rId1" Type="http://schemas.openxmlformats.org/officeDocument/2006/relationships/themeOverride" Target="../theme/themeOverride43.xml"/></Relationships>
</file>

<file path=xl/charts/_rels/chart44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44.xml"/></Relationships>
</file>

<file path=xl/charts/_rels/chart45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45.xml"/></Relationships>
</file>

<file path=xl/charts/_rels/chart46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46.xml"/></Relationships>
</file>

<file path=xl/charts/_rels/chart47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47.xml"/></Relationships>
</file>

<file path=xl/charts/_rels/chart48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48.xml"/></Relationships>
</file>

<file path=xl/charts/_rels/chart49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49.xml"/></Relationships>
</file>

<file path=xl/charts/_rels/chart50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50.xml"/></Relationships>
</file>

<file path=xl/charts/_rels/chart5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51.xml"/></Relationships>
</file>

<file path=xl/charts/_rels/chart52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52.xml"/></Relationships>
</file>

<file path=xl/charts/_rels/chart53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53.xml"/></Relationships>
</file>

<file path=xl/charts/_rels/chart54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5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5.8755030621172398E-2"/>
          <c:y val="0.11177269507978201"/>
          <c:w val="0.836674087452009"/>
          <c:h val="0.68325982344966796"/>
        </c:manualLayout>
      </c:layout>
      <c:lineChart>
        <c:grouping val="standard"/>
        <c:varyColors val="0"/>
        <c:ser>
          <c:idx val="0"/>
          <c:order val="0"/>
          <c:tx>
            <c:strRef>
              <c:f>'面板-景气指数'!$J$33</c:f>
              <c:strCache>
                <c:ptCount val="1"/>
                <c:pt idx="0">
                  <c:v>锂电</c:v>
                </c:pt>
              </c:strCache>
            </c:strRef>
          </c:tx>
          <c:spPr>
            <a:ln w="19050" cap="rnd" cmpd="sng" algn="ctr">
              <a:solidFill>
                <a:srgbClr val="003778"/>
              </a:solidFill>
              <a:prstDash val="solid"/>
              <a:round/>
            </a:ln>
          </c:spPr>
          <c:marker>
            <c:symbol val="none"/>
          </c:marker>
          <c:cat>
            <c:numRef>
              <c:f>'面板-景气指数'!$M$32:$CD$32</c:f>
              <c:numCache>
                <c:formatCode>[$-409]mmm\-yy;@</c:formatCode>
                <c:ptCount val="70"/>
                <c:pt idx="0">
                  <c:v>44865</c:v>
                </c:pt>
                <c:pt idx="1">
                  <c:v>44834</c:v>
                </c:pt>
                <c:pt idx="2">
                  <c:v>44804</c:v>
                </c:pt>
                <c:pt idx="3">
                  <c:v>44773</c:v>
                </c:pt>
                <c:pt idx="4">
                  <c:v>44742</c:v>
                </c:pt>
                <c:pt idx="5">
                  <c:v>44712</c:v>
                </c:pt>
                <c:pt idx="6">
                  <c:v>44681</c:v>
                </c:pt>
                <c:pt idx="7">
                  <c:v>44651</c:v>
                </c:pt>
                <c:pt idx="8">
                  <c:v>44620</c:v>
                </c:pt>
                <c:pt idx="9">
                  <c:v>44592</c:v>
                </c:pt>
                <c:pt idx="10">
                  <c:v>44561</c:v>
                </c:pt>
                <c:pt idx="11">
                  <c:v>44530</c:v>
                </c:pt>
                <c:pt idx="12">
                  <c:v>44500</c:v>
                </c:pt>
                <c:pt idx="13">
                  <c:v>44469</c:v>
                </c:pt>
                <c:pt idx="14">
                  <c:v>44439</c:v>
                </c:pt>
                <c:pt idx="15">
                  <c:v>44408</c:v>
                </c:pt>
                <c:pt idx="16">
                  <c:v>44377</c:v>
                </c:pt>
                <c:pt idx="17">
                  <c:v>44347</c:v>
                </c:pt>
                <c:pt idx="18">
                  <c:v>44316</c:v>
                </c:pt>
                <c:pt idx="19">
                  <c:v>44286</c:v>
                </c:pt>
                <c:pt idx="20">
                  <c:v>44255</c:v>
                </c:pt>
                <c:pt idx="21">
                  <c:v>44227</c:v>
                </c:pt>
                <c:pt idx="22">
                  <c:v>44196</c:v>
                </c:pt>
                <c:pt idx="23">
                  <c:v>44165</c:v>
                </c:pt>
                <c:pt idx="24">
                  <c:v>44135</c:v>
                </c:pt>
                <c:pt idx="25">
                  <c:v>44104</c:v>
                </c:pt>
                <c:pt idx="26">
                  <c:v>44074</c:v>
                </c:pt>
                <c:pt idx="27">
                  <c:v>44043</c:v>
                </c:pt>
                <c:pt idx="28">
                  <c:v>44012</c:v>
                </c:pt>
                <c:pt idx="29">
                  <c:v>43982</c:v>
                </c:pt>
                <c:pt idx="30">
                  <c:v>43951</c:v>
                </c:pt>
                <c:pt idx="31">
                  <c:v>43921</c:v>
                </c:pt>
                <c:pt idx="32">
                  <c:v>43890</c:v>
                </c:pt>
                <c:pt idx="33">
                  <c:v>43861</c:v>
                </c:pt>
                <c:pt idx="34">
                  <c:v>43830</c:v>
                </c:pt>
                <c:pt idx="35">
                  <c:v>43799</c:v>
                </c:pt>
                <c:pt idx="36">
                  <c:v>43769</c:v>
                </c:pt>
                <c:pt idx="37">
                  <c:v>43738</c:v>
                </c:pt>
                <c:pt idx="38">
                  <c:v>43708</c:v>
                </c:pt>
                <c:pt idx="39">
                  <c:v>43677</c:v>
                </c:pt>
                <c:pt idx="40">
                  <c:v>43646</c:v>
                </c:pt>
                <c:pt idx="41">
                  <c:v>43616</c:v>
                </c:pt>
                <c:pt idx="42">
                  <c:v>43585</c:v>
                </c:pt>
                <c:pt idx="43">
                  <c:v>43555</c:v>
                </c:pt>
                <c:pt idx="44">
                  <c:v>43524</c:v>
                </c:pt>
                <c:pt idx="45">
                  <c:v>43496</c:v>
                </c:pt>
                <c:pt idx="46">
                  <c:v>43465</c:v>
                </c:pt>
                <c:pt idx="47">
                  <c:v>43434</c:v>
                </c:pt>
                <c:pt idx="48">
                  <c:v>43404</c:v>
                </c:pt>
                <c:pt idx="49">
                  <c:v>43373</c:v>
                </c:pt>
                <c:pt idx="50">
                  <c:v>43343</c:v>
                </c:pt>
                <c:pt idx="51">
                  <c:v>43312</c:v>
                </c:pt>
                <c:pt idx="52">
                  <c:v>43281</c:v>
                </c:pt>
                <c:pt idx="53">
                  <c:v>43251</c:v>
                </c:pt>
                <c:pt idx="54">
                  <c:v>43220</c:v>
                </c:pt>
                <c:pt idx="55">
                  <c:v>43190</c:v>
                </c:pt>
                <c:pt idx="56">
                  <c:v>43159</c:v>
                </c:pt>
                <c:pt idx="57">
                  <c:v>43131</c:v>
                </c:pt>
                <c:pt idx="58">
                  <c:v>43100</c:v>
                </c:pt>
                <c:pt idx="59">
                  <c:v>43069</c:v>
                </c:pt>
                <c:pt idx="60">
                  <c:v>43039</c:v>
                </c:pt>
                <c:pt idx="61">
                  <c:v>43008</c:v>
                </c:pt>
                <c:pt idx="62">
                  <c:v>42978</c:v>
                </c:pt>
                <c:pt idx="63">
                  <c:v>42947</c:v>
                </c:pt>
                <c:pt idx="64">
                  <c:v>42916</c:v>
                </c:pt>
                <c:pt idx="65">
                  <c:v>42886</c:v>
                </c:pt>
                <c:pt idx="66">
                  <c:v>42855</c:v>
                </c:pt>
                <c:pt idx="67">
                  <c:v>42825</c:v>
                </c:pt>
                <c:pt idx="68">
                  <c:v>42794</c:v>
                </c:pt>
                <c:pt idx="69">
                  <c:v>42766</c:v>
                </c:pt>
              </c:numCache>
            </c:numRef>
          </c:cat>
          <c:val>
            <c:numRef>
              <c:f>'面板-景气指数'!$M$33:$CD$33</c:f>
              <c:numCache>
                <c:formatCode>0.0%</c:formatCode>
                <c:ptCount val="70"/>
                <c:pt idx="0">
                  <c:v>0.60357894736842099</c:v>
                </c:pt>
                <c:pt idx="1">
                  <c:v>0.60428947368421049</c:v>
                </c:pt>
                <c:pt idx="2">
                  <c:v>0.65971052631578941</c:v>
                </c:pt>
                <c:pt idx="3">
                  <c:v>0.68705263157894736</c:v>
                </c:pt>
                <c:pt idx="4">
                  <c:v>0.67594736842105263</c:v>
                </c:pt>
                <c:pt idx="5">
                  <c:v>0.61299999999999999</c:v>
                </c:pt>
                <c:pt idx="6">
                  <c:v>0.70592105263157889</c:v>
                </c:pt>
                <c:pt idx="7">
                  <c:v>0.82213157894736844</c:v>
                </c:pt>
                <c:pt idx="8">
                  <c:v>0.80694736842105264</c:v>
                </c:pt>
                <c:pt idx="9">
                  <c:v>0.76571052631578951</c:v>
                </c:pt>
                <c:pt idx="10">
                  <c:v>0.73242105263157897</c:v>
                </c:pt>
                <c:pt idx="11">
                  <c:v>0.73826315789473673</c:v>
                </c:pt>
                <c:pt idx="12">
                  <c:v>0.80168421052631578</c:v>
                </c:pt>
                <c:pt idx="13">
                  <c:v>0.81757894736842118</c:v>
                </c:pt>
                <c:pt idx="14">
                  <c:v>0.781657894736842</c:v>
                </c:pt>
                <c:pt idx="15">
                  <c:v>0.78334210526315795</c:v>
                </c:pt>
                <c:pt idx="16">
                  <c:v>0.77702631578947368</c:v>
                </c:pt>
                <c:pt idx="17">
                  <c:v>0.783657894736842</c:v>
                </c:pt>
                <c:pt idx="18">
                  <c:v>0.79247368421052633</c:v>
                </c:pt>
                <c:pt idx="19">
                  <c:v>0.81084210526315792</c:v>
                </c:pt>
                <c:pt idx="20">
                  <c:v>0.75757894736842102</c:v>
                </c:pt>
                <c:pt idx="21">
                  <c:v>0.64152631578947361</c:v>
                </c:pt>
                <c:pt idx="22">
                  <c:v>0.48202631578947364</c:v>
                </c:pt>
                <c:pt idx="23">
                  <c:v>0.48610526315789476</c:v>
                </c:pt>
                <c:pt idx="24">
                  <c:v>0.4016315789473684</c:v>
                </c:pt>
                <c:pt idx="25">
                  <c:v>0.30818421052631584</c:v>
                </c:pt>
                <c:pt idx="26">
                  <c:v>0.22563157894736841</c:v>
                </c:pt>
                <c:pt idx="27">
                  <c:v>0.18081578947368421</c:v>
                </c:pt>
                <c:pt idx="28">
                  <c:v>0.11305263157894735</c:v>
                </c:pt>
                <c:pt idx="29">
                  <c:v>0.10663157894736841</c:v>
                </c:pt>
                <c:pt idx="30">
                  <c:v>7.4368421052631584E-2</c:v>
                </c:pt>
                <c:pt idx="31">
                  <c:v>6.6578947368421057E-2</c:v>
                </c:pt>
                <c:pt idx="32">
                  <c:v>8.9789473684210516E-2</c:v>
                </c:pt>
                <c:pt idx="33">
                  <c:v>0.12063157894736842</c:v>
                </c:pt>
                <c:pt idx="34">
                  <c:v>0.14523684210526316</c:v>
                </c:pt>
                <c:pt idx="35">
                  <c:v>0.13363157894736841</c:v>
                </c:pt>
                <c:pt idx="36">
                  <c:v>0.16642105263157894</c:v>
                </c:pt>
                <c:pt idx="37">
                  <c:v>0.20905263157894738</c:v>
                </c:pt>
                <c:pt idx="38">
                  <c:v>0.18928947368421051</c:v>
                </c:pt>
                <c:pt idx="39">
                  <c:v>0.25807894736842107</c:v>
                </c:pt>
                <c:pt idx="40">
                  <c:v>0.29621052631578942</c:v>
                </c:pt>
                <c:pt idx="41">
                  <c:v>0.28131578947368419</c:v>
                </c:pt>
                <c:pt idx="42">
                  <c:v>0.34452631578947368</c:v>
                </c:pt>
                <c:pt idx="43">
                  <c:v>0.42226315789473684</c:v>
                </c:pt>
                <c:pt idx="44">
                  <c:v>0.56013157894736842</c:v>
                </c:pt>
                <c:pt idx="45">
                  <c:v>0.58686842105263159</c:v>
                </c:pt>
                <c:pt idx="46">
                  <c:v>0.41100000000000003</c:v>
                </c:pt>
                <c:pt idx="47">
                  <c:v>0.43915789473684208</c:v>
                </c:pt>
                <c:pt idx="48">
                  <c:v>0.47476315789473678</c:v>
                </c:pt>
                <c:pt idx="49">
                  <c:v>0.42442105263157892</c:v>
                </c:pt>
                <c:pt idx="50">
                  <c:v>0.41289473684210531</c:v>
                </c:pt>
                <c:pt idx="51">
                  <c:v>0.46973684210526312</c:v>
                </c:pt>
                <c:pt idx="52">
                  <c:v>0.59660526315789475</c:v>
                </c:pt>
                <c:pt idx="53">
                  <c:v>0.69884210526315782</c:v>
                </c:pt>
                <c:pt idx="54">
                  <c:v>0.68218421052631573</c:v>
                </c:pt>
                <c:pt idx="55">
                  <c:v>0.76473684210526316</c:v>
                </c:pt>
                <c:pt idx="56">
                  <c:v>0.77276315789473671</c:v>
                </c:pt>
                <c:pt idx="57">
                  <c:v>0.80378947368421039</c:v>
                </c:pt>
                <c:pt idx="58">
                  <c:v>0.56663157894736838</c:v>
                </c:pt>
                <c:pt idx="59">
                  <c:v>0.55863157894736837</c:v>
                </c:pt>
                <c:pt idx="60">
                  <c:v>0.59807894736842093</c:v>
                </c:pt>
                <c:pt idx="61">
                  <c:v>0.54981578947368415</c:v>
                </c:pt>
                <c:pt idx="62">
                  <c:v>0.46739473684210525</c:v>
                </c:pt>
                <c:pt idx="63">
                  <c:v>0.35981578947368414</c:v>
                </c:pt>
                <c:pt idx="64">
                  <c:v>0.35578947368421049</c:v>
                </c:pt>
                <c:pt idx="65">
                  <c:v>0.36694736842105258</c:v>
                </c:pt>
                <c:pt idx="66">
                  <c:v>0.39505263157894732</c:v>
                </c:pt>
                <c:pt idx="67">
                  <c:v>0.42721052631578948</c:v>
                </c:pt>
                <c:pt idx="68">
                  <c:v>0.29328947368421054</c:v>
                </c:pt>
                <c:pt idx="69">
                  <c:v>0.25781578947368422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B1D9-487E-95BF-2EAB11958C7A}"/>
            </c:ext>
          </c:extLst>
        </c:ser>
        <c:ser>
          <c:idx val="1"/>
          <c:order val="1"/>
          <c:tx>
            <c:strRef>
              <c:f>'面板-景气指数'!$J$48</c:f>
              <c:strCache>
                <c:ptCount val="1"/>
                <c:pt idx="0">
                  <c:v>锂电上游</c:v>
                </c:pt>
              </c:strCache>
            </c:strRef>
          </c:tx>
          <c:marker>
            <c:symbol val="none"/>
          </c:marker>
          <c:cat>
            <c:numRef>
              <c:f>'面板-景气指数'!$M$32:$CD$32</c:f>
              <c:numCache>
                <c:formatCode>[$-409]mmm\-yy;@</c:formatCode>
                <c:ptCount val="70"/>
                <c:pt idx="0">
                  <c:v>44865</c:v>
                </c:pt>
                <c:pt idx="1">
                  <c:v>44834</c:v>
                </c:pt>
                <c:pt idx="2">
                  <c:v>44804</c:v>
                </c:pt>
                <c:pt idx="3">
                  <c:v>44773</c:v>
                </c:pt>
                <c:pt idx="4">
                  <c:v>44742</c:v>
                </c:pt>
                <c:pt idx="5">
                  <c:v>44712</c:v>
                </c:pt>
                <c:pt idx="6">
                  <c:v>44681</c:v>
                </c:pt>
                <c:pt idx="7">
                  <c:v>44651</c:v>
                </c:pt>
                <c:pt idx="8">
                  <c:v>44620</c:v>
                </c:pt>
                <c:pt idx="9">
                  <c:v>44592</c:v>
                </c:pt>
                <c:pt idx="10">
                  <c:v>44561</c:v>
                </c:pt>
                <c:pt idx="11">
                  <c:v>44530</c:v>
                </c:pt>
                <c:pt idx="12">
                  <c:v>44500</c:v>
                </c:pt>
                <c:pt idx="13">
                  <c:v>44469</c:v>
                </c:pt>
                <c:pt idx="14">
                  <c:v>44439</c:v>
                </c:pt>
                <c:pt idx="15">
                  <c:v>44408</c:v>
                </c:pt>
                <c:pt idx="16">
                  <c:v>44377</c:v>
                </c:pt>
                <c:pt idx="17">
                  <c:v>44347</c:v>
                </c:pt>
                <c:pt idx="18">
                  <c:v>44316</c:v>
                </c:pt>
                <c:pt idx="19">
                  <c:v>44286</c:v>
                </c:pt>
                <c:pt idx="20">
                  <c:v>44255</c:v>
                </c:pt>
                <c:pt idx="21">
                  <c:v>44227</c:v>
                </c:pt>
                <c:pt idx="22">
                  <c:v>44196</c:v>
                </c:pt>
                <c:pt idx="23">
                  <c:v>44165</c:v>
                </c:pt>
                <c:pt idx="24">
                  <c:v>44135</c:v>
                </c:pt>
                <c:pt idx="25">
                  <c:v>44104</c:v>
                </c:pt>
                <c:pt idx="26">
                  <c:v>44074</c:v>
                </c:pt>
                <c:pt idx="27">
                  <c:v>44043</c:v>
                </c:pt>
                <c:pt idx="28">
                  <c:v>44012</c:v>
                </c:pt>
                <c:pt idx="29">
                  <c:v>43982</c:v>
                </c:pt>
                <c:pt idx="30">
                  <c:v>43951</c:v>
                </c:pt>
                <c:pt idx="31">
                  <c:v>43921</c:v>
                </c:pt>
                <c:pt idx="32">
                  <c:v>43890</c:v>
                </c:pt>
                <c:pt idx="33">
                  <c:v>43861</c:v>
                </c:pt>
                <c:pt idx="34">
                  <c:v>43830</c:v>
                </c:pt>
                <c:pt idx="35">
                  <c:v>43799</c:v>
                </c:pt>
                <c:pt idx="36">
                  <c:v>43769</c:v>
                </c:pt>
                <c:pt idx="37">
                  <c:v>43738</c:v>
                </c:pt>
                <c:pt idx="38">
                  <c:v>43708</c:v>
                </c:pt>
                <c:pt idx="39">
                  <c:v>43677</c:v>
                </c:pt>
                <c:pt idx="40">
                  <c:v>43646</c:v>
                </c:pt>
                <c:pt idx="41">
                  <c:v>43616</c:v>
                </c:pt>
                <c:pt idx="42">
                  <c:v>43585</c:v>
                </c:pt>
                <c:pt idx="43">
                  <c:v>43555</c:v>
                </c:pt>
                <c:pt idx="44">
                  <c:v>43524</c:v>
                </c:pt>
                <c:pt idx="45">
                  <c:v>43496</c:v>
                </c:pt>
                <c:pt idx="46">
                  <c:v>43465</c:v>
                </c:pt>
                <c:pt idx="47">
                  <c:v>43434</c:v>
                </c:pt>
                <c:pt idx="48">
                  <c:v>43404</c:v>
                </c:pt>
                <c:pt idx="49">
                  <c:v>43373</c:v>
                </c:pt>
                <c:pt idx="50">
                  <c:v>43343</c:v>
                </c:pt>
                <c:pt idx="51">
                  <c:v>43312</c:v>
                </c:pt>
                <c:pt idx="52">
                  <c:v>43281</c:v>
                </c:pt>
                <c:pt idx="53">
                  <c:v>43251</c:v>
                </c:pt>
                <c:pt idx="54">
                  <c:v>43220</c:v>
                </c:pt>
                <c:pt idx="55">
                  <c:v>43190</c:v>
                </c:pt>
                <c:pt idx="56">
                  <c:v>43159</c:v>
                </c:pt>
                <c:pt idx="57">
                  <c:v>43131</c:v>
                </c:pt>
                <c:pt idx="58">
                  <c:v>43100</c:v>
                </c:pt>
                <c:pt idx="59">
                  <c:v>43069</c:v>
                </c:pt>
                <c:pt idx="60">
                  <c:v>43039</c:v>
                </c:pt>
                <c:pt idx="61">
                  <c:v>43008</c:v>
                </c:pt>
                <c:pt idx="62">
                  <c:v>42978</c:v>
                </c:pt>
                <c:pt idx="63">
                  <c:v>42947</c:v>
                </c:pt>
                <c:pt idx="64">
                  <c:v>42916</c:v>
                </c:pt>
                <c:pt idx="65">
                  <c:v>42886</c:v>
                </c:pt>
                <c:pt idx="66">
                  <c:v>42855</c:v>
                </c:pt>
                <c:pt idx="67">
                  <c:v>42825</c:v>
                </c:pt>
                <c:pt idx="68">
                  <c:v>42794</c:v>
                </c:pt>
                <c:pt idx="69">
                  <c:v>42766</c:v>
                </c:pt>
              </c:numCache>
            </c:numRef>
          </c:cat>
          <c:val>
            <c:numRef>
              <c:f>'面板-景气指数'!$M$48:$CD$48</c:f>
              <c:numCache>
                <c:formatCode>0.0%</c:formatCode>
                <c:ptCount val="70"/>
                <c:pt idx="0">
                  <c:v>0.69533333333333336</c:v>
                </c:pt>
                <c:pt idx="1">
                  <c:v>0.6828333333333334</c:v>
                </c:pt>
                <c:pt idx="2">
                  <c:v>0.70450000000000002</c:v>
                </c:pt>
                <c:pt idx="3">
                  <c:v>0.7503333333333333</c:v>
                </c:pt>
                <c:pt idx="4">
                  <c:v>0.81533333333333335</c:v>
                </c:pt>
                <c:pt idx="5">
                  <c:v>0.86399999999999999</c:v>
                </c:pt>
                <c:pt idx="6">
                  <c:v>0.93900000000000006</c:v>
                </c:pt>
                <c:pt idx="7">
                  <c:v>0.91433333333333333</c:v>
                </c:pt>
                <c:pt idx="8">
                  <c:v>0.8803333333333333</c:v>
                </c:pt>
                <c:pt idx="9">
                  <c:v>0.83666666666666667</c:v>
                </c:pt>
                <c:pt idx="10">
                  <c:v>0.83916666666666673</c:v>
                </c:pt>
                <c:pt idx="11">
                  <c:v>0.85116666666666652</c:v>
                </c:pt>
                <c:pt idx="12">
                  <c:v>0.82699999999999985</c:v>
                </c:pt>
                <c:pt idx="13">
                  <c:v>0.71599999999999997</c:v>
                </c:pt>
                <c:pt idx="14">
                  <c:v>0.66466666666666663</c:v>
                </c:pt>
                <c:pt idx="15">
                  <c:v>0.57966666666666655</c:v>
                </c:pt>
                <c:pt idx="16">
                  <c:v>0.52150000000000007</c:v>
                </c:pt>
                <c:pt idx="17">
                  <c:v>0.50933333333333342</c:v>
                </c:pt>
                <c:pt idx="18">
                  <c:v>0.53283333333333338</c:v>
                </c:pt>
                <c:pt idx="19">
                  <c:v>0.49416666666666664</c:v>
                </c:pt>
                <c:pt idx="20">
                  <c:v>0.35816666666666669</c:v>
                </c:pt>
                <c:pt idx="21">
                  <c:v>0.26816666666666666</c:v>
                </c:pt>
                <c:pt idx="22">
                  <c:v>0.19516666666666668</c:v>
                </c:pt>
                <c:pt idx="23">
                  <c:v>0.16616666666666668</c:v>
                </c:pt>
                <c:pt idx="24">
                  <c:v>0.10100000000000002</c:v>
                </c:pt>
                <c:pt idx="25">
                  <c:v>7.9500000000000001E-2</c:v>
                </c:pt>
                <c:pt idx="26">
                  <c:v>5.7833333333333334E-2</c:v>
                </c:pt>
                <c:pt idx="27">
                  <c:v>6.016666666666666E-2</c:v>
                </c:pt>
                <c:pt idx="28">
                  <c:v>5.6166666666666663E-2</c:v>
                </c:pt>
                <c:pt idx="29">
                  <c:v>8.5166666666666654E-2</c:v>
                </c:pt>
                <c:pt idx="30">
                  <c:v>0.12133333333333332</c:v>
                </c:pt>
                <c:pt idx="31">
                  <c:v>0.16966666666666669</c:v>
                </c:pt>
                <c:pt idx="32">
                  <c:v>0.16916666666666666</c:v>
                </c:pt>
                <c:pt idx="33">
                  <c:v>0.16216666666666665</c:v>
                </c:pt>
                <c:pt idx="34">
                  <c:v>0.19666666666666666</c:v>
                </c:pt>
                <c:pt idx="35">
                  <c:v>0.22800000000000004</c:v>
                </c:pt>
                <c:pt idx="36">
                  <c:v>0.27899999999999997</c:v>
                </c:pt>
                <c:pt idx="37">
                  <c:v>0.26716666666666666</c:v>
                </c:pt>
                <c:pt idx="38">
                  <c:v>0.19483333333333333</c:v>
                </c:pt>
                <c:pt idx="39">
                  <c:v>0.183</c:v>
                </c:pt>
                <c:pt idx="40">
                  <c:v>0.26266666666666666</c:v>
                </c:pt>
                <c:pt idx="41">
                  <c:v>0.33316666666666667</c:v>
                </c:pt>
                <c:pt idx="42">
                  <c:v>0.36716666666666664</c:v>
                </c:pt>
                <c:pt idx="43">
                  <c:v>0.37216666666666665</c:v>
                </c:pt>
                <c:pt idx="44">
                  <c:v>0.3746666666666667</c:v>
                </c:pt>
                <c:pt idx="45">
                  <c:v>0.41099999999999998</c:v>
                </c:pt>
                <c:pt idx="46">
                  <c:v>0.45466666666666661</c:v>
                </c:pt>
                <c:pt idx="47">
                  <c:v>0.52983333333333338</c:v>
                </c:pt>
                <c:pt idx="48">
                  <c:v>0.60716666666666663</c:v>
                </c:pt>
                <c:pt idx="49">
                  <c:v>0.66766666666666663</c:v>
                </c:pt>
                <c:pt idx="50">
                  <c:v>0.6871666666666667</c:v>
                </c:pt>
                <c:pt idx="51">
                  <c:v>0.71149999999999991</c:v>
                </c:pt>
                <c:pt idx="52">
                  <c:v>0.73383333333333334</c:v>
                </c:pt>
                <c:pt idx="53">
                  <c:v>0.75549999999999995</c:v>
                </c:pt>
                <c:pt idx="54">
                  <c:v>0.7556666666666666</c:v>
                </c:pt>
                <c:pt idx="55">
                  <c:v>0.74383333333333335</c:v>
                </c:pt>
                <c:pt idx="56">
                  <c:v>0.72916666666666674</c:v>
                </c:pt>
                <c:pt idx="57">
                  <c:v>0.70533333333333337</c:v>
                </c:pt>
                <c:pt idx="58">
                  <c:v>0.69783333333333331</c:v>
                </c:pt>
                <c:pt idx="59">
                  <c:v>0.68049999999999999</c:v>
                </c:pt>
                <c:pt idx="60">
                  <c:v>0.64116666666666666</c:v>
                </c:pt>
                <c:pt idx="61">
                  <c:v>0.58616666666666661</c:v>
                </c:pt>
                <c:pt idx="62">
                  <c:v>0.5508333333333334</c:v>
                </c:pt>
                <c:pt idx="63">
                  <c:v>0.54366666666666663</c:v>
                </c:pt>
                <c:pt idx="64">
                  <c:v>0.57033333333333336</c:v>
                </c:pt>
                <c:pt idx="65">
                  <c:v>0.57750000000000001</c:v>
                </c:pt>
                <c:pt idx="66">
                  <c:v>0.58450000000000002</c:v>
                </c:pt>
                <c:pt idx="67">
                  <c:v>0.46199999999999997</c:v>
                </c:pt>
                <c:pt idx="68">
                  <c:v>0.40899999999999997</c:v>
                </c:pt>
                <c:pt idx="69">
                  <c:v>0.36816666666666664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B1D9-487E-95BF-2EAB11958C7A}"/>
            </c:ext>
          </c:extLst>
        </c:ser>
        <c:ser>
          <c:idx val="2"/>
          <c:order val="2"/>
          <c:tx>
            <c:strRef>
              <c:f>'面板-景气指数'!$J$49</c:f>
              <c:strCache>
                <c:ptCount val="1"/>
                <c:pt idx="0">
                  <c:v>锂电中游</c:v>
                </c:pt>
              </c:strCache>
            </c:strRef>
          </c:tx>
          <c:spPr>
            <a:ln w="19050" cap="rnd" cmpd="sng" algn="ctr">
              <a:solidFill>
                <a:srgbClr val="FF6464"/>
              </a:solidFill>
              <a:prstDash val="solid"/>
              <a:round/>
            </a:ln>
          </c:spPr>
          <c:marker>
            <c:symbol val="none"/>
          </c:marker>
          <c:cat>
            <c:numRef>
              <c:f>'面板-景气指数'!$M$32:$CD$32</c:f>
              <c:numCache>
                <c:formatCode>[$-409]mmm\-yy;@</c:formatCode>
                <c:ptCount val="70"/>
                <c:pt idx="0">
                  <c:v>44865</c:v>
                </c:pt>
                <c:pt idx="1">
                  <c:v>44834</c:v>
                </c:pt>
                <c:pt idx="2">
                  <c:v>44804</c:v>
                </c:pt>
                <c:pt idx="3">
                  <c:v>44773</c:v>
                </c:pt>
                <c:pt idx="4">
                  <c:v>44742</c:v>
                </c:pt>
                <c:pt idx="5">
                  <c:v>44712</c:v>
                </c:pt>
                <c:pt idx="6">
                  <c:v>44681</c:v>
                </c:pt>
                <c:pt idx="7">
                  <c:v>44651</c:v>
                </c:pt>
                <c:pt idx="8">
                  <c:v>44620</c:v>
                </c:pt>
                <c:pt idx="9">
                  <c:v>44592</c:v>
                </c:pt>
                <c:pt idx="10">
                  <c:v>44561</c:v>
                </c:pt>
                <c:pt idx="11">
                  <c:v>44530</c:v>
                </c:pt>
                <c:pt idx="12">
                  <c:v>44500</c:v>
                </c:pt>
                <c:pt idx="13">
                  <c:v>44469</c:v>
                </c:pt>
                <c:pt idx="14">
                  <c:v>44439</c:v>
                </c:pt>
                <c:pt idx="15">
                  <c:v>44408</c:v>
                </c:pt>
                <c:pt idx="16">
                  <c:v>44377</c:v>
                </c:pt>
                <c:pt idx="17">
                  <c:v>44347</c:v>
                </c:pt>
                <c:pt idx="18">
                  <c:v>44316</c:v>
                </c:pt>
                <c:pt idx="19">
                  <c:v>44286</c:v>
                </c:pt>
                <c:pt idx="20">
                  <c:v>44255</c:v>
                </c:pt>
                <c:pt idx="21">
                  <c:v>44227</c:v>
                </c:pt>
                <c:pt idx="22">
                  <c:v>44196</c:v>
                </c:pt>
                <c:pt idx="23">
                  <c:v>44165</c:v>
                </c:pt>
                <c:pt idx="24">
                  <c:v>44135</c:v>
                </c:pt>
                <c:pt idx="25">
                  <c:v>44104</c:v>
                </c:pt>
                <c:pt idx="26">
                  <c:v>44074</c:v>
                </c:pt>
                <c:pt idx="27">
                  <c:v>44043</c:v>
                </c:pt>
                <c:pt idx="28">
                  <c:v>44012</c:v>
                </c:pt>
                <c:pt idx="29">
                  <c:v>43982</c:v>
                </c:pt>
                <c:pt idx="30">
                  <c:v>43951</c:v>
                </c:pt>
                <c:pt idx="31">
                  <c:v>43921</c:v>
                </c:pt>
                <c:pt idx="32">
                  <c:v>43890</c:v>
                </c:pt>
                <c:pt idx="33">
                  <c:v>43861</c:v>
                </c:pt>
                <c:pt idx="34">
                  <c:v>43830</c:v>
                </c:pt>
                <c:pt idx="35">
                  <c:v>43799</c:v>
                </c:pt>
                <c:pt idx="36">
                  <c:v>43769</c:v>
                </c:pt>
                <c:pt idx="37">
                  <c:v>43738</c:v>
                </c:pt>
                <c:pt idx="38">
                  <c:v>43708</c:v>
                </c:pt>
                <c:pt idx="39">
                  <c:v>43677</c:v>
                </c:pt>
                <c:pt idx="40">
                  <c:v>43646</c:v>
                </c:pt>
                <c:pt idx="41">
                  <c:v>43616</c:v>
                </c:pt>
                <c:pt idx="42">
                  <c:v>43585</c:v>
                </c:pt>
                <c:pt idx="43">
                  <c:v>43555</c:v>
                </c:pt>
                <c:pt idx="44">
                  <c:v>43524</c:v>
                </c:pt>
                <c:pt idx="45">
                  <c:v>43496</c:v>
                </c:pt>
                <c:pt idx="46">
                  <c:v>43465</c:v>
                </c:pt>
                <c:pt idx="47">
                  <c:v>43434</c:v>
                </c:pt>
                <c:pt idx="48">
                  <c:v>43404</c:v>
                </c:pt>
                <c:pt idx="49">
                  <c:v>43373</c:v>
                </c:pt>
                <c:pt idx="50">
                  <c:v>43343</c:v>
                </c:pt>
                <c:pt idx="51">
                  <c:v>43312</c:v>
                </c:pt>
                <c:pt idx="52">
                  <c:v>43281</c:v>
                </c:pt>
                <c:pt idx="53">
                  <c:v>43251</c:v>
                </c:pt>
                <c:pt idx="54">
                  <c:v>43220</c:v>
                </c:pt>
                <c:pt idx="55">
                  <c:v>43190</c:v>
                </c:pt>
                <c:pt idx="56">
                  <c:v>43159</c:v>
                </c:pt>
                <c:pt idx="57">
                  <c:v>43131</c:v>
                </c:pt>
                <c:pt idx="58">
                  <c:v>43100</c:v>
                </c:pt>
                <c:pt idx="59">
                  <c:v>43069</c:v>
                </c:pt>
                <c:pt idx="60">
                  <c:v>43039</c:v>
                </c:pt>
                <c:pt idx="61">
                  <c:v>43008</c:v>
                </c:pt>
                <c:pt idx="62">
                  <c:v>42978</c:v>
                </c:pt>
                <c:pt idx="63">
                  <c:v>42947</c:v>
                </c:pt>
                <c:pt idx="64">
                  <c:v>42916</c:v>
                </c:pt>
                <c:pt idx="65">
                  <c:v>42886</c:v>
                </c:pt>
                <c:pt idx="66">
                  <c:v>42855</c:v>
                </c:pt>
                <c:pt idx="67">
                  <c:v>42825</c:v>
                </c:pt>
                <c:pt idx="68">
                  <c:v>42794</c:v>
                </c:pt>
                <c:pt idx="69">
                  <c:v>42766</c:v>
                </c:pt>
              </c:numCache>
            </c:numRef>
          </c:cat>
          <c:val>
            <c:numRef>
              <c:f>'面板-景气指数'!$M$49:$CD$49</c:f>
              <c:numCache>
                <c:formatCode>0.0%</c:formatCode>
                <c:ptCount val="70"/>
                <c:pt idx="0">
                  <c:v>0.65999999999999992</c:v>
                </c:pt>
                <c:pt idx="1">
                  <c:v>0.66784615384615387</c:v>
                </c:pt>
                <c:pt idx="2">
                  <c:v>0.6722307692307693</c:v>
                </c:pt>
                <c:pt idx="3">
                  <c:v>0.68861538461538485</c:v>
                </c:pt>
                <c:pt idx="4">
                  <c:v>0.68900000000000017</c:v>
                </c:pt>
                <c:pt idx="5">
                  <c:v>0.69446153846153835</c:v>
                </c:pt>
                <c:pt idx="6">
                  <c:v>0.74146153846153851</c:v>
                </c:pt>
                <c:pt idx="7">
                  <c:v>0.79584615384615387</c:v>
                </c:pt>
                <c:pt idx="8">
                  <c:v>0.7876153846153845</c:v>
                </c:pt>
                <c:pt idx="9">
                  <c:v>0.77200000000000013</c:v>
                </c:pt>
                <c:pt idx="10">
                  <c:v>0.73784615384615393</c:v>
                </c:pt>
                <c:pt idx="11">
                  <c:v>0.70699999999999996</c:v>
                </c:pt>
                <c:pt idx="12">
                  <c:v>0.71207692307692305</c:v>
                </c:pt>
                <c:pt idx="13">
                  <c:v>0.72499999999999987</c:v>
                </c:pt>
                <c:pt idx="14">
                  <c:v>0.75038461538461543</c:v>
                </c:pt>
                <c:pt idx="15">
                  <c:v>0.75215384615384628</c:v>
                </c:pt>
                <c:pt idx="16">
                  <c:v>0.73861538461538467</c:v>
                </c:pt>
                <c:pt idx="17">
                  <c:v>0.74315384615384628</c:v>
                </c:pt>
                <c:pt idx="18">
                  <c:v>0.71569230769230774</c:v>
                </c:pt>
                <c:pt idx="19">
                  <c:v>0.70246153846153858</c:v>
                </c:pt>
                <c:pt idx="20">
                  <c:v>0.58761538461538454</c:v>
                </c:pt>
                <c:pt idx="21">
                  <c:v>0.54423076923076918</c:v>
                </c:pt>
                <c:pt idx="22">
                  <c:v>0.47269230769230769</c:v>
                </c:pt>
                <c:pt idx="23">
                  <c:v>0.34892307692307706</c:v>
                </c:pt>
                <c:pt idx="24">
                  <c:v>0.30161538461538467</c:v>
                </c:pt>
                <c:pt idx="25">
                  <c:v>0.31461538461538469</c:v>
                </c:pt>
                <c:pt idx="26">
                  <c:v>0.27330769230769236</c:v>
                </c:pt>
                <c:pt idx="27">
                  <c:v>0.24792307692307694</c:v>
                </c:pt>
                <c:pt idx="28">
                  <c:v>0.17884615384615388</c:v>
                </c:pt>
                <c:pt idx="29">
                  <c:v>0.10430769230769232</c:v>
                </c:pt>
                <c:pt idx="30">
                  <c:v>9.8538461538461561E-2</c:v>
                </c:pt>
                <c:pt idx="31">
                  <c:v>9.5846153846153859E-2</c:v>
                </c:pt>
                <c:pt idx="32">
                  <c:v>0.18438461538461542</c:v>
                </c:pt>
                <c:pt idx="33">
                  <c:v>0.17253846153846153</c:v>
                </c:pt>
                <c:pt idx="34">
                  <c:v>0.18615384615384617</c:v>
                </c:pt>
                <c:pt idx="35">
                  <c:v>0.24446153846153848</c:v>
                </c:pt>
                <c:pt idx="36">
                  <c:v>0.27438461538461539</c:v>
                </c:pt>
                <c:pt idx="37">
                  <c:v>0.27730769230769231</c:v>
                </c:pt>
                <c:pt idx="38">
                  <c:v>0.23100000000000001</c:v>
                </c:pt>
                <c:pt idx="39">
                  <c:v>0.26800000000000002</c:v>
                </c:pt>
                <c:pt idx="40">
                  <c:v>0.32223076923076927</c:v>
                </c:pt>
                <c:pt idx="41">
                  <c:v>0.37330769230769234</c:v>
                </c:pt>
                <c:pt idx="42">
                  <c:v>0.37284615384615388</c:v>
                </c:pt>
                <c:pt idx="43">
                  <c:v>0.38584615384615389</c:v>
                </c:pt>
                <c:pt idx="44">
                  <c:v>0.42669230769230776</c:v>
                </c:pt>
                <c:pt idx="45">
                  <c:v>0.4252307692307693</c:v>
                </c:pt>
                <c:pt idx="46">
                  <c:v>0.42007692307692318</c:v>
                </c:pt>
                <c:pt idx="47">
                  <c:v>0.4472307692307691</c:v>
                </c:pt>
                <c:pt idx="48">
                  <c:v>0.45130769230769235</c:v>
                </c:pt>
                <c:pt idx="49">
                  <c:v>0.42530769230769228</c:v>
                </c:pt>
                <c:pt idx="50">
                  <c:v>0.40307692307692305</c:v>
                </c:pt>
                <c:pt idx="51">
                  <c:v>0.41038461538461535</c:v>
                </c:pt>
                <c:pt idx="52">
                  <c:v>0.45230769230769236</c:v>
                </c:pt>
                <c:pt idx="53">
                  <c:v>0.55115384615384622</c:v>
                </c:pt>
                <c:pt idx="54">
                  <c:v>0.52284615384615385</c:v>
                </c:pt>
                <c:pt idx="55">
                  <c:v>0.51530769230769224</c:v>
                </c:pt>
                <c:pt idx="56">
                  <c:v>0.54553846153846153</c:v>
                </c:pt>
                <c:pt idx="57">
                  <c:v>0.60484615384615392</c:v>
                </c:pt>
                <c:pt idx="58">
                  <c:v>0.59323076923076934</c:v>
                </c:pt>
                <c:pt idx="59">
                  <c:v>0.55738461538461548</c:v>
                </c:pt>
                <c:pt idx="60">
                  <c:v>0.58415384615384613</c:v>
                </c:pt>
                <c:pt idx="61">
                  <c:v>0.61753846153846159</c:v>
                </c:pt>
                <c:pt idx="62">
                  <c:v>0.58292307692307699</c:v>
                </c:pt>
                <c:pt idx="63">
                  <c:v>0.48369230769230781</c:v>
                </c:pt>
                <c:pt idx="64">
                  <c:v>0.43915384615384606</c:v>
                </c:pt>
                <c:pt idx="65">
                  <c:v>0.42607692307692308</c:v>
                </c:pt>
                <c:pt idx="66">
                  <c:v>0.44069230769230772</c:v>
                </c:pt>
                <c:pt idx="67">
                  <c:v>0.42169230769230764</c:v>
                </c:pt>
                <c:pt idx="68">
                  <c:v>0.39376923076923076</c:v>
                </c:pt>
                <c:pt idx="69">
                  <c:v>0.39369230769230779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B1D9-487E-95BF-2EAB11958C7A}"/>
            </c:ext>
          </c:extLst>
        </c:ser>
        <c:ser>
          <c:idx val="3"/>
          <c:order val="3"/>
          <c:tx>
            <c:strRef>
              <c:f>'面板-景气指数'!$J$50</c:f>
              <c:strCache>
                <c:ptCount val="1"/>
                <c:pt idx="0">
                  <c:v>锂电下游</c:v>
                </c:pt>
              </c:strCache>
            </c:strRef>
          </c:tx>
          <c:spPr>
            <a:ln w="19050" cap="rnd" cmpd="sng" algn="ctr">
              <a:solidFill>
                <a:srgbClr val="B40000"/>
              </a:solidFill>
              <a:prstDash val="sysDot"/>
              <a:round/>
            </a:ln>
          </c:spPr>
          <c:marker>
            <c:symbol val="none"/>
          </c:marker>
          <c:cat>
            <c:numRef>
              <c:f>'面板-景气指数'!$M$32:$CD$32</c:f>
              <c:numCache>
                <c:formatCode>[$-409]mmm\-yy;@</c:formatCode>
                <c:ptCount val="70"/>
                <c:pt idx="0">
                  <c:v>44865</c:v>
                </c:pt>
                <c:pt idx="1">
                  <c:v>44834</c:v>
                </c:pt>
                <c:pt idx="2">
                  <c:v>44804</c:v>
                </c:pt>
                <c:pt idx="3">
                  <c:v>44773</c:v>
                </c:pt>
                <c:pt idx="4">
                  <c:v>44742</c:v>
                </c:pt>
                <c:pt idx="5">
                  <c:v>44712</c:v>
                </c:pt>
                <c:pt idx="6">
                  <c:v>44681</c:v>
                </c:pt>
                <c:pt idx="7">
                  <c:v>44651</c:v>
                </c:pt>
                <c:pt idx="8">
                  <c:v>44620</c:v>
                </c:pt>
                <c:pt idx="9">
                  <c:v>44592</c:v>
                </c:pt>
                <c:pt idx="10">
                  <c:v>44561</c:v>
                </c:pt>
                <c:pt idx="11">
                  <c:v>44530</c:v>
                </c:pt>
                <c:pt idx="12">
                  <c:v>44500</c:v>
                </c:pt>
                <c:pt idx="13">
                  <c:v>44469</c:v>
                </c:pt>
                <c:pt idx="14">
                  <c:v>44439</c:v>
                </c:pt>
                <c:pt idx="15">
                  <c:v>44408</c:v>
                </c:pt>
                <c:pt idx="16">
                  <c:v>44377</c:v>
                </c:pt>
                <c:pt idx="17">
                  <c:v>44347</c:v>
                </c:pt>
                <c:pt idx="18">
                  <c:v>44316</c:v>
                </c:pt>
                <c:pt idx="19">
                  <c:v>44286</c:v>
                </c:pt>
                <c:pt idx="20">
                  <c:v>44255</c:v>
                </c:pt>
                <c:pt idx="21">
                  <c:v>44227</c:v>
                </c:pt>
                <c:pt idx="22">
                  <c:v>44196</c:v>
                </c:pt>
                <c:pt idx="23">
                  <c:v>44165</c:v>
                </c:pt>
                <c:pt idx="24">
                  <c:v>44135</c:v>
                </c:pt>
                <c:pt idx="25">
                  <c:v>44104</c:v>
                </c:pt>
                <c:pt idx="26">
                  <c:v>44074</c:v>
                </c:pt>
                <c:pt idx="27">
                  <c:v>44043</c:v>
                </c:pt>
                <c:pt idx="28">
                  <c:v>44012</c:v>
                </c:pt>
                <c:pt idx="29">
                  <c:v>43982</c:v>
                </c:pt>
                <c:pt idx="30">
                  <c:v>43951</c:v>
                </c:pt>
                <c:pt idx="31">
                  <c:v>43921</c:v>
                </c:pt>
                <c:pt idx="32">
                  <c:v>43890</c:v>
                </c:pt>
                <c:pt idx="33">
                  <c:v>43861</c:v>
                </c:pt>
                <c:pt idx="34">
                  <c:v>43830</c:v>
                </c:pt>
                <c:pt idx="35">
                  <c:v>43799</c:v>
                </c:pt>
                <c:pt idx="36">
                  <c:v>43769</c:v>
                </c:pt>
                <c:pt idx="37">
                  <c:v>43738</c:v>
                </c:pt>
                <c:pt idx="38">
                  <c:v>43708</c:v>
                </c:pt>
                <c:pt idx="39">
                  <c:v>43677</c:v>
                </c:pt>
                <c:pt idx="40">
                  <c:v>43646</c:v>
                </c:pt>
                <c:pt idx="41">
                  <c:v>43616</c:v>
                </c:pt>
                <c:pt idx="42">
                  <c:v>43585</c:v>
                </c:pt>
                <c:pt idx="43">
                  <c:v>43555</c:v>
                </c:pt>
                <c:pt idx="44">
                  <c:v>43524</c:v>
                </c:pt>
                <c:pt idx="45">
                  <c:v>43496</c:v>
                </c:pt>
                <c:pt idx="46">
                  <c:v>43465</c:v>
                </c:pt>
                <c:pt idx="47">
                  <c:v>43434</c:v>
                </c:pt>
                <c:pt idx="48">
                  <c:v>43404</c:v>
                </c:pt>
                <c:pt idx="49">
                  <c:v>43373</c:v>
                </c:pt>
                <c:pt idx="50">
                  <c:v>43343</c:v>
                </c:pt>
                <c:pt idx="51">
                  <c:v>43312</c:v>
                </c:pt>
                <c:pt idx="52">
                  <c:v>43281</c:v>
                </c:pt>
                <c:pt idx="53">
                  <c:v>43251</c:v>
                </c:pt>
                <c:pt idx="54">
                  <c:v>43220</c:v>
                </c:pt>
                <c:pt idx="55">
                  <c:v>43190</c:v>
                </c:pt>
                <c:pt idx="56">
                  <c:v>43159</c:v>
                </c:pt>
                <c:pt idx="57">
                  <c:v>43131</c:v>
                </c:pt>
                <c:pt idx="58">
                  <c:v>43100</c:v>
                </c:pt>
                <c:pt idx="59">
                  <c:v>43069</c:v>
                </c:pt>
                <c:pt idx="60">
                  <c:v>43039</c:v>
                </c:pt>
                <c:pt idx="61">
                  <c:v>43008</c:v>
                </c:pt>
                <c:pt idx="62">
                  <c:v>42978</c:v>
                </c:pt>
                <c:pt idx="63">
                  <c:v>42947</c:v>
                </c:pt>
                <c:pt idx="64">
                  <c:v>42916</c:v>
                </c:pt>
                <c:pt idx="65">
                  <c:v>42886</c:v>
                </c:pt>
                <c:pt idx="66">
                  <c:v>42855</c:v>
                </c:pt>
                <c:pt idx="67">
                  <c:v>42825</c:v>
                </c:pt>
                <c:pt idx="68">
                  <c:v>42794</c:v>
                </c:pt>
                <c:pt idx="69">
                  <c:v>42766</c:v>
                </c:pt>
              </c:numCache>
            </c:numRef>
          </c:cat>
          <c:val>
            <c:numRef>
              <c:f>'面板-景气指数'!$M$50:$CD$50</c:f>
              <c:numCache>
                <c:formatCode>0.0%</c:formatCode>
                <c:ptCount val="70"/>
                <c:pt idx="0">
                  <c:v>0.53600000000000003</c:v>
                </c:pt>
                <c:pt idx="1">
                  <c:v>0.53600000000000003</c:v>
                </c:pt>
                <c:pt idx="2">
                  <c:v>0.63700000000000001</c:v>
                </c:pt>
                <c:pt idx="3">
                  <c:v>0.66600000000000004</c:v>
                </c:pt>
                <c:pt idx="4">
                  <c:v>0.623</c:v>
                </c:pt>
                <c:pt idx="5">
                  <c:v>0.47799999999999998</c:v>
                </c:pt>
                <c:pt idx="6">
                  <c:v>0.60799999999999998</c:v>
                </c:pt>
                <c:pt idx="7">
                  <c:v>0.81100000000000005</c:v>
                </c:pt>
                <c:pt idx="8">
                  <c:v>0.79700000000000004</c:v>
                </c:pt>
                <c:pt idx="9">
                  <c:v>0.73899999999999999</c:v>
                </c:pt>
                <c:pt idx="10">
                  <c:v>0.69499999999999995</c:v>
                </c:pt>
                <c:pt idx="11">
                  <c:v>0.72399999999999998</c:v>
                </c:pt>
                <c:pt idx="12">
                  <c:v>0.85499999999999998</c:v>
                </c:pt>
                <c:pt idx="13">
                  <c:v>0.91300000000000003</c:v>
                </c:pt>
                <c:pt idx="14">
                  <c:v>0.84</c:v>
                </c:pt>
                <c:pt idx="15">
                  <c:v>0.86899999999999999</c:v>
                </c:pt>
                <c:pt idx="16">
                  <c:v>0.88400000000000001</c:v>
                </c:pt>
                <c:pt idx="17">
                  <c:v>0.89800000000000002</c:v>
                </c:pt>
                <c:pt idx="18">
                  <c:v>0.92700000000000005</c:v>
                </c:pt>
                <c:pt idx="19">
                  <c:v>0.98499999999999999</c:v>
                </c:pt>
                <c:pt idx="20">
                  <c:v>1</c:v>
                </c:pt>
                <c:pt idx="21">
                  <c:v>0.82599999999999996</c:v>
                </c:pt>
                <c:pt idx="22">
                  <c:v>0.57899999999999996</c:v>
                </c:pt>
                <c:pt idx="23">
                  <c:v>0.68100000000000005</c:v>
                </c:pt>
                <c:pt idx="24">
                  <c:v>0.56499999999999995</c:v>
                </c:pt>
                <c:pt idx="25">
                  <c:v>0.376</c:v>
                </c:pt>
                <c:pt idx="26">
                  <c:v>0.246</c:v>
                </c:pt>
                <c:pt idx="27">
                  <c:v>0.17299999999999999</c:v>
                </c:pt>
                <c:pt idx="28">
                  <c:v>8.5999999999999993E-2</c:v>
                </c:pt>
                <c:pt idx="29">
                  <c:v>0.115</c:v>
                </c:pt>
                <c:pt idx="30">
                  <c:v>4.2999999999999997E-2</c:v>
                </c:pt>
                <c:pt idx="31">
                  <c:v>1.4E-2</c:v>
                </c:pt>
                <c:pt idx="32">
                  <c:v>0</c:v>
                </c:pt>
                <c:pt idx="33">
                  <c:v>7.1999999999999995E-2</c:v>
                </c:pt>
                <c:pt idx="34">
                  <c:v>0.10100000000000001</c:v>
                </c:pt>
                <c:pt idx="35">
                  <c:v>2.8000000000000001E-2</c:v>
                </c:pt>
                <c:pt idx="36">
                  <c:v>5.7000000000000002E-2</c:v>
                </c:pt>
                <c:pt idx="37">
                  <c:v>0.14399999999999999</c:v>
                </c:pt>
                <c:pt idx="38">
                  <c:v>0.159</c:v>
                </c:pt>
                <c:pt idx="39">
                  <c:v>0.27500000000000002</c:v>
                </c:pt>
                <c:pt idx="40">
                  <c:v>0.28899999999999998</c:v>
                </c:pt>
                <c:pt idx="41">
                  <c:v>0.20200000000000001</c:v>
                </c:pt>
                <c:pt idx="42">
                  <c:v>0.318</c:v>
                </c:pt>
                <c:pt idx="43">
                  <c:v>0.46300000000000002</c:v>
                </c:pt>
                <c:pt idx="44">
                  <c:v>0.71</c:v>
                </c:pt>
                <c:pt idx="45">
                  <c:v>0.753</c:v>
                </c:pt>
                <c:pt idx="46">
                  <c:v>0.39100000000000001</c:v>
                </c:pt>
                <c:pt idx="47">
                  <c:v>0.40500000000000003</c:v>
                </c:pt>
                <c:pt idx="48">
                  <c:v>0.44900000000000001</c:v>
                </c:pt>
                <c:pt idx="49">
                  <c:v>0.34699999999999998</c:v>
                </c:pt>
                <c:pt idx="50">
                  <c:v>0.33300000000000002</c:v>
                </c:pt>
                <c:pt idx="51">
                  <c:v>0.434</c:v>
                </c:pt>
                <c:pt idx="52">
                  <c:v>0.65200000000000002</c:v>
                </c:pt>
                <c:pt idx="53">
                  <c:v>0.78200000000000003</c:v>
                </c:pt>
                <c:pt idx="54">
                  <c:v>0.76800000000000002</c:v>
                </c:pt>
                <c:pt idx="55">
                  <c:v>0.94199999999999995</c:v>
                </c:pt>
                <c:pt idx="56">
                  <c:v>0.94199999999999995</c:v>
                </c:pt>
                <c:pt idx="57">
                  <c:v>0.97099999999999997</c:v>
                </c:pt>
                <c:pt idx="58">
                  <c:v>0.50700000000000001</c:v>
                </c:pt>
                <c:pt idx="59">
                  <c:v>0.52100000000000002</c:v>
                </c:pt>
                <c:pt idx="60">
                  <c:v>0.59399999999999997</c:v>
                </c:pt>
                <c:pt idx="61">
                  <c:v>0.49199999999999999</c:v>
                </c:pt>
                <c:pt idx="62">
                  <c:v>0.36199999999999999</c:v>
                </c:pt>
                <c:pt idx="63">
                  <c:v>0.217</c:v>
                </c:pt>
                <c:pt idx="64">
                  <c:v>0.23100000000000001</c:v>
                </c:pt>
                <c:pt idx="65">
                  <c:v>0.26</c:v>
                </c:pt>
                <c:pt idx="66">
                  <c:v>0.30399999999999999</c:v>
                </c:pt>
                <c:pt idx="67">
                  <c:v>0.42</c:v>
                </c:pt>
                <c:pt idx="68">
                  <c:v>0.188</c:v>
                </c:pt>
                <c:pt idx="69">
                  <c:v>0.13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3-B1D9-487E-95BF-2EAB11958C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72983504"/>
        <c:axId val="1172978064"/>
      </c:lineChart>
      <c:dateAx>
        <c:axId val="1172983504"/>
        <c:scaling>
          <c:orientation val="minMax"/>
          <c:min val="42795"/>
        </c:scaling>
        <c:delete val="0"/>
        <c:axPos val="b"/>
        <c:numFmt formatCode="yyyy\-mm" sourceLinked="0"/>
        <c:majorTickMark val="out"/>
        <c:minorTickMark val="none"/>
        <c:tickLblPos val="nextTo"/>
        <c:spPr>
          <a:noFill/>
          <a:ln w="6350" cap="flat" cmpd="sng" algn="ctr">
            <a:solidFill>
              <a:srgbClr val="000000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chemeClr val="tx1"/>
                </a:solidFill>
                <a:latin typeface="Arial" panose="020B0604020202020204" pitchFamily="7" charset="0"/>
                <a:ea typeface="楷体" panose="02010609060101010101" pitchFamily="49" charset="-122"/>
                <a:cs typeface="+mn-cs"/>
              </a:defRPr>
            </a:pPr>
            <a:endParaRPr lang="zh-CN"/>
          </a:p>
        </c:txPr>
        <c:crossAx val="1172978064"/>
        <c:crosses val="autoZero"/>
        <c:auto val="1"/>
        <c:lblOffset val="100"/>
        <c:baseTimeUnit val="months"/>
        <c:majorUnit val="3"/>
        <c:majorTimeUnit val="months"/>
      </c:dateAx>
      <c:valAx>
        <c:axId val="1172978064"/>
        <c:scaling>
          <c:orientation val="minMax"/>
          <c:max val="1"/>
        </c:scaling>
        <c:delete val="0"/>
        <c:axPos val="l"/>
        <c:numFmt formatCode="0%" sourceLinked="0"/>
        <c:majorTickMark val="out"/>
        <c:minorTickMark val="none"/>
        <c:tickLblPos val="nextTo"/>
        <c:spPr>
          <a:noFill/>
          <a:ln w="6350" cap="flat" cmpd="sng" algn="ctr">
            <a:solidFill>
              <a:srgbClr val="000000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chemeClr val="tx1"/>
                </a:solidFill>
                <a:latin typeface="Arial" panose="020B0604020202020204" pitchFamily="7" charset="0"/>
                <a:ea typeface="楷体" panose="02010609060101010101" pitchFamily="49" charset="-122"/>
                <a:cs typeface="+mn-cs"/>
              </a:defRPr>
            </a:pPr>
            <a:endParaRPr lang="zh-CN"/>
          </a:p>
        </c:txPr>
        <c:crossAx val="1172983504"/>
        <c:crosses val="autoZero"/>
        <c:crossBetween val="between"/>
      </c:valAx>
    </c:plotArea>
    <c:legend>
      <c:legendPos val="t"/>
      <c:layout>
        <c:manualLayout>
          <c:xMode val="edge"/>
          <c:yMode val="edge"/>
          <c:x val="9.9190841276419403E-2"/>
          <c:y val="9.63307022415104E-4"/>
          <c:w val="0.80958583880718604"/>
          <c:h val="0.139709299851032"/>
        </c:manualLayout>
      </c:layout>
      <c:overlay val="0"/>
      <c:txPr>
        <a:bodyPr rot="0" spcFirstLastPara="0" vertOverflow="ellipsis" vert="horz" wrap="square" anchor="ctr" anchorCtr="1"/>
        <a:lstStyle/>
        <a:p>
          <a:pPr>
            <a:defRPr lang="zh-CN" sz="800" b="0" i="0" u="none" strike="noStrike" kern="1200" baseline="0">
              <a:solidFill>
                <a:schemeClr val="tx1"/>
              </a:solidFill>
              <a:latin typeface="Arial" panose="020B0604020202020204" pitchFamily="7" charset="0"/>
              <a:ea typeface="楷体" panose="02010609060101010101" pitchFamily="49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ln w="6350" cap="flat" cmpd="sng" algn="ctr">
      <a:noFill/>
      <a:prstDash val="solid"/>
      <a:round/>
    </a:ln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5.8755030621172398E-2"/>
          <c:y val="0.11177269507978201"/>
          <c:w val="0.85248418742989995"/>
          <c:h val="0.68325982344966796"/>
        </c:manualLayout>
      </c:layout>
      <c:lineChart>
        <c:grouping val="standard"/>
        <c:varyColors val="0"/>
        <c:ser>
          <c:idx val="0"/>
          <c:order val="0"/>
          <c:tx>
            <c:strRef>
              <c:f>'面板-景气指数'!$J$37</c:f>
              <c:strCache>
                <c:ptCount val="1"/>
                <c:pt idx="0">
                  <c:v>光伏</c:v>
                </c:pt>
              </c:strCache>
            </c:strRef>
          </c:tx>
          <c:marker>
            <c:symbol val="none"/>
          </c:marker>
          <c:cat>
            <c:numRef>
              <c:f>'面板-景气指数'!$M$32:$CD$32</c:f>
              <c:numCache>
                <c:formatCode>[$-409]mmm\-yy;@</c:formatCode>
                <c:ptCount val="70"/>
                <c:pt idx="0">
                  <c:v>44865</c:v>
                </c:pt>
                <c:pt idx="1">
                  <c:v>44834</c:v>
                </c:pt>
                <c:pt idx="2">
                  <c:v>44804</c:v>
                </c:pt>
                <c:pt idx="3">
                  <c:v>44773</c:v>
                </c:pt>
                <c:pt idx="4">
                  <c:v>44742</c:v>
                </c:pt>
                <c:pt idx="5">
                  <c:v>44712</c:v>
                </c:pt>
                <c:pt idx="6">
                  <c:v>44681</c:v>
                </c:pt>
                <c:pt idx="7">
                  <c:v>44651</c:v>
                </c:pt>
                <c:pt idx="8">
                  <c:v>44620</c:v>
                </c:pt>
                <c:pt idx="9">
                  <c:v>44592</c:v>
                </c:pt>
                <c:pt idx="10">
                  <c:v>44561</c:v>
                </c:pt>
                <c:pt idx="11">
                  <c:v>44530</c:v>
                </c:pt>
                <c:pt idx="12">
                  <c:v>44500</c:v>
                </c:pt>
                <c:pt idx="13">
                  <c:v>44469</c:v>
                </c:pt>
                <c:pt idx="14">
                  <c:v>44439</c:v>
                </c:pt>
                <c:pt idx="15">
                  <c:v>44408</c:v>
                </c:pt>
                <c:pt idx="16">
                  <c:v>44377</c:v>
                </c:pt>
                <c:pt idx="17">
                  <c:v>44347</c:v>
                </c:pt>
                <c:pt idx="18">
                  <c:v>44316</c:v>
                </c:pt>
                <c:pt idx="19">
                  <c:v>44286</c:v>
                </c:pt>
                <c:pt idx="20">
                  <c:v>44255</c:v>
                </c:pt>
                <c:pt idx="21">
                  <c:v>44227</c:v>
                </c:pt>
                <c:pt idx="22">
                  <c:v>44196</c:v>
                </c:pt>
                <c:pt idx="23">
                  <c:v>44165</c:v>
                </c:pt>
                <c:pt idx="24">
                  <c:v>44135</c:v>
                </c:pt>
                <c:pt idx="25">
                  <c:v>44104</c:v>
                </c:pt>
                <c:pt idx="26">
                  <c:v>44074</c:v>
                </c:pt>
                <c:pt idx="27">
                  <c:v>44043</c:v>
                </c:pt>
                <c:pt idx="28">
                  <c:v>44012</c:v>
                </c:pt>
                <c:pt idx="29">
                  <c:v>43982</c:v>
                </c:pt>
                <c:pt idx="30">
                  <c:v>43951</c:v>
                </c:pt>
                <c:pt idx="31">
                  <c:v>43921</c:v>
                </c:pt>
                <c:pt idx="32">
                  <c:v>43890</c:v>
                </c:pt>
                <c:pt idx="33">
                  <c:v>43861</c:v>
                </c:pt>
                <c:pt idx="34">
                  <c:v>43830</c:v>
                </c:pt>
                <c:pt idx="35">
                  <c:v>43799</c:v>
                </c:pt>
                <c:pt idx="36">
                  <c:v>43769</c:v>
                </c:pt>
                <c:pt idx="37">
                  <c:v>43738</c:v>
                </c:pt>
                <c:pt idx="38">
                  <c:v>43708</c:v>
                </c:pt>
                <c:pt idx="39">
                  <c:v>43677</c:v>
                </c:pt>
                <c:pt idx="40">
                  <c:v>43646</c:v>
                </c:pt>
                <c:pt idx="41">
                  <c:v>43616</c:v>
                </c:pt>
                <c:pt idx="42">
                  <c:v>43585</c:v>
                </c:pt>
                <c:pt idx="43">
                  <c:v>43555</c:v>
                </c:pt>
                <c:pt idx="44">
                  <c:v>43524</c:v>
                </c:pt>
                <c:pt idx="45">
                  <c:v>43496</c:v>
                </c:pt>
                <c:pt idx="46">
                  <c:v>43465</c:v>
                </c:pt>
                <c:pt idx="47">
                  <c:v>43434</c:v>
                </c:pt>
                <c:pt idx="48">
                  <c:v>43404</c:v>
                </c:pt>
                <c:pt idx="49">
                  <c:v>43373</c:v>
                </c:pt>
                <c:pt idx="50">
                  <c:v>43343</c:v>
                </c:pt>
                <c:pt idx="51">
                  <c:v>43312</c:v>
                </c:pt>
                <c:pt idx="52">
                  <c:v>43281</c:v>
                </c:pt>
                <c:pt idx="53">
                  <c:v>43251</c:v>
                </c:pt>
                <c:pt idx="54">
                  <c:v>43220</c:v>
                </c:pt>
                <c:pt idx="55">
                  <c:v>43190</c:v>
                </c:pt>
                <c:pt idx="56">
                  <c:v>43159</c:v>
                </c:pt>
                <c:pt idx="57">
                  <c:v>43131</c:v>
                </c:pt>
                <c:pt idx="58">
                  <c:v>43100</c:v>
                </c:pt>
                <c:pt idx="59">
                  <c:v>43069</c:v>
                </c:pt>
                <c:pt idx="60">
                  <c:v>43039</c:v>
                </c:pt>
                <c:pt idx="61">
                  <c:v>43008</c:v>
                </c:pt>
                <c:pt idx="62">
                  <c:v>42978</c:v>
                </c:pt>
                <c:pt idx="63">
                  <c:v>42947</c:v>
                </c:pt>
                <c:pt idx="64">
                  <c:v>42916</c:v>
                </c:pt>
                <c:pt idx="65">
                  <c:v>42886</c:v>
                </c:pt>
                <c:pt idx="66">
                  <c:v>42855</c:v>
                </c:pt>
                <c:pt idx="67">
                  <c:v>42825</c:v>
                </c:pt>
                <c:pt idx="68">
                  <c:v>42794</c:v>
                </c:pt>
                <c:pt idx="69">
                  <c:v>42766</c:v>
                </c:pt>
              </c:numCache>
            </c:numRef>
          </c:cat>
          <c:val>
            <c:numRef>
              <c:f>'面板-景气指数'!$M$37:$CD$37</c:f>
              <c:numCache>
                <c:formatCode>0.0%</c:formatCode>
                <c:ptCount val="70"/>
                <c:pt idx="0">
                  <c:v>0.74537500000000012</c:v>
                </c:pt>
                <c:pt idx="1">
                  <c:v>0.74650000000000016</c:v>
                </c:pt>
                <c:pt idx="2">
                  <c:v>0.7890625</c:v>
                </c:pt>
                <c:pt idx="3">
                  <c:v>0.8118749999999999</c:v>
                </c:pt>
                <c:pt idx="4">
                  <c:v>0.82462500000000005</c:v>
                </c:pt>
                <c:pt idx="5">
                  <c:v>0.82537499999999986</c:v>
                </c:pt>
                <c:pt idx="6">
                  <c:v>0.80559375000000011</c:v>
                </c:pt>
                <c:pt idx="7">
                  <c:v>0.7815312499999999</c:v>
                </c:pt>
                <c:pt idx="8">
                  <c:v>0.80618749999999995</c:v>
                </c:pt>
                <c:pt idx="9">
                  <c:v>0.55065624999999985</c:v>
                </c:pt>
                <c:pt idx="10">
                  <c:v>0.54449999999999987</c:v>
                </c:pt>
                <c:pt idx="11">
                  <c:v>0.57996874999999992</c:v>
                </c:pt>
                <c:pt idx="12">
                  <c:v>0.60390624999999998</c:v>
                </c:pt>
                <c:pt idx="13">
                  <c:v>0.61537500000000001</c:v>
                </c:pt>
                <c:pt idx="14">
                  <c:v>0.59149999999999991</c:v>
                </c:pt>
                <c:pt idx="15">
                  <c:v>0.53609375000000004</c:v>
                </c:pt>
                <c:pt idx="16">
                  <c:v>0.58325000000000005</c:v>
                </c:pt>
                <c:pt idx="17">
                  <c:v>0.62612499999999993</c:v>
                </c:pt>
                <c:pt idx="18">
                  <c:v>0.64084375000000005</c:v>
                </c:pt>
                <c:pt idx="19">
                  <c:v>0.78728124999999993</c:v>
                </c:pt>
                <c:pt idx="20">
                  <c:v>0.7734375</c:v>
                </c:pt>
                <c:pt idx="21">
                  <c:v>0.57281250000000006</c:v>
                </c:pt>
                <c:pt idx="22">
                  <c:v>0.58821875000000001</c:v>
                </c:pt>
                <c:pt idx="23">
                  <c:v>0.48284375000000002</c:v>
                </c:pt>
                <c:pt idx="24">
                  <c:v>0.40653125000000001</c:v>
                </c:pt>
                <c:pt idx="25">
                  <c:v>0.35815624999999995</c:v>
                </c:pt>
                <c:pt idx="26">
                  <c:v>0.29503125000000002</c:v>
                </c:pt>
                <c:pt idx="27">
                  <c:v>0.25665625000000003</c:v>
                </c:pt>
                <c:pt idx="28">
                  <c:v>0.2245625</c:v>
                </c:pt>
                <c:pt idx="29">
                  <c:v>0.19453125000000002</c:v>
                </c:pt>
                <c:pt idx="30">
                  <c:v>0.2159375</c:v>
                </c:pt>
                <c:pt idx="31">
                  <c:v>0.21256250000000002</c:v>
                </c:pt>
                <c:pt idx="32">
                  <c:v>0.19153125000000001</c:v>
                </c:pt>
                <c:pt idx="33">
                  <c:v>0.29393749999999996</c:v>
                </c:pt>
                <c:pt idx="34">
                  <c:v>0.31059375</c:v>
                </c:pt>
                <c:pt idx="35">
                  <c:v>0.27684375000000006</c:v>
                </c:pt>
                <c:pt idx="36">
                  <c:v>0.26750000000000002</c:v>
                </c:pt>
                <c:pt idx="37">
                  <c:v>0.24521874999999999</c:v>
                </c:pt>
                <c:pt idx="38">
                  <c:v>0.2195</c:v>
                </c:pt>
                <c:pt idx="39">
                  <c:v>0.21787499999999999</c:v>
                </c:pt>
                <c:pt idx="40">
                  <c:v>0.27928125000000004</c:v>
                </c:pt>
                <c:pt idx="41">
                  <c:v>0.2628125</c:v>
                </c:pt>
                <c:pt idx="42">
                  <c:v>0.21031249999999999</c:v>
                </c:pt>
                <c:pt idx="43">
                  <c:v>0.20274999999999999</c:v>
                </c:pt>
                <c:pt idx="44">
                  <c:v>0.200375</c:v>
                </c:pt>
                <c:pt idx="45">
                  <c:v>0.34106249999999999</c:v>
                </c:pt>
                <c:pt idx="46">
                  <c:v>0.33124999999999999</c:v>
                </c:pt>
                <c:pt idx="47">
                  <c:v>0.32956249999999998</c:v>
                </c:pt>
                <c:pt idx="48">
                  <c:v>0.35249999999999998</c:v>
                </c:pt>
                <c:pt idx="49">
                  <c:v>0.36534375000000002</c:v>
                </c:pt>
                <c:pt idx="50">
                  <c:v>0.37590625</c:v>
                </c:pt>
                <c:pt idx="51">
                  <c:v>0.41718750000000004</c:v>
                </c:pt>
                <c:pt idx="52">
                  <c:v>0.44662499999999999</c:v>
                </c:pt>
                <c:pt idx="53">
                  <c:v>0.48921874999999998</c:v>
                </c:pt>
                <c:pt idx="54">
                  <c:v>0.64740625000000007</c:v>
                </c:pt>
                <c:pt idx="55">
                  <c:v>0.71918749999999998</c:v>
                </c:pt>
                <c:pt idx="56">
                  <c:v>0.76553125</c:v>
                </c:pt>
                <c:pt idx="57">
                  <c:v>0.63084374999999993</c:v>
                </c:pt>
                <c:pt idx="58">
                  <c:v>0.64374999999999993</c:v>
                </c:pt>
                <c:pt idx="59">
                  <c:v>0.68668750000000001</c:v>
                </c:pt>
                <c:pt idx="60">
                  <c:v>0.67918750000000006</c:v>
                </c:pt>
                <c:pt idx="61">
                  <c:v>0.67081250000000003</c:v>
                </c:pt>
                <c:pt idx="62">
                  <c:v>0.63321874999999994</c:v>
                </c:pt>
                <c:pt idx="63">
                  <c:v>0.57918749999999997</c:v>
                </c:pt>
                <c:pt idx="64">
                  <c:v>0.54874999999999996</c:v>
                </c:pt>
                <c:pt idx="65">
                  <c:v>0.60381250000000009</c:v>
                </c:pt>
                <c:pt idx="66">
                  <c:v>0.51412499999999994</c:v>
                </c:pt>
                <c:pt idx="67">
                  <c:v>0.45990625000000002</c:v>
                </c:pt>
                <c:pt idx="68">
                  <c:v>0.44012499999999999</c:v>
                </c:pt>
                <c:pt idx="69">
                  <c:v>0.49743749999999998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1096-48F9-B2FE-6AD37E806BCC}"/>
            </c:ext>
          </c:extLst>
        </c:ser>
        <c:ser>
          <c:idx val="1"/>
          <c:order val="1"/>
          <c:tx>
            <c:strRef>
              <c:f>'面板-景气指数'!$J$56</c:f>
              <c:strCache>
                <c:ptCount val="1"/>
                <c:pt idx="0">
                  <c:v>光伏上游</c:v>
                </c:pt>
              </c:strCache>
            </c:strRef>
          </c:tx>
          <c:spPr>
            <a:ln w="12700" cap="rnd" cmpd="sng" algn="ctr">
              <a:solidFill>
                <a:srgbClr val="00B0F0"/>
              </a:solidFill>
              <a:prstDash val="dash"/>
              <a:round/>
            </a:ln>
          </c:spPr>
          <c:marker>
            <c:symbol val="none"/>
          </c:marker>
          <c:cat>
            <c:numRef>
              <c:f>'面板-景气指数'!$M$32:$CD$32</c:f>
              <c:numCache>
                <c:formatCode>[$-409]mmm\-yy;@</c:formatCode>
                <c:ptCount val="70"/>
                <c:pt idx="0">
                  <c:v>44865</c:v>
                </c:pt>
                <c:pt idx="1">
                  <c:v>44834</c:v>
                </c:pt>
                <c:pt idx="2">
                  <c:v>44804</c:v>
                </c:pt>
                <c:pt idx="3">
                  <c:v>44773</c:v>
                </c:pt>
                <c:pt idx="4">
                  <c:v>44742</c:v>
                </c:pt>
                <c:pt idx="5">
                  <c:v>44712</c:v>
                </c:pt>
                <c:pt idx="6">
                  <c:v>44681</c:v>
                </c:pt>
                <c:pt idx="7">
                  <c:v>44651</c:v>
                </c:pt>
                <c:pt idx="8">
                  <c:v>44620</c:v>
                </c:pt>
                <c:pt idx="9">
                  <c:v>44592</c:v>
                </c:pt>
                <c:pt idx="10">
                  <c:v>44561</c:v>
                </c:pt>
                <c:pt idx="11">
                  <c:v>44530</c:v>
                </c:pt>
                <c:pt idx="12">
                  <c:v>44500</c:v>
                </c:pt>
                <c:pt idx="13">
                  <c:v>44469</c:v>
                </c:pt>
                <c:pt idx="14">
                  <c:v>44439</c:v>
                </c:pt>
                <c:pt idx="15">
                  <c:v>44408</c:v>
                </c:pt>
                <c:pt idx="16">
                  <c:v>44377</c:v>
                </c:pt>
                <c:pt idx="17">
                  <c:v>44347</c:v>
                </c:pt>
                <c:pt idx="18">
                  <c:v>44316</c:v>
                </c:pt>
                <c:pt idx="19">
                  <c:v>44286</c:v>
                </c:pt>
                <c:pt idx="20">
                  <c:v>44255</c:v>
                </c:pt>
                <c:pt idx="21">
                  <c:v>44227</c:v>
                </c:pt>
                <c:pt idx="22">
                  <c:v>44196</c:v>
                </c:pt>
                <c:pt idx="23">
                  <c:v>44165</c:v>
                </c:pt>
                <c:pt idx="24">
                  <c:v>44135</c:v>
                </c:pt>
                <c:pt idx="25">
                  <c:v>44104</c:v>
                </c:pt>
                <c:pt idx="26">
                  <c:v>44074</c:v>
                </c:pt>
                <c:pt idx="27">
                  <c:v>44043</c:v>
                </c:pt>
                <c:pt idx="28">
                  <c:v>44012</c:v>
                </c:pt>
                <c:pt idx="29">
                  <c:v>43982</c:v>
                </c:pt>
                <c:pt idx="30">
                  <c:v>43951</c:v>
                </c:pt>
                <c:pt idx="31">
                  <c:v>43921</c:v>
                </c:pt>
                <c:pt idx="32">
                  <c:v>43890</c:v>
                </c:pt>
                <c:pt idx="33">
                  <c:v>43861</c:v>
                </c:pt>
                <c:pt idx="34">
                  <c:v>43830</c:v>
                </c:pt>
                <c:pt idx="35">
                  <c:v>43799</c:v>
                </c:pt>
                <c:pt idx="36">
                  <c:v>43769</c:v>
                </c:pt>
                <c:pt idx="37">
                  <c:v>43738</c:v>
                </c:pt>
                <c:pt idx="38">
                  <c:v>43708</c:v>
                </c:pt>
                <c:pt idx="39">
                  <c:v>43677</c:v>
                </c:pt>
                <c:pt idx="40">
                  <c:v>43646</c:v>
                </c:pt>
                <c:pt idx="41">
                  <c:v>43616</c:v>
                </c:pt>
                <c:pt idx="42">
                  <c:v>43585</c:v>
                </c:pt>
                <c:pt idx="43">
                  <c:v>43555</c:v>
                </c:pt>
                <c:pt idx="44">
                  <c:v>43524</c:v>
                </c:pt>
                <c:pt idx="45">
                  <c:v>43496</c:v>
                </c:pt>
                <c:pt idx="46">
                  <c:v>43465</c:v>
                </c:pt>
                <c:pt idx="47">
                  <c:v>43434</c:v>
                </c:pt>
                <c:pt idx="48">
                  <c:v>43404</c:v>
                </c:pt>
                <c:pt idx="49">
                  <c:v>43373</c:v>
                </c:pt>
                <c:pt idx="50">
                  <c:v>43343</c:v>
                </c:pt>
                <c:pt idx="51">
                  <c:v>43312</c:v>
                </c:pt>
                <c:pt idx="52">
                  <c:v>43281</c:v>
                </c:pt>
                <c:pt idx="53">
                  <c:v>43251</c:v>
                </c:pt>
                <c:pt idx="54">
                  <c:v>43220</c:v>
                </c:pt>
                <c:pt idx="55">
                  <c:v>43190</c:v>
                </c:pt>
                <c:pt idx="56">
                  <c:v>43159</c:v>
                </c:pt>
                <c:pt idx="57">
                  <c:v>43131</c:v>
                </c:pt>
                <c:pt idx="58">
                  <c:v>43100</c:v>
                </c:pt>
                <c:pt idx="59">
                  <c:v>43069</c:v>
                </c:pt>
                <c:pt idx="60">
                  <c:v>43039</c:v>
                </c:pt>
                <c:pt idx="61">
                  <c:v>43008</c:v>
                </c:pt>
                <c:pt idx="62">
                  <c:v>42978</c:v>
                </c:pt>
                <c:pt idx="63">
                  <c:v>42947</c:v>
                </c:pt>
                <c:pt idx="64">
                  <c:v>42916</c:v>
                </c:pt>
                <c:pt idx="65">
                  <c:v>42886</c:v>
                </c:pt>
                <c:pt idx="66">
                  <c:v>42855</c:v>
                </c:pt>
                <c:pt idx="67">
                  <c:v>42825</c:v>
                </c:pt>
                <c:pt idx="68">
                  <c:v>42794</c:v>
                </c:pt>
                <c:pt idx="69">
                  <c:v>42766</c:v>
                </c:pt>
              </c:numCache>
            </c:numRef>
          </c:cat>
          <c:val>
            <c:numRef>
              <c:f>'面板-景气指数'!$M$56:$CD$56</c:f>
              <c:numCache>
                <c:formatCode>0.0%</c:formatCode>
                <c:ptCount val="70"/>
                <c:pt idx="0">
                  <c:v>0.72233333333333327</c:v>
                </c:pt>
                <c:pt idx="1">
                  <c:v>0.71749999999999992</c:v>
                </c:pt>
                <c:pt idx="2">
                  <c:v>0.78733333333333333</c:v>
                </c:pt>
                <c:pt idx="3">
                  <c:v>0.78483333333333327</c:v>
                </c:pt>
                <c:pt idx="4">
                  <c:v>0.78266666666666662</c:v>
                </c:pt>
                <c:pt idx="5">
                  <c:v>0.79516666666666669</c:v>
                </c:pt>
                <c:pt idx="6">
                  <c:v>0.80233333333333334</c:v>
                </c:pt>
                <c:pt idx="7">
                  <c:v>0.77816666666666656</c:v>
                </c:pt>
                <c:pt idx="8">
                  <c:v>0.82633333333333336</c:v>
                </c:pt>
                <c:pt idx="9">
                  <c:v>0.80466666666666675</c:v>
                </c:pt>
                <c:pt idx="10">
                  <c:v>0.85283333333333322</c:v>
                </c:pt>
                <c:pt idx="11">
                  <c:v>0.91866666666666674</c:v>
                </c:pt>
                <c:pt idx="12">
                  <c:v>0.90200000000000002</c:v>
                </c:pt>
                <c:pt idx="13">
                  <c:v>0.84149999999999991</c:v>
                </c:pt>
                <c:pt idx="14">
                  <c:v>0.83216666666666672</c:v>
                </c:pt>
                <c:pt idx="15">
                  <c:v>0.82750000000000001</c:v>
                </c:pt>
                <c:pt idx="16">
                  <c:v>0.7669999999999999</c:v>
                </c:pt>
                <c:pt idx="17">
                  <c:v>0.75783333333333325</c:v>
                </c:pt>
                <c:pt idx="18">
                  <c:v>0.70216666666666672</c:v>
                </c:pt>
                <c:pt idx="19">
                  <c:v>0.67316666666666658</c:v>
                </c:pt>
                <c:pt idx="20">
                  <c:v>0.45466666666666661</c:v>
                </c:pt>
                <c:pt idx="21">
                  <c:v>0.46433333333333332</c:v>
                </c:pt>
                <c:pt idx="22">
                  <c:v>0.45466666666666672</c:v>
                </c:pt>
                <c:pt idx="23">
                  <c:v>0.34333333333333332</c:v>
                </c:pt>
                <c:pt idx="24">
                  <c:v>0.312</c:v>
                </c:pt>
                <c:pt idx="25">
                  <c:v>0.18383333333333332</c:v>
                </c:pt>
                <c:pt idx="26">
                  <c:v>6.2333333333333331E-2</c:v>
                </c:pt>
                <c:pt idx="27">
                  <c:v>1.1999999999999999E-2</c:v>
                </c:pt>
                <c:pt idx="28">
                  <c:v>1.1999999999999999E-2</c:v>
                </c:pt>
                <c:pt idx="29">
                  <c:v>3.1E-2</c:v>
                </c:pt>
                <c:pt idx="30">
                  <c:v>7.4666666666666659E-2</c:v>
                </c:pt>
                <c:pt idx="31">
                  <c:v>0.17850000000000002</c:v>
                </c:pt>
                <c:pt idx="32">
                  <c:v>0.34733333333333333</c:v>
                </c:pt>
                <c:pt idx="33">
                  <c:v>0.34966666666666663</c:v>
                </c:pt>
                <c:pt idx="34">
                  <c:v>0.35450000000000004</c:v>
                </c:pt>
                <c:pt idx="35">
                  <c:v>0.28016666666666667</c:v>
                </c:pt>
                <c:pt idx="36">
                  <c:v>0.23433333333333337</c:v>
                </c:pt>
                <c:pt idx="37">
                  <c:v>0.20283333333333334</c:v>
                </c:pt>
                <c:pt idx="38">
                  <c:v>0.20050000000000001</c:v>
                </c:pt>
                <c:pt idx="39">
                  <c:v>0.22950000000000001</c:v>
                </c:pt>
                <c:pt idx="40">
                  <c:v>0.27533333333333337</c:v>
                </c:pt>
                <c:pt idx="41">
                  <c:v>0.28483333333333333</c:v>
                </c:pt>
                <c:pt idx="42">
                  <c:v>0.29199999999999998</c:v>
                </c:pt>
                <c:pt idx="43">
                  <c:v>0.33299999999999996</c:v>
                </c:pt>
                <c:pt idx="44">
                  <c:v>0.36283333333333334</c:v>
                </c:pt>
                <c:pt idx="45">
                  <c:v>0.33866666666666667</c:v>
                </c:pt>
                <c:pt idx="46">
                  <c:v>0.35316666666666663</c:v>
                </c:pt>
                <c:pt idx="47">
                  <c:v>0.39250000000000002</c:v>
                </c:pt>
                <c:pt idx="48">
                  <c:v>0.39733333333333332</c:v>
                </c:pt>
                <c:pt idx="49">
                  <c:v>0.39733333333333337</c:v>
                </c:pt>
                <c:pt idx="50">
                  <c:v>0.4296666666666667</c:v>
                </c:pt>
                <c:pt idx="51">
                  <c:v>0.45150000000000001</c:v>
                </c:pt>
                <c:pt idx="52">
                  <c:v>0.46849999999999997</c:v>
                </c:pt>
                <c:pt idx="53">
                  <c:v>0.42566666666666658</c:v>
                </c:pt>
                <c:pt idx="54">
                  <c:v>0.43283333333333324</c:v>
                </c:pt>
                <c:pt idx="55">
                  <c:v>0.45466666666666661</c:v>
                </c:pt>
                <c:pt idx="56">
                  <c:v>0.54816666666666669</c:v>
                </c:pt>
                <c:pt idx="57">
                  <c:v>0.56283333333333341</c:v>
                </c:pt>
                <c:pt idx="58">
                  <c:v>0.58450000000000002</c:v>
                </c:pt>
                <c:pt idx="59">
                  <c:v>0.63400000000000001</c:v>
                </c:pt>
                <c:pt idx="60">
                  <c:v>0.6243333333333333</c:v>
                </c:pt>
                <c:pt idx="61">
                  <c:v>0.61</c:v>
                </c:pt>
                <c:pt idx="62">
                  <c:v>0.52216666666666656</c:v>
                </c:pt>
                <c:pt idx="63">
                  <c:v>0.46150000000000002</c:v>
                </c:pt>
                <c:pt idx="64">
                  <c:v>0.45916666666666667</c:v>
                </c:pt>
                <c:pt idx="65">
                  <c:v>0.52833333333333343</c:v>
                </c:pt>
                <c:pt idx="66">
                  <c:v>0.56933333333333336</c:v>
                </c:pt>
                <c:pt idx="67">
                  <c:v>0.57650000000000001</c:v>
                </c:pt>
                <c:pt idx="68">
                  <c:v>0.49716666666666676</c:v>
                </c:pt>
                <c:pt idx="69">
                  <c:v>0.48283333333333339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1096-48F9-B2FE-6AD37E806BCC}"/>
            </c:ext>
          </c:extLst>
        </c:ser>
        <c:ser>
          <c:idx val="2"/>
          <c:order val="2"/>
          <c:tx>
            <c:strRef>
              <c:f>'面板-景气指数'!$J$57</c:f>
              <c:strCache>
                <c:ptCount val="1"/>
                <c:pt idx="0">
                  <c:v>光伏中游</c:v>
                </c:pt>
              </c:strCache>
            </c:strRef>
          </c:tx>
          <c:marker>
            <c:symbol val="none"/>
          </c:marker>
          <c:cat>
            <c:numRef>
              <c:f>'面板-景气指数'!$M$32:$CD$32</c:f>
              <c:numCache>
                <c:formatCode>[$-409]mmm\-yy;@</c:formatCode>
                <c:ptCount val="70"/>
                <c:pt idx="0">
                  <c:v>44865</c:v>
                </c:pt>
                <c:pt idx="1">
                  <c:v>44834</c:v>
                </c:pt>
                <c:pt idx="2">
                  <c:v>44804</c:v>
                </c:pt>
                <c:pt idx="3">
                  <c:v>44773</c:v>
                </c:pt>
                <c:pt idx="4">
                  <c:v>44742</c:v>
                </c:pt>
                <c:pt idx="5">
                  <c:v>44712</c:v>
                </c:pt>
                <c:pt idx="6">
                  <c:v>44681</c:v>
                </c:pt>
                <c:pt idx="7">
                  <c:v>44651</c:v>
                </c:pt>
                <c:pt idx="8">
                  <c:v>44620</c:v>
                </c:pt>
                <c:pt idx="9">
                  <c:v>44592</c:v>
                </c:pt>
                <c:pt idx="10">
                  <c:v>44561</c:v>
                </c:pt>
                <c:pt idx="11">
                  <c:v>44530</c:v>
                </c:pt>
                <c:pt idx="12">
                  <c:v>44500</c:v>
                </c:pt>
                <c:pt idx="13">
                  <c:v>44469</c:v>
                </c:pt>
                <c:pt idx="14">
                  <c:v>44439</c:v>
                </c:pt>
                <c:pt idx="15">
                  <c:v>44408</c:v>
                </c:pt>
                <c:pt idx="16">
                  <c:v>44377</c:v>
                </c:pt>
                <c:pt idx="17">
                  <c:v>44347</c:v>
                </c:pt>
                <c:pt idx="18">
                  <c:v>44316</c:v>
                </c:pt>
                <c:pt idx="19">
                  <c:v>44286</c:v>
                </c:pt>
                <c:pt idx="20">
                  <c:v>44255</c:v>
                </c:pt>
                <c:pt idx="21">
                  <c:v>44227</c:v>
                </c:pt>
                <c:pt idx="22">
                  <c:v>44196</c:v>
                </c:pt>
                <c:pt idx="23">
                  <c:v>44165</c:v>
                </c:pt>
                <c:pt idx="24">
                  <c:v>44135</c:v>
                </c:pt>
                <c:pt idx="25">
                  <c:v>44104</c:v>
                </c:pt>
                <c:pt idx="26">
                  <c:v>44074</c:v>
                </c:pt>
                <c:pt idx="27">
                  <c:v>44043</c:v>
                </c:pt>
                <c:pt idx="28">
                  <c:v>44012</c:v>
                </c:pt>
                <c:pt idx="29">
                  <c:v>43982</c:v>
                </c:pt>
                <c:pt idx="30">
                  <c:v>43951</c:v>
                </c:pt>
                <c:pt idx="31">
                  <c:v>43921</c:v>
                </c:pt>
                <c:pt idx="32">
                  <c:v>43890</c:v>
                </c:pt>
                <c:pt idx="33">
                  <c:v>43861</c:v>
                </c:pt>
                <c:pt idx="34">
                  <c:v>43830</c:v>
                </c:pt>
                <c:pt idx="35">
                  <c:v>43799</c:v>
                </c:pt>
                <c:pt idx="36">
                  <c:v>43769</c:v>
                </c:pt>
                <c:pt idx="37">
                  <c:v>43738</c:v>
                </c:pt>
                <c:pt idx="38">
                  <c:v>43708</c:v>
                </c:pt>
                <c:pt idx="39">
                  <c:v>43677</c:v>
                </c:pt>
                <c:pt idx="40">
                  <c:v>43646</c:v>
                </c:pt>
                <c:pt idx="41">
                  <c:v>43616</c:v>
                </c:pt>
                <c:pt idx="42">
                  <c:v>43585</c:v>
                </c:pt>
                <c:pt idx="43">
                  <c:v>43555</c:v>
                </c:pt>
                <c:pt idx="44">
                  <c:v>43524</c:v>
                </c:pt>
                <c:pt idx="45">
                  <c:v>43496</c:v>
                </c:pt>
                <c:pt idx="46">
                  <c:v>43465</c:v>
                </c:pt>
                <c:pt idx="47">
                  <c:v>43434</c:v>
                </c:pt>
                <c:pt idx="48">
                  <c:v>43404</c:v>
                </c:pt>
                <c:pt idx="49">
                  <c:v>43373</c:v>
                </c:pt>
                <c:pt idx="50">
                  <c:v>43343</c:v>
                </c:pt>
                <c:pt idx="51">
                  <c:v>43312</c:v>
                </c:pt>
                <c:pt idx="52">
                  <c:v>43281</c:v>
                </c:pt>
                <c:pt idx="53">
                  <c:v>43251</c:v>
                </c:pt>
                <c:pt idx="54">
                  <c:v>43220</c:v>
                </c:pt>
                <c:pt idx="55">
                  <c:v>43190</c:v>
                </c:pt>
                <c:pt idx="56">
                  <c:v>43159</c:v>
                </c:pt>
                <c:pt idx="57">
                  <c:v>43131</c:v>
                </c:pt>
                <c:pt idx="58">
                  <c:v>43100</c:v>
                </c:pt>
                <c:pt idx="59">
                  <c:v>43069</c:v>
                </c:pt>
                <c:pt idx="60">
                  <c:v>43039</c:v>
                </c:pt>
                <c:pt idx="61">
                  <c:v>43008</c:v>
                </c:pt>
                <c:pt idx="62">
                  <c:v>42978</c:v>
                </c:pt>
                <c:pt idx="63">
                  <c:v>42947</c:v>
                </c:pt>
                <c:pt idx="64">
                  <c:v>42916</c:v>
                </c:pt>
                <c:pt idx="65">
                  <c:v>42886</c:v>
                </c:pt>
                <c:pt idx="66">
                  <c:v>42855</c:v>
                </c:pt>
                <c:pt idx="67">
                  <c:v>42825</c:v>
                </c:pt>
                <c:pt idx="68">
                  <c:v>42794</c:v>
                </c:pt>
                <c:pt idx="69">
                  <c:v>42766</c:v>
                </c:pt>
              </c:numCache>
            </c:numRef>
          </c:cat>
          <c:val>
            <c:numRef>
              <c:f>'面板-景气指数'!$M$57:$CD$57</c:f>
              <c:numCache>
                <c:formatCode>0.0%</c:formatCode>
                <c:ptCount val="70"/>
                <c:pt idx="0">
                  <c:v>0.75687499999999996</c:v>
                </c:pt>
                <c:pt idx="1">
                  <c:v>0.75958333333333339</c:v>
                </c:pt>
                <c:pt idx="2">
                  <c:v>0.80191666666666672</c:v>
                </c:pt>
                <c:pt idx="3">
                  <c:v>0.83737500000000009</c:v>
                </c:pt>
                <c:pt idx="4">
                  <c:v>0.85087499999999994</c:v>
                </c:pt>
                <c:pt idx="5">
                  <c:v>0.85270833333333329</c:v>
                </c:pt>
                <c:pt idx="6">
                  <c:v>0.84333333333333338</c:v>
                </c:pt>
                <c:pt idx="7">
                  <c:v>0.84108333333333329</c:v>
                </c:pt>
                <c:pt idx="8">
                  <c:v>0.8570000000000001</c:v>
                </c:pt>
                <c:pt idx="9">
                  <c:v>0.50804166666666661</c:v>
                </c:pt>
                <c:pt idx="10">
                  <c:v>0.48779166666666668</c:v>
                </c:pt>
                <c:pt idx="11">
                  <c:v>0.52233333333333343</c:v>
                </c:pt>
                <c:pt idx="12">
                  <c:v>0.55925000000000002</c:v>
                </c:pt>
                <c:pt idx="13">
                  <c:v>0.58391666666666664</c:v>
                </c:pt>
                <c:pt idx="14">
                  <c:v>0.55658333333333332</c:v>
                </c:pt>
                <c:pt idx="15">
                  <c:v>0.49079166666666668</c:v>
                </c:pt>
                <c:pt idx="16">
                  <c:v>0.57754166666666673</c:v>
                </c:pt>
                <c:pt idx="17">
                  <c:v>0.62550000000000006</c:v>
                </c:pt>
                <c:pt idx="18">
                  <c:v>0.61724999999999997</c:v>
                </c:pt>
                <c:pt idx="19">
                  <c:v>0.80975000000000008</c:v>
                </c:pt>
                <c:pt idx="20">
                  <c:v>0.85054166666666664</c:v>
                </c:pt>
                <c:pt idx="21">
                  <c:v>0.63170833333333332</c:v>
                </c:pt>
                <c:pt idx="22">
                  <c:v>0.65466666666666662</c:v>
                </c:pt>
                <c:pt idx="23">
                  <c:v>0.54195833333333343</c:v>
                </c:pt>
                <c:pt idx="24">
                  <c:v>0.44770833333333337</c:v>
                </c:pt>
                <c:pt idx="25">
                  <c:v>0.41208333333333336</c:v>
                </c:pt>
                <c:pt idx="26">
                  <c:v>0.35391666666666666</c:v>
                </c:pt>
                <c:pt idx="27">
                  <c:v>0.31037500000000001</c:v>
                </c:pt>
                <c:pt idx="28">
                  <c:v>0.26354166666666662</c:v>
                </c:pt>
                <c:pt idx="29">
                  <c:v>0.21533333333333335</c:v>
                </c:pt>
                <c:pt idx="30">
                  <c:v>0.23183333333333334</c:v>
                </c:pt>
                <c:pt idx="31">
                  <c:v>0.20104166666666667</c:v>
                </c:pt>
                <c:pt idx="32">
                  <c:v>0.12304166666666665</c:v>
                </c:pt>
                <c:pt idx="33">
                  <c:v>0.24616666666666664</c:v>
                </c:pt>
                <c:pt idx="34">
                  <c:v>0.26716666666666666</c:v>
                </c:pt>
                <c:pt idx="35">
                  <c:v>0.23520833333333332</c:v>
                </c:pt>
                <c:pt idx="36">
                  <c:v>0.23383333333333334</c:v>
                </c:pt>
                <c:pt idx="37">
                  <c:v>0.22324999999999998</c:v>
                </c:pt>
                <c:pt idx="38">
                  <c:v>0.19854166666666664</c:v>
                </c:pt>
                <c:pt idx="39">
                  <c:v>0.19545833333333332</c:v>
                </c:pt>
                <c:pt idx="40">
                  <c:v>0.27020833333333333</c:v>
                </c:pt>
                <c:pt idx="41">
                  <c:v>0.26191666666666669</c:v>
                </c:pt>
                <c:pt idx="42">
                  <c:v>0.20183333333333331</c:v>
                </c:pt>
                <c:pt idx="43">
                  <c:v>0.18425000000000002</c:v>
                </c:pt>
                <c:pt idx="44">
                  <c:v>0.16116666666666668</c:v>
                </c:pt>
                <c:pt idx="45">
                  <c:v>0.32108333333333333</c:v>
                </c:pt>
                <c:pt idx="46">
                  <c:v>0.30437500000000001</c:v>
                </c:pt>
                <c:pt idx="47">
                  <c:v>0.29349999999999998</c:v>
                </c:pt>
                <c:pt idx="48">
                  <c:v>0.3222916666666667</c:v>
                </c:pt>
                <c:pt idx="49">
                  <c:v>0.33758333333333335</c:v>
                </c:pt>
                <c:pt idx="50">
                  <c:v>0.34233333333333332</c:v>
                </c:pt>
                <c:pt idx="51">
                  <c:v>0.39129166666666665</c:v>
                </c:pt>
                <c:pt idx="52">
                  <c:v>0.4257083333333333</c:v>
                </c:pt>
                <c:pt idx="53">
                  <c:v>0.49258333333333337</c:v>
                </c:pt>
                <c:pt idx="54">
                  <c:v>0.69804166666666667</c:v>
                </c:pt>
                <c:pt idx="55">
                  <c:v>0.78520833333333329</c:v>
                </c:pt>
                <c:pt idx="56">
                  <c:v>0.8211666666666666</c:v>
                </c:pt>
                <c:pt idx="57">
                  <c:v>0.63916666666666666</c:v>
                </c:pt>
                <c:pt idx="58">
                  <c:v>0.65095833333333331</c:v>
                </c:pt>
                <c:pt idx="59">
                  <c:v>0.69887500000000002</c:v>
                </c:pt>
                <c:pt idx="60">
                  <c:v>0.69191666666666674</c:v>
                </c:pt>
                <c:pt idx="61">
                  <c:v>0.68312499999999998</c:v>
                </c:pt>
                <c:pt idx="62">
                  <c:v>0.65312499999999996</c:v>
                </c:pt>
                <c:pt idx="63">
                  <c:v>0.59745833333333331</c:v>
                </c:pt>
                <c:pt idx="64">
                  <c:v>0.5605416666666666</c:v>
                </c:pt>
                <c:pt idx="65">
                  <c:v>0.61787500000000006</c:v>
                </c:pt>
                <c:pt idx="66">
                  <c:v>0.48866666666666664</c:v>
                </c:pt>
                <c:pt idx="67">
                  <c:v>0.41516666666666663</c:v>
                </c:pt>
                <c:pt idx="68">
                  <c:v>0.40679166666666666</c:v>
                </c:pt>
                <c:pt idx="69">
                  <c:v>0.50087500000000007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1096-48F9-B2FE-6AD37E806BCC}"/>
            </c:ext>
          </c:extLst>
        </c:ser>
        <c:ser>
          <c:idx val="3"/>
          <c:order val="3"/>
          <c:tx>
            <c:strRef>
              <c:f>'面板-景气指数'!$J$58</c:f>
              <c:strCache>
                <c:ptCount val="1"/>
                <c:pt idx="0">
                  <c:v>光伏下游</c:v>
                </c:pt>
              </c:strCache>
            </c:strRef>
          </c:tx>
          <c:spPr>
            <a:ln w="19050" cap="rnd" cmpd="sng" algn="ctr">
              <a:solidFill>
                <a:srgbClr val="C00000"/>
              </a:solidFill>
              <a:prstDash val="sysDot"/>
              <a:round/>
            </a:ln>
          </c:spPr>
          <c:marker>
            <c:symbol val="none"/>
          </c:marker>
          <c:cat>
            <c:numRef>
              <c:f>'面板-景气指数'!$M$32:$CD$32</c:f>
              <c:numCache>
                <c:formatCode>[$-409]mmm\-yy;@</c:formatCode>
                <c:ptCount val="70"/>
                <c:pt idx="0">
                  <c:v>44865</c:v>
                </c:pt>
                <c:pt idx="1">
                  <c:v>44834</c:v>
                </c:pt>
                <c:pt idx="2">
                  <c:v>44804</c:v>
                </c:pt>
                <c:pt idx="3">
                  <c:v>44773</c:v>
                </c:pt>
                <c:pt idx="4">
                  <c:v>44742</c:v>
                </c:pt>
                <c:pt idx="5">
                  <c:v>44712</c:v>
                </c:pt>
                <c:pt idx="6">
                  <c:v>44681</c:v>
                </c:pt>
                <c:pt idx="7">
                  <c:v>44651</c:v>
                </c:pt>
                <c:pt idx="8">
                  <c:v>44620</c:v>
                </c:pt>
                <c:pt idx="9">
                  <c:v>44592</c:v>
                </c:pt>
                <c:pt idx="10">
                  <c:v>44561</c:v>
                </c:pt>
                <c:pt idx="11">
                  <c:v>44530</c:v>
                </c:pt>
                <c:pt idx="12">
                  <c:v>44500</c:v>
                </c:pt>
                <c:pt idx="13">
                  <c:v>44469</c:v>
                </c:pt>
                <c:pt idx="14">
                  <c:v>44439</c:v>
                </c:pt>
                <c:pt idx="15">
                  <c:v>44408</c:v>
                </c:pt>
                <c:pt idx="16">
                  <c:v>44377</c:v>
                </c:pt>
                <c:pt idx="17">
                  <c:v>44347</c:v>
                </c:pt>
                <c:pt idx="18">
                  <c:v>44316</c:v>
                </c:pt>
                <c:pt idx="19">
                  <c:v>44286</c:v>
                </c:pt>
                <c:pt idx="20">
                  <c:v>44255</c:v>
                </c:pt>
                <c:pt idx="21">
                  <c:v>44227</c:v>
                </c:pt>
                <c:pt idx="22">
                  <c:v>44196</c:v>
                </c:pt>
                <c:pt idx="23">
                  <c:v>44165</c:v>
                </c:pt>
                <c:pt idx="24">
                  <c:v>44135</c:v>
                </c:pt>
                <c:pt idx="25">
                  <c:v>44104</c:v>
                </c:pt>
                <c:pt idx="26">
                  <c:v>44074</c:v>
                </c:pt>
                <c:pt idx="27">
                  <c:v>44043</c:v>
                </c:pt>
                <c:pt idx="28">
                  <c:v>44012</c:v>
                </c:pt>
                <c:pt idx="29">
                  <c:v>43982</c:v>
                </c:pt>
                <c:pt idx="30">
                  <c:v>43951</c:v>
                </c:pt>
                <c:pt idx="31">
                  <c:v>43921</c:v>
                </c:pt>
                <c:pt idx="32">
                  <c:v>43890</c:v>
                </c:pt>
                <c:pt idx="33">
                  <c:v>43861</c:v>
                </c:pt>
                <c:pt idx="34">
                  <c:v>43830</c:v>
                </c:pt>
                <c:pt idx="35">
                  <c:v>43799</c:v>
                </c:pt>
                <c:pt idx="36">
                  <c:v>43769</c:v>
                </c:pt>
                <c:pt idx="37">
                  <c:v>43738</c:v>
                </c:pt>
                <c:pt idx="38">
                  <c:v>43708</c:v>
                </c:pt>
                <c:pt idx="39">
                  <c:v>43677</c:v>
                </c:pt>
                <c:pt idx="40">
                  <c:v>43646</c:v>
                </c:pt>
                <c:pt idx="41">
                  <c:v>43616</c:v>
                </c:pt>
                <c:pt idx="42">
                  <c:v>43585</c:v>
                </c:pt>
                <c:pt idx="43">
                  <c:v>43555</c:v>
                </c:pt>
                <c:pt idx="44">
                  <c:v>43524</c:v>
                </c:pt>
                <c:pt idx="45">
                  <c:v>43496</c:v>
                </c:pt>
                <c:pt idx="46">
                  <c:v>43465</c:v>
                </c:pt>
                <c:pt idx="47">
                  <c:v>43434</c:v>
                </c:pt>
                <c:pt idx="48">
                  <c:v>43404</c:v>
                </c:pt>
                <c:pt idx="49">
                  <c:v>43373</c:v>
                </c:pt>
                <c:pt idx="50">
                  <c:v>43343</c:v>
                </c:pt>
                <c:pt idx="51">
                  <c:v>43312</c:v>
                </c:pt>
                <c:pt idx="52">
                  <c:v>43281</c:v>
                </c:pt>
                <c:pt idx="53">
                  <c:v>43251</c:v>
                </c:pt>
                <c:pt idx="54">
                  <c:v>43220</c:v>
                </c:pt>
                <c:pt idx="55">
                  <c:v>43190</c:v>
                </c:pt>
                <c:pt idx="56">
                  <c:v>43159</c:v>
                </c:pt>
                <c:pt idx="57">
                  <c:v>43131</c:v>
                </c:pt>
                <c:pt idx="58">
                  <c:v>43100</c:v>
                </c:pt>
                <c:pt idx="59">
                  <c:v>43069</c:v>
                </c:pt>
                <c:pt idx="60">
                  <c:v>43039</c:v>
                </c:pt>
                <c:pt idx="61">
                  <c:v>43008</c:v>
                </c:pt>
                <c:pt idx="62">
                  <c:v>42978</c:v>
                </c:pt>
                <c:pt idx="63">
                  <c:v>42947</c:v>
                </c:pt>
                <c:pt idx="64">
                  <c:v>42916</c:v>
                </c:pt>
                <c:pt idx="65">
                  <c:v>42886</c:v>
                </c:pt>
                <c:pt idx="66">
                  <c:v>42855</c:v>
                </c:pt>
                <c:pt idx="67">
                  <c:v>42825</c:v>
                </c:pt>
                <c:pt idx="68">
                  <c:v>42794</c:v>
                </c:pt>
                <c:pt idx="69">
                  <c:v>42766</c:v>
                </c:pt>
              </c:numCache>
            </c:numRef>
          </c:cat>
          <c:val>
            <c:numRef>
              <c:f>'面板-景气指数'!$M$58:$CD$58</c:f>
              <c:numCache>
                <c:formatCode>0.0%</c:formatCode>
                <c:ptCount val="70"/>
                <c:pt idx="0">
                  <c:v>0.6765000000000001</c:v>
                </c:pt>
                <c:pt idx="1">
                  <c:v>0.6765000000000001</c:v>
                </c:pt>
                <c:pt idx="2">
                  <c:v>0.64</c:v>
                </c:pt>
                <c:pt idx="3">
                  <c:v>0.58699999999999997</c:v>
                </c:pt>
                <c:pt idx="4">
                  <c:v>0.63549999999999995</c:v>
                </c:pt>
                <c:pt idx="5">
                  <c:v>0.58799999999999997</c:v>
                </c:pt>
                <c:pt idx="6">
                  <c:v>0.36249999999999999</c:v>
                </c:pt>
                <c:pt idx="7">
                  <c:v>7.6999999999999999E-2</c:v>
                </c:pt>
                <c:pt idx="8">
                  <c:v>0.13600000000000001</c:v>
                </c:pt>
                <c:pt idx="9">
                  <c:v>0.3</c:v>
                </c:pt>
                <c:pt idx="10">
                  <c:v>0.3</c:v>
                </c:pt>
                <c:pt idx="11">
                  <c:v>0.2555</c:v>
                </c:pt>
                <c:pt idx="12">
                  <c:v>0.2455</c:v>
                </c:pt>
                <c:pt idx="13">
                  <c:v>0.3145</c:v>
                </c:pt>
                <c:pt idx="14">
                  <c:v>0.28849999999999998</c:v>
                </c:pt>
                <c:pt idx="15">
                  <c:v>0.20550000000000002</c:v>
                </c:pt>
                <c:pt idx="16">
                  <c:v>0.10050000000000001</c:v>
                </c:pt>
                <c:pt idx="17">
                  <c:v>0.23849999999999999</c:v>
                </c:pt>
                <c:pt idx="18">
                  <c:v>0.74</c:v>
                </c:pt>
                <c:pt idx="19">
                  <c:v>0.86</c:v>
                </c:pt>
                <c:pt idx="20">
                  <c:v>0.80449999999999999</c:v>
                </c:pt>
                <c:pt idx="21">
                  <c:v>0.1915</c:v>
                </c:pt>
                <c:pt idx="22">
                  <c:v>0.1915</c:v>
                </c:pt>
                <c:pt idx="23">
                  <c:v>0.192</c:v>
                </c:pt>
                <c:pt idx="24">
                  <c:v>0.19600000000000001</c:v>
                </c:pt>
                <c:pt idx="25">
                  <c:v>0.23400000000000001</c:v>
                </c:pt>
                <c:pt idx="26">
                  <c:v>0.28649999999999998</c:v>
                </c:pt>
                <c:pt idx="27">
                  <c:v>0.34600000000000003</c:v>
                </c:pt>
                <c:pt idx="28">
                  <c:v>0.39449999999999996</c:v>
                </c:pt>
                <c:pt idx="29">
                  <c:v>0.4355</c:v>
                </c:pt>
                <c:pt idx="30">
                  <c:v>0.44899999999999995</c:v>
                </c:pt>
                <c:pt idx="31">
                  <c:v>0.45299999999999996</c:v>
                </c:pt>
                <c:pt idx="32">
                  <c:v>0.54600000000000004</c:v>
                </c:pt>
                <c:pt idx="33">
                  <c:v>0.7</c:v>
                </c:pt>
                <c:pt idx="34">
                  <c:v>0.7</c:v>
                </c:pt>
                <c:pt idx="35">
                  <c:v>0.76649999999999996</c:v>
                </c:pt>
                <c:pt idx="36">
                  <c:v>0.77099999999999991</c:v>
                </c:pt>
                <c:pt idx="37">
                  <c:v>0.63600000000000001</c:v>
                </c:pt>
                <c:pt idx="38">
                  <c:v>0.52800000000000002</c:v>
                </c:pt>
                <c:pt idx="39">
                  <c:v>0.45200000000000001</c:v>
                </c:pt>
                <c:pt idx="40">
                  <c:v>0.4</c:v>
                </c:pt>
                <c:pt idx="41">
                  <c:v>0.20750000000000002</c:v>
                </c:pt>
                <c:pt idx="42">
                  <c:v>6.7000000000000004E-2</c:v>
                </c:pt>
                <c:pt idx="43">
                  <c:v>3.4000000000000002E-2</c:v>
                </c:pt>
                <c:pt idx="44">
                  <c:v>0.1835</c:v>
                </c:pt>
                <c:pt idx="45">
                  <c:v>0.58800000000000008</c:v>
                </c:pt>
                <c:pt idx="46">
                  <c:v>0.58800000000000008</c:v>
                </c:pt>
                <c:pt idx="47">
                  <c:v>0.57350000000000001</c:v>
                </c:pt>
                <c:pt idx="48">
                  <c:v>0.58050000000000002</c:v>
                </c:pt>
                <c:pt idx="49">
                  <c:v>0.60250000000000004</c:v>
                </c:pt>
                <c:pt idx="50">
                  <c:v>0.61749999999999994</c:v>
                </c:pt>
                <c:pt idx="51">
                  <c:v>0.625</c:v>
                </c:pt>
                <c:pt idx="52">
                  <c:v>0.63200000000000001</c:v>
                </c:pt>
                <c:pt idx="53">
                  <c:v>0.63949999999999996</c:v>
                </c:pt>
                <c:pt idx="54">
                  <c:v>0.6835</c:v>
                </c:pt>
                <c:pt idx="55">
                  <c:v>0.72049999999999992</c:v>
                </c:pt>
                <c:pt idx="56">
                  <c:v>0.75</c:v>
                </c:pt>
                <c:pt idx="57">
                  <c:v>0.73499999999999999</c:v>
                </c:pt>
                <c:pt idx="58">
                  <c:v>0.73499999999999999</c:v>
                </c:pt>
                <c:pt idx="59">
                  <c:v>0.69850000000000001</c:v>
                </c:pt>
                <c:pt idx="60">
                  <c:v>0.69100000000000006</c:v>
                </c:pt>
                <c:pt idx="61">
                  <c:v>0.70550000000000002</c:v>
                </c:pt>
                <c:pt idx="62">
                  <c:v>0.72750000000000004</c:v>
                </c:pt>
                <c:pt idx="63">
                  <c:v>0.71300000000000008</c:v>
                </c:pt>
                <c:pt idx="64">
                  <c:v>0.67599999999999993</c:v>
                </c:pt>
                <c:pt idx="65">
                  <c:v>0.66149999999999998</c:v>
                </c:pt>
                <c:pt idx="66">
                  <c:v>0.65400000000000003</c:v>
                </c:pt>
                <c:pt idx="67">
                  <c:v>0.64700000000000002</c:v>
                </c:pt>
                <c:pt idx="68">
                  <c:v>0.66900000000000004</c:v>
                </c:pt>
                <c:pt idx="69">
                  <c:v>0.5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3-1096-48F9-B2FE-6AD37E806B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57804000"/>
        <c:axId val="1657789856"/>
      </c:lineChart>
      <c:dateAx>
        <c:axId val="1657804000"/>
        <c:scaling>
          <c:orientation val="minMax"/>
          <c:min val="42795"/>
        </c:scaling>
        <c:delete val="0"/>
        <c:axPos val="b"/>
        <c:numFmt formatCode="yyyy\-mm" sourceLinked="0"/>
        <c:majorTickMark val="out"/>
        <c:minorTickMark val="none"/>
        <c:tickLblPos val="nextTo"/>
        <c:spPr>
          <a:noFill/>
          <a:ln w="6350" cap="flat" cmpd="sng" algn="ctr">
            <a:solidFill>
              <a:srgbClr val="000000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chemeClr val="tx1"/>
                </a:solidFill>
                <a:latin typeface="Arial" panose="020B0604020202020204" pitchFamily="7" charset="0"/>
                <a:ea typeface="楷体" panose="02010609060101010101" pitchFamily="49" charset="-122"/>
                <a:cs typeface="+mn-cs"/>
              </a:defRPr>
            </a:pPr>
            <a:endParaRPr lang="zh-CN"/>
          </a:p>
        </c:txPr>
        <c:crossAx val="1657789856"/>
        <c:crosses val="autoZero"/>
        <c:auto val="1"/>
        <c:lblOffset val="100"/>
        <c:baseTimeUnit val="months"/>
        <c:majorUnit val="3"/>
        <c:majorTimeUnit val="months"/>
      </c:dateAx>
      <c:valAx>
        <c:axId val="1657789856"/>
        <c:scaling>
          <c:orientation val="minMax"/>
          <c:max val="1"/>
        </c:scaling>
        <c:delete val="0"/>
        <c:axPos val="l"/>
        <c:numFmt formatCode="0%" sourceLinked="0"/>
        <c:majorTickMark val="out"/>
        <c:minorTickMark val="none"/>
        <c:tickLblPos val="nextTo"/>
        <c:spPr>
          <a:noFill/>
          <a:ln w="6350" cap="flat" cmpd="sng" algn="ctr">
            <a:solidFill>
              <a:srgbClr val="000000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chemeClr val="tx1"/>
                </a:solidFill>
                <a:latin typeface="Arial" panose="020B0604020202020204" pitchFamily="7" charset="0"/>
                <a:ea typeface="楷体" panose="02010609060101010101" pitchFamily="49" charset="-122"/>
                <a:cs typeface="+mn-cs"/>
              </a:defRPr>
            </a:pPr>
            <a:endParaRPr lang="zh-CN"/>
          </a:p>
        </c:txPr>
        <c:crossAx val="1657804000"/>
        <c:crosses val="autoZero"/>
        <c:crossBetween val="between"/>
      </c:valAx>
    </c:plotArea>
    <c:legend>
      <c:legendPos val="t"/>
      <c:layout>
        <c:manualLayout>
          <c:xMode val="edge"/>
          <c:yMode val="edge"/>
          <c:x val="0.12577306147444101"/>
          <c:y val="1.2448598097033E-2"/>
          <c:w val="0.78300366620190098"/>
          <c:h val="0.139709299851032"/>
        </c:manualLayout>
      </c:layout>
      <c:overlay val="0"/>
      <c:txPr>
        <a:bodyPr rot="0" spcFirstLastPara="0" vertOverflow="ellipsis" vert="horz" wrap="square" anchor="ctr" anchorCtr="1"/>
        <a:lstStyle/>
        <a:p>
          <a:pPr>
            <a:defRPr lang="zh-CN" sz="800" b="0" i="0" u="none" strike="noStrike" kern="1200" baseline="0">
              <a:solidFill>
                <a:schemeClr val="tx1"/>
              </a:solidFill>
              <a:latin typeface="Arial" panose="020B0604020202020204" pitchFamily="7" charset="0"/>
              <a:ea typeface="楷体" panose="02010609060101010101" pitchFamily="49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ln w="6350" cap="flat" cmpd="sng" algn="ctr">
      <a:noFill/>
      <a:prstDash val="solid"/>
      <a:round/>
    </a:ln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5.8755030621172398E-2"/>
          <c:y val="0.11177269507978201"/>
          <c:w val="0.83562282822912703"/>
          <c:h val="0.68047629087109196"/>
        </c:manualLayout>
      </c:layout>
      <c:lineChart>
        <c:grouping val="standard"/>
        <c:varyColors val="0"/>
        <c:ser>
          <c:idx val="0"/>
          <c:order val="0"/>
          <c:tx>
            <c:strRef>
              <c:f>'面板-景气指数'!$J$38</c:f>
              <c:strCache>
                <c:ptCount val="1"/>
                <c:pt idx="0">
                  <c:v>风电</c:v>
                </c:pt>
              </c:strCache>
            </c:strRef>
          </c:tx>
          <c:marker>
            <c:symbol val="none"/>
          </c:marker>
          <c:cat>
            <c:numRef>
              <c:f>'面板-景气指数'!$M$32:$CD$32</c:f>
              <c:numCache>
                <c:formatCode>[$-409]mmm\-yy;@</c:formatCode>
                <c:ptCount val="70"/>
                <c:pt idx="0">
                  <c:v>44865</c:v>
                </c:pt>
                <c:pt idx="1">
                  <c:v>44834</c:v>
                </c:pt>
                <c:pt idx="2">
                  <c:v>44804</c:v>
                </c:pt>
                <c:pt idx="3">
                  <c:v>44773</c:v>
                </c:pt>
                <c:pt idx="4">
                  <c:v>44742</c:v>
                </c:pt>
                <c:pt idx="5">
                  <c:v>44712</c:v>
                </c:pt>
                <c:pt idx="6">
                  <c:v>44681</c:v>
                </c:pt>
                <c:pt idx="7">
                  <c:v>44651</c:v>
                </c:pt>
                <c:pt idx="8">
                  <c:v>44620</c:v>
                </c:pt>
                <c:pt idx="9">
                  <c:v>44592</c:v>
                </c:pt>
                <c:pt idx="10">
                  <c:v>44561</c:v>
                </c:pt>
                <c:pt idx="11">
                  <c:v>44530</c:v>
                </c:pt>
                <c:pt idx="12">
                  <c:v>44500</c:v>
                </c:pt>
                <c:pt idx="13">
                  <c:v>44469</c:v>
                </c:pt>
                <c:pt idx="14">
                  <c:v>44439</c:v>
                </c:pt>
                <c:pt idx="15">
                  <c:v>44408</c:v>
                </c:pt>
                <c:pt idx="16">
                  <c:v>44377</c:v>
                </c:pt>
                <c:pt idx="17">
                  <c:v>44347</c:v>
                </c:pt>
                <c:pt idx="18">
                  <c:v>44316</c:v>
                </c:pt>
                <c:pt idx="19">
                  <c:v>44286</c:v>
                </c:pt>
                <c:pt idx="20">
                  <c:v>44255</c:v>
                </c:pt>
                <c:pt idx="21">
                  <c:v>44227</c:v>
                </c:pt>
                <c:pt idx="22">
                  <c:v>44196</c:v>
                </c:pt>
                <c:pt idx="23">
                  <c:v>44165</c:v>
                </c:pt>
                <c:pt idx="24">
                  <c:v>44135</c:v>
                </c:pt>
                <c:pt idx="25">
                  <c:v>44104</c:v>
                </c:pt>
                <c:pt idx="26">
                  <c:v>44074</c:v>
                </c:pt>
                <c:pt idx="27">
                  <c:v>44043</c:v>
                </c:pt>
                <c:pt idx="28">
                  <c:v>44012</c:v>
                </c:pt>
                <c:pt idx="29">
                  <c:v>43982</c:v>
                </c:pt>
                <c:pt idx="30">
                  <c:v>43951</c:v>
                </c:pt>
                <c:pt idx="31">
                  <c:v>43921</c:v>
                </c:pt>
                <c:pt idx="32">
                  <c:v>43890</c:v>
                </c:pt>
                <c:pt idx="33">
                  <c:v>43861</c:v>
                </c:pt>
                <c:pt idx="34">
                  <c:v>43830</c:v>
                </c:pt>
                <c:pt idx="35">
                  <c:v>43799</c:v>
                </c:pt>
                <c:pt idx="36">
                  <c:v>43769</c:v>
                </c:pt>
                <c:pt idx="37">
                  <c:v>43738</c:v>
                </c:pt>
                <c:pt idx="38">
                  <c:v>43708</c:v>
                </c:pt>
                <c:pt idx="39">
                  <c:v>43677</c:v>
                </c:pt>
                <c:pt idx="40">
                  <c:v>43646</c:v>
                </c:pt>
                <c:pt idx="41">
                  <c:v>43616</c:v>
                </c:pt>
                <c:pt idx="42">
                  <c:v>43585</c:v>
                </c:pt>
                <c:pt idx="43">
                  <c:v>43555</c:v>
                </c:pt>
                <c:pt idx="44">
                  <c:v>43524</c:v>
                </c:pt>
                <c:pt idx="45">
                  <c:v>43496</c:v>
                </c:pt>
                <c:pt idx="46">
                  <c:v>43465</c:v>
                </c:pt>
                <c:pt idx="47">
                  <c:v>43434</c:v>
                </c:pt>
                <c:pt idx="48">
                  <c:v>43404</c:v>
                </c:pt>
                <c:pt idx="49">
                  <c:v>43373</c:v>
                </c:pt>
                <c:pt idx="50">
                  <c:v>43343</c:v>
                </c:pt>
                <c:pt idx="51">
                  <c:v>43312</c:v>
                </c:pt>
                <c:pt idx="52">
                  <c:v>43281</c:v>
                </c:pt>
                <c:pt idx="53">
                  <c:v>43251</c:v>
                </c:pt>
                <c:pt idx="54">
                  <c:v>43220</c:v>
                </c:pt>
                <c:pt idx="55">
                  <c:v>43190</c:v>
                </c:pt>
                <c:pt idx="56">
                  <c:v>43159</c:v>
                </c:pt>
                <c:pt idx="57">
                  <c:v>43131</c:v>
                </c:pt>
                <c:pt idx="58">
                  <c:v>43100</c:v>
                </c:pt>
                <c:pt idx="59">
                  <c:v>43069</c:v>
                </c:pt>
                <c:pt idx="60">
                  <c:v>43039</c:v>
                </c:pt>
                <c:pt idx="61">
                  <c:v>43008</c:v>
                </c:pt>
                <c:pt idx="62">
                  <c:v>42978</c:v>
                </c:pt>
                <c:pt idx="63">
                  <c:v>42947</c:v>
                </c:pt>
                <c:pt idx="64">
                  <c:v>42916</c:v>
                </c:pt>
                <c:pt idx="65">
                  <c:v>42886</c:v>
                </c:pt>
                <c:pt idx="66">
                  <c:v>42855</c:v>
                </c:pt>
                <c:pt idx="67">
                  <c:v>42825</c:v>
                </c:pt>
                <c:pt idx="68">
                  <c:v>42794</c:v>
                </c:pt>
                <c:pt idx="69">
                  <c:v>42766</c:v>
                </c:pt>
              </c:numCache>
            </c:numRef>
          </c:cat>
          <c:val>
            <c:numRef>
              <c:f>'面板-景气指数'!$M$38:$CD$38</c:f>
              <c:numCache>
                <c:formatCode>0.0%</c:formatCode>
                <c:ptCount val="70"/>
                <c:pt idx="0">
                  <c:v>0.42663461538461545</c:v>
                </c:pt>
                <c:pt idx="1">
                  <c:v>0.41907692307692312</c:v>
                </c:pt>
                <c:pt idx="2">
                  <c:v>0.41230769230769237</c:v>
                </c:pt>
                <c:pt idx="3">
                  <c:v>0.37986538461538466</c:v>
                </c:pt>
                <c:pt idx="4">
                  <c:v>0.39523076923076927</c:v>
                </c:pt>
                <c:pt idx="5">
                  <c:v>0.42980769230769239</c:v>
                </c:pt>
                <c:pt idx="6">
                  <c:v>0.40128846153846159</c:v>
                </c:pt>
                <c:pt idx="7">
                  <c:v>0.42100000000000004</c:v>
                </c:pt>
                <c:pt idx="8">
                  <c:v>0.49707692307692314</c:v>
                </c:pt>
                <c:pt idx="9">
                  <c:v>0.35619230769230775</c:v>
                </c:pt>
                <c:pt idx="10">
                  <c:v>0.35930769230769238</c:v>
                </c:pt>
                <c:pt idx="11">
                  <c:v>0.42417307692307699</c:v>
                </c:pt>
                <c:pt idx="12">
                  <c:v>0.46971153846153851</c:v>
                </c:pt>
                <c:pt idx="13">
                  <c:v>0.52265384615384625</c:v>
                </c:pt>
                <c:pt idx="14">
                  <c:v>0.54811538461538467</c:v>
                </c:pt>
                <c:pt idx="15">
                  <c:v>0.57740384615384621</c:v>
                </c:pt>
                <c:pt idx="16">
                  <c:v>0.56417307692307705</c:v>
                </c:pt>
                <c:pt idx="17">
                  <c:v>0.63373076923076932</c:v>
                </c:pt>
                <c:pt idx="18">
                  <c:v>0.70296153846153842</c:v>
                </c:pt>
                <c:pt idx="19">
                  <c:v>0.72590384615384618</c:v>
                </c:pt>
                <c:pt idx="20">
                  <c:v>0.68401923076923088</c:v>
                </c:pt>
                <c:pt idx="21">
                  <c:v>0.61167307692307693</c:v>
                </c:pt>
                <c:pt idx="22">
                  <c:v>0.59857692307692323</c:v>
                </c:pt>
                <c:pt idx="23">
                  <c:v>0.58159615384615382</c:v>
                </c:pt>
                <c:pt idx="24">
                  <c:v>0.51473076923076921</c:v>
                </c:pt>
                <c:pt idx="25">
                  <c:v>0.4385</c:v>
                </c:pt>
                <c:pt idx="26">
                  <c:v>0.46228846153846165</c:v>
                </c:pt>
                <c:pt idx="27">
                  <c:v>0.45213461538461552</c:v>
                </c:pt>
                <c:pt idx="28">
                  <c:v>0.43213461538461551</c:v>
                </c:pt>
                <c:pt idx="29">
                  <c:v>0.33757692307692316</c:v>
                </c:pt>
                <c:pt idx="30">
                  <c:v>0.31451923076923083</c:v>
                </c:pt>
                <c:pt idx="31">
                  <c:v>0.33090384615384616</c:v>
                </c:pt>
                <c:pt idx="32">
                  <c:v>0.39405769230769228</c:v>
                </c:pt>
                <c:pt idx="33">
                  <c:v>0.47167307692307697</c:v>
                </c:pt>
                <c:pt idx="34">
                  <c:v>0.49094230769230779</c:v>
                </c:pt>
                <c:pt idx="35">
                  <c:v>0.46140384615384616</c:v>
                </c:pt>
                <c:pt idx="36">
                  <c:v>0.4231923076923077</c:v>
                </c:pt>
                <c:pt idx="37">
                  <c:v>0.42357692307692307</c:v>
                </c:pt>
                <c:pt idx="38">
                  <c:v>0.43284615384615382</c:v>
                </c:pt>
                <c:pt idx="39">
                  <c:v>0.48240384615384613</c:v>
                </c:pt>
                <c:pt idx="40">
                  <c:v>0.4698846153846154</c:v>
                </c:pt>
                <c:pt idx="41">
                  <c:v>0.45828846153846153</c:v>
                </c:pt>
                <c:pt idx="42">
                  <c:v>0.42465384615384622</c:v>
                </c:pt>
                <c:pt idx="43">
                  <c:v>0.3874423076923077</c:v>
                </c:pt>
                <c:pt idx="44">
                  <c:v>0.31228846153846151</c:v>
                </c:pt>
                <c:pt idx="45">
                  <c:v>0.50013461538461546</c:v>
                </c:pt>
                <c:pt idx="46">
                  <c:v>0.50001923076923083</c:v>
                </c:pt>
                <c:pt idx="47">
                  <c:v>0.46194230769230776</c:v>
                </c:pt>
                <c:pt idx="48">
                  <c:v>0.43919230769230766</c:v>
                </c:pt>
                <c:pt idx="49">
                  <c:v>0.45978846153846159</c:v>
                </c:pt>
                <c:pt idx="50">
                  <c:v>0.51248076923076924</c:v>
                </c:pt>
                <c:pt idx="51">
                  <c:v>0.52313461538461536</c:v>
                </c:pt>
                <c:pt idx="52">
                  <c:v>0.48603846153846147</c:v>
                </c:pt>
                <c:pt idx="53">
                  <c:v>0.52490384615384622</c:v>
                </c:pt>
                <c:pt idx="54">
                  <c:v>0.57648076923076941</c:v>
                </c:pt>
                <c:pt idx="55">
                  <c:v>0.61576923076923085</c:v>
                </c:pt>
                <c:pt idx="56">
                  <c:v>0.64188461538461539</c:v>
                </c:pt>
                <c:pt idx="57">
                  <c:v>0.41159615384615389</c:v>
                </c:pt>
                <c:pt idx="58">
                  <c:v>0.40496153846153859</c:v>
                </c:pt>
                <c:pt idx="59">
                  <c:v>0.47953846153846158</c:v>
                </c:pt>
                <c:pt idx="60">
                  <c:v>0.52028846153846153</c:v>
                </c:pt>
                <c:pt idx="61">
                  <c:v>0.55698076923076922</c:v>
                </c:pt>
                <c:pt idx="62">
                  <c:v>0.5408846153846153</c:v>
                </c:pt>
                <c:pt idx="63">
                  <c:v>0.54392307692307695</c:v>
                </c:pt>
                <c:pt idx="64">
                  <c:v>0.57728846153846147</c:v>
                </c:pt>
                <c:pt idx="65">
                  <c:v>0.6254423076923078</c:v>
                </c:pt>
                <c:pt idx="66">
                  <c:v>0.68500000000000005</c:v>
                </c:pt>
                <c:pt idx="67">
                  <c:v>0.71486538461538462</c:v>
                </c:pt>
                <c:pt idx="68">
                  <c:v>0.72009615384615389</c:v>
                </c:pt>
                <c:pt idx="69">
                  <c:v>0.62178846153846157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BCF3-45C5-B133-4CC7D72CF911}"/>
            </c:ext>
          </c:extLst>
        </c:ser>
        <c:ser>
          <c:idx val="1"/>
          <c:order val="1"/>
          <c:tx>
            <c:strRef>
              <c:f>'面板-景气指数'!$J$59</c:f>
              <c:strCache>
                <c:ptCount val="1"/>
                <c:pt idx="0">
                  <c:v>风电上游</c:v>
                </c:pt>
              </c:strCache>
            </c:strRef>
          </c:tx>
          <c:spPr>
            <a:ln w="12700" cap="rnd" cmpd="sng" algn="ctr">
              <a:solidFill>
                <a:srgbClr val="00B0F0"/>
              </a:solidFill>
              <a:prstDash val="dash"/>
              <a:round/>
            </a:ln>
          </c:spPr>
          <c:marker>
            <c:symbol val="none"/>
          </c:marker>
          <c:cat>
            <c:numRef>
              <c:f>'面板-景气指数'!$M$32:$CD$32</c:f>
              <c:numCache>
                <c:formatCode>[$-409]mmm\-yy;@</c:formatCode>
                <c:ptCount val="70"/>
                <c:pt idx="0">
                  <c:v>44865</c:v>
                </c:pt>
                <c:pt idx="1">
                  <c:v>44834</c:v>
                </c:pt>
                <c:pt idx="2">
                  <c:v>44804</c:v>
                </c:pt>
                <c:pt idx="3">
                  <c:v>44773</c:v>
                </c:pt>
                <c:pt idx="4">
                  <c:v>44742</c:v>
                </c:pt>
                <c:pt idx="5">
                  <c:v>44712</c:v>
                </c:pt>
                <c:pt idx="6">
                  <c:v>44681</c:v>
                </c:pt>
                <c:pt idx="7">
                  <c:v>44651</c:v>
                </c:pt>
                <c:pt idx="8">
                  <c:v>44620</c:v>
                </c:pt>
                <c:pt idx="9">
                  <c:v>44592</c:v>
                </c:pt>
                <c:pt idx="10">
                  <c:v>44561</c:v>
                </c:pt>
                <c:pt idx="11">
                  <c:v>44530</c:v>
                </c:pt>
                <c:pt idx="12">
                  <c:v>44500</c:v>
                </c:pt>
                <c:pt idx="13">
                  <c:v>44469</c:v>
                </c:pt>
                <c:pt idx="14">
                  <c:v>44439</c:v>
                </c:pt>
                <c:pt idx="15">
                  <c:v>44408</c:v>
                </c:pt>
                <c:pt idx="16">
                  <c:v>44377</c:v>
                </c:pt>
                <c:pt idx="17">
                  <c:v>44347</c:v>
                </c:pt>
                <c:pt idx="18">
                  <c:v>44316</c:v>
                </c:pt>
                <c:pt idx="19">
                  <c:v>44286</c:v>
                </c:pt>
                <c:pt idx="20">
                  <c:v>44255</c:v>
                </c:pt>
                <c:pt idx="21">
                  <c:v>44227</c:v>
                </c:pt>
                <c:pt idx="22">
                  <c:v>44196</c:v>
                </c:pt>
                <c:pt idx="23">
                  <c:v>44165</c:v>
                </c:pt>
                <c:pt idx="24">
                  <c:v>44135</c:v>
                </c:pt>
                <c:pt idx="25">
                  <c:v>44104</c:v>
                </c:pt>
                <c:pt idx="26">
                  <c:v>44074</c:v>
                </c:pt>
                <c:pt idx="27">
                  <c:v>44043</c:v>
                </c:pt>
                <c:pt idx="28">
                  <c:v>44012</c:v>
                </c:pt>
                <c:pt idx="29">
                  <c:v>43982</c:v>
                </c:pt>
                <c:pt idx="30">
                  <c:v>43951</c:v>
                </c:pt>
                <c:pt idx="31">
                  <c:v>43921</c:v>
                </c:pt>
                <c:pt idx="32">
                  <c:v>43890</c:v>
                </c:pt>
                <c:pt idx="33">
                  <c:v>43861</c:v>
                </c:pt>
                <c:pt idx="34">
                  <c:v>43830</c:v>
                </c:pt>
                <c:pt idx="35">
                  <c:v>43799</c:v>
                </c:pt>
                <c:pt idx="36">
                  <c:v>43769</c:v>
                </c:pt>
                <c:pt idx="37">
                  <c:v>43738</c:v>
                </c:pt>
                <c:pt idx="38">
                  <c:v>43708</c:v>
                </c:pt>
                <c:pt idx="39">
                  <c:v>43677</c:v>
                </c:pt>
                <c:pt idx="40">
                  <c:v>43646</c:v>
                </c:pt>
                <c:pt idx="41">
                  <c:v>43616</c:v>
                </c:pt>
                <c:pt idx="42">
                  <c:v>43585</c:v>
                </c:pt>
                <c:pt idx="43">
                  <c:v>43555</c:v>
                </c:pt>
                <c:pt idx="44">
                  <c:v>43524</c:v>
                </c:pt>
                <c:pt idx="45">
                  <c:v>43496</c:v>
                </c:pt>
                <c:pt idx="46">
                  <c:v>43465</c:v>
                </c:pt>
                <c:pt idx="47">
                  <c:v>43434</c:v>
                </c:pt>
                <c:pt idx="48">
                  <c:v>43404</c:v>
                </c:pt>
                <c:pt idx="49">
                  <c:v>43373</c:v>
                </c:pt>
                <c:pt idx="50">
                  <c:v>43343</c:v>
                </c:pt>
                <c:pt idx="51">
                  <c:v>43312</c:v>
                </c:pt>
                <c:pt idx="52">
                  <c:v>43281</c:v>
                </c:pt>
                <c:pt idx="53">
                  <c:v>43251</c:v>
                </c:pt>
                <c:pt idx="54">
                  <c:v>43220</c:v>
                </c:pt>
                <c:pt idx="55">
                  <c:v>43190</c:v>
                </c:pt>
                <c:pt idx="56">
                  <c:v>43159</c:v>
                </c:pt>
                <c:pt idx="57">
                  <c:v>43131</c:v>
                </c:pt>
                <c:pt idx="58">
                  <c:v>43100</c:v>
                </c:pt>
                <c:pt idx="59">
                  <c:v>43069</c:v>
                </c:pt>
                <c:pt idx="60">
                  <c:v>43039</c:v>
                </c:pt>
                <c:pt idx="61">
                  <c:v>43008</c:v>
                </c:pt>
                <c:pt idx="62">
                  <c:v>42978</c:v>
                </c:pt>
                <c:pt idx="63">
                  <c:v>42947</c:v>
                </c:pt>
                <c:pt idx="64">
                  <c:v>42916</c:v>
                </c:pt>
                <c:pt idx="65">
                  <c:v>42886</c:v>
                </c:pt>
                <c:pt idx="66">
                  <c:v>42855</c:v>
                </c:pt>
                <c:pt idx="67">
                  <c:v>42825</c:v>
                </c:pt>
                <c:pt idx="68">
                  <c:v>42794</c:v>
                </c:pt>
                <c:pt idx="69">
                  <c:v>42766</c:v>
                </c:pt>
              </c:numCache>
            </c:numRef>
          </c:cat>
          <c:val>
            <c:numRef>
              <c:f>'面板-景气指数'!$M$59:$CD$59</c:f>
              <c:numCache>
                <c:formatCode>0.0%</c:formatCode>
                <c:ptCount val="70"/>
                <c:pt idx="0">
                  <c:v>0.55433333333333346</c:v>
                </c:pt>
                <c:pt idx="1">
                  <c:v>0.58266666666666667</c:v>
                </c:pt>
                <c:pt idx="2">
                  <c:v>0.6156666666666667</c:v>
                </c:pt>
                <c:pt idx="3">
                  <c:v>0.60266666666666679</c:v>
                </c:pt>
                <c:pt idx="4">
                  <c:v>0.62733333333333341</c:v>
                </c:pt>
                <c:pt idx="5">
                  <c:v>0.628</c:v>
                </c:pt>
                <c:pt idx="6">
                  <c:v>0.64933333333333332</c:v>
                </c:pt>
                <c:pt idx="7">
                  <c:v>0.69266666666666676</c:v>
                </c:pt>
                <c:pt idx="8">
                  <c:v>0.71366666666666667</c:v>
                </c:pt>
                <c:pt idx="9">
                  <c:v>0.63733333333333342</c:v>
                </c:pt>
                <c:pt idx="10">
                  <c:v>0.54900000000000004</c:v>
                </c:pt>
                <c:pt idx="11">
                  <c:v>0.82466666666666677</c:v>
                </c:pt>
                <c:pt idx="12">
                  <c:v>0.8673333333333334</c:v>
                </c:pt>
                <c:pt idx="13">
                  <c:v>0.78600000000000014</c:v>
                </c:pt>
                <c:pt idx="14">
                  <c:v>0.73899999999999999</c:v>
                </c:pt>
                <c:pt idx="15">
                  <c:v>0.67466666666666675</c:v>
                </c:pt>
                <c:pt idx="16">
                  <c:v>0.6213333333333334</c:v>
                </c:pt>
                <c:pt idx="17">
                  <c:v>0.64800000000000013</c:v>
                </c:pt>
                <c:pt idx="18">
                  <c:v>0.65033333333333343</c:v>
                </c:pt>
                <c:pt idx="19">
                  <c:v>0.59766666666666668</c:v>
                </c:pt>
                <c:pt idx="20">
                  <c:v>0.61466666666666669</c:v>
                </c:pt>
                <c:pt idx="21">
                  <c:v>0.60000000000000009</c:v>
                </c:pt>
                <c:pt idx="22">
                  <c:v>0.6156666666666667</c:v>
                </c:pt>
                <c:pt idx="23">
                  <c:v>0.58833333333333337</c:v>
                </c:pt>
                <c:pt idx="24">
                  <c:v>0.48400000000000004</c:v>
                </c:pt>
                <c:pt idx="25">
                  <c:v>0.4333333333333334</c:v>
                </c:pt>
                <c:pt idx="26">
                  <c:v>0.45633333333333331</c:v>
                </c:pt>
                <c:pt idx="27">
                  <c:v>0.4386666666666667</c:v>
                </c:pt>
                <c:pt idx="28">
                  <c:v>0.46600000000000003</c:v>
                </c:pt>
                <c:pt idx="29">
                  <c:v>0.38966666666666666</c:v>
                </c:pt>
                <c:pt idx="30">
                  <c:v>0.29166666666666669</c:v>
                </c:pt>
                <c:pt idx="31">
                  <c:v>0.45933333333333337</c:v>
                </c:pt>
                <c:pt idx="32">
                  <c:v>0.41200000000000003</c:v>
                </c:pt>
                <c:pt idx="33">
                  <c:v>0.34933333333333333</c:v>
                </c:pt>
                <c:pt idx="34">
                  <c:v>0.38866666666666672</c:v>
                </c:pt>
                <c:pt idx="35">
                  <c:v>0.38733333333333342</c:v>
                </c:pt>
                <c:pt idx="36">
                  <c:v>0.33066666666666666</c:v>
                </c:pt>
                <c:pt idx="37">
                  <c:v>0.26500000000000001</c:v>
                </c:pt>
                <c:pt idx="38">
                  <c:v>0.26100000000000001</c:v>
                </c:pt>
                <c:pt idx="39">
                  <c:v>0.35400000000000004</c:v>
                </c:pt>
                <c:pt idx="40">
                  <c:v>0.29966666666666664</c:v>
                </c:pt>
                <c:pt idx="41">
                  <c:v>0.24066666666666667</c:v>
                </c:pt>
                <c:pt idx="42">
                  <c:v>0.32033333333333336</c:v>
                </c:pt>
                <c:pt idx="43">
                  <c:v>0.29366666666666669</c:v>
                </c:pt>
                <c:pt idx="44">
                  <c:v>0.29066666666666668</c:v>
                </c:pt>
                <c:pt idx="45">
                  <c:v>0.43533333333333329</c:v>
                </c:pt>
                <c:pt idx="46">
                  <c:v>0.56999999999999995</c:v>
                </c:pt>
                <c:pt idx="47">
                  <c:v>0.43933333333333346</c:v>
                </c:pt>
                <c:pt idx="48">
                  <c:v>0.36700000000000005</c:v>
                </c:pt>
                <c:pt idx="49">
                  <c:v>0.35233333333333339</c:v>
                </c:pt>
                <c:pt idx="50">
                  <c:v>0.41033333333333338</c:v>
                </c:pt>
                <c:pt idx="51">
                  <c:v>0.36200000000000004</c:v>
                </c:pt>
                <c:pt idx="52">
                  <c:v>0.39100000000000001</c:v>
                </c:pt>
                <c:pt idx="53">
                  <c:v>0.47800000000000009</c:v>
                </c:pt>
                <c:pt idx="54">
                  <c:v>0.43466666666666676</c:v>
                </c:pt>
                <c:pt idx="55">
                  <c:v>0.46833333333333332</c:v>
                </c:pt>
                <c:pt idx="56">
                  <c:v>0.49266666666666664</c:v>
                </c:pt>
                <c:pt idx="57">
                  <c:v>0.39600000000000007</c:v>
                </c:pt>
                <c:pt idx="58">
                  <c:v>0.42000000000000004</c:v>
                </c:pt>
                <c:pt idx="59">
                  <c:v>0.49733333333333335</c:v>
                </c:pt>
                <c:pt idx="60">
                  <c:v>0.52166666666666672</c:v>
                </c:pt>
                <c:pt idx="61">
                  <c:v>0.55066666666666675</c:v>
                </c:pt>
                <c:pt idx="62">
                  <c:v>0.54100000000000015</c:v>
                </c:pt>
                <c:pt idx="63">
                  <c:v>0.56033333333333335</c:v>
                </c:pt>
                <c:pt idx="64">
                  <c:v>0.51200000000000001</c:v>
                </c:pt>
                <c:pt idx="65">
                  <c:v>0.4250000000000001</c:v>
                </c:pt>
                <c:pt idx="66">
                  <c:v>0.46366666666666678</c:v>
                </c:pt>
                <c:pt idx="67">
                  <c:v>0.45399999999999996</c:v>
                </c:pt>
                <c:pt idx="68">
                  <c:v>0.52633333333333343</c:v>
                </c:pt>
                <c:pt idx="69">
                  <c:v>0.60866666666666669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BCF3-45C5-B133-4CC7D72CF911}"/>
            </c:ext>
          </c:extLst>
        </c:ser>
        <c:ser>
          <c:idx val="2"/>
          <c:order val="2"/>
          <c:tx>
            <c:strRef>
              <c:f>'面板-景气指数'!$J$60</c:f>
              <c:strCache>
                <c:ptCount val="1"/>
                <c:pt idx="0">
                  <c:v>风电中游</c:v>
                </c:pt>
              </c:strCache>
            </c:strRef>
          </c:tx>
          <c:marker>
            <c:symbol val="none"/>
          </c:marker>
          <c:cat>
            <c:numRef>
              <c:f>'面板-景气指数'!$M$32:$CD$32</c:f>
              <c:numCache>
                <c:formatCode>[$-409]mmm\-yy;@</c:formatCode>
                <c:ptCount val="70"/>
                <c:pt idx="0">
                  <c:v>44865</c:v>
                </c:pt>
                <c:pt idx="1">
                  <c:v>44834</c:v>
                </c:pt>
                <c:pt idx="2">
                  <c:v>44804</c:v>
                </c:pt>
                <c:pt idx="3">
                  <c:v>44773</c:v>
                </c:pt>
                <c:pt idx="4">
                  <c:v>44742</c:v>
                </c:pt>
                <c:pt idx="5">
                  <c:v>44712</c:v>
                </c:pt>
                <c:pt idx="6">
                  <c:v>44681</c:v>
                </c:pt>
                <c:pt idx="7">
                  <c:v>44651</c:v>
                </c:pt>
                <c:pt idx="8">
                  <c:v>44620</c:v>
                </c:pt>
                <c:pt idx="9">
                  <c:v>44592</c:v>
                </c:pt>
                <c:pt idx="10">
                  <c:v>44561</c:v>
                </c:pt>
                <c:pt idx="11">
                  <c:v>44530</c:v>
                </c:pt>
                <c:pt idx="12">
                  <c:v>44500</c:v>
                </c:pt>
                <c:pt idx="13">
                  <c:v>44469</c:v>
                </c:pt>
                <c:pt idx="14">
                  <c:v>44439</c:v>
                </c:pt>
                <c:pt idx="15">
                  <c:v>44408</c:v>
                </c:pt>
                <c:pt idx="16">
                  <c:v>44377</c:v>
                </c:pt>
                <c:pt idx="17">
                  <c:v>44347</c:v>
                </c:pt>
                <c:pt idx="18">
                  <c:v>44316</c:v>
                </c:pt>
                <c:pt idx="19">
                  <c:v>44286</c:v>
                </c:pt>
                <c:pt idx="20">
                  <c:v>44255</c:v>
                </c:pt>
                <c:pt idx="21">
                  <c:v>44227</c:v>
                </c:pt>
                <c:pt idx="22">
                  <c:v>44196</c:v>
                </c:pt>
                <c:pt idx="23">
                  <c:v>44165</c:v>
                </c:pt>
                <c:pt idx="24">
                  <c:v>44135</c:v>
                </c:pt>
                <c:pt idx="25">
                  <c:v>44104</c:v>
                </c:pt>
                <c:pt idx="26">
                  <c:v>44074</c:v>
                </c:pt>
                <c:pt idx="27">
                  <c:v>44043</c:v>
                </c:pt>
                <c:pt idx="28">
                  <c:v>44012</c:v>
                </c:pt>
                <c:pt idx="29">
                  <c:v>43982</c:v>
                </c:pt>
                <c:pt idx="30">
                  <c:v>43951</c:v>
                </c:pt>
                <c:pt idx="31">
                  <c:v>43921</c:v>
                </c:pt>
                <c:pt idx="32">
                  <c:v>43890</c:v>
                </c:pt>
                <c:pt idx="33">
                  <c:v>43861</c:v>
                </c:pt>
                <c:pt idx="34">
                  <c:v>43830</c:v>
                </c:pt>
                <c:pt idx="35">
                  <c:v>43799</c:v>
                </c:pt>
                <c:pt idx="36">
                  <c:v>43769</c:v>
                </c:pt>
                <c:pt idx="37">
                  <c:v>43738</c:v>
                </c:pt>
                <c:pt idx="38">
                  <c:v>43708</c:v>
                </c:pt>
                <c:pt idx="39">
                  <c:v>43677</c:v>
                </c:pt>
                <c:pt idx="40">
                  <c:v>43646</c:v>
                </c:pt>
                <c:pt idx="41">
                  <c:v>43616</c:v>
                </c:pt>
                <c:pt idx="42">
                  <c:v>43585</c:v>
                </c:pt>
                <c:pt idx="43">
                  <c:v>43555</c:v>
                </c:pt>
                <c:pt idx="44">
                  <c:v>43524</c:v>
                </c:pt>
                <c:pt idx="45">
                  <c:v>43496</c:v>
                </c:pt>
                <c:pt idx="46">
                  <c:v>43465</c:v>
                </c:pt>
                <c:pt idx="47">
                  <c:v>43434</c:v>
                </c:pt>
                <c:pt idx="48">
                  <c:v>43404</c:v>
                </c:pt>
                <c:pt idx="49">
                  <c:v>43373</c:v>
                </c:pt>
                <c:pt idx="50">
                  <c:v>43343</c:v>
                </c:pt>
                <c:pt idx="51">
                  <c:v>43312</c:v>
                </c:pt>
                <c:pt idx="52">
                  <c:v>43281</c:v>
                </c:pt>
                <c:pt idx="53">
                  <c:v>43251</c:v>
                </c:pt>
                <c:pt idx="54">
                  <c:v>43220</c:v>
                </c:pt>
                <c:pt idx="55">
                  <c:v>43190</c:v>
                </c:pt>
                <c:pt idx="56">
                  <c:v>43159</c:v>
                </c:pt>
                <c:pt idx="57">
                  <c:v>43131</c:v>
                </c:pt>
                <c:pt idx="58">
                  <c:v>43100</c:v>
                </c:pt>
                <c:pt idx="59">
                  <c:v>43069</c:v>
                </c:pt>
                <c:pt idx="60">
                  <c:v>43039</c:v>
                </c:pt>
                <c:pt idx="61">
                  <c:v>43008</c:v>
                </c:pt>
                <c:pt idx="62">
                  <c:v>42978</c:v>
                </c:pt>
                <c:pt idx="63">
                  <c:v>42947</c:v>
                </c:pt>
                <c:pt idx="64">
                  <c:v>42916</c:v>
                </c:pt>
                <c:pt idx="65">
                  <c:v>42886</c:v>
                </c:pt>
                <c:pt idx="66">
                  <c:v>42855</c:v>
                </c:pt>
                <c:pt idx="67">
                  <c:v>42825</c:v>
                </c:pt>
                <c:pt idx="68">
                  <c:v>42794</c:v>
                </c:pt>
                <c:pt idx="69">
                  <c:v>42766</c:v>
                </c:pt>
              </c:numCache>
            </c:numRef>
          </c:cat>
          <c:val>
            <c:numRef>
              <c:f>'面板-景气指数'!$M$60:$CD$60</c:f>
              <c:numCache>
                <c:formatCode>0.0%</c:formatCode>
                <c:ptCount val="70"/>
                <c:pt idx="0">
                  <c:v>0.36176470588235288</c:v>
                </c:pt>
                <c:pt idx="1">
                  <c:v>0.34270588235294114</c:v>
                </c:pt>
                <c:pt idx="2">
                  <c:v>0.34558823529411759</c:v>
                </c:pt>
                <c:pt idx="3">
                  <c:v>0.33920588235294119</c:v>
                </c:pt>
                <c:pt idx="4">
                  <c:v>0.34982352941176464</c:v>
                </c:pt>
                <c:pt idx="5">
                  <c:v>0.41682352941176459</c:v>
                </c:pt>
                <c:pt idx="6">
                  <c:v>0.42023529411764698</c:v>
                </c:pt>
                <c:pt idx="7">
                  <c:v>0.44270588235294112</c:v>
                </c:pt>
                <c:pt idx="8">
                  <c:v>0.51326470588235285</c:v>
                </c:pt>
                <c:pt idx="9">
                  <c:v>0.23620588235294115</c:v>
                </c:pt>
                <c:pt idx="10">
                  <c:v>0.22852941176470587</c:v>
                </c:pt>
                <c:pt idx="11">
                  <c:v>0.25608823529411767</c:v>
                </c:pt>
                <c:pt idx="12">
                  <c:v>0.34011764705882347</c:v>
                </c:pt>
                <c:pt idx="13">
                  <c:v>0.41711764705882343</c:v>
                </c:pt>
                <c:pt idx="14">
                  <c:v>0.47997058823529409</c:v>
                </c:pt>
                <c:pt idx="15">
                  <c:v>0.51223529411764701</c:v>
                </c:pt>
                <c:pt idx="16">
                  <c:v>0.52138235294117652</c:v>
                </c:pt>
                <c:pt idx="17">
                  <c:v>0.61805882352941166</c:v>
                </c:pt>
                <c:pt idx="18">
                  <c:v>0.65255882352941152</c:v>
                </c:pt>
                <c:pt idx="19">
                  <c:v>0.69638235294117623</c:v>
                </c:pt>
                <c:pt idx="20">
                  <c:v>0.63947058823529401</c:v>
                </c:pt>
                <c:pt idx="21">
                  <c:v>0.62994117647058812</c:v>
                </c:pt>
                <c:pt idx="22">
                  <c:v>0.65694117647058814</c:v>
                </c:pt>
                <c:pt idx="23">
                  <c:v>0.64588235294117635</c:v>
                </c:pt>
                <c:pt idx="24">
                  <c:v>0.55076470588235282</c:v>
                </c:pt>
                <c:pt idx="25">
                  <c:v>0.45147058823529396</c:v>
                </c:pt>
                <c:pt idx="26">
                  <c:v>0.4651764705882353</c:v>
                </c:pt>
                <c:pt idx="27">
                  <c:v>0.47100000000000009</c:v>
                </c:pt>
                <c:pt idx="28">
                  <c:v>0.47702941176470592</c:v>
                </c:pt>
                <c:pt idx="29">
                  <c:v>0.35782352941176465</c:v>
                </c:pt>
                <c:pt idx="30">
                  <c:v>0.34867647058823525</c:v>
                </c:pt>
                <c:pt idx="31">
                  <c:v>0.34479411764705881</c:v>
                </c:pt>
                <c:pt idx="32">
                  <c:v>0.46926470588235292</c:v>
                </c:pt>
                <c:pt idx="33">
                  <c:v>0.55152941176470582</c:v>
                </c:pt>
                <c:pt idx="34">
                  <c:v>0.54755882352941176</c:v>
                </c:pt>
                <c:pt idx="35">
                  <c:v>0.5143823529411764</c:v>
                </c:pt>
                <c:pt idx="36">
                  <c:v>0.52344117647058819</c:v>
                </c:pt>
                <c:pt idx="37">
                  <c:v>0.54405882352941171</c:v>
                </c:pt>
                <c:pt idx="38">
                  <c:v>0.53864705882352937</c:v>
                </c:pt>
                <c:pt idx="39">
                  <c:v>0.58347058823529396</c:v>
                </c:pt>
                <c:pt idx="40">
                  <c:v>0.58152941176470563</c:v>
                </c:pt>
                <c:pt idx="41">
                  <c:v>0.58585294117647047</c:v>
                </c:pt>
                <c:pt idx="42">
                  <c:v>0.54676470588235293</c:v>
                </c:pt>
                <c:pt idx="43">
                  <c:v>0.50591176470588228</c:v>
                </c:pt>
                <c:pt idx="44">
                  <c:v>0.3245294117647059</c:v>
                </c:pt>
                <c:pt idx="45">
                  <c:v>0.54732352941176465</c:v>
                </c:pt>
                <c:pt idx="46">
                  <c:v>0.50126470588235283</c:v>
                </c:pt>
                <c:pt idx="47">
                  <c:v>0.46976470588235281</c:v>
                </c:pt>
                <c:pt idx="48">
                  <c:v>0.42455882352941166</c:v>
                </c:pt>
                <c:pt idx="49">
                  <c:v>0.41502941176470581</c:v>
                </c:pt>
                <c:pt idx="50">
                  <c:v>0.47382352941176459</c:v>
                </c:pt>
                <c:pt idx="51">
                  <c:v>0.50405882352941167</c:v>
                </c:pt>
                <c:pt idx="52">
                  <c:v>0.44608823529411756</c:v>
                </c:pt>
                <c:pt idx="53">
                  <c:v>0.4476470588235294</c:v>
                </c:pt>
                <c:pt idx="54">
                  <c:v>0.51744117647058818</c:v>
                </c:pt>
                <c:pt idx="55">
                  <c:v>0.55829411764705883</c:v>
                </c:pt>
                <c:pt idx="56">
                  <c:v>0.6150882352941176</c:v>
                </c:pt>
                <c:pt idx="57">
                  <c:v>0.31961764705882351</c:v>
                </c:pt>
                <c:pt idx="58">
                  <c:v>0.31591176470588234</c:v>
                </c:pt>
                <c:pt idx="59">
                  <c:v>0.4108235294117647</c:v>
                </c:pt>
                <c:pt idx="60">
                  <c:v>0.46935294117647047</c:v>
                </c:pt>
                <c:pt idx="61">
                  <c:v>0.5217647058823528</c:v>
                </c:pt>
                <c:pt idx="62">
                  <c:v>0.52158823529411757</c:v>
                </c:pt>
                <c:pt idx="63">
                  <c:v>0.54935294117647049</c:v>
                </c:pt>
                <c:pt idx="64">
                  <c:v>0.60399999999999987</c:v>
                </c:pt>
                <c:pt idx="65">
                  <c:v>0.70191176470588235</c:v>
                </c:pt>
                <c:pt idx="66">
                  <c:v>0.72620588235294115</c:v>
                </c:pt>
                <c:pt idx="67">
                  <c:v>0.78194117647058803</c:v>
                </c:pt>
                <c:pt idx="68">
                  <c:v>0.77247058823529402</c:v>
                </c:pt>
                <c:pt idx="69">
                  <c:v>0.62494117647058822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BCF3-45C5-B133-4CC7D72CF911}"/>
            </c:ext>
          </c:extLst>
        </c:ser>
        <c:ser>
          <c:idx val="3"/>
          <c:order val="3"/>
          <c:tx>
            <c:strRef>
              <c:f>'面板-景气指数'!$J$61</c:f>
              <c:strCache>
                <c:ptCount val="1"/>
                <c:pt idx="0">
                  <c:v>风电下游</c:v>
                </c:pt>
              </c:strCache>
            </c:strRef>
          </c:tx>
          <c:spPr>
            <a:ln w="19050" cap="rnd" cmpd="sng" algn="ctr">
              <a:solidFill>
                <a:srgbClr val="C00000"/>
              </a:solidFill>
              <a:prstDash val="sysDot"/>
              <a:round/>
            </a:ln>
          </c:spPr>
          <c:marker>
            <c:symbol val="none"/>
          </c:marker>
          <c:cat>
            <c:numRef>
              <c:f>'面板-景气指数'!$M$32:$CD$32</c:f>
              <c:numCache>
                <c:formatCode>[$-409]mmm\-yy;@</c:formatCode>
                <c:ptCount val="70"/>
                <c:pt idx="0">
                  <c:v>44865</c:v>
                </c:pt>
                <c:pt idx="1">
                  <c:v>44834</c:v>
                </c:pt>
                <c:pt idx="2">
                  <c:v>44804</c:v>
                </c:pt>
                <c:pt idx="3">
                  <c:v>44773</c:v>
                </c:pt>
                <c:pt idx="4">
                  <c:v>44742</c:v>
                </c:pt>
                <c:pt idx="5">
                  <c:v>44712</c:v>
                </c:pt>
                <c:pt idx="6">
                  <c:v>44681</c:v>
                </c:pt>
                <c:pt idx="7">
                  <c:v>44651</c:v>
                </c:pt>
                <c:pt idx="8">
                  <c:v>44620</c:v>
                </c:pt>
                <c:pt idx="9">
                  <c:v>44592</c:v>
                </c:pt>
                <c:pt idx="10">
                  <c:v>44561</c:v>
                </c:pt>
                <c:pt idx="11">
                  <c:v>44530</c:v>
                </c:pt>
                <c:pt idx="12">
                  <c:v>44500</c:v>
                </c:pt>
                <c:pt idx="13">
                  <c:v>44469</c:v>
                </c:pt>
                <c:pt idx="14">
                  <c:v>44439</c:v>
                </c:pt>
                <c:pt idx="15">
                  <c:v>44408</c:v>
                </c:pt>
                <c:pt idx="16">
                  <c:v>44377</c:v>
                </c:pt>
                <c:pt idx="17">
                  <c:v>44347</c:v>
                </c:pt>
                <c:pt idx="18">
                  <c:v>44316</c:v>
                </c:pt>
                <c:pt idx="19">
                  <c:v>44286</c:v>
                </c:pt>
                <c:pt idx="20">
                  <c:v>44255</c:v>
                </c:pt>
                <c:pt idx="21">
                  <c:v>44227</c:v>
                </c:pt>
                <c:pt idx="22">
                  <c:v>44196</c:v>
                </c:pt>
                <c:pt idx="23">
                  <c:v>44165</c:v>
                </c:pt>
                <c:pt idx="24">
                  <c:v>44135</c:v>
                </c:pt>
                <c:pt idx="25">
                  <c:v>44104</c:v>
                </c:pt>
                <c:pt idx="26">
                  <c:v>44074</c:v>
                </c:pt>
                <c:pt idx="27">
                  <c:v>44043</c:v>
                </c:pt>
                <c:pt idx="28">
                  <c:v>44012</c:v>
                </c:pt>
                <c:pt idx="29">
                  <c:v>43982</c:v>
                </c:pt>
                <c:pt idx="30">
                  <c:v>43951</c:v>
                </c:pt>
                <c:pt idx="31">
                  <c:v>43921</c:v>
                </c:pt>
                <c:pt idx="32">
                  <c:v>43890</c:v>
                </c:pt>
                <c:pt idx="33">
                  <c:v>43861</c:v>
                </c:pt>
                <c:pt idx="34">
                  <c:v>43830</c:v>
                </c:pt>
                <c:pt idx="35">
                  <c:v>43799</c:v>
                </c:pt>
                <c:pt idx="36">
                  <c:v>43769</c:v>
                </c:pt>
                <c:pt idx="37">
                  <c:v>43738</c:v>
                </c:pt>
                <c:pt idx="38">
                  <c:v>43708</c:v>
                </c:pt>
                <c:pt idx="39">
                  <c:v>43677</c:v>
                </c:pt>
                <c:pt idx="40">
                  <c:v>43646</c:v>
                </c:pt>
                <c:pt idx="41">
                  <c:v>43616</c:v>
                </c:pt>
                <c:pt idx="42">
                  <c:v>43585</c:v>
                </c:pt>
                <c:pt idx="43">
                  <c:v>43555</c:v>
                </c:pt>
                <c:pt idx="44">
                  <c:v>43524</c:v>
                </c:pt>
                <c:pt idx="45">
                  <c:v>43496</c:v>
                </c:pt>
                <c:pt idx="46">
                  <c:v>43465</c:v>
                </c:pt>
                <c:pt idx="47">
                  <c:v>43434</c:v>
                </c:pt>
                <c:pt idx="48">
                  <c:v>43404</c:v>
                </c:pt>
                <c:pt idx="49">
                  <c:v>43373</c:v>
                </c:pt>
                <c:pt idx="50">
                  <c:v>43343</c:v>
                </c:pt>
                <c:pt idx="51">
                  <c:v>43312</c:v>
                </c:pt>
                <c:pt idx="52">
                  <c:v>43281</c:v>
                </c:pt>
                <c:pt idx="53">
                  <c:v>43251</c:v>
                </c:pt>
                <c:pt idx="54">
                  <c:v>43220</c:v>
                </c:pt>
                <c:pt idx="55">
                  <c:v>43190</c:v>
                </c:pt>
                <c:pt idx="56">
                  <c:v>43159</c:v>
                </c:pt>
                <c:pt idx="57">
                  <c:v>43131</c:v>
                </c:pt>
                <c:pt idx="58">
                  <c:v>43100</c:v>
                </c:pt>
                <c:pt idx="59">
                  <c:v>43069</c:v>
                </c:pt>
                <c:pt idx="60">
                  <c:v>43039</c:v>
                </c:pt>
                <c:pt idx="61">
                  <c:v>43008</c:v>
                </c:pt>
                <c:pt idx="62">
                  <c:v>42978</c:v>
                </c:pt>
                <c:pt idx="63">
                  <c:v>42947</c:v>
                </c:pt>
                <c:pt idx="64">
                  <c:v>42916</c:v>
                </c:pt>
                <c:pt idx="65">
                  <c:v>42886</c:v>
                </c:pt>
                <c:pt idx="66">
                  <c:v>42855</c:v>
                </c:pt>
                <c:pt idx="67">
                  <c:v>42825</c:v>
                </c:pt>
                <c:pt idx="68">
                  <c:v>42794</c:v>
                </c:pt>
                <c:pt idx="69">
                  <c:v>42766</c:v>
                </c:pt>
              </c:numCache>
            </c:numRef>
          </c:cat>
          <c:val>
            <c:numRef>
              <c:f>'面板-景气指数'!$M$61:$CD$61</c:f>
              <c:numCache>
                <c:formatCode>0.0%</c:formatCode>
                <c:ptCount val="70"/>
                <c:pt idx="0">
                  <c:v>0.54400000000000004</c:v>
                </c:pt>
                <c:pt idx="1">
                  <c:v>0.54400000000000004</c:v>
                </c:pt>
                <c:pt idx="2">
                  <c:v>0.46100000000000002</c:v>
                </c:pt>
                <c:pt idx="3">
                  <c:v>0.3106666666666667</c:v>
                </c:pt>
                <c:pt idx="4">
                  <c:v>0.33466666666666667</c:v>
                </c:pt>
                <c:pt idx="5">
                  <c:v>0.28066666666666668</c:v>
                </c:pt>
                <c:pt idx="6">
                  <c:v>8.1666666666666679E-2</c:v>
                </c:pt>
                <c:pt idx="7">
                  <c:v>6.7333333333333342E-2</c:v>
                </c:pt>
                <c:pt idx="8">
                  <c:v>0.21933333333333335</c:v>
                </c:pt>
                <c:pt idx="9">
                  <c:v>0.52833333333333343</c:v>
                </c:pt>
                <c:pt idx="10">
                  <c:v>0.66366666666666674</c:v>
                </c:pt>
                <c:pt idx="11">
                  <c:v>0.65866666666666673</c:v>
                </c:pt>
                <c:pt idx="12">
                  <c:v>0.56166666666666665</c:v>
                </c:pt>
                <c:pt idx="13">
                  <c:v>0.65799999999999992</c:v>
                </c:pt>
                <c:pt idx="14">
                  <c:v>0.61466666666666681</c:v>
                </c:pt>
                <c:pt idx="15">
                  <c:v>0.7263333333333335</c:v>
                </c:pt>
                <c:pt idx="16">
                  <c:v>0.66866666666666674</c:v>
                </c:pt>
                <c:pt idx="17">
                  <c:v>0.67866666666666675</c:v>
                </c:pt>
                <c:pt idx="18">
                  <c:v>0.94600000000000006</c:v>
                </c:pt>
                <c:pt idx="19">
                  <c:v>0.96566666666666667</c:v>
                </c:pt>
                <c:pt idx="20">
                  <c:v>0.92166666666666675</c:v>
                </c:pt>
                <c:pt idx="21">
                  <c:v>0.55433333333333346</c:v>
                </c:pt>
                <c:pt idx="22">
                  <c:v>0.36100000000000004</c:v>
                </c:pt>
                <c:pt idx="23">
                  <c:v>0.33200000000000002</c:v>
                </c:pt>
                <c:pt idx="24">
                  <c:v>0.40933333333333338</c:v>
                </c:pt>
                <c:pt idx="25">
                  <c:v>0.39466666666666667</c:v>
                </c:pt>
                <c:pt idx="26">
                  <c:v>0.45733333333333337</c:v>
                </c:pt>
                <c:pt idx="27">
                  <c:v>0.39433333333333337</c:v>
                </c:pt>
                <c:pt idx="28">
                  <c:v>0.22866666666666668</c:v>
                </c:pt>
                <c:pt idx="29">
                  <c:v>0.20900000000000002</c:v>
                </c:pt>
                <c:pt idx="30">
                  <c:v>0.20833333333333337</c:v>
                </c:pt>
                <c:pt idx="31">
                  <c:v>0.15</c:v>
                </c:pt>
                <c:pt idx="32">
                  <c:v>9.2000000000000012E-2</c:v>
                </c:pt>
                <c:pt idx="33">
                  <c:v>0.29233333333333339</c:v>
                </c:pt>
                <c:pt idx="34">
                  <c:v>0.37933333333333347</c:v>
                </c:pt>
                <c:pt idx="35">
                  <c:v>0.33533333333333332</c:v>
                </c:pt>
                <c:pt idx="36">
                  <c:v>0.13700000000000001</c:v>
                </c:pt>
                <c:pt idx="37">
                  <c:v>0.127</c:v>
                </c:pt>
                <c:pt idx="38">
                  <c:v>0.20500000000000002</c:v>
                </c:pt>
                <c:pt idx="39">
                  <c:v>0.22900000000000001</c:v>
                </c:pt>
                <c:pt idx="40">
                  <c:v>0.21833333333333335</c:v>
                </c:pt>
                <c:pt idx="41">
                  <c:v>0.19400000000000003</c:v>
                </c:pt>
                <c:pt idx="42">
                  <c:v>6.7666666666666681E-2</c:v>
                </c:pt>
                <c:pt idx="43">
                  <c:v>3.3666666666666664E-2</c:v>
                </c:pt>
                <c:pt idx="44">
                  <c:v>0.28766666666666668</c:v>
                </c:pt>
                <c:pt idx="45">
                  <c:v>0.38666666666666671</c:v>
                </c:pt>
                <c:pt idx="46">
                  <c:v>0.4253333333333334</c:v>
                </c:pt>
                <c:pt idx="47">
                  <c:v>0.45500000000000002</c:v>
                </c:pt>
                <c:pt idx="48">
                  <c:v>0.56666666666666665</c:v>
                </c:pt>
                <c:pt idx="49">
                  <c:v>0.73633333333333351</c:v>
                </c:pt>
                <c:pt idx="50">
                  <c:v>0.76066666666666682</c:v>
                </c:pt>
                <c:pt idx="51">
                  <c:v>0.7563333333333333</c:v>
                </c:pt>
                <c:pt idx="52">
                  <c:v>0.7320000000000001</c:v>
                </c:pt>
                <c:pt idx="53">
                  <c:v>0.8636666666666668</c:v>
                </c:pt>
                <c:pt idx="54">
                  <c:v>0.94133333333333347</c:v>
                </c:pt>
                <c:pt idx="55">
                  <c:v>0.98033333333333339</c:v>
                </c:pt>
                <c:pt idx="56">
                  <c:v>0.89233333333333331</c:v>
                </c:pt>
                <c:pt idx="57">
                  <c:v>0.77466666666666684</c:v>
                </c:pt>
                <c:pt idx="58">
                  <c:v>0.7263333333333335</c:v>
                </c:pt>
                <c:pt idx="59">
                  <c:v>0.72133333333333338</c:v>
                </c:pt>
                <c:pt idx="60">
                  <c:v>0.71133333333333337</c:v>
                </c:pt>
                <c:pt idx="61">
                  <c:v>0.69633333333333347</c:v>
                </c:pt>
                <c:pt idx="62">
                  <c:v>0.61366666666666669</c:v>
                </c:pt>
                <c:pt idx="63">
                  <c:v>0.50700000000000001</c:v>
                </c:pt>
                <c:pt idx="64">
                  <c:v>0.54166666666666663</c:v>
                </c:pt>
                <c:pt idx="65">
                  <c:v>0.53699999999999992</c:v>
                </c:pt>
                <c:pt idx="66">
                  <c:v>0.7506666666666667</c:v>
                </c:pt>
                <c:pt idx="67">
                  <c:v>0.72233333333333338</c:v>
                </c:pt>
                <c:pt idx="68">
                  <c:v>0.71599999999999997</c:v>
                </c:pt>
                <c:pt idx="69">
                  <c:v>0.62300000000000011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3-BCF3-45C5-B133-4CC7D72CF9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30145536"/>
        <c:axId val="1711768608"/>
      </c:lineChart>
      <c:dateAx>
        <c:axId val="1030145536"/>
        <c:scaling>
          <c:orientation val="minMax"/>
          <c:min val="42795"/>
        </c:scaling>
        <c:delete val="0"/>
        <c:axPos val="b"/>
        <c:numFmt formatCode="yyyy\-mm" sourceLinked="0"/>
        <c:majorTickMark val="out"/>
        <c:minorTickMark val="none"/>
        <c:tickLblPos val="nextTo"/>
        <c:spPr>
          <a:noFill/>
          <a:ln w="6350" cap="flat" cmpd="sng" algn="ctr">
            <a:solidFill>
              <a:srgbClr val="000000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chemeClr val="tx1"/>
                </a:solidFill>
                <a:latin typeface="Arial" panose="020B0604020202020204" pitchFamily="7" charset="0"/>
                <a:ea typeface="楷体" panose="02010609060101010101" pitchFamily="49" charset="-122"/>
                <a:cs typeface="+mn-cs"/>
              </a:defRPr>
            </a:pPr>
            <a:endParaRPr lang="zh-CN"/>
          </a:p>
        </c:txPr>
        <c:crossAx val="1711768608"/>
        <c:crosses val="autoZero"/>
        <c:auto val="1"/>
        <c:lblOffset val="100"/>
        <c:baseTimeUnit val="months"/>
        <c:majorUnit val="3"/>
        <c:majorTimeUnit val="months"/>
      </c:dateAx>
      <c:valAx>
        <c:axId val="1711768608"/>
        <c:scaling>
          <c:orientation val="minMax"/>
          <c:max val="1"/>
        </c:scaling>
        <c:delete val="0"/>
        <c:axPos val="l"/>
        <c:numFmt formatCode="0%" sourceLinked="0"/>
        <c:majorTickMark val="out"/>
        <c:minorTickMark val="none"/>
        <c:tickLblPos val="nextTo"/>
        <c:spPr>
          <a:noFill/>
          <a:ln w="6350" cap="flat" cmpd="sng" algn="ctr">
            <a:solidFill>
              <a:srgbClr val="000000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chemeClr val="tx1"/>
                </a:solidFill>
                <a:latin typeface="Arial" panose="020B0604020202020204" pitchFamily="7" charset="0"/>
                <a:ea typeface="楷体" panose="02010609060101010101" pitchFamily="49" charset="-122"/>
                <a:cs typeface="+mn-cs"/>
              </a:defRPr>
            </a:pPr>
            <a:endParaRPr lang="zh-CN"/>
          </a:p>
        </c:txPr>
        <c:crossAx val="1030145536"/>
        <c:crosses val="autoZero"/>
        <c:crossBetween val="between"/>
      </c:valAx>
    </c:plotArea>
    <c:legend>
      <c:legendPos val="t"/>
      <c:layout>
        <c:manualLayout>
          <c:xMode val="edge"/>
          <c:yMode val="edge"/>
          <c:x val="0.103016044790842"/>
          <c:y val="2.9243862899490498E-2"/>
          <c:w val="0.80958583880718604"/>
          <c:h val="0.111428902269569"/>
        </c:manualLayout>
      </c:layout>
      <c:overlay val="0"/>
      <c:txPr>
        <a:bodyPr rot="0" spcFirstLastPara="0" vertOverflow="ellipsis" vert="horz" wrap="square" anchor="ctr" anchorCtr="1"/>
        <a:lstStyle/>
        <a:p>
          <a:pPr>
            <a:defRPr lang="zh-CN" sz="800" b="0" i="0" u="none" strike="noStrike" kern="1200" baseline="0">
              <a:solidFill>
                <a:schemeClr val="tx1"/>
              </a:solidFill>
              <a:latin typeface="Arial" panose="020B0604020202020204" pitchFamily="7" charset="0"/>
              <a:ea typeface="楷体" panose="02010609060101010101" pitchFamily="49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ln w="6350" cap="flat" cmpd="sng" algn="ctr">
      <a:noFill/>
      <a:prstDash val="solid"/>
      <a:round/>
    </a:ln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5.8755030621172398E-2"/>
          <c:y val="0.11177269507978201"/>
          <c:w val="0.86567859017622795"/>
          <c:h val="0.68325968022507899"/>
        </c:manualLayout>
      </c:layout>
      <c:lineChart>
        <c:grouping val="standard"/>
        <c:varyColors val="0"/>
        <c:ser>
          <c:idx val="0"/>
          <c:order val="0"/>
          <c:tx>
            <c:strRef>
              <c:f>'面板-景气指数'!$J$39</c:f>
              <c:strCache>
                <c:ptCount val="1"/>
                <c:pt idx="0">
                  <c:v>半导体</c:v>
                </c:pt>
              </c:strCache>
            </c:strRef>
          </c:tx>
          <c:marker>
            <c:symbol val="none"/>
          </c:marker>
          <c:cat>
            <c:numRef>
              <c:f>'面板-景气指数'!$M$32:$CD$32</c:f>
              <c:numCache>
                <c:formatCode>[$-409]mmm\-yy;@</c:formatCode>
                <c:ptCount val="70"/>
                <c:pt idx="0">
                  <c:v>44865</c:v>
                </c:pt>
                <c:pt idx="1">
                  <c:v>44834</c:v>
                </c:pt>
                <c:pt idx="2">
                  <c:v>44804</c:v>
                </c:pt>
                <c:pt idx="3">
                  <c:v>44773</c:v>
                </c:pt>
                <c:pt idx="4">
                  <c:v>44742</c:v>
                </c:pt>
                <c:pt idx="5">
                  <c:v>44712</c:v>
                </c:pt>
                <c:pt idx="6">
                  <c:v>44681</c:v>
                </c:pt>
                <c:pt idx="7">
                  <c:v>44651</c:v>
                </c:pt>
                <c:pt idx="8">
                  <c:v>44620</c:v>
                </c:pt>
                <c:pt idx="9">
                  <c:v>44592</c:v>
                </c:pt>
                <c:pt idx="10">
                  <c:v>44561</c:v>
                </c:pt>
                <c:pt idx="11">
                  <c:v>44530</c:v>
                </c:pt>
                <c:pt idx="12">
                  <c:v>44500</c:v>
                </c:pt>
                <c:pt idx="13">
                  <c:v>44469</c:v>
                </c:pt>
                <c:pt idx="14">
                  <c:v>44439</c:v>
                </c:pt>
                <c:pt idx="15">
                  <c:v>44408</c:v>
                </c:pt>
                <c:pt idx="16">
                  <c:v>44377</c:v>
                </c:pt>
                <c:pt idx="17">
                  <c:v>44347</c:v>
                </c:pt>
                <c:pt idx="18">
                  <c:v>44316</c:v>
                </c:pt>
                <c:pt idx="19">
                  <c:v>44286</c:v>
                </c:pt>
                <c:pt idx="20">
                  <c:v>44255</c:v>
                </c:pt>
                <c:pt idx="21">
                  <c:v>44227</c:v>
                </c:pt>
                <c:pt idx="22">
                  <c:v>44196</c:v>
                </c:pt>
                <c:pt idx="23">
                  <c:v>44165</c:v>
                </c:pt>
                <c:pt idx="24">
                  <c:v>44135</c:v>
                </c:pt>
                <c:pt idx="25">
                  <c:v>44104</c:v>
                </c:pt>
                <c:pt idx="26">
                  <c:v>44074</c:v>
                </c:pt>
                <c:pt idx="27">
                  <c:v>44043</c:v>
                </c:pt>
                <c:pt idx="28">
                  <c:v>44012</c:v>
                </c:pt>
                <c:pt idx="29">
                  <c:v>43982</c:v>
                </c:pt>
                <c:pt idx="30">
                  <c:v>43951</c:v>
                </c:pt>
                <c:pt idx="31">
                  <c:v>43921</c:v>
                </c:pt>
                <c:pt idx="32">
                  <c:v>43890</c:v>
                </c:pt>
                <c:pt idx="33">
                  <c:v>43861</c:v>
                </c:pt>
                <c:pt idx="34">
                  <c:v>43830</c:v>
                </c:pt>
                <c:pt idx="35">
                  <c:v>43799</c:v>
                </c:pt>
                <c:pt idx="36">
                  <c:v>43769</c:v>
                </c:pt>
                <c:pt idx="37">
                  <c:v>43738</c:v>
                </c:pt>
                <c:pt idx="38">
                  <c:v>43708</c:v>
                </c:pt>
                <c:pt idx="39">
                  <c:v>43677</c:v>
                </c:pt>
                <c:pt idx="40">
                  <c:v>43646</c:v>
                </c:pt>
                <c:pt idx="41">
                  <c:v>43616</c:v>
                </c:pt>
                <c:pt idx="42">
                  <c:v>43585</c:v>
                </c:pt>
                <c:pt idx="43">
                  <c:v>43555</c:v>
                </c:pt>
                <c:pt idx="44">
                  <c:v>43524</c:v>
                </c:pt>
                <c:pt idx="45">
                  <c:v>43496</c:v>
                </c:pt>
                <c:pt idx="46">
                  <c:v>43465</c:v>
                </c:pt>
                <c:pt idx="47">
                  <c:v>43434</c:v>
                </c:pt>
                <c:pt idx="48">
                  <c:v>43404</c:v>
                </c:pt>
                <c:pt idx="49">
                  <c:v>43373</c:v>
                </c:pt>
                <c:pt idx="50">
                  <c:v>43343</c:v>
                </c:pt>
                <c:pt idx="51">
                  <c:v>43312</c:v>
                </c:pt>
                <c:pt idx="52">
                  <c:v>43281</c:v>
                </c:pt>
                <c:pt idx="53">
                  <c:v>43251</c:v>
                </c:pt>
                <c:pt idx="54">
                  <c:v>43220</c:v>
                </c:pt>
                <c:pt idx="55">
                  <c:v>43190</c:v>
                </c:pt>
                <c:pt idx="56">
                  <c:v>43159</c:v>
                </c:pt>
                <c:pt idx="57">
                  <c:v>43131</c:v>
                </c:pt>
                <c:pt idx="58">
                  <c:v>43100</c:v>
                </c:pt>
                <c:pt idx="59">
                  <c:v>43069</c:v>
                </c:pt>
                <c:pt idx="60">
                  <c:v>43039</c:v>
                </c:pt>
                <c:pt idx="61">
                  <c:v>43008</c:v>
                </c:pt>
                <c:pt idx="62">
                  <c:v>42978</c:v>
                </c:pt>
                <c:pt idx="63">
                  <c:v>42947</c:v>
                </c:pt>
                <c:pt idx="64">
                  <c:v>42916</c:v>
                </c:pt>
                <c:pt idx="65">
                  <c:v>42886</c:v>
                </c:pt>
                <c:pt idx="66">
                  <c:v>42855</c:v>
                </c:pt>
                <c:pt idx="67">
                  <c:v>42825</c:v>
                </c:pt>
                <c:pt idx="68">
                  <c:v>42794</c:v>
                </c:pt>
                <c:pt idx="69">
                  <c:v>42766</c:v>
                </c:pt>
              </c:numCache>
            </c:numRef>
          </c:cat>
          <c:val>
            <c:numRef>
              <c:f>'面板-景气指数'!$M$39:$CD$39</c:f>
              <c:numCache>
                <c:formatCode>0.0%</c:formatCode>
                <c:ptCount val="70"/>
                <c:pt idx="0">
                  <c:v>0.19676086956521738</c:v>
                </c:pt>
                <c:pt idx="1">
                  <c:v>0.19802173913043475</c:v>
                </c:pt>
                <c:pt idx="2">
                  <c:v>0.26147826086956527</c:v>
                </c:pt>
                <c:pt idx="3">
                  <c:v>0.30642391304347821</c:v>
                </c:pt>
                <c:pt idx="4">
                  <c:v>0.3691630434782609</c:v>
                </c:pt>
                <c:pt idx="5">
                  <c:v>0.39574999999999994</c:v>
                </c:pt>
                <c:pt idx="6">
                  <c:v>0.41781521739130434</c:v>
                </c:pt>
                <c:pt idx="7">
                  <c:v>0.51900000000000002</c:v>
                </c:pt>
                <c:pt idx="8">
                  <c:v>0.57363043478260878</c:v>
                </c:pt>
                <c:pt idx="9">
                  <c:v>0.60363043478260869</c:v>
                </c:pt>
                <c:pt idx="10">
                  <c:v>0.61475000000000002</c:v>
                </c:pt>
                <c:pt idx="11">
                  <c:v>0.65001086956521736</c:v>
                </c:pt>
                <c:pt idx="12">
                  <c:v>0.66088043478260872</c:v>
                </c:pt>
                <c:pt idx="13">
                  <c:v>0.74063043478260859</c:v>
                </c:pt>
                <c:pt idx="14">
                  <c:v>0.78886956521739127</c:v>
                </c:pt>
                <c:pt idx="15">
                  <c:v>0.83492391304347824</c:v>
                </c:pt>
                <c:pt idx="16">
                  <c:v>0.83850000000000002</c:v>
                </c:pt>
                <c:pt idx="17">
                  <c:v>0.80753260869565224</c:v>
                </c:pt>
                <c:pt idx="18">
                  <c:v>0.72482608695652173</c:v>
                </c:pt>
                <c:pt idx="19">
                  <c:v>0.70625000000000004</c:v>
                </c:pt>
                <c:pt idx="20">
                  <c:v>0.70726086956521739</c:v>
                </c:pt>
                <c:pt idx="21">
                  <c:v>0.57179347826086957</c:v>
                </c:pt>
                <c:pt idx="22">
                  <c:v>0.5167173913043478</c:v>
                </c:pt>
                <c:pt idx="23">
                  <c:v>0.51910869565217388</c:v>
                </c:pt>
                <c:pt idx="24">
                  <c:v>0.51088043478260869</c:v>
                </c:pt>
                <c:pt idx="25">
                  <c:v>0.45708695652173914</c:v>
                </c:pt>
                <c:pt idx="26">
                  <c:v>0.39707608695652175</c:v>
                </c:pt>
                <c:pt idx="27">
                  <c:v>0.39384782608695651</c:v>
                </c:pt>
                <c:pt idx="28">
                  <c:v>0.36421739130434783</c:v>
                </c:pt>
                <c:pt idx="29">
                  <c:v>0.42798913043478265</c:v>
                </c:pt>
                <c:pt idx="30">
                  <c:v>0.53315217391304359</c:v>
                </c:pt>
                <c:pt idx="31">
                  <c:v>0.44223913043478258</c:v>
                </c:pt>
                <c:pt idx="32">
                  <c:v>0.3278804347826087</c:v>
                </c:pt>
                <c:pt idx="33">
                  <c:v>0.3992282608695652</c:v>
                </c:pt>
                <c:pt idx="34">
                  <c:v>0.41539130434782612</c:v>
                </c:pt>
                <c:pt idx="35">
                  <c:v>0.35804347826086957</c:v>
                </c:pt>
                <c:pt idx="36">
                  <c:v>0.28526086956521735</c:v>
                </c:pt>
                <c:pt idx="37">
                  <c:v>0.17694565217391303</c:v>
                </c:pt>
                <c:pt idx="38">
                  <c:v>0.15713043478260869</c:v>
                </c:pt>
                <c:pt idx="39">
                  <c:v>0.14548913043478262</c:v>
                </c:pt>
                <c:pt idx="40">
                  <c:v>0.14826086956521739</c:v>
                </c:pt>
                <c:pt idx="41">
                  <c:v>0.17021739130434782</c:v>
                </c:pt>
                <c:pt idx="42">
                  <c:v>0.18631521739130433</c:v>
                </c:pt>
                <c:pt idx="43">
                  <c:v>0.18920652173913047</c:v>
                </c:pt>
                <c:pt idx="44">
                  <c:v>0.16941304347826086</c:v>
                </c:pt>
                <c:pt idx="45">
                  <c:v>0.26408695652173919</c:v>
                </c:pt>
                <c:pt idx="46">
                  <c:v>0.32863043478260867</c:v>
                </c:pt>
                <c:pt idx="47">
                  <c:v>0.38290217391304343</c:v>
                </c:pt>
                <c:pt idx="48">
                  <c:v>0.43605434782608699</c:v>
                </c:pt>
                <c:pt idx="49">
                  <c:v>0.50130434782608679</c:v>
                </c:pt>
                <c:pt idx="50">
                  <c:v>0.58915217391304353</c:v>
                </c:pt>
                <c:pt idx="51">
                  <c:v>0.60594565217391283</c:v>
                </c:pt>
                <c:pt idx="52">
                  <c:v>0.65188043478260871</c:v>
                </c:pt>
                <c:pt idx="53">
                  <c:v>0.66603260869565217</c:v>
                </c:pt>
                <c:pt idx="54">
                  <c:v>0.61325000000000007</c:v>
                </c:pt>
                <c:pt idx="55">
                  <c:v>0.60523913043478261</c:v>
                </c:pt>
                <c:pt idx="56">
                  <c:v>0.69227173913043472</c:v>
                </c:pt>
                <c:pt idx="57">
                  <c:v>0.61275000000000013</c:v>
                </c:pt>
                <c:pt idx="58">
                  <c:v>0.56310869565217381</c:v>
                </c:pt>
                <c:pt idx="59">
                  <c:v>0.59469565217391307</c:v>
                </c:pt>
                <c:pt idx="60">
                  <c:v>0.64283695652173911</c:v>
                </c:pt>
                <c:pt idx="61">
                  <c:v>0.72282608695652173</c:v>
                </c:pt>
                <c:pt idx="62">
                  <c:v>0.69865217391304335</c:v>
                </c:pt>
                <c:pt idx="63">
                  <c:v>0.67517391304347818</c:v>
                </c:pt>
                <c:pt idx="64">
                  <c:v>0.68893478260869567</c:v>
                </c:pt>
                <c:pt idx="65">
                  <c:v>0.66043478260869581</c:v>
                </c:pt>
                <c:pt idx="66">
                  <c:v>0.65764130434782608</c:v>
                </c:pt>
                <c:pt idx="67">
                  <c:v>0.69131521739130442</c:v>
                </c:pt>
                <c:pt idx="68">
                  <c:v>0.6293695652173914</c:v>
                </c:pt>
                <c:pt idx="69">
                  <c:v>0.53935869565217387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E404-4B3E-A8B2-551E75F0AFAC}"/>
            </c:ext>
          </c:extLst>
        </c:ser>
        <c:ser>
          <c:idx val="1"/>
          <c:order val="1"/>
          <c:tx>
            <c:strRef>
              <c:f>'面板-景气指数'!$J$62</c:f>
              <c:strCache>
                <c:ptCount val="1"/>
                <c:pt idx="0">
                  <c:v>半导体上游</c:v>
                </c:pt>
              </c:strCache>
            </c:strRef>
          </c:tx>
          <c:spPr>
            <a:ln w="12700" cap="rnd" cmpd="sng" algn="ctr">
              <a:solidFill>
                <a:srgbClr val="00B0F0"/>
              </a:solidFill>
              <a:prstDash val="dash"/>
              <a:round/>
            </a:ln>
          </c:spPr>
          <c:marker>
            <c:symbol val="none"/>
          </c:marker>
          <c:cat>
            <c:numRef>
              <c:f>'面板-景气指数'!$M$32:$CD$32</c:f>
              <c:numCache>
                <c:formatCode>[$-409]mmm\-yy;@</c:formatCode>
                <c:ptCount val="70"/>
                <c:pt idx="0">
                  <c:v>44865</c:v>
                </c:pt>
                <c:pt idx="1">
                  <c:v>44834</c:v>
                </c:pt>
                <c:pt idx="2">
                  <c:v>44804</c:v>
                </c:pt>
                <c:pt idx="3">
                  <c:v>44773</c:v>
                </c:pt>
                <c:pt idx="4">
                  <c:v>44742</c:v>
                </c:pt>
                <c:pt idx="5">
                  <c:v>44712</c:v>
                </c:pt>
                <c:pt idx="6">
                  <c:v>44681</c:v>
                </c:pt>
                <c:pt idx="7">
                  <c:v>44651</c:v>
                </c:pt>
                <c:pt idx="8">
                  <c:v>44620</c:v>
                </c:pt>
                <c:pt idx="9">
                  <c:v>44592</c:v>
                </c:pt>
                <c:pt idx="10">
                  <c:v>44561</c:v>
                </c:pt>
                <c:pt idx="11">
                  <c:v>44530</c:v>
                </c:pt>
                <c:pt idx="12">
                  <c:v>44500</c:v>
                </c:pt>
                <c:pt idx="13">
                  <c:v>44469</c:v>
                </c:pt>
                <c:pt idx="14">
                  <c:v>44439</c:v>
                </c:pt>
                <c:pt idx="15">
                  <c:v>44408</c:v>
                </c:pt>
                <c:pt idx="16">
                  <c:v>44377</c:v>
                </c:pt>
                <c:pt idx="17">
                  <c:v>44347</c:v>
                </c:pt>
                <c:pt idx="18">
                  <c:v>44316</c:v>
                </c:pt>
                <c:pt idx="19">
                  <c:v>44286</c:v>
                </c:pt>
                <c:pt idx="20">
                  <c:v>44255</c:v>
                </c:pt>
                <c:pt idx="21">
                  <c:v>44227</c:v>
                </c:pt>
                <c:pt idx="22">
                  <c:v>44196</c:v>
                </c:pt>
                <c:pt idx="23">
                  <c:v>44165</c:v>
                </c:pt>
                <c:pt idx="24">
                  <c:v>44135</c:v>
                </c:pt>
                <c:pt idx="25">
                  <c:v>44104</c:v>
                </c:pt>
                <c:pt idx="26">
                  <c:v>44074</c:v>
                </c:pt>
                <c:pt idx="27">
                  <c:v>44043</c:v>
                </c:pt>
                <c:pt idx="28">
                  <c:v>44012</c:v>
                </c:pt>
                <c:pt idx="29">
                  <c:v>43982</c:v>
                </c:pt>
                <c:pt idx="30">
                  <c:v>43951</c:v>
                </c:pt>
                <c:pt idx="31">
                  <c:v>43921</c:v>
                </c:pt>
                <c:pt idx="32">
                  <c:v>43890</c:v>
                </c:pt>
                <c:pt idx="33">
                  <c:v>43861</c:v>
                </c:pt>
                <c:pt idx="34">
                  <c:v>43830</c:v>
                </c:pt>
                <c:pt idx="35">
                  <c:v>43799</c:v>
                </c:pt>
                <c:pt idx="36">
                  <c:v>43769</c:v>
                </c:pt>
                <c:pt idx="37">
                  <c:v>43738</c:v>
                </c:pt>
                <c:pt idx="38">
                  <c:v>43708</c:v>
                </c:pt>
                <c:pt idx="39">
                  <c:v>43677</c:v>
                </c:pt>
                <c:pt idx="40">
                  <c:v>43646</c:v>
                </c:pt>
                <c:pt idx="41">
                  <c:v>43616</c:v>
                </c:pt>
                <c:pt idx="42">
                  <c:v>43585</c:v>
                </c:pt>
                <c:pt idx="43">
                  <c:v>43555</c:v>
                </c:pt>
                <c:pt idx="44">
                  <c:v>43524</c:v>
                </c:pt>
                <c:pt idx="45">
                  <c:v>43496</c:v>
                </c:pt>
                <c:pt idx="46">
                  <c:v>43465</c:v>
                </c:pt>
                <c:pt idx="47">
                  <c:v>43434</c:v>
                </c:pt>
                <c:pt idx="48">
                  <c:v>43404</c:v>
                </c:pt>
                <c:pt idx="49">
                  <c:v>43373</c:v>
                </c:pt>
                <c:pt idx="50">
                  <c:v>43343</c:v>
                </c:pt>
                <c:pt idx="51">
                  <c:v>43312</c:v>
                </c:pt>
                <c:pt idx="52">
                  <c:v>43281</c:v>
                </c:pt>
                <c:pt idx="53">
                  <c:v>43251</c:v>
                </c:pt>
                <c:pt idx="54">
                  <c:v>43220</c:v>
                </c:pt>
                <c:pt idx="55">
                  <c:v>43190</c:v>
                </c:pt>
                <c:pt idx="56">
                  <c:v>43159</c:v>
                </c:pt>
                <c:pt idx="57">
                  <c:v>43131</c:v>
                </c:pt>
                <c:pt idx="58">
                  <c:v>43100</c:v>
                </c:pt>
                <c:pt idx="59">
                  <c:v>43069</c:v>
                </c:pt>
                <c:pt idx="60">
                  <c:v>43039</c:v>
                </c:pt>
                <c:pt idx="61">
                  <c:v>43008</c:v>
                </c:pt>
                <c:pt idx="62">
                  <c:v>42978</c:v>
                </c:pt>
                <c:pt idx="63">
                  <c:v>42947</c:v>
                </c:pt>
                <c:pt idx="64">
                  <c:v>42916</c:v>
                </c:pt>
                <c:pt idx="65">
                  <c:v>42886</c:v>
                </c:pt>
                <c:pt idx="66">
                  <c:v>42855</c:v>
                </c:pt>
                <c:pt idx="67">
                  <c:v>42825</c:v>
                </c:pt>
                <c:pt idx="68">
                  <c:v>42794</c:v>
                </c:pt>
                <c:pt idx="69">
                  <c:v>42766</c:v>
                </c:pt>
              </c:numCache>
            </c:numRef>
          </c:cat>
          <c:val>
            <c:numRef>
              <c:f>'面板-景气指数'!$M$62:$CD$62</c:f>
              <c:numCache>
                <c:formatCode>0.0%</c:formatCode>
                <c:ptCount val="70"/>
                <c:pt idx="0">
                  <c:v>0.35899999999999999</c:v>
                </c:pt>
                <c:pt idx="1">
                  <c:v>0.35899999999999999</c:v>
                </c:pt>
                <c:pt idx="2">
                  <c:v>0.5425000000000002</c:v>
                </c:pt>
                <c:pt idx="3">
                  <c:v>0.44158333333333327</c:v>
                </c:pt>
                <c:pt idx="4">
                  <c:v>0.45158333333333345</c:v>
                </c:pt>
                <c:pt idx="5">
                  <c:v>0.45666666666666672</c:v>
                </c:pt>
                <c:pt idx="6">
                  <c:v>0.32883333333333337</c:v>
                </c:pt>
                <c:pt idx="7">
                  <c:v>0.41233333333333338</c:v>
                </c:pt>
                <c:pt idx="8">
                  <c:v>0.53241666666666687</c:v>
                </c:pt>
                <c:pt idx="9">
                  <c:v>0.58883333333333343</c:v>
                </c:pt>
                <c:pt idx="10">
                  <c:v>0.61925000000000019</c:v>
                </c:pt>
                <c:pt idx="11">
                  <c:v>0.59825000000000017</c:v>
                </c:pt>
                <c:pt idx="12">
                  <c:v>0.47341666666666687</c:v>
                </c:pt>
                <c:pt idx="13">
                  <c:v>0.42458333333333331</c:v>
                </c:pt>
                <c:pt idx="14">
                  <c:v>0.47691666666666671</c:v>
                </c:pt>
                <c:pt idx="15">
                  <c:v>0.58583333333333354</c:v>
                </c:pt>
                <c:pt idx="16">
                  <c:v>0.61625000000000008</c:v>
                </c:pt>
                <c:pt idx="17">
                  <c:v>0.62091666666666689</c:v>
                </c:pt>
                <c:pt idx="18">
                  <c:v>0.57433333333333336</c:v>
                </c:pt>
                <c:pt idx="19">
                  <c:v>0.52533333333333354</c:v>
                </c:pt>
                <c:pt idx="20">
                  <c:v>0.54508333333333336</c:v>
                </c:pt>
                <c:pt idx="21">
                  <c:v>0.44133333333333341</c:v>
                </c:pt>
                <c:pt idx="22">
                  <c:v>0.31608333333333333</c:v>
                </c:pt>
                <c:pt idx="23">
                  <c:v>0.4169166666666666</c:v>
                </c:pt>
                <c:pt idx="24">
                  <c:v>0.47225000000000023</c:v>
                </c:pt>
                <c:pt idx="25">
                  <c:v>0.47575000000000006</c:v>
                </c:pt>
                <c:pt idx="26">
                  <c:v>0.40408333333333346</c:v>
                </c:pt>
                <c:pt idx="27">
                  <c:v>0.35391666666666682</c:v>
                </c:pt>
                <c:pt idx="28">
                  <c:v>0.26066666666666677</c:v>
                </c:pt>
                <c:pt idx="29">
                  <c:v>0.27166666666666678</c:v>
                </c:pt>
                <c:pt idx="30">
                  <c:v>0.31658333333333355</c:v>
                </c:pt>
                <c:pt idx="31">
                  <c:v>0.26183333333333336</c:v>
                </c:pt>
                <c:pt idx="32">
                  <c:v>0.21575000000000011</c:v>
                </c:pt>
                <c:pt idx="33">
                  <c:v>0.21275000000000013</c:v>
                </c:pt>
                <c:pt idx="34">
                  <c:v>0.30133333333333356</c:v>
                </c:pt>
                <c:pt idx="35">
                  <c:v>0.22625000000000006</c:v>
                </c:pt>
                <c:pt idx="36">
                  <c:v>0.10033333333333336</c:v>
                </c:pt>
                <c:pt idx="37">
                  <c:v>6.9500000000000006E-2</c:v>
                </c:pt>
                <c:pt idx="38">
                  <c:v>5.425E-2</c:v>
                </c:pt>
                <c:pt idx="39">
                  <c:v>7.350000000000001E-2</c:v>
                </c:pt>
                <c:pt idx="40">
                  <c:v>0.11675000000000002</c:v>
                </c:pt>
                <c:pt idx="41">
                  <c:v>0.14466666666666669</c:v>
                </c:pt>
                <c:pt idx="42">
                  <c:v>0.20250000000000004</c:v>
                </c:pt>
                <c:pt idx="43">
                  <c:v>0.26783333333333348</c:v>
                </c:pt>
                <c:pt idx="44">
                  <c:v>0.23333333333333336</c:v>
                </c:pt>
                <c:pt idx="45">
                  <c:v>0.36908333333333343</c:v>
                </c:pt>
                <c:pt idx="46">
                  <c:v>0.50683333333333336</c:v>
                </c:pt>
                <c:pt idx="47">
                  <c:v>0.5528333333333334</c:v>
                </c:pt>
                <c:pt idx="48">
                  <c:v>0.71650000000000014</c:v>
                </c:pt>
                <c:pt idx="49">
                  <c:v>0.75441666666666662</c:v>
                </c:pt>
                <c:pt idx="50">
                  <c:v>0.86341666666666705</c:v>
                </c:pt>
                <c:pt idx="51">
                  <c:v>0.80833333333333324</c:v>
                </c:pt>
                <c:pt idx="52">
                  <c:v>0.81108333333333349</c:v>
                </c:pt>
                <c:pt idx="53">
                  <c:v>0.86016666666666697</c:v>
                </c:pt>
                <c:pt idx="54">
                  <c:v>0.83625000000000005</c:v>
                </c:pt>
                <c:pt idx="55">
                  <c:v>0.68933333333333358</c:v>
                </c:pt>
                <c:pt idx="56">
                  <c:v>0.72266666666666657</c:v>
                </c:pt>
                <c:pt idx="57">
                  <c:v>0.77866666666666695</c:v>
                </c:pt>
                <c:pt idx="58">
                  <c:v>0.69833333333333347</c:v>
                </c:pt>
                <c:pt idx="59">
                  <c:v>0.77475000000000016</c:v>
                </c:pt>
                <c:pt idx="60">
                  <c:v>0.79166666666666674</c:v>
                </c:pt>
                <c:pt idx="61">
                  <c:v>0.78291666666666682</c:v>
                </c:pt>
                <c:pt idx="62">
                  <c:v>0.74908333333333343</c:v>
                </c:pt>
                <c:pt idx="63">
                  <c:v>0.74091666666666667</c:v>
                </c:pt>
                <c:pt idx="64">
                  <c:v>0.72516666666666674</c:v>
                </c:pt>
                <c:pt idx="65">
                  <c:v>0.71525000000000039</c:v>
                </c:pt>
                <c:pt idx="66">
                  <c:v>0.75900000000000034</c:v>
                </c:pt>
                <c:pt idx="67">
                  <c:v>0.76483333333333359</c:v>
                </c:pt>
                <c:pt idx="68">
                  <c:v>0.70708333333333362</c:v>
                </c:pt>
                <c:pt idx="69">
                  <c:v>0.73100000000000021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E404-4B3E-A8B2-551E75F0AFAC}"/>
            </c:ext>
          </c:extLst>
        </c:ser>
        <c:ser>
          <c:idx val="2"/>
          <c:order val="2"/>
          <c:tx>
            <c:strRef>
              <c:f>'面板-景气指数'!$J$63</c:f>
              <c:strCache>
                <c:ptCount val="1"/>
                <c:pt idx="0">
                  <c:v>半导体中游</c:v>
                </c:pt>
              </c:strCache>
            </c:strRef>
          </c:tx>
          <c:marker>
            <c:symbol val="none"/>
          </c:marker>
          <c:cat>
            <c:numRef>
              <c:f>'面板-景气指数'!$M$32:$CD$32</c:f>
              <c:numCache>
                <c:formatCode>[$-409]mmm\-yy;@</c:formatCode>
                <c:ptCount val="70"/>
                <c:pt idx="0">
                  <c:v>44865</c:v>
                </c:pt>
                <c:pt idx="1">
                  <c:v>44834</c:v>
                </c:pt>
                <c:pt idx="2">
                  <c:v>44804</c:v>
                </c:pt>
                <c:pt idx="3">
                  <c:v>44773</c:v>
                </c:pt>
                <c:pt idx="4">
                  <c:v>44742</c:v>
                </c:pt>
                <c:pt idx="5">
                  <c:v>44712</c:v>
                </c:pt>
                <c:pt idx="6">
                  <c:v>44681</c:v>
                </c:pt>
                <c:pt idx="7">
                  <c:v>44651</c:v>
                </c:pt>
                <c:pt idx="8">
                  <c:v>44620</c:v>
                </c:pt>
                <c:pt idx="9">
                  <c:v>44592</c:v>
                </c:pt>
                <c:pt idx="10">
                  <c:v>44561</c:v>
                </c:pt>
                <c:pt idx="11">
                  <c:v>44530</c:v>
                </c:pt>
                <c:pt idx="12">
                  <c:v>44500</c:v>
                </c:pt>
                <c:pt idx="13">
                  <c:v>44469</c:v>
                </c:pt>
                <c:pt idx="14">
                  <c:v>44439</c:v>
                </c:pt>
                <c:pt idx="15">
                  <c:v>44408</c:v>
                </c:pt>
                <c:pt idx="16">
                  <c:v>44377</c:v>
                </c:pt>
                <c:pt idx="17">
                  <c:v>44347</c:v>
                </c:pt>
                <c:pt idx="18">
                  <c:v>44316</c:v>
                </c:pt>
                <c:pt idx="19">
                  <c:v>44286</c:v>
                </c:pt>
                <c:pt idx="20">
                  <c:v>44255</c:v>
                </c:pt>
                <c:pt idx="21">
                  <c:v>44227</c:v>
                </c:pt>
                <c:pt idx="22">
                  <c:v>44196</c:v>
                </c:pt>
                <c:pt idx="23">
                  <c:v>44165</c:v>
                </c:pt>
                <c:pt idx="24">
                  <c:v>44135</c:v>
                </c:pt>
                <c:pt idx="25">
                  <c:v>44104</c:v>
                </c:pt>
                <c:pt idx="26">
                  <c:v>44074</c:v>
                </c:pt>
                <c:pt idx="27">
                  <c:v>44043</c:v>
                </c:pt>
                <c:pt idx="28">
                  <c:v>44012</c:v>
                </c:pt>
                <c:pt idx="29">
                  <c:v>43982</c:v>
                </c:pt>
                <c:pt idx="30">
                  <c:v>43951</c:v>
                </c:pt>
                <c:pt idx="31">
                  <c:v>43921</c:v>
                </c:pt>
                <c:pt idx="32">
                  <c:v>43890</c:v>
                </c:pt>
                <c:pt idx="33">
                  <c:v>43861</c:v>
                </c:pt>
                <c:pt idx="34">
                  <c:v>43830</c:v>
                </c:pt>
                <c:pt idx="35">
                  <c:v>43799</c:v>
                </c:pt>
                <c:pt idx="36">
                  <c:v>43769</c:v>
                </c:pt>
                <c:pt idx="37">
                  <c:v>43738</c:v>
                </c:pt>
                <c:pt idx="38">
                  <c:v>43708</c:v>
                </c:pt>
                <c:pt idx="39">
                  <c:v>43677</c:v>
                </c:pt>
                <c:pt idx="40">
                  <c:v>43646</c:v>
                </c:pt>
                <c:pt idx="41">
                  <c:v>43616</c:v>
                </c:pt>
                <c:pt idx="42">
                  <c:v>43585</c:v>
                </c:pt>
                <c:pt idx="43">
                  <c:v>43555</c:v>
                </c:pt>
                <c:pt idx="44">
                  <c:v>43524</c:v>
                </c:pt>
                <c:pt idx="45">
                  <c:v>43496</c:v>
                </c:pt>
                <c:pt idx="46">
                  <c:v>43465</c:v>
                </c:pt>
                <c:pt idx="47">
                  <c:v>43434</c:v>
                </c:pt>
                <c:pt idx="48">
                  <c:v>43404</c:v>
                </c:pt>
                <c:pt idx="49">
                  <c:v>43373</c:v>
                </c:pt>
                <c:pt idx="50">
                  <c:v>43343</c:v>
                </c:pt>
                <c:pt idx="51">
                  <c:v>43312</c:v>
                </c:pt>
                <c:pt idx="52">
                  <c:v>43281</c:v>
                </c:pt>
                <c:pt idx="53">
                  <c:v>43251</c:v>
                </c:pt>
                <c:pt idx="54">
                  <c:v>43220</c:v>
                </c:pt>
                <c:pt idx="55">
                  <c:v>43190</c:v>
                </c:pt>
                <c:pt idx="56">
                  <c:v>43159</c:v>
                </c:pt>
                <c:pt idx="57">
                  <c:v>43131</c:v>
                </c:pt>
                <c:pt idx="58">
                  <c:v>43100</c:v>
                </c:pt>
                <c:pt idx="59">
                  <c:v>43069</c:v>
                </c:pt>
                <c:pt idx="60">
                  <c:v>43039</c:v>
                </c:pt>
                <c:pt idx="61">
                  <c:v>43008</c:v>
                </c:pt>
                <c:pt idx="62">
                  <c:v>42978</c:v>
                </c:pt>
                <c:pt idx="63">
                  <c:v>42947</c:v>
                </c:pt>
                <c:pt idx="64">
                  <c:v>42916</c:v>
                </c:pt>
                <c:pt idx="65">
                  <c:v>42886</c:v>
                </c:pt>
                <c:pt idx="66">
                  <c:v>42855</c:v>
                </c:pt>
                <c:pt idx="67">
                  <c:v>42825</c:v>
                </c:pt>
                <c:pt idx="68">
                  <c:v>42794</c:v>
                </c:pt>
                <c:pt idx="69">
                  <c:v>42766</c:v>
                </c:pt>
              </c:numCache>
            </c:numRef>
          </c:cat>
          <c:val>
            <c:numRef>
              <c:f>'面板-景气指数'!$M$63:$CD$63</c:f>
              <c:numCache>
                <c:formatCode>0.0%</c:formatCode>
                <c:ptCount val="70"/>
                <c:pt idx="0">
                  <c:v>0.20536363636363639</c:v>
                </c:pt>
                <c:pt idx="1">
                  <c:v>0.21063636363636368</c:v>
                </c:pt>
                <c:pt idx="2">
                  <c:v>0.29045454545454552</c:v>
                </c:pt>
                <c:pt idx="3">
                  <c:v>0.31563636363636366</c:v>
                </c:pt>
                <c:pt idx="4">
                  <c:v>0.41445454545454558</c:v>
                </c:pt>
                <c:pt idx="5">
                  <c:v>0.44481818181818189</c:v>
                </c:pt>
                <c:pt idx="6">
                  <c:v>0.46327272727272728</c:v>
                </c:pt>
                <c:pt idx="7">
                  <c:v>0.59772727272727288</c:v>
                </c:pt>
                <c:pt idx="8">
                  <c:v>0.5885454545454547</c:v>
                </c:pt>
                <c:pt idx="9">
                  <c:v>0.58972727272727288</c:v>
                </c:pt>
                <c:pt idx="10">
                  <c:v>0.6187272727272729</c:v>
                </c:pt>
                <c:pt idx="11">
                  <c:v>0.6030000000000002</c:v>
                </c:pt>
                <c:pt idx="12">
                  <c:v>0.58600000000000008</c:v>
                </c:pt>
                <c:pt idx="13">
                  <c:v>0.71245454545454556</c:v>
                </c:pt>
                <c:pt idx="14">
                  <c:v>0.76509090909090915</c:v>
                </c:pt>
                <c:pt idx="15">
                  <c:v>0.82318181818181835</c:v>
                </c:pt>
                <c:pt idx="16">
                  <c:v>0.86663636363636387</c:v>
                </c:pt>
                <c:pt idx="17">
                  <c:v>0.83763636363636385</c:v>
                </c:pt>
                <c:pt idx="18">
                  <c:v>0.80081818181818187</c:v>
                </c:pt>
                <c:pt idx="19">
                  <c:v>0.77554545454545476</c:v>
                </c:pt>
                <c:pt idx="20">
                  <c:v>0.817818181818182</c:v>
                </c:pt>
                <c:pt idx="21">
                  <c:v>0.79418181818181843</c:v>
                </c:pt>
                <c:pt idx="22">
                  <c:v>0.73081818181818192</c:v>
                </c:pt>
                <c:pt idx="23">
                  <c:v>0.67681818181818187</c:v>
                </c:pt>
                <c:pt idx="24">
                  <c:v>0.64372727272727281</c:v>
                </c:pt>
                <c:pt idx="25">
                  <c:v>0.58327272727272739</c:v>
                </c:pt>
                <c:pt idx="26">
                  <c:v>0.50145454545454549</c:v>
                </c:pt>
                <c:pt idx="27">
                  <c:v>0.54372727272727284</c:v>
                </c:pt>
                <c:pt idx="28">
                  <c:v>0.55290909090909102</c:v>
                </c:pt>
                <c:pt idx="29">
                  <c:v>0.57654545454545469</c:v>
                </c:pt>
                <c:pt idx="30">
                  <c:v>0.66100000000000014</c:v>
                </c:pt>
                <c:pt idx="31">
                  <c:v>0.69390909090909103</c:v>
                </c:pt>
                <c:pt idx="32">
                  <c:v>0.55554545454545456</c:v>
                </c:pt>
                <c:pt idx="33">
                  <c:v>0.48709090909090919</c:v>
                </c:pt>
                <c:pt idx="34">
                  <c:v>0.48836363636363644</c:v>
                </c:pt>
                <c:pt idx="35">
                  <c:v>0.42245454545454542</c:v>
                </c:pt>
                <c:pt idx="36">
                  <c:v>0.37881818181818183</c:v>
                </c:pt>
                <c:pt idx="37">
                  <c:v>0.29718181818181832</c:v>
                </c:pt>
                <c:pt idx="38">
                  <c:v>0.27590909090909094</c:v>
                </c:pt>
                <c:pt idx="39">
                  <c:v>0.23654545454545461</c:v>
                </c:pt>
                <c:pt idx="40">
                  <c:v>0.21663636363636368</c:v>
                </c:pt>
                <c:pt idx="41">
                  <c:v>0.28009090909090911</c:v>
                </c:pt>
                <c:pt idx="42">
                  <c:v>0.30000000000000004</c:v>
                </c:pt>
                <c:pt idx="43">
                  <c:v>0.27218181818181819</c:v>
                </c:pt>
                <c:pt idx="44">
                  <c:v>0.27200000000000008</c:v>
                </c:pt>
                <c:pt idx="45">
                  <c:v>0.30654545454545462</c:v>
                </c:pt>
                <c:pt idx="46">
                  <c:v>0.31954545454545458</c:v>
                </c:pt>
                <c:pt idx="47">
                  <c:v>0.34472727272727277</c:v>
                </c:pt>
                <c:pt idx="48">
                  <c:v>0.41981818181818187</c:v>
                </c:pt>
                <c:pt idx="49">
                  <c:v>0.48300000000000015</c:v>
                </c:pt>
                <c:pt idx="50">
                  <c:v>0.56209090909090931</c:v>
                </c:pt>
                <c:pt idx="51">
                  <c:v>0.50945454545454549</c:v>
                </c:pt>
                <c:pt idx="52">
                  <c:v>0.51454545454545464</c:v>
                </c:pt>
                <c:pt idx="53">
                  <c:v>0.59754545454545471</c:v>
                </c:pt>
                <c:pt idx="54">
                  <c:v>0.49490909090909097</c:v>
                </c:pt>
                <c:pt idx="55">
                  <c:v>0.34463636363636369</c:v>
                </c:pt>
                <c:pt idx="56">
                  <c:v>0.411909090909091</c:v>
                </c:pt>
                <c:pt idx="57">
                  <c:v>0.48036363636363649</c:v>
                </c:pt>
                <c:pt idx="58">
                  <c:v>0.40536363636363643</c:v>
                </c:pt>
                <c:pt idx="59">
                  <c:v>0.43945454545454549</c:v>
                </c:pt>
                <c:pt idx="60">
                  <c:v>0.45400000000000018</c:v>
                </c:pt>
                <c:pt idx="61">
                  <c:v>0.47500000000000009</c:v>
                </c:pt>
                <c:pt idx="62">
                  <c:v>0.44218181818181818</c:v>
                </c:pt>
                <c:pt idx="63">
                  <c:v>0.43027272727272736</c:v>
                </c:pt>
                <c:pt idx="64">
                  <c:v>0.42763636363636365</c:v>
                </c:pt>
                <c:pt idx="65">
                  <c:v>0.36318181818181827</c:v>
                </c:pt>
                <c:pt idx="66">
                  <c:v>0.39472727272727287</c:v>
                </c:pt>
                <c:pt idx="67">
                  <c:v>0.57518181818181835</c:v>
                </c:pt>
                <c:pt idx="68">
                  <c:v>0.51609090909090916</c:v>
                </c:pt>
                <c:pt idx="69">
                  <c:v>0.46590909090909105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E404-4B3E-A8B2-551E75F0AF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11780032"/>
        <c:axId val="1711788736"/>
      </c:lineChart>
      <c:dateAx>
        <c:axId val="1711780032"/>
        <c:scaling>
          <c:orientation val="minMax"/>
          <c:min val="42795"/>
        </c:scaling>
        <c:delete val="0"/>
        <c:axPos val="b"/>
        <c:numFmt formatCode="yyyy\-mm" sourceLinked="0"/>
        <c:majorTickMark val="out"/>
        <c:minorTickMark val="none"/>
        <c:tickLblPos val="nextTo"/>
        <c:spPr>
          <a:noFill/>
          <a:ln w="6350" cap="flat" cmpd="sng" algn="ctr">
            <a:solidFill>
              <a:srgbClr val="000000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chemeClr val="tx1"/>
                </a:solidFill>
                <a:latin typeface="Arial" panose="020B0604020202020204" pitchFamily="7" charset="0"/>
                <a:ea typeface="楷体" panose="02010609060101010101" pitchFamily="49" charset="-122"/>
                <a:cs typeface="+mn-cs"/>
              </a:defRPr>
            </a:pPr>
            <a:endParaRPr lang="zh-CN"/>
          </a:p>
        </c:txPr>
        <c:crossAx val="1711788736"/>
        <c:crosses val="autoZero"/>
        <c:auto val="1"/>
        <c:lblOffset val="100"/>
        <c:baseTimeUnit val="months"/>
      </c:dateAx>
      <c:valAx>
        <c:axId val="1711788736"/>
        <c:scaling>
          <c:orientation val="minMax"/>
          <c:max val="1"/>
        </c:scaling>
        <c:delete val="0"/>
        <c:axPos val="l"/>
        <c:numFmt formatCode="0%" sourceLinked="0"/>
        <c:majorTickMark val="out"/>
        <c:minorTickMark val="none"/>
        <c:tickLblPos val="nextTo"/>
        <c:spPr>
          <a:noFill/>
          <a:ln w="6350" cap="flat" cmpd="sng" algn="ctr">
            <a:solidFill>
              <a:srgbClr val="000000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chemeClr val="tx1"/>
                </a:solidFill>
                <a:latin typeface="Arial" panose="020B0604020202020204" pitchFamily="7" charset="0"/>
                <a:ea typeface="楷体" panose="02010609060101010101" pitchFamily="49" charset="-122"/>
                <a:cs typeface="+mn-cs"/>
              </a:defRPr>
            </a:pPr>
            <a:endParaRPr lang="zh-CN"/>
          </a:p>
        </c:txPr>
        <c:crossAx val="1711780032"/>
        <c:crosses val="autoZero"/>
        <c:crossBetween val="between"/>
      </c:valAx>
    </c:plotArea>
    <c:legend>
      <c:legendPos val="t"/>
      <c:layout>
        <c:manualLayout>
          <c:xMode val="edge"/>
          <c:yMode val="edge"/>
          <c:x val="9.9190841276419403E-2"/>
          <c:y val="9.63307022415104E-4"/>
          <c:w val="0.80958583880718604"/>
          <c:h val="0.139709299851032"/>
        </c:manualLayout>
      </c:layout>
      <c:overlay val="0"/>
      <c:txPr>
        <a:bodyPr rot="0" spcFirstLastPara="0" vertOverflow="ellipsis" vert="horz" wrap="square" anchor="ctr" anchorCtr="1"/>
        <a:lstStyle/>
        <a:p>
          <a:pPr>
            <a:defRPr lang="zh-CN" sz="800" b="0" i="0" u="none" strike="noStrike" kern="1200" baseline="0">
              <a:solidFill>
                <a:schemeClr val="tx1"/>
              </a:solidFill>
              <a:latin typeface="Arial" panose="020B0604020202020204" pitchFamily="7" charset="0"/>
              <a:ea typeface="楷体" panose="02010609060101010101" pitchFamily="49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ln w="6350" cap="flat" cmpd="sng" algn="ctr">
      <a:noFill/>
      <a:prstDash val="solid"/>
      <a:round/>
    </a:ln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5.8755030621172398E-2"/>
          <c:y val="0.11177269507978201"/>
          <c:w val="0.85059297395517897"/>
          <c:h val="0.68325982344966796"/>
        </c:manualLayout>
      </c:layout>
      <c:lineChart>
        <c:grouping val="standard"/>
        <c:varyColors val="0"/>
        <c:ser>
          <c:idx val="0"/>
          <c:order val="0"/>
          <c:tx>
            <c:strRef>
              <c:f>'面板-景气指数'!$J$41</c:f>
              <c:strCache>
                <c:ptCount val="1"/>
                <c:pt idx="0">
                  <c:v>CXO</c:v>
                </c:pt>
              </c:strCache>
            </c:strRef>
          </c:tx>
          <c:marker>
            <c:symbol val="none"/>
          </c:marker>
          <c:cat>
            <c:numRef>
              <c:f>'面板-景气指数'!$M$32:$CD$32</c:f>
              <c:numCache>
                <c:formatCode>[$-409]mmm\-yy;@</c:formatCode>
                <c:ptCount val="70"/>
                <c:pt idx="0">
                  <c:v>44865</c:v>
                </c:pt>
                <c:pt idx="1">
                  <c:v>44834</c:v>
                </c:pt>
                <c:pt idx="2">
                  <c:v>44804</c:v>
                </c:pt>
                <c:pt idx="3">
                  <c:v>44773</c:v>
                </c:pt>
                <c:pt idx="4">
                  <c:v>44742</c:v>
                </c:pt>
                <c:pt idx="5">
                  <c:v>44712</c:v>
                </c:pt>
                <c:pt idx="6">
                  <c:v>44681</c:v>
                </c:pt>
                <c:pt idx="7">
                  <c:v>44651</c:v>
                </c:pt>
                <c:pt idx="8">
                  <c:v>44620</c:v>
                </c:pt>
                <c:pt idx="9">
                  <c:v>44592</c:v>
                </c:pt>
                <c:pt idx="10">
                  <c:v>44561</c:v>
                </c:pt>
                <c:pt idx="11">
                  <c:v>44530</c:v>
                </c:pt>
                <c:pt idx="12">
                  <c:v>44500</c:v>
                </c:pt>
                <c:pt idx="13">
                  <c:v>44469</c:v>
                </c:pt>
                <c:pt idx="14">
                  <c:v>44439</c:v>
                </c:pt>
                <c:pt idx="15">
                  <c:v>44408</c:v>
                </c:pt>
                <c:pt idx="16">
                  <c:v>44377</c:v>
                </c:pt>
                <c:pt idx="17">
                  <c:v>44347</c:v>
                </c:pt>
                <c:pt idx="18">
                  <c:v>44316</c:v>
                </c:pt>
                <c:pt idx="19">
                  <c:v>44286</c:v>
                </c:pt>
                <c:pt idx="20">
                  <c:v>44255</c:v>
                </c:pt>
                <c:pt idx="21">
                  <c:v>44227</c:v>
                </c:pt>
                <c:pt idx="22">
                  <c:v>44196</c:v>
                </c:pt>
                <c:pt idx="23">
                  <c:v>44165</c:v>
                </c:pt>
                <c:pt idx="24">
                  <c:v>44135</c:v>
                </c:pt>
                <c:pt idx="25">
                  <c:v>44104</c:v>
                </c:pt>
                <c:pt idx="26">
                  <c:v>44074</c:v>
                </c:pt>
                <c:pt idx="27">
                  <c:v>44043</c:v>
                </c:pt>
                <c:pt idx="28">
                  <c:v>44012</c:v>
                </c:pt>
                <c:pt idx="29">
                  <c:v>43982</c:v>
                </c:pt>
                <c:pt idx="30">
                  <c:v>43951</c:v>
                </c:pt>
                <c:pt idx="31">
                  <c:v>43921</c:v>
                </c:pt>
                <c:pt idx="32">
                  <c:v>43890</c:v>
                </c:pt>
                <c:pt idx="33">
                  <c:v>43861</c:v>
                </c:pt>
                <c:pt idx="34">
                  <c:v>43830</c:v>
                </c:pt>
                <c:pt idx="35">
                  <c:v>43799</c:v>
                </c:pt>
                <c:pt idx="36">
                  <c:v>43769</c:v>
                </c:pt>
                <c:pt idx="37">
                  <c:v>43738</c:v>
                </c:pt>
                <c:pt idx="38">
                  <c:v>43708</c:v>
                </c:pt>
                <c:pt idx="39">
                  <c:v>43677</c:v>
                </c:pt>
                <c:pt idx="40">
                  <c:v>43646</c:v>
                </c:pt>
                <c:pt idx="41">
                  <c:v>43616</c:v>
                </c:pt>
                <c:pt idx="42">
                  <c:v>43585</c:v>
                </c:pt>
                <c:pt idx="43">
                  <c:v>43555</c:v>
                </c:pt>
                <c:pt idx="44">
                  <c:v>43524</c:v>
                </c:pt>
                <c:pt idx="45">
                  <c:v>43496</c:v>
                </c:pt>
                <c:pt idx="46">
                  <c:v>43465</c:v>
                </c:pt>
                <c:pt idx="47">
                  <c:v>43434</c:v>
                </c:pt>
                <c:pt idx="48">
                  <c:v>43404</c:v>
                </c:pt>
                <c:pt idx="49">
                  <c:v>43373</c:v>
                </c:pt>
                <c:pt idx="50">
                  <c:v>43343</c:v>
                </c:pt>
                <c:pt idx="51">
                  <c:v>43312</c:v>
                </c:pt>
                <c:pt idx="52">
                  <c:v>43281</c:v>
                </c:pt>
                <c:pt idx="53">
                  <c:v>43251</c:v>
                </c:pt>
                <c:pt idx="54">
                  <c:v>43220</c:v>
                </c:pt>
                <c:pt idx="55">
                  <c:v>43190</c:v>
                </c:pt>
                <c:pt idx="56">
                  <c:v>43159</c:v>
                </c:pt>
                <c:pt idx="57">
                  <c:v>43131</c:v>
                </c:pt>
                <c:pt idx="58">
                  <c:v>43100</c:v>
                </c:pt>
                <c:pt idx="59">
                  <c:v>43069</c:v>
                </c:pt>
                <c:pt idx="60">
                  <c:v>43039</c:v>
                </c:pt>
                <c:pt idx="61">
                  <c:v>43008</c:v>
                </c:pt>
                <c:pt idx="62">
                  <c:v>42978</c:v>
                </c:pt>
                <c:pt idx="63">
                  <c:v>42947</c:v>
                </c:pt>
                <c:pt idx="64">
                  <c:v>42916</c:v>
                </c:pt>
                <c:pt idx="65">
                  <c:v>42886</c:v>
                </c:pt>
                <c:pt idx="66">
                  <c:v>42855</c:v>
                </c:pt>
                <c:pt idx="67">
                  <c:v>42825</c:v>
                </c:pt>
                <c:pt idx="68">
                  <c:v>42794</c:v>
                </c:pt>
                <c:pt idx="69">
                  <c:v>42766</c:v>
                </c:pt>
              </c:numCache>
            </c:numRef>
          </c:cat>
          <c:val>
            <c:numRef>
              <c:f>'面板-景气指数'!$M$41:$CD$41</c:f>
              <c:numCache>
                <c:formatCode>0.0%</c:formatCode>
                <c:ptCount val="70"/>
                <c:pt idx="0">
                  <c:v>0.74862499999999976</c:v>
                </c:pt>
                <c:pt idx="1">
                  <c:v>0.73662499999999975</c:v>
                </c:pt>
                <c:pt idx="2">
                  <c:v>0.70187500000000003</c:v>
                </c:pt>
                <c:pt idx="3">
                  <c:v>0.51300000000000001</c:v>
                </c:pt>
                <c:pt idx="4">
                  <c:v>0.45437499999999997</c:v>
                </c:pt>
                <c:pt idx="5">
                  <c:v>0.40187499999999998</c:v>
                </c:pt>
                <c:pt idx="6">
                  <c:v>0.46825000000000006</c:v>
                </c:pt>
                <c:pt idx="7">
                  <c:v>0.65924999999999989</c:v>
                </c:pt>
                <c:pt idx="8">
                  <c:v>0.671875</c:v>
                </c:pt>
                <c:pt idx="9">
                  <c:v>0.56425000000000003</c:v>
                </c:pt>
                <c:pt idx="10">
                  <c:v>0.49387500000000001</c:v>
                </c:pt>
                <c:pt idx="11">
                  <c:v>0.42325000000000002</c:v>
                </c:pt>
                <c:pt idx="12">
                  <c:v>0.43437500000000007</c:v>
                </c:pt>
                <c:pt idx="13">
                  <c:v>0.34875</c:v>
                </c:pt>
                <c:pt idx="14">
                  <c:v>0.57650000000000001</c:v>
                </c:pt>
                <c:pt idx="15">
                  <c:v>0.6855</c:v>
                </c:pt>
                <c:pt idx="16">
                  <c:v>0.68637499999999996</c:v>
                </c:pt>
                <c:pt idx="17">
                  <c:v>0.55325000000000002</c:v>
                </c:pt>
                <c:pt idx="18">
                  <c:v>0.52862500000000001</c:v>
                </c:pt>
                <c:pt idx="19">
                  <c:v>0.49762500000000004</c:v>
                </c:pt>
                <c:pt idx="20">
                  <c:v>0.53100000000000003</c:v>
                </c:pt>
                <c:pt idx="21">
                  <c:v>0.5983750000000001</c:v>
                </c:pt>
                <c:pt idx="22">
                  <c:v>0.63749999999999996</c:v>
                </c:pt>
                <c:pt idx="23">
                  <c:v>0.65287499999999998</c:v>
                </c:pt>
                <c:pt idx="24">
                  <c:v>0.66949999999999998</c:v>
                </c:pt>
                <c:pt idx="25">
                  <c:v>0.61912500000000004</c:v>
                </c:pt>
                <c:pt idx="26">
                  <c:v>0.375</c:v>
                </c:pt>
                <c:pt idx="27">
                  <c:v>0.35337499999999999</c:v>
                </c:pt>
                <c:pt idx="28">
                  <c:v>0.42725000000000002</c:v>
                </c:pt>
                <c:pt idx="29">
                  <c:v>0.40399999999999997</c:v>
                </c:pt>
                <c:pt idx="30">
                  <c:v>0.27312499999999995</c:v>
                </c:pt>
                <c:pt idx="31">
                  <c:v>0.13550000000000001</c:v>
                </c:pt>
                <c:pt idx="32">
                  <c:v>0.27200000000000002</c:v>
                </c:pt>
                <c:pt idx="33">
                  <c:v>0.29562500000000003</c:v>
                </c:pt>
                <c:pt idx="34">
                  <c:v>0.30637500000000006</c:v>
                </c:pt>
                <c:pt idx="35">
                  <c:v>0.31162499999999999</c:v>
                </c:pt>
                <c:pt idx="36">
                  <c:v>0.34549999999999997</c:v>
                </c:pt>
                <c:pt idx="37">
                  <c:v>0.33349999999999996</c:v>
                </c:pt>
                <c:pt idx="38">
                  <c:v>0.421375</c:v>
                </c:pt>
                <c:pt idx="39">
                  <c:v>0.354375</c:v>
                </c:pt>
                <c:pt idx="40">
                  <c:v>0.44887499999999997</c:v>
                </c:pt>
                <c:pt idx="41">
                  <c:v>0.49775000000000003</c:v>
                </c:pt>
                <c:pt idx="42">
                  <c:v>0.68987500000000002</c:v>
                </c:pt>
                <c:pt idx="43">
                  <c:v>0.73862499999999998</c:v>
                </c:pt>
                <c:pt idx="44">
                  <c:v>0.69324999999999992</c:v>
                </c:pt>
                <c:pt idx="45">
                  <c:v>0.71074999999999988</c:v>
                </c:pt>
                <c:pt idx="46">
                  <c:v>0.67625000000000002</c:v>
                </c:pt>
                <c:pt idx="47">
                  <c:v>0.64887499999999998</c:v>
                </c:pt>
                <c:pt idx="48">
                  <c:v>0.47099999999999992</c:v>
                </c:pt>
                <c:pt idx="49">
                  <c:v>0.511625</c:v>
                </c:pt>
                <c:pt idx="50">
                  <c:v>0.54274999999999995</c:v>
                </c:pt>
                <c:pt idx="51">
                  <c:v>0.55249999999999999</c:v>
                </c:pt>
                <c:pt idx="52">
                  <c:v>0.51500000000000001</c:v>
                </c:pt>
                <c:pt idx="53">
                  <c:v>0.34037500000000004</c:v>
                </c:pt>
                <c:pt idx="54">
                  <c:v>0.31362499999999999</c:v>
                </c:pt>
                <c:pt idx="55">
                  <c:v>0.26550000000000001</c:v>
                </c:pt>
                <c:pt idx="56">
                  <c:v>0.30437499999999995</c:v>
                </c:pt>
                <c:pt idx="57">
                  <c:v>0.33437499999999998</c:v>
                </c:pt>
                <c:pt idx="58">
                  <c:v>0.43137499999999995</c:v>
                </c:pt>
                <c:pt idx="59">
                  <c:v>0.44087500000000002</c:v>
                </c:pt>
                <c:pt idx="60">
                  <c:v>0.485375</c:v>
                </c:pt>
                <c:pt idx="61">
                  <c:v>0.54537500000000005</c:v>
                </c:pt>
                <c:pt idx="62">
                  <c:v>0.55662500000000004</c:v>
                </c:pt>
                <c:pt idx="63">
                  <c:v>0.53412499999999996</c:v>
                </c:pt>
                <c:pt idx="64">
                  <c:v>0.38462500000000005</c:v>
                </c:pt>
                <c:pt idx="65">
                  <c:v>0.51149999999999995</c:v>
                </c:pt>
                <c:pt idx="66">
                  <c:v>0.46699999999999997</c:v>
                </c:pt>
                <c:pt idx="67">
                  <c:v>0.45599999999999996</c:v>
                </c:pt>
                <c:pt idx="68">
                  <c:v>0.496</c:v>
                </c:pt>
                <c:pt idx="69">
                  <c:v>0.52600000000000002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4AD6-420F-86F5-8FA9BD3CF970}"/>
            </c:ext>
          </c:extLst>
        </c:ser>
        <c:ser>
          <c:idx val="1"/>
          <c:order val="1"/>
          <c:tx>
            <c:strRef>
              <c:f>'面板-景气指数'!$J$67</c:f>
              <c:strCache>
                <c:ptCount val="1"/>
                <c:pt idx="0">
                  <c:v>CXO上游</c:v>
                </c:pt>
              </c:strCache>
            </c:strRef>
          </c:tx>
          <c:spPr>
            <a:ln w="12700" cap="rnd" cmpd="sng" algn="ctr">
              <a:solidFill>
                <a:srgbClr val="00B0F0"/>
              </a:solidFill>
              <a:prstDash val="dash"/>
              <a:round/>
            </a:ln>
          </c:spPr>
          <c:marker>
            <c:symbol val="none"/>
          </c:marker>
          <c:cat>
            <c:numRef>
              <c:f>'面板-景气指数'!$M$32:$CD$32</c:f>
              <c:numCache>
                <c:formatCode>[$-409]mmm\-yy;@</c:formatCode>
                <c:ptCount val="70"/>
                <c:pt idx="0">
                  <c:v>44865</c:v>
                </c:pt>
                <c:pt idx="1">
                  <c:v>44834</c:v>
                </c:pt>
                <c:pt idx="2">
                  <c:v>44804</c:v>
                </c:pt>
                <c:pt idx="3">
                  <c:v>44773</c:v>
                </c:pt>
                <c:pt idx="4">
                  <c:v>44742</c:v>
                </c:pt>
                <c:pt idx="5">
                  <c:v>44712</c:v>
                </c:pt>
                <c:pt idx="6">
                  <c:v>44681</c:v>
                </c:pt>
                <c:pt idx="7">
                  <c:v>44651</c:v>
                </c:pt>
                <c:pt idx="8">
                  <c:v>44620</c:v>
                </c:pt>
                <c:pt idx="9">
                  <c:v>44592</c:v>
                </c:pt>
                <c:pt idx="10">
                  <c:v>44561</c:v>
                </c:pt>
                <c:pt idx="11">
                  <c:v>44530</c:v>
                </c:pt>
                <c:pt idx="12">
                  <c:v>44500</c:v>
                </c:pt>
                <c:pt idx="13">
                  <c:v>44469</c:v>
                </c:pt>
                <c:pt idx="14">
                  <c:v>44439</c:v>
                </c:pt>
                <c:pt idx="15">
                  <c:v>44408</c:v>
                </c:pt>
                <c:pt idx="16">
                  <c:v>44377</c:v>
                </c:pt>
                <c:pt idx="17">
                  <c:v>44347</c:v>
                </c:pt>
                <c:pt idx="18">
                  <c:v>44316</c:v>
                </c:pt>
                <c:pt idx="19">
                  <c:v>44286</c:v>
                </c:pt>
                <c:pt idx="20">
                  <c:v>44255</c:v>
                </c:pt>
                <c:pt idx="21">
                  <c:v>44227</c:v>
                </c:pt>
                <c:pt idx="22">
                  <c:v>44196</c:v>
                </c:pt>
                <c:pt idx="23">
                  <c:v>44165</c:v>
                </c:pt>
                <c:pt idx="24">
                  <c:v>44135</c:v>
                </c:pt>
                <c:pt idx="25">
                  <c:v>44104</c:v>
                </c:pt>
                <c:pt idx="26">
                  <c:v>44074</c:v>
                </c:pt>
                <c:pt idx="27">
                  <c:v>44043</c:v>
                </c:pt>
                <c:pt idx="28">
                  <c:v>44012</c:v>
                </c:pt>
                <c:pt idx="29">
                  <c:v>43982</c:v>
                </c:pt>
                <c:pt idx="30">
                  <c:v>43951</c:v>
                </c:pt>
                <c:pt idx="31">
                  <c:v>43921</c:v>
                </c:pt>
                <c:pt idx="32">
                  <c:v>43890</c:v>
                </c:pt>
                <c:pt idx="33">
                  <c:v>43861</c:v>
                </c:pt>
                <c:pt idx="34">
                  <c:v>43830</c:v>
                </c:pt>
                <c:pt idx="35">
                  <c:v>43799</c:v>
                </c:pt>
                <c:pt idx="36">
                  <c:v>43769</c:v>
                </c:pt>
                <c:pt idx="37">
                  <c:v>43738</c:v>
                </c:pt>
                <c:pt idx="38">
                  <c:v>43708</c:v>
                </c:pt>
                <c:pt idx="39">
                  <c:v>43677</c:v>
                </c:pt>
                <c:pt idx="40">
                  <c:v>43646</c:v>
                </c:pt>
                <c:pt idx="41">
                  <c:v>43616</c:v>
                </c:pt>
                <c:pt idx="42">
                  <c:v>43585</c:v>
                </c:pt>
                <c:pt idx="43">
                  <c:v>43555</c:v>
                </c:pt>
                <c:pt idx="44">
                  <c:v>43524</c:v>
                </c:pt>
                <c:pt idx="45">
                  <c:v>43496</c:v>
                </c:pt>
                <c:pt idx="46">
                  <c:v>43465</c:v>
                </c:pt>
                <c:pt idx="47">
                  <c:v>43434</c:v>
                </c:pt>
                <c:pt idx="48">
                  <c:v>43404</c:v>
                </c:pt>
                <c:pt idx="49">
                  <c:v>43373</c:v>
                </c:pt>
                <c:pt idx="50">
                  <c:v>43343</c:v>
                </c:pt>
                <c:pt idx="51">
                  <c:v>43312</c:v>
                </c:pt>
                <c:pt idx="52">
                  <c:v>43281</c:v>
                </c:pt>
                <c:pt idx="53">
                  <c:v>43251</c:v>
                </c:pt>
                <c:pt idx="54">
                  <c:v>43220</c:v>
                </c:pt>
                <c:pt idx="55">
                  <c:v>43190</c:v>
                </c:pt>
                <c:pt idx="56">
                  <c:v>43159</c:v>
                </c:pt>
                <c:pt idx="57">
                  <c:v>43131</c:v>
                </c:pt>
                <c:pt idx="58">
                  <c:v>43100</c:v>
                </c:pt>
                <c:pt idx="59">
                  <c:v>43069</c:v>
                </c:pt>
                <c:pt idx="60">
                  <c:v>43039</c:v>
                </c:pt>
                <c:pt idx="61">
                  <c:v>43008</c:v>
                </c:pt>
                <c:pt idx="62">
                  <c:v>42978</c:v>
                </c:pt>
                <c:pt idx="63">
                  <c:v>42947</c:v>
                </c:pt>
                <c:pt idx="64">
                  <c:v>42916</c:v>
                </c:pt>
                <c:pt idx="65">
                  <c:v>42886</c:v>
                </c:pt>
                <c:pt idx="66">
                  <c:v>42855</c:v>
                </c:pt>
                <c:pt idx="67">
                  <c:v>42825</c:v>
                </c:pt>
                <c:pt idx="68">
                  <c:v>42794</c:v>
                </c:pt>
                <c:pt idx="69">
                  <c:v>42766</c:v>
                </c:pt>
              </c:numCache>
            </c:numRef>
          </c:cat>
          <c:val>
            <c:numRef>
              <c:f>'面板-景气指数'!$M$67:$CD$67</c:f>
              <c:numCache>
                <c:formatCode>0.0%</c:formatCode>
                <c:ptCount val="70"/>
                <c:pt idx="0">
                  <c:v>0.82199999999999984</c:v>
                </c:pt>
                <c:pt idx="1">
                  <c:v>0.80279999999999985</c:v>
                </c:pt>
                <c:pt idx="2">
                  <c:v>0.74399999999999999</c:v>
                </c:pt>
                <c:pt idx="3">
                  <c:v>0.44180000000000003</c:v>
                </c:pt>
                <c:pt idx="4">
                  <c:v>0.34799999999999998</c:v>
                </c:pt>
                <c:pt idx="5">
                  <c:v>0.23719999999999999</c:v>
                </c:pt>
                <c:pt idx="6">
                  <c:v>0.34340000000000004</c:v>
                </c:pt>
                <c:pt idx="7">
                  <c:v>0.64900000000000002</c:v>
                </c:pt>
                <c:pt idx="8">
                  <c:v>0.67520000000000002</c:v>
                </c:pt>
                <c:pt idx="9">
                  <c:v>0.503</c:v>
                </c:pt>
                <c:pt idx="10">
                  <c:v>0.39039999999999997</c:v>
                </c:pt>
                <c:pt idx="11">
                  <c:v>0.28639999999999999</c:v>
                </c:pt>
                <c:pt idx="12">
                  <c:v>0.30419999999999997</c:v>
                </c:pt>
                <c:pt idx="13">
                  <c:v>0.16719999999999999</c:v>
                </c:pt>
                <c:pt idx="14">
                  <c:v>0.48699999999999999</c:v>
                </c:pt>
                <c:pt idx="15">
                  <c:v>0.6614000000000001</c:v>
                </c:pt>
                <c:pt idx="16">
                  <c:v>0.66280000000000006</c:v>
                </c:pt>
                <c:pt idx="17">
                  <c:v>0.41399999999999998</c:v>
                </c:pt>
                <c:pt idx="18">
                  <c:v>0.37459999999999999</c:v>
                </c:pt>
                <c:pt idx="19">
                  <c:v>0.32500000000000001</c:v>
                </c:pt>
                <c:pt idx="20">
                  <c:v>0.61099999999999999</c:v>
                </c:pt>
                <c:pt idx="21">
                  <c:v>0.71880000000000011</c:v>
                </c:pt>
                <c:pt idx="22">
                  <c:v>0.78139999999999998</c:v>
                </c:pt>
                <c:pt idx="23">
                  <c:v>0.82419999999999993</c:v>
                </c:pt>
                <c:pt idx="24">
                  <c:v>0.85079999999999989</c:v>
                </c:pt>
                <c:pt idx="25">
                  <c:v>0.7702</c:v>
                </c:pt>
                <c:pt idx="26">
                  <c:v>0.45099999999999996</c:v>
                </c:pt>
                <c:pt idx="27">
                  <c:v>0.41639999999999999</c:v>
                </c:pt>
                <c:pt idx="28">
                  <c:v>0.53459999999999996</c:v>
                </c:pt>
                <c:pt idx="29">
                  <c:v>0.6048</c:v>
                </c:pt>
                <c:pt idx="30">
                  <c:v>0.39539999999999997</c:v>
                </c:pt>
                <c:pt idx="31">
                  <c:v>0.17519999999999999</c:v>
                </c:pt>
                <c:pt idx="32">
                  <c:v>0.1162</c:v>
                </c:pt>
                <c:pt idx="33">
                  <c:v>0.154</c:v>
                </c:pt>
                <c:pt idx="34">
                  <c:v>0.17120000000000002</c:v>
                </c:pt>
                <c:pt idx="35">
                  <c:v>0.10779999999999998</c:v>
                </c:pt>
                <c:pt idx="36">
                  <c:v>0.16200000000000001</c:v>
                </c:pt>
                <c:pt idx="37">
                  <c:v>0.14279999999999998</c:v>
                </c:pt>
                <c:pt idx="38">
                  <c:v>0.2656</c:v>
                </c:pt>
                <c:pt idx="39">
                  <c:v>0.15840000000000001</c:v>
                </c:pt>
                <c:pt idx="40">
                  <c:v>0.30959999999999999</c:v>
                </c:pt>
                <c:pt idx="41">
                  <c:v>0.43259999999999998</c:v>
                </c:pt>
                <c:pt idx="42">
                  <c:v>0.74</c:v>
                </c:pt>
                <c:pt idx="43">
                  <c:v>0.81799999999999995</c:v>
                </c:pt>
                <c:pt idx="44">
                  <c:v>0.81699999999999995</c:v>
                </c:pt>
                <c:pt idx="45">
                  <c:v>0.84499999999999997</c:v>
                </c:pt>
                <c:pt idx="46">
                  <c:v>0.78980000000000006</c:v>
                </c:pt>
                <c:pt idx="47">
                  <c:v>0.78179999999999994</c:v>
                </c:pt>
                <c:pt idx="48">
                  <c:v>0.49719999999999998</c:v>
                </c:pt>
                <c:pt idx="49">
                  <c:v>0.56220000000000003</c:v>
                </c:pt>
                <c:pt idx="50">
                  <c:v>0.64759999999999995</c:v>
                </c:pt>
                <c:pt idx="51">
                  <c:v>0.66320000000000001</c:v>
                </c:pt>
                <c:pt idx="52">
                  <c:v>0.60319999999999996</c:v>
                </c:pt>
                <c:pt idx="53">
                  <c:v>0.36880000000000002</c:v>
                </c:pt>
                <c:pt idx="54">
                  <c:v>0.32599999999999996</c:v>
                </c:pt>
                <c:pt idx="55">
                  <c:v>0.24900000000000003</c:v>
                </c:pt>
                <c:pt idx="56">
                  <c:v>0.26639999999999997</c:v>
                </c:pt>
                <c:pt idx="57">
                  <c:v>0.31440000000000001</c:v>
                </c:pt>
                <c:pt idx="58">
                  <c:v>0.46959999999999996</c:v>
                </c:pt>
                <c:pt idx="59">
                  <c:v>0.52960000000000007</c:v>
                </c:pt>
                <c:pt idx="60">
                  <c:v>0.6008</c:v>
                </c:pt>
                <c:pt idx="61">
                  <c:v>0.69679999999999997</c:v>
                </c:pt>
                <c:pt idx="62">
                  <c:v>0.73280000000000001</c:v>
                </c:pt>
                <c:pt idx="63">
                  <c:v>0.69679999999999997</c:v>
                </c:pt>
                <c:pt idx="64">
                  <c:v>0.45760000000000006</c:v>
                </c:pt>
                <c:pt idx="65">
                  <c:v>0.58879999999999999</c:v>
                </c:pt>
                <c:pt idx="66">
                  <c:v>0.51760000000000006</c:v>
                </c:pt>
                <c:pt idx="67">
                  <c:v>0.5</c:v>
                </c:pt>
                <c:pt idx="68">
                  <c:v>0.49359999999999998</c:v>
                </c:pt>
                <c:pt idx="69">
                  <c:v>0.54160000000000008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4AD6-420F-86F5-8FA9BD3CF970}"/>
            </c:ext>
          </c:extLst>
        </c:ser>
        <c:ser>
          <c:idx val="2"/>
          <c:order val="2"/>
          <c:tx>
            <c:strRef>
              <c:f>'面板-景气指数'!$J$68</c:f>
              <c:strCache>
                <c:ptCount val="1"/>
                <c:pt idx="0">
                  <c:v>CXO中游</c:v>
                </c:pt>
              </c:strCache>
            </c:strRef>
          </c:tx>
          <c:marker>
            <c:symbol val="none"/>
          </c:marker>
          <c:cat>
            <c:numRef>
              <c:f>'面板-景气指数'!$M$32:$CD$32</c:f>
              <c:numCache>
                <c:formatCode>[$-409]mmm\-yy;@</c:formatCode>
                <c:ptCount val="70"/>
                <c:pt idx="0">
                  <c:v>44865</c:v>
                </c:pt>
                <c:pt idx="1">
                  <c:v>44834</c:v>
                </c:pt>
                <c:pt idx="2">
                  <c:v>44804</c:v>
                </c:pt>
                <c:pt idx="3">
                  <c:v>44773</c:v>
                </c:pt>
                <c:pt idx="4">
                  <c:v>44742</c:v>
                </c:pt>
                <c:pt idx="5">
                  <c:v>44712</c:v>
                </c:pt>
                <c:pt idx="6">
                  <c:v>44681</c:v>
                </c:pt>
                <c:pt idx="7">
                  <c:v>44651</c:v>
                </c:pt>
                <c:pt idx="8">
                  <c:v>44620</c:v>
                </c:pt>
                <c:pt idx="9">
                  <c:v>44592</c:v>
                </c:pt>
                <c:pt idx="10">
                  <c:v>44561</c:v>
                </c:pt>
                <c:pt idx="11">
                  <c:v>44530</c:v>
                </c:pt>
                <c:pt idx="12">
                  <c:v>44500</c:v>
                </c:pt>
                <c:pt idx="13">
                  <c:v>44469</c:v>
                </c:pt>
                <c:pt idx="14">
                  <c:v>44439</c:v>
                </c:pt>
                <c:pt idx="15">
                  <c:v>44408</c:v>
                </c:pt>
                <c:pt idx="16">
                  <c:v>44377</c:v>
                </c:pt>
                <c:pt idx="17">
                  <c:v>44347</c:v>
                </c:pt>
                <c:pt idx="18">
                  <c:v>44316</c:v>
                </c:pt>
                <c:pt idx="19">
                  <c:v>44286</c:v>
                </c:pt>
                <c:pt idx="20">
                  <c:v>44255</c:v>
                </c:pt>
                <c:pt idx="21">
                  <c:v>44227</c:v>
                </c:pt>
                <c:pt idx="22">
                  <c:v>44196</c:v>
                </c:pt>
                <c:pt idx="23">
                  <c:v>44165</c:v>
                </c:pt>
                <c:pt idx="24">
                  <c:v>44135</c:v>
                </c:pt>
                <c:pt idx="25">
                  <c:v>44104</c:v>
                </c:pt>
                <c:pt idx="26">
                  <c:v>44074</c:v>
                </c:pt>
                <c:pt idx="27">
                  <c:v>44043</c:v>
                </c:pt>
                <c:pt idx="28">
                  <c:v>44012</c:v>
                </c:pt>
                <c:pt idx="29">
                  <c:v>43982</c:v>
                </c:pt>
                <c:pt idx="30">
                  <c:v>43951</c:v>
                </c:pt>
                <c:pt idx="31">
                  <c:v>43921</c:v>
                </c:pt>
                <c:pt idx="32">
                  <c:v>43890</c:v>
                </c:pt>
                <c:pt idx="33">
                  <c:v>43861</c:v>
                </c:pt>
                <c:pt idx="34">
                  <c:v>43830</c:v>
                </c:pt>
                <c:pt idx="35">
                  <c:v>43799</c:v>
                </c:pt>
                <c:pt idx="36">
                  <c:v>43769</c:v>
                </c:pt>
                <c:pt idx="37">
                  <c:v>43738</c:v>
                </c:pt>
                <c:pt idx="38">
                  <c:v>43708</c:v>
                </c:pt>
                <c:pt idx="39">
                  <c:v>43677</c:v>
                </c:pt>
                <c:pt idx="40">
                  <c:v>43646</c:v>
                </c:pt>
                <c:pt idx="41">
                  <c:v>43616</c:v>
                </c:pt>
                <c:pt idx="42">
                  <c:v>43585</c:v>
                </c:pt>
                <c:pt idx="43">
                  <c:v>43555</c:v>
                </c:pt>
                <c:pt idx="44">
                  <c:v>43524</c:v>
                </c:pt>
                <c:pt idx="45">
                  <c:v>43496</c:v>
                </c:pt>
                <c:pt idx="46">
                  <c:v>43465</c:v>
                </c:pt>
                <c:pt idx="47">
                  <c:v>43434</c:v>
                </c:pt>
                <c:pt idx="48">
                  <c:v>43404</c:v>
                </c:pt>
                <c:pt idx="49">
                  <c:v>43373</c:v>
                </c:pt>
                <c:pt idx="50">
                  <c:v>43343</c:v>
                </c:pt>
                <c:pt idx="51">
                  <c:v>43312</c:v>
                </c:pt>
                <c:pt idx="52">
                  <c:v>43281</c:v>
                </c:pt>
                <c:pt idx="53">
                  <c:v>43251</c:v>
                </c:pt>
                <c:pt idx="54">
                  <c:v>43220</c:v>
                </c:pt>
                <c:pt idx="55">
                  <c:v>43190</c:v>
                </c:pt>
                <c:pt idx="56">
                  <c:v>43159</c:v>
                </c:pt>
                <c:pt idx="57">
                  <c:v>43131</c:v>
                </c:pt>
                <c:pt idx="58">
                  <c:v>43100</c:v>
                </c:pt>
                <c:pt idx="59">
                  <c:v>43069</c:v>
                </c:pt>
                <c:pt idx="60">
                  <c:v>43039</c:v>
                </c:pt>
                <c:pt idx="61">
                  <c:v>43008</c:v>
                </c:pt>
                <c:pt idx="62">
                  <c:v>42978</c:v>
                </c:pt>
                <c:pt idx="63">
                  <c:v>42947</c:v>
                </c:pt>
                <c:pt idx="64">
                  <c:v>42916</c:v>
                </c:pt>
                <c:pt idx="65">
                  <c:v>42886</c:v>
                </c:pt>
                <c:pt idx="66">
                  <c:v>42855</c:v>
                </c:pt>
                <c:pt idx="67">
                  <c:v>42825</c:v>
                </c:pt>
                <c:pt idx="68">
                  <c:v>42794</c:v>
                </c:pt>
                <c:pt idx="69">
                  <c:v>42766</c:v>
                </c:pt>
              </c:numCache>
            </c:numRef>
          </c:cat>
          <c:val>
            <c:numRef>
              <c:f>'面板-景气指数'!$M$68:$CD$68</c:f>
              <c:numCache>
                <c:formatCode>0.0%</c:formatCode>
                <c:ptCount val="70"/>
                <c:pt idx="0">
                  <c:v>0.6263333333333333</c:v>
                </c:pt>
                <c:pt idx="1">
                  <c:v>0.6263333333333333</c:v>
                </c:pt>
                <c:pt idx="2">
                  <c:v>0.63166666666666671</c:v>
                </c:pt>
                <c:pt idx="3">
                  <c:v>0.63166666666666671</c:v>
                </c:pt>
                <c:pt idx="4">
                  <c:v>0.63166666666666671</c:v>
                </c:pt>
                <c:pt idx="5">
                  <c:v>0.67633333333333334</c:v>
                </c:pt>
                <c:pt idx="6">
                  <c:v>0.67633333333333334</c:v>
                </c:pt>
                <c:pt idx="7">
                  <c:v>0.67633333333333334</c:v>
                </c:pt>
                <c:pt idx="8">
                  <c:v>0.66633333333333333</c:v>
                </c:pt>
                <c:pt idx="9">
                  <c:v>0.66633333333333333</c:v>
                </c:pt>
                <c:pt idx="10">
                  <c:v>0.66633333333333333</c:v>
                </c:pt>
                <c:pt idx="11">
                  <c:v>0.65133333333333332</c:v>
                </c:pt>
                <c:pt idx="12">
                  <c:v>0.65133333333333332</c:v>
                </c:pt>
                <c:pt idx="13">
                  <c:v>0.65133333333333332</c:v>
                </c:pt>
                <c:pt idx="14">
                  <c:v>0.72566666666666668</c:v>
                </c:pt>
                <c:pt idx="15">
                  <c:v>0.72566666666666668</c:v>
                </c:pt>
                <c:pt idx="16">
                  <c:v>0.72566666666666668</c:v>
                </c:pt>
                <c:pt idx="17">
                  <c:v>0.78533333333333333</c:v>
                </c:pt>
                <c:pt idx="18">
                  <c:v>0.78533333333333333</c:v>
                </c:pt>
                <c:pt idx="19">
                  <c:v>0.78533333333333333</c:v>
                </c:pt>
                <c:pt idx="20">
                  <c:v>0.39766666666666667</c:v>
                </c:pt>
                <c:pt idx="21">
                  <c:v>0.39766666666666667</c:v>
                </c:pt>
                <c:pt idx="22">
                  <c:v>0.39766666666666667</c:v>
                </c:pt>
                <c:pt idx="23">
                  <c:v>0.36733333333333335</c:v>
                </c:pt>
                <c:pt idx="24">
                  <c:v>0.36733333333333335</c:v>
                </c:pt>
                <c:pt idx="25">
                  <c:v>0.36733333333333335</c:v>
                </c:pt>
                <c:pt idx="26">
                  <c:v>0.24833333333333332</c:v>
                </c:pt>
                <c:pt idx="27">
                  <c:v>0.24833333333333332</c:v>
                </c:pt>
                <c:pt idx="28">
                  <c:v>0.24833333333333332</c:v>
                </c:pt>
                <c:pt idx="29">
                  <c:v>6.9333333333333344E-2</c:v>
                </c:pt>
                <c:pt idx="30">
                  <c:v>6.9333333333333344E-2</c:v>
                </c:pt>
                <c:pt idx="31">
                  <c:v>6.9333333333333344E-2</c:v>
                </c:pt>
                <c:pt idx="32">
                  <c:v>0.53166666666666662</c:v>
                </c:pt>
                <c:pt idx="33">
                  <c:v>0.53166666666666662</c:v>
                </c:pt>
                <c:pt idx="34">
                  <c:v>0.53166666666666662</c:v>
                </c:pt>
                <c:pt idx="35">
                  <c:v>0.65133333333333332</c:v>
                </c:pt>
                <c:pt idx="36">
                  <c:v>0.65133333333333332</c:v>
                </c:pt>
                <c:pt idx="37">
                  <c:v>0.65133333333333332</c:v>
                </c:pt>
                <c:pt idx="38">
                  <c:v>0.68100000000000005</c:v>
                </c:pt>
                <c:pt idx="39">
                  <c:v>0.68100000000000005</c:v>
                </c:pt>
                <c:pt idx="40">
                  <c:v>0.68100000000000005</c:v>
                </c:pt>
                <c:pt idx="41">
                  <c:v>0.60633333333333328</c:v>
                </c:pt>
                <c:pt idx="42">
                  <c:v>0.60633333333333328</c:v>
                </c:pt>
                <c:pt idx="43">
                  <c:v>0.60633333333333328</c:v>
                </c:pt>
                <c:pt idx="44">
                  <c:v>0.48700000000000004</c:v>
                </c:pt>
                <c:pt idx="45">
                  <c:v>0.48700000000000004</c:v>
                </c:pt>
                <c:pt idx="46">
                  <c:v>0.48700000000000004</c:v>
                </c:pt>
                <c:pt idx="47">
                  <c:v>0.42733333333333334</c:v>
                </c:pt>
                <c:pt idx="48">
                  <c:v>0.42733333333333334</c:v>
                </c:pt>
                <c:pt idx="49">
                  <c:v>0.42733333333333334</c:v>
                </c:pt>
                <c:pt idx="50">
                  <c:v>0.36800000000000005</c:v>
                </c:pt>
                <c:pt idx="51">
                  <c:v>0.36800000000000005</c:v>
                </c:pt>
                <c:pt idx="52">
                  <c:v>0.36800000000000005</c:v>
                </c:pt>
                <c:pt idx="53">
                  <c:v>0.29299999999999998</c:v>
                </c:pt>
                <c:pt idx="54">
                  <c:v>0.29299999999999998</c:v>
                </c:pt>
                <c:pt idx="55">
                  <c:v>0.29299999999999998</c:v>
                </c:pt>
                <c:pt idx="56">
                  <c:v>0.36766666666666664</c:v>
                </c:pt>
                <c:pt idx="57">
                  <c:v>0.36766666666666664</c:v>
                </c:pt>
                <c:pt idx="58">
                  <c:v>0.36766666666666664</c:v>
                </c:pt>
                <c:pt idx="59">
                  <c:v>0.29299999999999998</c:v>
                </c:pt>
                <c:pt idx="60">
                  <c:v>0.29299999999999998</c:v>
                </c:pt>
                <c:pt idx="61">
                  <c:v>0.29299999999999998</c:v>
                </c:pt>
                <c:pt idx="62">
                  <c:v>0.26300000000000001</c:v>
                </c:pt>
                <c:pt idx="63">
                  <c:v>0.26300000000000001</c:v>
                </c:pt>
                <c:pt idx="64">
                  <c:v>0.26300000000000001</c:v>
                </c:pt>
                <c:pt idx="65">
                  <c:v>0.38266666666666665</c:v>
                </c:pt>
                <c:pt idx="66">
                  <c:v>0.38266666666666665</c:v>
                </c:pt>
                <c:pt idx="67">
                  <c:v>0.38266666666666665</c:v>
                </c:pt>
                <c:pt idx="68">
                  <c:v>0.5</c:v>
                </c:pt>
                <c:pt idx="69">
                  <c:v>0.5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4AD6-420F-86F5-8FA9BD3CF9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11782208"/>
        <c:axId val="1711781664"/>
      </c:lineChart>
      <c:dateAx>
        <c:axId val="1711782208"/>
        <c:scaling>
          <c:orientation val="minMax"/>
          <c:min val="42795"/>
        </c:scaling>
        <c:delete val="0"/>
        <c:axPos val="b"/>
        <c:numFmt formatCode="yyyy\-mm" sourceLinked="0"/>
        <c:majorTickMark val="out"/>
        <c:minorTickMark val="none"/>
        <c:tickLblPos val="nextTo"/>
        <c:spPr>
          <a:noFill/>
          <a:ln w="6350" cap="flat" cmpd="sng" algn="ctr">
            <a:solidFill>
              <a:srgbClr val="000000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chemeClr val="tx1"/>
                </a:solidFill>
                <a:latin typeface="Arial" panose="020B0604020202020204" pitchFamily="7" charset="0"/>
                <a:ea typeface="楷体" panose="02010609060101010101" pitchFamily="49" charset="-122"/>
                <a:cs typeface="+mn-cs"/>
              </a:defRPr>
            </a:pPr>
            <a:endParaRPr lang="zh-CN"/>
          </a:p>
        </c:txPr>
        <c:crossAx val="1711781664"/>
        <c:crosses val="autoZero"/>
        <c:auto val="1"/>
        <c:lblOffset val="100"/>
        <c:baseTimeUnit val="months"/>
        <c:majorUnit val="3"/>
        <c:majorTimeUnit val="months"/>
      </c:dateAx>
      <c:valAx>
        <c:axId val="1711781664"/>
        <c:scaling>
          <c:orientation val="minMax"/>
          <c:max val="1"/>
        </c:scaling>
        <c:delete val="0"/>
        <c:axPos val="l"/>
        <c:numFmt formatCode="0%" sourceLinked="0"/>
        <c:majorTickMark val="out"/>
        <c:minorTickMark val="none"/>
        <c:tickLblPos val="nextTo"/>
        <c:spPr>
          <a:noFill/>
          <a:ln w="6350" cap="flat" cmpd="sng" algn="ctr">
            <a:solidFill>
              <a:srgbClr val="000000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chemeClr val="tx1"/>
                </a:solidFill>
                <a:latin typeface="Arial" panose="020B0604020202020204" pitchFamily="7" charset="0"/>
                <a:ea typeface="楷体" panose="02010609060101010101" pitchFamily="49" charset="-122"/>
                <a:cs typeface="+mn-cs"/>
              </a:defRPr>
            </a:pPr>
            <a:endParaRPr lang="zh-CN"/>
          </a:p>
        </c:txPr>
        <c:crossAx val="1711782208"/>
        <c:crosses val="autoZero"/>
        <c:crossBetween val="between"/>
      </c:valAx>
    </c:plotArea>
    <c:legend>
      <c:legendPos val="t"/>
      <c:layout>
        <c:manualLayout>
          <c:xMode val="edge"/>
          <c:yMode val="edge"/>
          <c:x val="9.9190841276419403E-2"/>
          <c:y val="9.63307022415104E-4"/>
          <c:w val="0.80958583880718604"/>
          <c:h val="0.139709299851032"/>
        </c:manualLayout>
      </c:layout>
      <c:overlay val="0"/>
      <c:txPr>
        <a:bodyPr rot="0" spcFirstLastPara="0" vertOverflow="ellipsis" vert="horz" wrap="square" anchor="ctr" anchorCtr="1"/>
        <a:lstStyle/>
        <a:p>
          <a:pPr>
            <a:defRPr lang="zh-CN" sz="800" b="0" i="0" u="none" strike="noStrike" kern="1200" baseline="0">
              <a:solidFill>
                <a:schemeClr val="tx1"/>
              </a:solidFill>
              <a:latin typeface="Arial" panose="020B0604020202020204" pitchFamily="7" charset="0"/>
              <a:ea typeface="楷体" panose="02010609060101010101" pitchFamily="49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ln w="6350" cap="flat" cmpd="sng" algn="ctr">
      <a:noFill/>
      <a:prstDash val="solid"/>
      <a:round/>
    </a:ln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5.8755030621172398E-2"/>
          <c:y val="0.11177269507978201"/>
          <c:w val="0.85153526814027802"/>
          <c:h val="0.69878128291288399"/>
        </c:manualLayout>
      </c:layout>
      <c:lineChart>
        <c:grouping val="standard"/>
        <c:varyColors val="0"/>
        <c:ser>
          <c:idx val="0"/>
          <c:order val="0"/>
          <c:tx>
            <c:strRef>
              <c:f>'面板-景气指数'!$J$40</c:f>
              <c:strCache>
                <c:ptCount val="1"/>
                <c:pt idx="0">
                  <c:v>数字基建</c:v>
                </c:pt>
              </c:strCache>
            </c:strRef>
          </c:tx>
          <c:marker>
            <c:symbol val="none"/>
          </c:marker>
          <c:cat>
            <c:numRef>
              <c:f>'面板-景气指数'!$M$32:$CD$32</c:f>
              <c:numCache>
                <c:formatCode>[$-409]mmm\-yy;@</c:formatCode>
                <c:ptCount val="70"/>
                <c:pt idx="0">
                  <c:v>44865</c:v>
                </c:pt>
                <c:pt idx="1">
                  <c:v>44834</c:v>
                </c:pt>
                <c:pt idx="2">
                  <c:v>44804</c:v>
                </c:pt>
                <c:pt idx="3">
                  <c:v>44773</c:v>
                </c:pt>
                <c:pt idx="4">
                  <c:v>44742</c:v>
                </c:pt>
                <c:pt idx="5">
                  <c:v>44712</c:v>
                </c:pt>
                <c:pt idx="6">
                  <c:v>44681</c:v>
                </c:pt>
                <c:pt idx="7">
                  <c:v>44651</c:v>
                </c:pt>
                <c:pt idx="8">
                  <c:v>44620</c:v>
                </c:pt>
                <c:pt idx="9">
                  <c:v>44592</c:v>
                </c:pt>
                <c:pt idx="10">
                  <c:v>44561</c:v>
                </c:pt>
                <c:pt idx="11">
                  <c:v>44530</c:v>
                </c:pt>
                <c:pt idx="12">
                  <c:v>44500</c:v>
                </c:pt>
                <c:pt idx="13">
                  <c:v>44469</c:v>
                </c:pt>
                <c:pt idx="14">
                  <c:v>44439</c:v>
                </c:pt>
                <c:pt idx="15">
                  <c:v>44408</c:v>
                </c:pt>
                <c:pt idx="16">
                  <c:v>44377</c:v>
                </c:pt>
                <c:pt idx="17">
                  <c:v>44347</c:v>
                </c:pt>
                <c:pt idx="18">
                  <c:v>44316</c:v>
                </c:pt>
                <c:pt idx="19">
                  <c:v>44286</c:v>
                </c:pt>
                <c:pt idx="20">
                  <c:v>44255</c:v>
                </c:pt>
                <c:pt idx="21">
                  <c:v>44227</c:v>
                </c:pt>
                <c:pt idx="22">
                  <c:v>44196</c:v>
                </c:pt>
                <c:pt idx="23">
                  <c:v>44165</c:v>
                </c:pt>
                <c:pt idx="24">
                  <c:v>44135</c:v>
                </c:pt>
                <c:pt idx="25">
                  <c:v>44104</c:v>
                </c:pt>
                <c:pt idx="26">
                  <c:v>44074</c:v>
                </c:pt>
                <c:pt idx="27">
                  <c:v>44043</c:v>
                </c:pt>
                <c:pt idx="28">
                  <c:v>44012</c:v>
                </c:pt>
                <c:pt idx="29">
                  <c:v>43982</c:v>
                </c:pt>
                <c:pt idx="30">
                  <c:v>43951</c:v>
                </c:pt>
                <c:pt idx="31">
                  <c:v>43921</c:v>
                </c:pt>
                <c:pt idx="32">
                  <c:v>43890</c:v>
                </c:pt>
                <c:pt idx="33">
                  <c:v>43861</c:v>
                </c:pt>
                <c:pt idx="34">
                  <c:v>43830</c:v>
                </c:pt>
                <c:pt idx="35">
                  <c:v>43799</c:v>
                </c:pt>
                <c:pt idx="36">
                  <c:v>43769</c:v>
                </c:pt>
                <c:pt idx="37">
                  <c:v>43738</c:v>
                </c:pt>
                <c:pt idx="38">
                  <c:v>43708</c:v>
                </c:pt>
                <c:pt idx="39">
                  <c:v>43677</c:v>
                </c:pt>
                <c:pt idx="40">
                  <c:v>43646</c:v>
                </c:pt>
                <c:pt idx="41">
                  <c:v>43616</c:v>
                </c:pt>
                <c:pt idx="42">
                  <c:v>43585</c:v>
                </c:pt>
                <c:pt idx="43">
                  <c:v>43555</c:v>
                </c:pt>
                <c:pt idx="44">
                  <c:v>43524</c:v>
                </c:pt>
                <c:pt idx="45">
                  <c:v>43496</c:v>
                </c:pt>
                <c:pt idx="46">
                  <c:v>43465</c:v>
                </c:pt>
                <c:pt idx="47">
                  <c:v>43434</c:v>
                </c:pt>
                <c:pt idx="48">
                  <c:v>43404</c:v>
                </c:pt>
                <c:pt idx="49">
                  <c:v>43373</c:v>
                </c:pt>
                <c:pt idx="50">
                  <c:v>43343</c:v>
                </c:pt>
                <c:pt idx="51">
                  <c:v>43312</c:v>
                </c:pt>
                <c:pt idx="52">
                  <c:v>43281</c:v>
                </c:pt>
                <c:pt idx="53">
                  <c:v>43251</c:v>
                </c:pt>
                <c:pt idx="54">
                  <c:v>43220</c:v>
                </c:pt>
                <c:pt idx="55">
                  <c:v>43190</c:v>
                </c:pt>
                <c:pt idx="56">
                  <c:v>43159</c:v>
                </c:pt>
                <c:pt idx="57">
                  <c:v>43131</c:v>
                </c:pt>
                <c:pt idx="58">
                  <c:v>43100</c:v>
                </c:pt>
                <c:pt idx="59">
                  <c:v>43069</c:v>
                </c:pt>
                <c:pt idx="60">
                  <c:v>43039</c:v>
                </c:pt>
                <c:pt idx="61">
                  <c:v>43008</c:v>
                </c:pt>
                <c:pt idx="62">
                  <c:v>42978</c:v>
                </c:pt>
                <c:pt idx="63">
                  <c:v>42947</c:v>
                </c:pt>
                <c:pt idx="64">
                  <c:v>42916</c:v>
                </c:pt>
                <c:pt idx="65">
                  <c:v>42886</c:v>
                </c:pt>
                <c:pt idx="66">
                  <c:v>42855</c:v>
                </c:pt>
                <c:pt idx="67">
                  <c:v>42825</c:v>
                </c:pt>
                <c:pt idx="68">
                  <c:v>42794</c:v>
                </c:pt>
                <c:pt idx="69">
                  <c:v>42766</c:v>
                </c:pt>
              </c:numCache>
            </c:numRef>
          </c:cat>
          <c:val>
            <c:numRef>
              <c:f>'面板-景气指数'!$M$40:$CD$40</c:f>
              <c:numCache>
                <c:formatCode>0.0%</c:formatCode>
                <c:ptCount val="70"/>
                <c:pt idx="0">
                  <c:v>0.51389166666666675</c:v>
                </c:pt>
                <c:pt idx="1">
                  <c:v>0.52689166666666665</c:v>
                </c:pt>
                <c:pt idx="2">
                  <c:v>0.4684416666666667</c:v>
                </c:pt>
                <c:pt idx="3">
                  <c:v>0.4765416666666667</c:v>
                </c:pt>
                <c:pt idx="4">
                  <c:v>0.50830833333333325</c:v>
                </c:pt>
                <c:pt idx="5">
                  <c:v>0.6654916666666667</c:v>
                </c:pt>
                <c:pt idx="6">
                  <c:v>0.65024166666666672</c:v>
                </c:pt>
                <c:pt idx="7">
                  <c:v>0.70129166666666676</c:v>
                </c:pt>
                <c:pt idx="8">
                  <c:v>0.68066666666666675</c:v>
                </c:pt>
                <c:pt idx="9">
                  <c:v>0.66975000000000007</c:v>
                </c:pt>
                <c:pt idx="10">
                  <c:v>0.66258333333333341</c:v>
                </c:pt>
                <c:pt idx="11">
                  <c:v>0.49430833333333335</c:v>
                </c:pt>
                <c:pt idx="12">
                  <c:v>0.56195833333333345</c:v>
                </c:pt>
                <c:pt idx="13">
                  <c:v>0.54340833333333338</c:v>
                </c:pt>
                <c:pt idx="14">
                  <c:v>0.3586583333333333</c:v>
                </c:pt>
                <c:pt idx="15">
                  <c:v>0.3147416666666667</c:v>
                </c:pt>
                <c:pt idx="16">
                  <c:v>0.30589166666666667</c:v>
                </c:pt>
                <c:pt idx="17">
                  <c:v>0.34004166666666669</c:v>
                </c:pt>
                <c:pt idx="18">
                  <c:v>0.36370833333333336</c:v>
                </c:pt>
                <c:pt idx="19">
                  <c:v>0.42669166666666669</c:v>
                </c:pt>
                <c:pt idx="20">
                  <c:v>0.33995833333333342</c:v>
                </c:pt>
                <c:pt idx="21">
                  <c:v>0.23630833333333334</c:v>
                </c:pt>
                <c:pt idx="22">
                  <c:v>0.20690833333333333</c:v>
                </c:pt>
                <c:pt idx="23">
                  <c:v>0.27185833333333331</c:v>
                </c:pt>
                <c:pt idx="24">
                  <c:v>0.28150833333333336</c:v>
                </c:pt>
                <c:pt idx="25">
                  <c:v>0.30439166666666673</c:v>
                </c:pt>
                <c:pt idx="26">
                  <c:v>0.52012499999999995</c:v>
                </c:pt>
                <c:pt idx="27">
                  <c:v>0.61487500000000006</c:v>
                </c:pt>
                <c:pt idx="28">
                  <c:v>0.62485833333333329</c:v>
                </c:pt>
                <c:pt idx="29">
                  <c:v>0.47751666666666676</c:v>
                </c:pt>
                <c:pt idx="30">
                  <c:v>0.45408333333333339</c:v>
                </c:pt>
                <c:pt idx="31">
                  <c:v>0.37125000000000008</c:v>
                </c:pt>
                <c:pt idx="32">
                  <c:v>0.34845000000000004</c:v>
                </c:pt>
                <c:pt idx="33">
                  <c:v>0.40113333333333334</c:v>
                </c:pt>
                <c:pt idx="34">
                  <c:v>0.43190000000000006</c:v>
                </c:pt>
                <c:pt idx="35">
                  <c:v>0.38215000000000005</c:v>
                </c:pt>
                <c:pt idx="36">
                  <c:v>0.42301666666666665</c:v>
                </c:pt>
                <c:pt idx="37">
                  <c:v>0.37386666666666662</c:v>
                </c:pt>
                <c:pt idx="38">
                  <c:v>0.29414166666666669</c:v>
                </c:pt>
                <c:pt idx="39">
                  <c:v>0.39422499999999999</c:v>
                </c:pt>
                <c:pt idx="40">
                  <c:v>0.44027500000000003</c:v>
                </c:pt>
                <c:pt idx="41">
                  <c:v>0.59051666666666658</c:v>
                </c:pt>
                <c:pt idx="42">
                  <c:v>0.61798333333333344</c:v>
                </c:pt>
                <c:pt idx="43">
                  <c:v>0.6109</c:v>
                </c:pt>
                <c:pt idx="44">
                  <c:v>0.61983333333333346</c:v>
                </c:pt>
                <c:pt idx="45">
                  <c:v>0.62191666666666678</c:v>
                </c:pt>
                <c:pt idx="46">
                  <c:v>0.62778333333333347</c:v>
                </c:pt>
                <c:pt idx="47">
                  <c:v>0.72312500000000035</c:v>
                </c:pt>
                <c:pt idx="48">
                  <c:v>0.70989166666666703</c:v>
                </c:pt>
                <c:pt idx="49">
                  <c:v>0.703141666666667</c:v>
                </c:pt>
                <c:pt idx="50">
                  <c:v>0.70088333333333352</c:v>
                </c:pt>
                <c:pt idx="51">
                  <c:v>0.67661666666666687</c:v>
                </c:pt>
                <c:pt idx="52">
                  <c:v>0.57956666666666679</c:v>
                </c:pt>
                <c:pt idx="53">
                  <c:v>0.50732500000000003</c:v>
                </c:pt>
                <c:pt idx="54">
                  <c:v>0.51089166666666663</c:v>
                </c:pt>
                <c:pt idx="55">
                  <c:v>0.49149166666666672</c:v>
                </c:pt>
                <c:pt idx="56">
                  <c:v>0.52490000000000003</c:v>
                </c:pt>
                <c:pt idx="57">
                  <c:v>0.49303333333333332</c:v>
                </c:pt>
                <c:pt idx="58">
                  <c:v>0.48886666666666667</c:v>
                </c:pt>
                <c:pt idx="59">
                  <c:v>0.43446666666666661</c:v>
                </c:pt>
                <c:pt idx="60">
                  <c:v>0.44864999999999994</c:v>
                </c:pt>
                <c:pt idx="61">
                  <c:v>0.48891666666666661</c:v>
                </c:pt>
                <c:pt idx="62">
                  <c:v>0.52555833333333324</c:v>
                </c:pt>
                <c:pt idx="63">
                  <c:v>0.51145833333333324</c:v>
                </c:pt>
                <c:pt idx="64">
                  <c:v>0.47172499999999995</c:v>
                </c:pt>
                <c:pt idx="65">
                  <c:v>0.46369999999999983</c:v>
                </c:pt>
                <c:pt idx="66">
                  <c:v>0.44544999999999985</c:v>
                </c:pt>
                <c:pt idx="67">
                  <c:v>0.48644999999999988</c:v>
                </c:pt>
                <c:pt idx="68">
                  <c:v>0.43791666666666662</c:v>
                </c:pt>
                <c:pt idx="69">
                  <c:v>0.48279999999999995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C9BC-46CB-A080-CF4F15A9D68F}"/>
            </c:ext>
          </c:extLst>
        </c:ser>
        <c:ser>
          <c:idx val="1"/>
          <c:order val="1"/>
          <c:tx>
            <c:strRef>
              <c:f>'面板-景气指数'!$J$64</c:f>
              <c:strCache>
                <c:ptCount val="1"/>
                <c:pt idx="0">
                  <c:v>数字基建上游</c:v>
                </c:pt>
              </c:strCache>
            </c:strRef>
          </c:tx>
          <c:spPr>
            <a:ln w="12700" cap="rnd" cmpd="sng" algn="ctr">
              <a:solidFill>
                <a:srgbClr val="00B0F0"/>
              </a:solidFill>
              <a:prstDash val="dash"/>
              <a:round/>
            </a:ln>
          </c:spPr>
          <c:marker>
            <c:symbol val="none"/>
          </c:marker>
          <c:cat>
            <c:numRef>
              <c:f>'面板-景气指数'!$M$32:$CD$32</c:f>
              <c:numCache>
                <c:formatCode>[$-409]mmm\-yy;@</c:formatCode>
                <c:ptCount val="70"/>
                <c:pt idx="0">
                  <c:v>44865</c:v>
                </c:pt>
                <c:pt idx="1">
                  <c:v>44834</c:v>
                </c:pt>
                <c:pt idx="2">
                  <c:v>44804</c:v>
                </c:pt>
                <c:pt idx="3">
                  <c:v>44773</c:v>
                </c:pt>
                <c:pt idx="4">
                  <c:v>44742</c:v>
                </c:pt>
                <c:pt idx="5">
                  <c:v>44712</c:v>
                </c:pt>
                <c:pt idx="6">
                  <c:v>44681</c:v>
                </c:pt>
                <c:pt idx="7">
                  <c:v>44651</c:v>
                </c:pt>
                <c:pt idx="8">
                  <c:v>44620</c:v>
                </c:pt>
                <c:pt idx="9">
                  <c:v>44592</c:v>
                </c:pt>
                <c:pt idx="10">
                  <c:v>44561</c:v>
                </c:pt>
                <c:pt idx="11">
                  <c:v>44530</c:v>
                </c:pt>
                <c:pt idx="12">
                  <c:v>44500</c:v>
                </c:pt>
                <c:pt idx="13">
                  <c:v>44469</c:v>
                </c:pt>
                <c:pt idx="14">
                  <c:v>44439</c:v>
                </c:pt>
                <c:pt idx="15">
                  <c:v>44408</c:v>
                </c:pt>
                <c:pt idx="16">
                  <c:v>44377</c:v>
                </c:pt>
                <c:pt idx="17">
                  <c:v>44347</c:v>
                </c:pt>
                <c:pt idx="18">
                  <c:v>44316</c:v>
                </c:pt>
                <c:pt idx="19">
                  <c:v>44286</c:v>
                </c:pt>
                <c:pt idx="20">
                  <c:v>44255</c:v>
                </c:pt>
                <c:pt idx="21">
                  <c:v>44227</c:v>
                </c:pt>
                <c:pt idx="22">
                  <c:v>44196</c:v>
                </c:pt>
                <c:pt idx="23">
                  <c:v>44165</c:v>
                </c:pt>
                <c:pt idx="24">
                  <c:v>44135</c:v>
                </c:pt>
                <c:pt idx="25">
                  <c:v>44104</c:v>
                </c:pt>
                <c:pt idx="26">
                  <c:v>44074</c:v>
                </c:pt>
                <c:pt idx="27">
                  <c:v>44043</c:v>
                </c:pt>
                <c:pt idx="28">
                  <c:v>44012</c:v>
                </c:pt>
                <c:pt idx="29">
                  <c:v>43982</c:v>
                </c:pt>
                <c:pt idx="30">
                  <c:v>43951</c:v>
                </c:pt>
                <c:pt idx="31">
                  <c:v>43921</c:v>
                </c:pt>
                <c:pt idx="32">
                  <c:v>43890</c:v>
                </c:pt>
                <c:pt idx="33">
                  <c:v>43861</c:v>
                </c:pt>
                <c:pt idx="34">
                  <c:v>43830</c:v>
                </c:pt>
                <c:pt idx="35">
                  <c:v>43799</c:v>
                </c:pt>
                <c:pt idx="36">
                  <c:v>43769</c:v>
                </c:pt>
                <c:pt idx="37">
                  <c:v>43738</c:v>
                </c:pt>
                <c:pt idx="38">
                  <c:v>43708</c:v>
                </c:pt>
                <c:pt idx="39">
                  <c:v>43677</c:v>
                </c:pt>
                <c:pt idx="40">
                  <c:v>43646</c:v>
                </c:pt>
                <c:pt idx="41">
                  <c:v>43616</c:v>
                </c:pt>
                <c:pt idx="42">
                  <c:v>43585</c:v>
                </c:pt>
                <c:pt idx="43">
                  <c:v>43555</c:v>
                </c:pt>
                <c:pt idx="44">
                  <c:v>43524</c:v>
                </c:pt>
                <c:pt idx="45">
                  <c:v>43496</c:v>
                </c:pt>
                <c:pt idx="46">
                  <c:v>43465</c:v>
                </c:pt>
                <c:pt idx="47">
                  <c:v>43434</c:v>
                </c:pt>
                <c:pt idx="48">
                  <c:v>43404</c:v>
                </c:pt>
                <c:pt idx="49">
                  <c:v>43373</c:v>
                </c:pt>
                <c:pt idx="50">
                  <c:v>43343</c:v>
                </c:pt>
                <c:pt idx="51">
                  <c:v>43312</c:v>
                </c:pt>
                <c:pt idx="52">
                  <c:v>43281</c:v>
                </c:pt>
                <c:pt idx="53">
                  <c:v>43251</c:v>
                </c:pt>
                <c:pt idx="54">
                  <c:v>43220</c:v>
                </c:pt>
                <c:pt idx="55">
                  <c:v>43190</c:v>
                </c:pt>
                <c:pt idx="56">
                  <c:v>43159</c:v>
                </c:pt>
                <c:pt idx="57">
                  <c:v>43131</c:v>
                </c:pt>
                <c:pt idx="58">
                  <c:v>43100</c:v>
                </c:pt>
                <c:pt idx="59">
                  <c:v>43069</c:v>
                </c:pt>
                <c:pt idx="60">
                  <c:v>43039</c:v>
                </c:pt>
                <c:pt idx="61">
                  <c:v>43008</c:v>
                </c:pt>
                <c:pt idx="62">
                  <c:v>42978</c:v>
                </c:pt>
                <c:pt idx="63">
                  <c:v>42947</c:v>
                </c:pt>
                <c:pt idx="64">
                  <c:v>42916</c:v>
                </c:pt>
                <c:pt idx="65">
                  <c:v>42886</c:v>
                </c:pt>
                <c:pt idx="66">
                  <c:v>42855</c:v>
                </c:pt>
                <c:pt idx="67">
                  <c:v>42825</c:v>
                </c:pt>
                <c:pt idx="68">
                  <c:v>42794</c:v>
                </c:pt>
                <c:pt idx="69">
                  <c:v>42766</c:v>
                </c:pt>
              </c:numCache>
            </c:numRef>
          </c:cat>
          <c:val>
            <c:numRef>
              <c:f>'面板-景气指数'!$M$64:$CD$64</c:f>
              <c:numCache>
                <c:formatCode>0.0%</c:formatCode>
                <c:ptCount val="70"/>
                <c:pt idx="0">
                  <c:v>0.33579487179487183</c:v>
                </c:pt>
                <c:pt idx="1">
                  <c:v>0.37579487179487181</c:v>
                </c:pt>
                <c:pt idx="2">
                  <c:v>0.3736666666666667</c:v>
                </c:pt>
                <c:pt idx="3">
                  <c:v>0.46628205128205141</c:v>
                </c:pt>
                <c:pt idx="4">
                  <c:v>0.50710256410256416</c:v>
                </c:pt>
                <c:pt idx="5">
                  <c:v>0.67010256410256419</c:v>
                </c:pt>
                <c:pt idx="6">
                  <c:v>0.6454871794871796</c:v>
                </c:pt>
                <c:pt idx="7">
                  <c:v>0.71256410256410263</c:v>
                </c:pt>
                <c:pt idx="8">
                  <c:v>0.67658974358974378</c:v>
                </c:pt>
                <c:pt idx="9">
                  <c:v>0.68838461538461548</c:v>
                </c:pt>
                <c:pt idx="10">
                  <c:v>0.66633333333333344</c:v>
                </c:pt>
                <c:pt idx="11">
                  <c:v>0.64751282051282066</c:v>
                </c:pt>
                <c:pt idx="12">
                  <c:v>0.6518205128205129</c:v>
                </c:pt>
                <c:pt idx="13">
                  <c:v>0.65089743589743598</c:v>
                </c:pt>
                <c:pt idx="14">
                  <c:v>0.4525128205128206</c:v>
                </c:pt>
                <c:pt idx="15">
                  <c:v>0.3966153846153847</c:v>
                </c:pt>
                <c:pt idx="16">
                  <c:v>0.38092307692307698</c:v>
                </c:pt>
                <c:pt idx="17">
                  <c:v>0.267948717948718</c:v>
                </c:pt>
                <c:pt idx="18">
                  <c:v>0.30692307692307697</c:v>
                </c:pt>
                <c:pt idx="19">
                  <c:v>0.3768717948717949</c:v>
                </c:pt>
                <c:pt idx="20">
                  <c:v>0.42792307692307691</c:v>
                </c:pt>
                <c:pt idx="21">
                  <c:v>0.3466923076923078</c:v>
                </c:pt>
                <c:pt idx="22">
                  <c:v>0.25623076923076926</c:v>
                </c:pt>
                <c:pt idx="23">
                  <c:v>0.26520512820512826</c:v>
                </c:pt>
                <c:pt idx="24">
                  <c:v>0.30643589743589744</c:v>
                </c:pt>
                <c:pt idx="25">
                  <c:v>0.30838461538461542</c:v>
                </c:pt>
                <c:pt idx="26">
                  <c:v>0.61430769230769233</c:v>
                </c:pt>
                <c:pt idx="27">
                  <c:v>0.66815384615384621</c:v>
                </c:pt>
                <c:pt idx="28">
                  <c:v>0.65348717948717949</c:v>
                </c:pt>
                <c:pt idx="29">
                  <c:v>0.64541025641025651</c:v>
                </c:pt>
                <c:pt idx="30">
                  <c:v>0.63023076923076937</c:v>
                </c:pt>
                <c:pt idx="31">
                  <c:v>0.56766666666666676</c:v>
                </c:pt>
                <c:pt idx="32">
                  <c:v>0.32012820512820517</c:v>
                </c:pt>
                <c:pt idx="33">
                  <c:v>0.36915384615384617</c:v>
                </c:pt>
                <c:pt idx="34">
                  <c:v>0.46382051282051295</c:v>
                </c:pt>
                <c:pt idx="35">
                  <c:v>0.28884615384615386</c:v>
                </c:pt>
                <c:pt idx="36">
                  <c:v>0.27920512820512827</c:v>
                </c:pt>
                <c:pt idx="37">
                  <c:v>0.25182051282051282</c:v>
                </c:pt>
                <c:pt idx="38">
                  <c:v>0.19189743589743594</c:v>
                </c:pt>
                <c:pt idx="39">
                  <c:v>0.18369230769230774</c:v>
                </c:pt>
                <c:pt idx="40">
                  <c:v>0.21230769230769236</c:v>
                </c:pt>
                <c:pt idx="41">
                  <c:v>0.31338461538461543</c:v>
                </c:pt>
                <c:pt idx="42">
                  <c:v>0.34097435897435907</c:v>
                </c:pt>
                <c:pt idx="43">
                  <c:v>0.3645641025641026</c:v>
                </c:pt>
                <c:pt idx="44">
                  <c:v>0.52076923076923076</c:v>
                </c:pt>
                <c:pt idx="45">
                  <c:v>0.47102564102564115</c:v>
                </c:pt>
                <c:pt idx="46">
                  <c:v>0.48907692307692319</c:v>
                </c:pt>
                <c:pt idx="47">
                  <c:v>0.69900000000000018</c:v>
                </c:pt>
                <c:pt idx="48">
                  <c:v>0.69212820512820517</c:v>
                </c:pt>
                <c:pt idx="49">
                  <c:v>0.69366666666666676</c:v>
                </c:pt>
                <c:pt idx="50">
                  <c:v>0.7548717948717949</c:v>
                </c:pt>
                <c:pt idx="51">
                  <c:v>0.7140512820512821</c:v>
                </c:pt>
                <c:pt idx="52">
                  <c:v>0.66389743589743588</c:v>
                </c:pt>
                <c:pt idx="53">
                  <c:v>0.61869230769230776</c:v>
                </c:pt>
                <c:pt idx="54">
                  <c:v>0.57274358974358974</c:v>
                </c:pt>
                <c:pt idx="55">
                  <c:v>0.54689743589743611</c:v>
                </c:pt>
                <c:pt idx="56">
                  <c:v>0.56020512820512824</c:v>
                </c:pt>
                <c:pt idx="57">
                  <c:v>0.65446153846153854</c:v>
                </c:pt>
                <c:pt idx="58">
                  <c:v>0.64164102564102576</c:v>
                </c:pt>
                <c:pt idx="59">
                  <c:v>0.4631794871794872</c:v>
                </c:pt>
                <c:pt idx="60">
                  <c:v>0.49528205128205138</c:v>
                </c:pt>
                <c:pt idx="61">
                  <c:v>0.51764102564102576</c:v>
                </c:pt>
                <c:pt idx="62">
                  <c:v>0.50828205128205128</c:v>
                </c:pt>
                <c:pt idx="63">
                  <c:v>0.52182051282051278</c:v>
                </c:pt>
                <c:pt idx="64">
                  <c:v>0.50110256410256415</c:v>
                </c:pt>
                <c:pt idx="65">
                  <c:v>0.44769230769230772</c:v>
                </c:pt>
                <c:pt idx="66">
                  <c:v>0.49384615384615382</c:v>
                </c:pt>
                <c:pt idx="67">
                  <c:v>0.58615384615384625</c:v>
                </c:pt>
                <c:pt idx="68">
                  <c:v>0.54666666666666675</c:v>
                </c:pt>
                <c:pt idx="69">
                  <c:v>0.44707692307692309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1-C9BC-46CB-A080-CF4F15A9D68F}"/>
            </c:ext>
          </c:extLst>
        </c:ser>
        <c:ser>
          <c:idx val="2"/>
          <c:order val="2"/>
          <c:tx>
            <c:strRef>
              <c:f>'面板-景气指数'!$J$65</c:f>
              <c:strCache>
                <c:ptCount val="1"/>
                <c:pt idx="0">
                  <c:v>数字基建中游</c:v>
                </c:pt>
              </c:strCache>
            </c:strRef>
          </c:tx>
          <c:marker>
            <c:symbol val="none"/>
          </c:marker>
          <c:cat>
            <c:numRef>
              <c:f>'面板-景气指数'!$M$32:$CD$32</c:f>
              <c:numCache>
                <c:formatCode>[$-409]mmm\-yy;@</c:formatCode>
                <c:ptCount val="70"/>
                <c:pt idx="0">
                  <c:v>44865</c:v>
                </c:pt>
                <c:pt idx="1">
                  <c:v>44834</c:v>
                </c:pt>
                <c:pt idx="2">
                  <c:v>44804</c:v>
                </c:pt>
                <c:pt idx="3">
                  <c:v>44773</c:v>
                </c:pt>
                <c:pt idx="4">
                  <c:v>44742</c:v>
                </c:pt>
                <c:pt idx="5">
                  <c:v>44712</c:v>
                </c:pt>
                <c:pt idx="6">
                  <c:v>44681</c:v>
                </c:pt>
                <c:pt idx="7">
                  <c:v>44651</c:v>
                </c:pt>
                <c:pt idx="8">
                  <c:v>44620</c:v>
                </c:pt>
                <c:pt idx="9">
                  <c:v>44592</c:v>
                </c:pt>
                <c:pt idx="10">
                  <c:v>44561</c:v>
                </c:pt>
                <c:pt idx="11">
                  <c:v>44530</c:v>
                </c:pt>
                <c:pt idx="12">
                  <c:v>44500</c:v>
                </c:pt>
                <c:pt idx="13">
                  <c:v>44469</c:v>
                </c:pt>
                <c:pt idx="14">
                  <c:v>44439</c:v>
                </c:pt>
                <c:pt idx="15">
                  <c:v>44408</c:v>
                </c:pt>
                <c:pt idx="16">
                  <c:v>44377</c:v>
                </c:pt>
                <c:pt idx="17">
                  <c:v>44347</c:v>
                </c:pt>
                <c:pt idx="18">
                  <c:v>44316</c:v>
                </c:pt>
                <c:pt idx="19">
                  <c:v>44286</c:v>
                </c:pt>
                <c:pt idx="20">
                  <c:v>44255</c:v>
                </c:pt>
                <c:pt idx="21">
                  <c:v>44227</c:v>
                </c:pt>
                <c:pt idx="22">
                  <c:v>44196</c:v>
                </c:pt>
                <c:pt idx="23">
                  <c:v>44165</c:v>
                </c:pt>
                <c:pt idx="24">
                  <c:v>44135</c:v>
                </c:pt>
                <c:pt idx="25">
                  <c:v>44104</c:v>
                </c:pt>
                <c:pt idx="26">
                  <c:v>44074</c:v>
                </c:pt>
                <c:pt idx="27">
                  <c:v>44043</c:v>
                </c:pt>
                <c:pt idx="28">
                  <c:v>44012</c:v>
                </c:pt>
                <c:pt idx="29">
                  <c:v>43982</c:v>
                </c:pt>
                <c:pt idx="30">
                  <c:v>43951</c:v>
                </c:pt>
                <c:pt idx="31">
                  <c:v>43921</c:v>
                </c:pt>
                <c:pt idx="32">
                  <c:v>43890</c:v>
                </c:pt>
                <c:pt idx="33">
                  <c:v>43861</c:v>
                </c:pt>
                <c:pt idx="34">
                  <c:v>43830</c:v>
                </c:pt>
                <c:pt idx="35">
                  <c:v>43799</c:v>
                </c:pt>
                <c:pt idx="36">
                  <c:v>43769</c:v>
                </c:pt>
                <c:pt idx="37">
                  <c:v>43738</c:v>
                </c:pt>
                <c:pt idx="38">
                  <c:v>43708</c:v>
                </c:pt>
                <c:pt idx="39">
                  <c:v>43677</c:v>
                </c:pt>
                <c:pt idx="40">
                  <c:v>43646</c:v>
                </c:pt>
                <c:pt idx="41">
                  <c:v>43616</c:v>
                </c:pt>
                <c:pt idx="42">
                  <c:v>43585</c:v>
                </c:pt>
                <c:pt idx="43">
                  <c:v>43555</c:v>
                </c:pt>
                <c:pt idx="44">
                  <c:v>43524</c:v>
                </c:pt>
                <c:pt idx="45">
                  <c:v>43496</c:v>
                </c:pt>
                <c:pt idx="46">
                  <c:v>43465</c:v>
                </c:pt>
                <c:pt idx="47">
                  <c:v>43434</c:v>
                </c:pt>
                <c:pt idx="48">
                  <c:v>43404</c:v>
                </c:pt>
                <c:pt idx="49">
                  <c:v>43373</c:v>
                </c:pt>
                <c:pt idx="50">
                  <c:v>43343</c:v>
                </c:pt>
                <c:pt idx="51">
                  <c:v>43312</c:v>
                </c:pt>
                <c:pt idx="52">
                  <c:v>43281</c:v>
                </c:pt>
                <c:pt idx="53">
                  <c:v>43251</c:v>
                </c:pt>
                <c:pt idx="54">
                  <c:v>43220</c:v>
                </c:pt>
                <c:pt idx="55">
                  <c:v>43190</c:v>
                </c:pt>
                <c:pt idx="56">
                  <c:v>43159</c:v>
                </c:pt>
                <c:pt idx="57">
                  <c:v>43131</c:v>
                </c:pt>
                <c:pt idx="58">
                  <c:v>43100</c:v>
                </c:pt>
                <c:pt idx="59">
                  <c:v>43069</c:v>
                </c:pt>
                <c:pt idx="60">
                  <c:v>43039</c:v>
                </c:pt>
                <c:pt idx="61">
                  <c:v>43008</c:v>
                </c:pt>
                <c:pt idx="62">
                  <c:v>42978</c:v>
                </c:pt>
                <c:pt idx="63">
                  <c:v>42947</c:v>
                </c:pt>
                <c:pt idx="64">
                  <c:v>42916</c:v>
                </c:pt>
                <c:pt idx="65">
                  <c:v>42886</c:v>
                </c:pt>
                <c:pt idx="66">
                  <c:v>42855</c:v>
                </c:pt>
                <c:pt idx="67">
                  <c:v>42825</c:v>
                </c:pt>
                <c:pt idx="68">
                  <c:v>42794</c:v>
                </c:pt>
                <c:pt idx="69">
                  <c:v>42766</c:v>
                </c:pt>
              </c:numCache>
            </c:numRef>
          </c:cat>
          <c:val>
            <c:numRef>
              <c:f>'面板-景气指数'!$M$65:$CD$65</c:f>
              <c:numCache>
                <c:formatCode>0.0%</c:formatCode>
                <c:ptCount val="70"/>
                <c:pt idx="0">
                  <c:v>0.77899999999999991</c:v>
                </c:pt>
                <c:pt idx="1">
                  <c:v>0.77899999999999991</c:v>
                </c:pt>
                <c:pt idx="2">
                  <c:v>0.57999999999999996</c:v>
                </c:pt>
                <c:pt idx="3">
                  <c:v>0.52133333333333332</c:v>
                </c:pt>
                <c:pt idx="4">
                  <c:v>0.57066666666666666</c:v>
                </c:pt>
                <c:pt idx="5">
                  <c:v>0.77433333333333332</c:v>
                </c:pt>
                <c:pt idx="6">
                  <c:v>0.75499999999999989</c:v>
                </c:pt>
                <c:pt idx="7">
                  <c:v>0.83300000000000007</c:v>
                </c:pt>
                <c:pt idx="8">
                  <c:v>0.81433333333333335</c:v>
                </c:pt>
                <c:pt idx="9">
                  <c:v>0.77500000000000002</c:v>
                </c:pt>
                <c:pt idx="10">
                  <c:v>0.77500000000000002</c:v>
                </c:pt>
                <c:pt idx="11">
                  <c:v>0.35066666666666668</c:v>
                </c:pt>
                <c:pt idx="12">
                  <c:v>0.52733333333333332</c:v>
                </c:pt>
                <c:pt idx="13">
                  <c:v>0.47866666666666663</c:v>
                </c:pt>
                <c:pt idx="14">
                  <c:v>0.15766666666666665</c:v>
                </c:pt>
                <c:pt idx="15">
                  <c:v>8.900000000000001E-2</c:v>
                </c:pt>
                <c:pt idx="16">
                  <c:v>7.9000000000000001E-2</c:v>
                </c:pt>
                <c:pt idx="17">
                  <c:v>0.23233333333333331</c:v>
                </c:pt>
                <c:pt idx="18">
                  <c:v>0.26166666666666666</c:v>
                </c:pt>
                <c:pt idx="19">
                  <c:v>0.36899999999999999</c:v>
                </c:pt>
                <c:pt idx="20">
                  <c:v>0.26466666666666666</c:v>
                </c:pt>
                <c:pt idx="21">
                  <c:v>5.8666666666666666E-2</c:v>
                </c:pt>
                <c:pt idx="22">
                  <c:v>5.8666666666666666E-2</c:v>
                </c:pt>
                <c:pt idx="23">
                  <c:v>0.23466666666666669</c:v>
                </c:pt>
                <c:pt idx="24">
                  <c:v>0.22466666666666668</c:v>
                </c:pt>
                <c:pt idx="25">
                  <c:v>0.28400000000000003</c:v>
                </c:pt>
                <c:pt idx="26">
                  <c:v>0.56233333333333324</c:v>
                </c:pt>
                <c:pt idx="27">
                  <c:v>0.76833333333333342</c:v>
                </c:pt>
                <c:pt idx="28">
                  <c:v>0.80766666666666664</c:v>
                </c:pt>
                <c:pt idx="29">
                  <c:v>0.4443333333333333</c:v>
                </c:pt>
                <c:pt idx="30">
                  <c:v>0.39500000000000002</c:v>
                </c:pt>
                <c:pt idx="31">
                  <c:v>0.22833333333333336</c:v>
                </c:pt>
                <c:pt idx="32">
                  <c:v>0.32633333333333331</c:v>
                </c:pt>
                <c:pt idx="33">
                  <c:v>0.4243333333333334</c:v>
                </c:pt>
                <c:pt idx="34">
                  <c:v>0.4243333333333334</c:v>
                </c:pt>
                <c:pt idx="35">
                  <c:v>0.377</c:v>
                </c:pt>
                <c:pt idx="36">
                  <c:v>0.49433333333333335</c:v>
                </c:pt>
                <c:pt idx="37">
                  <c:v>0.38700000000000001</c:v>
                </c:pt>
                <c:pt idx="38">
                  <c:v>0.24233333333333332</c:v>
                </c:pt>
                <c:pt idx="39">
                  <c:v>0.51633333333333331</c:v>
                </c:pt>
                <c:pt idx="40">
                  <c:v>0.61433333333333329</c:v>
                </c:pt>
                <c:pt idx="41">
                  <c:v>0.77999999999999992</c:v>
                </c:pt>
                <c:pt idx="42">
                  <c:v>0.82933333333333337</c:v>
                </c:pt>
                <c:pt idx="43">
                  <c:v>0.79</c:v>
                </c:pt>
                <c:pt idx="44">
                  <c:v>0.76466666666666672</c:v>
                </c:pt>
                <c:pt idx="45">
                  <c:v>0.81333333333333335</c:v>
                </c:pt>
                <c:pt idx="46">
                  <c:v>0.81333333333333335</c:v>
                </c:pt>
                <c:pt idx="47">
                  <c:v>0.80333333333333334</c:v>
                </c:pt>
                <c:pt idx="48">
                  <c:v>0.77400000000000002</c:v>
                </c:pt>
                <c:pt idx="49">
                  <c:v>0.75466666666666671</c:v>
                </c:pt>
                <c:pt idx="50">
                  <c:v>0.7446666666666667</c:v>
                </c:pt>
                <c:pt idx="51">
                  <c:v>0.71533333333333327</c:v>
                </c:pt>
                <c:pt idx="52">
                  <c:v>0.5</c:v>
                </c:pt>
                <c:pt idx="53">
                  <c:v>0.47000000000000003</c:v>
                </c:pt>
                <c:pt idx="54">
                  <c:v>0.51933333333333331</c:v>
                </c:pt>
                <c:pt idx="55">
                  <c:v>0.49</c:v>
                </c:pt>
                <c:pt idx="56">
                  <c:v>0.48</c:v>
                </c:pt>
                <c:pt idx="57">
                  <c:v>0.3133333333333333</c:v>
                </c:pt>
                <c:pt idx="58">
                  <c:v>0.3133333333333333</c:v>
                </c:pt>
                <c:pt idx="59">
                  <c:v>0.34266666666666667</c:v>
                </c:pt>
                <c:pt idx="60">
                  <c:v>0.35266666666666668</c:v>
                </c:pt>
                <c:pt idx="61">
                  <c:v>0.44066666666666671</c:v>
                </c:pt>
                <c:pt idx="62">
                  <c:v>0.55866666666666664</c:v>
                </c:pt>
                <c:pt idx="63">
                  <c:v>0.5093333333333333</c:v>
                </c:pt>
                <c:pt idx="64">
                  <c:v>0.42133333333333334</c:v>
                </c:pt>
                <c:pt idx="65">
                  <c:v>0.33333333333333331</c:v>
                </c:pt>
                <c:pt idx="66">
                  <c:v>0.24466666666666667</c:v>
                </c:pt>
                <c:pt idx="67">
                  <c:v>0.27400000000000002</c:v>
                </c:pt>
                <c:pt idx="68">
                  <c:v>0.29399999999999998</c:v>
                </c:pt>
                <c:pt idx="69">
                  <c:v>0.5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2-C9BC-46CB-A080-CF4F15A9D68F}"/>
            </c:ext>
          </c:extLst>
        </c:ser>
        <c:ser>
          <c:idx val="3"/>
          <c:order val="3"/>
          <c:tx>
            <c:strRef>
              <c:f>'面板-景气指数'!$J$66</c:f>
              <c:strCache>
                <c:ptCount val="1"/>
                <c:pt idx="0">
                  <c:v>数字基建下游</c:v>
                </c:pt>
              </c:strCache>
            </c:strRef>
          </c:tx>
          <c:spPr>
            <a:ln w="19050" cap="rnd" cmpd="sng" algn="ctr">
              <a:solidFill>
                <a:srgbClr val="C00000"/>
              </a:solidFill>
              <a:prstDash val="sysDot"/>
              <a:round/>
            </a:ln>
          </c:spPr>
          <c:marker>
            <c:symbol val="none"/>
          </c:marker>
          <c:cat>
            <c:numRef>
              <c:f>'面板-景气指数'!$M$32:$CD$32</c:f>
              <c:numCache>
                <c:formatCode>[$-409]mmm\-yy;@</c:formatCode>
                <c:ptCount val="70"/>
                <c:pt idx="0">
                  <c:v>44865</c:v>
                </c:pt>
                <c:pt idx="1">
                  <c:v>44834</c:v>
                </c:pt>
                <c:pt idx="2">
                  <c:v>44804</c:v>
                </c:pt>
                <c:pt idx="3">
                  <c:v>44773</c:v>
                </c:pt>
                <c:pt idx="4">
                  <c:v>44742</c:v>
                </c:pt>
                <c:pt idx="5">
                  <c:v>44712</c:v>
                </c:pt>
                <c:pt idx="6">
                  <c:v>44681</c:v>
                </c:pt>
                <c:pt idx="7">
                  <c:v>44651</c:v>
                </c:pt>
                <c:pt idx="8">
                  <c:v>44620</c:v>
                </c:pt>
                <c:pt idx="9">
                  <c:v>44592</c:v>
                </c:pt>
                <c:pt idx="10">
                  <c:v>44561</c:v>
                </c:pt>
                <c:pt idx="11">
                  <c:v>44530</c:v>
                </c:pt>
                <c:pt idx="12">
                  <c:v>44500</c:v>
                </c:pt>
                <c:pt idx="13">
                  <c:v>44469</c:v>
                </c:pt>
                <c:pt idx="14">
                  <c:v>44439</c:v>
                </c:pt>
                <c:pt idx="15">
                  <c:v>44408</c:v>
                </c:pt>
                <c:pt idx="16">
                  <c:v>44377</c:v>
                </c:pt>
                <c:pt idx="17">
                  <c:v>44347</c:v>
                </c:pt>
                <c:pt idx="18">
                  <c:v>44316</c:v>
                </c:pt>
                <c:pt idx="19">
                  <c:v>44286</c:v>
                </c:pt>
                <c:pt idx="20">
                  <c:v>44255</c:v>
                </c:pt>
                <c:pt idx="21">
                  <c:v>44227</c:v>
                </c:pt>
                <c:pt idx="22">
                  <c:v>44196</c:v>
                </c:pt>
                <c:pt idx="23">
                  <c:v>44165</c:v>
                </c:pt>
                <c:pt idx="24">
                  <c:v>44135</c:v>
                </c:pt>
                <c:pt idx="25">
                  <c:v>44104</c:v>
                </c:pt>
                <c:pt idx="26">
                  <c:v>44074</c:v>
                </c:pt>
                <c:pt idx="27">
                  <c:v>44043</c:v>
                </c:pt>
                <c:pt idx="28">
                  <c:v>44012</c:v>
                </c:pt>
                <c:pt idx="29">
                  <c:v>43982</c:v>
                </c:pt>
                <c:pt idx="30">
                  <c:v>43951</c:v>
                </c:pt>
                <c:pt idx="31">
                  <c:v>43921</c:v>
                </c:pt>
                <c:pt idx="32">
                  <c:v>43890</c:v>
                </c:pt>
                <c:pt idx="33">
                  <c:v>43861</c:v>
                </c:pt>
                <c:pt idx="34">
                  <c:v>43830</c:v>
                </c:pt>
                <c:pt idx="35">
                  <c:v>43799</c:v>
                </c:pt>
                <c:pt idx="36">
                  <c:v>43769</c:v>
                </c:pt>
                <c:pt idx="37">
                  <c:v>43738</c:v>
                </c:pt>
                <c:pt idx="38">
                  <c:v>43708</c:v>
                </c:pt>
                <c:pt idx="39">
                  <c:v>43677</c:v>
                </c:pt>
                <c:pt idx="40">
                  <c:v>43646</c:v>
                </c:pt>
                <c:pt idx="41">
                  <c:v>43616</c:v>
                </c:pt>
                <c:pt idx="42">
                  <c:v>43585</c:v>
                </c:pt>
                <c:pt idx="43">
                  <c:v>43555</c:v>
                </c:pt>
                <c:pt idx="44">
                  <c:v>43524</c:v>
                </c:pt>
                <c:pt idx="45">
                  <c:v>43496</c:v>
                </c:pt>
                <c:pt idx="46">
                  <c:v>43465</c:v>
                </c:pt>
                <c:pt idx="47">
                  <c:v>43434</c:v>
                </c:pt>
                <c:pt idx="48">
                  <c:v>43404</c:v>
                </c:pt>
                <c:pt idx="49">
                  <c:v>43373</c:v>
                </c:pt>
                <c:pt idx="50">
                  <c:v>43343</c:v>
                </c:pt>
                <c:pt idx="51">
                  <c:v>43312</c:v>
                </c:pt>
                <c:pt idx="52">
                  <c:v>43281</c:v>
                </c:pt>
                <c:pt idx="53">
                  <c:v>43251</c:v>
                </c:pt>
                <c:pt idx="54">
                  <c:v>43220</c:v>
                </c:pt>
                <c:pt idx="55">
                  <c:v>43190</c:v>
                </c:pt>
                <c:pt idx="56">
                  <c:v>43159</c:v>
                </c:pt>
                <c:pt idx="57">
                  <c:v>43131</c:v>
                </c:pt>
                <c:pt idx="58">
                  <c:v>43100</c:v>
                </c:pt>
                <c:pt idx="59">
                  <c:v>43069</c:v>
                </c:pt>
                <c:pt idx="60">
                  <c:v>43039</c:v>
                </c:pt>
                <c:pt idx="61">
                  <c:v>43008</c:v>
                </c:pt>
                <c:pt idx="62">
                  <c:v>42978</c:v>
                </c:pt>
                <c:pt idx="63">
                  <c:v>42947</c:v>
                </c:pt>
                <c:pt idx="64">
                  <c:v>42916</c:v>
                </c:pt>
                <c:pt idx="65">
                  <c:v>42886</c:v>
                </c:pt>
                <c:pt idx="66">
                  <c:v>42855</c:v>
                </c:pt>
                <c:pt idx="67">
                  <c:v>42825</c:v>
                </c:pt>
                <c:pt idx="68">
                  <c:v>42794</c:v>
                </c:pt>
                <c:pt idx="69">
                  <c:v>42766</c:v>
                </c:pt>
              </c:numCache>
            </c:numRef>
          </c:cat>
          <c:val>
            <c:numRef>
              <c:f>'面板-景气指数'!$M$66:$CD$66</c:f>
              <c:numCache>
                <c:formatCode>0.0%</c:formatCode>
                <c:ptCount val="70"/>
                <c:pt idx="0">
                  <c:v>0.37544444444444441</c:v>
                </c:pt>
                <c:pt idx="1">
                  <c:v>0.37544444444444441</c:v>
                </c:pt>
                <c:pt idx="2">
                  <c:v>0.4316666666666667</c:v>
                </c:pt>
                <c:pt idx="3">
                  <c:v>0.4316666666666667</c:v>
                </c:pt>
                <c:pt idx="4">
                  <c:v>0.4316666666666667</c:v>
                </c:pt>
                <c:pt idx="5">
                  <c:v>0.52444444444444449</c:v>
                </c:pt>
                <c:pt idx="6">
                  <c:v>0.52444444444444449</c:v>
                </c:pt>
                <c:pt idx="7">
                  <c:v>0.52444444444444449</c:v>
                </c:pt>
                <c:pt idx="8">
                  <c:v>0.51800000000000002</c:v>
                </c:pt>
                <c:pt idx="9">
                  <c:v>0.51800000000000002</c:v>
                </c:pt>
                <c:pt idx="10">
                  <c:v>0.51800000000000002</c:v>
                </c:pt>
                <c:pt idx="11">
                  <c:v>0.50788888888888883</c:v>
                </c:pt>
                <c:pt idx="12">
                  <c:v>0.50788888888888883</c:v>
                </c:pt>
                <c:pt idx="13">
                  <c:v>0.50788888888888883</c:v>
                </c:pt>
                <c:pt idx="14">
                  <c:v>0.50822222222222224</c:v>
                </c:pt>
                <c:pt idx="15">
                  <c:v>0.50822222222222224</c:v>
                </c:pt>
                <c:pt idx="16">
                  <c:v>0.50822222222222224</c:v>
                </c:pt>
                <c:pt idx="17">
                  <c:v>0.5527777777777777</c:v>
                </c:pt>
                <c:pt idx="18">
                  <c:v>0.5527777777777777</c:v>
                </c:pt>
                <c:pt idx="19">
                  <c:v>0.5527777777777777</c:v>
                </c:pt>
                <c:pt idx="20">
                  <c:v>0.33877777777777779</c:v>
                </c:pt>
                <c:pt idx="21">
                  <c:v>0.33877777777777779</c:v>
                </c:pt>
                <c:pt idx="22">
                  <c:v>0.33877777777777779</c:v>
                </c:pt>
                <c:pt idx="23">
                  <c:v>0.32555555555555554</c:v>
                </c:pt>
                <c:pt idx="24">
                  <c:v>0.32555555555555554</c:v>
                </c:pt>
                <c:pt idx="25">
                  <c:v>0.32555555555555554</c:v>
                </c:pt>
                <c:pt idx="26">
                  <c:v>0.36533333333333334</c:v>
                </c:pt>
                <c:pt idx="27">
                  <c:v>0.36533333333333334</c:v>
                </c:pt>
                <c:pt idx="28">
                  <c:v>0.36533333333333334</c:v>
                </c:pt>
                <c:pt idx="29">
                  <c:v>0.33711111111111108</c:v>
                </c:pt>
                <c:pt idx="30">
                  <c:v>0.33711111111111108</c:v>
                </c:pt>
                <c:pt idx="31">
                  <c:v>0.33711111111111108</c:v>
                </c:pt>
                <c:pt idx="32">
                  <c:v>0.40677777777777779</c:v>
                </c:pt>
                <c:pt idx="33">
                  <c:v>0.40677777777777779</c:v>
                </c:pt>
                <c:pt idx="34">
                  <c:v>0.40677777777777779</c:v>
                </c:pt>
                <c:pt idx="35">
                  <c:v>0.48966666666666658</c:v>
                </c:pt>
                <c:pt idx="36">
                  <c:v>0.48966666666666658</c:v>
                </c:pt>
                <c:pt idx="37">
                  <c:v>0.48966666666666658</c:v>
                </c:pt>
                <c:pt idx="38">
                  <c:v>0.46966666666666668</c:v>
                </c:pt>
                <c:pt idx="39">
                  <c:v>0.46966666666666668</c:v>
                </c:pt>
                <c:pt idx="40">
                  <c:v>0.46966666666666668</c:v>
                </c:pt>
                <c:pt idx="41">
                  <c:v>0.65388888888888885</c:v>
                </c:pt>
                <c:pt idx="42">
                  <c:v>0.65388888888888885</c:v>
                </c:pt>
                <c:pt idx="43">
                  <c:v>0.65388888888888885</c:v>
                </c:pt>
                <c:pt idx="44">
                  <c:v>0.5461111111111111</c:v>
                </c:pt>
                <c:pt idx="45">
                  <c:v>0.5461111111111111</c:v>
                </c:pt>
                <c:pt idx="46">
                  <c:v>0.5461111111111111</c:v>
                </c:pt>
                <c:pt idx="47">
                  <c:v>0.64900000000000002</c:v>
                </c:pt>
                <c:pt idx="48">
                  <c:v>0.64900000000000002</c:v>
                </c:pt>
                <c:pt idx="49">
                  <c:v>0.64900000000000002</c:v>
                </c:pt>
                <c:pt idx="50">
                  <c:v>0.58766666666666667</c:v>
                </c:pt>
                <c:pt idx="51">
                  <c:v>0.58766666666666667</c:v>
                </c:pt>
                <c:pt idx="52">
                  <c:v>0.58766666666666667</c:v>
                </c:pt>
                <c:pt idx="53">
                  <c:v>0.43333333333333335</c:v>
                </c:pt>
                <c:pt idx="54">
                  <c:v>0.43333333333333335</c:v>
                </c:pt>
                <c:pt idx="55">
                  <c:v>0.43333333333333335</c:v>
                </c:pt>
                <c:pt idx="56">
                  <c:v>0.5427777777777778</c:v>
                </c:pt>
                <c:pt idx="57">
                  <c:v>0.5427777777777778</c:v>
                </c:pt>
                <c:pt idx="58">
                  <c:v>0.5427777777777778</c:v>
                </c:pt>
                <c:pt idx="59">
                  <c:v>0.51811111111111119</c:v>
                </c:pt>
                <c:pt idx="60">
                  <c:v>0.51811111111111119</c:v>
                </c:pt>
                <c:pt idx="61">
                  <c:v>0.51811111111111119</c:v>
                </c:pt>
                <c:pt idx="62">
                  <c:v>0.50288888888888894</c:v>
                </c:pt>
                <c:pt idx="63">
                  <c:v>0.50288888888888894</c:v>
                </c:pt>
                <c:pt idx="64">
                  <c:v>0.50288888888888894</c:v>
                </c:pt>
                <c:pt idx="65">
                  <c:v>0.64400000000000002</c:v>
                </c:pt>
                <c:pt idx="66">
                  <c:v>0.64400000000000002</c:v>
                </c:pt>
                <c:pt idx="67">
                  <c:v>0.64400000000000002</c:v>
                </c:pt>
                <c:pt idx="68">
                  <c:v>0.5</c:v>
                </c:pt>
                <c:pt idx="69">
                  <c:v>0.5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3-C9BC-46CB-A080-CF4F15A9D6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11768064"/>
        <c:axId val="1711772960"/>
      </c:lineChart>
      <c:dateAx>
        <c:axId val="1711768064"/>
        <c:scaling>
          <c:orientation val="minMax"/>
          <c:min val="42795"/>
        </c:scaling>
        <c:delete val="0"/>
        <c:axPos val="b"/>
        <c:numFmt formatCode="yyyy\-mm" sourceLinked="0"/>
        <c:majorTickMark val="out"/>
        <c:minorTickMark val="none"/>
        <c:tickLblPos val="nextTo"/>
        <c:spPr>
          <a:noFill/>
          <a:ln w="6350" cap="flat" cmpd="sng" algn="ctr">
            <a:solidFill>
              <a:srgbClr val="000000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chemeClr val="tx1"/>
                </a:solidFill>
                <a:latin typeface="Arial" panose="020B0604020202020204" pitchFamily="7" charset="0"/>
                <a:ea typeface="楷体" panose="02010609060101010101" pitchFamily="49" charset="-122"/>
                <a:cs typeface="+mn-cs"/>
              </a:defRPr>
            </a:pPr>
            <a:endParaRPr lang="zh-CN"/>
          </a:p>
        </c:txPr>
        <c:crossAx val="1711772960"/>
        <c:crosses val="autoZero"/>
        <c:auto val="1"/>
        <c:lblOffset val="100"/>
        <c:baseTimeUnit val="months"/>
        <c:majorUnit val="3"/>
        <c:majorTimeUnit val="months"/>
      </c:dateAx>
      <c:valAx>
        <c:axId val="1711772960"/>
        <c:scaling>
          <c:orientation val="minMax"/>
          <c:max val="1"/>
        </c:scaling>
        <c:delete val="0"/>
        <c:axPos val="l"/>
        <c:numFmt formatCode="0%" sourceLinked="0"/>
        <c:majorTickMark val="out"/>
        <c:minorTickMark val="none"/>
        <c:tickLblPos val="nextTo"/>
        <c:spPr>
          <a:noFill/>
          <a:ln w="6350" cap="flat" cmpd="sng" algn="ctr">
            <a:solidFill>
              <a:srgbClr val="000000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chemeClr val="tx1"/>
                </a:solidFill>
                <a:latin typeface="Arial" panose="020B0604020202020204" pitchFamily="7" charset="0"/>
                <a:ea typeface="楷体" panose="02010609060101010101" pitchFamily="49" charset="-122"/>
                <a:cs typeface="+mn-cs"/>
              </a:defRPr>
            </a:pPr>
            <a:endParaRPr lang="zh-CN"/>
          </a:p>
        </c:txPr>
        <c:crossAx val="1711768064"/>
        <c:crosses val="autoZero"/>
        <c:crossBetween val="between"/>
      </c:valAx>
    </c:plotArea>
    <c:legend>
      <c:legendPos val="t"/>
      <c:layout>
        <c:manualLayout>
          <c:xMode val="edge"/>
          <c:yMode val="edge"/>
          <c:x val="0.18282720114531101"/>
          <c:y val="9.6328444983673797E-4"/>
          <c:w val="0.70909090909090899"/>
          <c:h val="0.14576618977436501"/>
        </c:manualLayout>
      </c:layout>
      <c:overlay val="0"/>
      <c:txPr>
        <a:bodyPr rot="0" spcFirstLastPara="0" vertOverflow="ellipsis" vert="horz" wrap="square" anchor="ctr" anchorCtr="1"/>
        <a:lstStyle/>
        <a:p>
          <a:pPr>
            <a:defRPr lang="zh-CN" sz="800" b="0" i="0" u="none" strike="noStrike" kern="1200" baseline="0">
              <a:solidFill>
                <a:schemeClr val="tx1"/>
              </a:solidFill>
              <a:latin typeface="Arial" panose="020B0604020202020204" pitchFamily="7" charset="0"/>
              <a:ea typeface="楷体" panose="02010609060101010101" pitchFamily="49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ln w="6350" cap="flat" cmpd="sng" algn="ctr">
      <a:noFill/>
      <a:prstDash val="solid"/>
      <a:round/>
    </a:ln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5.8755030621172398E-2"/>
          <c:y val="0.11177269507978201"/>
          <c:w val="0.84109178123111505"/>
          <c:h val="0.69878128291288399"/>
        </c:manualLayout>
      </c:layout>
      <c:lineChart>
        <c:grouping val="standard"/>
        <c:varyColors val="0"/>
        <c:ser>
          <c:idx val="0"/>
          <c:order val="0"/>
          <c:tx>
            <c:strRef>
              <c:f>'面板-景气指数'!$J$34</c:f>
              <c:strCache>
                <c:ptCount val="1"/>
                <c:pt idx="0">
                  <c:v>机器人</c:v>
                </c:pt>
              </c:strCache>
            </c:strRef>
          </c:tx>
          <c:marker>
            <c:symbol val="none"/>
          </c:marker>
          <c:cat>
            <c:numRef>
              <c:f>'面板-景气指数'!$M$32:$CD$32</c:f>
              <c:numCache>
                <c:formatCode>[$-409]mmm\-yy;@</c:formatCode>
                <c:ptCount val="70"/>
                <c:pt idx="0">
                  <c:v>44865</c:v>
                </c:pt>
                <c:pt idx="1">
                  <c:v>44834</c:v>
                </c:pt>
                <c:pt idx="2">
                  <c:v>44804</c:v>
                </c:pt>
                <c:pt idx="3">
                  <c:v>44773</c:v>
                </c:pt>
                <c:pt idx="4">
                  <c:v>44742</c:v>
                </c:pt>
                <c:pt idx="5">
                  <c:v>44712</c:v>
                </c:pt>
                <c:pt idx="6">
                  <c:v>44681</c:v>
                </c:pt>
                <c:pt idx="7">
                  <c:v>44651</c:v>
                </c:pt>
                <c:pt idx="8">
                  <c:v>44620</c:v>
                </c:pt>
                <c:pt idx="9">
                  <c:v>44592</c:v>
                </c:pt>
                <c:pt idx="10">
                  <c:v>44561</c:v>
                </c:pt>
                <c:pt idx="11">
                  <c:v>44530</c:v>
                </c:pt>
                <c:pt idx="12">
                  <c:v>44500</c:v>
                </c:pt>
                <c:pt idx="13">
                  <c:v>44469</c:v>
                </c:pt>
                <c:pt idx="14">
                  <c:v>44439</c:v>
                </c:pt>
                <c:pt idx="15">
                  <c:v>44408</c:v>
                </c:pt>
                <c:pt idx="16">
                  <c:v>44377</c:v>
                </c:pt>
                <c:pt idx="17">
                  <c:v>44347</c:v>
                </c:pt>
                <c:pt idx="18">
                  <c:v>44316</c:v>
                </c:pt>
                <c:pt idx="19">
                  <c:v>44286</c:v>
                </c:pt>
                <c:pt idx="20">
                  <c:v>44255</c:v>
                </c:pt>
                <c:pt idx="21">
                  <c:v>44227</c:v>
                </c:pt>
                <c:pt idx="22">
                  <c:v>44196</c:v>
                </c:pt>
                <c:pt idx="23">
                  <c:v>44165</c:v>
                </c:pt>
                <c:pt idx="24">
                  <c:v>44135</c:v>
                </c:pt>
                <c:pt idx="25">
                  <c:v>44104</c:v>
                </c:pt>
                <c:pt idx="26">
                  <c:v>44074</c:v>
                </c:pt>
                <c:pt idx="27">
                  <c:v>44043</c:v>
                </c:pt>
                <c:pt idx="28">
                  <c:v>44012</c:v>
                </c:pt>
                <c:pt idx="29">
                  <c:v>43982</c:v>
                </c:pt>
                <c:pt idx="30">
                  <c:v>43951</c:v>
                </c:pt>
                <c:pt idx="31">
                  <c:v>43921</c:v>
                </c:pt>
                <c:pt idx="32">
                  <c:v>43890</c:v>
                </c:pt>
                <c:pt idx="33">
                  <c:v>43861</c:v>
                </c:pt>
                <c:pt idx="34">
                  <c:v>43830</c:v>
                </c:pt>
                <c:pt idx="35">
                  <c:v>43799</c:v>
                </c:pt>
                <c:pt idx="36">
                  <c:v>43769</c:v>
                </c:pt>
                <c:pt idx="37">
                  <c:v>43738</c:v>
                </c:pt>
                <c:pt idx="38">
                  <c:v>43708</c:v>
                </c:pt>
                <c:pt idx="39">
                  <c:v>43677</c:v>
                </c:pt>
                <c:pt idx="40">
                  <c:v>43646</c:v>
                </c:pt>
                <c:pt idx="41">
                  <c:v>43616</c:v>
                </c:pt>
                <c:pt idx="42">
                  <c:v>43585</c:v>
                </c:pt>
                <c:pt idx="43">
                  <c:v>43555</c:v>
                </c:pt>
                <c:pt idx="44">
                  <c:v>43524</c:v>
                </c:pt>
                <c:pt idx="45">
                  <c:v>43496</c:v>
                </c:pt>
                <c:pt idx="46">
                  <c:v>43465</c:v>
                </c:pt>
                <c:pt idx="47">
                  <c:v>43434</c:v>
                </c:pt>
                <c:pt idx="48">
                  <c:v>43404</c:v>
                </c:pt>
                <c:pt idx="49">
                  <c:v>43373</c:v>
                </c:pt>
                <c:pt idx="50">
                  <c:v>43343</c:v>
                </c:pt>
                <c:pt idx="51">
                  <c:v>43312</c:v>
                </c:pt>
                <c:pt idx="52">
                  <c:v>43281</c:v>
                </c:pt>
                <c:pt idx="53">
                  <c:v>43251</c:v>
                </c:pt>
                <c:pt idx="54">
                  <c:v>43220</c:v>
                </c:pt>
                <c:pt idx="55">
                  <c:v>43190</c:v>
                </c:pt>
                <c:pt idx="56">
                  <c:v>43159</c:v>
                </c:pt>
                <c:pt idx="57">
                  <c:v>43131</c:v>
                </c:pt>
                <c:pt idx="58">
                  <c:v>43100</c:v>
                </c:pt>
                <c:pt idx="59">
                  <c:v>43069</c:v>
                </c:pt>
                <c:pt idx="60">
                  <c:v>43039</c:v>
                </c:pt>
                <c:pt idx="61">
                  <c:v>43008</c:v>
                </c:pt>
                <c:pt idx="62">
                  <c:v>42978</c:v>
                </c:pt>
                <c:pt idx="63">
                  <c:v>42947</c:v>
                </c:pt>
                <c:pt idx="64">
                  <c:v>42916</c:v>
                </c:pt>
                <c:pt idx="65">
                  <c:v>42886</c:v>
                </c:pt>
                <c:pt idx="66">
                  <c:v>42855</c:v>
                </c:pt>
                <c:pt idx="67">
                  <c:v>42825</c:v>
                </c:pt>
                <c:pt idx="68">
                  <c:v>42794</c:v>
                </c:pt>
                <c:pt idx="69">
                  <c:v>42766</c:v>
                </c:pt>
              </c:numCache>
            </c:numRef>
          </c:cat>
          <c:val>
            <c:numRef>
              <c:f>'面板-景气指数'!$M$34:$CD$34</c:f>
              <c:numCache>
                <c:formatCode>0.0%</c:formatCode>
                <c:ptCount val="70"/>
                <c:pt idx="0">
                  <c:v>0.36450000000000005</c:v>
                </c:pt>
                <c:pt idx="1">
                  <c:v>0.36575000000000002</c:v>
                </c:pt>
                <c:pt idx="2">
                  <c:v>0.36824999999999997</c:v>
                </c:pt>
                <c:pt idx="3">
                  <c:v>0.42274999999999996</c:v>
                </c:pt>
                <c:pt idx="4">
                  <c:v>0.34599999999999997</c:v>
                </c:pt>
                <c:pt idx="5">
                  <c:v>0.19950000000000001</c:v>
                </c:pt>
                <c:pt idx="6">
                  <c:v>0.36208333333333331</c:v>
                </c:pt>
                <c:pt idx="7">
                  <c:v>0.58466666666666667</c:v>
                </c:pt>
                <c:pt idx="8">
                  <c:v>0.64966666666666661</c:v>
                </c:pt>
                <c:pt idx="9">
                  <c:v>0.50824999999999998</c:v>
                </c:pt>
                <c:pt idx="10">
                  <c:v>0.51424999999999998</c:v>
                </c:pt>
                <c:pt idx="11">
                  <c:v>0.49891666666666667</c:v>
                </c:pt>
                <c:pt idx="12">
                  <c:v>0.51808333333333334</c:v>
                </c:pt>
                <c:pt idx="13">
                  <c:v>0.6895</c:v>
                </c:pt>
                <c:pt idx="14">
                  <c:v>0.69100000000000006</c:v>
                </c:pt>
                <c:pt idx="15">
                  <c:v>0.7160833333333334</c:v>
                </c:pt>
                <c:pt idx="16">
                  <c:v>0.78283333333333327</c:v>
                </c:pt>
                <c:pt idx="17">
                  <c:v>0.79366666666666663</c:v>
                </c:pt>
                <c:pt idx="18">
                  <c:v>0.89858333333333329</c:v>
                </c:pt>
                <c:pt idx="19">
                  <c:v>0.96049999999999991</c:v>
                </c:pt>
                <c:pt idx="20">
                  <c:v>0.8567499999999999</c:v>
                </c:pt>
                <c:pt idx="21">
                  <c:v>0.63824999999999998</c:v>
                </c:pt>
                <c:pt idx="22">
                  <c:v>0.57358333333333333</c:v>
                </c:pt>
                <c:pt idx="23">
                  <c:v>0.58091666666666664</c:v>
                </c:pt>
                <c:pt idx="24">
                  <c:v>0.58558333333333334</c:v>
                </c:pt>
                <c:pt idx="25">
                  <c:v>0.56391666666666662</c:v>
                </c:pt>
                <c:pt idx="26">
                  <c:v>0.49474999999999997</c:v>
                </c:pt>
                <c:pt idx="27">
                  <c:v>0.45433333333333337</c:v>
                </c:pt>
                <c:pt idx="28">
                  <c:v>0.46658333333333329</c:v>
                </c:pt>
                <c:pt idx="29">
                  <c:v>0.45766666666666661</c:v>
                </c:pt>
                <c:pt idx="30">
                  <c:v>0.32258333333333333</c:v>
                </c:pt>
                <c:pt idx="31">
                  <c:v>0.16691666666666666</c:v>
                </c:pt>
                <c:pt idx="32">
                  <c:v>5.6083333333333325E-2</c:v>
                </c:pt>
                <c:pt idx="33">
                  <c:v>0.30366666666666664</c:v>
                </c:pt>
                <c:pt idx="34">
                  <c:v>0.34533333333333333</c:v>
                </c:pt>
                <c:pt idx="35">
                  <c:v>0.33741666666666664</c:v>
                </c:pt>
                <c:pt idx="36">
                  <c:v>0.29316666666666669</c:v>
                </c:pt>
                <c:pt idx="37">
                  <c:v>0.20583333333333334</c:v>
                </c:pt>
                <c:pt idx="38">
                  <c:v>0.20599999999999999</c:v>
                </c:pt>
                <c:pt idx="39">
                  <c:v>0.2949166666666666</c:v>
                </c:pt>
                <c:pt idx="40">
                  <c:v>0.2533333333333333</c:v>
                </c:pt>
                <c:pt idx="41">
                  <c:v>0.27991666666666665</c:v>
                </c:pt>
                <c:pt idx="42">
                  <c:v>0.23708333333333331</c:v>
                </c:pt>
                <c:pt idx="43">
                  <c:v>0.22474999999999998</c:v>
                </c:pt>
                <c:pt idx="44">
                  <c:v>0.2553333333333333</c:v>
                </c:pt>
                <c:pt idx="45">
                  <c:v>0.29091666666666671</c:v>
                </c:pt>
                <c:pt idx="46">
                  <c:v>0.29449999999999998</c:v>
                </c:pt>
                <c:pt idx="47">
                  <c:v>0.3465833333333333</c:v>
                </c:pt>
                <c:pt idx="48">
                  <c:v>0.29749999999999999</c:v>
                </c:pt>
                <c:pt idx="49">
                  <c:v>0.36641666666666661</c:v>
                </c:pt>
                <c:pt idx="50">
                  <c:v>0.43724999999999997</c:v>
                </c:pt>
                <c:pt idx="51">
                  <c:v>0.42008333333333336</c:v>
                </c:pt>
                <c:pt idx="52">
                  <c:v>0.48366666666666669</c:v>
                </c:pt>
                <c:pt idx="53">
                  <c:v>0.5930833333333333</c:v>
                </c:pt>
                <c:pt idx="54">
                  <c:v>0.58891666666666664</c:v>
                </c:pt>
                <c:pt idx="55">
                  <c:v>0.5618333333333333</c:v>
                </c:pt>
                <c:pt idx="56">
                  <c:v>0.55625000000000002</c:v>
                </c:pt>
                <c:pt idx="57">
                  <c:v>0.65100000000000002</c:v>
                </c:pt>
                <c:pt idx="58">
                  <c:v>0.66433333333333333</c:v>
                </c:pt>
                <c:pt idx="59">
                  <c:v>0.72166666666666668</c:v>
                </c:pt>
                <c:pt idx="60">
                  <c:v>0.77800000000000002</c:v>
                </c:pt>
                <c:pt idx="61">
                  <c:v>0.7729166666666667</c:v>
                </c:pt>
                <c:pt idx="62">
                  <c:v>0.75108333333333333</c:v>
                </c:pt>
                <c:pt idx="63">
                  <c:v>0.73516666666666663</c:v>
                </c:pt>
                <c:pt idx="64">
                  <c:v>0.67158333333333331</c:v>
                </c:pt>
                <c:pt idx="65">
                  <c:v>0.64966666666666661</c:v>
                </c:pt>
                <c:pt idx="66">
                  <c:v>0.6888333333333333</c:v>
                </c:pt>
                <c:pt idx="67">
                  <c:v>0.64633333333333332</c:v>
                </c:pt>
                <c:pt idx="68">
                  <c:v>0.51916666666666667</c:v>
                </c:pt>
                <c:pt idx="69">
                  <c:v>0.45833333333333331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CBBD-4826-BE6B-98178281E38C}"/>
            </c:ext>
          </c:extLst>
        </c:ser>
        <c:ser>
          <c:idx val="1"/>
          <c:order val="1"/>
          <c:tx>
            <c:strRef>
              <c:f>'面板-景气指数'!$J$51</c:f>
              <c:strCache>
                <c:ptCount val="1"/>
                <c:pt idx="0">
                  <c:v>机器人上游</c:v>
                </c:pt>
              </c:strCache>
            </c:strRef>
          </c:tx>
          <c:spPr>
            <a:ln w="12700" cap="rnd" cmpd="sng" algn="ctr">
              <a:solidFill>
                <a:srgbClr val="00B0F0"/>
              </a:solidFill>
              <a:prstDash val="dash"/>
              <a:round/>
            </a:ln>
          </c:spPr>
          <c:marker>
            <c:symbol val="none"/>
          </c:marker>
          <c:cat>
            <c:numRef>
              <c:f>'面板-景气指数'!$M$32:$CD$32</c:f>
              <c:numCache>
                <c:formatCode>[$-409]mmm\-yy;@</c:formatCode>
                <c:ptCount val="70"/>
                <c:pt idx="0">
                  <c:v>44865</c:v>
                </c:pt>
                <c:pt idx="1">
                  <c:v>44834</c:v>
                </c:pt>
                <c:pt idx="2">
                  <c:v>44804</c:v>
                </c:pt>
                <c:pt idx="3">
                  <c:v>44773</c:v>
                </c:pt>
                <c:pt idx="4">
                  <c:v>44742</c:v>
                </c:pt>
                <c:pt idx="5">
                  <c:v>44712</c:v>
                </c:pt>
                <c:pt idx="6">
                  <c:v>44681</c:v>
                </c:pt>
                <c:pt idx="7">
                  <c:v>44651</c:v>
                </c:pt>
                <c:pt idx="8">
                  <c:v>44620</c:v>
                </c:pt>
                <c:pt idx="9">
                  <c:v>44592</c:v>
                </c:pt>
                <c:pt idx="10">
                  <c:v>44561</c:v>
                </c:pt>
                <c:pt idx="11">
                  <c:v>44530</c:v>
                </c:pt>
                <c:pt idx="12">
                  <c:v>44500</c:v>
                </c:pt>
                <c:pt idx="13">
                  <c:v>44469</c:v>
                </c:pt>
                <c:pt idx="14">
                  <c:v>44439</c:v>
                </c:pt>
                <c:pt idx="15">
                  <c:v>44408</c:v>
                </c:pt>
                <c:pt idx="16">
                  <c:v>44377</c:v>
                </c:pt>
                <c:pt idx="17">
                  <c:v>44347</c:v>
                </c:pt>
                <c:pt idx="18">
                  <c:v>44316</c:v>
                </c:pt>
                <c:pt idx="19">
                  <c:v>44286</c:v>
                </c:pt>
                <c:pt idx="20">
                  <c:v>44255</c:v>
                </c:pt>
                <c:pt idx="21">
                  <c:v>44227</c:v>
                </c:pt>
                <c:pt idx="22">
                  <c:v>44196</c:v>
                </c:pt>
                <c:pt idx="23">
                  <c:v>44165</c:v>
                </c:pt>
                <c:pt idx="24">
                  <c:v>44135</c:v>
                </c:pt>
                <c:pt idx="25">
                  <c:v>44104</c:v>
                </c:pt>
                <c:pt idx="26">
                  <c:v>44074</c:v>
                </c:pt>
                <c:pt idx="27">
                  <c:v>44043</c:v>
                </c:pt>
                <c:pt idx="28">
                  <c:v>44012</c:v>
                </c:pt>
                <c:pt idx="29">
                  <c:v>43982</c:v>
                </c:pt>
                <c:pt idx="30">
                  <c:v>43951</c:v>
                </c:pt>
                <c:pt idx="31">
                  <c:v>43921</c:v>
                </c:pt>
                <c:pt idx="32">
                  <c:v>43890</c:v>
                </c:pt>
                <c:pt idx="33">
                  <c:v>43861</c:v>
                </c:pt>
                <c:pt idx="34">
                  <c:v>43830</c:v>
                </c:pt>
                <c:pt idx="35">
                  <c:v>43799</c:v>
                </c:pt>
                <c:pt idx="36">
                  <c:v>43769</c:v>
                </c:pt>
                <c:pt idx="37">
                  <c:v>43738</c:v>
                </c:pt>
                <c:pt idx="38">
                  <c:v>43708</c:v>
                </c:pt>
                <c:pt idx="39">
                  <c:v>43677</c:v>
                </c:pt>
                <c:pt idx="40">
                  <c:v>43646</c:v>
                </c:pt>
                <c:pt idx="41">
                  <c:v>43616</c:v>
                </c:pt>
                <c:pt idx="42">
                  <c:v>43585</c:v>
                </c:pt>
                <c:pt idx="43">
                  <c:v>43555</c:v>
                </c:pt>
                <c:pt idx="44">
                  <c:v>43524</c:v>
                </c:pt>
                <c:pt idx="45">
                  <c:v>43496</c:v>
                </c:pt>
                <c:pt idx="46">
                  <c:v>43465</c:v>
                </c:pt>
                <c:pt idx="47">
                  <c:v>43434</c:v>
                </c:pt>
                <c:pt idx="48">
                  <c:v>43404</c:v>
                </c:pt>
                <c:pt idx="49">
                  <c:v>43373</c:v>
                </c:pt>
                <c:pt idx="50">
                  <c:v>43343</c:v>
                </c:pt>
                <c:pt idx="51">
                  <c:v>43312</c:v>
                </c:pt>
                <c:pt idx="52">
                  <c:v>43281</c:v>
                </c:pt>
                <c:pt idx="53">
                  <c:v>43251</c:v>
                </c:pt>
                <c:pt idx="54">
                  <c:v>43220</c:v>
                </c:pt>
                <c:pt idx="55">
                  <c:v>43190</c:v>
                </c:pt>
                <c:pt idx="56">
                  <c:v>43159</c:v>
                </c:pt>
                <c:pt idx="57">
                  <c:v>43131</c:v>
                </c:pt>
                <c:pt idx="58">
                  <c:v>43100</c:v>
                </c:pt>
                <c:pt idx="59">
                  <c:v>43069</c:v>
                </c:pt>
                <c:pt idx="60">
                  <c:v>43039</c:v>
                </c:pt>
                <c:pt idx="61">
                  <c:v>43008</c:v>
                </c:pt>
                <c:pt idx="62">
                  <c:v>42978</c:v>
                </c:pt>
                <c:pt idx="63">
                  <c:v>42947</c:v>
                </c:pt>
                <c:pt idx="64">
                  <c:v>42916</c:v>
                </c:pt>
                <c:pt idx="65">
                  <c:v>42886</c:v>
                </c:pt>
                <c:pt idx="66">
                  <c:v>42855</c:v>
                </c:pt>
                <c:pt idx="67">
                  <c:v>42825</c:v>
                </c:pt>
                <c:pt idx="68">
                  <c:v>42794</c:v>
                </c:pt>
                <c:pt idx="69">
                  <c:v>42766</c:v>
                </c:pt>
              </c:numCache>
            </c:numRef>
          </c:cat>
          <c:val>
            <c:numRef>
              <c:f>'面板-景气指数'!$M$51:$CD$51</c:f>
              <c:numCache>
                <c:formatCode>0.0%</c:formatCode>
                <c:ptCount val="70"/>
                <c:pt idx="0">
                  <c:v>0.84</c:v>
                </c:pt>
                <c:pt idx="1">
                  <c:v>0.85499999999999998</c:v>
                </c:pt>
                <c:pt idx="2">
                  <c:v>0.8839999999999999</c:v>
                </c:pt>
                <c:pt idx="3">
                  <c:v>0.94199999999999984</c:v>
                </c:pt>
                <c:pt idx="4">
                  <c:v>0.95599999999999996</c:v>
                </c:pt>
                <c:pt idx="5">
                  <c:v>0.92700000000000005</c:v>
                </c:pt>
                <c:pt idx="6">
                  <c:v>0.97099999999999997</c:v>
                </c:pt>
                <c:pt idx="7">
                  <c:v>1</c:v>
                </c:pt>
                <c:pt idx="8">
                  <c:v>0.98499999999999999</c:v>
                </c:pt>
                <c:pt idx="9">
                  <c:v>0.91300000000000003</c:v>
                </c:pt>
                <c:pt idx="10">
                  <c:v>0.89800000000000002</c:v>
                </c:pt>
                <c:pt idx="11">
                  <c:v>0.86899999999999988</c:v>
                </c:pt>
                <c:pt idx="12">
                  <c:v>0.82599999999999996</c:v>
                </c:pt>
                <c:pt idx="13">
                  <c:v>0.81099999999999994</c:v>
                </c:pt>
                <c:pt idx="14">
                  <c:v>0.79700000000000004</c:v>
                </c:pt>
                <c:pt idx="15">
                  <c:v>0.73899999999999999</c:v>
                </c:pt>
                <c:pt idx="16">
                  <c:v>0.72399999999999998</c:v>
                </c:pt>
                <c:pt idx="17">
                  <c:v>0.76800000000000002</c:v>
                </c:pt>
                <c:pt idx="18">
                  <c:v>0.78200000000000003</c:v>
                </c:pt>
                <c:pt idx="19">
                  <c:v>0.753</c:v>
                </c:pt>
                <c:pt idx="20">
                  <c:v>0.69499999999999995</c:v>
                </c:pt>
                <c:pt idx="21">
                  <c:v>0.65200000000000002</c:v>
                </c:pt>
                <c:pt idx="22">
                  <c:v>0.63700000000000001</c:v>
                </c:pt>
                <c:pt idx="23">
                  <c:v>0.59399999999999997</c:v>
                </c:pt>
                <c:pt idx="24">
                  <c:v>0.47799999999999998</c:v>
                </c:pt>
                <c:pt idx="25">
                  <c:v>0.52100000000000002</c:v>
                </c:pt>
                <c:pt idx="26">
                  <c:v>0.28899999999999998</c:v>
                </c:pt>
                <c:pt idx="27">
                  <c:v>0.188</c:v>
                </c:pt>
                <c:pt idx="28">
                  <c:v>5.7000000000000002E-2</c:v>
                </c:pt>
                <c:pt idx="29">
                  <c:v>1.3999999999999999E-2</c:v>
                </c:pt>
                <c:pt idx="30">
                  <c:v>4.2999999999999997E-2</c:v>
                </c:pt>
                <c:pt idx="31">
                  <c:v>8.5999999999999993E-2</c:v>
                </c:pt>
                <c:pt idx="32">
                  <c:v>0.13</c:v>
                </c:pt>
                <c:pt idx="33">
                  <c:v>0.159</c:v>
                </c:pt>
                <c:pt idx="34">
                  <c:v>0.17299999999999999</c:v>
                </c:pt>
                <c:pt idx="35">
                  <c:v>0.217</c:v>
                </c:pt>
                <c:pt idx="36">
                  <c:v>0.30399999999999999</c:v>
                </c:pt>
                <c:pt idx="37">
                  <c:v>0.318</c:v>
                </c:pt>
                <c:pt idx="38">
                  <c:v>0.27500000000000002</c:v>
                </c:pt>
                <c:pt idx="39">
                  <c:v>0.55000000000000004</c:v>
                </c:pt>
                <c:pt idx="40">
                  <c:v>0.40500000000000003</c:v>
                </c:pt>
                <c:pt idx="41">
                  <c:v>0.10099999999999999</c:v>
                </c:pt>
                <c:pt idx="42">
                  <c:v>0.11499999999999999</c:v>
                </c:pt>
                <c:pt idx="43">
                  <c:v>0.23100000000000001</c:v>
                </c:pt>
                <c:pt idx="44">
                  <c:v>0.26</c:v>
                </c:pt>
                <c:pt idx="45">
                  <c:v>0.33300000000000002</c:v>
                </c:pt>
                <c:pt idx="46">
                  <c:v>0.376</c:v>
                </c:pt>
                <c:pt idx="47">
                  <c:v>0.36199999999999999</c:v>
                </c:pt>
                <c:pt idx="48">
                  <c:v>0.39100000000000001</c:v>
                </c:pt>
                <c:pt idx="49">
                  <c:v>0.42</c:v>
                </c:pt>
                <c:pt idx="50">
                  <c:v>0.434</c:v>
                </c:pt>
                <c:pt idx="51">
                  <c:v>0.49199999999999994</c:v>
                </c:pt>
                <c:pt idx="52">
                  <c:v>0.46299999999999997</c:v>
                </c:pt>
                <c:pt idx="53">
                  <c:v>0.44900000000000001</c:v>
                </c:pt>
                <c:pt idx="54">
                  <c:v>0.57899999999999996</c:v>
                </c:pt>
                <c:pt idx="55">
                  <c:v>0.60799999999999998</c:v>
                </c:pt>
                <c:pt idx="56">
                  <c:v>0.53600000000000003</c:v>
                </c:pt>
                <c:pt idx="57">
                  <c:v>0.34699999999999998</c:v>
                </c:pt>
                <c:pt idx="58">
                  <c:v>0.50700000000000001</c:v>
                </c:pt>
                <c:pt idx="59">
                  <c:v>0.623</c:v>
                </c:pt>
                <c:pt idx="60">
                  <c:v>0.68100000000000005</c:v>
                </c:pt>
                <c:pt idx="61">
                  <c:v>0.71</c:v>
                </c:pt>
                <c:pt idx="62">
                  <c:v>0.66600000000000004</c:v>
                </c:pt>
                <c:pt idx="63">
                  <c:v>0.56499999999999995</c:v>
                </c:pt>
                <c:pt idx="64">
                  <c:v>0.24599999999999997</c:v>
                </c:pt>
                <c:pt idx="65">
                  <c:v>0.20199999999999999</c:v>
                </c:pt>
                <c:pt idx="66">
                  <c:v>0.14399999999999999</c:v>
                </c:pt>
                <c:pt idx="67">
                  <c:v>7.1999999999999995E-2</c:v>
                </c:pt>
                <c:pt idx="68">
                  <c:v>2.7999999999999997E-2</c:v>
                </c:pt>
                <c:pt idx="69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CBBD-4826-BE6B-98178281E38C}"/>
            </c:ext>
          </c:extLst>
        </c:ser>
        <c:ser>
          <c:idx val="2"/>
          <c:order val="2"/>
          <c:tx>
            <c:strRef>
              <c:f>'面板-景气指数'!$J$52</c:f>
              <c:strCache>
                <c:ptCount val="1"/>
                <c:pt idx="0">
                  <c:v>机器人中游</c:v>
                </c:pt>
              </c:strCache>
            </c:strRef>
          </c:tx>
          <c:marker>
            <c:symbol val="none"/>
          </c:marker>
          <c:cat>
            <c:numRef>
              <c:f>'面板-景气指数'!$M$32:$CD$32</c:f>
              <c:numCache>
                <c:formatCode>[$-409]mmm\-yy;@</c:formatCode>
                <c:ptCount val="70"/>
                <c:pt idx="0">
                  <c:v>44865</c:v>
                </c:pt>
                <c:pt idx="1">
                  <c:v>44834</c:v>
                </c:pt>
                <c:pt idx="2">
                  <c:v>44804</c:v>
                </c:pt>
                <c:pt idx="3">
                  <c:v>44773</c:v>
                </c:pt>
                <c:pt idx="4">
                  <c:v>44742</c:v>
                </c:pt>
                <c:pt idx="5">
                  <c:v>44712</c:v>
                </c:pt>
                <c:pt idx="6">
                  <c:v>44681</c:v>
                </c:pt>
                <c:pt idx="7">
                  <c:v>44651</c:v>
                </c:pt>
                <c:pt idx="8">
                  <c:v>44620</c:v>
                </c:pt>
                <c:pt idx="9">
                  <c:v>44592</c:v>
                </c:pt>
                <c:pt idx="10">
                  <c:v>44561</c:v>
                </c:pt>
                <c:pt idx="11">
                  <c:v>44530</c:v>
                </c:pt>
                <c:pt idx="12">
                  <c:v>44500</c:v>
                </c:pt>
                <c:pt idx="13">
                  <c:v>44469</c:v>
                </c:pt>
                <c:pt idx="14">
                  <c:v>44439</c:v>
                </c:pt>
                <c:pt idx="15">
                  <c:v>44408</c:v>
                </c:pt>
                <c:pt idx="16">
                  <c:v>44377</c:v>
                </c:pt>
                <c:pt idx="17">
                  <c:v>44347</c:v>
                </c:pt>
                <c:pt idx="18">
                  <c:v>44316</c:v>
                </c:pt>
                <c:pt idx="19">
                  <c:v>44286</c:v>
                </c:pt>
                <c:pt idx="20">
                  <c:v>44255</c:v>
                </c:pt>
                <c:pt idx="21">
                  <c:v>44227</c:v>
                </c:pt>
                <c:pt idx="22">
                  <c:v>44196</c:v>
                </c:pt>
                <c:pt idx="23">
                  <c:v>44165</c:v>
                </c:pt>
                <c:pt idx="24">
                  <c:v>44135</c:v>
                </c:pt>
                <c:pt idx="25">
                  <c:v>44104</c:v>
                </c:pt>
                <c:pt idx="26">
                  <c:v>44074</c:v>
                </c:pt>
                <c:pt idx="27">
                  <c:v>44043</c:v>
                </c:pt>
                <c:pt idx="28">
                  <c:v>44012</c:v>
                </c:pt>
                <c:pt idx="29">
                  <c:v>43982</c:v>
                </c:pt>
                <c:pt idx="30">
                  <c:v>43951</c:v>
                </c:pt>
                <c:pt idx="31">
                  <c:v>43921</c:v>
                </c:pt>
                <c:pt idx="32">
                  <c:v>43890</c:v>
                </c:pt>
                <c:pt idx="33">
                  <c:v>43861</c:v>
                </c:pt>
                <c:pt idx="34">
                  <c:v>43830</c:v>
                </c:pt>
                <c:pt idx="35">
                  <c:v>43799</c:v>
                </c:pt>
                <c:pt idx="36">
                  <c:v>43769</c:v>
                </c:pt>
                <c:pt idx="37">
                  <c:v>43738</c:v>
                </c:pt>
                <c:pt idx="38">
                  <c:v>43708</c:v>
                </c:pt>
                <c:pt idx="39">
                  <c:v>43677</c:v>
                </c:pt>
                <c:pt idx="40">
                  <c:v>43646</c:v>
                </c:pt>
                <c:pt idx="41">
                  <c:v>43616</c:v>
                </c:pt>
                <c:pt idx="42">
                  <c:v>43585</c:v>
                </c:pt>
                <c:pt idx="43">
                  <c:v>43555</c:v>
                </c:pt>
                <c:pt idx="44">
                  <c:v>43524</c:v>
                </c:pt>
                <c:pt idx="45">
                  <c:v>43496</c:v>
                </c:pt>
                <c:pt idx="46">
                  <c:v>43465</c:v>
                </c:pt>
                <c:pt idx="47">
                  <c:v>43434</c:v>
                </c:pt>
                <c:pt idx="48">
                  <c:v>43404</c:v>
                </c:pt>
                <c:pt idx="49">
                  <c:v>43373</c:v>
                </c:pt>
                <c:pt idx="50">
                  <c:v>43343</c:v>
                </c:pt>
                <c:pt idx="51">
                  <c:v>43312</c:v>
                </c:pt>
                <c:pt idx="52">
                  <c:v>43281</c:v>
                </c:pt>
                <c:pt idx="53">
                  <c:v>43251</c:v>
                </c:pt>
                <c:pt idx="54">
                  <c:v>43220</c:v>
                </c:pt>
                <c:pt idx="55">
                  <c:v>43190</c:v>
                </c:pt>
                <c:pt idx="56">
                  <c:v>43159</c:v>
                </c:pt>
                <c:pt idx="57">
                  <c:v>43131</c:v>
                </c:pt>
                <c:pt idx="58">
                  <c:v>43100</c:v>
                </c:pt>
                <c:pt idx="59">
                  <c:v>43069</c:v>
                </c:pt>
                <c:pt idx="60">
                  <c:v>43039</c:v>
                </c:pt>
                <c:pt idx="61">
                  <c:v>43008</c:v>
                </c:pt>
                <c:pt idx="62">
                  <c:v>42978</c:v>
                </c:pt>
                <c:pt idx="63">
                  <c:v>42947</c:v>
                </c:pt>
                <c:pt idx="64">
                  <c:v>42916</c:v>
                </c:pt>
                <c:pt idx="65">
                  <c:v>42886</c:v>
                </c:pt>
                <c:pt idx="66">
                  <c:v>42855</c:v>
                </c:pt>
                <c:pt idx="67">
                  <c:v>42825</c:v>
                </c:pt>
                <c:pt idx="68">
                  <c:v>42794</c:v>
                </c:pt>
                <c:pt idx="69">
                  <c:v>42766</c:v>
                </c:pt>
              </c:numCache>
            </c:numRef>
          </c:cat>
          <c:val>
            <c:numRef>
              <c:f>'面板-景气指数'!$M$52:$CD$52</c:f>
              <c:numCache>
                <c:formatCode>0.0%</c:formatCode>
                <c:ptCount val="70"/>
                <c:pt idx="0">
                  <c:v>0.32127272727272727</c:v>
                </c:pt>
                <c:pt idx="1">
                  <c:v>0.32127272727272727</c:v>
                </c:pt>
                <c:pt idx="2">
                  <c:v>0.32136363636363635</c:v>
                </c:pt>
                <c:pt idx="3">
                  <c:v>0.37554545454545457</c:v>
                </c:pt>
                <c:pt idx="4">
                  <c:v>0.29054545454545455</c:v>
                </c:pt>
                <c:pt idx="5">
                  <c:v>0.13336363636363638</c:v>
                </c:pt>
                <c:pt idx="6">
                  <c:v>0.30672727272727274</c:v>
                </c:pt>
                <c:pt idx="7">
                  <c:v>0.5469090909090909</c:v>
                </c:pt>
                <c:pt idx="8">
                  <c:v>0.61918181818181817</c:v>
                </c:pt>
                <c:pt idx="9">
                  <c:v>0.47145454545454546</c:v>
                </c:pt>
                <c:pt idx="10">
                  <c:v>0.47936363636363638</c:v>
                </c:pt>
                <c:pt idx="11">
                  <c:v>0.46527272727272728</c:v>
                </c:pt>
                <c:pt idx="12">
                  <c:v>0.49009090909090908</c:v>
                </c:pt>
                <c:pt idx="13">
                  <c:v>0.67845454545454553</c:v>
                </c:pt>
                <c:pt idx="14">
                  <c:v>0.68136363636363628</c:v>
                </c:pt>
                <c:pt idx="15">
                  <c:v>0.71400000000000008</c:v>
                </c:pt>
                <c:pt idx="16">
                  <c:v>0.78818181818181809</c:v>
                </c:pt>
                <c:pt idx="17">
                  <c:v>0.79600000000000004</c:v>
                </c:pt>
                <c:pt idx="18">
                  <c:v>0.9091818181818182</c:v>
                </c:pt>
                <c:pt idx="19">
                  <c:v>0.97936363636363633</c:v>
                </c:pt>
                <c:pt idx="20">
                  <c:v>0.87145454545454548</c:v>
                </c:pt>
                <c:pt idx="21">
                  <c:v>0.63700000000000001</c:v>
                </c:pt>
                <c:pt idx="22">
                  <c:v>0.56781818181818178</c:v>
                </c:pt>
                <c:pt idx="23">
                  <c:v>0.57972727272727276</c:v>
                </c:pt>
                <c:pt idx="24">
                  <c:v>0.59536363636363632</c:v>
                </c:pt>
                <c:pt idx="25">
                  <c:v>0.56781818181818178</c:v>
                </c:pt>
                <c:pt idx="26">
                  <c:v>0.51345454545454539</c:v>
                </c:pt>
                <c:pt idx="27">
                  <c:v>0.47854545454545455</c:v>
                </c:pt>
                <c:pt idx="28">
                  <c:v>0.50381818181818183</c:v>
                </c:pt>
                <c:pt idx="29">
                  <c:v>0.498</c:v>
                </c:pt>
                <c:pt idx="30">
                  <c:v>0.34800000000000003</c:v>
                </c:pt>
                <c:pt idx="31">
                  <c:v>0.17427272727272727</c:v>
                </c:pt>
                <c:pt idx="32">
                  <c:v>4.9363636363636366E-2</c:v>
                </c:pt>
                <c:pt idx="33">
                  <c:v>0.31681818181818183</c:v>
                </c:pt>
                <c:pt idx="34">
                  <c:v>0.36099999999999999</c:v>
                </c:pt>
                <c:pt idx="35">
                  <c:v>0.34836363636363632</c:v>
                </c:pt>
                <c:pt idx="36">
                  <c:v>0.29218181818181815</c:v>
                </c:pt>
                <c:pt idx="37">
                  <c:v>0.19563636363636364</c:v>
                </c:pt>
                <c:pt idx="38">
                  <c:v>0.19972727272727275</c:v>
                </c:pt>
                <c:pt idx="39">
                  <c:v>0.27172727272727271</c:v>
                </c:pt>
                <c:pt idx="40">
                  <c:v>0.23954545454545453</c:v>
                </c:pt>
                <c:pt idx="41">
                  <c:v>0.29618181818181816</c:v>
                </c:pt>
                <c:pt idx="42">
                  <c:v>0.24818181818181817</c:v>
                </c:pt>
                <c:pt idx="43">
                  <c:v>0.22418181818181815</c:v>
                </c:pt>
                <c:pt idx="44">
                  <c:v>0.25490909090909086</c:v>
                </c:pt>
                <c:pt idx="45">
                  <c:v>0.28709090909090912</c:v>
                </c:pt>
                <c:pt idx="46">
                  <c:v>0.28709090909090912</c:v>
                </c:pt>
                <c:pt idx="47">
                  <c:v>0.34518181818181815</c:v>
                </c:pt>
                <c:pt idx="48">
                  <c:v>0.28899999999999998</c:v>
                </c:pt>
                <c:pt idx="49">
                  <c:v>0.3615454545454545</c:v>
                </c:pt>
                <c:pt idx="50">
                  <c:v>0.43754545454545452</c:v>
                </c:pt>
                <c:pt idx="51">
                  <c:v>0.41354545454545455</c:v>
                </c:pt>
                <c:pt idx="52">
                  <c:v>0.4855454545454545</c:v>
                </c:pt>
                <c:pt idx="53">
                  <c:v>0.60618181818181816</c:v>
                </c:pt>
                <c:pt idx="54">
                  <c:v>0.5898181818181818</c:v>
                </c:pt>
                <c:pt idx="55">
                  <c:v>0.5576363636363636</c:v>
                </c:pt>
                <c:pt idx="56">
                  <c:v>0.55809090909090908</c:v>
                </c:pt>
                <c:pt idx="57">
                  <c:v>0.6786363636363637</c:v>
                </c:pt>
                <c:pt idx="58">
                  <c:v>0.6786363636363637</c:v>
                </c:pt>
                <c:pt idx="59">
                  <c:v>0.73063636363636364</c:v>
                </c:pt>
                <c:pt idx="60">
                  <c:v>0.78681818181818175</c:v>
                </c:pt>
                <c:pt idx="61">
                  <c:v>0.77863636363636357</c:v>
                </c:pt>
                <c:pt idx="62">
                  <c:v>0.75881818181818173</c:v>
                </c:pt>
                <c:pt idx="63">
                  <c:v>0.75063636363636377</c:v>
                </c:pt>
                <c:pt idx="64">
                  <c:v>0.71027272727272717</c:v>
                </c:pt>
                <c:pt idx="65">
                  <c:v>0.6903636363636364</c:v>
                </c:pt>
                <c:pt idx="66">
                  <c:v>0.73836363636363644</c:v>
                </c:pt>
                <c:pt idx="67">
                  <c:v>0.69854545454545458</c:v>
                </c:pt>
                <c:pt idx="68">
                  <c:v>0.56381818181818177</c:v>
                </c:pt>
                <c:pt idx="69">
                  <c:v>0.5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CBBD-4826-BE6B-98178281E3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11786560"/>
        <c:axId val="1711770240"/>
      </c:lineChart>
      <c:dateAx>
        <c:axId val="1711786560"/>
        <c:scaling>
          <c:orientation val="minMax"/>
          <c:min val="42795"/>
        </c:scaling>
        <c:delete val="0"/>
        <c:axPos val="b"/>
        <c:numFmt formatCode="yyyy\-mm" sourceLinked="0"/>
        <c:majorTickMark val="out"/>
        <c:minorTickMark val="none"/>
        <c:tickLblPos val="nextTo"/>
        <c:spPr>
          <a:noFill/>
          <a:ln w="6350" cap="flat" cmpd="sng" algn="ctr">
            <a:solidFill>
              <a:srgbClr val="000000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chemeClr val="tx1"/>
                </a:solidFill>
                <a:latin typeface="Arial" panose="020B0604020202020204" pitchFamily="7" charset="0"/>
                <a:ea typeface="楷体" panose="02010609060101010101" pitchFamily="49" charset="-122"/>
                <a:cs typeface="+mn-cs"/>
              </a:defRPr>
            </a:pPr>
            <a:endParaRPr lang="zh-CN"/>
          </a:p>
        </c:txPr>
        <c:crossAx val="1711770240"/>
        <c:crosses val="autoZero"/>
        <c:auto val="1"/>
        <c:lblOffset val="100"/>
        <c:baseTimeUnit val="months"/>
        <c:majorUnit val="3"/>
        <c:majorTimeUnit val="months"/>
      </c:dateAx>
      <c:valAx>
        <c:axId val="1711770240"/>
        <c:scaling>
          <c:orientation val="minMax"/>
          <c:max val="1"/>
        </c:scaling>
        <c:delete val="0"/>
        <c:axPos val="l"/>
        <c:numFmt formatCode="0%" sourceLinked="0"/>
        <c:majorTickMark val="out"/>
        <c:minorTickMark val="none"/>
        <c:tickLblPos val="nextTo"/>
        <c:spPr>
          <a:noFill/>
          <a:ln w="6350" cap="flat" cmpd="sng" algn="ctr">
            <a:solidFill>
              <a:srgbClr val="000000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chemeClr val="tx1"/>
                </a:solidFill>
                <a:latin typeface="Arial" panose="020B0604020202020204" pitchFamily="7" charset="0"/>
                <a:ea typeface="楷体" panose="02010609060101010101" pitchFamily="49" charset="-122"/>
                <a:cs typeface="+mn-cs"/>
              </a:defRPr>
            </a:pPr>
            <a:endParaRPr lang="zh-CN"/>
          </a:p>
        </c:txPr>
        <c:crossAx val="1711786560"/>
        <c:crosses val="autoZero"/>
        <c:crossBetween val="between"/>
      </c:valAx>
    </c:plotArea>
    <c:legend>
      <c:legendPos val="t"/>
      <c:layout>
        <c:manualLayout>
          <c:xMode val="edge"/>
          <c:yMode val="edge"/>
          <c:x val="9.9190841276419403E-2"/>
          <c:y val="9.63307022415104E-4"/>
          <c:w val="0.80958583880718604"/>
          <c:h val="0.139709299851032"/>
        </c:manualLayout>
      </c:layout>
      <c:overlay val="0"/>
      <c:txPr>
        <a:bodyPr rot="0" spcFirstLastPara="0" vertOverflow="ellipsis" vert="horz" wrap="square" anchor="ctr" anchorCtr="1"/>
        <a:lstStyle/>
        <a:p>
          <a:pPr>
            <a:defRPr lang="zh-CN" sz="800" b="0" i="0" u="none" strike="noStrike" kern="1200" baseline="0">
              <a:solidFill>
                <a:schemeClr val="tx1"/>
              </a:solidFill>
              <a:latin typeface="Arial" panose="020B0604020202020204" pitchFamily="7" charset="0"/>
              <a:ea typeface="楷体" panose="02010609060101010101" pitchFamily="49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ln w="6350" cap="flat" cmpd="sng" algn="ctr">
      <a:noFill/>
      <a:prstDash val="solid"/>
      <a:round/>
    </a:ln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5.8755030621172398E-2"/>
          <c:y val="0.11177269507978201"/>
          <c:w val="0.860079124895756"/>
          <c:h val="0.69878128291288399"/>
        </c:manualLayout>
      </c:layout>
      <c:lineChart>
        <c:grouping val="standard"/>
        <c:varyColors val="0"/>
        <c:ser>
          <c:idx val="0"/>
          <c:order val="0"/>
          <c:tx>
            <c:strRef>
              <c:f>'面板-景气指数'!$J$35</c:f>
              <c:strCache>
                <c:ptCount val="1"/>
                <c:pt idx="0">
                  <c:v>机床</c:v>
                </c:pt>
              </c:strCache>
            </c:strRef>
          </c:tx>
          <c:marker>
            <c:symbol val="none"/>
          </c:marker>
          <c:cat>
            <c:numRef>
              <c:f>'面板-景气指数'!$M$32:$CD$32</c:f>
              <c:numCache>
                <c:formatCode>[$-409]mmm\-yy;@</c:formatCode>
                <c:ptCount val="70"/>
                <c:pt idx="0">
                  <c:v>44865</c:v>
                </c:pt>
                <c:pt idx="1">
                  <c:v>44834</c:v>
                </c:pt>
                <c:pt idx="2">
                  <c:v>44804</c:v>
                </c:pt>
                <c:pt idx="3">
                  <c:v>44773</c:v>
                </c:pt>
                <c:pt idx="4">
                  <c:v>44742</c:v>
                </c:pt>
                <c:pt idx="5">
                  <c:v>44712</c:v>
                </c:pt>
                <c:pt idx="6">
                  <c:v>44681</c:v>
                </c:pt>
                <c:pt idx="7">
                  <c:v>44651</c:v>
                </c:pt>
                <c:pt idx="8">
                  <c:v>44620</c:v>
                </c:pt>
                <c:pt idx="9">
                  <c:v>44592</c:v>
                </c:pt>
                <c:pt idx="10">
                  <c:v>44561</c:v>
                </c:pt>
                <c:pt idx="11">
                  <c:v>44530</c:v>
                </c:pt>
                <c:pt idx="12">
                  <c:v>44500</c:v>
                </c:pt>
                <c:pt idx="13">
                  <c:v>44469</c:v>
                </c:pt>
                <c:pt idx="14">
                  <c:v>44439</c:v>
                </c:pt>
                <c:pt idx="15">
                  <c:v>44408</c:v>
                </c:pt>
                <c:pt idx="16">
                  <c:v>44377</c:v>
                </c:pt>
                <c:pt idx="17">
                  <c:v>44347</c:v>
                </c:pt>
                <c:pt idx="18">
                  <c:v>44316</c:v>
                </c:pt>
                <c:pt idx="19">
                  <c:v>44286</c:v>
                </c:pt>
                <c:pt idx="20">
                  <c:v>44255</c:v>
                </c:pt>
                <c:pt idx="21">
                  <c:v>44227</c:v>
                </c:pt>
                <c:pt idx="22">
                  <c:v>44196</c:v>
                </c:pt>
                <c:pt idx="23">
                  <c:v>44165</c:v>
                </c:pt>
                <c:pt idx="24">
                  <c:v>44135</c:v>
                </c:pt>
                <c:pt idx="25">
                  <c:v>44104</c:v>
                </c:pt>
                <c:pt idx="26">
                  <c:v>44074</c:v>
                </c:pt>
                <c:pt idx="27">
                  <c:v>44043</c:v>
                </c:pt>
                <c:pt idx="28">
                  <c:v>44012</c:v>
                </c:pt>
                <c:pt idx="29">
                  <c:v>43982</c:v>
                </c:pt>
                <c:pt idx="30">
                  <c:v>43951</c:v>
                </c:pt>
                <c:pt idx="31">
                  <c:v>43921</c:v>
                </c:pt>
                <c:pt idx="32">
                  <c:v>43890</c:v>
                </c:pt>
                <c:pt idx="33">
                  <c:v>43861</c:v>
                </c:pt>
                <c:pt idx="34">
                  <c:v>43830</c:v>
                </c:pt>
                <c:pt idx="35">
                  <c:v>43799</c:v>
                </c:pt>
                <c:pt idx="36">
                  <c:v>43769</c:v>
                </c:pt>
                <c:pt idx="37">
                  <c:v>43738</c:v>
                </c:pt>
                <c:pt idx="38">
                  <c:v>43708</c:v>
                </c:pt>
                <c:pt idx="39">
                  <c:v>43677</c:v>
                </c:pt>
                <c:pt idx="40">
                  <c:v>43646</c:v>
                </c:pt>
                <c:pt idx="41">
                  <c:v>43616</c:v>
                </c:pt>
                <c:pt idx="42">
                  <c:v>43585</c:v>
                </c:pt>
                <c:pt idx="43">
                  <c:v>43555</c:v>
                </c:pt>
                <c:pt idx="44">
                  <c:v>43524</c:v>
                </c:pt>
                <c:pt idx="45">
                  <c:v>43496</c:v>
                </c:pt>
                <c:pt idx="46">
                  <c:v>43465</c:v>
                </c:pt>
                <c:pt idx="47">
                  <c:v>43434</c:v>
                </c:pt>
                <c:pt idx="48">
                  <c:v>43404</c:v>
                </c:pt>
                <c:pt idx="49">
                  <c:v>43373</c:v>
                </c:pt>
                <c:pt idx="50">
                  <c:v>43343</c:v>
                </c:pt>
                <c:pt idx="51">
                  <c:v>43312</c:v>
                </c:pt>
                <c:pt idx="52">
                  <c:v>43281</c:v>
                </c:pt>
                <c:pt idx="53">
                  <c:v>43251</c:v>
                </c:pt>
                <c:pt idx="54">
                  <c:v>43220</c:v>
                </c:pt>
                <c:pt idx="55">
                  <c:v>43190</c:v>
                </c:pt>
                <c:pt idx="56">
                  <c:v>43159</c:v>
                </c:pt>
                <c:pt idx="57">
                  <c:v>43131</c:v>
                </c:pt>
                <c:pt idx="58">
                  <c:v>43100</c:v>
                </c:pt>
                <c:pt idx="59">
                  <c:v>43069</c:v>
                </c:pt>
                <c:pt idx="60">
                  <c:v>43039</c:v>
                </c:pt>
                <c:pt idx="61">
                  <c:v>43008</c:v>
                </c:pt>
                <c:pt idx="62">
                  <c:v>42978</c:v>
                </c:pt>
                <c:pt idx="63">
                  <c:v>42947</c:v>
                </c:pt>
                <c:pt idx="64">
                  <c:v>42916</c:v>
                </c:pt>
                <c:pt idx="65">
                  <c:v>42886</c:v>
                </c:pt>
                <c:pt idx="66">
                  <c:v>42855</c:v>
                </c:pt>
                <c:pt idx="67">
                  <c:v>42825</c:v>
                </c:pt>
                <c:pt idx="68">
                  <c:v>42794</c:v>
                </c:pt>
                <c:pt idx="69">
                  <c:v>42766</c:v>
                </c:pt>
              </c:numCache>
            </c:numRef>
          </c:cat>
          <c:val>
            <c:numRef>
              <c:f>'面板-景气指数'!$M$35:$CD$35</c:f>
              <c:numCache>
                <c:formatCode>0.0%</c:formatCode>
                <c:ptCount val="70"/>
                <c:pt idx="0">
                  <c:v>0.43658333333333332</c:v>
                </c:pt>
                <c:pt idx="1">
                  <c:v>0.43658333333333332</c:v>
                </c:pt>
                <c:pt idx="2">
                  <c:v>0.38966666666666666</c:v>
                </c:pt>
                <c:pt idx="3">
                  <c:v>0.32616666666666666</c:v>
                </c:pt>
                <c:pt idx="4">
                  <c:v>0.47116666666666662</c:v>
                </c:pt>
                <c:pt idx="5">
                  <c:v>0.44725000000000004</c:v>
                </c:pt>
                <c:pt idx="6">
                  <c:v>0.43100000000000005</c:v>
                </c:pt>
                <c:pt idx="7">
                  <c:v>0.60166666666666657</c:v>
                </c:pt>
                <c:pt idx="8">
                  <c:v>0.74124999999999996</c:v>
                </c:pt>
                <c:pt idx="9">
                  <c:v>0.60050000000000003</c:v>
                </c:pt>
                <c:pt idx="10">
                  <c:v>0.52633333333333332</c:v>
                </c:pt>
                <c:pt idx="11">
                  <c:v>0.60016666666666663</c:v>
                </c:pt>
                <c:pt idx="12">
                  <c:v>0.69716666666666671</c:v>
                </c:pt>
                <c:pt idx="13">
                  <c:v>0.71733333333333338</c:v>
                </c:pt>
                <c:pt idx="14">
                  <c:v>0.74633333333333329</c:v>
                </c:pt>
                <c:pt idx="15">
                  <c:v>0.75</c:v>
                </c:pt>
                <c:pt idx="16">
                  <c:v>0.83158333333333334</c:v>
                </c:pt>
                <c:pt idx="17">
                  <c:v>0.91816666666666658</c:v>
                </c:pt>
                <c:pt idx="18">
                  <c:v>0.93858333333333333</c:v>
                </c:pt>
                <c:pt idx="19">
                  <c:v>0.67974999999999997</c:v>
                </c:pt>
                <c:pt idx="20">
                  <c:v>0.65633333333333321</c:v>
                </c:pt>
                <c:pt idx="21">
                  <c:v>0.62691666666666657</c:v>
                </c:pt>
                <c:pt idx="22">
                  <c:v>0.5850833333333334</c:v>
                </c:pt>
                <c:pt idx="23">
                  <c:v>0.50558333333333327</c:v>
                </c:pt>
                <c:pt idx="24">
                  <c:v>0.40425</c:v>
                </c:pt>
                <c:pt idx="25">
                  <c:v>0.40708333333333335</c:v>
                </c:pt>
                <c:pt idx="26">
                  <c:v>0.31033333333333335</c:v>
                </c:pt>
                <c:pt idx="27">
                  <c:v>0.25524999999999998</c:v>
                </c:pt>
                <c:pt idx="28">
                  <c:v>0.32816666666666666</c:v>
                </c:pt>
                <c:pt idx="29">
                  <c:v>0.35191666666666666</c:v>
                </c:pt>
                <c:pt idx="30">
                  <c:v>0.29066666666666668</c:v>
                </c:pt>
                <c:pt idx="31">
                  <c:v>0.16891666666666666</c:v>
                </c:pt>
                <c:pt idx="32">
                  <c:v>0.13025</c:v>
                </c:pt>
                <c:pt idx="33">
                  <c:v>0.221</c:v>
                </c:pt>
                <c:pt idx="34">
                  <c:v>0.29516666666666669</c:v>
                </c:pt>
                <c:pt idx="35">
                  <c:v>0.30466666666666664</c:v>
                </c:pt>
                <c:pt idx="36">
                  <c:v>0.25791666666666663</c:v>
                </c:pt>
                <c:pt idx="37">
                  <c:v>0.19325000000000001</c:v>
                </c:pt>
                <c:pt idx="38">
                  <c:v>0.17250000000000001</c:v>
                </c:pt>
                <c:pt idx="39">
                  <c:v>0.1885</c:v>
                </c:pt>
                <c:pt idx="40">
                  <c:v>0.19125</c:v>
                </c:pt>
                <c:pt idx="41">
                  <c:v>0.24958333333333332</c:v>
                </c:pt>
                <c:pt idx="42">
                  <c:v>0.25158333333333333</c:v>
                </c:pt>
                <c:pt idx="43">
                  <c:v>0.25383333333333336</c:v>
                </c:pt>
                <c:pt idx="44">
                  <c:v>0.25458333333333333</c:v>
                </c:pt>
                <c:pt idx="45">
                  <c:v>0.3163333333333333</c:v>
                </c:pt>
                <c:pt idx="46">
                  <c:v>0.35258333333333336</c:v>
                </c:pt>
                <c:pt idx="47">
                  <c:v>0.39658333333333334</c:v>
                </c:pt>
                <c:pt idx="48">
                  <c:v>0.46049999999999996</c:v>
                </c:pt>
                <c:pt idx="49">
                  <c:v>0.47299999999999998</c:v>
                </c:pt>
                <c:pt idx="50">
                  <c:v>0.4395</c:v>
                </c:pt>
                <c:pt idx="51">
                  <c:v>0.49574999999999997</c:v>
                </c:pt>
                <c:pt idx="52">
                  <c:v>0.60499999999999998</c:v>
                </c:pt>
                <c:pt idx="53">
                  <c:v>0.69191666666666662</c:v>
                </c:pt>
                <c:pt idx="54">
                  <c:v>0.73450000000000004</c:v>
                </c:pt>
                <c:pt idx="55">
                  <c:v>0.79916666666666658</c:v>
                </c:pt>
                <c:pt idx="56">
                  <c:v>0.80791666666666662</c:v>
                </c:pt>
                <c:pt idx="57">
                  <c:v>0.6615833333333333</c:v>
                </c:pt>
                <c:pt idx="58">
                  <c:v>0.67258333333333331</c:v>
                </c:pt>
                <c:pt idx="59">
                  <c:v>0.71058333333333334</c:v>
                </c:pt>
                <c:pt idx="60">
                  <c:v>0.6878333333333333</c:v>
                </c:pt>
                <c:pt idx="61">
                  <c:v>0.76775000000000004</c:v>
                </c:pt>
                <c:pt idx="62">
                  <c:v>0.76900000000000002</c:v>
                </c:pt>
                <c:pt idx="63">
                  <c:v>0.68600000000000005</c:v>
                </c:pt>
                <c:pt idx="64">
                  <c:v>0.62174999999999991</c:v>
                </c:pt>
                <c:pt idx="65">
                  <c:v>0.59075</c:v>
                </c:pt>
                <c:pt idx="66">
                  <c:v>0.57475000000000009</c:v>
                </c:pt>
                <c:pt idx="67">
                  <c:v>0.56674999999999998</c:v>
                </c:pt>
                <c:pt idx="68">
                  <c:v>0.44900000000000001</c:v>
                </c:pt>
                <c:pt idx="69">
                  <c:v>0.40550000000000003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C41A-49C3-81C5-B0DA6C7600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11786016"/>
        <c:axId val="1711783296"/>
      </c:lineChart>
      <c:dateAx>
        <c:axId val="1711786016"/>
        <c:scaling>
          <c:orientation val="minMax"/>
          <c:min val="42795"/>
        </c:scaling>
        <c:delete val="0"/>
        <c:axPos val="b"/>
        <c:numFmt formatCode="yyyy\-mm" sourceLinked="0"/>
        <c:majorTickMark val="out"/>
        <c:minorTickMark val="none"/>
        <c:tickLblPos val="nextTo"/>
        <c:spPr>
          <a:noFill/>
          <a:ln w="6350" cap="flat" cmpd="sng" algn="ctr">
            <a:solidFill>
              <a:srgbClr val="000000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chemeClr val="tx1"/>
                </a:solidFill>
                <a:latin typeface="Arial" panose="020B0604020202020204" pitchFamily="7" charset="0"/>
                <a:ea typeface="楷体" panose="02010609060101010101" pitchFamily="49" charset="-122"/>
                <a:cs typeface="+mn-cs"/>
              </a:defRPr>
            </a:pPr>
            <a:endParaRPr lang="zh-CN"/>
          </a:p>
        </c:txPr>
        <c:crossAx val="1711783296"/>
        <c:crosses val="autoZero"/>
        <c:auto val="1"/>
        <c:lblOffset val="100"/>
        <c:baseTimeUnit val="months"/>
      </c:dateAx>
      <c:valAx>
        <c:axId val="1711783296"/>
        <c:scaling>
          <c:orientation val="minMax"/>
          <c:max val="1"/>
        </c:scaling>
        <c:delete val="0"/>
        <c:axPos val="l"/>
        <c:numFmt formatCode="0%" sourceLinked="0"/>
        <c:majorTickMark val="out"/>
        <c:minorTickMark val="none"/>
        <c:tickLblPos val="nextTo"/>
        <c:spPr>
          <a:noFill/>
          <a:ln w="6350" cap="flat" cmpd="sng" algn="ctr">
            <a:solidFill>
              <a:srgbClr val="000000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chemeClr val="tx1"/>
                </a:solidFill>
                <a:latin typeface="Arial" panose="020B0604020202020204" pitchFamily="7" charset="0"/>
                <a:ea typeface="楷体" panose="02010609060101010101" pitchFamily="49" charset="-122"/>
                <a:cs typeface="+mn-cs"/>
              </a:defRPr>
            </a:pPr>
            <a:endParaRPr lang="zh-CN"/>
          </a:p>
        </c:txPr>
        <c:crossAx val="1711786016"/>
        <c:crosses val="autoZero"/>
        <c:crossBetween val="between"/>
      </c:valAx>
    </c:plotArea>
    <c:legend>
      <c:legendPos val="t"/>
      <c:layout>
        <c:manualLayout>
          <c:xMode val="edge"/>
          <c:yMode val="edge"/>
          <c:x val="7.3721193160310602E-2"/>
          <c:y val="1.1084589881730399E-2"/>
          <c:w val="0.80958583880718604"/>
          <c:h val="0.139709299851032"/>
        </c:manualLayout>
      </c:layout>
      <c:overlay val="0"/>
      <c:txPr>
        <a:bodyPr rot="0" spcFirstLastPara="0" vertOverflow="ellipsis" vert="horz" wrap="square" anchor="ctr" anchorCtr="1"/>
        <a:lstStyle/>
        <a:p>
          <a:pPr>
            <a:defRPr lang="zh-CN" sz="800" b="0" i="0" u="none" strike="noStrike" kern="1200" baseline="0">
              <a:solidFill>
                <a:schemeClr val="tx1"/>
              </a:solidFill>
              <a:latin typeface="Arial" panose="020B0604020202020204" pitchFamily="7" charset="0"/>
              <a:ea typeface="楷体" panose="02010609060101010101" pitchFamily="49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ln w="6350" cap="flat" cmpd="sng" algn="ctr">
      <a:noFill/>
      <a:prstDash val="solid"/>
      <a:round/>
    </a:ln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7.7610236220472403E-2"/>
          <c:y val="0.111772563356051"/>
          <c:w val="0.87292280041081804"/>
          <c:h val="0.69878128291288399"/>
        </c:manualLayout>
      </c:layout>
      <c:lineChart>
        <c:grouping val="standard"/>
        <c:varyColors val="0"/>
        <c:ser>
          <c:idx val="0"/>
          <c:order val="0"/>
          <c:tx>
            <c:strRef>
              <c:f>'面板-景气指数'!$J$36</c:f>
              <c:strCache>
                <c:ptCount val="1"/>
                <c:pt idx="0">
                  <c:v>元宇宙</c:v>
                </c:pt>
              </c:strCache>
            </c:strRef>
          </c:tx>
          <c:marker>
            <c:symbol val="none"/>
          </c:marker>
          <c:cat>
            <c:numRef>
              <c:f>'面板-景气指数'!$M$32:$CD$32</c:f>
              <c:numCache>
                <c:formatCode>[$-409]mmm\-yy;@</c:formatCode>
                <c:ptCount val="70"/>
                <c:pt idx="0">
                  <c:v>44865</c:v>
                </c:pt>
                <c:pt idx="1">
                  <c:v>44834</c:v>
                </c:pt>
                <c:pt idx="2">
                  <c:v>44804</c:v>
                </c:pt>
                <c:pt idx="3">
                  <c:v>44773</c:v>
                </c:pt>
                <c:pt idx="4">
                  <c:v>44742</c:v>
                </c:pt>
                <c:pt idx="5">
                  <c:v>44712</c:v>
                </c:pt>
                <c:pt idx="6">
                  <c:v>44681</c:v>
                </c:pt>
                <c:pt idx="7">
                  <c:v>44651</c:v>
                </c:pt>
                <c:pt idx="8">
                  <c:v>44620</c:v>
                </c:pt>
                <c:pt idx="9">
                  <c:v>44592</c:v>
                </c:pt>
                <c:pt idx="10">
                  <c:v>44561</c:v>
                </c:pt>
                <c:pt idx="11">
                  <c:v>44530</c:v>
                </c:pt>
                <c:pt idx="12">
                  <c:v>44500</c:v>
                </c:pt>
                <c:pt idx="13">
                  <c:v>44469</c:v>
                </c:pt>
                <c:pt idx="14">
                  <c:v>44439</c:v>
                </c:pt>
                <c:pt idx="15">
                  <c:v>44408</c:v>
                </c:pt>
                <c:pt idx="16">
                  <c:v>44377</c:v>
                </c:pt>
                <c:pt idx="17">
                  <c:v>44347</c:v>
                </c:pt>
                <c:pt idx="18">
                  <c:v>44316</c:v>
                </c:pt>
                <c:pt idx="19">
                  <c:v>44286</c:v>
                </c:pt>
                <c:pt idx="20">
                  <c:v>44255</c:v>
                </c:pt>
                <c:pt idx="21">
                  <c:v>44227</c:v>
                </c:pt>
                <c:pt idx="22">
                  <c:v>44196</c:v>
                </c:pt>
                <c:pt idx="23">
                  <c:v>44165</c:v>
                </c:pt>
                <c:pt idx="24">
                  <c:v>44135</c:v>
                </c:pt>
                <c:pt idx="25">
                  <c:v>44104</c:v>
                </c:pt>
                <c:pt idx="26">
                  <c:v>44074</c:v>
                </c:pt>
                <c:pt idx="27">
                  <c:v>44043</c:v>
                </c:pt>
                <c:pt idx="28">
                  <c:v>44012</c:v>
                </c:pt>
                <c:pt idx="29">
                  <c:v>43982</c:v>
                </c:pt>
                <c:pt idx="30">
                  <c:v>43951</c:v>
                </c:pt>
                <c:pt idx="31">
                  <c:v>43921</c:v>
                </c:pt>
                <c:pt idx="32">
                  <c:v>43890</c:v>
                </c:pt>
                <c:pt idx="33">
                  <c:v>43861</c:v>
                </c:pt>
                <c:pt idx="34">
                  <c:v>43830</c:v>
                </c:pt>
                <c:pt idx="35">
                  <c:v>43799</c:v>
                </c:pt>
                <c:pt idx="36">
                  <c:v>43769</c:v>
                </c:pt>
                <c:pt idx="37">
                  <c:v>43738</c:v>
                </c:pt>
                <c:pt idx="38">
                  <c:v>43708</c:v>
                </c:pt>
                <c:pt idx="39">
                  <c:v>43677</c:v>
                </c:pt>
                <c:pt idx="40">
                  <c:v>43646</c:v>
                </c:pt>
                <c:pt idx="41">
                  <c:v>43616</c:v>
                </c:pt>
                <c:pt idx="42">
                  <c:v>43585</c:v>
                </c:pt>
                <c:pt idx="43">
                  <c:v>43555</c:v>
                </c:pt>
                <c:pt idx="44">
                  <c:v>43524</c:v>
                </c:pt>
                <c:pt idx="45">
                  <c:v>43496</c:v>
                </c:pt>
                <c:pt idx="46">
                  <c:v>43465</c:v>
                </c:pt>
                <c:pt idx="47">
                  <c:v>43434</c:v>
                </c:pt>
                <c:pt idx="48">
                  <c:v>43404</c:v>
                </c:pt>
                <c:pt idx="49">
                  <c:v>43373</c:v>
                </c:pt>
                <c:pt idx="50">
                  <c:v>43343</c:v>
                </c:pt>
                <c:pt idx="51">
                  <c:v>43312</c:v>
                </c:pt>
                <c:pt idx="52">
                  <c:v>43281</c:v>
                </c:pt>
                <c:pt idx="53">
                  <c:v>43251</c:v>
                </c:pt>
                <c:pt idx="54">
                  <c:v>43220</c:v>
                </c:pt>
                <c:pt idx="55">
                  <c:v>43190</c:v>
                </c:pt>
                <c:pt idx="56">
                  <c:v>43159</c:v>
                </c:pt>
                <c:pt idx="57">
                  <c:v>43131</c:v>
                </c:pt>
                <c:pt idx="58">
                  <c:v>43100</c:v>
                </c:pt>
                <c:pt idx="59">
                  <c:v>43069</c:v>
                </c:pt>
                <c:pt idx="60">
                  <c:v>43039</c:v>
                </c:pt>
                <c:pt idx="61">
                  <c:v>43008</c:v>
                </c:pt>
                <c:pt idx="62">
                  <c:v>42978</c:v>
                </c:pt>
                <c:pt idx="63">
                  <c:v>42947</c:v>
                </c:pt>
                <c:pt idx="64">
                  <c:v>42916</c:v>
                </c:pt>
                <c:pt idx="65">
                  <c:v>42886</c:v>
                </c:pt>
                <c:pt idx="66">
                  <c:v>42855</c:v>
                </c:pt>
                <c:pt idx="67">
                  <c:v>42825</c:v>
                </c:pt>
                <c:pt idx="68">
                  <c:v>42794</c:v>
                </c:pt>
                <c:pt idx="69">
                  <c:v>42766</c:v>
                </c:pt>
              </c:numCache>
            </c:numRef>
          </c:cat>
          <c:val>
            <c:numRef>
              <c:f>'面板-景气指数'!$M$36:$CD$36</c:f>
              <c:numCache>
                <c:formatCode>0.0%</c:formatCode>
                <c:ptCount val="70"/>
                <c:pt idx="0">
                  <c:v>0.18562499999999998</c:v>
                </c:pt>
                <c:pt idx="1">
                  <c:v>0.199875</c:v>
                </c:pt>
                <c:pt idx="2">
                  <c:v>0.67200000000000004</c:v>
                </c:pt>
                <c:pt idx="3">
                  <c:v>0.68587500000000012</c:v>
                </c:pt>
                <c:pt idx="4">
                  <c:v>0.61837500000000012</c:v>
                </c:pt>
                <c:pt idx="5">
                  <c:v>0.46837500000000004</c:v>
                </c:pt>
                <c:pt idx="6">
                  <c:v>0.44987499999999997</c:v>
                </c:pt>
                <c:pt idx="7">
                  <c:v>0.46400000000000002</c:v>
                </c:pt>
                <c:pt idx="8">
                  <c:v>0.45950000000000002</c:v>
                </c:pt>
                <c:pt idx="9">
                  <c:v>0.49337500000000001</c:v>
                </c:pt>
                <c:pt idx="10">
                  <c:v>0.41912500000000003</c:v>
                </c:pt>
                <c:pt idx="11">
                  <c:v>0.71037500000000009</c:v>
                </c:pt>
                <c:pt idx="12">
                  <c:v>0.76024999999999987</c:v>
                </c:pt>
                <c:pt idx="13">
                  <c:v>0.8075</c:v>
                </c:pt>
                <c:pt idx="14">
                  <c:v>0.63762499999999989</c:v>
                </c:pt>
                <c:pt idx="15">
                  <c:v>0.67662500000000003</c:v>
                </c:pt>
                <c:pt idx="16">
                  <c:v>0.67075000000000007</c:v>
                </c:pt>
                <c:pt idx="17">
                  <c:v>0.7662500000000001</c:v>
                </c:pt>
                <c:pt idx="18">
                  <c:v>0.73112500000000002</c:v>
                </c:pt>
                <c:pt idx="19">
                  <c:v>0.81299999999999994</c:v>
                </c:pt>
                <c:pt idx="20">
                  <c:v>0.8105</c:v>
                </c:pt>
                <c:pt idx="21">
                  <c:v>0.76250000000000007</c:v>
                </c:pt>
                <c:pt idx="22">
                  <c:v>0.79149999999999998</c:v>
                </c:pt>
                <c:pt idx="23">
                  <c:v>0.34962500000000002</c:v>
                </c:pt>
                <c:pt idx="24">
                  <c:v>0.26</c:v>
                </c:pt>
                <c:pt idx="25">
                  <c:v>0.22037499999999999</c:v>
                </c:pt>
                <c:pt idx="26">
                  <c:v>0.49912500000000004</c:v>
                </c:pt>
                <c:pt idx="27">
                  <c:v>0.52712500000000007</c:v>
                </c:pt>
                <c:pt idx="28">
                  <c:v>0.54625000000000001</c:v>
                </c:pt>
                <c:pt idx="29">
                  <c:v>0.65925</c:v>
                </c:pt>
                <c:pt idx="30">
                  <c:v>0.63312499999999994</c:v>
                </c:pt>
                <c:pt idx="31">
                  <c:v>0.61199999999999999</c:v>
                </c:pt>
                <c:pt idx="32">
                  <c:v>0.43487500000000001</c:v>
                </c:pt>
                <c:pt idx="33">
                  <c:v>0.40099999999999997</c:v>
                </c:pt>
                <c:pt idx="34">
                  <c:v>0.37324999999999997</c:v>
                </c:pt>
                <c:pt idx="35">
                  <c:v>0.50887499999999997</c:v>
                </c:pt>
                <c:pt idx="36">
                  <c:v>0.5585</c:v>
                </c:pt>
                <c:pt idx="37">
                  <c:v>0.58550000000000002</c:v>
                </c:pt>
                <c:pt idx="38">
                  <c:v>0.48099999999999998</c:v>
                </c:pt>
                <c:pt idx="39">
                  <c:v>0.48912499999999998</c:v>
                </c:pt>
                <c:pt idx="40">
                  <c:v>0.49012499999999998</c:v>
                </c:pt>
                <c:pt idx="41">
                  <c:v>0.27437500000000004</c:v>
                </c:pt>
                <c:pt idx="42">
                  <c:v>0.27587499999999998</c:v>
                </c:pt>
                <c:pt idx="43">
                  <c:v>0.26774999999999999</c:v>
                </c:pt>
                <c:pt idx="44">
                  <c:v>0.54012499999999997</c:v>
                </c:pt>
                <c:pt idx="45">
                  <c:v>0.56762500000000005</c:v>
                </c:pt>
                <c:pt idx="46">
                  <c:v>0.59462499999999996</c:v>
                </c:pt>
                <c:pt idx="47">
                  <c:v>0.38575000000000004</c:v>
                </c:pt>
                <c:pt idx="48">
                  <c:v>0.364375</c:v>
                </c:pt>
                <c:pt idx="49">
                  <c:v>0.36499999999999999</c:v>
                </c:pt>
                <c:pt idx="50">
                  <c:v>0.4335</c:v>
                </c:pt>
                <c:pt idx="51">
                  <c:v>0.43412499999999998</c:v>
                </c:pt>
                <c:pt idx="52">
                  <c:v>0.455625</c:v>
                </c:pt>
                <c:pt idx="53">
                  <c:v>0.38212499999999999</c:v>
                </c:pt>
                <c:pt idx="54">
                  <c:v>0.37312499999999998</c:v>
                </c:pt>
                <c:pt idx="55">
                  <c:v>0.38262499999999999</c:v>
                </c:pt>
                <c:pt idx="56">
                  <c:v>0.43000000000000005</c:v>
                </c:pt>
                <c:pt idx="57">
                  <c:v>0.41575000000000001</c:v>
                </c:pt>
                <c:pt idx="58">
                  <c:v>0.46399999999999997</c:v>
                </c:pt>
                <c:pt idx="59">
                  <c:v>0.35562499999999997</c:v>
                </c:pt>
                <c:pt idx="60">
                  <c:v>0.35925000000000001</c:v>
                </c:pt>
                <c:pt idx="61">
                  <c:v>0.36112500000000003</c:v>
                </c:pt>
                <c:pt idx="62">
                  <c:v>0.31974999999999998</c:v>
                </c:pt>
                <c:pt idx="63">
                  <c:v>0.31787500000000002</c:v>
                </c:pt>
                <c:pt idx="64">
                  <c:v>0.32337500000000002</c:v>
                </c:pt>
                <c:pt idx="65">
                  <c:v>0.41649999999999998</c:v>
                </c:pt>
                <c:pt idx="66">
                  <c:v>0.41462499999999997</c:v>
                </c:pt>
                <c:pt idx="67">
                  <c:v>0.41099999999999998</c:v>
                </c:pt>
                <c:pt idx="68">
                  <c:v>0.54800000000000004</c:v>
                </c:pt>
                <c:pt idx="69">
                  <c:v>0.54437500000000005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9505-4269-807C-8D9080D24AF9}"/>
            </c:ext>
          </c:extLst>
        </c:ser>
        <c:ser>
          <c:idx val="2"/>
          <c:order val="1"/>
          <c:tx>
            <c:strRef>
              <c:f>'面板-景气指数'!$J$54</c:f>
              <c:strCache>
                <c:ptCount val="1"/>
                <c:pt idx="0">
                  <c:v>元宇宙中游</c:v>
                </c:pt>
              </c:strCache>
            </c:strRef>
          </c:tx>
          <c:marker>
            <c:symbol val="none"/>
          </c:marker>
          <c:cat>
            <c:numRef>
              <c:f>'面板-景气指数'!$M$32:$CD$32</c:f>
              <c:numCache>
                <c:formatCode>[$-409]mmm\-yy;@</c:formatCode>
                <c:ptCount val="70"/>
                <c:pt idx="0">
                  <c:v>44865</c:v>
                </c:pt>
                <c:pt idx="1">
                  <c:v>44834</c:v>
                </c:pt>
                <c:pt idx="2">
                  <c:v>44804</c:v>
                </c:pt>
                <c:pt idx="3">
                  <c:v>44773</c:v>
                </c:pt>
                <c:pt idx="4">
                  <c:v>44742</c:v>
                </c:pt>
                <c:pt idx="5">
                  <c:v>44712</c:v>
                </c:pt>
                <c:pt idx="6">
                  <c:v>44681</c:v>
                </c:pt>
                <c:pt idx="7">
                  <c:v>44651</c:v>
                </c:pt>
                <c:pt idx="8">
                  <c:v>44620</c:v>
                </c:pt>
                <c:pt idx="9">
                  <c:v>44592</c:v>
                </c:pt>
                <c:pt idx="10">
                  <c:v>44561</c:v>
                </c:pt>
                <c:pt idx="11">
                  <c:v>44530</c:v>
                </c:pt>
                <c:pt idx="12">
                  <c:v>44500</c:v>
                </c:pt>
                <c:pt idx="13">
                  <c:v>44469</c:v>
                </c:pt>
                <c:pt idx="14">
                  <c:v>44439</c:v>
                </c:pt>
                <c:pt idx="15">
                  <c:v>44408</c:v>
                </c:pt>
                <c:pt idx="16">
                  <c:v>44377</c:v>
                </c:pt>
                <c:pt idx="17">
                  <c:v>44347</c:v>
                </c:pt>
                <c:pt idx="18">
                  <c:v>44316</c:v>
                </c:pt>
                <c:pt idx="19">
                  <c:v>44286</c:v>
                </c:pt>
                <c:pt idx="20">
                  <c:v>44255</c:v>
                </c:pt>
                <c:pt idx="21">
                  <c:v>44227</c:v>
                </c:pt>
                <c:pt idx="22">
                  <c:v>44196</c:v>
                </c:pt>
                <c:pt idx="23">
                  <c:v>44165</c:v>
                </c:pt>
                <c:pt idx="24">
                  <c:v>44135</c:v>
                </c:pt>
                <c:pt idx="25">
                  <c:v>44104</c:v>
                </c:pt>
                <c:pt idx="26">
                  <c:v>44074</c:v>
                </c:pt>
                <c:pt idx="27">
                  <c:v>44043</c:v>
                </c:pt>
                <c:pt idx="28">
                  <c:v>44012</c:v>
                </c:pt>
                <c:pt idx="29">
                  <c:v>43982</c:v>
                </c:pt>
                <c:pt idx="30">
                  <c:v>43951</c:v>
                </c:pt>
                <c:pt idx="31">
                  <c:v>43921</c:v>
                </c:pt>
                <c:pt idx="32">
                  <c:v>43890</c:v>
                </c:pt>
                <c:pt idx="33">
                  <c:v>43861</c:v>
                </c:pt>
                <c:pt idx="34">
                  <c:v>43830</c:v>
                </c:pt>
                <c:pt idx="35">
                  <c:v>43799</c:v>
                </c:pt>
                <c:pt idx="36">
                  <c:v>43769</c:v>
                </c:pt>
                <c:pt idx="37">
                  <c:v>43738</c:v>
                </c:pt>
                <c:pt idx="38">
                  <c:v>43708</c:v>
                </c:pt>
                <c:pt idx="39">
                  <c:v>43677</c:v>
                </c:pt>
                <c:pt idx="40">
                  <c:v>43646</c:v>
                </c:pt>
                <c:pt idx="41">
                  <c:v>43616</c:v>
                </c:pt>
                <c:pt idx="42">
                  <c:v>43585</c:v>
                </c:pt>
                <c:pt idx="43">
                  <c:v>43555</c:v>
                </c:pt>
                <c:pt idx="44">
                  <c:v>43524</c:v>
                </c:pt>
                <c:pt idx="45">
                  <c:v>43496</c:v>
                </c:pt>
                <c:pt idx="46">
                  <c:v>43465</c:v>
                </c:pt>
                <c:pt idx="47">
                  <c:v>43434</c:v>
                </c:pt>
                <c:pt idx="48">
                  <c:v>43404</c:v>
                </c:pt>
                <c:pt idx="49">
                  <c:v>43373</c:v>
                </c:pt>
                <c:pt idx="50">
                  <c:v>43343</c:v>
                </c:pt>
                <c:pt idx="51">
                  <c:v>43312</c:v>
                </c:pt>
                <c:pt idx="52">
                  <c:v>43281</c:v>
                </c:pt>
                <c:pt idx="53">
                  <c:v>43251</c:v>
                </c:pt>
                <c:pt idx="54">
                  <c:v>43220</c:v>
                </c:pt>
                <c:pt idx="55">
                  <c:v>43190</c:v>
                </c:pt>
                <c:pt idx="56">
                  <c:v>43159</c:v>
                </c:pt>
                <c:pt idx="57">
                  <c:v>43131</c:v>
                </c:pt>
                <c:pt idx="58">
                  <c:v>43100</c:v>
                </c:pt>
                <c:pt idx="59">
                  <c:v>43069</c:v>
                </c:pt>
                <c:pt idx="60">
                  <c:v>43039</c:v>
                </c:pt>
                <c:pt idx="61">
                  <c:v>43008</c:v>
                </c:pt>
                <c:pt idx="62">
                  <c:v>42978</c:v>
                </c:pt>
                <c:pt idx="63">
                  <c:v>42947</c:v>
                </c:pt>
                <c:pt idx="64">
                  <c:v>42916</c:v>
                </c:pt>
                <c:pt idx="65">
                  <c:v>42886</c:v>
                </c:pt>
                <c:pt idx="66">
                  <c:v>42855</c:v>
                </c:pt>
                <c:pt idx="67">
                  <c:v>42825</c:v>
                </c:pt>
                <c:pt idx="68">
                  <c:v>42794</c:v>
                </c:pt>
                <c:pt idx="69">
                  <c:v>42766</c:v>
                </c:pt>
              </c:numCache>
            </c:numRef>
          </c:cat>
          <c:val>
            <c:numRef>
              <c:f>'面板-景气指数'!$M$54:$CD$54</c:f>
              <c:numCache>
                <c:formatCode>0.0%</c:formatCode>
                <c:ptCount val="70"/>
                <c:pt idx="0">
                  <c:v>0.16683333333333331</c:v>
                </c:pt>
                <c:pt idx="1">
                  <c:v>0.18583333333333332</c:v>
                </c:pt>
                <c:pt idx="2">
                  <c:v>0.71350000000000013</c:v>
                </c:pt>
                <c:pt idx="3">
                  <c:v>0.72933333333333339</c:v>
                </c:pt>
                <c:pt idx="4">
                  <c:v>0.72216666666666673</c:v>
                </c:pt>
                <c:pt idx="5">
                  <c:v>0.52650000000000008</c:v>
                </c:pt>
                <c:pt idx="6">
                  <c:v>0.56016666666666659</c:v>
                </c:pt>
                <c:pt idx="7">
                  <c:v>0.5581666666666667</c:v>
                </c:pt>
                <c:pt idx="8">
                  <c:v>0.48366666666666669</c:v>
                </c:pt>
                <c:pt idx="9">
                  <c:v>0.48266666666666663</c:v>
                </c:pt>
                <c:pt idx="10">
                  <c:v>0.45733333333333337</c:v>
                </c:pt>
                <c:pt idx="11">
                  <c:v>0.86366666666666669</c:v>
                </c:pt>
                <c:pt idx="12">
                  <c:v>0.90133333333333321</c:v>
                </c:pt>
                <c:pt idx="13">
                  <c:v>0.93483333333333329</c:v>
                </c:pt>
                <c:pt idx="14">
                  <c:v>0.71166666666666656</c:v>
                </c:pt>
                <c:pt idx="15">
                  <c:v>0.70616666666666672</c:v>
                </c:pt>
                <c:pt idx="16">
                  <c:v>0.69600000000000006</c:v>
                </c:pt>
                <c:pt idx="17">
                  <c:v>0.85016666666666663</c:v>
                </c:pt>
                <c:pt idx="18">
                  <c:v>0.79966666666666664</c:v>
                </c:pt>
                <c:pt idx="19">
                  <c:v>0.76883333333333326</c:v>
                </c:pt>
                <c:pt idx="20">
                  <c:v>0.76766666666666661</c:v>
                </c:pt>
                <c:pt idx="21">
                  <c:v>0.81550000000000011</c:v>
                </c:pt>
                <c:pt idx="22">
                  <c:v>0.84583333333333333</c:v>
                </c:pt>
                <c:pt idx="23">
                  <c:v>0.24150000000000002</c:v>
                </c:pt>
                <c:pt idx="24">
                  <c:v>0.14216666666666666</c:v>
                </c:pt>
                <c:pt idx="25">
                  <c:v>9.9499999999999991E-2</c:v>
                </c:pt>
                <c:pt idx="26">
                  <c:v>0.46616666666666667</c:v>
                </c:pt>
                <c:pt idx="27">
                  <c:v>0.48833333333333334</c:v>
                </c:pt>
                <c:pt idx="28">
                  <c:v>0.50866666666666671</c:v>
                </c:pt>
                <c:pt idx="29">
                  <c:v>0.64416666666666667</c:v>
                </c:pt>
                <c:pt idx="30">
                  <c:v>0.65983333333333327</c:v>
                </c:pt>
                <c:pt idx="31">
                  <c:v>0.66716666666666669</c:v>
                </c:pt>
                <c:pt idx="32">
                  <c:v>0.42083333333333334</c:v>
                </c:pt>
                <c:pt idx="33">
                  <c:v>0.36049999999999999</c:v>
                </c:pt>
                <c:pt idx="34">
                  <c:v>0.33100000000000002</c:v>
                </c:pt>
                <c:pt idx="35">
                  <c:v>0.51183333333333336</c:v>
                </c:pt>
                <c:pt idx="36">
                  <c:v>0.57799999999999996</c:v>
                </c:pt>
                <c:pt idx="37">
                  <c:v>0.61399999999999999</c:v>
                </c:pt>
                <c:pt idx="38">
                  <c:v>0.47466666666666663</c:v>
                </c:pt>
                <c:pt idx="39">
                  <c:v>0.48549999999999999</c:v>
                </c:pt>
                <c:pt idx="40">
                  <c:v>0.48683333333333328</c:v>
                </c:pt>
                <c:pt idx="41">
                  <c:v>0.19916666666666669</c:v>
                </c:pt>
                <c:pt idx="42">
                  <c:v>0.20116666666666663</c:v>
                </c:pt>
                <c:pt idx="43">
                  <c:v>0.19033333333333333</c:v>
                </c:pt>
                <c:pt idx="44">
                  <c:v>0.55349999999999999</c:v>
                </c:pt>
                <c:pt idx="45">
                  <c:v>0.59016666666666662</c:v>
                </c:pt>
                <c:pt idx="46">
                  <c:v>0.62616666666666665</c:v>
                </c:pt>
                <c:pt idx="47">
                  <c:v>0.34766666666666673</c:v>
                </c:pt>
                <c:pt idx="48">
                  <c:v>0.31916666666666665</c:v>
                </c:pt>
                <c:pt idx="49">
                  <c:v>0.32</c:v>
                </c:pt>
                <c:pt idx="50">
                  <c:v>0.41133333333333333</c:v>
                </c:pt>
                <c:pt idx="51">
                  <c:v>0.41216666666666663</c:v>
                </c:pt>
                <c:pt idx="52">
                  <c:v>0.44083333333333335</c:v>
                </c:pt>
                <c:pt idx="53">
                  <c:v>0.34283333333333332</c:v>
                </c:pt>
                <c:pt idx="54">
                  <c:v>0.33083333333333331</c:v>
                </c:pt>
                <c:pt idx="55">
                  <c:v>0.34349999999999997</c:v>
                </c:pt>
                <c:pt idx="56">
                  <c:v>0.40666666666666673</c:v>
                </c:pt>
                <c:pt idx="57">
                  <c:v>0.38766666666666666</c:v>
                </c:pt>
                <c:pt idx="58">
                  <c:v>0.45199999999999996</c:v>
                </c:pt>
                <c:pt idx="59">
                  <c:v>0.3075</c:v>
                </c:pt>
                <c:pt idx="60">
                  <c:v>0.31233333333333335</c:v>
                </c:pt>
                <c:pt idx="61">
                  <c:v>0.31483333333333335</c:v>
                </c:pt>
                <c:pt idx="62">
                  <c:v>0.25966666666666666</c:v>
                </c:pt>
                <c:pt idx="63">
                  <c:v>0.25716666666666671</c:v>
                </c:pt>
                <c:pt idx="64">
                  <c:v>0.26450000000000001</c:v>
                </c:pt>
                <c:pt idx="65">
                  <c:v>0.38866666666666666</c:v>
                </c:pt>
                <c:pt idx="66">
                  <c:v>0.3861666666666666</c:v>
                </c:pt>
                <c:pt idx="67">
                  <c:v>0.3813333333333333</c:v>
                </c:pt>
                <c:pt idx="68">
                  <c:v>0.56399999999999995</c:v>
                </c:pt>
                <c:pt idx="69">
                  <c:v>0.5591666666666667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9505-4269-807C-8D9080D24AF9}"/>
            </c:ext>
          </c:extLst>
        </c:ser>
        <c:ser>
          <c:idx val="3"/>
          <c:order val="2"/>
          <c:tx>
            <c:strRef>
              <c:f>'面板-景气指数'!$J$55</c:f>
              <c:strCache>
                <c:ptCount val="1"/>
                <c:pt idx="0">
                  <c:v>元宇宙下游</c:v>
                </c:pt>
              </c:strCache>
            </c:strRef>
          </c:tx>
          <c:spPr>
            <a:ln w="19050" cap="rnd" cmpd="sng" algn="ctr">
              <a:solidFill>
                <a:srgbClr val="C00000"/>
              </a:solidFill>
              <a:prstDash val="sysDot"/>
              <a:round/>
            </a:ln>
          </c:spPr>
          <c:marker>
            <c:symbol val="none"/>
          </c:marker>
          <c:cat>
            <c:numRef>
              <c:f>'面板-景气指数'!$M$32:$CD$32</c:f>
              <c:numCache>
                <c:formatCode>[$-409]mmm\-yy;@</c:formatCode>
                <c:ptCount val="70"/>
                <c:pt idx="0">
                  <c:v>44865</c:v>
                </c:pt>
                <c:pt idx="1">
                  <c:v>44834</c:v>
                </c:pt>
                <c:pt idx="2">
                  <c:v>44804</c:v>
                </c:pt>
                <c:pt idx="3">
                  <c:v>44773</c:v>
                </c:pt>
                <c:pt idx="4">
                  <c:v>44742</c:v>
                </c:pt>
                <c:pt idx="5">
                  <c:v>44712</c:v>
                </c:pt>
                <c:pt idx="6">
                  <c:v>44681</c:v>
                </c:pt>
                <c:pt idx="7">
                  <c:v>44651</c:v>
                </c:pt>
                <c:pt idx="8">
                  <c:v>44620</c:v>
                </c:pt>
                <c:pt idx="9">
                  <c:v>44592</c:v>
                </c:pt>
                <c:pt idx="10">
                  <c:v>44561</c:v>
                </c:pt>
                <c:pt idx="11">
                  <c:v>44530</c:v>
                </c:pt>
                <c:pt idx="12">
                  <c:v>44500</c:v>
                </c:pt>
                <c:pt idx="13">
                  <c:v>44469</c:v>
                </c:pt>
                <c:pt idx="14">
                  <c:v>44439</c:v>
                </c:pt>
                <c:pt idx="15">
                  <c:v>44408</c:v>
                </c:pt>
                <c:pt idx="16">
                  <c:v>44377</c:v>
                </c:pt>
                <c:pt idx="17">
                  <c:v>44347</c:v>
                </c:pt>
                <c:pt idx="18">
                  <c:v>44316</c:v>
                </c:pt>
                <c:pt idx="19">
                  <c:v>44286</c:v>
                </c:pt>
                <c:pt idx="20">
                  <c:v>44255</c:v>
                </c:pt>
                <c:pt idx="21">
                  <c:v>44227</c:v>
                </c:pt>
                <c:pt idx="22">
                  <c:v>44196</c:v>
                </c:pt>
                <c:pt idx="23">
                  <c:v>44165</c:v>
                </c:pt>
                <c:pt idx="24">
                  <c:v>44135</c:v>
                </c:pt>
                <c:pt idx="25">
                  <c:v>44104</c:v>
                </c:pt>
                <c:pt idx="26">
                  <c:v>44074</c:v>
                </c:pt>
                <c:pt idx="27">
                  <c:v>44043</c:v>
                </c:pt>
                <c:pt idx="28">
                  <c:v>44012</c:v>
                </c:pt>
                <c:pt idx="29">
                  <c:v>43982</c:v>
                </c:pt>
                <c:pt idx="30">
                  <c:v>43951</c:v>
                </c:pt>
                <c:pt idx="31">
                  <c:v>43921</c:v>
                </c:pt>
                <c:pt idx="32">
                  <c:v>43890</c:v>
                </c:pt>
                <c:pt idx="33">
                  <c:v>43861</c:v>
                </c:pt>
                <c:pt idx="34">
                  <c:v>43830</c:v>
                </c:pt>
                <c:pt idx="35">
                  <c:v>43799</c:v>
                </c:pt>
                <c:pt idx="36">
                  <c:v>43769</c:v>
                </c:pt>
                <c:pt idx="37">
                  <c:v>43738</c:v>
                </c:pt>
                <c:pt idx="38">
                  <c:v>43708</c:v>
                </c:pt>
                <c:pt idx="39">
                  <c:v>43677</c:v>
                </c:pt>
                <c:pt idx="40">
                  <c:v>43646</c:v>
                </c:pt>
                <c:pt idx="41">
                  <c:v>43616</c:v>
                </c:pt>
                <c:pt idx="42">
                  <c:v>43585</c:v>
                </c:pt>
                <c:pt idx="43">
                  <c:v>43555</c:v>
                </c:pt>
                <c:pt idx="44">
                  <c:v>43524</c:v>
                </c:pt>
                <c:pt idx="45">
                  <c:v>43496</c:v>
                </c:pt>
                <c:pt idx="46">
                  <c:v>43465</c:v>
                </c:pt>
                <c:pt idx="47">
                  <c:v>43434</c:v>
                </c:pt>
                <c:pt idx="48">
                  <c:v>43404</c:v>
                </c:pt>
                <c:pt idx="49">
                  <c:v>43373</c:v>
                </c:pt>
                <c:pt idx="50">
                  <c:v>43343</c:v>
                </c:pt>
                <c:pt idx="51">
                  <c:v>43312</c:v>
                </c:pt>
                <c:pt idx="52">
                  <c:v>43281</c:v>
                </c:pt>
                <c:pt idx="53">
                  <c:v>43251</c:v>
                </c:pt>
                <c:pt idx="54">
                  <c:v>43220</c:v>
                </c:pt>
                <c:pt idx="55">
                  <c:v>43190</c:v>
                </c:pt>
                <c:pt idx="56">
                  <c:v>43159</c:v>
                </c:pt>
                <c:pt idx="57">
                  <c:v>43131</c:v>
                </c:pt>
                <c:pt idx="58">
                  <c:v>43100</c:v>
                </c:pt>
                <c:pt idx="59">
                  <c:v>43069</c:v>
                </c:pt>
                <c:pt idx="60">
                  <c:v>43039</c:v>
                </c:pt>
                <c:pt idx="61">
                  <c:v>43008</c:v>
                </c:pt>
                <c:pt idx="62">
                  <c:v>42978</c:v>
                </c:pt>
                <c:pt idx="63">
                  <c:v>42947</c:v>
                </c:pt>
                <c:pt idx="64">
                  <c:v>42916</c:v>
                </c:pt>
                <c:pt idx="65">
                  <c:v>42886</c:v>
                </c:pt>
                <c:pt idx="66">
                  <c:v>42855</c:v>
                </c:pt>
                <c:pt idx="67">
                  <c:v>42825</c:v>
                </c:pt>
                <c:pt idx="68">
                  <c:v>42794</c:v>
                </c:pt>
                <c:pt idx="69">
                  <c:v>42766</c:v>
                </c:pt>
              </c:numCache>
            </c:numRef>
          </c:cat>
          <c:val>
            <c:numRef>
              <c:f>'面板-景气指数'!$M$55:$CD$55</c:f>
              <c:numCache>
                <c:formatCode>0.0%</c:formatCode>
                <c:ptCount val="70"/>
                <c:pt idx="0">
                  <c:v>0.24199999999999999</c:v>
                </c:pt>
                <c:pt idx="1">
                  <c:v>0.24199999999999999</c:v>
                </c:pt>
                <c:pt idx="2">
                  <c:v>0.54749999999999999</c:v>
                </c:pt>
                <c:pt idx="3">
                  <c:v>0.55549999999999999</c:v>
                </c:pt>
                <c:pt idx="4">
                  <c:v>0.307</c:v>
                </c:pt>
                <c:pt idx="5">
                  <c:v>0.29399999999999998</c:v>
                </c:pt>
                <c:pt idx="6">
                  <c:v>0.11899999999999999</c:v>
                </c:pt>
                <c:pt idx="7">
                  <c:v>0.18149999999999999</c:v>
                </c:pt>
                <c:pt idx="8">
                  <c:v>0.38700000000000001</c:v>
                </c:pt>
                <c:pt idx="9">
                  <c:v>0.52550000000000008</c:v>
                </c:pt>
                <c:pt idx="10">
                  <c:v>0.30449999999999999</c:v>
                </c:pt>
                <c:pt idx="11">
                  <c:v>0.2505</c:v>
                </c:pt>
                <c:pt idx="12">
                  <c:v>0.33700000000000002</c:v>
                </c:pt>
                <c:pt idx="13">
                  <c:v>0.42549999999999999</c:v>
                </c:pt>
                <c:pt idx="14">
                  <c:v>0.41549999999999998</c:v>
                </c:pt>
                <c:pt idx="15">
                  <c:v>0.58800000000000008</c:v>
                </c:pt>
                <c:pt idx="16">
                  <c:v>0.59499999999999997</c:v>
                </c:pt>
                <c:pt idx="17">
                  <c:v>0.51449999999999996</c:v>
                </c:pt>
                <c:pt idx="18">
                  <c:v>0.52549999999999997</c:v>
                </c:pt>
                <c:pt idx="19">
                  <c:v>0.94550000000000001</c:v>
                </c:pt>
                <c:pt idx="20">
                  <c:v>0.93900000000000006</c:v>
                </c:pt>
                <c:pt idx="21">
                  <c:v>0.60349999999999993</c:v>
                </c:pt>
                <c:pt idx="22">
                  <c:v>0.62850000000000006</c:v>
                </c:pt>
                <c:pt idx="23">
                  <c:v>0.67399999999999993</c:v>
                </c:pt>
                <c:pt idx="24">
                  <c:v>0.61349999999999993</c:v>
                </c:pt>
                <c:pt idx="25">
                  <c:v>0.58299999999999996</c:v>
                </c:pt>
                <c:pt idx="26">
                  <c:v>0.59799999999999998</c:v>
                </c:pt>
                <c:pt idx="27">
                  <c:v>0.64349999999999996</c:v>
                </c:pt>
                <c:pt idx="28">
                  <c:v>0.65900000000000003</c:v>
                </c:pt>
                <c:pt idx="29">
                  <c:v>0.70450000000000002</c:v>
                </c:pt>
                <c:pt idx="30">
                  <c:v>0.55299999999999994</c:v>
                </c:pt>
                <c:pt idx="31">
                  <c:v>0.44650000000000001</c:v>
                </c:pt>
                <c:pt idx="32">
                  <c:v>0.47699999999999998</c:v>
                </c:pt>
                <c:pt idx="33">
                  <c:v>0.52249999999999996</c:v>
                </c:pt>
                <c:pt idx="34">
                  <c:v>0.5</c:v>
                </c:pt>
                <c:pt idx="35">
                  <c:v>0.5</c:v>
                </c:pt>
                <c:pt idx="36">
                  <c:v>0.5</c:v>
                </c:pt>
                <c:pt idx="37">
                  <c:v>0.5</c:v>
                </c:pt>
                <c:pt idx="38">
                  <c:v>0.5</c:v>
                </c:pt>
                <c:pt idx="39">
                  <c:v>0.5</c:v>
                </c:pt>
                <c:pt idx="40">
                  <c:v>0.5</c:v>
                </c:pt>
                <c:pt idx="41">
                  <c:v>0.5</c:v>
                </c:pt>
                <c:pt idx="42">
                  <c:v>0.5</c:v>
                </c:pt>
                <c:pt idx="43">
                  <c:v>0.5</c:v>
                </c:pt>
                <c:pt idx="44">
                  <c:v>0.5</c:v>
                </c:pt>
                <c:pt idx="45">
                  <c:v>0.5</c:v>
                </c:pt>
                <c:pt idx="46">
                  <c:v>0.5</c:v>
                </c:pt>
                <c:pt idx="47">
                  <c:v>0.5</c:v>
                </c:pt>
                <c:pt idx="48">
                  <c:v>0.5</c:v>
                </c:pt>
                <c:pt idx="49">
                  <c:v>0.5</c:v>
                </c:pt>
                <c:pt idx="50">
                  <c:v>0.5</c:v>
                </c:pt>
                <c:pt idx="51">
                  <c:v>0.5</c:v>
                </c:pt>
                <c:pt idx="52">
                  <c:v>0.5</c:v>
                </c:pt>
                <c:pt idx="53">
                  <c:v>0.5</c:v>
                </c:pt>
                <c:pt idx="54">
                  <c:v>0.5</c:v>
                </c:pt>
                <c:pt idx="55">
                  <c:v>0.5</c:v>
                </c:pt>
                <c:pt idx="56">
                  <c:v>0.5</c:v>
                </c:pt>
                <c:pt idx="57">
                  <c:v>0.5</c:v>
                </c:pt>
                <c:pt idx="58">
                  <c:v>0.5</c:v>
                </c:pt>
                <c:pt idx="59">
                  <c:v>0.5</c:v>
                </c:pt>
                <c:pt idx="60">
                  <c:v>0.5</c:v>
                </c:pt>
                <c:pt idx="61">
                  <c:v>0.5</c:v>
                </c:pt>
                <c:pt idx="62">
                  <c:v>0.5</c:v>
                </c:pt>
                <c:pt idx="63">
                  <c:v>0.5</c:v>
                </c:pt>
                <c:pt idx="64">
                  <c:v>0.5</c:v>
                </c:pt>
                <c:pt idx="65">
                  <c:v>0.5</c:v>
                </c:pt>
                <c:pt idx="66">
                  <c:v>0.5</c:v>
                </c:pt>
                <c:pt idx="67">
                  <c:v>0.5</c:v>
                </c:pt>
                <c:pt idx="68">
                  <c:v>0.5</c:v>
                </c:pt>
                <c:pt idx="69">
                  <c:v>0.5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9505-4269-807C-8D9080D24A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11784384"/>
        <c:axId val="1711763712"/>
      </c:lineChart>
      <c:dateAx>
        <c:axId val="1711784384"/>
        <c:scaling>
          <c:orientation val="minMax"/>
          <c:min val="43525"/>
        </c:scaling>
        <c:delete val="0"/>
        <c:axPos val="b"/>
        <c:numFmt formatCode="yyyy\-mm" sourceLinked="0"/>
        <c:majorTickMark val="out"/>
        <c:minorTickMark val="none"/>
        <c:tickLblPos val="nextTo"/>
        <c:spPr>
          <a:noFill/>
          <a:ln w="6350" cap="flat" cmpd="sng" algn="ctr">
            <a:solidFill>
              <a:srgbClr val="000000"/>
            </a:solidFill>
            <a:prstDash val="solid"/>
            <a:round/>
          </a:ln>
        </c:spPr>
        <c:txPr>
          <a:bodyPr rot="-5400000" spcFirstLastPara="0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chemeClr val="tx1"/>
                </a:solidFill>
                <a:latin typeface="Arial" panose="020B0604020202020204" pitchFamily="7" charset="0"/>
                <a:ea typeface="楷体" panose="02010609060101010101" pitchFamily="49" charset="-122"/>
                <a:cs typeface="+mn-cs"/>
              </a:defRPr>
            </a:pPr>
            <a:endParaRPr lang="zh-CN"/>
          </a:p>
        </c:txPr>
        <c:crossAx val="1711763712"/>
        <c:crosses val="autoZero"/>
        <c:auto val="1"/>
        <c:lblOffset val="100"/>
        <c:baseTimeUnit val="months"/>
        <c:majorUnit val="3"/>
        <c:majorTimeUnit val="months"/>
      </c:dateAx>
      <c:valAx>
        <c:axId val="1711763712"/>
        <c:scaling>
          <c:orientation val="minMax"/>
          <c:max val="1"/>
        </c:scaling>
        <c:delete val="0"/>
        <c:axPos val="l"/>
        <c:numFmt formatCode="0%" sourceLinked="0"/>
        <c:majorTickMark val="out"/>
        <c:minorTickMark val="none"/>
        <c:tickLblPos val="nextTo"/>
        <c:spPr>
          <a:noFill/>
          <a:ln w="6350" cap="flat" cmpd="sng" algn="ctr">
            <a:solidFill>
              <a:srgbClr val="000000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chemeClr val="tx1"/>
                </a:solidFill>
                <a:latin typeface="Arial" panose="020B0604020202020204" pitchFamily="7" charset="0"/>
                <a:ea typeface="楷体" panose="02010609060101010101" pitchFamily="49" charset="-122"/>
                <a:cs typeface="+mn-cs"/>
              </a:defRPr>
            </a:pPr>
            <a:endParaRPr lang="zh-CN"/>
          </a:p>
        </c:txPr>
        <c:crossAx val="1711784384"/>
        <c:crosses val="autoZero"/>
        <c:crossBetween val="between"/>
      </c:valAx>
    </c:plotArea>
    <c:legend>
      <c:legendPos val="t"/>
      <c:layout>
        <c:manualLayout>
          <c:xMode val="edge"/>
          <c:yMode val="edge"/>
          <c:x val="9.9190841276419403E-2"/>
          <c:y val="9.63307022415104E-4"/>
          <c:w val="0.80958583880718604"/>
          <c:h val="0.139709299851032"/>
        </c:manualLayout>
      </c:layout>
      <c:overlay val="0"/>
      <c:txPr>
        <a:bodyPr rot="0" spcFirstLastPara="0" vertOverflow="ellipsis" vert="horz" wrap="square" anchor="ctr" anchorCtr="1"/>
        <a:lstStyle/>
        <a:p>
          <a:pPr>
            <a:defRPr lang="zh-CN" sz="800" b="0" i="0" u="none" strike="noStrike" kern="1200" baseline="0">
              <a:solidFill>
                <a:schemeClr val="tx1"/>
              </a:solidFill>
              <a:latin typeface="Arial" panose="020B0604020202020204" pitchFamily="7" charset="0"/>
              <a:ea typeface="楷体" panose="02010609060101010101" pitchFamily="49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ln w="6350" cap="flat" cmpd="sng" algn="ctr">
      <a:noFill/>
      <a:prstDash val="solid"/>
      <a:round/>
    </a:ln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5.8755030621172398E-2"/>
          <c:y val="0.12718727216968498"/>
          <c:w val="0.83905451241671702"/>
          <c:h val="0.68336673833164896"/>
        </c:manualLayout>
      </c:layout>
      <c:lineChart>
        <c:grouping val="standard"/>
        <c:varyColors val="0"/>
        <c:ser>
          <c:idx val="0"/>
          <c:order val="0"/>
          <c:tx>
            <c:strRef>
              <c:f>'面板-景气指数'!$J$42</c:f>
              <c:strCache>
                <c:ptCount val="1"/>
                <c:pt idx="0">
                  <c:v>智能汽车</c:v>
                </c:pt>
              </c:strCache>
            </c:strRef>
          </c:tx>
          <c:marker>
            <c:symbol val="none"/>
          </c:marker>
          <c:cat>
            <c:numRef>
              <c:f>'面板-景气指数'!$M$32:$CD$32</c:f>
              <c:numCache>
                <c:formatCode>[$-409]mmm\-yy;@</c:formatCode>
                <c:ptCount val="70"/>
                <c:pt idx="0">
                  <c:v>44865</c:v>
                </c:pt>
                <c:pt idx="1">
                  <c:v>44834</c:v>
                </c:pt>
                <c:pt idx="2">
                  <c:v>44804</c:v>
                </c:pt>
                <c:pt idx="3">
                  <c:v>44773</c:v>
                </c:pt>
                <c:pt idx="4">
                  <c:v>44742</c:v>
                </c:pt>
                <c:pt idx="5">
                  <c:v>44712</c:v>
                </c:pt>
                <c:pt idx="6">
                  <c:v>44681</c:v>
                </c:pt>
                <c:pt idx="7">
                  <c:v>44651</c:v>
                </c:pt>
                <c:pt idx="8">
                  <c:v>44620</c:v>
                </c:pt>
                <c:pt idx="9">
                  <c:v>44592</c:v>
                </c:pt>
                <c:pt idx="10">
                  <c:v>44561</c:v>
                </c:pt>
                <c:pt idx="11">
                  <c:v>44530</c:v>
                </c:pt>
                <c:pt idx="12">
                  <c:v>44500</c:v>
                </c:pt>
                <c:pt idx="13">
                  <c:v>44469</c:v>
                </c:pt>
                <c:pt idx="14">
                  <c:v>44439</c:v>
                </c:pt>
                <c:pt idx="15">
                  <c:v>44408</c:v>
                </c:pt>
                <c:pt idx="16">
                  <c:v>44377</c:v>
                </c:pt>
                <c:pt idx="17">
                  <c:v>44347</c:v>
                </c:pt>
                <c:pt idx="18">
                  <c:v>44316</c:v>
                </c:pt>
                <c:pt idx="19">
                  <c:v>44286</c:v>
                </c:pt>
                <c:pt idx="20">
                  <c:v>44255</c:v>
                </c:pt>
                <c:pt idx="21">
                  <c:v>44227</c:v>
                </c:pt>
                <c:pt idx="22">
                  <c:v>44196</c:v>
                </c:pt>
                <c:pt idx="23">
                  <c:v>44165</c:v>
                </c:pt>
                <c:pt idx="24">
                  <c:v>44135</c:v>
                </c:pt>
                <c:pt idx="25">
                  <c:v>44104</c:v>
                </c:pt>
                <c:pt idx="26">
                  <c:v>44074</c:v>
                </c:pt>
                <c:pt idx="27">
                  <c:v>44043</c:v>
                </c:pt>
                <c:pt idx="28">
                  <c:v>44012</c:v>
                </c:pt>
                <c:pt idx="29">
                  <c:v>43982</c:v>
                </c:pt>
                <c:pt idx="30">
                  <c:v>43951</c:v>
                </c:pt>
                <c:pt idx="31">
                  <c:v>43921</c:v>
                </c:pt>
                <c:pt idx="32">
                  <c:v>43890</c:v>
                </c:pt>
                <c:pt idx="33">
                  <c:v>43861</c:v>
                </c:pt>
                <c:pt idx="34">
                  <c:v>43830</c:v>
                </c:pt>
                <c:pt idx="35">
                  <c:v>43799</c:v>
                </c:pt>
                <c:pt idx="36">
                  <c:v>43769</c:v>
                </c:pt>
                <c:pt idx="37">
                  <c:v>43738</c:v>
                </c:pt>
                <c:pt idx="38">
                  <c:v>43708</c:v>
                </c:pt>
                <c:pt idx="39">
                  <c:v>43677</c:v>
                </c:pt>
                <c:pt idx="40">
                  <c:v>43646</c:v>
                </c:pt>
                <c:pt idx="41">
                  <c:v>43616</c:v>
                </c:pt>
                <c:pt idx="42">
                  <c:v>43585</c:v>
                </c:pt>
                <c:pt idx="43">
                  <c:v>43555</c:v>
                </c:pt>
                <c:pt idx="44">
                  <c:v>43524</c:v>
                </c:pt>
                <c:pt idx="45">
                  <c:v>43496</c:v>
                </c:pt>
                <c:pt idx="46">
                  <c:v>43465</c:v>
                </c:pt>
                <c:pt idx="47">
                  <c:v>43434</c:v>
                </c:pt>
                <c:pt idx="48">
                  <c:v>43404</c:v>
                </c:pt>
                <c:pt idx="49">
                  <c:v>43373</c:v>
                </c:pt>
                <c:pt idx="50">
                  <c:v>43343</c:v>
                </c:pt>
                <c:pt idx="51">
                  <c:v>43312</c:v>
                </c:pt>
                <c:pt idx="52">
                  <c:v>43281</c:v>
                </c:pt>
                <c:pt idx="53">
                  <c:v>43251</c:v>
                </c:pt>
                <c:pt idx="54">
                  <c:v>43220</c:v>
                </c:pt>
                <c:pt idx="55">
                  <c:v>43190</c:v>
                </c:pt>
                <c:pt idx="56">
                  <c:v>43159</c:v>
                </c:pt>
                <c:pt idx="57">
                  <c:v>43131</c:v>
                </c:pt>
                <c:pt idx="58">
                  <c:v>43100</c:v>
                </c:pt>
                <c:pt idx="59">
                  <c:v>43069</c:v>
                </c:pt>
                <c:pt idx="60">
                  <c:v>43039</c:v>
                </c:pt>
                <c:pt idx="61">
                  <c:v>43008</c:v>
                </c:pt>
                <c:pt idx="62">
                  <c:v>42978</c:v>
                </c:pt>
                <c:pt idx="63">
                  <c:v>42947</c:v>
                </c:pt>
                <c:pt idx="64">
                  <c:v>42916</c:v>
                </c:pt>
                <c:pt idx="65">
                  <c:v>42886</c:v>
                </c:pt>
                <c:pt idx="66">
                  <c:v>42855</c:v>
                </c:pt>
                <c:pt idx="67">
                  <c:v>42825</c:v>
                </c:pt>
                <c:pt idx="68">
                  <c:v>42794</c:v>
                </c:pt>
                <c:pt idx="69">
                  <c:v>42766</c:v>
                </c:pt>
              </c:numCache>
            </c:numRef>
          </c:cat>
          <c:val>
            <c:numRef>
              <c:f>'面板-景气指数'!$M$42:$CD$42</c:f>
              <c:numCache>
                <c:formatCode>0.0%</c:formatCode>
                <c:ptCount val="70"/>
                <c:pt idx="0">
                  <c:v>0.47039999999999998</c:v>
                </c:pt>
                <c:pt idx="1">
                  <c:v>0.47039999999999998</c:v>
                </c:pt>
                <c:pt idx="2">
                  <c:v>0.40193333333333336</c:v>
                </c:pt>
                <c:pt idx="3">
                  <c:v>0.33976666666666666</c:v>
                </c:pt>
                <c:pt idx="4">
                  <c:v>0.23829999999999998</c:v>
                </c:pt>
                <c:pt idx="5">
                  <c:v>0.14446666666666663</c:v>
                </c:pt>
                <c:pt idx="6">
                  <c:v>0.20210000000000006</c:v>
                </c:pt>
                <c:pt idx="7">
                  <c:v>0.34819999999999995</c:v>
                </c:pt>
                <c:pt idx="8">
                  <c:v>0.35543333333333332</c:v>
                </c:pt>
                <c:pt idx="9">
                  <c:v>0.36860000000000004</c:v>
                </c:pt>
                <c:pt idx="10">
                  <c:v>0.47723333333333329</c:v>
                </c:pt>
                <c:pt idx="11">
                  <c:v>0.50829999999999997</c:v>
                </c:pt>
                <c:pt idx="12">
                  <c:v>0.39216666666666666</c:v>
                </c:pt>
                <c:pt idx="13">
                  <c:v>0.34199999999999997</c:v>
                </c:pt>
                <c:pt idx="14">
                  <c:v>0.39003333333333334</c:v>
                </c:pt>
                <c:pt idx="15">
                  <c:v>0.36186666666666667</c:v>
                </c:pt>
                <c:pt idx="16">
                  <c:v>0.42140000000000005</c:v>
                </c:pt>
                <c:pt idx="17">
                  <c:v>0.59199999999999986</c:v>
                </c:pt>
                <c:pt idx="18">
                  <c:v>0.75393333333333334</c:v>
                </c:pt>
                <c:pt idx="19">
                  <c:v>0.92959999999999998</c:v>
                </c:pt>
                <c:pt idx="20">
                  <c:v>0.85033333333333339</c:v>
                </c:pt>
                <c:pt idx="21">
                  <c:v>0.62956666666666661</c:v>
                </c:pt>
                <c:pt idx="22">
                  <c:v>0.4734666666666667</c:v>
                </c:pt>
                <c:pt idx="23">
                  <c:v>0.49299999999999999</c:v>
                </c:pt>
                <c:pt idx="24">
                  <c:v>0.59489999999999998</c:v>
                </c:pt>
                <c:pt idx="25">
                  <c:v>0.61780000000000002</c:v>
                </c:pt>
                <c:pt idx="26">
                  <c:v>0.62006666666666665</c:v>
                </c:pt>
                <c:pt idx="27">
                  <c:v>0.67306666666666659</c:v>
                </c:pt>
                <c:pt idx="28">
                  <c:v>0.63363333333333327</c:v>
                </c:pt>
                <c:pt idx="29">
                  <c:v>0.61650000000000005</c:v>
                </c:pt>
                <c:pt idx="30">
                  <c:v>0.55113333333333336</c:v>
                </c:pt>
                <c:pt idx="31">
                  <c:v>0.45033333333333336</c:v>
                </c:pt>
                <c:pt idx="32">
                  <c:v>0.50136666666666663</c:v>
                </c:pt>
                <c:pt idx="33">
                  <c:v>0.65149999999999997</c:v>
                </c:pt>
                <c:pt idx="34">
                  <c:v>0.4640333333333333</c:v>
                </c:pt>
                <c:pt idx="35">
                  <c:v>0.47273333333333328</c:v>
                </c:pt>
                <c:pt idx="36">
                  <c:v>0.47456666666666664</c:v>
                </c:pt>
                <c:pt idx="37">
                  <c:v>0.46766666666666667</c:v>
                </c:pt>
                <c:pt idx="38">
                  <c:v>0.47986666666666666</c:v>
                </c:pt>
                <c:pt idx="39">
                  <c:v>0.48523333333333329</c:v>
                </c:pt>
                <c:pt idx="40">
                  <c:v>0.47753333333333331</c:v>
                </c:pt>
                <c:pt idx="41">
                  <c:v>0.48236666666666661</c:v>
                </c:pt>
                <c:pt idx="42">
                  <c:v>0.48809999999999998</c:v>
                </c:pt>
                <c:pt idx="43">
                  <c:v>0.4811333333333333</c:v>
                </c:pt>
                <c:pt idx="44">
                  <c:v>0.47656666666666669</c:v>
                </c:pt>
                <c:pt idx="45">
                  <c:v>0.49683333333333335</c:v>
                </c:pt>
                <c:pt idx="46">
                  <c:v>0.50390000000000001</c:v>
                </c:pt>
                <c:pt idx="47">
                  <c:v>0.50943333333333329</c:v>
                </c:pt>
                <c:pt idx="48">
                  <c:v>0.50696666666666657</c:v>
                </c:pt>
                <c:pt idx="49">
                  <c:v>0.51339999999999997</c:v>
                </c:pt>
                <c:pt idx="50">
                  <c:v>0.52416666666666667</c:v>
                </c:pt>
                <c:pt idx="51">
                  <c:v>0.51756666666666662</c:v>
                </c:pt>
                <c:pt idx="52">
                  <c:v>0.50993333333333335</c:v>
                </c:pt>
                <c:pt idx="53">
                  <c:v>0.52193333333333336</c:v>
                </c:pt>
                <c:pt idx="54">
                  <c:v>0.50853333333333328</c:v>
                </c:pt>
                <c:pt idx="55">
                  <c:v>0.49303333333333332</c:v>
                </c:pt>
                <c:pt idx="56">
                  <c:v>0.52136666666666664</c:v>
                </c:pt>
                <c:pt idx="57">
                  <c:v>0.53756666666666664</c:v>
                </c:pt>
                <c:pt idx="58">
                  <c:v>0.52993333333333337</c:v>
                </c:pt>
                <c:pt idx="59">
                  <c:v>0.52223333333333333</c:v>
                </c:pt>
                <c:pt idx="60">
                  <c:v>0.52273333333333327</c:v>
                </c:pt>
                <c:pt idx="61">
                  <c:v>0.51836666666666664</c:v>
                </c:pt>
                <c:pt idx="62">
                  <c:v>0.49559999999999993</c:v>
                </c:pt>
                <c:pt idx="63">
                  <c:v>0.50046666666666662</c:v>
                </c:pt>
                <c:pt idx="64">
                  <c:v>0.49416666666666664</c:v>
                </c:pt>
                <c:pt idx="65">
                  <c:v>0.48043333333333327</c:v>
                </c:pt>
                <c:pt idx="66">
                  <c:v>0.48089999999999999</c:v>
                </c:pt>
                <c:pt idx="67">
                  <c:v>0.49103333333333332</c:v>
                </c:pt>
                <c:pt idx="68">
                  <c:v>0.49706666666666666</c:v>
                </c:pt>
                <c:pt idx="69">
                  <c:v>0.48643333333333327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D65A-4958-8A88-BA03E330CB0D}"/>
            </c:ext>
          </c:extLst>
        </c:ser>
        <c:ser>
          <c:idx val="1"/>
          <c:order val="1"/>
          <c:tx>
            <c:strRef>
              <c:f>'面板-景气指数'!$J$69</c:f>
              <c:strCache>
                <c:ptCount val="1"/>
                <c:pt idx="0">
                  <c:v>智能汽车上游</c:v>
                </c:pt>
              </c:strCache>
            </c:strRef>
          </c:tx>
          <c:spPr>
            <a:ln w="12700" cap="rnd" cmpd="sng" algn="ctr">
              <a:solidFill>
                <a:srgbClr val="00B0F0"/>
              </a:solidFill>
              <a:prstDash val="dash"/>
              <a:round/>
            </a:ln>
          </c:spPr>
          <c:marker>
            <c:symbol val="none"/>
          </c:marker>
          <c:cat>
            <c:numRef>
              <c:f>'面板-景气指数'!$M$32:$CD$32</c:f>
              <c:numCache>
                <c:formatCode>[$-409]mmm\-yy;@</c:formatCode>
                <c:ptCount val="70"/>
                <c:pt idx="0">
                  <c:v>44865</c:v>
                </c:pt>
                <c:pt idx="1">
                  <c:v>44834</c:v>
                </c:pt>
                <c:pt idx="2">
                  <c:v>44804</c:v>
                </c:pt>
                <c:pt idx="3">
                  <c:v>44773</c:v>
                </c:pt>
                <c:pt idx="4">
                  <c:v>44742</c:v>
                </c:pt>
                <c:pt idx="5">
                  <c:v>44712</c:v>
                </c:pt>
                <c:pt idx="6">
                  <c:v>44681</c:v>
                </c:pt>
                <c:pt idx="7">
                  <c:v>44651</c:v>
                </c:pt>
                <c:pt idx="8">
                  <c:v>44620</c:v>
                </c:pt>
                <c:pt idx="9">
                  <c:v>44592</c:v>
                </c:pt>
                <c:pt idx="10">
                  <c:v>44561</c:v>
                </c:pt>
                <c:pt idx="11">
                  <c:v>44530</c:v>
                </c:pt>
                <c:pt idx="12">
                  <c:v>44500</c:v>
                </c:pt>
                <c:pt idx="13">
                  <c:v>44469</c:v>
                </c:pt>
                <c:pt idx="14">
                  <c:v>44439</c:v>
                </c:pt>
                <c:pt idx="15">
                  <c:v>44408</c:v>
                </c:pt>
                <c:pt idx="16">
                  <c:v>44377</c:v>
                </c:pt>
                <c:pt idx="17">
                  <c:v>44347</c:v>
                </c:pt>
                <c:pt idx="18">
                  <c:v>44316</c:v>
                </c:pt>
                <c:pt idx="19">
                  <c:v>44286</c:v>
                </c:pt>
                <c:pt idx="20">
                  <c:v>44255</c:v>
                </c:pt>
                <c:pt idx="21">
                  <c:v>44227</c:v>
                </c:pt>
                <c:pt idx="22">
                  <c:v>44196</c:v>
                </c:pt>
                <c:pt idx="23">
                  <c:v>44165</c:v>
                </c:pt>
                <c:pt idx="24">
                  <c:v>44135</c:v>
                </c:pt>
                <c:pt idx="25">
                  <c:v>44104</c:v>
                </c:pt>
                <c:pt idx="26">
                  <c:v>44074</c:v>
                </c:pt>
                <c:pt idx="27">
                  <c:v>44043</c:v>
                </c:pt>
                <c:pt idx="28">
                  <c:v>44012</c:v>
                </c:pt>
                <c:pt idx="29">
                  <c:v>43982</c:v>
                </c:pt>
                <c:pt idx="30">
                  <c:v>43951</c:v>
                </c:pt>
                <c:pt idx="31">
                  <c:v>43921</c:v>
                </c:pt>
                <c:pt idx="32">
                  <c:v>43890</c:v>
                </c:pt>
                <c:pt idx="33">
                  <c:v>43861</c:v>
                </c:pt>
                <c:pt idx="34">
                  <c:v>43830</c:v>
                </c:pt>
                <c:pt idx="35">
                  <c:v>43799</c:v>
                </c:pt>
                <c:pt idx="36">
                  <c:v>43769</c:v>
                </c:pt>
                <c:pt idx="37">
                  <c:v>43738</c:v>
                </c:pt>
                <c:pt idx="38">
                  <c:v>43708</c:v>
                </c:pt>
                <c:pt idx="39">
                  <c:v>43677</c:v>
                </c:pt>
                <c:pt idx="40">
                  <c:v>43646</c:v>
                </c:pt>
                <c:pt idx="41">
                  <c:v>43616</c:v>
                </c:pt>
                <c:pt idx="42">
                  <c:v>43585</c:v>
                </c:pt>
                <c:pt idx="43">
                  <c:v>43555</c:v>
                </c:pt>
                <c:pt idx="44">
                  <c:v>43524</c:v>
                </c:pt>
                <c:pt idx="45">
                  <c:v>43496</c:v>
                </c:pt>
                <c:pt idx="46">
                  <c:v>43465</c:v>
                </c:pt>
                <c:pt idx="47">
                  <c:v>43434</c:v>
                </c:pt>
                <c:pt idx="48">
                  <c:v>43404</c:v>
                </c:pt>
                <c:pt idx="49">
                  <c:v>43373</c:v>
                </c:pt>
                <c:pt idx="50">
                  <c:v>43343</c:v>
                </c:pt>
                <c:pt idx="51">
                  <c:v>43312</c:v>
                </c:pt>
                <c:pt idx="52">
                  <c:v>43281</c:v>
                </c:pt>
                <c:pt idx="53">
                  <c:v>43251</c:v>
                </c:pt>
                <c:pt idx="54">
                  <c:v>43220</c:v>
                </c:pt>
                <c:pt idx="55">
                  <c:v>43190</c:v>
                </c:pt>
                <c:pt idx="56">
                  <c:v>43159</c:v>
                </c:pt>
                <c:pt idx="57">
                  <c:v>43131</c:v>
                </c:pt>
                <c:pt idx="58">
                  <c:v>43100</c:v>
                </c:pt>
                <c:pt idx="59">
                  <c:v>43069</c:v>
                </c:pt>
                <c:pt idx="60">
                  <c:v>43039</c:v>
                </c:pt>
                <c:pt idx="61">
                  <c:v>43008</c:v>
                </c:pt>
                <c:pt idx="62">
                  <c:v>42978</c:v>
                </c:pt>
                <c:pt idx="63">
                  <c:v>42947</c:v>
                </c:pt>
                <c:pt idx="64">
                  <c:v>42916</c:v>
                </c:pt>
                <c:pt idx="65">
                  <c:v>42886</c:v>
                </c:pt>
                <c:pt idx="66">
                  <c:v>42855</c:v>
                </c:pt>
                <c:pt idx="67">
                  <c:v>42825</c:v>
                </c:pt>
                <c:pt idx="68">
                  <c:v>42794</c:v>
                </c:pt>
                <c:pt idx="69">
                  <c:v>42766</c:v>
                </c:pt>
              </c:numCache>
            </c:numRef>
          </c:cat>
          <c:val>
            <c:numRef>
              <c:f>'面板-景气指数'!$M$69:$CD$69</c:f>
              <c:numCache>
                <c:formatCode>0.0%</c:formatCode>
                <c:ptCount val="70"/>
                <c:pt idx="0">
                  <c:v>0.56625000000000003</c:v>
                </c:pt>
                <c:pt idx="1">
                  <c:v>0.56625000000000003</c:v>
                </c:pt>
                <c:pt idx="2">
                  <c:v>0.48550000000000004</c:v>
                </c:pt>
                <c:pt idx="3">
                  <c:v>0.57574999999999998</c:v>
                </c:pt>
                <c:pt idx="4">
                  <c:v>0.55974999999999997</c:v>
                </c:pt>
                <c:pt idx="5">
                  <c:v>0.50174999999999992</c:v>
                </c:pt>
                <c:pt idx="6">
                  <c:v>0.47200000000000009</c:v>
                </c:pt>
                <c:pt idx="7">
                  <c:v>0.51475000000000004</c:v>
                </c:pt>
                <c:pt idx="8">
                  <c:v>0.50849999999999995</c:v>
                </c:pt>
                <c:pt idx="9">
                  <c:v>0.46950000000000003</c:v>
                </c:pt>
                <c:pt idx="10">
                  <c:v>0.44574999999999992</c:v>
                </c:pt>
                <c:pt idx="11">
                  <c:v>0.45874999999999994</c:v>
                </c:pt>
                <c:pt idx="12">
                  <c:v>0.44924999999999998</c:v>
                </c:pt>
                <c:pt idx="13">
                  <c:v>0.502</c:v>
                </c:pt>
                <c:pt idx="14">
                  <c:v>0.59750000000000003</c:v>
                </c:pt>
                <c:pt idx="15">
                  <c:v>0.69725000000000004</c:v>
                </c:pt>
                <c:pt idx="16">
                  <c:v>0.83725000000000005</c:v>
                </c:pt>
                <c:pt idx="17">
                  <c:v>0.89800000000000002</c:v>
                </c:pt>
                <c:pt idx="18">
                  <c:v>0.88275000000000003</c:v>
                </c:pt>
                <c:pt idx="19">
                  <c:v>0.88449999999999995</c:v>
                </c:pt>
                <c:pt idx="20">
                  <c:v>0.8135</c:v>
                </c:pt>
                <c:pt idx="21">
                  <c:v>0.75350000000000006</c:v>
                </c:pt>
                <c:pt idx="22">
                  <c:v>0.64224999999999999</c:v>
                </c:pt>
                <c:pt idx="23">
                  <c:v>0.55549999999999999</c:v>
                </c:pt>
                <c:pt idx="24">
                  <c:v>0.54900000000000004</c:v>
                </c:pt>
                <c:pt idx="25">
                  <c:v>0.45174999999999998</c:v>
                </c:pt>
                <c:pt idx="26">
                  <c:v>0.25974999999999993</c:v>
                </c:pt>
                <c:pt idx="27">
                  <c:v>0.27250000000000002</c:v>
                </c:pt>
                <c:pt idx="28">
                  <c:v>0.251</c:v>
                </c:pt>
                <c:pt idx="29">
                  <c:v>0.28599999999999998</c:v>
                </c:pt>
                <c:pt idx="30">
                  <c:v>0.39824999999999994</c:v>
                </c:pt>
                <c:pt idx="31">
                  <c:v>0.48000000000000004</c:v>
                </c:pt>
                <c:pt idx="32">
                  <c:v>0.36049999999999999</c:v>
                </c:pt>
                <c:pt idx="33">
                  <c:v>0.40249999999999997</c:v>
                </c:pt>
                <c:pt idx="34">
                  <c:v>0.49425000000000002</c:v>
                </c:pt>
                <c:pt idx="35">
                  <c:v>0.54699999999999993</c:v>
                </c:pt>
                <c:pt idx="36">
                  <c:v>0.5392499999999999</c:v>
                </c:pt>
                <c:pt idx="37">
                  <c:v>0.41699999999999998</c:v>
                </c:pt>
                <c:pt idx="38">
                  <c:v>0.3705</c:v>
                </c:pt>
                <c:pt idx="39">
                  <c:v>0.37250000000000005</c:v>
                </c:pt>
                <c:pt idx="40">
                  <c:v>0.42874999999999996</c:v>
                </c:pt>
                <c:pt idx="41">
                  <c:v>0.43974999999999997</c:v>
                </c:pt>
                <c:pt idx="42">
                  <c:v>0.37949999999999995</c:v>
                </c:pt>
                <c:pt idx="43">
                  <c:v>0.30499999999999999</c:v>
                </c:pt>
                <c:pt idx="44">
                  <c:v>0.31225000000000003</c:v>
                </c:pt>
                <c:pt idx="45">
                  <c:v>0.42575000000000002</c:v>
                </c:pt>
                <c:pt idx="46">
                  <c:v>0.45724999999999999</c:v>
                </c:pt>
                <c:pt idx="47">
                  <c:v>0.50375000000000003</c:v>
                </c:pt>
                <c:pt idx="48">
                  <c:v>0.48524999999999996</c:v>
                </c:pt>
                <c:pt idx="49">
                  <c:v>0.53349999999999997</c:v>
                </c:pt>
                <c:pt idx="50">
                  <c:v>0.59199999999999997</c:v>
                </c:pt>
                <c:pt idx="51">
                  <c:v>0.54249999999999998</c:v>
                </c:pt>
                <c:pt idx="52">
                  <c:v>0.48525000000000007</c:v>
                </c:pt>
                <c:pt idx="53">
                  <c:v>0.50800000000000001</c:v>
                </c:pt>
                <c:pt idx="54">
                  <c:v>0.40749999999999997</c:v>
                </c:pt>
                <c:pt idx="55">
                  <c:v>0.29125000000000006</c:v>
                </c:pt>
                <c:pt idx="56">
                  <c:v>0.44775000000000004</c:v>
                </c:pt>
                <c:pt idx="57">
                  <c:v>0.56924999999999992</c:v>
                </c:pt>
                <c:pt idx="58">
                  <c:v>0.51200000000000001</c:v>
                </c:pt>
                <c:pt idx="59">
                  <c:v>0.49924999999999997</c:v>
                </c:pt>
                <c:pt idx="60">
                  <c:v>0.50300000000000011</c:v>
                </c:pt>
                <c:pt idx="61">
                  <c:v>0.47025000000000006</c:v>
                </c:pt>
                <c:pt idx="62">
                  <c:v>0.4335</c:v>
                </c:pt>
                <c:pt idx="63">
                  <c:v>0.47</c:v>
                </c:pt>
                <c:pt idx="64">
                  <c:v>0.42275000000000001</c:v>
                </c:pt>
                <c:pt idx="65">
                  <c:v>0.40925</c:v>
                </c:pt>
                <c:pt idx="66">
                  <c:v>0.41275000000000001</c:v>
                </c:pt>
                <c:pt idx="67">
                  <c:v>0.48875000000000007</c:v>
                </c:pt>
                <c:pt idx="68">
                  <c:v>0.47800000000000004</c:v>
                </c:pt>
                <c:pt idx="69">
                  <c:v>0.39824999999999999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D65A-4958-8A88-BA03E330CB0D}"/>
            </c:ext>
          </c:extLst>
        </c:ser>
        <c:ser>
          <c:idx val="2"/>
          <c:order val="2"/>
          <c:tx>
            <c:strRef>
              <c:f>'面板-景气指数'!$J$70</c:f>
              <c:strCache>
                <c:ptCount val="1"/>
                <c:pt idx="0">
                  <c:v>智能汽车中游</c:v>
                </c:pt>
              </c:strCache>
            </c:strRef>
          </c:tx>
          <c:marker>
            <c:symbol val="none"/>
          </c:marker>
          <c:cat>
            <c:numRef>
              <c:f>'面板-景气指数'!$M$32:$CD$32</c:f>
              <c:numCache>
                <c:formatCode>[$-409]mmm\-yy;@</c:formatCode>
                <c:ptCount val="70"/>
                <c:pt idx="0">
                  <c:v>44865</c:v>
                </c:pt>
                <c:pt idx="1">
                  <c:v>44834</c:v>
                </c:pt>
                <c:pt idx="2">
                  <c:v>44804</c:v>
                </c:pt>
                <c:pt idx="3">
                  <c:v>44773</c:v>
                </c:pt>
                <c:pt idx="4">
                  <c:v>44742</c:v>
                </c:pt>
                <c:pt idx="5">
                  <c:v>44712</c:v>
                </c:pt>
                <c:pt idx="6">
                  <c:v>44681</c:v>
                </c:pt>
                <c:pt idx="7">
                  <c:v>44651</c:v>
                </c:pt>
                <c:pt idx="8">
                  <c:v>44620</c:v>
                </c:pt>
                <c:pt idx="9">
                  <c:v>44592</c:v>
                </c:pt>
                <c:pt idx="10">
                  <c:v>44561</c:v>
                </c:pt>
                <c:pt idx="11">
                  <c:v>44530</c:v>
                </c:pt>
                <c:pt idx="12">
                  <c:v>44500</c:v>
                </c:pt>
                <c:pt idx="13">
                  <c:v>44469</c:v>
                </c:pt>
                <c:pt idx="14">
                  <c:v>44439</c:v>
                </c:pt>
                <c:pt idx="15">
                  <c:v>44408</c:v>
                </c:pt>
                <c:pt idx="16">
                  <c:v>44377</c:v>
                </c:pt>
                <c:pt idx="17">
                  <c:v>44347</c:v>
                </c:pt>
                <c:pt idx="18">
                  <c:v>44316</c:v>
                </c:pt>
                <c:pt idx="19">
                  <c:v>44286</c:v>
                </c:pt>
                <c:pt idx="20">
                  <c:v>44255</c:v>
                </c:pt>
                <c:pt idx="21">
                  <c:v>44227</c:v>
                </c:pt>
                <c:pt idx="22">
                  <c:v>44196</c:v>
                </c:pt>
                <c:pt idx="23">
                  <c:v>44165</c:v>
                </c:pt>
                <c:pt idx="24">
                  <c:v>44135</c:v>
                </c:pt>
                <c:pt idx="25">
                  <c:v>44104</c:v>
                </c:pt>
                <c:pt idx="26">
                  <c:v>44074</c:v>
                </c:pt>
                <c:pt idx="27">
                  <c:v>44043</c:v>
                </c:pt>
                <c:pt idx="28">
                  <c:v>44012</c:v>
                </c:pt>
                <c:pt idx="29">
                  <c:v>43982</c:v>
                </c:pt>
                <c:pt idx="30">
                  <c:v>43951</c:v>
                </c:pt>
                <c:pt idx="31">
                  <c:v>43921</c:v>
                </c:pt>
                <c:pt idx="32">
                  <c:v>43890</c:v>
                </c:pt>
                <c:pt idx="33">
                  <c:v>43861</c:v>
                </c:pt>
                <c:pt idx="34">
                  <c:v>43830</c:v>
                </c:pt>
                <c:pt idx="35">
                  <c:v>43799</c:v>
                </c:pt>
                <c:pt idx="36">
                  <c:v>43769</c:v>
                </c:pt>
                <c:pt idx="37">
                  <c:v>43738</c:v>
                </c:pt>
                <c:pt idx="38">
                  <c:v>43708</c:v>
                </c:pt>
                <c:pt idx="39">
                  <c:v>43677</c:v>
                </c:pt>
                <c:pt idx="40">
                  <c:v>43646</c:v>
                </c:pt>
                <c:pt idx="41">
                  <c:v>43616</c:v>
                </c:pt>
                <c:pt idx="42">
                  <c:v>43585</c:v>
                </c:pt>
                <c:pt idx="43">
                  <c:v>43555</c:v>
                </c:pt>
                <c:pt idx="44">
                  <c:v>43524</c:v>
                </c:pt>
                <c:pt idx="45">
                  <c:v>43496</c:v>
                </c:pt>
                <c:pt idx="46">
                  <c:v>43465</c:v>
                </c:pt>
                <c:pt idx="47">
                  <c:v>43434</c:v>
                </c:pt>
                <c:pt idx="48">
                  <c:v>43404</c:v>
                </c:pt>
                <c:pt idx="49">
                  <c:v>43373</c:v>
                </c:pt>
                <c:pt idx="50">
                  <c:v>43343</c:v>
                </c:pt>
                <c:pt idx="51">
                  <c:v>43312</c:v>
                </c:pt>
                <c:pt idx="52">
                  <c:v>43281</c:v>
                </c:pt>
                <c:pt idx="53">
                  <c:v>43251</c:v>
                </c:pt>
                <c:pt idx="54">
                  <c:v>43220</c:v>
                </c:pt>
                <c:pt idx="55">
                  <c:v>43190</c:v>
                </c:pt>
                <c:pt idx="56">
                  <c:v>43159</c:v>
                </c:pt>
                <c:pt idx="57">
                  <c:v>43131</c:v>
                </c:pt>
                <c:pt idx="58">
                  <c:v>43100</c:v>
                </c:pt>
                <c:pt idx="59">
                  <c:v>43069</c:v>
                </c:pt>
                <c:pt idx="60">
                  <c:v>43039</c:v>
                </c:pt>
                <c:pt idx="61">
                  <c:v>43008</c:v>
                </c:pt>
                <c:pt idx="62">
                  <c:v>42978</c:v>
                </c:pt>
                <c:pt idx="63">
                  <c:v>42947</c:v>
                </c:pt>
                <c:pt idx="64">
                  <c:v>42916</c:v>
                </c:pt>
                <c:pt idx="65">
                  <c:v>42886</c:v>
                </c:pt>
                <c:pt idx="66">
                  <c:v>42855</c:v>
                </c:pt>
                <c:pt idx="67">
                  <c:v>42825</c:v>
                </c:pt>
                <c:pt idx="68">
                  <c:v>42794</c:v>
                </c:pt>
                <c:pt idx="69">
                  <c:v>42766</c:v>
                </c:pt>
              </c:numCache>
            </c:numRef>
          </c:cat>
          <c:val>
            <c:numRef>
              <c:f>'面板-景气指数'!$M$70:$CD$70</c:f>
              <c:numCache>
                <c:formatCode>0.0%</c:formatCode>
                <c:ptCount val="70"/>
                <c:pt idx="0">
                  <c:v>0.3747272727272728</c:v>
                </c:pt>
                <c:pt idx="1">
                  <c:v>0.3747272727272728</c:v>
                </c:pt>
                <c:pt idx="2">
                  <c:v>0.46554545454545465</c:v>
                </c:pt>
                <c:pt idx="3">
                  <c:v>0.47045454545454563</c:v>
                </c:pt>
                <c:pt idx="4">
                  <c:v>0.36454545454545456</c:v>
                </c:pt>
                <c:pt idx="5">
                  <c:v>0.21154545454545456</c:v>
                </c:pt>
                <c:pt idx="6">
                  <c:v>0.33863636363636362</c:v>
                </c:pt>
                <c:pt idx="7">
                  <c:v>0.59745454545454546</c:v>
                </c:pt>
                <c:pt idx="8">
                  <c:v>0.66172727272727283</c:v>
                </c:pt>
                <c:pt idx="9">
                  <c:v>0.62863636363636366</c:v>
                </c:pt>
                <c:pt idx="10">
                  <c:v>0.56127272727272726</c:v>
                </c:pt>
                <c:pt idx="11">
                  <c:v>0.43536363636363634</c:v>
                </c:pt>
                <c:pt idx="12">
                  <c:v>0.4111818181818182</c:v>
                </c:pt>
                <c:pt idx="13">
                  <c:v>0.42018181818181821</c:v>
                </c:pt>
                <c:pt idx="14">
                  <c:v>0.43327272727272725</c:v>
                </c:pt>
                <c:pt idx="15">
                  <c:v>0.44427272727272726</c:v>
                </c:pt>
                <c:pt idx="16">
                  <c:v>0.473909090909091</c:v>
                </c:pt>
                <c:pt idx="17">
                  <c:v>0.628</c:v>
                </c:pt>
                <c:pt idx="18">
                  <c:v>0.78609090909090917</c:v>
                </c:pt>
                <c:pt idx="19">
                  <c:v>0.85</c:v>
                </c:pt>
                <c:pt idx="20">
                  <c:v>0.70190909090909082</c:v>
                </c:pt>
                <c:pt idx="21">
                  <c:v>0.61663636363636354</c:v>
                </c:pt>
                <c:pt idx="22">
                  <c:v>0.52181818181818174</c:v>
                </c:pt>
                <c:pt idx="23">
                  <c:v>0.52345454545454539</c:v>
                </c:pt>
                <c:pt idx="24">
                  <c:v>0.51463636363636367</c:v>
                </c:pt>
                <c:pt idx="25">
                  <c:v>0.48836363636363633</c:v>
                </c:pt>
                <c:pt idx="26">
                  <c:v>0.48118181818181821</c:v>
                </c:pt>
                <c:pt idx="27">
                  <c:v>0.4560909090909091</c:v>
                </c:pt>
                <c:pt idx="28">
                  <c:v>0.43954545454545452</c:v>
                </c:pt>
                <c:pt idx="29">
                  <c:v>0.42099999999999999</c:v>
                </c:pt>
                <c:pt idx="30">
                  <c:v>0.28509090909090906</c:v>
                </c:pt>
                <c:pt idx="31">
                  <c:v>0.18636363636363637</c:v>
                </c:pt>
                <c:pt idx="32">
                  <c:v>0.24490909090909091</c:v>
                </c:pt>
                <c:pt idx="33">
                  <c:v>0.39090909090909087</c:v>
                </c:pt>
                <c:pt idx="34">
                  <c:v>0.40399999999999997</c:v>
                </c:pt>
                <c:pt idx="35">
                  <c:v>0.40854545454545454</c:v>
                </c:pt>
                <c:pt idx="36">
                  <c:v>0.41636363636363644</c:v>
                </c:pt>
                <c:pt idx="37">
                  <c:v>0.442</c:v>
                </c:pt>
                <c:pt idx="38">
                  <c:v>0.49218181818181811</c:v>
                </c:pt>
                <c:pt idx="39">
                  <c:v>0.50609090909090904</c:v>
                </c:pt>
                <c:pt idx="40">
                  <c:v>0.46463636363636357</c:v>
                </c:pt>
                <c:pt idx="41">
                  <c:v>0.47381818181818181</c:v>
                </c:pt>
                <c:pt idx="42">
                  <c:v>0.51136363636363635</c:v>
                </c:pt>
                <c:pt idx="43">
                  <c:v>0.51945454545454539</c:v>
                </c:pt>
                <c:pt idx="44">
                  <c:v>0.50436363636363646</c:v>
                </c:pt>
                <c:pt idx="45">
                  <c:v>0.51836363636363636</c:v>
                </c:pt>
                <c:pt idx="46">
                  <c:v>0.52618181818181819</c:v>
                </c:pt>
                <c:pt idx="47">
                  <c:v>0.52436363636363637</c:v>
                </c:pt>
                <c:pt idx="48">
                  <c:v>0.52436363636363637</c:v>
                </c:pt>
                <c:pt idx="49">
                  <c:v>0.52436363636363637</c:v>
                </c:pt>
                <c:pt idx="50">
                  <c:v>0.5324545454545454</c:v>
                </c:pt>
                <c:pt idx="51">
                  <c:v>0.5324545454545454</c:v>
                </c:pt>
                <c:pt idx="52">
                  <c:v>0.5324545454545454</c:v>
                </c:pt>
                <c:pt idx="53">
                  <c:v>0.5569090909090908</c:v>
                </c:pt>
                <c:pt idx="54">
                  <c:v>0.5569090909090908</c:v>
                </c:pt>
                <c:pt idx="55">
                  <c:v>0.5569090909090908</c:v>
                </c:pt>
                <c:pt idx="56">
                  <c:v>0.57727272727272727</c:v>
                </c:pt>
                <c:pt idx="57">
                  <c:v>0.57727272727272727</c:v>
                </c:pt>
                <c:pt idx="58">
                  <c:v>0.57727272727272727</c:v>
                </c:pt>
                <c:pt idx="59">
                  <c:v>0.56090909090909091</c:v>
                </c:pt>
                <c:pt idx="60">
                  <c:v>0.56090909090909091</c:v>
                </c:pt>
                <c:pt idx="61">
                  <c:v>0.56090909090909091</c:v>
                </c:pt>
                <c:pt idx="62">
                  <c:v>0.51218181818181818</c:v>
                </c:pt>
                <c:pt idx="63">
                  <c:v>0.51218181818181818</c:v>
                </c:pt>
                <c:pt idx="64">
                  <c:v>0.51218181818181818</c:v>
                </c:pt>
                <c:pt idx="65">
                  <c:v>0.47963636363636358</c:v>
                </c:pt>
                <c:pt idx="66">
                  <c:v>0.47963636363636358</c:v>
                </c:pt>
                <c:pt idx="67">
                  <c:v>0.47963636363636358</c:v>
                </c:pt>
                <c:pt idx="68">
                  <c:v>0.5</c:v>
                </c:pt>
                <c:pt idx="69">
                  <c:v>0.5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D65A-4958-8A88-BA03E330CB0D}"/>
            </c:ext>
          </c:extLst>
        </c:ser>
        <c:ser>
          <c:idx val="3"/>
          <c:order val="3"/>
          <c:tx>
            <c:strRef>
              <c:f>'面板-景气指数'!$J$71</c:f>
              <c:strCache>
                <c:ptCount val="1"/>
                <c:pt idx="0">
                  <c:v>智能汽车下游</c:v>
                </c:pt>
              </c:strCache>
            </c:strRef>
          </c:tx>
          <c:spPr>
            <a:ln w="19050" cap="rnd" cmpd="sng" algn="ctr">
              <a:solidFill>
                <a:srgbClr val="C00000"/>
              </a:solidFill>
              <a:prstDash val="sysDot"/>
              <a:round/>
            </a:ln>
          </c:spPr>
          <c:marker>
            <c:symbol val="none"/>
          </c:marker>
          <c:cat>
            <c:numRef>
              <c:f>'面板-景气指数'!$M$32:$CD$32</c:f>
              <c:numCache>
                <c:formatCode>[$-409]mmm\-yy;@</c:formatCode>
                <c:ptCount val="70"/>
                <c:pt idx="0">
                  <c:v>44865</c:v>
                </c:pt>
                <c:pt idx="1">
                  <c:v>44834</c:v>
                </c:pt>
                <c:pt idx="2">
                  <c:v>44804</c:v>
                </c:pt>
                <c:pt idx="3">
                  <c:v>44773</c:v>
                </c:pt>
                <c:pt idx="4">
                  <c:v>44742</c:v>
                </c:pt>
                <c:pt idx="5">
                  <c:v>44712</c:v>
                </c:pt>
                <c:pt idx="6">
                  <c:v>44681</c:v>
                </c:pt>
                <c:pt idx="7">
                  <c:v>44651</c:v>
                </c:pt>
                <c:pt idx="8">
                  <c:v>44620</c:v>
                </c:pt>
                <c:pt idx="9">
                  <c:v>44592</c:v>
                </c:pt>
                <c:pt idx="10">
                  <c:v>44561</c:v>
                </c:pt>
                <c:pt idx="11">
                  <c:v>44530</c:v>
                </c:pt>
                <c:pt idx="12">
                  <c:v>44500</c:v>
                </c:pt>
                <c:pt idx="13">
                  <c:v>44469</c:v>
                </c:pt>
                <c:pt idx="14">
                  <c:v>44439</c:v>
                </c:pt>
                <c:pt idx="15">
                  <c:v>44408</c:v>
                </c:pt>
                <c:pt idx="16">
                  <c:v>44377</c:v>
                </c:pt>
                <c:pt idx="17">
                  <c:v>44347</c:v>
                </c:pt>
                <c:pt idx="18">
                  <c:v>44316</c:v>
                </c:pt>
                <c:pt idx="19">
                  <c:v>44286</c:v>
                </c:pt>
                <c:pt idx="20">
                  <c:v>44255</c:v>
                </c:pt>
                <c:pt idx="21">
                  <c:v>44227</c:v>
                </c:pt>
                <c:pt idx="22">
                  <c:v>44196</c:v>
                </c:pt>
                <c:pt idx="23">
                  <c:v>44165</c:v>
                </c:pt>
                <c:pt idx="24">
                  <c:v>44135</c:v>
                </c:pt>
                <c:pt idx="25">
                  <c:v>44104</c:v>
                </c:pt>
                <c:pt idx="26">
                  <c:v>44074</c:v>
                </c:pt>
                <c:pt idx="27">
                  <c:v>44043</c:v>
                </c:pt>
                <c:pt idx="28">
                  <c:v>44012</c:v>
                </c:pt>
                <c:pt idx="29">
                  <c:v>43982</c:v>
                </c:pt>
                <c:pt idx="30">
                  <c:v>43951</c:v>
                </c:pt>
                <c:pt idx="31">
                  <c:v>43921</c:v>
                </c:pt>
                <c:pt idx="32">
                  <c:v>43890</c:v>
                </c:pt>
                <c:pt idx="33">
                  <c:v>43861</c:v>
                </c:pt>
                <c:pt idx="34">
                  <c:v>43830</c:v>
                </c:pt>
                <c:pt idx="35">
                  <c:v>43799</c:v>
                </c:pt>
                <c:pt idx="36">
                  <c:v>43769</c:v>
                </c:pt>
                <c:pt idx="37">
                  <c:v>43738</c:v>
                </c:pt>
                <c:pt idx="38">
                  <c:v>43708</c:v>
                </c:pt>
                <c:pt idx="39">
                  <c:v>43677</c:v>
                </c:pt>
                <c:pt idx="40">
                  <c:v>43646</c:v>
                </c:pt>
                <c:pt idx="41">
                  <c:v>43616</c:v>
                </c:pt>
                <c:pt idx="42">
                  <c:v>43585</c:v>
                </c:pt>
                <c:pt idx="43">
                  <c:v>43555</c:v>
                </c:pt>
                <c:pt idx="44">
                  <c:v>43524</c:v>
                </c:pt>
                <c:pt idx="45">
                  <c:v>43496</c:v>
                </c:pt>
                <c:pt idx="46">
                  <c:v>43465</c:v>
                </c:pt>
                <c:pt idx="47">
                  <c:v>43434</c:v>
                </c:pt>
                <c:pt idx="48">
                  <c:v>43404</c:v>
                </c:pt>
                <c:pt idx="49">
                  <c:v>43373</c:v>
                </c:pt>
                <c:pt idx="50">
                  <c:v>43343</c:v>
                </c:pt>
                <c:pt idx="51">
                  <c:v>43312</c:v>
                </c:pt>
                <c:pt idx="52">
                  <c:v>43281</c:v>
                </c:pt>
                <c:pt idx="53">
                  <c:v>43251</c:v>
                </c:pt>
                <c:pt idx="54">
                  <c:v>43220</c:v>
                </c:pt>
                <c:pt idx="55">
                  <c:v>43190</c:v>
                </c:pt>
                <c:pt idx="56">
                  <c:v>43159</c:v>
                </c:pt>
                <c:pt idx="57">
                  <c:v>43131</c:v>
                </c:pt>
                <c:pt idx="58">
                  <c:v>43100</c:v>
                </c:pt>
                <c:pt idx="59">
                  <c:v>43069</c:v>
                </c:pt>
                <c:pt idx="60">
                  <c:v>43039</c:v>
                </c:pt>
                <c:pt idx="61">
                  <c:v>43008</c:v>
                </c:pt>
                <c:pt idx="62">
                  <c:v>42978</c:v>
                </c:pt>
                <c:pt idx="63">
                  <c:v>42947</c:v>
                </c:pt>
                <c:pt idx="64">
                  <c:v>42916</c:v>
                </c:pt>
                <c:pt idx="65">
                  <c:v>42886</c:v>
                </c:pt>
                <c:pt idx="66">
                  <c:v>42855</c:v>
                </c:pt>
                <c:pt idx="67">
                  <c:v>42825</c:v>
                </c:pt>
                <c:pt idx="68">
                  <c:v>42794</c:v>
                </c:pt>
                <c:pt idx="69">
                  <c:v>42766</c:v>
                </c:pt>
              </c:numCache>
            </c:numRef>
          </c:cat>
          <c:val>
            <c:numRef>
              <c:f>'面板-景气指数'!$M$71:$CD$71</c:f>
              <c:numCache>
                <c:formatCode>0.0%</c:formatCode>
                <c:ptCount val="70"/>
                <c:pt idx="0">
                  <c:v>0.51500000000000001</c:v>
                </c:pt>
                <c:pt idx="1">
                  <c:v>0.51500000000000001</c:v>
                </c:pt>
                <c:pt idx="2">
                  <c:v>0.33300000000000002</c:v>
                </c:pt>
                <c:pt idx="3">
                  <c:v>0.18099999999999999</c:v>
                </c:pt>
                <c:pt idx="4">
                  <c:v>0.06</c:v>
                </c:pt>
                <c:pt idx="5">
                  <c:v>0</c:v>
                </c:pt>
                <c:pt idx="6">
                  <c:v>0.03</c:v>
                </c:pt>
                <c:pt idx="7">
                  <c:v>0.121</c:v>
                </c:pt>
                <c:pt idx="8">
                  <c:v>0.09</c:v>
                </c:pt>
                <c:pt idx="9">
                  <c:v>0.151</c:v>
                </c:pt>
                <c:pt idx="10">
                  <c:v>0.42399999999999999</c:v>
                </c:pt>
                <c:pt idx="11">
                  <c:v>0.57499999999999996</c:v>
                </c:pt>
                <c:pt idx="12">
                  <c:v>0.36299999999999999</c:v>
                </c:pt>
                <c:pt idx="13">
                  <c:v>0.24199999999999999</c:v>
                </c:pt>
                <c:pt idx="14">
                  <c:v>0.30299999999999999</c:v>
                </c:pt>
                <c:pt idx="15">
                  <c:v>0.21199999999999999</c:v>
                </c:pt>
                <c:pt idx="16">
                  <c:v>0.27200000000000002</c:v>
                </c:pt>
                <c:pt idx="17">
                  <c:v>0.48399999999999999</c:v>
                </c:pt>
                <c:pt idx="18">
                  <c:v>0.69599999999999995</c:v>
                </c:pt>
                <c:pt idx="19">
                  <c:v>1</c:v>
                </c:pt>
                <c:pt idx="20">
                  <c:v>0.96899999999999997</c:v>
                </c:pt>
                <c:pt idx="21">
                  <c:v>0.60599999999999998</c:v>
                </c:pt>
                <c:pt idx="22">
                  <c:v>0.39300000000000002</c:v>
                </c:pt>
                <c:pt idx="23">
                  <c:v>0.45400000000000001</c:v>
                </c:pt>
                <c:pt idx="24">
                  <c:v>0.66600000000000004</c:v>
                </c:pt>
                <c:pt idx="25">
                  <c:v>0.75700000000000001</c:v>
                </c:pt>
                <c:pt idx="26">
                  <c:v>0.81799999999999995</c:v>
                </c:pt>
                <c:pt idx="27">
                  <c:v>0.93899999999999995</c:v>
                </c:pt>
                <c:pt idx="28">
                  <c:v>0.878</c:v>
                </c:pt>
                <c:pt idx="29">
                  <c:v>0.84799999999999998</c:v>
                </c:pt>
                <c:pt idx="30">
                  <c:v>0.78700000000000003</c:v>
                </c:pt>
                <c:pt idx="31">
                  <c:v>0.63600000000000001</c:v>
                </c:pt>
                <c:pt idx="32">
                  <c:v>0.72699999999999998</c:v>
                </c:pt>
                <c:pt idx="33">
                  <c:v>0.90900000000000003</c:v>
                </c:pt>
                <c:pt idx="34">
                  <c:v>0.5</c:v>
                </c:pt>
                <c:pt idx="35">
                  <c:v>0.5</c:v>
                </c:pt>
                <c:pt idx="36">
                  <c:v>0.5</c:v>
                </c:pt>
                <c:pt idx="37">
                  <c:v>0.5</c:v>
                </c:pt>
                <c:pt idx="38">
                  <c:v>0.5</c:v>
                </c:pt>
                <c:pt idx="39">
                  <c:v>0.5</c:v>
                </c:pt>
                <c:pt idx="40">
                  <c:v>0.5</c:v>
                </c:pt>
                <c:pt idx="41">
                  <c:v>0.5</c:v>
                </c:pt>
                <c:pt idx="42">
                  <c:v>0.5</c:v>
                </c:pt>
                <c:pt idx="43">
                  <c:v>0.5</c:v>
                </c:pt>
                <c:pt idx="44">
                  <c:v>0.5</c:v>
                </c:pt>
                <c:pt idx="45">
                  <c:v>0.5</c:v>
                </c:pt>
                <c:pt idx="46">
                  <c:v>0.5</c:v>
                </c:pt>
                <c:pt idx="47">
                  <c:v>0.5</c:v>
                </c:pt>
                <c:pt idx="48">
                  <c:v>0.5</c:v>
                </c:pt>
                <c:pt idx="49">
                  <c:v>0.5</c:v>
                </c:pt>
                <c:pt idx="50">
                  <c:v>0.5</c:v>
                </c:pt>
                <c:pt idx="51">
                  <c:v>0.5</c:v>
                </c:pt>
                <c:pt idx="52">
                  <c:v>0.5</c:v>
                </c:pt>
                <c:pt idx="53">
                  <c:v>0.5</c:v>
                </c:pt>
                <c:pt idx="54">
                  <c:v>0.5</c:v>
                </c:pt>
                <c:pt idx="55">
                  <c:v>0.5</c:v>
                </c:pt>
                <c:pt idx="56">
                  <c:v>0.5</c:v>
                </c:pt>
                <c:pt idx="57">
                  <c:v>0.5</c:v>
                </c:pt>
                <c:pt idx="58">
                  <c:v>0.5</c:v>
                </c:pt>
                <c:pt idx="59">
                  <c:v>0.5</c:v>
                </c:pt>
                <c:pt idx="60">
                  <c:v>0.5</c:v>
                </c:pt>
                <c:pt idx="61">
                  <c:v>0.5</c:v>
                </c:pt>
                <c:pt idx="62">
                  <c:v>0.5</c:v>
                </c:pt>
                <c:pt idx="63">
                  <c:v>0.5</c:v>
                </c:pt>
                <c:pt idx="64">
                  <c:v>0.5</c:v>
                </c:pt>
                <c:pt idx="65">
                  <c:v>0.5</c:v>
                </c:pt>
                <c:pt idx="66">
                  <c:v>0.5</c:v>
                </c:pt>
                <c:pt idx="67">
                  <c:v>0.5</c:v>
                </c:pt>
                <c:pt idx="68">
                  <c:v>0.5</c:v>
                </c:pt>
                <c:pt idx="69">
                  <c:v>0.5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3-D65A-4958-8A88-BA03E330CB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11762624"/>
        <c:axId val="1711761536"/>
      </c:lineChart>
      <c:dateAx>
        <c:axId val="1711762624"/>
        <c:scaling>
          <c:orientation val="minMax"/>
          <c:min val="43891"/>
        </c:scaling>
        <c:delete val="0"/>
        <c:axPos val="b"/>
        <c:numFmt formatCode="yyyy\-mm" sourceLinked="0"/>
        <c:majorTickMark val="out"/>
        <c:minorTickMark val="none"/>
        <c:tickLblPos val="nextTo"/>
        <c:spPr>
          <a:noFill/>
          <a:ln w="6350" cap="flat" cmpd="sng" algn="ctr">
            <a:solidFill>
              <a:srgbClr val="000000"/>
            </a:solidFill>
            <a:prstDash val="solid"/>
            <a:round/>
          </a:ln>
        </c:spPr>
        <c:txPr>
          <a:bodyPr rot="-5400000" spcFirstLastPara="0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chemeClr val="tx1"/>
                </a:solidFill>
                <a:latin typeface="Arial" panose="020B0604020202020204" pitchFamily="7" charset="0"/>
                <a:ea typeface="楷体" panose="02010609060101010101" pitchFamily="49" charset="-122"/>
                <a:cs typeface="+mn-cs"/>
              </a:defRPr>
            </a:pPr>
            <a:endParaRPr lang="zh-CN"/>
          </a:p>
        </c:txPr>
        <c:crossAx val="1711761536"/>
        <c:crosses val="autoZero"/>
        <c:auto val="1"/>
        <c:lblOffset val="100"/>
        <c:baseTimeUnit val="months"/>
      </c:dateAx>
      <c:valAx>
        <c:axId val="1711761536"/>
        <c:scaling>
          <c:orientation val="minMax"/>
          <c:max val="1"/>
        </c:scaling>
        <c:delete val="0"/>
        <c:axPos val="l"/>
        <c:numFmt formatCode="0%" sourceLinked="0"/>
        <c:majorTickMark val="out"/>
        <c:minorTickMark val="none"/>
        <c:tickLblPos val="nextTo"/>
        <c:spPr>
          <a:noFill/>
          <a:ln w="6350" cap="flat" cmpd="sng" algn="ctr">
            <a:solidFill>
              <a:srgbClr val="000000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chemeClr val="tx1"/>
                </a:solidFill>
                <a:latin typeface="Arial" panose="020B0604020202020204" pitchFamily="7" charset="0"/>
                <a:ea typeface="楷体" panose="02010609060101010101" pitchFamily="49" charset="-122"/>
                <a:cs typeface="+mn-cs"/>
              </a:defRPr>
            </a:pPr>
            <a:endParaRPr lang="zh-CN"/>
          </a:p>
        </c:txPr>
        <c:crossAx val="1711762624"/>
        <c:crosses val="autoZero"/>
        <c:crossBetween val="between"/>
      </c:valAx>
    </c:plotArea>
    <c:legend>
      <c:legendPos val="t"/>
      <c:layout>
        <c:manualLayout>
          <c:xMode val="edge"/>
          <c:yMode val="edge"/>
          <c:x val="9.9190841276419403E-2"/>
          <c:y val="9.63307022415104E-4"/>
          <c:w val="0.80958583880718604"/>
          <c:h val="0.139709299851032"/>
        </c:manualLayout>
      </c:layout>
      <c:overlay val="0"/>
      <c:txPr>
        <a:bodyPr rot="0" spcFirstLastPara="0" vertOverflow="ellipsis" vert="horz" wrap="square" anchor="ctr" anchorCtr="1"/>
        <a:lstStyle/>
        <a:p>
          <a:pPr>
            <a:defRPr lang="zh-CN" sz="800" b="0" i="0" u="none" strike="noStrike" kern="1200" baseline="0">
              <a:solidFill>
                <a:schemeClr val="tx1"/>
              </a:solidFill>
              <a:latin typeface="Arial" panose="020B0604020202020204" pitchFamily="7" charset="0"/>
              <a:ea typeface="楷体" panose="02010609060101010101" pitchFamily="49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ln w="6350" cap="flat" cmpd="sng" algn="ctr">
      <a:noFill/>
      <a:prstDash val="solid"/>
      <a:round/>
    </a:ln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0241775869214199"/>
          <c:y val="6.1176470588235297E-2"/>
          <c:w val="0.85936575589122099"/>
          <c:h val="0.84347913065744795"/>
        </c:manualLayout>
      </c:layout>
      <c:scatterChart>
        <c:scatterStyle val="lineMarker"/>
        <c:varyColors val="0"/>
        <c:ser>
          <c:idx val="0"/>
          <c:order val="0"/>
          <c:spPr>
            <a:ln w="19050" cap="rnd" cmpd="sng" algn="ctr">
              <a:noFill/>
              <a:prstDash val="solid"/>
              <a:round/>
            </a:ln>
          </c:spPr>
          <c:marker>
            <c:symbol val="circle"/>
            <c:size val="5"/>
            <c:spPr>
              <a:solidFill>
                <a:srgbClr val="003778"/>
              </a:solidFill>
              <a:ln w="6350" cap="flat" cmpd="sng" algn="ctr">
                <a:noFill/>
                <a:prstDash val="solid"/>
                <a:round/>
              </a:ln>
            </c:spPr>
          </c:marker>
          <c:dLbls>
            <c:dLbl>
              <c:idx val="0"/>
              <c:layout/>
              <c:tx>
                <c:rich>
                  <a:bodyPr/>
                  <a:lstStyle/>
                  <a:p>
                    <a:fld id="{2A134ACA-7783-49C3-B0A8-DFE9654AFB56}" type="CELLRANGE">
                      <a:rPr lang="zh-CN" altLang="en-US"/>
                      <a:pPr/>
                      <a:t>[CELLRANGE]</a:t>
                    </a:fld>
                    <a:r>
                      <a:rPr lang="en-US" altLang="zh-CN"/>
                      <a:t>,</a:t>
                    </a:r>
                    <a:fld id="{9CCFD584-DD9C-4011-9395-9B054F3796BB}" type="VALUE">
                      <a:rPr lang="en-US" altLang="zh-CN"/>
                      <a:pPr/>
                      <a:t>[值]</a:t>
                    </a:fld>
                    <a:endParaRPr lang="en-US" altLang="zh-CN"/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0-7AC0-4F16-A282-2301722740AF}"/>
                </c:ex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</c:extLst>
            </c:dLbl>
            <c:dLbl>
              <c:idx val="1"/>
              <c:layout/>
              <c:tx>
                <c:rich>
                  <a:bodyPr/>
                  <a:lstStyle/>
                  <a:p>
                    <a:fld id="{03F395D8-8B40-4F80-9A81-FCBB90467A8F}" type="CELLRANGE">
                      <a:rPr lang="zh-CN" altLang="en-US"/>
                      <a:pPr/>
                      <a:t>[CELLRANGE]</a:t>
                    </a:fld>
                    <a:r>
                      <a:rPr lang="en-US" altLang="zh-CN"/>
                      <a:t>,</a:t>
                    </a:r>
                    <a:fld id="{0DADAC3A-B865-423C-92F0-1D3D04CD7B7A}" type="VALUE">
                      <a:rPr lang="en-US" altLang="zh-CN"/>
                      <a:pPr/>
                      <a:t>[值]</a:t>
                    </a:fld>
                    <a:endParaRPr lang="en-US" altLang="zh-CN"/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1-7AC0-4F16-A282-2301722740AF}"/>
                </c:ex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</c:extLst>
            </c:dLbl>
            <c:dLbl>
              <c:idx val="2"/>
              <c:layout/>
              <c:tx>
                <c:rich>
                  <a:bodyPr/>
                  <a:lstStyle/>
                  <a:p>
                    <a:fld id="{B14B575C-79D9-4FA0-A6F1-E40C24935A82}" type="CELLRANGE">
                      <a:rPr lang="zh-CN" altLang="en-US"/>
                      <a:pPr/>
                      <a:t>[CELLRANGE]</a:t>
                    </a:fld>
                    <a:r>
                      <a:rPr lang="en-US" altLang="zh-CN"/>
                      <a:t>,</a:t>
                    </a:r>
                    <a:fld id="{3DD09824-FE76-424E-B937-14BF73D3FDC7}" type="VALUE">
                      <a:rPr lang="en-US" altLang="zh-CN"/>
                      <a:pPr/>
                      <a:t>[值]</a:t>
                    </a:fld>
                    <a:endParaRPr lang="en-US" altLang="zh-CN"/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2-7AC0-4F16-A282-2301722740AF}"/>
                </c:ex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</c:extLst>
            </c:dLbl>
            <c:dLbl>
              <c:idx val="3"/>
              <c:layout/>
              <c:tx>
                <c:rich>
                  <a:bodyPr/>
                  <a:lstStyle/>
                  <a:p>
                    <a:fld id="{1A2D80BB-E592-4882-8AC2-093FF43D2E77}" type="CELLRANGE">
                      <a:rPr lang="zh-CN" altLang="en-US"/>
                      <a:pPr/>
                      <a:t>[CELLRANGE]</a:t>
                    </a:fld>
                    <a:r>
                      <a:rPr lang="en-US" altLang="zh-CN"/>
                      <a:t>,</a:t>
                    </a:r>
                    <a:fld id="{8EC6BD82-641D-46E8-9D9D-7A6D0278E098}" type="VALUE">
                      <a:rPr lang="en-US" altLang="zh-CN"/>
                      <a:pPr/>
                      <a:t>[值]</a:t>
                    </a:fld>
                    <a:endParaRPr lang="en-US" altLang="zh-CN"/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3-7AC0-4F16-A282-2301722740AF}"/>
                </c:ex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</c:extLst>
            </c:dLbl>
            <c:dLbl>
              <c:idx val="4"/>
              <c:layout/>
              <c:tx>
                <c:rich>
                  <a:bodyPr/>
                  <a:lstStyle/>
                  <a:p>
                    <a:fld id="{BA3E590F-0436-4E38-A8DB-C12EB4F42C53}" type="CELLRANGE">
                      <a:rPr lang="zh-CN" altLang="en-US"/>
                      <a:pPr/>
                      <a:t>[CELLRANGE]</a:t>
                    </a:fld>
                    <a:r>
                      <a:rPr lang="en-US" altLang="zh-CN"/>
                      <a:t>,</a:t>
                    </a:r>
                    <a:fld id="{48E23313-CF98-4557-9DA1-E9CBDA60E5D0}" type="VALUE">
                      <a:rPr lang="en-US" altLang="zh-CN"/>
                      <a:pPr/>
                      <a:t>[值]</a:t>
                    </a:fld>
                    <a:endParaRPr lang="en-US" altLang="zh-CN"/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4-7AC0-4F16-A282-2301722740AF}"/>
                </c:ex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</c:extLst>
            </c:dLbl>
            <c:dLbl>
              <c:idx val="5"/>
              <c:layout/>
              <c:tx>
                <c:rich>
                  <a:bodyPr/>
                  <a:lstStyle/>
                  <a:p>
                    <a:fld id="{4C59CF2D-BAF2-4F74-88FB-D8F424D43CF7}" type="CELLRANGE">
                      <a:rPr lang="zh-CN" altLang="en-US"/>
                      <a:pPr/>
                      <a:t>[CELLRANGE]</a:t>
                    </a:fld>
                    <a:r>
                      <a:rPr lang="en-US" altLang="zh-CN"/>
                      <a:t>,</a:t>
                    </a:r>
                    <a:fld id="{0AC60C64-73B9-45C3-95E2-CA1FE73F80A1}" type="VALUE">
                      <a:rPr lang="en-US" altLang="zh-CN"/>
                      <a:pPr/>
                      <a:t>[值]</a:t>
                    </a:fld>
                    <a:endParaRPr lang="en-US" altLang="zh-CN"/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5-7AC0-4F16-A282-2301722740AF}"/>
                </c:ex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</c:extLst>
            </c:dLbl>
            <c:dLbl>
              <c:idx val="6"/>
              <c:layout/>
              <c:tx>
                <c:rich>
                  <a:bodyPr/>
                  <a:lstStyle/>
                  <a:p>
                    <a:fld id="{C4AAAF4A-6115-419C-ACDB-B26A1E65D0D5}" type="CELLRANGE">
                      <a:rPr lang="zh-CN" altLang="en-US"/>
                      <a:pPr/>
                      <a:t>[CELLRANGE]</a:t>
                    </a:fld>
                    <a:r>
                      <a:rPr lang="en-US" altLang="zh-CN"/>
                      <a:t>,</a:t>
                    </a:r>
                    <a:fld id="{50269EEF-4BC2-43A9-B6A5-C7247D976F22}" type="VALUE">
                      <a:rPr lang="en-US" altLang="zh-CN"/>
                      <a:pPr/>
                      <a:t>[值]</a:t>
                    </a:fld>
                    <a:endParaRPr lang="en-US" altLang="zh-CN"/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6-7AC0-4F16-A282-2301722740AF}"/>
                </c:ex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</c:extLst>
            </c:dLbl>
            <c:dLbl>
              <c:idx val="7"/>
              <c:layout/>
              <c:tx>
                <c:rich>
                  <a:bodyPr/>
                  <a:lstStyle/>
                  <a:p>
                    <a:fld id="{471A59EC-AB26-4E87-A0F8-8F042AF20F81}" type="CELLRANGE">
                      <a:rPr lang="zh-CN" altLang="en-US"/>
                      <a:pPr/>
                      <a:t>[CELLRANGE]</a:t>
                    </a:fld>
                    <a:r>
                      <a:rPr lang="en-US" altLang="zh-CN"/>
                      <a:t>,</a:t>
                    </a:r>
                    <a:fld id="{C122A807-7A54-4540-AECF-6E276770E4FA}" type="VALUE">
                      <a:rPr lang="en-US" altLang="zh-CN"/>
                      <a:pPr/>
                      <a:t>[值]</a:t>
                    </a:fld>
                    <a:endParaRPr lang="en-US" altLang="zh-CN"/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7-7AC0-4F16-A282-2301722740AF}"/>
                </c:ex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</c:extLst>
            </c:dLbl>
            <c:dLbl>
              <c:idx val="8"/>
              <c:layout>
                <c:manualLayout>
                  <c:x val="-0.12584875843938892"/>
                  <c:y val="-2.4766647477390195E-3"/>
                </c:manualLayout>
              </c:layout>
              <c:tx>
                <c:rich>
                  <a:bodyPr/>
                  <a:lstStyle/>
                  <a:p>
                    <a:fld id="{FC996F63-64AC-4765-B295-3493E0E8233B}" type="CELLRANGE">
                      <a:rPr lang="en-US" altLang="zh-CN"/>
                      <a:pPr/>
                      <a:t>[CELLRANGE]</a:t>
                    </a:fld>
                    <a:r>
                      <a:rPr lang="en-US"/>
                      <a:t>,</a:t>
                    </a:r>
                    <a:fld id="{A1CFEEB3-564C-4197-8091-87E750C53417}" type="VALUE">
                      <a:rPr lang="en-US" altLang="zh-CN"/>
                      <a:pPr/>
                      <a:t>[值]</a:t>
                    </a:fld>
                    <a:endParaRPr lang="en-US"/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8-7AC0-4F16-A282-2301722740AF}"/>
                </c:ex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</c:extLst>
            </c:dLbl>
            <c:dLbl>
              <c:idx val="9"/>
              <c:layout/>
              <c:tx>
                <c:rich>
                  <a:bodyPr/>
                  <a:lstStyle/>
                  <a:p>
                    <a:fld id="{8E299484-485D-4FE4-9295-5C2E16713102}" type="CELLRANGE">
                      <a:rPr lang="zh-CN" altLang="en-US"/>
                      <a:pPr/>
                      <a:t>[CELLRANGE]</a:t>
                    </a:fld>
                    <a:r>
                      <a:rPr lang="en-US" altLang="zh-CN"/>
                      <a:t>,</a:t>
                    </a:r>
                    <a:fld id="{AD932A35-F9CB-4CD4-BBA6-5875D6ACE234}" type="VALUE">
                      <a:rPr lang="en-US" altLang="zh-CN"/>
                      <a:pPr/>
                      <a:t>[值]</a:t>
                    </a:fld>
                    <a:endParaRPr lang="en-US" altLang="zh-CN"/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9-7AC0-4F16-A282-2301722740AF}"/>
                </c:ex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</c:extLst>
            </c:dLbl>
            <c:dLbl>
              <c:idx val="10"/>
              <c:layout/>
              <c:tx>
                <c:rich>
                  <a:bodyPr/>
                  <a:lstStyle/>
                  <a:p>
                    <a:fld id="{F9B910E1-7751-4360-83BA-5D8D0ADC395B}" type="CELLRANGE">
                      <a:rPr lang="zh-CN" altLang="en-US"/>
                      <a:pPr/>
                      <a:t>[CELLRANGE]</a:t>
                    </a:fld>
                    <a:r>
                      <a:rPr lang="en-US" altLang="zh-CN"/>
                      <a:t>,</a:t>
                    </a:r>
                    <a:fld id="{4B31BF4A-9605-40B2-B435-2987A3B912A1}" type="VALUE">
                      <a:rPr lang="en-US" altLang="zh-CN"/>
                      <a:pPr/>
                      <a:t>[值]</a:t>
                    </a:fld>
                    <a:endParaRPr lang="en-US" altLang="zh-CN"/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A-7AC0-4F16-A282-2301722740AF}"/>
                </c:ex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</c:extLst>
            </c:dLbl>
            <c:dLbl>
              <c:idx val="11"/>
              <c:layout/>
              <c:tx>
                <c:rich>
                  <a:bodyPr/>
                  <a:lstStyle/>
                  <a:p>
                    <a:fld id="{5124E400-3419-457A-B92A-C80EFF0E2AF3}" type="CELLRANGE">
                      <a:rPr lang="zh-CN" altLang="en-US"/>
                      <a:pPr/>
                      <a:t>[CELLRANGE]</a:t>
                    </a:fld>
                    <a:r>
                      <a:rPr lang="en-US" altLang="zh-CN"/>
                      <a:t>,</a:t>
                    </a:r>
                    <a:fld id="{F2465AD7-0066-4B43-BB39-52D3CBB52AB5}" type="VALUE">
                      <a:rPr lang="en-US" altLang="zh-CN"/>
                      <a:pPr/>
                      <a:t>[值]</a:t>
                    </a:fld>
                    <a:endParaRPr lang="en-US" altLang="zh-CN"/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B-7AC0-4F16-A282-2301722740AF}"/>
                </c:ex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</c:extLst>
            </c:dLbl>
            <c:dLbl>
              <c:idx val="12"/>
              <c:layout/>
              <c:tx>
                <c:rich>
                  <a:bodyPr/>
                  <a:lstStyle/>
                  <a:p>
                    <a:fld id="{5AEADB04-822E-4997-A88F-F03F2CDBE4BC}" type="CELLRANGE">
                      <a:rPr lang="zh-CN" altLang="en-US"/>
                      <a:pPr/>
                      <a:t>[CELLRANGE]</a:t>
                    </a:fld>
                    <a:r>
                      <a:rPr lang="en-US" altLang="zh-CN"/>
                      <a:t>,</a:t>
                    </a:r>
                    <a:fld id="{CD606C3A-6E25-4A0B-B4FD-BB25264CE1A3}" type="VALUE">
                      <a:rPr lang="en-US" altLang="zh-CN"/>
                      <a:pPr/>
                      <a:t>[值]</a:t>
                    </a:fld>
                    <a:endParaRPr lang="en-US" altLang="zh-CN"/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C-7AC0-4F16-A282-2301722740AF}"/>
                </c:ex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</c:extLst>
            </c:dLbl>
            <c:dLbl>
              <c:idx val="13"/>
              <c:layout/>
              <c:tx>
                <c:rich>
                  <a:bodyPr/>
                  <a:lstStyle/>
                  <a:p>
                    <a:fld id="{1DA08104-522A-4529-86EF-8000CFDE7A89}" type="CELLRANGE">
                      <a:rPr lang="zh-CN" altLang="en-US"/>
                      <a:pPr/>
                      <a:t>[CELLRANGE]</a:t>
                    </a:fld>
                    <a:r>
                      <a:rPr lang="en-US" altLang="zh-CN"/>
                      <a:t>,</a:t>
                    </a:r>
                    <a:fld id="{8BAA3719-0281-4C20-B757-B8BF33993087}" type="VALUE">
                      <a:rPr lang="en-US" altLang="zh-CN"/>
                      <a:pPr/>
                      <a:t>[值]</a:t>
                    </a:fld>
                    <a:endParaRPr lang="en-US" altLang="zh-CN"/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D-7AC0-4F16-A282-2301722740AF}"/>
                </c:ex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</c:extLst>
            </c:dLbl>
            <c:spPr>
              <a:solidFill>
                <a:srgbClr val="4472C4">
                  <a:lumMod val="20000"/>
                  <a:lumOff val="80000"/>
                  <a:alpha val="30000"/>
                </a:srgbClr>
              </a:solidFill>
              <a:ln w="6350">
                <a:solidFill>
                  <a:sysClr val="windowText" lastClr="000000"/>
                </a:solidFill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800" b="0" i="0" u="none" strike="noStrike" kern="1200" baseline="0">
                    <a:solidFill>
                      <a:schemeClr val="tx1"/>
                    </a:solidFill>
                    <a:latin typeface="Arial" panose="020B0604020202020204" pitchFamily="7" charset="0"/>
                    <a:ea typeface="楷体" panose="02010609060101010101" pitchFamily="49" charset="-122"/>
                    <a:cs typeface="Arial" panose="020B0604020202020204" pitchFamily="7" charset="0"/>
                  </a:defRPr>
                </a:pPr>
                <a:endParaRPr lang="zh-CN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'面板-景气指数'!$L$33:$L$46</c:f>
              <c:numCache>
                <c:formatCode>0.0_);[Red]\(0.0\)</c:formatCode>
                <c:ptCount val="14"/>
                <c:pt idx="0">
                  <c:v>-5.6131578947368421</c:v>
                </c:pt>
                <c:pt idx="1">
                  <c:v>-0.37499999999999201</c:v>
                </c:pt>
                <c:pt idx="2">
                  <c:v>4.6916666666666664</c:v>
                </c:pt>
                <c:pt idx="3">
                  <c:v>-48.637500000000003</c:v>
                </c:pt>
                <c:pt idx="4">
                  <c:v>-4.3687499999999879</c:v>
                </c:pt>
                <c:pt idx="5">
                  <c:v>1.432692307692307</c:v>
                </c:pt>
                <c:pt idx="6">
                  <c:v>-6.4717391304347895</c:v>
                </c:pt>
                <c:pt idx="7">
                  <c:v>4.5450000000000044</c:v>
                </c:pt>
                <c:pt idx="8">
                  <c:v>4.6749999999999741</c:v>
                </c:pt>
                <c:pt idx="9">
                  <c:v>6.8466666666666622</c:v>
                </c:pt>
                <c:pt idx="10">
                  <c:v>-5.8999999999999941</c:v>
                </c:pt>
                <c:pt idx="11">
                  <c:v>-7.6285714285714343</c:v>
                </c:pt>
                <c:pt idx="12">
                  <c:v>4.0000000000000036</c:v>
                </c:pt>
                <c:pt idx="13">
                  <c:v>-1.0249999999999981</c:v>
                </c:pt>
              </c:numCache>
            </c:numRef>
          </c:xVal>
          <c:yVal>
            <c:numRef>
              <c:f>'面板-景气指数'!$N$33:$N$46</c:f>
              <c:numCache>
                <c:formatCode>0.0%</c:formatCode>
                <c:ptCount val="14"/>
                <c:pt idx="0">
                  <c:v>0.60428947368421049</c:v>
                </c:pt>
                <c:pt idx="1">
                  <c:v>0.36575000000000002</c:v>
                </c:pt>
                <c:pt idx="2">
                  <c:v>0.43658333333333332</c:v>
                </c:pt>
                <c:pt idx="3">
                  <c:v>0.199875</c:v>
                </c:pt>
                <c:pt idx="4">
                  <c:v>0.74650000000000016</c:v>
                </c:pt>
                <c:pt idx="5">
                  <c:v>0.41907692307692312</c:v>
                </c:pt>
                <c:pt idx="6">
                  <c:v>0.19802173913043475</c:v>
                </c:pt>
                <c:pt idx="7">
                  <c:v>0.52689166666666665</c:v>
                </c:pt>
                <c:pt idx="8">
                  <c:v>0.73662499999999975</c:v>
                </c:pt>
                <c:pt idx="9">
                  <c:v>0.47039999999999998</c:v>
                </c:pt>
                <c:pt idx="10">
                  <c:v>0.65577777777777768</c:v>
                </c:pt>
                <c:pt idx="11">
                  <c:v>0.41403571428571428</c:v>
                </c:pt>
                <c:pt idx="12">
                  <c:v>0.28112499999999996</c:v>
                </c:pt>
                <c:pt idx="13">
                  <c:v>0.6160000000000001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E-7AC0-4F16-A282-2301722740AF}"/>
            </c:ext>
            <c:ext xmlns:c15="http://schemas.microsoft.com/office/drawing/2012/chart" uri="{02D57815-91ED-43cb-92C2-25804820EDAC}">
              <c15:datalabelsRange>
                <c15:f>'面板-景气指数'!$J$33:$J$46</c15:f>
                <c15:dlblRangeCache>
                  <c:ptCount val="14"/>
                  <c:pt idx="0">
                    <c:v>锂电</c:v>
                  </c:pt>
                  <c:pt idx="1">
                    <c:v>机器人</c:v>
                  </c:pt>
                  <c:pt idx="2">
                    <c:v>机床</c:v>
                  </c:pt>
                  <c:pt idx="3">
                    <c:v>元宇宙</c:v>
                  </c:pt>
                  <c:pt idx="4">
                    <c:v>光伏</c:v>
                  </c:pt>
                  <c:pt idx="5">
                    <c:v>风电</c:v>
                  </c:pt>
                  <c:pt idx="6">
                    <c:v>半导体</c:v>
                  </c:pt>
                  <c:pt idx="7">
                    <c:v>数字基建</c:v>
                  </c:pt>
                  <c:pt idx="8">
                    <c:v>CXO</c:v>
                  </c:pt>
                  <c:pt idx="9">
                    <c:v>智能汽车</c:v>
                  </c:pt>
                  <c:pt idx="10">
                    <c:v>航空装备</c:v>
                  </c:pt>
                  <c:pt idx="11">
                    <c:v>物联网</c:v>
                  </c:pt>
                  <c:pt idx="12">
                    <c:v>医美-化妆品</c:v>
                  </c:pt>
                  <c:pt idx="13">
                    <c:v>储能</c:v>
                  </c:pt>
                </c15:dlblRangeCache>
              </c15:datalabelsRange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1711787104"/>
        <c:axId val="1711762080"/>
      </c:scatterChart>
      <c:valAx>
        <c:axId val="1711787104"/>
        <c:scaling>
          <c:orientation val="minMax"/>
          <c:max val="30"/>
          <c:min val="-50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zh-CN" sz="800" b="0" i="0" u="none" strike="noStrike" kern="1200" baseline="0">
                    <a:solidFill>
                      <a:schemeClr val="tx1"/>
                    </a:solidFill>
                    <a:latin typeface="Arial" panose="020B0604020202020204" pitchFamily="7" charset="0"/>
                    <a:ea typeface="楷体" panose="02010609060101010101" pitchFamily="49" charset="-122"/>
                    <a:cs typeface="Arial" panose="020B0604020202020204" pitchFamily="7" charset="0"/>
                  </a:defRPr>
                </a:pPr>
                <a:r>
                  <a:rPr lang="zh-CN"/>
                  <a:t>景气度变化（</a:t>
                </a:r>
                <a:r>
                  <a:rPr lang="zh-CN" altLang="en-US"/>
                  <a:t>近</a:t>
                </a:r>
                <a:r>
                  <a:rPr lang="en-US" altLang="zh-CN"/>
                  <a:t>2</a:t>
                </a:r>
                <a:r>
                  <a:rPr lang="zh-CN" altLang="en-US"/>
                  <a:t>个月</a:t>
                </a:r>
                <a:r>
                  <a:rPr lang="en-US" altLang="zh-CN"/>
                  <a:t>,pct</a:t>
                </a:r>
                <a:r>
                  <a:rPr lang="zh-CN"/>
                  <a:t>）</a:t>
                </a:r>
              </a:p>
            </c:rich>
          </c:tx>
          <c:layout>
            <c:manualLayout>
              <c:xMode val="edge"/>
              <c:yMode val="edge"/>
              <c:x val="0.42269772275575401"/>
              <c:y val="0.95562207970589597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);\(#,##0\)" sourceLinked="0"/>
        <c:majorTickMark val="out"/>
        <c:minorTickMark val="none"/>
        <c:tickLblPos val="low"/>
        <c:spPr>
          <a:ln w="6350" cap="flat" cmpd="sng" algn="ctr">
            <a:solidFill>
              <a:sysClr val="windowText" lastClr="000000"/>
            </a:solidFill>
            <a:prstDash val="solid"/>
            <a:round/>
          </a:ln>
        </c:spPr>
        <c:txPr>
          <a:bodyPr rot="0" spcFirstLastPara="0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chemeClr val="tx1"/>
                </a:solidFill>
                <a:latin typeface="Arial" panose="020B0604020202020204" pitchFamily="7" charset="0"/>
                <a:ea typeface="楷体" panose="02010609060101010101" pitchFamily="49" charset="-122"/>
                <a:cs typeface="Arial" panose="020B0604020202020204" pitchFamily="7" charset="0"/>
              </a:defRPr>
            </a:pPr>
            <a:endParaRPr lang="zh-CN"/>
          </a:p>
        </c:txPr>
        <c:crossAx val="1711762080"/>
        <c:crossesAt val="0.5"/>
        <c:crossBetween val="midCat"/>
      </c:valAx>
      <c:valAx>
        <c:axId val="1711762080"/>
        <c:scaling>
          <c:orientation val="minMax"/>
          <c:max val="1"/>
        </c:scaling>
        <c:delete val="0"/>
        <c:axPos val="l"/>
        <c:majorGridlines>
          <c:spPr>
            <a:ln w="3175" cap="flat" cmpd="sng" algn="ctr">
              <a:solidFill>
                <a:srgbClr val="C0C0C0"/>
              </a:solidFill>
              <a:prstDash val="solid"/>
              <a:round/>
            </a:ln>
          </c:spPr>
        </c:majorGridlines>
        <c:title>
          <c:tx>
            <c:rich>
              <a:bodyPr rot="0" spcFirstLastPara="0" vertOverflow="ellipsis" vert="eaVert" wrap="square" anchor="ctr" anchorCtr="1"/>
              <a:lstStyle/>
              <a:p>
                <a:pPr>
                  <a:defRPr lang="zh-CN" sz="800" b="0" i="0" u="none" strike="noStrike" kern="1200" baseline="0">
                    <a:solidFill>
                      <a:schemeClr val="tx1"/>
                    </a:solidFill>
                    <a:latin typeface="Arial" panose="020B0604020202020204" pitchFamily="7" charset="0"/>
                    <a:ea typeface="楷体" panose="02010609060101010101" pitchFamily="49" charset="-122"/>
                    <a:cs typeface="Arial" panose="020B0604020202020204" pitchFamily="7" charset="0"/>
                  </a:defRPr>
                </a:pPr>
                <a:r>
                  <a:rPr lang="zh-CN"/>
                  <a:t>当前景气度（</a:t>
                </a:r>
                <a:r>
                  <a:rPr lang="en-US"/>
                  <a:t>2022</a:t>
                </a:r>
                <a:r>
                  <a:rPr lang="zh-CN"/>
                  <a:t>年</a:t>
                </a:r>
                <a:r>
                  <a:rPr lang="en-US" altLang="zh-CN"/>
                  <a:t>10</a:t>
                </a:r>
                <a:r>
                  <a:rPr lang="zh-CN"/>
                  <a:t>月）</a:t>
                </a:r>
              </a:p>
            </c:rich>
          </c:tx>
          <c:layout>
            <c:manualLayout>
              <c:xMode val="edge"/>
              <c:yMode val="edge"/>
              <c:x val="2.22037240807694E-4"/>
              <c:y val="0.32826875259013699"/>
            </c:manualLayout>
          </c:layout>
          <c:overlay val="0"/>
          <c:spPr>
            <a:noFill/>
            <a:ln w="25400">
              <a:noFill/>
            </a:ln>
          </c:spPr>
        </c:title>
        <c:numFmt formatCode="0%" sourceLinked="0"/>
        <c:majorTickMark val="out"/>
        <c:minorTickMark val="none"/>
        <c:tickLblPos val="low"/>
        <c:spPr>
          <a:ln w="9525" cap="flat" cmpd="sng" algn="ctr">
            <a:solidFill>
              <a:sysClr val="windowText" lastClr="000000"/>
            </a:solidFill>
            <a:prstDash val="solid"/>
            <a:round/>
          </a:ln>
        </c:spPr>
        <c:txPr>
          <a:bodyPr rot="0" spcFirstLastPara="0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chemeClr val="tx1"/>
                </a:solidFill>
                <a:latin typeface="Arial" panose="020B0604020202020204" pitchFamily="7" charset="0"/>
                <a:ea typeface="楷体" panose="02010609060101010101" pitchFamily="49" charset="-122"/>
                <a:cs typeface="Arial" panose="020B0604020202020204" pitchFamily="7" charset="0"/>
              </a:defRPr>
            </a:pPr>
            <a:endParaRPr lang="zh-CN"/>
          </a:p>
        </c:txPr>
        <c:crossAx val="1711787104"/>
        <c:crossesAt val="0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9525" cap="flat" cmpd="sng" algn="ctr">
      <a:noFill/>
      <a:prstDash val="solid"/>
      <a:round/>
    </a:ln>
  </c:spPr>
  <c:txPr>
    <a:bodyPr/>
    <a:lstStyle/>
    <a:p>
      <a:pPr>
        <a:defRPr lang="zh-CN" sz="800" b="0" i="0" u="none" strike="noStrike" baseline="0">
          <a:solidFill>
            <a:schemeClr val="tx1"/>
          </a:solidFill>
          <a:latin typeface="Arial" panose="020B0604020202020204" pitchFamily="7" charset="0"/>
          <a:ea typeface="楷体" panose="02010609060101010101" pitchFamily="49" charset="-122"/>
          <a:cs typeface="Arial" panose="020B0604020202020204" pitchFamily="7" charset="0"/>
        </a:defRPr>
      </a:pPr>
      <a:endParaRPr lang="zh-CN"/>
    </a:p>
  </c:txPr>
  <c:printSettings>
    <c:headerFooter/>
    <c:pageMargins b="0.75" l="0.7" r="0.7" t="0.75" header="0.3" footer="0.3"/>
    <c:pageSetup/>
  </c:printSettings>
  <c:userShapes r:id="rId2"/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7.5882009520673005E-2"/>
          <c:y val="6.1176572686847799E-2"/>
          <c:w val="0.86689006317176098"/>
          <c:h val="0.86190012432656404"/>
        </c:manualLayout>
      </c:layout>
      <c:scatterChart>
        <c:scatterStyle val="lineMarker"/>
        <c:varyColors val="0"/>
        <c:ser>
          <c:idx val="0"/>
          <c:order val="0"/>
          <c:spPr>
            <a:ln w="19050" cap="rnd" cmpd="sng" algn="ctr">
              <a:noFill/>
              <a:prstDash val="solid"/>
              <a:round/>
            </a:ln>
          </c:spPr>
          <c:marker>
            <c:symbol val="circle"/>
            <c:size val="5"/>
            <c:spPr>
              <a:solidFill>
                <a:srgbClr val="003778"/>
              </a:solidFill>
              <a:ln w="6350" cap="flat" cmpd="sng" algn="ctr">
                <a:noFill/>
                <a:prstDash val="solid"/>
                <a:round/>
              </a:ln>
            </c:spPr>
          </c:marker>
          <c:dLbls>
            <c:dLbl>
              <c:idx val="0"/>
              <c:layout>
                <c:manualLayout>
                  <c:x val="-1.0144235240527877E-2"/>
                  <c:y val="-1.0021722100001721E-2"/>
                </c:manualLayout>
              </c:layout>
              <c:tx>
                <c:rich>
                  <a:bodyPr/>
                  <a:lstStyle/>
                  <a:p>
                    <a:fld id="{7F35ACFE-06BF-4F54-9A11-9A8C3F1CD370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0-742E-488A-BCD1-D11D2C729BE5}"/>
                </c:ex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</c:extLst>
            </c:dLbl>
            <c:dLbl>
              <c:idx val="1"/>
              <c:layout>
                <c:manualLayout>
                  <c:x val="-8.5934177500938014E-2"/>
                  <c:y val="-5.18456436799961E-3"/>
                </c:manualLayout>
              </c:layout>
              <c:tx>
                <c:rich>
                  <a:bodyPr/>
                  <a:lstStyle/>
                  <a:p>
                    <a:fld id="{04C667B8-0E76-4EA9-9F3B-16A8CF14EFD9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</c:extLst>
            </c:dLbl>
            <c:dLbl>
              <c:idx val="2"/>
              <c:layout>
                <c:manualLayout>
                  <c:x val="-8.7762564256277084E-2"/>
                  <c:y val="2.5922821839996862E-3"/>
                </c:manualLayout>
              </c:layout>
              <c:tx>
                <c:rich>
                  <a:bodyPr/>
                  <a:lstStyle/>
                  <a:p>
                    <a:fld id="{9FEE19BE-0A7E-44E6-8A6B-A41BB098879E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</c:extLst>
            </c:dLbl>
            <c:dLbl>
              <c:idx val="3"/>
              <c:layout/>
              <c:tx>
                <c:rich>
                  <a:bodyPr/>
                  <a:lstStyle/>
                  <a:p>
                    <a:fld id="{C767E80A-1B01-4C46-B554-EB1E524A3A61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4"/>
              <c:layout>
                <c:manualLayout>
                  <c:x val="0"/>
                  <c:y val="1.5553693103998687E-2"/>
                </c:manualLayout>
              </c:layout>
              <c:tx>
                <c:rich>
                  <a:bodyPr/>
                  <a:lstStyle/>
                  <a:p>
                    <a:fld id="{8257C54B-BDBF-40BB-9A63-E9977EF79132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</c:extLst>
            </c:dLbl>
            <c:dLbl>
              <c:idx val="5"/>
              <c:layout/>
              <c:tx>
                <c:rich>
                  <a:bodyPr/>
                  <a:lstStyle/>
                  <a:p>
                    <a:fld id="{E97A509D-0D0A-4946-9676-03C410AE4276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6"/>
              <c:layout/>
              <c:tx>
                <c:rich>
                  <a:bodyPr/>
                  <a:lstStyle/>
                  <a:p>
                    <a:fld id="{C9FC4E81-E775-419C-BFC5-F88B1906DB98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7"/>
              <c:layout/>
              <c:tx>
                <c:rich>
                  <a:bodyPr/>
                  <a:lstStyle/>
                  <a:p>
                    <a:fld id="{80ADF4D6-606A-49B6-8A03-C49327D46D27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8"/>
              <c:layout/>
              <c:tx>
                <c:rich>
                  <a:bodyPr/>
                  <a:lstStyle/>
                  <a:p>
                    <a:fld id="{FB1FAC08-66C1-4FF0-B70D-0A938A4BDDB9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9"/>
              <c:layout/>
              <c:tx>
                <c:rich>
                  <a:bodyPr/>
                  <a:lstStyle/>
                  <a:p>
                    <a:fld id="{4451609E-0961-4B0A-8390-531AC97BB407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10"/>
              <c:layout>
                <c:manualLayout>
                  <c:x val="-2.3769027819408501E-2"/>
                  <c:y val="-2.0738257471998298E-2"/>
                </c:manualLayout>
              </c:layout>
              <c:tx>
                <c:rich>
                  <a:bodyPr/>
                  <a:lstStyle/>
                  <a:p>
                    <a:fld id="{925E0D9C-4445-4988-BD22-8DA761566E5D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</c:extLst>
            </c:dLbl>
            <c:dLbl>
              <c:idx val="11"/>
              <c:layout>
                <c:manualLayout>
                  <c:x val="-5.485160266017316E-3"/>
                  <c:y val="2.5922821839997339E-3"/>
                </c:manualLayout>
              </c:layout>
              <c:tx>
                <c:rich>
                  <a:bodyPr/>
                  <a:lstStyle/>
                  <a:p>
                    <a:fld id="{8733AC1A-98F5-4EAB-AF8B-7029C7F9F9AE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</c:extLst>
            </c:dLbl>
            <c:dLbl>
              <c:idx val="12"/>
              <c:layout/>
              <c:tx>
                <c:rich>
                  <a:bodyPr/>
                  <a:lstStyle/>
                  <a:p>
                    <a:fld id="{5D164D51-80D3-4884-849E-1341C3A6D5F6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13"/>
              <c:layout>
                <c:manualLayout>
                  <c:x val="-8.7762564256277126E-2"/>
                  <c:y val="2.5922821839997811E-3"/>
                </c:manualLayout>
              </c:layout>
              <c:tx>
                <c:rich>
                  <a:bodyPr/>
                  <a:lstStyle/>
                  <a:p>
                    <a:fld id="{65947C55-3089-4863-9C2F-39736B343953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</c:extLst>
            </c:dLbl>
            <c:dLbl>
              <c:idx val="14"/>
              <c:layout/>
              <c:tx>
                <c:rich>
                  <a:bodyPr/>
                  <a:lstStyle/>
                  <a:p>
                    <a:fld id="{1BA1D0C7-A418-45F0-9245-8F6FA6CFEA75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15"/>
              <c:layout/>
              <c:tx>
                <c:rich>
                  <a:bodyPr/>
                  <a:lstStyle/>
                  <a:p>
                    <a:fld id="{7AEE9A9D-5AC3-4733-BD88-4ED6B65A1403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16"/>
              <c:layout/>
              <c:tx>
                <c:rich>
                  <a:bodyPr/>
                  <a:lstStyle/>
                  <a:p>
                    <a:fld id="{B13BEF69-3449-412F-A845-56DD0CE7320D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17"/>
              <c:layout>
                <c:manualLayout>
                  <c:x val="-0.11520555722936807"/>
                  <c:y val="-1.3250992154995291E-2"/>
                </c:manualLayout>
              </c:layout>
              <c:tx>
                <c:rich>
                  <a:bodyPr/>
                  <a:lstStyle/>
                  <a:p>
                    <a:fld id="{DC9DEC35-E519-4A89-929F-694A74DE5B54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11-742E-488A-BCD1-D11D2C729BE5}"/>
                </c:ex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</c:extLst>
            </c:dLbl>
            <c:dLbl>
              <c:idx val="18"/>
              <c:layout>
                <c:manualLayout>
                  <c:x val="-5.3023215904834053E-2"/>
                  <c:y val="-2.5922821839997813E-2"/>
                </c:manualLayout>
              </c:layout>
              <c:tx>
                <c:rich>
                  <a:bodyPr/>
                  <a:lstStyle/>
                  <a:p>
                    <a:fld id="{8322D8FC-26F6-4993-964A-7109DE76110F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</c:extLst>
            </c:dLbl>
            <c:dLbl>
              <c:idx val="19"/>
              <c:layout/>
              <c:tx>
                <c:rich>
                  <a:bodyPr/>
                  <a:lstStyle/>
                  <a:p>
                    <a:fld id="{8540379B-C4CB-4A93-A829-63D78281D09A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20"/>
              <c:layout>
                <c:manualLayout>
                  <c:x val="-8.7762564256277056E-2"/>
                  <c:y val="2.5922821839997339E-3"/>
                </c:manualLayout>
              </c:layout>
              <c:tx>
                <c:rich>
                  <a:bodyPr/>
                  <a:lstStyle/>
                  <a:p>
                    <a:fld id="{57CB37E3-FEDE-42CD-8F15-54F9D95A41F4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</c:extLst>
            </c:dLbl>
            <c:dLbl>
              <c:idx val="21"/>
              <c:layout/>
              <c:tx>
                <c:rich>
                  <a:bodyPr/>
                  <a:lstStyle/>
                  <a:p>
                    <a:fld id="{6B5B420F-5EDE-414F-A338-4611D025FCB2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22"/>
              <c:layout>
                <c:manualLayout>
                  <c:x val="-9.5076111277633504E-2"/>
                  <c:y val="-2.5922821839997813E-2"/>
                </c:manualLayout>
              </c:layout>
              <c:tx>
                <c:rich>
                  <a:bodyPr/>
                  <a:lstStyle/>
                  <a:p>
                    <a:fld id="{3799C3EB-3CB4-4955-B307-F977774E9718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</c:extLst>
            </c:dLbl>
            <c:dLbl>
              <c:idx val="23"/>
              <c:layout/>
              <c:tx>
                <c:rich>
                  <a:bodyPr/>
                  <a:lstStyle/>
                  <a:p>
                    <a:fld id="{83AF0C77-8636-4DE8-89DA-EE3A4359190C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24"/>
              <c:layout/>
              <c:tx>
                <c:rich>
                  <a:bodyPr/>
                  <a:lstStyle/>
                  <a:p>
                    <a:fld id="{F3E72A74-27BF-4D6A-998D-5A50C62FF447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25"/>
              <c:layout/>
              <c:tx>
                <c:rich>
                  <a:bodyPr/>
                  <a:lstStyle/>
                  <a:p>
                    <a:fld id="{902CD02B-FCE5-4CE2-AFDF-F5C0F8E1060F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26"/>
              <c:layout/>
              <c:tx>
                <c:rich>
                  <a:bodyPr/>
                  <a:lstStyle/>
                  <a:p>
                    <a:fld id="{1A459780-92E5-4062-AA30-3C7B70F77695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27"/>
              <c:layout/>
              <c:tx>
                <c:rich>
                  <a:bodyPr/>
                  <a:lstStyle/>
                  <a:p>
                    <a:fld id="{99305195-39B3-44BD-B8D4-09A50AA0D293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28"/>
              <c:layout>
                <c:manualLayout>
                  <c:x val="-9.6620594199781404E-2"/>
                  <c:y val="-8.0085190149001111E-3"/>
                </c:manualLayout>
              </c:layout>
              <c:tx>
                <c:rich>
                  <a:bodyPr/>
                  <a:lstStyle/>
                  <a:p>
                    <a:fld id="{F6AAE55A-4EC1-4EF1-A0CD-1834A667E24C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1C-742E-488A-BCD1-D11D2C729BE5}"/>
                </c:ex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</c:extLst>
            </c:dLbl>
            <c:dLbl>
              <c:idx val="29"/>
              <c:layout/>
              <c:tx>
                <c:rich>
                  <a:bodyPr/>
                  <a:lstStyle/>
                  <a:p>
                    <a:fld id="{CF5DE1E0-8856-4C83-9A9C-51FEA14CC442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30"/>
              <c:layout/>
              <c:tx>
                <c:rich>
                  <a:bodyPr/>
                  <a:lstStyle/>
                  <a:p>
                    <a:fld id="{C6CCA9B7-0F31-4432-A515-755FBB180438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31"/>
              <c:layout>
                <c:manualLayout>
                  <c:x val="-8.5189865727307842E-2"/>
                  <c:y val="-2.2751460557099812E-2"/>
                </c:manualLayout>
              </c:layout>
              <c:tx>
                <c:rich>
                  <a:bodyPr/>
                  <a:lstStyle/>
                  <a:p>
                    <a:fld id="{0409402B-45CD-4030-9DFE-3C12C646758F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1F-742E-488A-BCD1-D11D2C729BE5}"/>
                </c:ex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</c:extLst>
            </c:dLbl>
            <c:dLbl>
              <c:idx val="32"/>
              <c:layout/>
              <c:tx>
                <c:rich>
                  <a:bodyPr/>
                  <a:lstStyle/>
                  <a:p>
                    <a:fld id="{ED1C027F-70A9-4919-94FF-57770C0BF6A9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33"/>
              <c:layout>
                <c:manualLayout>
                  <c:x val="-5.485160266017316E-3"/>
                  <c:y val="0"/>
                </c:manualLayout>
              </c:layout>
              <c:tx>
                <c:rich>
                  <a:bodyPr/>
                  <a:lstStyle/>
                  <a:p>
                    <a:fld id="{476360B4-6A20-4179-B22D-51F58B85DE9E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</c:extLst>
            </c:dLbl>
            <c:dLbl>
              <c:idx val="34"/>
              <c:layout>
                <c:manualLayout>
                  <c:x val="-3.4739348351443065E-2"/>
                  <c:y val="-2.5922821839997858E-2"/>
                </c:manualLayout>
              </c:layout>
              <c:tx>
                <c:rich>
                  <a:bodyPr/>
                  <a:lstStyle/>
                  <a:p>
                    <a:fld id="{2385E7E7-171C-4F69-BBD7-4949E797E1A3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</c:extLst>
            </c:dLbl>
            <c:dLbl>
              <c:idx val="35"/>
              <c:layout>
                <c:manualLayout>
                  <c:x val="-5.485160266017316E-3"/>
                  <c:y val="5.1845643679995623E-3"/>
                </c:manualLayout>
              </c:layout>
              <c:tx>
                <c:rich>
                  <a:bodyPr/>
                  <a:lstStyle/>
                  <a:p>
                    <a:fld id="{56547E45-E2CD-4334-A8C3-DF34C9DB1835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</c:extLst>
            </c:dLbl>
            <c:spPr>
              <a:noFill/>
              <a:ln>
                <a:solidFill>
                  <a:sysClr val="windowText" lastClr="000000"/>
                </a:solidFill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DataLabelsRange val="1"/>
                <c15:showLeaderLines val="1"/>
              </c:ext>
            </c:extLst>
          </c:dLbls>
          <c:xVal>
            <c:numRef>
              <c:f>'面板-景气指数'!$L$48:$L$83</c:f>
              <c:numCache>
                <c:formatCode>0.0_);[Red]\(0.0\)</c:formatCode>
                <c:ptCount val="36"/>
                <c:pt idx="0">
                  <c:v>-0.91666666666666563</c:v>
                </c:pt>
                <c:pt idx="1">
                  <c:v>-1.2230769230769378</c:v>
                </c:pt>
                <c:pt idx="2">
                  <c:v>-10.099999999999998</c:v>
                </c:pt>
                <c:pt idx="3">
                  <c:v>-4.3999999999999932</c:v>
                </c:pt>
                <c:pt idx="4">
                  <c:v>-9.0909090909085943E-3</c:v>
                </c:pt>
                <c:pt idx="5">
                  <c:v>4.6916666666666664</c:v>
                </c:pt>
                <c:pt idx="6">
                  <c:v>-54.666666666666686</c:v>
                </c:pt>
                <c:pt idx="7">
                  <c:v>-30.55</c:v>
                </c:pt>
                <c:pt idx="8">
                  <c:v>-6.5000000000000053</c:v>
                </c:pt>
                <c:pt idx="9">
                  <c:v>-4.5041666666666753</c:v>
                </c:pt>
                <c:pt idx="10">
                  <c:v>3.6500000000000088</c:v>
                </c:pt>
                <c:pt idx="11">
                  <c:v>-6.133333333333324</c:v>
                </c:pt>
                <c:pt idx="12">
                  <c:v>1.6176470588235292</c:v>
                </c:pt>
                <c:pt idx="13">
                  <c:v>8.3000000000000025</c:v>
                </c:pt>
                <c:pt idx="14">
                  <c:v>-18.350000000000023</c:v>
                </c:pt>
                <c:pt idx="15">
                  <c:v>-8.5090909090909133</c:v>
                </c:pt>
                <c:pt idx="16">
                  <c:v>-3.787179487179487</c:v>
                </c:pt>
                <c:pt idx="17">
                  <c:v>19.899999999999995</c:v>
                </c:pt>
                <c:pt idx="18">
                  <c:v>-5.6222222222222289</c:v>
                </c:pt>
                <c:pt idx="19">
                  <c:v>7.7999999999999847</c:v>
                </c:pt>
                <c:pt idx="20">
                  <c:v>-0.53333333333334121</c:v>
                </c:pt>
                <c:pt idx="21">
                  <c:v>8.0749999999999993</c:v>
                </c:pt>
                <c:pt idx="22">
                  <c:v>-9.0818181818181856</c:v>
                </c:pt>
                <c:pt idx="23">
                  <c:v>18.2</c:v>
                </c:pt>
                <c:pt idx="24">
                  <c:v>-6.9250000000000034</c:v>
                </c:pt>
                <c:pt idx="25">
                  <c:v>-5.5999999999999943</c:v>
                </c:pt>
                <c:pt idx="26">
                  <c:v>-2.9999999999999916</c:v>
                </c:pt>
                <c:pt idx="27">
                  <c:v>-25.300000000000004</c:v>
                </c:pt>
                <c:pt idx="28">
                  <c:v>-3.1000000000000028</c:v>
                </c:pt>
                <c:pt idx="29">
                  <c:v>13.849999999999996</c:v>
                </c:pt>
                <c:pt idx="30">
                  <c:v>13.4</c:v>
                </c:pt>
                <c:pt idx="31">
                  <c:v>5.9999999999999947</c:v>
                </c:pt>
                <c:pt idx="32">
                  <c:v>2.1000000000000005</c:v>
                </c:pt>
                <c:pt idx="33">
                  <c:v>0.25000000000000577</c:v>
                </c:pt>
                <c:pt idx="34">
                  <c:v>-8.7500000000000018</c:v>
                </c:pt>
                <c:pt idx="35">
                  <c:v>3.6999999999999922</c:v>
                </c:pt>
              </c:numCache>
            </c:numRef>
          </c:xVal>
          <c:yVal>
            <c:numRef>
              <c:f>'面板-景气指数'!$N$48:$N$83</c:f>
              <c:numCache>
                <c:formatCode>0.0%</c:formatCode>
                <c:ptCount val="36"/>
                <c:pt idx="0">
                  <c:v>0.6828333333333334</c:v>
                </c:pt>
                <c:pt idx="1">
                  <c:v>0.66784615384615387</c:v>
                </c:pt>
                <c:pt idx="2">
                  <c:v>0.53600000000000003</c:v>
                </c:pt>
                <c:pt idx="3">
                  <c:v>0.85499999999999998</c:v>
                </c:pt>
                <c:pt idx="4">
                  <c:v>0.32127272727272727</c:v>
                </c:pt>
                <c:pt idx="5">
                  <c:v>0.43658333333333332</c:v>
                </c:pt>
                <c:pt idx="6">
                  <c:v>0.18583333333333332</c:v>
                </c:pt>
                <c:pt idx="7">
                  <c:v>0.24199999999999999</c:v>
                </c:pt>
                <c:pt idx="8">
                  <c:v>0.71749999999999992</c:v>
                </c:pt>
                <c:pt idx="9">
                  <c:v>0.75958333333333339</c:v>
                </c:pt>
                <c:pt idx="10">
                  <c:v>0.6765000000000001</c:v>
                </c:pt>
                <c:pt idx="11">
                  <c:v>0.58266666666666667</c:v>
                </c:pt>
                <c:pt idx="12">
                  <c:v>0.34270588235294114</c:v>
                </c:pt>
                <c:pt idx="13">
                  <c:v>0.54400000000000004</c:v>
                </c:pt>
                <c:pt idx="14">
                  <c:v>0.35899999999999999</c:v>
                </c:pt>
                <c:pt idx="15">
                  <c:v>0.21063636363636368</c:v>
                </c:pt>
                <c:pt idx="16">
                  <c:v>0.37579487179487181</c:v>
                </c:pt>
                <c:pt idx="17">
                  <c:v>0.77899999999999991</c:v>
                </c:pt>
                <c:pt idx="18">
                  <c:v>0.37544444444444441</c:v>
                </c:pt>
                <c:pt idx="19">
                  <c:v>0.80279999999999985</c:v>
                </c:pt>
                <c:pt idx="20">
                  <c:v>0.6263333333333333</c:v>
                </c:pt>
                <c:pt idx="21">
                  <c:v>0.56625000000000003</c:v>
                </c:pt>
                <c:pt idx="22">
                  <c:v>0.3747272727272728</c:v>
                </c:pt>
                <c:pt idx="23">
                  <c:v>0.51500000000000001</c:v>
                </c:pt>
                <c:pt idx="24">
                  <c:v>0.83799999999999986</c:v>
                </c:pt>
                <c:pt idx="25">
                  <c:v>0.52575000000000005</c:v>
                </c:pt>
                <c:pt idx="26">
                  <c:v>0.44700000000000001</c:v>
                </c:pt>
                <c:pt idx="27">
                  <c:v>0.25663636363636361</c:v>
                </c:pt>
                <c:pt idx="28">
                  <c:v>0.3</c:v>
                </c:pt>
                <c:pt idx="29">
                  <c:v>0.47149999999999997</c:v>
                </c:pt>
                <c:pt idx="30">
                  <c:v>0.65600000000000003</c:v>
                </c:pt>
                <c:pt idx="31">
                  <c:v>0.73099999999999998</c:v>
                </c:pt>
                <c:pt idx="32">
                  <c:v>0.14366666666666666</c:v>
                </c:pt>
                <c:pt idx="33">
                  <c:v>0.62649999999999995</c:v>
                </c:pt>
                <c:pt idx="34">
                  <c:v>0.53387499999999999</c:v>
                </c:pt>
                <c:pt idx="35">
                  <c:v>0.66724999999999979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24-742E-488A-BCD1-D11D2C729BE5}"/>
            </c:ext>
            <c:ext xmlns:c15="http://schemas.microsoft.com/office/drawing/2012/chart" uri="{02D57815-91ED-43cb-92C2-25804820EDAC}">
              <c15:datalabelsRange>
                <c15:f>'面板-景气指数'!$J$48:$J$83</c15:f>
                <c15:dlblRangeCache>
                  <c:ptCount val="36"/>
                  <c:pt idx="0">
                    <c:v>锂电上游</c:v>
                  </c:pt>
                  <c:pt idx="1">
                    <c:v>锂电中游</c:v>
                  </c:pt>
                  <c:pt idx="2">
                    <c:v>锂电下游</c:v>
                  </c:pt>
                  <c:pt idx="3">
                    <c:v>机器人上游</c:v>
                  </c:pt>
                  <c:pt idx="4">
                    <c:v>机器人中游</c:v>
                  </c:pt>
                  <c:pt idx="5">
                    <c:v>机床中游</c:v>
                  </c:pt>
                  <c:pt idx="6">
                    <c:v>元宇宙中游</c:v>
                  </c:pt>
                  <c:pt idx="7">
                    <c:v>元宇宙下游</c:v>
                  </c:pt>
                  <c:pt idx="8">
                    <c:v>光伏上游</c:v>
                  </c:pt>
                  <c:pt idx="9">
                    <c:v>光伏中游</c:v>
                  </c:pt>
                  <c:pt idx="10">
                    <c:v>光伏下游</c:v>
                  </c:pt>
                  <c:pt idx="11">
                    <c:v>风电上游</c:v>
                  </c:pt>
                  <c:pt idx="12">
                    <c:v>风电中游</c:v>
                  </c:pt>
                  <c:pt idx="13">
                    <c:v>风电下游</c:v>
                  </c:pt>
                  <c:pt idx="14">
                    <c:v>半导体上游</c:v>
                  </c:pt>
                  <c:pt idx="15">
                    <c:v>半导体中游</c:v>
                  </c:pt>
                  <c:pt idx="16">
                    <c:v>数字基建上游</c:v>
                  </c:pt>
                  <c:pt idx="17">
                    <c:v>数字基建中游</c:v>
                  </c:pt>
                  <c:pt idx="18">
                    <c:v>数字基建下游</c:v>
                  </c:pt>
                  <c:pt idx="19">
                    <c:v>CXO上游</c:v>
                  </c:pt>
                  <c:pt idx="20">
                    <c:v>CXO中游</c:v>
                  </c:pt>
                  <c:pt idx="21">
                    <c:v>智能汽车上游</c:v>
                  </c:pt>
                  <c:pt idx="22">
                    <c:v>智能汽车中游</c:v>
                  </c:pt>
                  <c:pt idx="23">
                    <c:v>智能汽车下游</c:v>
                  </c:pt>
                  <c:pt idx="24">
                    <c:v>航空装备上游</c:v>
                  </c:pt>
                  <c:pt idx="25">
                    <c:v>航空装备中游</c:v>
                  </c:pt>
                  <c:pt idx="26">
                    <c:v>航空装备下游</c:v>
                  </c:pt>
                  <c:pt idx="27">
                    <c:v>物联网上游</c:v>
                  </c:pt>
                  <c:pt idx="28">
                    <c:v>物联网中游</c:v>
                  </c:pt>
                  <c:pt idx="29">
                    <c:v>物联网下游</c:v>
                  </c:pt>
                  <c:pt idx="30">
                    <c:v>医美-化妆品上游</c:v>
                  </c:pt>
                  <c:pt idx="31">
                    <c:v>医美-化妆品中游</c:v>
                  </c:pt>
                  <c:pt idx="32">
                    <c:v>医美-化妆品下游</c:v>
                  </c:pt>
                  <c:pt idx="33">
                    <c:v>储能上游</c:v>
                  </c:pt>
                  <c:pt idx="34">
                    <c:v>储能中游</c:v>
                  </c:pt>
                  <c:pt idx="35">
                    <c:v>储能下游</c:v>
                  </c:pt>
                </c15:dlblRangeCache>
              </c15:datalabelsRange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1711770784"/>
        <c:axId val="1711788192"/>
      </c:scatterChart>
      <c:valAx>
        <c:axId val="1711770784"/>
        <c:scaling>
          <c:orientation val="minMax"/>
          <c:max val="25"/>
          <c:min val="-20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zh-CN" sz="600" b="0" i="0" u="none" strike="noStrike" kern="1200" baseline="0">
                    <a:solidFill>
                      <a:schemeClr val="tx1"/>
                    </a:solidFill>
                    <a:latin typeface="Arial" panose="020B0604020202020204" pitchFamily="7" charset="0"/>
                    <a:ea typeface="楷体" panose="02010609060101010101" pitchFamily="49" charset="-122"/>
                    <a:cs typeface="Arial" panose="020B0604020202020204" pitchFamily="7" charset="0"/>
                  </a:defRPr>
                </a:pPr>
                <a:r>
                  <a:rPr lang="zh-CN" sz="600"/>
                  <a:t>景气度变化</a:t>
                </a:r>
                <a:r>
                  <a:rPr lang="zh-CN" altLang="zh-CN" sz="600" b="0" i="0" u="none" strike="noStrike" baseline="0">
                    <a:effectLst/>
                  </a:rPr>
                  <a:t>（</a:t>
                </a:r>
                <a:r>
                  <a:rPr lang="zh-CN" altLang="en-US" sz="600" b="0" i="0" u="none" strike="noStrike" baseline="0">
                    <a:effectLst/>
                  </a:rPr>
                  <a:t>近</a:t>
                </a:r>
                <a:r>
                  <a:rPr lang="en-US" altLang="zh-CN" sz="600" b="0" i="0" u="none" strike="noStrike" baseline="0">
                    <a:effectLst/>
                  </a:rPr>
                  <a:t>2</a:t>
                </a:r>
                <a:r>
                  <a:rPr lang="zh-CN" altLang="en-US" sz="600" b="0" i="0" u="none" strike="noStrike" baseline="0">
                    <a:effectLst/>
                  </a:rPr>
                  <a:t>个月</a:t>
                </a:r>
                <a:r>
                  <a:rPr lang="en-US" altLang="zh-CN" sz="600" b="0" i="0" u="none" strike="noStrike" baseline="0">
                    <a:effectLst/>
                  </a:rPr>
                  <a:t>,pct</a:t>
                </a:r>
                <a:r>
                  <a:rPr lang="zh-CN" altLang="zh-CN" sz="600" b="0" i="0" u="none" strike="noStrike" baseline="0">
                    <a:effectLst/>
                  </a:rPr>
                  <a:t>）</a:t>
                </a:r>
                <a:endParaRPr lang="zh-CN" sz="600"/>
              </a:p>
            </c:rich>
          </c:tx>
          <c:layout>
            <c:manualLayout>
              <c:xMode val="edge"/>
              <c:yMode val="edge"/>
              <c:x val="0.400695987381743"/>
              <c:y val="0.96351685189470504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);\(#,##0\)" sourceLinked="0"/>
        <c:majorTickMark val="out"/>
        <c:minorTickMark val="none"/>
        <c:tickLblPos val="low"/>
        <c:spPr>
          <a:ln w="3175" cap="flat" cmpd="sng" algn="ctr">
            <a:solidFill>
              <a:sysClr val="windowText" lastClr="000000"/>
            </a:solidFill>
            <a:prstDash val="solid"/>
            <a:round/>
          </a:ln>
        </c:spPr>
        <c:txPr>
          <a:bodyPr rot="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Arial" panose="020B0604020202020204" pitchFamily="7" charset="0"/>
                <a:ea typeface="楷体" panose="02010609060101010101" pitchFamily="49" charset="-122"/>
                <a:cs typeface="Arial" panose="020B0604020202020204" pitchFamily="7" charset="0"/>
              </a:defRPr>
            </a:pPr>
            <a:endParaRPr lang="zh-CN"/>
          </a:p>
        </c:txPr>
        <c:crossAx val="1711788192"/>
        <c:crossesAt val="0.5"/>
        <c:crossBetween val="midCat"/>
      </c:valAx>
      <c:valAx>
        <c:axId val="1711788192"/>
        <c:scaling>
          <c:orientation val="minMax"/>
          <c:max val="1"/>
        </c:scaling>
        <c:delete val="0"/>
        <c:axPos val="l"/>
        <c:majorGridlines>
          <c:spPr>
            <a:ln w="3175" cap="flat" cmpd="sng" algn="ctr">
              <a:solidFill>
                <a:srgbClr val="C0C0C0"/>
              </a:solidFill>
              <a:prstDash val="solid"/>
              <a:round/>
            </a:ln>
          </c:spPr>
        </c:majorGridlines>
        <c:title>
          <c:tx>
            <c:rich>
              <a:bodyPr rot="0" spcFirstLastPara="0" vertOverflow="ellipsis" vert="eaVert" wrap="square" anchor="ctr" anchorCtr="1"/>
              <a:lstStyle/>
              <a:p>
                <a:pPr>
                  <a:defRPr lang="zh-CN" sz="700" b="0" i="0" u="none" strike="noStrike" kern="1200" baseline="0">
                    <a:solidFill>
                      <a:schemeClr val="tx1"/>
                    </a:solidFill>
                    <a:latin typeface="Arial" panose="020B0604020202020204" pitchFamily="7" charset="0"/>
                    <a:ea typeface="楷体" panose="02010609060101010101" pitchFamily="49" charset="-122"/>
                    <a:cs typeface="Arial" panose="020B0604020202020204" pitchFamily="7" charset="0"/>
                  </a:defRPr>
                </a:pPr>
                <a:r>
                  <a:rPr lang="zh-CN" sz="700"/>
                  <a:t>当前景气度（</a:t>
                </a:r>
                <a:r>
                  <a:rPr lang="en-US" sz="700"/>
                  <a:t>2022</a:t>
                </a:r>
                <a:r>
                  <a:rPr lang="zh-CN" sz="700"/>
                  <a:t>年</a:t>
                </a:r>
                <a:r>
                  <a:rPr lang="en-US" altLang="zh-CN" sz="700"/>
                  <a:t>10</a:t>
                </a:r>
                <a:r>
                  <a:rPr lang="zh-CN" sz="700"/>
                  <a:t>月）</a:t>
                </a:r>
              </a:p>
            </c:rich>
          </c:tx>
          <c:layout>
            <c:manualLayout>
              <c:xMode val="edge"/>
              <c:yMode val="edge"/>
              <c:x val="2.22037240807694E-4"/>
              <c:y val="0.291426605210934"/>
            </c:manualLayout>
          </c:layout>
          <c:overlay val="0"/>
          <c:spPr>
            <a:noFill/>
            <a:ln w="25400">
              <a:noFill/>
            </a:ln>
          </c:spPr>
        </c:title>
        <c:numFmt formatCode="0%" sourceLinked="0"/>
        <c:majorTickMark val="out"/>
        <c:minorTickMark val="none"/>
        <c:tickLblPos val="low"/>
        <c:spPr>
          <a:ln w="9525" cap="flat" cmpd="sng" algn="ctr">
            <a:solidFill>
              <a:sysClr val="windowText" lastClr="000000"/>
            </a:solidFill>
            <a:prstDash val="solid"/>
            <a:round/>
          </a:ln>
        </c:spPr>
        <c:txPr>
          <a:bodyPr rot="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Arial" panose="020B0604020202020204" pitchFamily="7" charset="0"/>
                <a:ea typeface="楷体" panose="02010609060101010101" pitchFamily="49" charset="-122"/>
                <a:cs typeface="Arial" panose="020B0604020202020204" pitchFamily="7" charset="0"/>
              </a:defRPr>
            </a:pPr>
            <a:endParaRPr lang="zh-CN"/>
          </a:p>
        </c:txPr>
        <c:crossAx val="1711770784"/>
        <c:crossesAt val="0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9525" cap="flat" cmpd="sng" algn="ctr">
      <a:noFill/>
      <a:prstDash val="solid"/>
      <a:round/>
    </a:ln>
  </c:spPr>
  <c:txPr>
    <a:bodyPr/>
    <a:lstStyle/>
    <a:p>
      <a:pPr>
        <a:defRPr lang="zh-CN" sz="800" b="0" i="0" u="none" strike="noStrike" baseline="0">
          <a:solidFill>
            <a:schemeClr val="tx1"/>
          </a:solidFill>
          <a:latin typeface="Arial" panose="020B0604020202020204" pitchFamily="7" charset="0"/>
          <a:ea typeface="楷体" panose="02010609060101010101" pitchFamily="49" charset="-122"/>
          <a:cs typeface="Arial" panose="020B0604020202020204" pitchFamily="7" charset="0"/>
        </a:defRPr>
      </a:pPr>
      <a:endParaRPr lang="zh-CN"/>
    </a:p>
  </c:txPr>
  <c:printSettings>
    <c:headerFooter/>
    <c:pageMargins b="0.75" l="0.7" r="0.7" t="0.75" header="0.3" footer="0.3"/>
    <c:pageSetup/>
  </c:printSettings>
  <c:userShapes r:id="rId2"/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5.8755030621172398E-2"/>
          <c:y val="0.11177269507978201"/>
          <c:w val="0.86649108516607798"/>
          <c:h val="0.69019176435174401"/>
        </c:manualLayout>
      </c:layout>
      <c:lineChart>
        <c:grouping val="standard"/>
        <c:varyColors val="0"/>
        <c:ser>
          <c:idx val="0"/>
          <c:order val="0"/>
          <c:tx>
            <c:strRef>
              <c:f>'面板-景气指数'!$J$43</c:f>
              <c:strCache>
                <c:ptCount val="1"/>
                <c:pt idx="0">
                  <c:v>航空装备</c:v>
                </c:pt>
              </c:strCache>
            </c:strRef>
          </c:tx>
          <c:marker>
            <c:symbol val="none"/>
          </c:marker>
          <c:cat>
            <c:numRef>
              <c:f>'面板-景气指数'!$M$32:$CD$32</c:f>
              <c:numCache>
                <c:formatCode>[$-409]mmm\-yy;@</c:formatCode>
                <c:ptCount val="70"/>
                <c:pt idx="0">
                  <c:v>44865</c:v>
                </c:pt>
                <c:pt idx="1">
                  <c:v>44834</c:v>
                </c:pt>
                <c:pt idx="2">
                  <c:v>44804</c:v>
                </c:pt>
                <c:pt idx="3">
                  <c:v>44773</c:v>
                </c:pt>
                <c:pt idx="4">
                  <c:v>44742</c:v>
                </c:pt>
                <c:pt idx="5">
                  <c:v>44712</c:v>
                </c:pt>
                <c:pt idx="6">
                  <c:v>44681</c:v>
                </c:pt>
                <c:pt idx="7">
                  <c:v>44651</c:v>
                </c:pt>
                <c:pt idx="8">
                  <c:v>44620</c:v>
                </c:pt>
                <c:pt idx="9">
                  <c:v>44592</c:v>
                </c:pt>
                <c:pt idx="10">
                  <c:v>44561</c:v>
                </c:pt>
                <c:pt idx="11">
                  <c:v>44530</c:v>
                </c:pt>
                <c:pt idx="12">
                  <c:v>44500</c:v>
                </c:pt>
                <c:pt idx="13">
                  <c:v>44469</c:v>
                </c:pt>
                <c:pt idx="14">
                  <c:v>44439</c:v>
                </c:pt>
                <c:pt idx="15">
                  <c:v>44408</c:v>
                </c:pt>
                <c:pt idx="16">
                  <c:v>44377</c:v>
                </c:pt>
                <c:pt idx="17">
                  <c:v>44347</c:v>
                </c:pt>
                <c:pt idx="18">
                  <c:v>44316</c:v>
                </c:pt>
                <c:pt idx="19">
                  <c:v>44286</c:v>
                </c:pt>
                <c:pt idx="20">
                  <c:v>44255</c:v>
                </c:pt>
                <c:pt idx="21">
                  <c:v>44227</c:v>
                </c:pt>
                <c:pt idx="22">
                  <c:v>44196</c:v>
                </c:pt>
                <c:pt idx="23">
                  <c:v>44165</c:v>
                </c:pt>
                <c:pt idx="24">
                  <c:v>44135</c:v>
                </c:pt>
                <c:pt idx="25">
                  <c:v>44104</c:v>
                </c:pt>
                <c:pt idx="26">
                  <c:v>44074</c:v>
                </c:pt>
                <c:pt idx="27">
                  <c:v>44043</c:v>
                </c:pt>
                <c:pt idx="28">
                  <c:v>44012</c:v>
                </c:pt>
                <c:pt idx="29">
                  <c:v>43982</c:v>
                </c:pt>
                <c:pt idx="30">
                  <c:v>43951</c:v>
                </c:pt>
                <c:pt idx="31">
                  <c:v>43921</c:v>
                </c:pt>
                <c:pt idx="32">
                  <c:v>43890</c:v>
                </c:pt>
                <c:pt idx="33">
                  <c:v>43861</c:v>
                </c:pt>
                <c:pt idx="34">
                  <c:v>43830</c:v>
                </c:pt>
                <c:pt idx="35">
                  <c:v>43799</c:v>
                </c:pt>
                <c:pt idx="36">
                  <c:v>43769</c:v>
                </c:pt>
                <c:pt idx="37">
                  <c:v>43738</c:v>
                </c:pt>
                <c:pt idx="38">
                  <c:v>43708</c:v>
                </c:pt>
                <c:pt idx="39">
                  <c:v>43677</c:v>
                </c:pt>
                <c:pt idx="40">
                  <c:v>43646</c:v>
                </c:pt>
                <c:pt idx="41">
                  <c:v>43616</c:v>
                </c:pt>
                <c:pt idx="42">
                  <c:v>43585</c:v>
                </c:pt>
                <c:pt idx="43">
                  <c:v>43555</c:v>
                </c:pt>
                <c:pt idx="44">
                  <c:v>43524</c:v>
                </c:pt>
                <c:pt idx="45">
                  <c:v>43496</c:v>
                </c:pt>
                <c:pt idx="46">
                  <c:v>43465</c:v>
                </c:pt>
                <c:pt idx="47">
                  <c:v>43434</c:v>
                </c:pt>
                <c:pt idx="48">
                  <c:v>43404</c:v>
                </c:pt>
                <c:pt idx="49">
                  <c:v>43373</c:v>
                </c:pt>
                <c:pt idx="50">
                  <c:v>43343</c:v>
                </c:pt>
                <c:pt idx="51">
                  <c:v>43312</c:v>
                </c:pt>
                <c:pt idx="52">
                  <c:v>43281</c:v>
                </c:pt>
                <c:pt idx="53">
                  <c:v>43251</c:v>
                </c:pt>
                <c:pt idx="54">
                  <c:v>43220</c:v>
                </c:pt>
                <c:pt idx="55">
                  <c:v>43190</c:v>
                </c:pt>
                <c:pt idx="56">
                  <c:v>43159</c:v>
                </c:pt>
                <c:pt idx="57">
                  <c:v>43131</c:v>
                </c:pt>
                <c:pt idx="58">
                  <c:v>43100</c:v>
                </c:pt>
                <c:pt idx="59">
                  <c:v>43069</c:v>
                </c:pt>
                <c:pt idx="60">
                  <c:v>43039</c:v>
                </c:pt>
                <c:pt idx="61">
                  <c:v>43008</c:v>
                </c:pt>
                <c:pt idx="62">
                  <c:v>42978</c:v>
                </c:pt>
                <c:pt idx="63">
                  <c:v>42947</c:v>
                </c:pt>
                <c:pt idx="64">
                  <c:v>42916</c:v>
                </c:pt>
                <c:pt idx="65">
                  <c:v>42886</c:v>
                </c:pt>
                <c:pt idx="66">
                  <c:v>42855</c:v>
                </c:pt>
                <c:pt idx="67">
                  <c:v>42825</c:v>
                </c:pt>
                <c:pt idx="68">
                  <c:v>42794</c:v>
                </c:pt>
                <c:pt idx="69">
                  <c:v>42766</c:v>
                </c:pt>
              </c:numCache>
            </c:numRef>
          </c:cat>
          <c:val>
            <c:numRef>
              <c:f>'面板-景气指数'!$M$43:$CD$43</c:f>
              <c:numCache>
                <c:formatCode>0.0%</c:formatCode>
                <c:ptCount val="70"/>
                <c:pt idx="0">
                  <c:v>0.64288888888888884</c:v>
                </c:pt>
                <c:pt idx="1">
                  <c:v>0.65577777777777768</c:v>
                </c:pt>
                <c:pt idx="2">
                  <c:v>0.70188888888888878</c:v>
                </c:pt>
                <c:pt idx="3">
                  <c:v>0.69877777777777772</c:v>
                </c:pt>
                <c:pt idx="4">
                  <c:v>0.70999999999999974</c:v>
                </c:pt>
                <c:pt idx="5">
                  <c:v>0.76122222222222224</c:v>
                </c:pt>
                <c:pt idx="6">
                  <c:v>0.74355555555555553</c:v>
                </c:pt>
                <c:pt idx="7">
                  <c:v>0.77088888888888896</c:v>
                </c:pt>
                <c:pt idx="8">
                  <c:v>0.77933333333333332</c:v>
                </c:pt>
                <c:pt idx="9">
                  <c:v>0.74377777777777776</c:v>
                </c:pt>
                <c:pt idx="10">
                  <c:v>0.68911111111111101</c:v>
                </c:pt>
                <c:pt idx="11">
                  <c:v>0.83988888888888869</c:v>
                </c:pt>
                <c:pt idx="12">
                  <c:v>0.83333333333333326</c:v>
                </c:pt>
                <c:pt idx="13">
                  <c:v>0.78188888888888886</c:v>
                </c:pt>
                <c:pt idx="14">
                  <c:v>0.78333333333333333</c:v>
                </c:pt>
                <c:pt idx="15">
                  <c:v>0.78666666666666663</c:v>
                </c:pt>
                <c:pt idx="16">
                  <c:v>0.76877777777777767</c:v>
                </c:pt>
                <c:pt idx="17">
                  <c:v>0.7546666666666666</c:v>
                </c:pt>
                <c:pt idx="18">
                  <c:v>0.77877777777777768</c:v>
                </c:pt>
                <c:pt idx="19">
                  <c:v>0.75788888888888883</c:v>
                </c:pt>
                <c:pt idx="20">
                  <c:v>0.5053333333333333</c:v>
                </c:pt>
                <c:pt idx="21">
                  <c:v>0.48933333333333334</c:v>
                </c:pt>
                <c:pt idx="22">
                  <c:v>0.44566666666666666</c:v>
                </c:pt>
                <c:pt idx="23">
                  <c:v>0.49099999999999999</c:v>
                </c:pt>
                <c:pt idx="24">
                  <c:v>0.45733333333333337</c:v>
                </c:pt>
                <c:pt idx="25">
                  <c:v>0.433</c:v>
                </c:pt>
                <c:pt idx="26">
                  <c:v>0.21944444444444444</c:v>
                </c:pt>
                <c:pt idx="27">
                  <c:v>0.17588888888888887</c:v>
                </c:pt>
                <c:pt idx="28">
                  <c:v>0.192</c:v>
                </c:pt>
                <c:pt idx="29">
                  <c:v>0.13822222222222222</c:v>
                </c:pt>
                <c:pt idx="30">
                  <c:v>0.13977777777777778</c:v>
                </c:pt>
                <c:pt idx="31">
                  <c:v>0.20088888888888889</c:v>
                </c:pt>
                <c:pt idx="32">
                  <c:v>0.31188888888888888</c:v>
                </c:pt>
                <c:pt idx="33">
                  <c:v>0.30888888888888888</c:v>
                </c:pt>
                <c:pt idx="34">
                  <c:v>0.33444444444444443</c:v>
                </c:pt>
                <c:pt idx="35">
                  <c:v>0.28555555555555556</c:v>
                </c:pt>
                <c:pt idx="36">
                  <c:v>0.29844444444444446</c:v>
                </c:pt>
                <c:pt idx="37">
                  <c:v>0.31133333333333335</c:v>
                </c:pt>
                <c:pt idx="38">
                  <c:v>0.41388888888888886</c:v>
                </c:pt>
                <c:pt idx="39">
                  <c:v>0.47666666666666668</c:v>
                </c:pt>
                <c:pt idx="40">
                  <c:v>0.48155555555555557</c:v>
                </c:pt>
                <c:pt idx="41">
                  <c:v>0.58666666666666656</c:v>
                </c:pt>
                <c:pt idx="42">
                  <c:v>0.60588888888888881</c:v>
                </c:pt>
                <c:pt idx="43">
                  <c:v>0.56233333333333324</c:v>
                </c:pt>
                <c:pt idx="44">
                  <c:v>0.35955555555555557</c:v>
                </c:pt>
                <c:pt idx="45">
                  <c:v>0.45933333333333337</c:v>
                </c:pt>
                <c:pt idx="46">
                  <c:v>0.46266666666666673</c:v>
                </c:pt>
                <c:pt idx="47">
                  <c:v>0.46688888888888891</c:v>
                </c:pt>
                <c:pt idx="48">
                  <c:v>0.41866666666666674</c:v>
                </c:pt>
                <c:pt idx="49">
                  <c:v>0.40733333333333333</c:v>
                </c:pt>
                <c:pt idx="50">
                  <c:v>0.40622222222222226</c:v>
                </c:pt>
                <c:pt idx="51">
                  <c:v>0.36588888888888882</c:v>
                </c:pt>
                <c:pt idx="52">
                  <c:v>0.38044444444444447</c:v>
                </c:pt>
                <c:pt idx="53">
                  <c:v>0.39044444444444443</c:v>
                </c:pt>
                <c:pt idx="54">
                  <c:v>0.35677777777777769</c:v>
                </c:pt>
                <c:pt idx="55">
                  <c:v>0.37599999999999995</c:v>
                </c:pt>
                <c:pt idx="56">
                  <c:v>0.34922222222222221</c:v>
                </c:pt>
                <c:pt idx="57">
                  <c:v>0.28155555555555556</c:v>
                </c:pt>
                <c:pt idx="58">
                  <c:v>0.29911111111111111</c:v>
                </c:pt>
                <c:pt idx="59">
                  <c:v>0.40355555555555556</c:v>
                </c:pt>
                <c:pt idx="60">
                  <c:v>0.42622222222222222</c:v>
                </c:pt>
                <c:pt idx="61">
                  <c:v>0.45688888888888884</c:v>
                </c:pt>
                <c:pt idx="62">
                  <c:v>0.44377777777777777</c:v>
                </c:pt>
                <c:pt idx="63">
                  <c:v>0.45988888888888885</c:v>
                </c:pt>
                <c:pt idx="64">
                  <c:v>0.43411111111111117</c:v>
                </c:pt>
                <c:pt idx="65">
                  <c:v>0.33777777777777779</c:v>
                </c:pt>
                <c:pt idx="66">
                  <c:v>0.34900000000000003</c:v>
                </c:pt>
                <c:pt idx="67">
                  <c:v>0.33133333333333331</c:v>
                </c:pt>
                <c:pt idx="68">
                  <c:v>0.47155555555555562</c:v>
                </c:pt>
                <c:pt idx="69">
                  <c:v>0.51688888888888895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8B48-428F-AA5F-FFE250E9BF69}"/>
            </c:ext>
          </c:extLst>
        </c:ser>
        <c:ser>
          <c:idx val="1"/>
          <c:order val="1"/>
          <c:tx>
            <c:strRef>
              <c:f>'面板-景气指数'!$J$72</c:f>
              <c:strCache>
                <c:ptCount val="1"/>
                <c:pt idx="0">
                  <c:v>航空装备上游</c:v>
                </c:pt>
              </c:strCache>
            </c:strRef>
          </c:tx>
          <c:spPr>
            <a:ln w="12700" cap="rnd" cmpd="sng" algn="ctr">
              <a:solidFill>
                <a:srgbClr val="00B0F0"/>
              </a:solidFill>
              <a:prstDash val="dash"/>
              <a:round/>
            </a:ln>
          </c:spPr>
          <c:marker>
            <c:symbol val="none"/>
          </c:marker>
          <c:cat>
            <c:numRef>
              <c:f>'面板-景气指数'!$M$32:$CD$32</c:f>
              <c:numCache>
                <c:formatCode>[$-409]mmm\-yy;@</c:formatCode>
                <c:ptCount val="70"/>
                <c:pt idx="0">
                  <c:v>44865</c:v>
                </c:pt>
                <c:pt idx="1">
                  <c:v>44834</c:v>
                </c:pt>
                <c:pt idx="2">
                  <c:v>44804</c:v>
                </c:pt>
                <c:pt idx="3">
                  <c:v>44773</c:v>
                </c:pt>
                <c:pt idx="4">
                  <c:v>44742</c:v>
                </c:pt>
                <c:pt idx="5">
                  <c:v>44712</c:v>
                </c:pt>
                <c:pt idx="6">
                  <c:v>44681</c:v>
                </c:pt>
                <c:pt idx="7">
                  <c:v>44651</c:v>
                </c:pt>
                <c:pt idx="8">
                  <c:v>44620</c:v>
                </c:pt>
                <c:pt idx="9">
                  <c:v>44592</c:v>
                </c:pt>
                <c:pt idx="10">
                  <c:v>44561</c:v>
                </c:pt>
                <c:pt idx="11">
                  <c:v>44530</c:v>
                </c:pt>
                <c:pt idx="12">
                  <c:v>44500</c:v>
                </c:pt>
                <c:pt idx="13">
                  <c:v>44469</c:v>
                </c:pt>
                <c:pt idx="14">
                  <c:v>44439</c:v>
                </c:pt>
                <c:pt idx="15">
                  <c:v>44408</c:v>
                </c:pt>
                <c:pt idx="16">
                  <c:v>44377</c:v>
                </c:pt>
                <c:pt idx="17">
                  <c:v>44347</c:v>
                </c:pt>
                <c:pt idx="18">
                  <c:v>44316</c:v>
                </c:pt>
                <c:pt idx="19">
                  <c:v>44286</c:v>
                </c:pt>
                <c:pt idx="20">
                  <c:v>44255</c:v>
                </c:pt>
                <c:pt idx="21">
                  <c:v>44227</c:v>
                </c:pt>
                <c:pt idx="22">
                  <c:v>44196</c:v>
                </c:pt>
                <c:pt idx="23">
                  <c:v>44165</c:v>
                </c:pt>
                <c:pt idx="24">
                  <c:v>44135</c:v>
                </c:pt>
                <c:pt idx="25">
                  <c:v>44104</c:v>
                </c:pt>
                <c:pt idx="26">
                  <c:v>44074</c:v>
                </c:pt>
                <c:pt idx="27">
                  <c:v>44043</c:v>
                </c:pt>
                <c:pt idx="28">
                  <c:v>44012</c:v>
                </c:pt>
                <c:pt idx="29">
                  <c:v>43982</c:v>
                </c:pt>
                <c:pt idx="30">
                  <c:v>43951</c:v>
                </c:pt>
                <c:pt idx="31">
                  <c:v>43921</c:v>
                </c:pt>
                <c:pt idx="32">
                  <c:v>43890</c:v>
                </c:pt>
                <c:pt idx="33">
                  <c:v>43861</c:v>
                </c:pt>
                <c:pt idx="34">
                  <c:v>43830</c:v>
                </c:pt>
                <c:pt idx="35">
                  <c:v>43799</c:v>
                </c:pt>
                <c:pt idx="36">
                  <c:v>43769</c:v>
                </c:pt>
                <c:pt idx="37">
                  <c:v>43738</c:v>
                </c:pt>
                <c:pt idx="38">
                  <c:v>43708</c:v>
                </c:pt>
                <c:pt idx="39">
                  <c:v>43677</c:v>
                </c:pt>
                <c:pt idx="40">
                  <c:v>43646</c:v>
                </c:pt>
                <c:pt idx="41">
                  <c:v>43616</c:v>
                </c:pt>
                <c:pt idx="42">
                  <c:v>43585</c:v>
                </c:pt>
                <c:pt idx="43">
                  <c:v>43555</c:v>
                </c:pt>
                <c:pt idx="44">
                  <c:v>43524</c:v>
                </c:pt>
                <c:pt idx="45">
                  <c:v>43496</c:v>
                </c:pt>
                <c:pt idx="46">
                  <c:v>43465</c:v>
                </c:pt>
                <c:pt idx="47">
                  <c:v>43434</c:v>
                </c:pt>
                <c:pt idx="48">
                  <c:v>43404</c:v>
                </c:pt>
                <c:pt idx="49">
                  <c:v>43373</c:v>
                </c:pt>
                <c:pt idx="50">
                  <c:v>43343</c:v>
                </c:pt>
                <c:pt idx="51">
                  <c:v>43312</c:v>
                </c:pt>
                <c:pt idx="52">
                  <c:v>43281</c:v>
                </c:pt>
                <c:pt idx="53">
                  <c:v>43251</c:v>
                </c:pt>
                <c:pt idx="54">
                  <c:v>43220</c:v>
                </c:pt>
                <c:pt idx="55">
                  <c:v>43190</c:v>
                </c:pt>
                <c:pt idx="56">
                  <c:v>43159</c:v>
                </c:pt>
                <c:pt idx="57">
                  <c:v>43131</c:v>
                </c:pt>
                <c:pt idx="58">
                  <c:v>43100</c:v>
                </c:pt>
                <c:pt idx="59">
                  <c:v>43069</c:v>
                </c:pt>
                <c:pt idx="60">
                  <c:v>43039</c:v>
                </c:pt>
                <c:pt idx="61">
                  <c:v>43008</c:v>
                </c:pt>
                <c:pt idx="62">
                  <c:v>42978</c:v>
                </c:pt>
                <c:pt idx="63">
                  <c:v>42947</c:v>
                </c:pt>
                <c:pt idx="64">
                  <c:v>42916</c:v>
                </c:pt>
                <c:pt idx="65">
                  <c:v>42886</c:v>
                </c:pt>
                <c:pt idx="66">
                  <c:v>42855</c:v>
                </c:pt>
                <c:pt idx="67">
                  <c:v>42825</c:v>
                </c:pt>
                <c:pt idx="68">
                  <c:v>42794</c:v>
                </c:pt>
                <c:pt idx="69">
                  <c:v>42766</c:v>
                </c:pt>
              </c:numCache>
            </c:numRef>
          </c:cat>
          <c:val>
            <c:numRef>
              <c:f>'面板-景气指数'!$M$72:$CD$72</c:f>
              <c:numCache>
                <c:formatCode>0.0%</c:formatCode>
                <c:ptCount val="70"/>
                <c:pt idx="0">
                  <c:v>0.80899999999999994</c:v>
                </c:pt>
                <c:pt idx="1">
                  <c:v>0.83799999999999986</c:v>
                </c:pt>
                <c:pt idx="2">
                  <c:v>0.87824999999999998</c:v>
                </c:pt>
                <c:pt idx="3">
                  <c:v>0.87125000000000008</c:v>
                </c:pt>
                <c:pt idx="4">
                  <c:v>0.89649999999999985</c:v>
                </c:pt>
                <c:pt idx="5">
                  <c:v>0.91125</c:v>
                </c:pt>
                <c:pt idx="6">
                  <c:v>0.87149999999999994</c:v>
                </c:pt>
                <c:pt idx="7">
                  <c:v>0.93300000000000005</c:v>
                </c:pt>
                <c:pt idx="8">
                  <c:v>0.94825000000000004</c:v>
                </c:pt>
                <c:pt idx="9">
                  <c:v>0.86825000000000008</c:v>
                </c:pt>
                <c:pt idx="10">
                  <c:v>0.74524999999999997</c:v>
                </c:pt>
                <c:pt idx="11">
                  <c:v>0.90149999999999997</c:v>
                </c:pt>
                <c:pt idx="12">
                  <c:v>0.88674999999999993</c:v>
                </c:pt>
                <c:pt idx="13">
                  <c:v>0.77100000000000002</c:v>
                </c:pt>
                <c:pt idx="14">
                  <c:v>0.74824999999999997</c:v>
                </c:pt>
                <c:pt idx="15">
                  <c:v>0.75574999999999992</c:v>
                </c:pt>
                <c:pt idx="16">
                  <c:v>0.71549999999999991</c:v>
                </c:pt>
                <c:pt idx="17">
                  <c:v>0.70224999999999993</c:v>
                </c:pt>
                <c:pt idx="18">
                  <c:v>0.75649999999999995</c:v>
                </c:pt>
                <c:pt idx="19">
                  <c:v>0.70950000000000013</c:v>
                </c:pt>
                <c:pt idx="20">
                  <c:v>0.63750000000000007</c:v>
                </c:pt>
                <c:pt idx="21">
                  <c:v>0.60150000000000003</c:v>
                </c:pt>
                <c:pt idx="22">
                  <c:v>0.50324999999999998</c:v>
                </c:pt>
                <c:pt idx="23">
                  <c:v>0.43000000000000005</c:v>
                </c:pt>
                <c:pt idx="24">
                  <c:v>0.35425000000000001</c:v>
                </c:pt>
                <c:pt idx="25">
                  <c:v>0.29949999999999999</c:v>
                </c:pt>
                <c:pt idx="26">
                  <c:v>0.21825000000000003</c:v>
                </c:pt>
                <c:pt idx="27">
                  <c:v>0.12024999999999998</c:v>
                </c:pt>
                <c:pt idx="28">
                  <c:v>0.1565</c:v>
                </c:pt>
                <c:pt idx="29">
                  <c:v>0.17725000000000002</c:v>
                </c:pt>
                <c:pt idx="30">
                  <c:v>0.18075000000000002</c:v>
                </c:pt>
                <c:pt idx="31">
                  <c:v>0.31824999999999998</c:v>
                </c:pt>
                <c:pt idx="32">
                  <c:v>0.26574999999999999</c:v>
                </c:pt>
                <c:pt idx="33">
                  <c:v>0.25900000000000001</c:v>
                </c:pt>
                <c:pt idx="34">
                  <c:v>0.3165</c:v>
                </c:pt>
                <c:pt idx="35">
                  <c:v>0.28850000000000003</c:v>
                </c:pt>
                <c:pt idx="36">
                  <c:v>0.31750000000000006</c:v>
                </c:pt>
                <c:pt idx="37">
                  <c:v>0.34650000000000009</c:v>
                </c:pt>
                <c:pt idx="38">
                  <c:v>0.39075000000000004</c:v>
                </c:pt>
                <c:pt idx="39">
                  <c:v>0.53200000000000003</c:v>
                </c:pt>
                <c:pt idx="40">
                  <c:v>0.54300000000000004</c:v>
                </c:pt>
                <c:pt idx="41">
                  <c:v>0.47349999999999998</c:v>
                </c:pt>
                <c:pt idx="42">
                  <c:v>0.51674999999999993</c:v>
                </c:pt>
                <c:pt idx="43">
                  <c:v>0.41874999999999996</c:v>
                </c:pt>
                <c:pt idx="44">
                  <c:v>0.39924999999999999</c:v>
                </c:pt>
                <c:pt idx="45">
                  <c:v>0.62375000000000003</c:v>
                </c:pt>
                <c:pt idx="46">
                  <c:v>0.63125000000000009</c:v>
                </c:pt>
                <c:pt idx="47">
                  <c:v>0.28975000000000001</c:v>
                </c:pt>
                <c:pt idx="48">
                  <c:v>0.18124999999999999</c:v>
                </c:pt>
                <c:pt idx="49">
                  <c:v>0.15575</c:v>
                </c:pt>
                <c:pt idx="50">
                  <c:v>0.23950000000000002</c:v>
                </c:pt>
                <c:pt idx="51">
                  <c:v>0.14874999999999999</c:v>
                </c:pt>
                <c:pt idx="52">
                  <c:v>0.18149999999999999</c:v>
                </c:pt>
                <c:pt idx="53">
                  <c:v>0.33050000000000007</c:v>
                </c:pt>
                <c:pt idx="54">
                  <c:v>0.25474999999999998</c:v>
                </c:pt>
                <c:pt idx="55">
                  <c:v>0.29799999999999999</c:v>
                </c:pt>
                <c:pt idx="56">
                  <c:v>0.28249999999999997</c:v>
                </c:pt>
                <c:pt idx="57">
                  <c:v>0.13025</c:v>
                </c:pt>
                <c:pt idx="58">
                  <c:v>0.16974999999999998</c:v>
                </c:pt>
                <c:pt idx="59">
                  <c:v>0.42750000000000005</c:v>
                </c:pt>
                <c:pt idx="60">
                  <c:v>0.47849999999999998</c:v>
                </c:pt>
                <c:pt idx="61">
                  <c:v>0.54749999999999999</c:v>
                </c:pt>
                <c:pt idx="62">
                  <c:v>0.46924999999999994</c:v>
                </c:pt>
                <c:pt idx="63">
                  <c:v>0.50550000000000006</c:v>
                </c:pt>
                <c:pt idx="64">
                  <c:v>0.44750000000000001</c:v>
                </c:pt>
                <c:pt idx="65">
                  <c:v>0.42075000000000001</c:v>
                </c:pt>
                <c:pt idx="66">
                  <c:v>0.44600000000000001</c:v>
                </c:pt>
                <c:pt idx="67">
                  <c:v>0.40625</c:v>
                </c:pt>
                <c:pt idx="68">
                  <c:v>0.43599999999999994</c:v>
                </c:pt>
                <c:pt idx="69">
                  <c:v>0.53799999999999992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8B48-428F-AA5F-FFE250E9BF69}"/>
            </c:ext>
          </c:extLst>
        </c:ser>
        <c:ser>
          <c:idx val="2"/>
          <c:order val="2"/>
          <c:tx>
            <c:strRef>
              <c:f>'面板-景气指数'!$J$73</c:f>
              <c:strCache>
                <c:ptCount val="1"/>
                <c:pt idx="0">
                  <c:v>航空装备中游</c:v>
                </c:pt>
              </c:strCache>
            </c:strRef>
          </c:tx>
          <c:marker>
            <c:symbol val="none"/>
          </c:marker>
          <c:cat>
            <c:numRef>
              <c:f>'面板-景气指数'!$M$32:$CD$32</c:f>
              <c:numCache>
                <c:formatCode>[$-409]mmm\-yy;@</c:formatCode>
                <c:ptCount val="70"/>
                <c:pt idx="0">
                  <c:v>44865</c:v>
                </c:pt>
                <c:pt idx="1">
                  <c:v>44834</c:v>
                </c:pt>
                <c:pt idx="2">
                  <c:v>44804</c:v>
                </c:pt>
                <c:pt idx="3">
                  <c:v>44773</c:v>
                </c:pt>
                <c:pt idx="4">
                  <c:v>44742</c:v>
                </c:pt>
                <c:pt idx="5">
                  <c:v>44712</c:v>
                </c:pt>
                <c:pt idx="6">
                  <c:v>44681</c:v>
                </c:pt>
                <c:pt idx="7">
                  <c:v>44651</c:v>
                </c:pt>
                <c:pt idx="8">
                  <c:v>44620</c:v>
                </c:pt>
                <c:pt idx="9">
                  <c:v>44592</c:v>
                </c:pt>
                <c:pt idx="10">
                  <c:v>44561</c:v>
                </c:pt>
                <c:pt idx="11">
                  <c:v>44530</c:v>
                </c:pt>
                <c:pt idx="12">
                  <c:v>44500</c:v>
                </c:pt>
                <c:pt idx="13">
                  <c:v>44469</c:v>
                </c:pt>
                <c:pt idx="14">
                  <c:v>44439</c:v>
                </c:pt>
                <c:pt idx="15">
                  <c:v>44408</c:v>
                </c:pt>
                <c:pt idx="16">
                  <c:v>44377</c:v>
                </c:pt>
                <c:pt idx="17">
                  <c:v>44347</c:v>
                </c:pt>
                <c:pt idx="18">
                  <c:v>44316</c:v>
                </c:pt>
                <c:pt idx="19">
                  <c:v>44286</c:v>
                </c:pt>
                <c:pt idx="20">
                  <c:v>44255</c:v>
                </c:pt>
                <c:pt idx="21">
                  <c:v>44227</c:v>
                </c:pt>
                <c:pt idx="22">
                  <c:v>44196</c:v>
                </c:pt>
                <c:pt idx="23">
                  <c:v>44165</c:v>
                </c:pt>
                <c:pt idx="24">
                  <c:v>44135</c:v>
                </c:pt>
                <c:pt idx="25">
                  <c:v>44104</c:v>
                </c:pt>
                <c:pt idx="26">
                  <c:v>44074</c:v>
                </c:pt>
                <c:pt idx="27">
                  <c:v>44043</c:v>
                </c:pt>
                <c:pt idx="28">
                  <c:v>44012</c:v>
                </c:pt>
                <c:pt idx="29">
                  <c:v>43982</c:v>
                </c:pt>
                <c:pt idx="30">
                  <c:v>43951</c:v>
                </c:pt>
                <c:pt idx="31">
                  <c:v>43921</c:v>
                </c:pt>
                <c:pt idx="32">
                  <c:v>43890</c:v>
                </c:pt>
                <c:pt idx="33">
                  <c:v>43861</c:v>
                </c:pt>
                <c:pt idx="34">
                  <c:v>43830</c:v>
                </c:pt>
                <c:pt idx="35">
                  <c:v>43799</c:v>
                </c:pt>
                <c:pt idx="36">
                  <c:v>43769</c:v>
                </c:pt>
                <c:pt idx="37">
                  <c:v>43738</c:v>
                </c:pt>
                <c:pt idx="38">
                  <c:v>43708</c:v>
                </c:pt>
                <c:pt idx="39">
                  <c:v>43677</c:v>
                </c:pt>
                <c:pt idx="40">
                  <c:v>43646</c:v>
                </c:pt>
                <c:pt idx="41">
                  <c:v>43616</c:v>
                </c:pt>
                <c:pt idx="42">
                  <c:v>43585</c:v>
                </c:pt>
                <c:pt idx="43">
                  <c:v>43555</c:v>
                </c:pt>
                <c:pt idx="44">
                  <c:v>43524</c:v>
                </c:pt>
                <c:pt idx="45">
                  <c:v>43496</c:v>
                </c:pt>
                <c:pt idx="46">
                  <c:v>43465</c:v>
                </c:pt>
                <c:pt idx="47">
                  <c:v>43434</c:v>
                </c:pt>
                <c:pt idx="48">
                  <c:v>43404</c:v>
                </c:pt>
                <c:pt idx="49">
                  <c:v>43373</c:v>
                </c:pt>
                <c:pt idx="50">
                  <c:v>43343</c:v>
                </c:pt>
                <c:pt idx="51">
                  <c:v>43312</c:v>
                </c:pt>
                <c:pt idx="52">
                  <c:v>43281</c:v>
                </c:pt>
                <c:pt idx="53">
                  <c:v>43251</c:v>
                </c:pt>
                <c:pt idx="54">
                  <c:v>43220</c:v>
                </c:pt>
                <c:pt idx="55">
                  <c:v>43190</c:v>
                </c:pt>
                <c:pt idx="56">
                  <c:v>43159</c:v>
                </c:pt>
                <c:pt idx="57">
                  <c:v>43131</c:v>
                </c:pt>
                <c:pt idx="58">
                  <c:v>43100</c:v>
                </c:pt>
                <c:pt idx="59">
                  <c:v>43069</c:v>
                </c:pt>
                <c:pt idx="60">
                  <c:v>43039</c:v>
                </c:pt>
                <c:pt idx="61">
                  <c:v>43008</c:v>
                </c:pt>
                <c:pt idx="62">
                  <c:v>42978</c:v>
                </c:pt>
                <c:pt idx="63">
                  <c:v>42947</c:v>
                </c:pt>
                <c:pt idx="64">
                  <c:v>42916</c:v>
                </c:pt>
                <c:pt idx="65">
                  <c:v>42886</c:v>
                </c:pt>
                <c:pt idx="66">
                  <c:v>42855</c:v>
                </c:pt>
                <c:pt idx="67">
                  <c:v>42825</c:v>
                </c:pt>
                <c:pt idx="68">
                  <c:v>42794</c:v>
                </c:pt>
                <c:pt idx="69">
                  <c:v>42766</c:v>
                </c:pt>
              </c:numCache>
            </c:numRef>
          </c:cat>
          <c:val>
            <c:numRef>
              <c:f>'面板-景气指数'!$M$73:$CD$73</c:f>
              <c:numCache>
                <c:formatCode>0.0%</c:formatCode>
                <c:ptCount val="70"/>
                <c:pt idx="0">
                  <c:v>0.52575000000000005</c:v>
                </c:pt>
                <c:pt idx="1">
                  <c:v>0.52575000000000005</c:v>
                </c:pt>
                <c:pt idx="2">
                  <c:v>0.58174999999999999</c:v>
                </c:pt>
                <c:pt idx="3">
                  <c:v>0.58174999999999999</c:v>
                </c:pt>
                <c:pt idx="4">
                  <c:v>0.58174999999999999</c:v>
                </c:pt>
                <c:pt idx="5">
                  <c:v>0.74575000000000002</c:v>
                </c:pt>
                <c:pt idx="6">
                  <c:v>0.74575000000000002</c:v>
                </c:pt>
                <c:pt idx="7">
                  <c:v>0.74575000000000002</c:v>
                </c:pt>
                <c:pt idx="8">
                  <c:v>0.72700000000000009</c:v>
                </c:pt>
                <c:pt idx="9">
                  <c:v>0.72700000000000009</c:v>
                </c:pt>
                <c:pt idx="10">
                  <c:v>0.72700000000000009</c:v>
                </c:pt>
                <c:pt idx="11">
                  <c:v>0.85774999999999979</c:v>
                </c:pt>
                <c:pt idx="12">
                  <c:v>0.85774999999999979</c:v>
                </c:pt>
                <c:pt idx="13">
                  <c:v>0.85774999999999979</c:v>
                </c:pt>
                <c:pt idx="14">
                  <c:v>0.83899999999999986</c:v>
                </c:pt>
                <c:pt idx="15">
                  <c:v>0.83899999999999986</c:v>
                </c:pt>
                <c:pt idx="16">
                  <c:v>0.83899999999999986</c:v>
                </c:pt>
                <c:pt idx="17">
                  <c:v>0.89524999999999999</c:v>
                </c:pt>
                <c:pt idx="18">
                  <c:v>0.89524999999999999</c:v>
                </c:pt>
                <c:pt idx="19">
                  <c:v>0.89524999999999999</c:v>
                </c:pt>
                <c:pt idx="20">
                  <c:v>0.43250000000000005</c:v>
                </c:pt>
                <c:pt idx="21">
                  <c:v>0.43250000000000005</c:v>
                </c:pt>
                <c:pt idx="22">
                  <c:v>0.43250000000000005</c:v>
                </c:pt>
                <c:pt idx="23">
                  <c:v>0.51075000000000004</c:v>
                </c:pt>
                <c:pt idx="24">
                  <c:v>0.51075000000000004</c:v>
                </c:pt>
                <c:pt idx="25">
                  <c:v>0.51075000000000004</c:v>
                </c:pt>
                <c:pt idx="26">
                  <c:v>0.26450000000000001</c:v>
                </c:pt>
                <c:pt idx="27">
                  <c:v>0.26450000000000001</c:v>
                </c:pt>
                <c:pt idx="28">
                  <c:v>0.26450000000000001</c:v>
                </c:pt>
                <c:pt idx="29">
                  <c:v>0.11149999999999999</c:v>
                </c:pt>
                <c:pt idx="30">
                  <c:v>0.11149999999999999</c:v>
                </c:pt>
                <c:pt idx="31">
                  <c:v>0.11149999999999999</c:v>
                </c:pt>
                <c:pt idx="32">
                  <c:v>0.34650000000000009</c:v>
                </c:pt>
                <c:pt idx="33">
                  <c:v>0.34650000000000009</c:v>
                </c:pt>
                <c:pt idx="34">
                  <c:v>0.34650000000000009</c:v>
                </c:pt>
                <c:pt idx="35">
                  <c:v>0.21224999999999999</c:v>
                </c:pt>
                <c:pt idx="36">
                  <c:v>0.21224999999999999</c:v>
                </c:pt>
                <c:pt idx="37">
                  <c:v>0.21224999999999999</c:v>
                </c:pt>
                <c:pt idx="38">
                  <c:v>0.35399999999999998</c:v>
                </c:pt>
                <c:pt idx="39">
                  <c:v>0.35399999999999998</c:v>
                </c:pt>
                <c:pt idx="40">
                  <c:v>0.35399999999999998</c:v>
                </c:pt>
                <c:pt idx="41">
                  <c:v>0.62649999999999995</c:v>
                </c:pt>
                <c:pt idx="42">
                  <c:v>0.62649999999999995</c:v>
                </c:pt>
                <c:pt idx="43">
                  <c:v>0.62649999999999995</c:v>
                </c:pt>
                <c:pt idx="44">
                  <c:v>0.37625000000000003</c:v>
                </c:pt>
                <c:pt idx="45">
                  <c:v>0.37625000000000003</c:v>
                </c:pt>
                <c:pt idx="46">
                  <c:v>0.37625000000000003</c:v>
                </c:pt>
                <c:pt idx="47">
                  <c:v>0.56300000000000006</c:v>
                </c:pt>
                <c:pt idx="48">
                  <c:v>0.56300000000000006</c:v>
                </c:pt>
                <c:pt idx="49">
                  <c:v>0.56300000000000006</c:v>
                </c:pt>
                <c:pt idx="50">
                  <c:v>0.46574999999999994</c:v>
                </c:pt>
                <c:pt idx="51">
                  <c:v>0.46574999999999994</c:v>
                </c:pt>
                <c:pt idx="52">
                  <c:v>0.46574999999999994</c:v>
                </c:pt>
                <c:pt idx="53">
                  <c:v>0.30549999999999999</c:v>
                </c:pt>
                <c:pt idx="54">
                  <c:v>0.30549999999999999</c:v>
                </c:pt>
                <c:pt idx="55">
                  <c:v>0.30549999999999999</c:v>
                </c:pt>
                <c:pt idx="56">
                  <c:v>0.27200000000000002</c:v>
                </c:pt>
                <c:pt idx="57">
                  <c:v>0.27200000000000002</c:v>
                </c:pt>
                <c:pt idx="58">
                  <c:v>0.27200000000000002</c:v>
                </c:pt>
                <c:pt idx="59">
                  <c:v>0.32775000000000004</c:v>
                </c:pt>
                <c:pt idx="60">
                  <c:v>0.32775000000000004</c:v>
                </c:pt>
                <c:pt idx="61">
                  <c:v>0.32775000000000004</c:v>
                </c:pt>
                <c:pt idx="62">
                  <c:v>0.48449999999999999</c:v>
                </c:pt>
                <c:pt idx="63">
                  <c:v>0.48449999999999999</c:v>
                </c:pt>
                <c:pt idx="64">
                  <c:v>0.48449999999999999</c:v>
                </c:pt>
                <c:pt idx="65">
                  <c:v>0.33924999999999994</c:v>
                </c:pt>
                <c:pt idx="66">
                  <c:v>0.33924999999999994</c:v>
                </c:pt>
                <c:pt idx="67">
                  <c:v>0.33924999999999994</c:v>
                </c:pt>
                <c:pt idx="68">
                  <c:v>0.5</c:v>
                </c:pt>
                <c:pt idx="69">
                  <c:v>0.5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8B48-428F-AA5F-FFE250E9BF69}"/>
            </c:ext>
          </c:extLst>
        </c:ser>
        <c:ser>
          <c:idx val="3"/>
          <c:order val="3"/>
          <c:tx>
            <c:strRef>
              <c:f>'面板-景气指数'!$J$74</c:f>
              <c:strCache>
                <c:ptCount val="1"/>
                <c:pt idx="0">
                  <c:v>航空装备下游</c:v>
                </c:pt>
              </c:strCache>
            </c:strRef>
          </c:tx>
          <c:spPr>
            <a:ln w="19050" cap="rnd" cmpd="sng" algn="ctr">
              <a:solidFill>
                <a:srgbClr val="C00000"/>
              </a:solidFill>
              <a:prstDash val="sysDot"/>
              <a:round/>
            </a:ln>
          </c:spPr>
          <c:marker>
            <c:symbol val="none"/>
          </c:marker>
          <c:cat>
            <c:numRef>
              <c:f>'面板-景气指数'!$M$32:$CD$32</c:f>
              <c:numCache>
                <c:formatCode>[$-409]mmm\-yy;@</c:formatCode>
                <c:ptCount val="70"/>
                <c:pt idx="0">
                  <c:v>44865</c:v>
                </c:pt>
                <c:pt idx="1">
                  <c:v>44834</c:v>
                </c:pt>
                <c:pt idx="2">
                  <c:v>44804</c:v>
                </c:pt>
                <c:pt idx="3">
                  <c:v>44773</c:v>
                </c:pt>
                <c:pt idx="4">
                  <c:v>44742</c:v>
                </c:pt>
                <c:pt idx="5">
                  <c:v>44712</c:v>
                </c:pt>
                <c:pt idx="6">
                  <c:v>44681</c:v>
                </c:pt>
                <c:pt idx="7">
                  <c:v>44651</c:v>
                </c:pt>
                <c:pt idx="8">
                  <c:v>44620</c:v>
                </c:pt>
                <c:pt idx="9">
                  <c:v>44592</c:v>
                </c:pt>
                <c:pt idx="10">
                  <c:v>44561</c:v>
                </c:pt>
                <c:pt idx="11">
                  <c:v>44530</c:v>
                </c:pt>
                <c:pt idx="12">
                  <c:v>44500</c:v>
                </c:pt>
                <c:pt idx="13">
                  <c:v>44469</c:v>
                </c:pt>
                <c:pt idx="14">
                  <c:v>44439</c:v>
                </c:pt>
                <c:pt idx="15">
                  <c:v>44408</c:v>
                </c:pt>
                <c:pt idx="16">
                  <c:v>44377</c:v>
                </c:pt>
                <c:pt idx="17">
                  <c:v>44347</c:v>
                </c:pt>
                <c:pt idx="18">
                  <c:v>44316</c:v>
                </c:pt>
                <c:pt idx="19">
                  <c:v>44286</c:v>
                </c:pt>
                <c:pt idx="20">
                  <c:v>44255</c:v>
                </c:pt>
                <c:pt idx="21">
                  <c:v>44227</c:v>
                </c:pt>
                <c:pt idx="22">
                  <c:v>44196</c:v>
                </c:pt>
                <c:pt idx="23">
                  <c:v>44165</c:v>
                </c:pt>
                <c:pt idx="24">
                  <c:v>44135</c:v>
                </c:pt>
                <c:pt idx="25">
                  <c:v>44104</c:v>
                </c:pt>
                <c:pt idx="26">
                  <c:v>44074</c:v>
                </c:pt>
                <c:pt idx="27">
                  <c:v>44043</c:v>
                </c:pt>
                <c:pt idx="28">
                  <c:v>44012</c:v>
                </c:pt>
                <c:pt idx="29">
                  <c:v>43982</c:v>
                </c:pt>
                <c:pt idx="30">
                  <c:v>43951</c:v>
                </c:pt>
                <c:pt idx="31">
                  <c:v>43921</c:v>
                </c:pt>
                <c:pt idx="32">
                  <c:v>43890</c:v>
                </c:pt>
                <c:pt idx="33">
                  <c:v>43861</c:v>
                </c:pt>
                <c:pt idx="34">
                  <c:v>43830</c:v>
                </c:pt>
                <c:pt idx="35">
                  <c:v>43799</c:v>
                </c:pt>
                <c:pt idx="36">
                  <c:v>43769</c:v>
                </c:pt>
                <c:pt idx="37">
                  <c:v>43738</c:v>
                </c:pt>
                <c:pt idx="38">
                  <c:v>43708</c:v>
                </c:pt>
                <c:pt idx="39">
                  <c:v>43677</c:v>
                </c:pt>
                <c:pt idx="40">
                  <c:v>43646</c:v>
                </c:pt>
                <c:pt idx="41">
                  <c:v>43616</c:v>
                </c:pt>
                <c:pt idx="42">
                  <c:v>43585</c:v>
                </c:pt>
                <c:pt idx="43">
                  <c:v>43555</c:v>
                </c:pt>
                <c:pt idx="44">
                  <c:v>43524</c:v>
                </c:pt>
                <c:pt idx="45">
                  <c:v>43496</c:v>
                </c:pt>
                <c:pt idx="46">
                  <c:v>43465</c:v>
                </c:pt>
                <c:pt idx="47">
                  <c:v>43434</c:v>
                </c:pt>
                <c:pt idx="48">
                  <c:v>43404</c:v>
                </c:pt>
                <c:pt idx="49">
                  <c:v>43373</c:v>
                </c:pt>
                <c:pt idx="50">
                  <c:v>43343</c:v>
                </c:pt>
                <c:pt idx="51">
                  <c:v>43312</c:v>
                </c:pt>
                <c:pt idx="52">
                  <c:v>43281</c:v>
                </c:pt>
                <c:pt idx="53">
                  <c:v>43251</c:v>
                </c:pt>
                <c:pt idx="54">
                  <c:v>43220</c:v>
                </c:pt>
                <c:pt idx="55">
                  <c:v>43190</c:v>
                </c:pt>
                <c:pt idx="56">
                  <c:v>43159</c:v>
                </c:pt>
                <c:pt idx="57">
                  <c:v>43131</c:v>
                </c:pt>
                <c:pt idx="58">
                  <c:v>43100</c:v>
                </c:pt>
                <c:pt idx="59">
                  <c:v>43069</c:v>
                </c:pt>
                <c:pt idx="60">
                  <c:v>43039</c:v>
                </c:pt>
                <c:pt idx="61">
                  <c:v>43008</c:v>
                </c:pt>
                <c:pt idx="62">
                  <c:v>42978</c:v>
                </c:pt>
                <c:pt idx="63">
                  <c:v>42947</c:v>
                </c:pt>
                <c:pt idx="64">
                  <c:v>42916</c:v>
                </c:pt>
                <c:pt idx="65">
                  <c:v>42886</c:v>
                </c:pt>
                <c:pt idx="66">
                  <c:v>42855</c:v>
                </c:pt>
                <c:pt idx="67">
                  <c:v>42825</c:v>
                </c:pt>
                <c:pt idx="68">
                  <c:v>42794</c:v>
                </c:pt>
                <c:pt idx="69">
                  <c:v>42766</c:v>
                </c:pt>
              </c:numCache>
            </c:numRef>
          </c:cat>
          <c:val>
            <c:numRef>
              <c:f>'面板-景气指数'!$M$74:$CD$74</c:f>
              <c:numCache>
                <c:formatCode>0.0%</c:formatCode>
                <c:ptCount val="70"/>
                <c:pt idx="0">
                  <c:v>0.44700000000000001</c:v>
                </c:pt>
                <c:pt idx="1">
                  <c:v>0.44700000000000001</c:v>
                </c:pt>
                <c:pt idx="2">
                  <c:v>0.47699999999999992</c:v>
                </c:pt>
                <c:pt idx="3">
                  <c:v>0.47699999999999992</c:v>
                </c:pt>
                <c:pt idx="4">
                  <c:v>0.47699999999999992</c:v>
                </c:pt>
                <c:pt idx="5">
                  <c:v>0.223</c:v>
                </c:pt>
                <c:pt idx="6">
                  <c:v>0.223</c:v>
                </c:pt>
                <c:pt idx="7">
                  <c:v>0.223</c:v>
                </c:pt>
                <c:pt idx="8">
                  <c:v>0.313</c:v>
                </c:pt>
                <c:pt idx="9">
                  <c:v>0.313</c:v>
                </c:pt>
                <c:pt idx="10">
                  <c:v>0.313</c:v>
                </c:pt>
                <c:pt idx="11">
                  <c:v>0.52200000000000002</c:v>
                </c:pt>
                <c:pt idx="12">
                  <c:v>0.52200000000000002</c:v>
                </c:pt>
                <c:pt idx="13">
                  <c:v>0.52200000000000002</c:v>
                </c:pt>
                <c:pt idx="14">
                  <c:v>0.70099999999999996</c:v>
                </c:pt>
                <c:pt idx="15">
                  <c:v>0.70099999999999996</c:v>
                </c:pt>
                <c:pt idx="16">
                  <c:v>0.70099999999999996</c:v>
                </c:pt>
                <c:pt idx="17">
                  <c:v>0.40200000000000002</c:v>
                </c:pt>
                <c:pt idx="18">
                  <c:v>0.40200000000000002</c:v>
                </c:pt>
                <c:pt idx="19">
                  <c:v>0.40200000000000002</c:v>
                </c:pt>
                <c:pt idx="20">
                  <c:v>0.26800000000000002</c:v>
                </c:pt>
                <c:pt idx="21">
                  <c:v>0.26800000000000002</c:v>
                </c:pt>
                <c:pt idx="22">
                  <c:v>0.26800000000000002</c:v>
                </c:pt>
                <c:pt idx="23">
                  <c:v>0.65600000000000003</c:v>
                </c:pt>
                <c:pt idx="24">
                  <c:v>0.65600000000000003</c:v>
                </c:pt>
                <c:pt idx="25">
                  <c:v>0.65600000000000003</c:v>
                </c:pt>
                <c:pt idx="26">
                  <c:v>4.3999999999999991E-2</c:v>
                </c:pt>
                <c:pt idx="27">
                  <c:v>4.3999999999999991E-2</c:v>
                </c:pt>
                <c:pt idx="28">
                  <c:v>4.3999999999999991E-2</c:v>
                </c:pt>
                <c:pt idx="29">
                  <c:v>8.8999999999999996E-2</c:v>
                </c:pt>
                <c:pt idx="30">
                  <c:v>8.8999999999999996E-2</c:v>
                </c:pt>
                <c:pt idx="31">
                  <c:v>8.8999999999999996E-2</c:v>
                </c:pt>
                <c:pt idx="32">
                  <c:v>0.35799999999999998</c:v>
                </c:pt>
                <c:pt idx="33">
                  <c:v>0.35799999999999998</c:v>
                </c:pt>
                <c:pt idx="34">
                  <c:v>0.35799999999999998</c:v>
                </c:pt>
                <c:pt idx="35">
                  <c:v>0.56699999999999995</c:v>
                </c:pt>
                <c:pt idx="36">
                  <c:v>0.56699999999999995</c:v>
                </c:pt>
                <c:pt idx="37">
                  <c:v>0.56699999999999995</c:v>
                </c:pt>
                <c:pt idx="38">
                  <c:v>0.746</c:v>
                </c:pt>
                <c:pt idx="39">
                  <c:v>0.746</c:v>
                </c:pt>
                <c:pt idx="40">
                  <c:v>0.746</c:v>
                </c:pt>
                <c:pt idx="41">
                  <c:v>0.88</c:v>
                </c:pt>
                <c:pt idx="42">
                  <c:v>0.88</c:v>
                </c:pt>
                <c:pt idx="43">
                  <c:v>0.88</c:v>
                </c:pt>
                <c:pt idx="44">
                  <c:v>0.13400000000000001</c:v>
                </c:pt>
                <c:pt idx="45">
                  <c:v>0.13400000000000001</c:v>
                </c:pt>
                <c:pt idx="46">
                  <c:v>0.13400000000000001</c:v>
                </c:pt>
                <c:pt idx="47">
                  <c:v>0.79100000000000004</c:v>
                </c:pt>
                <c:pt idx="48">
                  <c:v>0.79100000000000004</c:v>
                </c:pt>
                <c:pt idx="49">
                  <c:v>0.79100000000000004</c:v>
                </c:pt>
                <c:pt idx="50">
                  <c:v>0.83499999999999996</c:v>
                </c:pt>
                <c:pt idx="51">
                  <c:v>0.83499999999999996</c:v>
                </c:pt>
                <c:pt idx="52">
                  <c:v>0.83499999999999996</c:v>
                </c:pt>
                <c:pt idx="53">
                  <c:v>0.97</c:v>
                </c:pt>
                <c:pt idx="54">
                  <c:v>0.97</c:v>
                </c:pt>
                <c:pt idx="55">
                  <c:v>0.97</c:v>
                </c:pt>
                <c:pt idx="56">
                  <c:v>0.92500000000000004</c:v>
                </c:pt>
                <c:pt idx="57">
                  <c:v>0.92500000000000004</c:v>
                </c:pt>
                <c:pt idx="58">
                  <c:v>0.92500000000000004</c:v>
                </c:pt>
                <c:pt idx="59">
                  <c:v>0.61099999999999999</c:v>
                </c:pt>
                <c:pt idx="60">
                  <c:v>0.61099999999999999</c:v>
                </c:pt>
                <c:pt idx="61">
                  <c:v>0.61099999999999999</c:v>
                </c:pt>
                <c:pt idx="62">
                  <c:v>0.17899999999999999</c:v>
                </c:pt>
                <c:pt idx="63">
                  <c:v>0.17899999999999999</c:v>
                </c:pt>
                <c:pt idx="64">
                  <c:v>0.17899999999999999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0.5</c:v>
                </c:pt>
                <c:pt idx="69">
                  <c:v>0.5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3-8B48-428F-AA5F-FFE250E9BF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11774592"/>
        <c:axId val="1711787648"/>
      </c:lineChart>
      <c:dateAx>
        <c:axId val="1711774592"/>
        <c:scaling>
          <c:orientation val="minMax"/>
          <c:min val="43525"/>
        </c:scaling>
        <c:delete val="0"/>
        <c:axPos val="b"/>
        <c:numFmt formatCode="yyyy\-mm" sourceLinked="0"/>
        <c:majorTickMark val="out"/>
        <c:minorTickMark val="none"/>
        <c:tickLblPos val="nextTo"/>
        <c:spPr>
          <a:noFill/>
          <a:ln w="6350" cap="flat" cmpd="sng" algn="ctr">
            <a:solidFill>
              <a:srgbClr val="000000"/>
            </a:solidFill>
            <a:prstDash val="solid"/>
            <a:round/>
          </a:ln>
        </c:spPr>
        <c:txPr>
          <a:bodyPr rot="-5400000" spcFirstLastPara="0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chemeClr val="tx1"/>
                </a:solidFill>
                <a:latin typeface="Arial" panose="020B0604020202020204" pitchFamily="7" charset="0"/>
                <a:ea typeface="楷体" panose="02010609060101010101" pitchFamily="49" charset="-122"/>
                <a:cs typeface="+mn-cs"/>
              </a:defRPr>
            </a:pPr>
            <a:endParaRPr lang="zh-CN"/>
          </a:p>
        </c:txPr>
        <c:crossAx val="1711787648"/>
        <c:crosses val="autoZero"/>
        <c:auto val="1"/>
        <c:lblOffset val="100"/>
        <c:baseTimeUnit val="months"/>
        <c:majorUnit val="3"/>
        <c:majorTimeUnit val="months"/>
      </c:dateAx>
      <c:valAx>
        <c:axId val="1711787648"/>
        <c:scaling>
          <c:orientation val="minMax"/>
          <c:max val="1"/>
        </c:scaling>
        <c:delete val="0"/>
        <c:axPos val="l"/>
        <c:numFmt formatCode="0%" sourceLinked="0"/>
        <c:majorTickMark val="out"/>
        <c:minorTickMark val="none"/>
        <c:tickLblPos val="nextTo"/>
        <c:spPr>
          <a:noFill/>
          <a:ln w="6350" cap="flat" cmpd="sng" algn="ctr">
            <a:solidFill>
              <a:srgbClr val="000000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chemeClr val="tx1"/>
                </a:solidFill>
                <a:latin typeface="Arial" panose="020B0604020202020204" pitchFamily="7" charset="0"/>
                <a:ea typeface="楷体" panose="02010609060101010101" pitchFamily="49" charset="-122"/>
                <a:cs typeface="+mn-cs"/>
              </a:defRPr>
            </a:pPr>
            <a:endParaRPr lang="zh-CN"/>
          </a:p>
        </c:txPr>
        <c:crossAx val="1711774592"/>
        <c:crosses val="autoZero"/>
        <c:crossBetween val="between"/>
      </c:valAx>
    </c:plotArea>
    <c:legend>
      <c:legendPos val="t"/>
      <c:layout>
        <c:manualLayout>
          <c:xMode val="edge"/>
          <c:yMode val="edge"/>
          <c:x val="9.9190841276419403E-2"/>
          <c:y val="9.63307022415104E-4"/>
          <c:w val="0.80958583880718604"/>
          <c:h val="0.139709299851032"/>
        </c:manualLayout>
      </c:layout>
      <c:overlay val="0"/>
      <c:txPr>
        <a:bodyPr rot="0" spcFirstLastPara="0" vertOverflow="ellipsis" vert="horz" wrap="square" anchor="ctr" anchorCtr="1"/>
        <a:lstStyle/>
        <a:p>
          <a:pPr>
            <a:defRPr lang="zh-CN" sz="800" b="0" i="0" u="none" strike="noStrike" kern="1200" baseline="0">
              <a:solidFill>
                <a:schemeClr val="tx1"/>
              </a:solidFill>
              <a:latin typeface="Arial" panose="020B0604020202020204" pitchFamily="7" charset="0"/>
              <a:ea typeface="楷体" panose="02010609060101010101" pitchFamily="49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ln w="6350" cap="flat" cmpd="sng" algn="ctr">
      <a:noFill/>
      <a:prstDash val="solid"/>
      <a:round/>
    </a:ln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5.8755030621172398E-2"/>
          <c:y val="0.11177269507978201"/>
          <c:w val="0.86649108516607798"/>
          <c:h val="0.69398665931089798"/>
        </c:manualLayout>
      </c:layout>
      <c:lineChart>
        <c:grouping val="standard"/>
        <c:varyColors val="0"/>
        <c:ser>
          <c:idx val="0"/>
          <c:order val="0"/>
          <c:tx>
            <c:strRef>
              <c:f>'面板-景气指数'!$J$44</c:f>
              <c:strCache>
                <c:ptCount val="1"/>
                <c:pt idx="0">
                  <c:v>物联网</c:v>
                </c:pt>
              </c:strCache>
            </c:strRef>
          </c:tx>
          <c:marker>
            <c:symbol val="none"/>
          </c:marker>
          <c:cat>
            <c:numRef>
              <c:f>'面板-景气指数'!$M$32:$CD$32</c:f>
              <c:numCache>
                <c:formatCode>[$-409]mmm\-yy;@</c:formatCode>
                <c:ptCount val="70"/>
                <c:pt idx="0">
                  <c:v>44865</c:v>
                </c:pt>
                <c:pt idx="1">
                  <c:v>44834</c:v>
                </c:pt>
                <c:pt idx="2">
                  <c:v>44804</c:v>
                </c:pt>
                <c:pt idx="3">
                  <c:v>44773</c:v>
                </c:pt>
                <c:pt idx="4">
                  <c:v>44742</c:v>
                </c:pt>
                <c:pt idx="5">
                  <c:v>44712</c:v>
                </c:pt>
                <c:pt idx="6">
                  <c:v>44681</c:v>
                </c:pt>
                <c:pt idx="7">
                  <c:v>44651</c:v>
                </c:pt>
                <c:pt idx="8">
                  <c:v>44620</c:v>
                </c:pt>
                <c:pt idx="9">
                  <c:v>44592</c:v>
                </c:pt>
                <c:pt idx="10">
                  <c:v>44561</c:v>
                </c:pt>
                <c:pt idx="11">
                  <c:v>44530</c:v>
                </c:pt>
                <c:pt idx="12">
                  <c:v>44500</c:v>
                </c:pt>
                <c:pt idx="13">
                  <c:v>44469</c:v>
                </c:pt>
                <c:pt idx="14">
                  <c:v>44439</c:v>
                </c:pt>
                <c:pt idx="15">
                  <c:v>44408</c:v>
                </c:pt>
                <c:pt idx="16">
                  <c:v>44377</c:v>
                </c:pt>
                <c:pt idx="17">
                  <c:v>44347</c:v>
                </c:pt>
                <c:pt idx="18">
                  <c:v>44316</c:v>
                </c:pt>
                <c:pt idx="19">
                  <c:v>44286</c:v>
                </c:pt>
                <c:pt idx="20">
                  <c:v>44255</c:v>
                </c:pt>
                <c:pt idx="21">
                  <c:v>44227</c:v>
                </c:pt>
                <c:pt idx="22">
                  <c:v>44196</c:v>
                </c:pt>
                <c:pt idx="23">
                  <c:v>44165</c:v>
                </c:pt>
                <c:pt idx="24">
                  <c:v>44135</c:v>
                </c:pt>
                <c:pt idx="25">
                  <c:v>44104</c:v>
                </c:pt>
                <c:pt idx="26">
                  <c:v>44074</c:v>
                </c:pt>
                <c:pt idx="27">
                  <c:v>44043</c:v>
                </c:pt>
                <c:pt idx="28">
                  <c:v>44012</c:v>
                </c:pt>
                <c:pt idx="29">
                  <c:v>43982</c:v>
                </c:pt>
                <c:pt idx="30">
                  <c:v>43951</c:v>
                </c:pt>
                <c:pt idx="31">
                  <c:v>43921</c:v>
                </c:pt>
                <c:pt idx="32">
                  <c:v>43890</c:v>
                </c:pt>
                <c:pt idx="33">
                  <c:v>43861</c:v>
                </c:pt>
                <c:pt idx="34">
                  <c:v>43830</c:v>
                </c:pt>
                <c:pt idx="35">
                  <c:v>43799</c:v>
                </c:pt>
                <c:pt idx="36">
                  <c:v>43769</c:v>
                </c:pt>
                <c:pt idx="37">
                  <c:v>43738</c:v>
                </c:pt>
                <c:pt idx="38">
                  <c:v>43708</c:v>
                </c:pt>
                <c:pt idx="39">
                  <c:v>43677</c:v>
                </c:pt>
                <c:pt idx="40">
                  <c:v>43646</c:v>
                </c:pt>
                <c:pt idx="41">
                  <c:v>43616</c:v>
                </c:pt>
                <c:pt idx="42">
                  <c:v>43585</c:v>
                </c:pt>
                <c:pt idx="43">
                  <c:v>43555</c:v>
                </c:pt>
                <c:pt idx="44">
                  <c:v>43524</c:v>
                </c:pt>
                <c:pt idx="45">
                  <c:v>43496</c:v>
                </c:pt>
                <c:pt idx="46">
                  <c:v>43465</c:v>
                </c:pt>
                <c:pt idx="47">
                  <c:v>43434</c:v>
                </c:pt>
                <c:pt idx="48">
                  <c:v>43404</c:v>
                </c:pt>
                <c:pt idx="49">
                  <c:v>43373</c:v>
                </c:pt>
                <c:pt idx="50">
                  <c:v>43343</c:v>
                </c:pt>
                <c:pt idx="51">
                  <c:v>43312</c:v>
                </c:pt>
                <c:pt idx="52">
                  <c:v>43281</c:v>
                </c:pt>
                <c:pt idx="53">
                  <c:v>43251</c:v>
                </c:pt>
                <c:pt idx="54">
                  <c:v>43220</c:v>
                </c:pt>
                <c:pt idx="55">
                  <c:v>43190</c:v>
                </c:pt>
                <c:pt idx="56">
                  <c:v>43159</c:v>
                </c:pt>
                <c:pt idx="57">
                  <c:v>43131</c:v>
                </c:pt>
                <c:pt idx="58">
                  <c:v>43100</c:v>
                </c:pt>
                <c:pt idx="59">
                  <c:v>43069</c:v>
                </c:pt>
                <c:pt idx="60">
                  <c:v>43039</c:v>
                </c:pt>
                <c:pt idx="61">
                  <c:v>43008</c:v>
                </c:pt>
                <c:pt idx="62">
                  <c:v>42978</c:v>
                </c:pt>
                <c:pt idx="63">
                  <c:v>42947</c:v>
                </c:pt>
                <c:pt idx="64">
                  <c:v>42916</c:v>
                </c:pt>
                <c:pt idx="65">
                  <c:v>42886</c:v>
                </c:pt>
                <c:pt idx="66">
                  <c:v>42855</c:v>
                </c:pt>
                <c:pt idx="67">
                  <c:v>42825</c:v>
                </c:pt>
                <c:pt idx="68">
                  <c:v>42794</c:v>
                </c:pt>
                <c:pt idx="69">
                  <c:v>42766</c:v>
                </c:pt>
              </c:numCache>
            </c:numRef>
          </c:cat>
          <c:val>
            <c:numRef>
              <c:f>'面板-景气指数'!$M$44:$CD$44</c:f>
              <c:numCache>
                <c:formatCode>0.0%</c:formatCode>
                <c:ptCount val="70"/>
                <c:pt idx="0">
                  <c:v>0.46982142857142856</c:v>
                </c:pt>
                <c:pt idx="1">
                  <c:v>0.41403571428571428</c:v>
                </c:pt>
                <c:pt idx="2">
                  <c:v>0.5461071428571429</c:v>
                </c:pt>
                <c:pt idx="3">
                  <c:v>0.50096428571428575</c:v>
                </c:pt>
                <c:pt idx="4">
                  <c:v>0.4469285714285714</c:v>
                </c:pt>
                <c:pt idx="5">
                  <c:v>0.39935714285714285</c:v>
                </c:pt>
                <c:pt idx="6">
                  <c:v>0.42064285714285715</c:v>
                </c:pt>
                <c:pt idx="7">
                  <c:v>0.44432142857142853</c:v>
                </c:pt>
                <c:pt idx="8">
                  <c:v>0.51010714285714287</c:v>
                </c:pt>
                <c:pt idx="9">
                  <c:v>0.52757142857142858</c:v>
                </c:pt>
                <c:pt idx="10">
                  <c:v>0.54221428571428576</c:v>
                </c:pt>
                <c:pt idx="11">
                  <c:v>0.56239285714285714</c:v>
                </c:pt>
                <c:pt idx="12">
                  <c:v>0.59146428571428566</c:v>
                </c:pt>
                <c:pt idx="13">
                  <c:v>0.51478571428571418</c:v>
                </c:pt>
                <c:pt idx="14">
                  <c:v>0.49846428571428564</c:v>
                </c:pt>
                <c:pt idx="15">
                  <c:v>0.40957142857142848</c:v>
                </c:pt>
                <c:pt idx="16">
                  <c:v>0.44364285714285706</c:v>
                </c:pt>
                <c:pt idx="17">
                  <c:v>0.51382142857142854</c:v>
                </c:pt>
                <c:pt idx="18">
                  <c:v>0.5173928571428571</c:v>
                </c:pt>
                <c:pt idx="19">
                  <c:v>0.50882142857142865</c:v>
                </c:pt>
                <c:pt idx="20">
                  <c:v>0.36021428571428571</c:v>
                </c:pt>
                <c:pt idx="21">
                  <c:v>0.37021428571428566</c:v>
                </c:pt>
                <c:pt idx="22">
                  <c:v>0.36499999999999994</c:v>
                </c:pt>
                <c:pt idx="23">
                  <c:v>0.3101071428571428</c:v>
                </c:pt>
                <c:pt idx="24">
                  <c:v>0.31017857142857147</c:v>
                </c:pt>
                <c:pt idx="25">
                  <c:v>0.32685714285714285</c:v>
                </c:pt>
                <c:pt idx="26">
                  <c:v>0.29814285714285715</c:v>
                </c:pt>
                <c:pt idx="27">
                  <c:v>0.42746428571428569</c:v>
                </c:pt>
                <c:pt idx="28">
                  <c:v>0.43439285714285714</c:v>
                </c:pt>
                <c:pt idx="29">
                  <c:v>0.41749999999999998</c:v>
                </c:pt>
                <c:pt idx="30">
                  <c:v>0.42764285714285716</c:v>
                </c:pt>
                <c:pt idx="31">
                  <c:v>0.40364285714285719</c:v>
                </c:pt>
                <c:pt idx="32">
                  <c:v>0.25974999999999998</c:v>
                </c:pt>
                <c:pt idx="33">
                  <c:v>0.38421428571428567</c:v>
                </c:pt>
                <c:pt idx="34">
                  <c:v>0.34749999999999998</c:v>
                </c:pt>
                <c:pt idx="35">
                  <c:v>0.39396428571428571</c:v>
                </c:pt>
                <c:pt idx="36">
                  <c:v>0.42032142857142851</c:v>
                </c:pt>
                <c:pt idx="37">
                  <c:v>0.4316071428571428</c:v>
                </c:pt>
                <c:pt idx="38">
                  <c:v>0.46660714285714278</c:v>
                </c:pt>
                <c:pt idx="39">
                  <c:v>0.47539285714285706</c:v>
                </c:pt>
                <c:pt idx="40">
                  <c:v>0.47289285714285706</c:v>
                </c:pt>
                <c:pt idx="41">
                  <c:v>0.56610714285714281</c:v>
                </c:pt>
                <c:pt idx="42">
                  <c:v>0.56489285714285709</c:v>
                </c:pt>
                <c:pt idx="43">
                  <c:v>0.5561071428571428</c:v>
                </c:pt>
                <c:pt idx="44">
                  <c:v>0.49007142857142855</c:v>
                </c:pt>
                <c:pt idx="45">
                  <c:v>0.50264285714285717</c:v>
                </c:pt>
                <c:pt idx="46">
                  <c:v>0.5139285714285714</c:v>
                </c:pt>
                <c:pt idx="47">
                  <c:v>0.57135714285714279</c:v>
                </c:pt>
                <c:pt idx="48">
                  <c:v>0.54878571428571421</c:v>
                </c:pt>
                <c:pt idx="49">
                  <c:v>0.54499999999999993</c:v>
                </c:pt>
                <c:pt idx="50">
                  <c:v>0.45403571428571421</c:v>
                </c:pt>
                <c:pt idx="51">
                  <c:v>0.45024999999999993</c:v>
                </c:pt>
                <c:pt idx="52">
                  <c:v>0.46153571428571422</c:v>
                </c:pt>
                <c:pt idx="53">
                  <c:v>0.5115357142857142</c:v>
                </c:pt>
                <c:pt idx="54">
                  <c:v>0.50532142857142848</c:v>
                </c:pt>
                <c:pt idx="55">
                  <c:v>0.51282142857142854</c:v>
                </c:pt>
                <c:pt idx="56">
                  <c:v>0.53128571428571425</c:v>
                </c:pt>
                <c:pt idx="57">
                  <c:v>0.51999999999999991</c:v>
                </c:pt>
                <c:pt idx="58">
                  <c:v>0.54449999999999998</c:v>
                </c:pt>
                <c:pt idx="59">
                  <c:v>0.36903571428571424</c:v>
                </c:pt>
                <c:pt idx="60">
                  <c:v>0.36903571428571424</c:v>
                </c:pt>
                <c:pt idx="61">
                  <c:v>0.36903571428571424</c:v>
                </c:pt>
                <c:pt idx="62">
                  <c:v>0.54803571428571418</c:v>
                </c:pt>
                <c:pt idx="63">
                  <c:v>0.54803571428571418</c:v>
                </c:pt>
                <c:pt idx="64">
                  <c:v>0.54803571428571418</c:v>
                </c:pt>
                <c:pt idx="65">
                  <c:v>0.33928571428571425</c:v>
                </c:pt>
                <c:pt idx="66">
                  <c:v>0.33928571428571425</c:v>
                </c:pt>
                <c:pt idx="67">
                  <c:v>0.33928571428571425</c:v>
                </c:pt>
                <c:pt idx="68">
                  <c:v>0.46428571428571425</c:v>
                </c:pt>
                <c:pt idx="69">
                  <c:v>0.46428571428571425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39D0-4B03-8FD5-4FE5115C1721}"/>
            </c:ext>
          </c:extLst>
        </c:ser>
        <c:ser>
          <c:idx val="1"/>
          <c:order val="1"/>
          <c:tx>
            <c:strRef>
              <c:f>'面板-景气指数'!$J$75</c:f>
              <c:strCache>
                <c:ptCount val="1"/>
                <c:pt idx="0">
                  <c:v>物联网上游</c:v>
                </c:pt>
              </c:strCache>
            </c:strRef>
          </c:tx>
          <c:spPr>
            <a:ln w="12700" cap="rnd" cmpd="sng" algn="ctr">
              <a:solidFill>
                <a:srgbClr val="00B0F0"/>
              </a:solidFill>
              <a:prstDash val="dash"/>
              <a:round/>
            </a:ln>
          </c:spPr>
          <c:marker>
            <c:symbol val="none"/>
          </c:marker>
          <c:cat>
            <c:numRef>
              <c:f>'面板-景气指数'!$M$32:$CD$32</c:f>
              <c:numCache>
                <c:formatCode>[$-409]mmm\-yy;@</c:formatCode>
                <c:ptCount val="70"/>
                <c:pt idx="0">
                  <c:v>44865</c:v>
                </c:pt>
                <c:pt idx="1">
                  <c:v>44834</c:v>
                </c:pt>
                <c:pt idx="2">
                  <c:v>44804</c:v>
                </c:pt>
                <c:pt idx="3">
                  <c:v>44773</c:v>
                </c:pt>
                <c:pt idx="4">
                  <c:v>44742</c:v>
                </c:pt>
                <c:pt idx="5">
                  <c:v>44712</c:v>
                </c:pt>
                <c:pt idx="6">
                  <c:v>44681</c:v>
                </c:pt>
                <c:pt idx="7">
                  <c:v>44651</c:v>
                </c:pt>
                <c:pt idx="8">
                  <c:v>44620</c:v>
                </c:pt>
                <c:pt idx="9">
                  <c:v>44592</c:v>
                </c:pt>
                <c:pt idx="10">
                  <c:v>44561</c:v>
                </c:pt>
                <c:pt idx="11">
                  <c:v>44530</c:v>
                </c:pt>
                <c:pt idx="12">
                  <c:v>44500</c:v>
                </c:pt>
                <c:pt idx="13">
                  <c:v>44469</c:v>
                </c:pt>
                <c:pt idx="14">
                  <c:v>44439</c:v>
                </c:pt>
                <c:pt idx="15">
                  <c:v>44408</c:v>
                </c:pt>
                <c:pt idx="16">
                  <c:v>44377</c:v>
                </c:pt>
                <c:pt idx="17">
                  <c:v>44347</c:v>
                </c:pt>
                <c:pt idx="18">
                  <c:v>44316</c:v>
                </c:pt>
                <c:pt idx="19">
                  <c:v>44286</c:v>
                </c:pt>
                <c:pt idx="20">
                  <c:v>44255</c:v>
                </c:pt>
                <c:pt idx="21">
                  <c:v>44227</c:v>
                </c:pt>
                <c:pt idx="22">
                  <c:v>44196</c:v>
                </c:pt>
                <c:pt idx="23">
                  <c:v>44165</c:v>
                </c:pt>
                <c:pt idx="24">
                  <c:v>44135</c:v>
                </c:pt>
                <c:pt idx="25">
                  <c:v>44104</c:v>
                </c:pt>
                <c:pt idx="26">
                  <c:v>44074</c:v>
                </c:pt>
                <c:pt idx="27">
                  <c:v>44043</c:v>
                </c:pt>
                <c:pt idx="28">
                  <c:v>44012</c:v>
                </c:pt>
                <c:pt idx="29">
                  <c:v>43982</c:v>
                </c:pt>
                <c:pt idx="30">
                  <c:v>43951</c:v>
                </c:pt>
                <c:pt idx="31">
                  <c:v>43921</c:v>
                </c:pt>
                <c:pt idx="32">
                  <c:v>43890</c:v>
                </c:pt>
                <c:pt idx="33">
                  <c:v>43861</c:v>
                </c:pt>
                <c:pt idx="34">
                  <c:v>43830</c:v>
                </c:pt>
                <c:pt idx="35">
                  <c:v>43799</c:v>
                </c:pt>
                <c:pt idx="36">
                  <c:v>43769</c:v>
                </c:pt>
                <c:pt idx="37">
                  <c:v>43738</c:v>
                </c:pt>
                <c:pt idx="38">
                  <c:v>43708</c:v>
                </c:pt>
                <c:pt idx="39">
                  <c:v>43677</c:v>
                </c:pt>
                <c:pt idx="40">
                  <c:v>43646</c:v>
                </c:pt>
                <c:pt idx="41">
                  <c:v>43616</c:v>
                </c:pt>
                <c:pt idx="42">
                  <c:v>43585</c:v>
                </c:pt>
                <c:pt idx="43">
                  <c:v>43555</c:v>
                </c:pt>
                <c:pt idx="44">
                  <c:v>43524</c:v>
                </c:pt>
                <c:pt idx="45">
                  <c:v>43496</c:v>
                </c:pt>
                <c:pt idx="46">
                  <c:v>43465</c:v>
                </c:pt>
                <c:pt idx="47">
                  <c:v>43434</c:v>
                </c:pt>
                <c:pt idx="48">
                  <c:v>43404</c:v>
                </c:pt>
                <c:pt idx="49">
                  <c:v>43373</c:v>
                </c:pt>
                <c:pt idx="50">
                  <c:v>43343</c:v>
                </c:pt>
                <c:pt idx="51">
                  <c:v>43312</c:v>
                </c:pt>
                <c:pt idx="52">
                  <c:v>43281</c:v>
                </c:pt>
                <c:pt idx="53">
                  <c:v>43251</c:v>
                </c:pt>
                <c:pt idx="54">
                  <c:v>43220</c:v>
                </c:pt>
                <c:pt idx="55">
                  <c:v>43190</c:v>
                </c:pt>
                <c:pt idx="56">
                  <c:v>43159</c:v>
                </c:pt>
                <c:pt idx="57">
                  <c:v>43131</c:v>
                </c:pt>
                <c:pt idx="58">
                  <c:v>43100</c:v>
                </c:pt>
                <c:pt idx="59">
                  <c:v>43069</c:v>
                </c:pt>
                <c:pt idx="60">
                  <c:v>43039</c:v>
                </c:pt>
                <c:pt idx="61">
                  <c:v>43008</c:v>
                </c:pt>
                <c:pt idx="62">
                  <c:v>42978</c:v>
                </c:pt>
                <c:pt idx="63">
                  <c:v>42947</c:v>
                </c:pt>
                <c:pt idx="64">
                  <c:v>42916</c:v>
                </c:pt>
                <c:pt idx="65">
                  <c:v>42886</c:v>
                </c:pt>
                <c:pt idx="66">
                  <c:v>42855</c:v>
                </c:pt>
                <c:pt idx="67">
                  <c:v>42825</c:v>
                </c:pt>
                <c:pt idx="68">
                  <c:v>42794</c:v>
                </c:pt>
                <c:pt idx="69">
                  <c:v>42766</c:v>
                </c:pt>
              </c:numCache>
            </c:numRef>
          </c:cat>
          <c:val>
            <c:numRef>
              <c:f>'面板-景气指数'!$M$75:$CD$75</c:f>
              <c:numCache>
                <c:formatCode>0.0%</c:formatCode>
                <c:ptCount val="70"/>
                <c:pt idx="0">
                  <c:v>0.25663636363636361</c:v>
                </c:pt>
                <c:pt idx="1">
                  <c:v>0.25663636363636361</c:v>
                </c:pt>
                <c:pt idx="2">
                  <c:v>0.50963636363636367</c:v>
                </c:pt>
                <c:pt idx="3">
                  <c:v>0.51909090909090905</c:v>
                </c:pt>
                <c:pt idx="4">
                  <c:v>0.5032727272727272</c:v>
                </c:pt>
                <c:pt idx="5">
                  <c:v>0.51509090909090904</c:v>
                </c:pt>
                <c:pt idx="6">
                  <c:v>0.54381818181818176</c:v>
                </c:pt>
                <c:pt idx="7">
                  <c:v>0.53109090909090906</c:v>
                </c:pt>
                <c:pt idx="8">
                  <c:v>0.7335454545454545</c:v>
                </c:pt>
                <c:pt idx="9">
                  <c:v>0.72718181818181826</c:v>
                </c:pt>
                <c:pt idx="10">
                  <c:v>0.68900000000000006</c:v>
                </c:pt>
                <c:pt idx="11">
                  <c:v>0.62263636363636354</c:v>
                </c:pt>
                <c:pt idx="12">
                  <c:v>0.66100000000000003</c:v>
                </c:pt>
                <c:pt idx="13">
                  <c:v>0.68972727272727263</c:v>
                </c:pt>
                <c:pt idx="14">
                  <c:v>0.67999999999999994</c:v>
                </c:pt>
                <c:pt idx="15">
                  <c:v>0.67672727272727273</c:v>
                </c:pt>
                <c:pt idx="16">
                  <c:v>0.67345454545454542</c:v>
                </c:pt>
                <c:pt idx="17">
                  <c:v>0.81909090909090909</c:v>
                </c:pt>
                <c:pt idx="18">
                  <c:v>0.77454545454545454</c:v>
                </c:pt>
                <c:pt idx="19">
                  <c:v>0.74890909090909086</c:v>
                </c:pt>
                <c:pt idx="20">
                  <c:v>0.38799999999999996</c:v>
                </c:pt>
                <c:pt idx="21">
                  <c:v>0.44545454545454544</c:v>
                </c:pt>
                <c:pt idx="22">
                  <c:v>0.48381818181818181</c:v>
                </c:pt>
                <c:pt idx="23">
                  <c:v>0.42954545454545451</c:v>
                </c:pt>
                <c:pt idx="24">
                  <c:v>0.33700000000000002</c:v>
                </c:pt>
                <c:pt idx="25">
                  <c:v>0.31154545454545451</c:v>
                </c:pt>
                <c:pt idx="26">
                  <c:v>0.14163636363636364</c:v>
                </c:pt>
                <c:pt idx="27">
                  <c:v>0.14472727272727273</c:v>
                </c:pt>
                <c:pt idx="28">
                  <c:v>0.15109090909090908</c:v>
                </c:pt>
                <c:pt idx="29">
                  <c:v>4.7090909090909093E-2</c:v>
                </c:pt>
                <c:pt idx="30">
                  <c:v>6.9454545454545449E-2</c:v>
                </c:pt>
                <c:pt idx="31">
                  <c:v>0.10127272727272728</c:v>
                </c:pt>
                <c:pt idx="32">
                  <c:v>0.22781818181818181</c:v>
                </c:pt>
                <c:pt idx="33">
                  <c:v>0.16727272727272727</c:v>
                </c:pt>
                <c:pt idx="34">
                  <c:v>0.14818181818181819</c:v>
                </c:pt>
                <c:pt idx="35">
                  <c:v>0.25281818181818183</c:v>
                </c:pt>
                <c:pt idx="36">
                  <c:v>0.31990909090909087</c:v>
                </c:pt>
                <c:pt idx="37">
                  <c:v>0.34863636363636363</c:v>
                </c:pt>
                <c:pt idx="38">
                  <c:v>0.42409090909090907</c:v>
                </c:pt>
                <c:pt idx="39">
                  <c:v>0.44645454545454544</c:v>
                </c:pt>
                <c:pt idx="40">
                  <c:v>0.44009090909090903</c:v>
                </c:pt>
                <c:pt idx="41">
                  <c:v>0.75918181818181829</c:v>
                </c:pt>
                <c:pt idx="42">
                  <c:v>0.75609090909090915</c:v>
                </c:pt>
                <c:pt idx="43">
                  <c:v>0.73372727272727278</c:v>
                </c:pt>
                <c:pt idx="44">
                  <c:v>0.56563636363636371</c:v>
                </c:pt>
                <c:pt idx="45">
                  <c:v>0.59763636363636363</c:v>
                </c:pt>
                <c:pt idx="46">
                  <c:v>0.62636363636363634</c:v>
                </c:pt>
                <c:pt idx="47">
                  <c:v>0.77254545454545454</c:v>
                </c:pt>
                <c:pt idx="48">
                  <c:v>0.71509090909090911</c:v>
                </c:pt>
                <c:pt idx="49">
                  <c:v>0.70545454545454545</c:v>
                </c:pt>
                <c:pt idx="50">
                  <c:v>0.47390909090909089</c:v>
                </c:pt>
                <c:pt idx="51">
                  <c:v>0.46427272727272728</c:v>
                </c:pt>
                <c:pt idx="52">
                  <c:v>0.49299999999999999</c:v>
                </c:pt>
                <c:pt idx="53">
                  <c:v>0.62027272727272731</c:v>
                </c:pt>
                <c:pt idx="54">
                  <c:v>0.60445454545454547</c:v>
                </c:pt>
                <c:pt idx="55">
                  <c:v>0.62354545454545451</c:v>
                </c:pt>
                <c:pt idx="56">
                  <c:v>0.67054545454545467</c:v>
                </c:pt>
                <c:pt idx="57">
                  <c:v>0.64181818181818173</c:v>
                </c:pt>
                <c:pt idx="58">
                  <c:v>0.70418181818181813</c:v>
                </c:pt>
                <c:pt idx="59">
                  <c:v>0.25754545454545452</c:v>
                </c:pt>
                <c:pt idx="60">
                  <c:v>0.25754545454545452</c:v>
                </c:pt>
                <c:pt idx="61">
                  <c:v>0.25754545454545452</c:v>
                </c:pt>
                <c:pt idx="62">
                  <c:v>0.71318181818181814</c:v>
                </c:pt>
                <c:pt idx="63">
                  <c:v>0.71318181818181814</c:v>
                </c:pt>
                <c:pt idx="64">
                  <c:v>0.71318181818181814</c:v>
                </c:pt>
                <c:pt idx="65">
                  <c:v>0.18181818181818182</c:v>
                </c:pt>
                <c:pt idx="66">
                  <c:v>0.18181818181818182</c:v>
                </c:pt>
                <c:pt idx="67">
                  <c:v>0.18181818181818182</c:v>
                </c:pt>
                <c:pt idx="68">
                  <c:v>0.5</c:v>
                </c:pt>
                <c:pt idx="69">
                  <c:v>0.5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39D0-4B03-8FD5-4FE5115C1721}"/>
            </c:ext>
          </c:extLst>
        </c:ser>
        <c:ser>
          <c:idx val="2"/>
          <c:order val="2"/>
          <c:tx>
            <c:strRef>
              <c:f>'面板-景气指数'!$J$76</c:f>
              <c:strCache>
                <c:ptCount val="1"/>
                <c:pt idx="0">
                  <c:v>物联网中游</c:v>
                </c:pt>
              </c:strCache>
            </c:strRef>
          </c:tx>
          <c:marker>
            <c:symbol val="none"/>
          </c:marker>
          <c:cat>
            <c:numRef>
              <c:f>'面板-景气指数'!$M$32:$CD$32</c:f>
              <c:numCache>
                <c:formatCode>[$-409]mmm\-yy;@</c:formatCode>
                <c:ptCount val="70"/>
                <c:pt idx="0">
                  <c:v>44865</c:v>
                </c:pt>
                <c:pt idx="1">
                  <c:v>44834</c:v>
                </c:pt>
                <c:pt idx="2">
                  <c:v>44804</c:v>
                </c:pt>
                <c:pt idx="3">
                  <c:v>44773</c:v>
                </c:pt>
                <c:pt idx="4">
                  <c:v>44742</c:v>
                </c:pt>
                <c:pt idx="5">
                  <c:v>44712</c:v>
                </c:pt>
                <c:pt idx="6">
                  <c:v>44681</c:v>
                </c:pt>
                <c:pt idx="7">
                  <c:v>44651</c:v>
                </c:pt>
                <c:pt idx="8">
                  <c:v>44620</c:v>
                </c:pt>
                <c:pt idx="9">
                  <c:v>44592</c:v>
                </c:pt>
                <c:pt idx="10">
                  <c:v>44561</c:v>
                </c:pt>
                <c:pt idx="11">
                  <c:v>44530</c:v>
                </c:pt>
                <c:pt idx="12">
                  <c:v>44500</c:v>
                </c:pt>
                <c:pt idx="13">
                  <c:v>44469</c:v>
                </c:pt>
                <c:pt idx="14">
                  <c:v>44439</c:v>
                </c:pt>
                <c:pt idx="15">
                  <c:v>44408</c:v>
                </c:pt>
                <c:pt idx="16">
                  <c:v>44377</c:v>
                </c:pt>
                <c:pt idx="17">
                  <c:v>44347</c:v>
                </c:pt>
                <c:pt idx="18">
                  <c:v>44316</c:v>
                </c:pt>
                <c:pt idx="19">
                  <c:v>44286</c:v>
                </c:pt>
                <c:pt idx="20">
                  <c:v>44255</c:v>
                </c:pt>
                <c:pt idx="21">
                  <c:v>44227</c:v>
                </c:pt>
                <c:pt idx="22">
                  <c:v>44196</c:v>
                </c:pt>
                <c:pt idx="23">
                  <c:v>44165</c:v>
                </c:pt>
                <c:pt idx="24">
                  <c:v>44135</c:v>
                </c:pt>
                <c:pt idx="25">
                  <c:v>44104</c:v>
                </c:pt>
                <c:pt idx="26">
                  <c:v>44074</c:v>
                </c:pt>
                <c:pt idx="27">
                  <c:v>44043</c:v>
                </c:pt>
                <c:pt idx="28">
                  <c:v>44012</c:v>
                </c:pt>
                <c:pt idx="29">
                  <c:v>43982</c:v>
                </c:pt>
                <c:pt idx="30">
                  <c:v>43951</c:v>
                </c:pt>
                <c:pt idx="31">
                  <c:v>43921</c:v>
                </c:pt>
                <c:pt idx="32">
                  <c:v>43890</c:v>
                </c:pt>
                <c:pt idx="33">
                  <c:v>43861</c:v>
                </c:pt>
                <c:pt idx="34">
                  <c:v>43830</c:v>
                </c:pt>
                <c:pt idx="35">
                  <c:v>43799</c:v>
                </c:pt>
                <c:pt idx="36">
                  <c:v>43769</c:v>
                </c:pt>
                <c:pt idx="37">
                  <c:v>43738</c:v>
                </c:pt>
                <c:pt idx="38">
                  <c:v>43708</c:v>
                </c:pt>
                <c:pt idx="39">
                  <c:v>43677</c:v>
                </c:pt>
                <c:pt idx="40">
                  <c:v>43646</c:v>
                </c:pt>
                <c:pt idx="41">
                  <c:v>43616</c:v>
                </c:pt>
                <c:pt idx="42">
                  <c:v>43585</c:v>
                </c:pt>
                <c:pt idx="43">
                  <c:v>43555</c:v>
                </c:pt>
                <c:pt idx="44">
                  <c:v>43524</c:v>
                </c:pt>
                <c:pt idx="45">
                  <c:v>43496</c:v>
                </c:pt>
                <c:pt idx="46">
                  <c:v>43465</c:v>
                </c:pt>
                <c:pt idx="47">
                  <c:v>43434</c:v>
                </c:pt>
                <c:pt idx="48">
                  <c:v>43404</c:v>
                </c:pt>
                <c:pt idx="49">
                  <c:v>43373</c:v>
                </c:pt>
                <c:pt idx="50">
                  <c:v>43343</c:v>
                </c:pt>
                <c:pt idx="51">
                  <c:v>43312</c:v>
                </c:pt>
                <c:pt idx="52">
                  <c:v>43281</c:v>
                </c:pt>
                <c:pt idx="53">
                  <c:v>43251</c:v>
                </c:pt>
                <c:pt idx="54">
                  <c:v>43220</c:v>
                </c:pt>
                <c:pt idx="55">
                  <c:v>43190</c:v>
                </c:pt>
                <c:pt idx="56">
                  <c:v>43159</c:v>
                </c:pt>
                <c:pt idx="57">
                  <c:v>43131</c:v>
                </c:pt>
                <c:pt idx="58">
                  <c:v>43100</c:v>
                </c:pt>
                <c:pt idx="59">
                  <c:v>43069</c:v>
                </c:pt>
                <c:pt idx="60">
                  <c:v>43039</c:v>
                </c:pt>
                <c:pt idx="61">
                  <c:v>43008</c:v>
                </c:pt>
                <c:pt idx="62">
                  <c:v>42978</c:v>
                </c:pt>
                <c:pt idx="63">
                  <c:v>42947</c:v>
                </c:pt>
                <c:pt idx="64">
                  <c:v>42916</c:v>
                </c:pt>
                <c:pt idx="65">
                  <c:v>42886</c:v>
                </c:pt>
                <c:pt idx="66">
                  <c:v>42855</c:v>
                </c:pt>
                <c:pt idx="67">
                  <c:v>42825</c:v>
                </c:pt>
                <c:pt idx="68">
                  <c:v>42794</c:v>
                </c:pt>
                <c:pt idx="69">
                  <c:v>42766</c:v>
                </c:pt>
              </c:numCache>
            </c:numRef>
          </c:cat>
          <c:val>
            <c:numRef>
              <c:f>'面板-景气指数'!$M$76:$CD$76</c:f>
              <c:numCache>
                <c:formatCode>0.0%</c:formatCode>
                <c:ptCount val="70"/>
                <c:pt idx="0">
                  <c:v>0.6905</c:v>
                </c:pt>
                <c:pt idx="1">
                  <c:v>0.3</c:v>
                </c:pt>
                <c:pt idx="2">
                  <c:v>0.72150000000000003</c:v>
                </c:pt>
                <c:pt idx="3">
                  <c:v>0.79999999999999993</c:v>
                </c:pt>
                <c:pt idx="4">
                  <c:v>0.76850000000000007</c:v>
                </c:pt>
                <c:pt idx="5">
                  <c:v>0.51250000000000007</c:v>
                </c:pt>
                <c:pt idx="6">
                  <c:v>0.55899999999999994</c:v>
                </c:pt>
                <c:pt idx="7">
                  <c:v>0.52800000000000002</c:v>
                </c:pt>
                <c:pt idx="8">
                  <c:v>0.40600000000000003</c:v>
                </c:pt>
                <c:pt idx="9">
                  <c:v>0.29649999999999999</c:v>
                </c:pt>
                <c:pt idx="10">
                  <c:v>0.29649999999999999</c:v>
                </c:pt>
                <c:pt idx="11">
                  <c:v>0.45600000000000002</c:v>
                </c:pt>
                <c:pt idx="12">
                  <c:v>0.47149999999999997</c:v>
                </c:pt>
                <c:pt idx="13">
                  <c:v>0.44049999999999995</c:v>
                </c:pt>
                <c:pt idx="14">
                  <c:v>0.41550000000000004</c:v>
                </c:pt>
                <c:pt idx="15">
                  <c:v>0.39999999999999997</c:v>
                </c:pt>
                <c:pt idx="16">
                  <c:v>0.36849999999999999</c:v>
                </c:pt>
                <c:pt idx="17">
                  <c:v>0.46550000000000002</c:v>
                </c:pt>
                <c:pt idx="18">
                  <c:v>0.4965</c:v>
                </c:pt>
                <c:pt idx="19">
                  <c:v>0.54350000000000009</c:v>
                </c:pt>
                <c:pt idx="20">
                  <c:v>0.60000000000000009</c:v>
                </c:pt>
                <c:pt idx="21">
                  <c:v>0.39650000000000002</c:v>
                </c:pt>
                <c:pt idx="22">
                  <c:v>0.39650000000000002</c:v>
                </c:pt>
                <c:pt idx="23">
                  <c:v>0.13099999999999998</c:v>
                </c:pt>
                <c:pt idx="24">
                  <c:v>0.11549999999999999</c:v>
                </c:pt>
                <c:pt idx="25">
                  <c:v>0.14650000000000002</c:v>
                </c:pt>
                <c:pt idx="26">
                  <c:v>0.32800000000000007</c:v>
                </c:pt>
                <c:pt idx="27">
                  <c:v>0.34350000000000003</c:v>
                </c:pt>
                <c:pt idx="28">
                  <c:v>0.29650000000000004</c:v>
                </c:pt>
                <c:pt idx="29">
                  <c:v>0.42499999999999999</c:v>
                </c:pt>
                <c:pt idx="30">
                  <c:v>0.40900000000000003</c:v>
                </c:pt>
                <c:pt idx="31">
                  <c:v>0.39350000000000002</c:v>
                </c:pt>
                <c:pt idx="32">
                  <c:v>0.41550000000000004</c:v>
                </c:pt>
                <c:pt idx="33">
                  <c:v>0.65</c:v>
                </c:pt>
                <c:pt idx="34">
                  <c:v>0.65</c:v>
                </c:pt>
                <c:pt idx="35">
                  <c:v>0.6875</c:v>
                </c:pt>
                <c:pt idx="36">
                  <c:v>0.6875</c:v>
                </c:pt>
                <c:pt idx="37">
                  <c:v>0.6875</c:v>
                </c:pt>
                <c:pt idx="38">
                  <c:v>0.72499999999999998</c:v>
                </c:pt>
                <c:pt idx="39">
                  <c:v>0.72499999999999998</c:v>
                </c:pt>
                <c:pt idx="40">
                  <c:v>0.72499999999999998</c:v>
                </c:pt>
                <c:pt idx="41">
                  <c:v>0.5</c:v>
                </c:pt>
                <c:pt idx="42">
                  <c:v>0.5</c:v>
                </c:pt>
                <c:pt idx="43">
                  <c:v>0.5</c:v>
                </c:pt>
                <c:pt idx="44">
                  <c:v>0.5</c:v>
                </c:pt>
                <c:pt idx="45">
                  <c:v>0.5</c:v>
                </c:pt>
                <c:pt idx="46">
                  <c:v>0.5</c:v>
                </c:pt>
                <c:pt idx="47">
                  <c:v>0.5</c:v>
                </c:pt>
                <c:pt idx="48">
                  <c:v>0.5</c:v>
                </c:pt>
                <c:pt idx="49">
                  <c:v>0.5</c:v>
                </c:pt>
                <c:pt idx="50">
                  <c:v>0.5</c:v>
                </c:pt>
                <c:pt idx="51">
                  <c:v>0.5</c:v>
                </c:pt>
                <c:pt idx="52">
                  <c:v>0.5</c:v>
                </c:pt>
                <c:pt idx="53">
                  <c:v>0.5</c:v>
                </c:pt>
                <c:pt idx="54">
                  <c:v>0.5</c:v>
                </c:pt>
                <c:pt idx="55">
                  <c:v>0.5</c:v>
                </c:pt>
                <c:pt idx="56">
                  <c:v>0.5</c:v>
                </c:pt>
                <c:pt idx="57">
                  <c:v>0.5</c:v>
                </c:pt>
                <c:pt idx="58">
                  <c:v>0.5</c:v>
                </c:pt>
                <c:pt idx="59">
                  <c:v>0.5</c:v>
                </c:pt>
                <c:pt idx="60">
                  <c:v>0.5</c:v>
                </c:pt>
                <c:pt idx="61">
                  <c:v>0.5</c:v>
                </c:pt>
                <c:pt idx="62">
                  <c:v>0.5</c:v>
                </c:pt>
                <c:pt idx="63">
                  <c:v>0.5</c:v>
                </c:pt>
                <c:pt idx="64">
                  <c:v>0.5</c:v>
                </c:pt>
                <c:pt idx="65">
                  <c:v>0.5</c:v>
                </c:pt>
                <c:pt idx="66">
                  <c:v>0.5</c:v>
                </c:pt>
                <c:pt idx="67">
                  <c:v>0.5</c:v>
                </c:pt>
                <c:pt idx="68">
                  <c:v>0.5</c:v>
                </c:pt>
                <c:pt idx="69">
                  <c:v>0.5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39D0-4B03-8FD5-4FE5115C1721}"/>
            </c:ext>
          </c:extLst>
        </c:ser>
        <c:ser>
          <c:idx val="3"/>
          <c:order val="3"/>
          <c:tx>
            <c:strRef>
              <c:f>'面板-景气指数'!$J$77</c:f>
              <c:strCache>
                <c:ptCount val="1"/>
                <c:pt idx="0">
                  <c:v>物联网下游</c:v>
                </c:pt>
              </c:strCache>
            </c:strRef>
          </c:tx>
          <c:spPr>
            <a:ln w="19050" cap="rnd" cmpd="sng" algn="ctr">
              <a:solidFill>
                <a:srgbClr val="C00000"/>
              </a:solidFill>
              <a:prstDash val="sysDot"/>
              <a:round/>
            </a:ln>
          </c:spPr>
          <c:marker>
            <c:symbol val="none"/>
          </c:marker>
          <c:cat>
            <c:numRef>
              <c:f>'面板-景气指数'!$M$32:$CD$32</c:f>
              <c:numCache>
                <c:formatCode>[$-409]mmm\-yy;@</c:formatCode>
                <c:ptCount val="70"/>
                <c:pt idx="0">
                  <c:v>44865</c:v>
                </c:pt>
                <c:pt idx="1">
                  <c:v>44834</c:v>
                </c:pt>
                <c:pt idx="2">
                  <c:v>44804</c:v>
                </c:pt>
                <c:pt idx="3">
                  <c:v>44773</c:v>
                </c:pt>
                <c:pt idx="4">
                  <c:v>44742</c:v>
                </c:pt>
                <c:pt idx="5">
                  <c:v>44712</c:v>
                </c:pt>
                <c:pt idx="6">
                  <c:v>44681</c:v>
                </c:pt>
                <c:pt idx="7">
                  <c:v>44651</c:v>
                </c:pt>
                <c:pt idx="8">
                  <c:v>44620</c:v>
                </c:pt>
                <c:pt idx="9">
                  <c:v>44592</c:v>
                </c:pt>
                <c:pt idx="10">
                  <c:v>44561</c:v>
                </c:pt>
                <c:pt idx="11">
                  <c:v>44530</c:v>
                </c:pt>
                <c:pt idx="12">
                  <c:v>44500</c:v>
                </c:pt>
                <c:pt idx="13">
                  <c:v>44469</c:v>
                </c:pt>
                <c:pt idx="14">
                  <c:v>44439</c:v>
                </c:pt>
                <c:pt idx="15">
                  <c:v>44408</c:v>
                </c:pt>
                <c:pt idx="16">
                  <c:v>44377</c:v>
                </c:pt>
                <c:pt idx="17">
                  <c:v>44347</c:v>
                </c:pt>
                <c:pt idx="18">
                  <c:v>44316</c:v>
                </c:pt>
                <c:pt idx="19">
                  <c:v>44286</c:v>
                </c:pt>
                <c:pt idx="20">
                  <c:v>44255</c:v>
                </c:pt>
                <c:pt idx="21">
                  <c:v>44227</c:v>
                </c:pt>
                <c:pt idx="22">
                  <c:v>44196</c:v>
                </c:pt>
                <c:pt idx="23">
                  <c:v>44165</c:v>
                </c:pt>
                <c:pt idx="24">
                  <c:v>44135</c:v>
                </c:pt>
                <c:pt idx="25">
                  <c:v>44104</c:v>
                </c:pt>
                <c:pt idx="26">
                  <c:v>44074</c:v>
                </c:pt>
                <c:pt idx="27">
                  <c:v>44043</c:v>
                </c:pt>
                <c:pt idx="28">
                  <c:v>44012</c:v>
                </c:pt>
                <c:pt idx="29">
                  <c:v>43982</c:v>
                </c:pt>
                <c:pt idx="30">
                  <c:v>43951</c:v>
                </c:pt>
                <c:pt idx="31">
                  <c:v>43921</c:v>
                </c:pt>
                <c:pt idx="32">
                  <c:v>43890</c:v>
                </c:pt>
                <c:pt idx="33">
                  <c:v>43861</c:v>
                </c:pt>
                <c:pt idx="34">
                  <c:v>43830</c:v>
                </c:pt>
                <c:pt idx="35">
                  <c:v>43799</c:v>
                </c:pt>
                <c:pt idx="36">
                  <c:v>43769</c:v>
                </c:pt>
                <c:pt idx="37">
                  <c:v>43738</c:v>
                </c:pt>
                <c:pt idx="38">
                  <c:v>43708</c:v>
                </c:pt>
                <c:pt idx="39">
                  <c:v>43677</c:v>
                </c:pt>
                <c:pt idx="40">
                  <c:v>43646</c:v>
                </c:pt>
                <c:pt idx="41">
                  <c:v>43616</c:v>
                </c:pt>
                <c:pt idx="42">
                  <c:v>43585</c:v>
                </c:pt>
                <c:pt idx="43">
                  <c:v>43555</c:v>
                </c:pt>
                <c:pt idx="44">
                  <c:v>43524</c:v>
                </c:pt>
                <c:pt idx="45">
                  <c:v>43496</c:v>
                </c:pt>
                <c:pt idx="46">
                  <c:v>43465</c:v>
                </c:pt>
                <c:pt idx="47">
                  <c:v>43434</c:v>
                </c:pt>
                <c:pt idx="48">
                  <c:v>43404</c:v>
                </c:pt>
                <c:pt idx="49">
                  <c:v>43373</c:v>
                </c:pt>
                <c:pt idx="50">
                  <c:v>43343</c:v>
                </c:pt>
                <c:pt idx="51">
                  <c:v>43312</c:v>
                </c:pt>
                <c:pt idx="52">
                  <c:v>43281</c:v>
                </c:pt>
                <c:pt idx="53">
                  <c:v>43251</c:v>
                </c:pt>
                <c:pt idx="54">
                  <c:v>43220</c:v>
                </c:pt>
                <c:pt idx="55">
                  <c:v>43190</c:v>
                </c:pt>
                <c:pt idx="56">
                  <c:v>43159</c:v>
                </c:pt>
                <c:pt idx="57">
                  <c:v>43131</c:v>
                </c:pt>
                <c:pt idx="58">
                  <c:v>43100</c:v>
                </c:pt>
                <c:pt idx="59">
                  <c:v>43069</c:v>
                </c:pt>
                <c:pt idx="60">
                  <c:v>43039</c:v>
                </c:pt>
                <c:pt idx="61">
                  <c:v>43008</c:v>
                </c:pt>
                <c:pt idx="62">
                  <c:v>42978</c:v>
                </c:pt>
                <c:pt idx="63">
                  <c:v>42947</c:v>
                </c:pt>
                <c:pt idx="64">
                  <c:v>42916</c:v>
                </c:pt>
                <c:pt idx="65">
                  <c:v>42886</c:v>
                </c:pt>
                <c:pt idx="66">
                  <c:v>42855</c:v>
                </c:pt>
                <c:pt idx="67">
                  <c:v>42825</c:v>
                </c:pt>
                <c:pt idx="68">
                  <c:v>42794</c:v>
                </c:pt>
                <c:pt idx="69">
                  <c:v>42766</c:v>
                </c:pt>
              </c:numCache>
            </c:numRef>
          </c:cat>
          <c:val>
            <c:numRef>
              <c:f>'面板-景气指数'!$M$77:$CD$77</c:f>
              <c:numCache>
                <c:formatCode>0.0%</c:formatCode>
                <c:ptCount val="70"/>
                <c:pt idx="0">
                  <c:v>0.47149999999999997</c:v>
                </c:pt>
                <c:pt idx="1">
                  <c:v>0.47149999999999997</c:v>
                </c:pt>
                <c:pt idx="2">
                  <c:v>0.33300000000000002</c:v>
                </c:pt>
                <c:pt idx="3">
                  <c:v>0.1855</c:v>
                </c:pt>
                <c:pt idx="4">
                  <c:v>0.10099999999999999</c:v>
                </c:pt>
                <c:pt idx="5">
                  <c:v>4.7500000000000001E-2</c:v>
                </c:pt>
                <c:pt idx="6">
                  <c:v>1.4999999999999998E-2</c:v>
                </c:pt>
                <c:pt idx="7">
                  <c:v>8.3999999999999991E-2</c:v>
                </c:pt>
                <c:pt idx="8">
                  <c:v>0.16399999999999998</c:v>
                </c:pt>
                <c:pt idx="9">
                  <c:v>0.19449999999999998</c:v>
                </c:pt>
                <c:pt idx="10">
                  <c:v>0.40200000000000002</c:v>
                </c:pt>
                <c:pt idx="11">
                  <c:v>0.62049999999999994</c:v>
                </c:pt>
                <c:pt idx="12">
                  <c:v>0.53850000000000009</c:v>
                </c:pt>
                <c:pt idx="13">
                  <c:v>0.50149999999999995</c:v>
                </c:pt>
                <c:pt idx="14">
                  <c:v>0.60350000000000004</c:v>
                </c:pt>
                <c:pt idx="15">
                  <c:v>0.60599999999999998</c:v>
                </c:pt>
                <c:pt idx="16">
                  <c:v>0.61199999999999999</c:v>
                </c:pt>
                <c:pt idx="17">
                  <c:v>0.55149999999999999</c:v>
                </c:pt>
                <c:pt idx="18">
                  <c:v>0.77649999999999997</c:v>
                </c:pt>
                <c:pt idx="19">
                  <c:v>0.90450000000000008</c:v>
                </c:pt>
                <c:pt idx="20">
                  <c:v>0.746</c:v>
                </c:pt>
                <c:pt idx="21">
                  <c:v>0.58849999999999991</c:v>
                </c:pt>
                <c:pt idx="22">
                  <c:v>0.44649999999999995</c:v>
                </c:pt>
                <c:pt idx="23">
                  <c:v>0.47700000000000004</c:v>
                </c:pt>
                <c:pt idx="24">
                  <c:v>0.58299999999999996</c:v>
                </c:pt>
                <c:pt idx="25">
                  <c:v>0.62849999999999995</c:v>
                </c:pt>
                <c:pt idx="26">
                  <c:v>0.65900000000000003</c:v>
                </c:pt>
                <c:pt idx="27">
                  <c:v>0.71949999999999992</c:v>
                </c:pt>
                <c:pt idx="28">
                  <c:v>0.68899999999999995</c:v>
                </c:pt>
                <c:pt idx="29">
                  <c:v>0.67400000000000004</c:v>
                </c:pt>
                <c:pt idx="30">
                  <c:v>0.64350000000000007</c:v>
                </c:pt>
                <c:pt idx="31">
                  <c:v>0.56800000000000006</c:v>
                </c:pt>
                <c:pt idx="32">
                  <c:v>0.61349999999999993</c:v>
                </c:pt>
                <c:pt idx="33">
                  <c:v>0.70450000000000002</c:v>
                </c:pt>
                <c:pt idx="34">
                  <c:v>0.5</c:v>
                </c:pt>
                <c:pt idx="35">
                  <c:v>0.5</c:v>
                </c:pt>
                <c:pt idx="36">
                  <c:v>0.5</c:v>
                </c:pt>
                <c:pt idx="37">
                  <c:v>0.5</c:v>
                </c:pt>
                <c:pt idx="38">
                  <c:v>0.5</c:v>
                </c:pt>
                <c:pt idx="39">
                  <c:v>0.5</c:v>
                </c:pt>
                <c:pt idx="40">
                  <c:v>0.5</c:v>
                </c:pt>
                <c:pt idx="41">
                  <c:v>0.5</c:v>
                </c:pt>
                <c:pt idx="42">
                  <c:v>0.5</c:v>
                </c:pt>
                <c:pt idx="43">
                  <c:v>0.5</c:v>
                </c:pt>
                <c:pt idx="44">
                  <c:v>0.5</c:v>
                </c:pt>
                <c:pt idx="45">
                  <c:v>0.5</c:v>
                </c:pt>
                <c:pt idx="46">
                  <c:v>0.5</c:v>
                </c:pt>
                <c:pt idx="47">
                  <c:v>0.5</c:v>
                </c:pt>
                <c:pt idx="48">
                  <c:v>0.5</c:v>
                </c:pt>
                <c:pt idx="49">
                  <c:v>0.5</c:v>
                </c:pt>
                <c:pt idx="50">
                  <c:v>0.5</c:v>
                </c:pt>
                <c:pt idx="51">
                  <c:v>0.5</c:v>
                </c:pt>
                <c:pt idx="52">
                  <c:v>0.5</c:v>
                </c:pt>
                <c:pt idx="53">
                  <c:v>0.5</c:v>
                </c:pt>
                <c:pt idx="54">
                  <c:v>0.5</c:v>
                </c:pt>
                <c:pt idx="55">
                  <c:v>0.5</c:v>
                </c:pt>
                <c:pt idx="56">
                  <c:v>0.5</c:v>
                </c:pt>
                <c:pt idx="57">
                  <c:v>0.5</c:v>
                </c:pt>
                <c:pt idx="58">
                  <c:v>0.5</c:v>
                </c:pt>
                <c:pt idx="59">
                  <c:v>0.5</c:v>
                </c:pt>
                <c:pt idx="60">
                  <c:v>0.5</c:v>
                </c:pt>
                <c:pt idx="61">
                  <c:v>0.5</c:v>
                </c:pt>
                <c:pt idx="62">
                  <c:v>0.5</c:v>
                </c:pt>
                <c:pt idx="63">
                  <c:v>0.5</c:v>
                </c:pt>
                <c:pt idx="64">
                  <c:v>0.5</c:v>
                </c:pt>
                <c:pt idx="65">
                  <c:v>0.5</c:v>
                </c:pt>
                <c:pt idx="66">
                  <c:v>0.5</c:v>
                </c:pt>
                <c:pt idx="67">
                  <c:v>0.5</c:v>
                </c:pt>
                <c:pt idx="68">
                  <c:v>0.5</c:v>
                </c:pt>
                <c:pt idx="69">
                  <c:v>0.5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3-39D0-4B03-8FD5-4FE5115C17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11789280"/>
        <c:axId val="1711771872"/>
      </c:lineChart>
      <c:dateAx>
        <c:axId val="1711789280"/>
        <c:scaling>
          <c:orientation val="minMax"/>
          <c:min val="43525"/>
        </c:scaling>
        <c:delete val="0"/>
        <c:axPos val="b"/>
        <c:numFmt formatCode="yyyy\-mm" sourceLinked="0"/>
        <c:majorTickMark val="out"/>
        <c:minorTickMark val="none"/>
        <c:tickLblPos val="nextTo"/>
        <c:spPr>
          <a:noFill/>
          <a:ln w="6350" cap="flat" cmpd="sng" algn="ctr">
            <a:solidFill>
              <a:srgbClr val="000000"/>
            </a:solidFill>
            <a:prstDash val="solid"/>
            <a:round/>
          </a:ln>
        </c:spPr>
        <c:txPr>
          <a:bodyPr rot="-5400000" spcFirstLastPara="0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chemeClr val="tx1"/>
                </a:solidFill>
                <a:latin typeface="Arial" panose="020B0604020202020204" pitchFamily="7" charset="0"/>
                <a:ea typeface="楷体" panose="02010609060101010101" pitchFamily="49" charset="-122"/>
                <a:cs typeface="+mn-cs"/>
              </a:defRPr>
            </a:pPr>
            <a:endParaRPr lang="zh-CN"/>
          </a:p>
        </c:txPr>
        <c:crossAx val="1711771872"/>
        <c:crosses val="autoZero"/>
        <c:auto val="1"/>
        <c:lblOffset val="100"/>
        <c:baseTimeUnit val="months"/>
        <c:majorUnit val="3"/>
        <c:majorTimeUnit val="months"/>
      </c:dateAx>
      <c:valAx>
        <c:axId val="1711771872"/>
        <c:scaling>
          <c:orientation val="minMax"/>
          <c:max val="1"/>
        </c:scaling>
        <c:delete val="0"/>
        <c:axPos val="l"/>
        <c:numFmt formatCode="0%" sourceLinked="0"/>
        <c:majorTickMark val="out"/>
        <c:minorTickMark val="none"/>
        <c:tickLblPos val="nextTo"/>
        <c:spPr>
          <a:noFill/>
          <a:ln w="6350" cap="flat" cmpd="sng" algn="ctr">
            <a:solidFill>
              <a:srgbClr val="000000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chemeClr val="tx1"/>
                </a:solidFill>
                <a:latin typeface="Arial" panose="020B0604020202020204" pitchFamily="7" charset="0"/>
                <a:ea typeface="楷体" panose="02010609060101010101" pitchFamily="49" charset="-122"/>
                <a:cs typeface="+mn-cs"/>
              </a:defRPr>
            </a:pPr>
            <a:endParaRPr lang="zh-CN"/>
          </a:p>
        </c:txPr>
        <c:crossAx val="1711789280"/>
        <c:crosses val="autoZero"/>
        <c:crossBetween val="between"/>
      </c:valAx>
    </c:plotArea>
    <c:legend>
      <c:legendPos val="t"/>
      <c:layout>
        <c:manualLayout>
          <c:xMode val="edge"/>
          <c:yMode val="edge"/>
          <c:x val="9.9190698033978494E-2"/>
          <c:y val="2.71061842775897E-2"/>
          <c:w val="0.80958583880718604"/>
          <c:h val="9.7880744316717505E-2"/>
        </c:manualLayout>
      </c:layout>
      <c:overlay val="0"/>
      <c:txPr>
        <a:bodyPr rot="0" spcFirstLastPara="0" vertOverflow="ellipsis" vert="horz" wrap="square" anchor="ctr" anchorCtr="1"/>
        <a:lstStyle/>
        <a:p>
          <a:pPr>
            <a:defRPr lang="zh-CN" sz="800" b="0" i="0" u="none" strike="noStrike" kern="1200" baseline="0">
              <a:solidFill>
                <a:schemeClr val="tx1"/>
              </a:solidFill>
              <a:latin typeface="Arial" panose="020B0604020202020204" pitchFamily="7" charset="0"/>
              <a:ea typeface="楷体" panose="02010609060101010101" pitchFamily="49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ln w="6350" cap="flat" cmpd="sng" algn="ctr">
      <a:noFill/>
      <a:prstDash val="solid"/>
      <a:round/>
    </a:ln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5.8755030621172398E-2"/>
          <c:y val="0.210985168889257"/>
          <c:w val="0.85059297395517897"/>
          <c:h val="0.584047083883249"/>
        </c:manualLayout>
      </c:layout>
      <c:lineChart>
        <c:grouping val="standard"/>
        <c:varyColors val="0"/>
        <c:ser>
          <c:idx val="0"/>
          <c:order val="0"/>
          <c:tx>
            <c:strRef>
              <c:f>'面板-景气指数'!$J$45</c:f>
              <c:strCache>
                <c:ptCount val="1"/>
                <c:pt idx="0">
                  <c:v>医美-化妆品</c:v>
                </c:pt>
              </c:strCache>
            </c:strRef>
          </c:tx>
          <c:marker>
            <c:symbol val="none"/>
          </c:marker>
          <c:cat>
            <c:numRef>
              <c:f>'面板-景气指数'!$M$32:$CD$32</c:f>
              <c:numCache>
                <c:formatCode>[$-409]mmm\-yy;@</c:formatCode>
                <c:ptCount val="70"/>
                <c:pt idx="0">
                  <c:v>44865</c:v>
                </c:pt>
                <c:pt idx="1">
                  <c:v>44834</c:v>
                </c:pt>
                <c:pt idx="2">
                  <c:v>44804</c:v>
                </c:pt>
                <c:pt idx="3">
                  <c:v>44773</c:v>
                </c:pt>
                <c:pt idx="4">
                  <c:v>44742</c:v>
                </c:pt>
                <c:pt idx="5">
                  <c:v>44712</c:v>
                </c:pt>
                <c:pt idx="6">
                  <c:v>44681</c:v>
                </c:pt>
                <c:pt idx="7">
                  <c:v>44651</c:v>
                </c:pt>
                <c:pt idx="8">
                  <c:v>44620</c:v>
                </c:pt>
                <c:pt idx="9">
                  <c:v>44592</c:v>
                </c:pt>
                <c:pt idx="10">
                  <c:v>44561</c:v>
                </c:pt>
                <c:pt idx="11">
                  <c:v>44530</c:v>
                </c:pt>
                <c:pt idx="12">
                  <c:v>44500</c:v>
                </c:pt>
                <c:pt idx="13">
                  <c:v>44469</c:v>
                </c:pt>
                <c:pt idx="14">
                  <c:v>44439</c:v>
                </c:pt>
                <c:pt idx="15">
                  <c:v>44408</c:v>
                </c:pt>
                <c:pt idx="16">
                  <c:v>44377</c:v>
                </c:pt>
                <c:pt idx="17">
                  <c:v>44347</c:v>
                </c:pt>
                <c:pt idx="18">
                  <c:v>44316</c:v>
                </c:pt>
                <c:pt idx="19">
                  <c:v>44286</c:v>
                </c:pt>
                <c:pt idx="20">
                  <c:v>44255</c:v>
                </c:pt>
                <c:pt idx="21">
                  <c:v>44227</c:v>
                </c:pt>
                <c:pt idx="22">
                  <c:v>44196</c:v>
                </c:pt>
                <c:pt idx="23">
                  <c:v>44165</c:v>
                </c:pt>
                <c:pt idx="24">
                  <c:v>44135</c:v>
                </c:pt>
                <c:pt idx="25">
                  <c:v>44104</c:v>
                </c:pt>
                <c:pt idx="26">
                  <c:v>44074</c:v>
                </c:pt>
                <c:pt idx="27">
                  <c:v>44043</c:v>
                </c:pt>
                <c:pt idx="28">
                  <c:v>44012</c:v>
                </c:pt>
                <c:pt idx="29">
                  <c:v>43982</c:v>
                </c:pt>
                <c:pt idx="30">
                  <c:v>43951</c:v>
                </c:pt>
                <c:pt idx="31">
                  <c:v>43921</c:v>
                </c:pt>
                <c:pt idx="32">
                  <c:v>43890</c:v>
                </c:pt>
                <c:pt idx="33">
                  <c:v>43861</c:v>
                </c:pt>
                <c:pt idx="34">
                  <c:v>43830</c:v>
                </c:pt>
                <c:pt idx="35">
                  <c:v>43799</c:v>
                </c:pt>
                <c:pt idx="36">
                  <c:v>43769</c:v>
                </c:pt>
                <c:pt idx="37">
                  <c:v>43738</c:v>
                </c:pt>
                <c:pt idx="38">
                  <c:v>43708</c:v>
                </c:pt>
                <c:pt idx="39">
                  <c:v>43677</c:v>
                </c:pt>
                <c:pt idx="40">
                  <c:v>43646</c:v>
                </c:pt>
                <c:pt idx="41">
                  <c:v>43616</c:v>
                </c:pt>
                <c:pt idx="42">
                  <c:v>43585</c:v>
                </c:pt>
                <c:pt idx="43">
                  <c:v>43555</c:v>
                </c:pt>
                <c:pt idx="44">
                  <c:v>43524</c:v>
                </c:pt>
                <c:pt idx="45">
                  <c:v>43496</c:v>
                </c:pt>
                <c:pt idx="46">
                  <c:v>43465</c:v>
                </c:pt>
                <c:pt idx="47">
                  <c:v>43434</c:v>
                </c:pt>
                <c:pt idx="48">
                  <c:v>43404</c:v>
                </c:pt>
                <c:pt idx="49">
                  <c:v>43373</c:v>
                </c:pt>
                <c:pt idx="50">
                  <c:v>43343</c:v>
                </c:pt>
                <c:pt idx="51">
                  <c:v>43312</c:v>
                </c:pt>
                <c:pt idx="52">
                  <c:v>43281</c:v>
                </c:pt>
                <c:pt idx="53">
                  <c:v>43251</c:v>
                </c:pt>
                <c:pt idx="54">
                  <c:v>43220</c:v>
                </c:pt>
                <c:pt idx="55">
                  <c:v>43190</c:v>
                </c:pt>
                <c:pt idx="56">
                  <c:v>43159</c:v>
                </c:pt>
                <c:pt idx="57">
                  <c:v>43131</c:v>
                </c:pt>
                <c:pt idx="58">
                  <c:v>43100</c:v>
                </c:pt>
                <c:pt idx="59">
                  <c:v>43069</c:v>
                </c:pt>
                <c:pt idx="60">
                  <c:v>43039</c:v>
                </c:pt>
                <c:pt idx="61">
                  <c:v>43008</c:v>
                </c:pt>
                <c:pt idx="62">
                  <c:v>42978</c:v>
                </c:pt>
                <c:pt idx="63">
                  <c:v>42947</c:v>
                </c:pt>
                <c:pt idx="64">
                  <c:v>42916</c:v>
                </c:pt>
                <c:pt idx="65">
                  <c:v>42886</c:v>
                </c:pt>
                <c:pt idx="66">
                  <c:v>42855</c:v>
                </c:pt>
                <c:pt idx="67">
                  <c:v>42825</c:v>
                </c:pt>
                <c:pt idx="68">
                  <c:v>42794</c:v>
                </c:pt>
                <c:pt idx="69">
                  <c:v>42766</c:v>
                </c:pt>
              </c:numCache>
            </c:numRef>
          </c:cat>
          <c:val>
            <c:numRef>
              <c:f>'面板-景气指数'!$M$45:$CD$45</c:f>
              <c:numCache>
                <c:formatCode>0.0%</c:formatCode>
                <c:ptCount val="70"/>
                <c:pt idx="0">
                  <c:v>0.28862500000000002</c:v>
                </c:pt>
                <c:pt idx="1">
                  <c:v>0.28112499999999996</c:v>
                </c:pt>
                <c:pt idx="2">
                  <c:v>0.24862499999999998</c:v>
                </c:pt>
                <c:pt idx="3">
                  <c:v>0.22337499999999999</c:v>
                </c:pt>
                <c:pt idx="4">
                  <c:v>0.19612499999999999</c:v>
                </c:pt>
                <c:pt idx="5">
                  <c:v>0.231375</c:v>
                </c:pt>
                <c:pt idx="6">
                  <c:v>0.25800000000000001</c:v>
                </c:pt>
                <c:pt idx="7">
                  <c:v>0.332125</c:v>
                </c:pt>
                <c:pt idx="8">
                  <c:v>0.31924999999999998</c:v>
                </c:pt>
                <c:pt idx="9">
                  <c:v>0.32087500000000002</c:v>
                </c:pt>
                <c:pt idx="10">
                  <c:v>0.33174999999999999</c:v>
                </c:pt>
                <c:pt idx="11">
                  <c:v>0.37</c:v>
                </c:pt>
                <c:pt idx="12">
                  <c:v>0.43637500000000001</c:v>
                </c:pt>
                <c:pt idx="13">
                  <c:v>0.45450000000000002</c:v>
                </c:pt>
                <c:pt idx="14">
                  <c:v>0.46162500000000001</c:v>
                </c:pt>
                <c:pt idx="15">
                  <c:v>0.45800000000000002</c:v>
                </c:pt>
                <c:pt idx="16">
                  <c:v>0.62549999999999994</c:v>
                </c:pt>
                <c:pt idx="17">
                  <c:v>0.76712499999999995</c:v>
                </c:pt>
                <c:pt idx="18">
                  <c:v>0.80037500000000006</c:v>
                </c:pt>
                <c:pt idx="19">
                  <c:v>0.75787500000000008</c:v>
                </c:pt>
                <c:pt idx="20">
                  <c:v>0.72775000000000001</c:v>
                </c:pt>
                <c:pt idx="21">
                  <c:v>0.69950000000000001</c:v>
                </c:pt>
                <c:pt idx="22">
                  <c:v>0.69537499999999997</c:v>
                </c:pt>
                <c:pt idx="23">
                  <c:v>0.739375</c:v>
                </c:pt>
                <c:pt idx="24">
                  <c:v>0.70487500000000003</c:v>
                </c:pt>
                <c:pt idx="25">
                  <c:v>0.61912499999999993</c:v>
                </c:pt>
                <c:pt idx="26">
                  <c:v>0.68474999999999997</c:v>
                </c:pt>
                <c:pt idx="27">
                  <c:v>0.58987499999999993</c:v>
                </c:pt>
                <c:pt idx="28">
                  <c:v>0.51787500000000009</c:v>
                </c:pt>
                <c:pt idx="29">
                  <c:v>0.29075000000000001</c:v>
                </c:pt>
                <c:pt idx="30">
                  <c:v>0.23225000000000001</c:v>
                </c:pt>
                <c:pt idx="31">
                  <c:v>0.47037499999999999</c:v>
                </c:pt>
                <c:pt idx="32">
                  <c:v>0.4945</c:v>
                </c:pt>
                <c:pt idx="33">
                  <c:v>0.52987499999999998</c:v>
                </c:pt>
                <c:pt idx="34">
                  <c:v>0.51924999999999999</c:v>
                </c:pt>
                <c:pt idx="35">
                  <c:v>0.53737499999999994</c:v>
                </c:pt>
                <c:pt idx="36">
                  <c:v>0.45974999999999999</c:v>
                </c:pt>
                <c:pt idx="37">
                  <c:v>0.51524999999999999</c:v>
                </c:pt>
                <c:pt idx="38">
                  <c:v>0.61962499999999998</c:v>
                </c:pt>
                <c:pt idx="39">
                  <c:v>0.67025000000000001</c:v>
                </c:pt>
                <c:pt idx="40">
                  <c:v>0.67037499999999994</c:v>
                </c:pt>
                <c:pt idx="41">
                  <c:v>0.61699999999999999</c:v>
                </c:pt>
                <c:pt idx="42">
                  <c:v>0.49049999999999999</c:v>
                </c:pt>
                <c:pt idx="43">
                  <c:v>0.34400000000000003</c:v>
                </c:pt>
                <c:pt idx="44">
                  <c:v>0.32349999999999995</c:v>
                </c:pt>
                <c:pt idx="45">
                  <c:v>0.34175000000000005</c:v>
                </c:pt>
                <c:pt idx="46">
                  <c:v>0.32337500000000002</c:v>
                </c:pt>
                <c:pt idx="47">
                  <c:v>0.35075000000000001</c:v>
                </c:pt>
                <c:pt idx="48">
                  <c:v>0.36387499999999995</c:v>
                </c:pt>
                <c:pt idx="49">
                  <c:v>0.36112500000000003</c:v>
                </c:pt>
                <c:pt idx="50">
                  <c:v>0.38012500000000005</c:v>
                </c:pt>
                <c:pt idx="51">
                  <c:v>0.38649999999999995</c:v>
                </c:pt>
                <c:pt idx="52">
                  <c:v>0.49099999999999999</c:v>
                </c:pt>
                <c:pt idx="53">
                  <c:v>0.60237499999999999</c:v>
                </c:pt>
                <c:pt idx="54">
                  <c:v>0.62175000000000002</c:v>
                </c:pt>
                <c:pt idx="55">
                  <c:v>0.67712499999999998</c:v>
                </c:pt>
                <c:pt idx="56">
                  <c:v>0.72675000000000001</c:v>
                </c:pt>
                <c:pt idx="57">
                  <c:v>0.78912500000000008</c:v>
                </c:pt>
                <c:pt idx="58">
                  <c:v>0.79125000000000001</c:v>
                </c:pt>
                <c:pt idx="59">
                  <c:v>0.75275000000000003</c:v>
                </c:pt>
                <c:pt idx="60">
                  <c:v>0.65537500000000004</c:v>
                </c:pt>
                <c:pt idx="61">
                  <c:v>0.58474999999999999</c:v>
                </c:pt>
                <c:pt idx="62">
                  <c:v>0.58150000000000002</c:v>
                </c:pt>
                <c:pt idx="63">
                  <c:v>0.51249999999999996</c:v>
                </c:pt>
                <c:pt idx="64">
                  <c:v>0.46512500000000001</c:v>
                </c:pt>
                <c:pt idx="65">
                  <c:v>0.33362499999999995</c:v>
                </c:pt>
                <c:pt idx="66">
                  <c:v>0.33174999999999999</c:v>
                </c:pt>
                <c:pt idx="67">
                  <c:v>0.45300000000000001</c:v>
                </c:pt>
                <c:pt idx="68">
                  <c:v>0.44187500000000002</c:v>
                </c:pt>
                <c:pt idx="69">
                  <c:v>0.41475000000000001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7058-466D-9262-DD4D267314EC}"/>
            </c:ext>
          </c:extLst>
        </c:ser>
        <c:ser>
          <c:idx val="1"/>
          <c:order val="1"/>
          <c:tx>
            <c:strRef>
              <c:f>'面板-景气指数'!$J$78</c:f>
              <c:strCache>
                <c:ptCount val="1"/>
                <c:pt idx="0">
                  <c:v>医美-化妆品上游</c:v>
                </c:pt>
              </c:strCache>
            </c:strRef>
          </c:tx>
          <c:spPr>
            <a:ln w="19050" cap="rnd" cmpd="sng" algn="ctr">
              <a:solidFill>
                <a:srgbClr val="00B0F0"/>
              </a:solidFill>
              <a:prstDash val="dash"/>
              <a:round/>
            </a:ln>
          </c:spPr>
          <c:marker>
            <c:symbol val="none"/>
          </c:marker>
          <c:cat>
            <c:numRef>
              <c:f>'面板-景气指数'!$M$32:$CD$32</c:f>
              <c:numCache>
                <c:formatCode>[$-409]mmm\-yy;@</c:formatCode>
                <c:ptCount val="70"/>
                <c:pt idx="0">
                  <c:v>44865</c:v>
                </c:pt>
                <c:pt idx="1">
                  <c:v>44834</c:v>
                </c:pt>
                <c:pt idx="2">
                  <c:v>44804</c:v>
                </c:pt>
                <c:pt idx="3">
                  <c:v>44773</c:v>
                </c:pt>
                <c:pt idx="4">
                  <c:v>44742</c:v>
                </c:pt>
                <c:pt idx="5">
                  <c:v>44712</c:v>
                </c:pt>
                <c:pt idx="6">
                  <c:v>44681</c:v>
                </c:pt>
                <c:pt idx="7">
                  <c:v>44651</c:v>
                </c:pt>
                <c:pt idx="8">
                  <c:v>44620</c:v>
                </c:pt>
                <c:pt idx="9">
                  <c:v>44592</c:v>
                </c:pt>
                <c:pt idx="10">
                  <c:v>44561</c:v>
                </c:pt>
                <c:pt idx="11">
                  <c:v>44530</c:v>
                </c:pt>
                <c:pt idx="12">
                  <c:v>44500</c:v>
                </c:pt>
                <c:pt idx="13">
                  <c:v>44469</c:v>
                </c:pt>
                <c:pt idx="14">
                  <c:v>44439</c:v>
                </c:pt>
                <c:pt idx="15">
                  <c:v>44408</c:v>
                </c:pt>
                <c:pt idx="16">
                  <c:v>44377</c:v>
                </c:pt>
                <c:pt idx="17">
                  <c:v>44347</c:v>
                </c:pt>
                <c:pt idx="18">
                  <c:v>44316</c:v>
                </c:pt>
                <c:pt idx="19">
                  <c:v>44286</c:v>
                </c:pt>
                <c:pt idx="20">
                  <c:v>44255</c:v>
                </c:pt>
                <c:pt idx="21">
                  <c:v>44227</c:v>
                </c:pt>
                <c:pt idx="22">
                  <c:v>44196</c:v>
                </c:pt>
                <c:pt idx="23">
                  <c:v>44165</c:v>
                </c:pt>
                <c:pt idx="24">
                  <c:v>44135</c:v>
                </c:pt>
                <c:pt idx="25">
                  <c:v>44104</c:v>
                </c:pt>
                <c:pt idx="26">
                  <c:v>44074</c:v>
                </c:pt>
                <c:pt idx="27">
                  <c:v>44043</c:v>
                </c:pt>
                <c:pt idx="28">
                  <c:v>44012</c:v>
                </c:pt>
                <c:pt idx="29">
                  <c:v>43982</c:v>
                </c:pt>
                <c:pt idx="30">
                  <c:v>43951</c:v>
                </c:pt>
                <c:pt idx="31">
                  <c:v>43921</c:v>
                </c:pt>
                <c:pt idx="32">
                  <c:v>43890</c:v>
                </c:pt>
                <c:pt idx="33">
                  <c:v>43861</c:v>
                </c:pt>
                <c:pt idx="34">
                  <c:v>43830</c:v>
                </c:pt>
                <c:pt idx="35">
                  <c:v>43799</c:v>
                </c:pt>
                <c:pt idx="36">
                  <c:v>43769</c:v>
                </c:pt>
                <c:pt idx="37">
                  <c:v>43738</c:v>
                </c:pt>
                <c:pt idx="38">
                  <c:v>43708</c:v>
                </c:pt>
                <c:pt idx="39">
                  <c:v>43677</c:v>
                </c:pt>
                <c:pt idx="40">
                  <c:v>43646</c:v>
                </c:pt>
                <c:pt idx="41">
                  <c:v>43616</c:v>
                </c:pt>
                <c:pt idx="42">
                  <c:v>43585</c:v>
                </c:pt>
                <c:pt idx="43">
                  <c:v>43555</c:v>
                </c:pt>
                <c:pt idx="44">
                  <c:v>43524</c:v>
                </c:pt>
                <c:pt idx="45">
                  <c:v>43496</c:v>
                </c:pt>
                <c:pt idx="46">
                  <c:v>43465</c:v>
                </c:pt>
                <c:pt idx="47">
                  <c:v>43434</c:v>
                </c:pt>
                <c:pt idx="48">
                  <c:v>43404</c:v>
                </c:pt>
                <c:pt idx="49">
                  <c:v>43373</c:v>
                </c:pt>
                <c:pt idx="50">
                  <c:v>43343</c:v>
                </c:pt>
                <c:pt idx="51">
                  <c:v>43312</c:v>
                </c:pt>
                <c:pt idx="52">
                  <c:v>43281</c:v>
                </c:pt>
                <c:pt idx="53">
                  <c:v>43251</c:v>
                </c:pt>
                <c:pt idx="54">
                  <c:v>43220</c:v>
                </c:pt>
                <c:pt idx="55">
                  <c:v>43190</c:v>
                </c:pt>
                <c:pt idx="56">
                  <c:v>43159</c:v>
                </c:pt>
                <c:pt idx="57">
                  <c:v>43131</c:v>
                </c:pt>
                <c:pt idx="58">
                  <c:v>43100</c:v>
                </c:pt>
                <c:pt idx="59">
                  <c:v>43069</c:v>
                </c:pt>
                <c:pt idx="60">
                  <c:v>43039</c:v>
                </c:pt>
                <c:pt idx="61">
                  <c:v>43008</c:v>
                </c:pt>
                <c:pt idx="62">
                  <c:v>42978</c:v>
                </c:pt>
                <c:pt idx="63">
                  <c:v>42947</c:v>
                </c:pt>
                <c:pt idx="64">
                  <c:v>42916</c:v>
                </c:pt>
                <c:pt idx="65">
                  <c:v>42886</c:v>
                </c:pt>
                <c:pt idx="66">
                  <c:v>42855</c:v>
                </c:pt>
                <c:pt idx="67">
                  <c:v>42825</c:v>
                </c:pt>
                <c:pt idx="68">
                  <c:v>42794</c:v>
                </c:pt>
                <c:pt idx="69">
                  <c:v>42766</c:v>
                </c:pt>
              </c:numCache>
            </c:numRef>
          </c:cat>
          <c:val>
            <c:numRef>
              <c:f>'面板-景气指数'!$M$78:$CD$78</c:f>
              <c:numCache>
                <c:formatCode>0.0%</c:formatCode>
                <c:ptCount val="70"/>
                <c:pt idx="0">
                  <c:v>0.73099999999999998</c:v>
                </c:pt>
                <c:pt idx="1">
                  <c:v>0.65600000000000003</c:v>
                </c:pt>
                <c:pt idx="2">
                  <c:v>0.59699999999999998</c:v>
                </c:pt>
                <c:pt idx="3">
                  <c:v>0.61099999999999999</c:v>
                </c:pt>
                <c:pt idx="4">
                  <c:v>0.55200000000000005</c:v>
                </c:pt>
                <c:pt idx="5">
                  <c:v>0.56699999999999995</c:v>
                </c:pt>
                <c:pt idx="6">
                  <c:v>0.64100000000000001</c:v>
                </c:pt>
                <c:pt idx="7">
                  <c:v>0.68600000000000005</c:v>
                </c:pt>
                <c:pt idx="8">
                  <c:v>0.70099999999999996</c:v>
                </c:pt>
                <c:pt idx="9">
                  <c:v>0.76100000000000001</c:v>
                </c:pt>
                <c:pt idx="10">
                  <c:v>0.82</c:v>
                </c:pt>
                <c:pt idx="11">
                  <c:v>0.88</c:v>
                </c:pt>
                <c:pt idx="12">
                  <c:v>0.97</c:v>
                </c:pt>
                <c:pt idx="13">
                  <c:v>0.95499999999999996</c:v>
                </c:pt>
                <c:pt idx="14">
                  <c:v>0.86499999999999999</c:v>
                </c:pt>
                <c:pt idx="15">
                  <c:v>0.83499999999999996</c:v>
                </c:pt>
                <c:pt idx="16">
                  <c:v>0.89500000000000002</c:v>
                </c:pt>
                <c:pt idx="17">
                  <c:v>0.98499999999999999</c:v>
                </c:pt>
                <c:pt idx="18">
                  <c:v>1</c:v>
                </c:pt>
                <c:pt idx="19">
                  <c:v>0.92500000000000004</c:v>
                </c:pt>
                <c:pt idx="20">
                  <c:v>0.71599999999999997</c:v>
                </c:pt>
                <c:pt idx="21">
                  <c:v>0.50700000000000001</c:v>
                </c:pt>
                <c:pt idx="22">
                  <c:v>0.432</c:v>
                </c:pt>
                <c:pt idx="23">
                  <c:v>0.313</c:v>
                </c:pt>
                <c:pt idx="24">
                  <c:v>0.40200000000000002</c:v>
                </c:pt>
                <c:pt idx="25">
                  <c:v>0.38800000000000001</c:v>
                </c:pt>
                <c:pt idx="26">
                  <c:v>0.23799999999999999</c:v>
                </c:pt>
                <c:pt idx="27">
                  <c:v>0.19400000000000001</c:v>
                </c:pt>
                <c:pt idx="28">
                  <c:v>0.104</c:v>
                </c:pt>
                <c:pt idx="29">
                  <c:v>5.8999999999999997E-2</c:v>
                </c:pt>
                <c:pt idx="30">
                  <c:v>1.4E-2</c:v>
                </c:pt>
                <c:pt idx="31">
                  <c:v>0</c:v>
                </c:pt>
                <c:pt idx="32">
                  <c:v>2.9000000000000001E-2</c:v>
                </c:pt>
                <c:pt idx="33">
                  <c:v>4.3999999999999997E-2</c:v>
                </c:pt>
                <c:pt idx="34">
                  <c:v>8.8999999999999996E-2</c:v>
                </c:pt>
                <c:pt idx="35">
                  <c:v>0.16400000000000001</c:v>
                </c:pt>
                <c:pt idx="36">
                  <c:v>0.11899999999999999</c:v>
                </c:pt>
                <c:pt idx="37">
                  <c:v>7.3999999999999996E-2</c:v>
                </c:pt>
                <c:pt idx="38">
                  <c:v>0.17899999999999999</c:v>
                </c:pt>
                <c:pt idx="39">
                  <c:v>0.253</c:v>
                </c:pt>
                <c:pt idx="40">
                  <c:v>0.29799999999999999</c:v>
                </c:pt>
                <c:pt idx="41">
                  <c:v>0.26800000000000002</c:v>
                </c:pt>
                <c:pt idx="42">
                  <c:v>0.32800000000000001</c:v>
                </c:pt>
                <c:pt idx="43">
                  <c:v>0.34300000000000003</c:v>
                </c:pt>
                <c:pt idx="44">
                  <c:v>0.35799999999999998</c:v>
                </c:pt>
                <c:pt idx="45">
                  <c:v>0.44700000000000001</c:v>
                </c:pt>
                <c:pt idx="46">
                  <c:v>0.373</c:v>
                </c:pt>
                <c:pt idx="47">
                  <c:v>0.20799999999999999</c:v>
                </c:pt>
                <c:pt idx="48">
                  <c:v>0.13400000000000001</c:v>
                </c:pt>
                <c:pt idx="49">
                  <c:v>0.14899999999999999</c:v>
                </c:pt>
                <c:pt idx="50">
                  <c:v>0.223</c:v>
                </c:pt>
                <c:pt idx="51">
                  <c:v>0.28299999999999997</c:v>
                </c:pt>
                <c:pt idx="52">
                  <c:v>0.41699999999999998</c:v>
                </c:pt>
                <c:pt idx="53">
                  <c:v>0.47699999999999998</c:v>
                </c:pt>
                <c:pt idx="54">
                  <c:v>0.46200000000000002</c:v>
                </c:pt>
                <c:pt idx="55">
                  <c:v>0.49199999999999999</c:v>
                </c:pt>
                <c:pt idx="56">
                  <c:v>0.53700000000000003</c:v>
                </c:pt>
                <c:pt idx="57">
                  <c:v>0.67100000000000004</c:v>
                </c:pt>
                <c:pt idx="58">
                  <c:v>0.77600000000000002</c:v>
                </c:pt>
                <c:pt idx="59">
                  <c:v>0.85</c:v>
                </c:pt>
                <c:pt idx="60">
                  <c:v>0.94</c:v>
                </c:pt>
                <c:pt idx="61">
                  <c:v>0.91</c:v>
                </c:pt>
                <c:pt idx="62">
                  <c:v>0.79100000000000004</c:v>
                </c:pt>
                <c:pt idx="63">
                  <c:v>0.58199999999999996</c:v>
                </c:pt>
                <c:pt idx="64">
                  <c:v>0.52200000000000002</c:v>
                </c:pt>
                <c:pt idx="65">
                  <c:v>0.626</c:v>
                </c:pt>
                <c:pt idx="66">
                  <c:v>0.746</c:v>
                </c:pt>
                <c:pt idx="67">
                  <c:v>0.80500000000000005</c:v>
                </c:pt>
                <c:pt idx="68">
                  <c:v>0.5</c:v>
                </c:pt>
                <c:pt idx="69">
                  <c:v>0.5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7058-466D-9262-DD4D267314EC}"/>
            </c:ext>
          </c:extLst>
        </c:ser>
        <c:ser>
          <c:idx val="2"/>
          <c:order val="2"/>
          <c:tx>
            <c:strRef>
              <c:f>'面板-景气指数'!$J$79</c:f>
              <c:strCache>
                <c:ptCount val="1"/>
                <c:pt idx="0">
                  <c:v>医美-化妆品中游</c:v>
                </c:pt>
              </c:strCache>
            </c:strRef>
          </c:tx>
          <c:marker>
            <c:symbol val="none"/>
          </c:marker>
          <c:cat>
            <c:numRef>
              <c:f>'面板-景气指数'!$M$32:$CD$32</c:f>
              <c:numCache>
                <c:formatCode>[$-409]mmm\-yy;@</c:formatCode>
                <c:ptCount val="70"/>
                <c:pt idx="0">
                  <c:v>44865</c:v>
                </c:pt>
                <c:pt idx="1">
                  <c:v>44834</c:v>
                </c:pt>
                <c:pt idx="2">
                  <c:v>44804</c:v>
                </c:pt>
                <c:pt idx="3">
                  <c:v>44773</c:v>
                </c:pt>
                <c:pt idx="4">
                  <c:v>44742</c:v>
                </c:pt>
                <c:pt idx="5">
                  <c:v>44712</c:v>
                </c:pt>
                <c:pt idx="6">
                  <c:v>44681</c:v>
                </c:pt>
                <c:pt idx="7">
                  <c:v>44651</c:v>
                </c:pt>
                <c:pt idx="8">
                  <c:v>44620</c:v>
                </c:pt>
                <c:pt idx="9">
                  <c:v>44592</c:v>
                </c:pt>
                <c:pt idx="10">
                  <c:v>44561</c:v>
                </c:pt>
                <c:pt idx="11">
                  <c:v>44530</c:v>
                </c:pt>
                <c:pt idx="12">
                  <c:v>44500</c:v>
                </c:pt>
                <c:pt idx="13">
                  <c:v>44469</c:v>
                </c:pt>
                <c:pt idx="14">
                  <c:v>44439</c:v>
                </c:pt>
                <c:pt idx="15">
                  <c:v>44408</c:v>
                </c:pt>
                <c:pt idx="16">
                  <c:v>44377</c:v>
                </c:pt>
                <c:pt idx="17">
                  <c:v>44347</c:v>
                </c:pt>
                <c:pt idx="18">
                  <c:v>44316</c:v>
                </c:pt>
                <c:pt idx="19">
                  <c:v>44286</c:v>
                </c:pt>
                <c:pt idx="20">
                  <c:v>44255</c:v>
                </c:pt>
                <c:pt idx="21">
                  <c:v>44227</c:v>
                </c:pt>
                <c:pt idx="22">
                  <c:v>44196</c:v>
                </c:pt>
                <c:pt idx="23">
                  <c:v>44165</c:v>
                </c:pt>
                <c:pt idx="24">
                  <c:v>44135</c:v>
                </c:pt>
                <c:pt idx="25">
                  <c:v>44104</c:v>
                </c:pt>
                <c:pt idx="26">
                  <c:v>44074</c:v>
                </c:pt>
                <c:pt idx="27">
                  <c:v>44043</c:v>
                </c:pt>
                <c:pt idx="28">
                  <c:v>44012</c:v>
                </c:pt>
                <c:pt idx="29">
                  <c:v>43982</c:v>
                </c:pt>
                <c:pt idx="30">
                  <c:v>43951</c:v>
                </c:pt>
                <c:pt idx="31">
                  <c:v>43921</c:v>
                </c:pt>
                <c:pt idx="32">
                  <c:v>43890</c:v>
                </c:pt>
                <c:pt idx="33">
                  <c:v>43861</c:v>
                </c:pt>
                <c:pt idx="34">
                  <c:v>43830</c:v>
                </c:pt>
                <c:pt idx="35">
                  <c:v>43799</c:v>
                </c:pt>
                <c:pt idx="36">
                  <c:v>43769</c:v>
                </c:pt>
                <c:pt idx="37">
                  <c:v>43738</c:v>
                </c:pt>
                <c:pt idx="38">
                  <c:v>43708</c:v>
                </c:pt>
                <c:pt idx="39">
                  <c:v>43677</c:v>
                </c:pt>
                <c:pt idx="40">
                  <c:v>43646</c:v>
                </c:pt>
                <c:pt idx="41">
                  <c:v>43616</c:v>
                </c:pt>
                <c:pt idx="42">
                  <c:v>43585</c:v>
                </c:pt>
                <c:pt idx="43">
                  <c:v>43555</c:v>
                </c:pt>
                <c:pt idx="44">
                  <c:v>43524</c:v>
                </c:pt>
                <c:pt idx="45">
                  <c:v>43496</c:v>
                </c:pt>
                <c:pt idx="46">
                  <c:v>43465</c:v>
                </c:pt>
                <c:pt idx="47">
                  <c:v>43434</c:v>
                </c:pt>
                <c:pt idx="48">
                  <c:v>43404</c:v>
                </c:pt>
                <c:pt idx="49">
                  <c:v>43373</c:v>
                </c:pt>
                <c:pt idx="50">
                  <c:v>43343</c:v>
                </c:pt>
                <c:pt idx="51">
                  <c:v>43312</c:v>
                </c:pt>
                <c:pt idx="52">
                  <c:v>43281</c:v>
                </c:pt>
                <c:pt idx="53">
                  <c:v>43251</c:v>
                </c:pt>
                <c:pt idx="54">
                  <c:v>43220</c:v>
                </c:pt>
                <c:pt idx="55">
                  <c:v>43190</c:v>
                </c:pt>
                <c:pt idx="56">
                  <c:v>43159</c:v>
                </c:pt>
                <c:pt idx="57">
                  <c:v>43131</c:v>
                </c:pt>
                <c:pt idx="58">
                  <c:v>43100</c:v>
                </c:pt>
                <c:pt idx="59">
                  <c:v>43069</c:v>
                </c:pt>
                <c:pt idx="60">
                  <c:v>43039</c:v>
                </c:pt>
                <c:pt idx="61">
                  <c:v>43008</c:v>
                </c:pt>
                <c:pt idx="62">
                  <c:v>42978</c:v>
                </c:pt>
                <c:pt idx="63">
                  <c:v>42947</c:v>
                </c:pt>
                <c:pt idx="64">
                  <c:v>42916</c:v>
                </c:pt>
                <c:pt idx="65">
                  <c:v>42886</c:v>
                </c:pt>
                <c:pt idx="66">
                  <c:v>42855</c:v>
                </c:pt>
                <c:pt idx="67">
                  <c:v>42825</c:v>
                </c:pt>
                <c:pt idx="68">
                  <c:v>42794</c:v>
                </c:pt>
                <c:pt idx="69">
                  <c:v>42766</c:v>
                </c:pt>
              </c:numCache>
            </c:numRef>
          </c:cat>
          <c:val>
            <c:numRef>
              <c:f>'面板-景气指数'!$M$79:$CD$79</c:f>
              <c:numCache>
                <c:formatCode>0.0%</c:formatCode>
                <c:ptCount val="70"/>
                <c:pt idx="0">
                  <c:v>0.71599999999999997</c:v>
                </c:pt>
                <c:pt idx="1">
                  <c:v>0.73099999999999998</c:v>
                </c:pt>
                <c:pt idx="2">
                  <c:v>0.65600000000000003</c:v>
                </c:pt>
                <c:pt idx="3">
                  <c:v>0.50700000000000001</c:v>
                </c:pt>
                <c:pt idx="4">
                  <c:v>0.61099999999999999</c:v>
                </c:pt>
                <c:pt idx="5">
                  <c:v>0.86499999999999999</c:v>
                </c:pt>
                <c:pt idx="6">
                  <c:v>0.95499999999999996</c:v>
                </c:pt>
                <c:pt idx="7">
                  <c:v>1</c:v>
                </c:pt>
                <c:pt idx="8">
                  <c:v>0.92500000000000004</c:v>
                </c:pt>
                <c:pt idx="9">
                  <c:v>0.83499999999999996</c:v>
                </c:pt>
                <c:pt idx="10">
                  <c:v>0.80500000000000005</c:v>
                </c:pt>
                <c:pt idx="11">
                  <c:v>0.79100000000000004</c:v>
                </c:pt>
                <c:pt idx="12">
                  <c:v>0.82</c:v>
                </c:pt>
                <c:pt idx="13">
                  <c:v>0.85</c:v>
                </c:pt>
                <c:pt idx="14">
                  <c:v>0.89500000000000002</c:v>
                </c:pt>
                <c:pt idx="15">
                  <c:v>0.91</c:v>
                </c:pt>
                <c:pt idx="16">
                  <c:v>0.97</c:v>
                </c:pt>
                <c:pt idx="17">
                  <c:v>0.98499999999999999</c:v>
                </c:pt>
                <c:pt idx="18">
                  <c:v>0.94</c:v>
                </c:pt>
                <c:pt idx="19">
                  <c:v>0.88</c:v>
                </c:pt>
                <c:pt idx="20">
                  <c:v>0.76100000000000001</c:v>
                </c:pt>
                <c:pt idx="21">
                  <c:v>0.68600000000000005</c:v>
                </c:pt>
                <c:pt idx="22">
                  <c:v>0.59699999999999998</c:v>
                </c:pt>
                <c:pt idx="23">
                  <c:v>0.626</c:v>
                </c:pt>
                <c:pt idx="24">
                  <c:v>0.746</c:v>
                </c:pt>
                <c:pt idx="25">
                  <c:v>0.77600000000000002</c:v>
                </c:pt>
                <c:pt idx="26">
                  <c:v>0.70099999999999996</c:v>
                </c:pt>
                <c:pt idx="27">
                  <c:v>0.32800000000000001</c:v>
                </c:pt>
                <c:pt idx="28">
                  <c:v>0.104</c:v>
                </c:pt>
                <c:pt idx="29">
                  <c:v>5.8999999999999997E-2</c:v>
                </c:pt>
                <c:pt idx="30">
                  <c:v>4.3999999999999997E-2</c:v>
                </c:pt>
                <c:pt idx="31">
                  <c:v>0.13400000000000001</c:v>
                </c:pt>
                <c:pt idx="32">
                  <c:v>0.28299999999999997</c:v>
                </c:pt>
                <c:pt idx="33">
                  <c:v>0.53700000000000003</c:v>
                </c:pt>
                <c:pt idx="34">
                  <c:v>0.55200000000000005</c:v>
                </c:pt>
                <c:pt idx="35">
                  <c:v>0.49199999999999999</c:v>
                </c:pt>
                <c:pt idx="36">
                  <c:v>0.20799999999999999</c:v>
                </c:pt>
                <c:pt idx="37">
                  <c:v>7.3999999999999996E-2</c:v>
                </c:pt>
                <c:pt idx="38">
                  <c:v>0.11899999999999999</c:v>
                </c:pt>
                <c:pt idx="39">
                  <c:v>0.253</c:v>
                </c:pt>
                <c:pt idx="40">
                  <c:v>0.44700000000000001</c:v>
                </c:pt>
                <c:pt idx="41">
                  <c:v>0.47699999999999998</c:v>
                </c:pt>
                <c:pt idx="42">
                  <c:v>0.432</c:v>
                </c:pt>
                <c:pt idx="43">
                  <c:v>0.35799999999999998</c:v>
                </c:pt>
                <c:pt idx="44">
                  <c:v>0.223</c:v>
                </c:pt>
                <c:pt idx="45">
                  <c:v>0.16400000000000001</c:v>
                </c:pt>
                <c:pt idx="46">
                  <c:v>0.14899999999999999</c:v>
                </c:pt>
                <c:pt idx="47">
                  <c:v>0.17899999999999999</c:v>
                </c:pt>
                <c:pt idx="48">
                  <c:v>0.23799999999999999</c:v>
                </c:pt>
                <c:pt idx="49">
                  <c:v>0.26800000000000002</c:v>
                </c:pt>
                <c:pt idx="50">
                  <c:v>0.29799999999999999</c:v>
                </c:pt>
                <c:pt idx="51">
                  <c:v>0.373</c:v>
                </c:pt>
                <c:pt idx="52">
                  <c:v>0.41699999999999998</c:v>
                </c:pt>
                <c:pt idx="53">
                  <c:v>0.40200000000000002</c:v>
                </c:pt>
                <c:pt idx="54">
                  <c:v>0.38800000000000001</c:v>
                </c:pt>
                <c:pt idx="55">
                  <c:v>0.46200000000000002</c:v>
                </c:pt>
                <c:pt idx="56">
                  <c:v>0.56699999999999995</c:v>
                </c:pt>
                <c:pt idx="57">
                  <c:v>0.67100000000000004</c:v>
                </c:pt>
                <c:pt idx="58">
                  <c:v>0.64100000000000001</c:v>
                </c:pt>
                <c:pt idx="59">
                  <c:v>0.58199999999999996</c:v>
                </c:pt>
                <c:pt idx="60">
                  <c:v>0.52200000000000002</c:v>
                </c:pt>
                <c:pt idx="61">
                  <c:v>0.34300000000000003</c:v>
                </c:pt>
                <c:pt idx="62">
                  <c:v>0.19400000000000001</c:v>
                </c:pt>
                <c:pt idx="63">
                  <c:v>8.8999999999999996E-2</c:v>
                </c:pt>
                <c:pt idx="64">
                  <c:v>2.9000000000000001E-2</c:v>
                </c:pt>
                <c:pt idx="65">
                  <c:v>0</c:v>
                </c:pt>
                <c:pt idx="66">
                  <c:v>1.4E-2</c:v>
                </c:pt>
                <c:pt idx="67">
                  <c:v>0.313</c:v>
                </c:pt>
                <c:pt idx="68">
                  <c:v>0.5</c:v>
                </c:pt>
                <c:pt idx="69">
                  <c:v>0.5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7058-466D-9262-DD4D267314EC}"/>
            </c:ext>
          </c:extLst>
        </c:ser>
        <c:ser>
          <c:idx val="3"/>
          <c:order val="3"/>
          <c:tx>
            <c:strRef>
              <c:f>'面板-景气指数'!$J$80</c:f>
              <c:strCache>
                <c:ptCount val="1"/>
                <c:pt idx="0">
                  <c:v>医美-化妆品下游</c:v>
                </c:pt>
              </c:strCache>
            </c:strRef>
          </c:tx>
          <c:spPr>
            <a:ln w="19050" cap="rnd" cmpd="sng" algn="ctr">
              <a:solidFill>
                <a:srgbClr val="C00000"/>
              </a:solidFill>
              <a:prstDash val="sysDot"/>
              <a:round/>
            </a:ln>
          </c:spPr>
          <c:marker>
            <c:symbol val="none"/>
          </c:marker>
          <c:cat>
            <c:numRef>
              <c:f>'面板-景气指数'!$M$32:$CD$32</c:f>
              <c:numCache>
                <c:formatCode>[$-409]mmm\-yy;@</c:formatCode>
                <c:ptCount val="70"/>
                <c:pt idx="0">
                  <c:v>44865</c:v>
                </c:pt>
                <c:pt idx="1">
                  <c:v>44834</c:v>
                </c:pt>
                <c:pt idx="2">
                  <c:v>44804</c:v>
                </c:pt>
                <c:pt idx="3">
                  <c:v>44773</c:v>
                </c:pt>
                <c:pt idx="4">
                  <c:v>44742</c:v>
                </c:pt>
                <c:pt idx="5">
                  <c:v>44712</c:v>
                </c:pt>
                <c:pt idx="6">
                  <c:v>44681</c:v>
                </c:pt>
                <c:pt idx="7">
                  <c:v>44651</c:v>
                </c:pt>
                <c:pt idx="8">
                  <c:v>44620</c:v>
                </c:pt>
                <c:pt idx="9">
                  <c:v>44592</c:v>
                </c:pt>
                <c:pt idx="10">
                  <c:v>44561</c:v>
                </c:pt>
                <c:pt idx="11">
                  <c:v>44530</c:v>
                </c:pt>
                <c:pt idx="12">
                  <c:v>44500</c:v>
                </c:pt>
                <c:pt idx="13">
                  <c:v>44469</c:v>
                </c:pt>
                <c:pt idx="14">
                  <c:v>44439</c:v>
                </c:pt>
                <c:pt idx="15">
                  <c:v>44408</c:v>
                </c:pt>
                <c:pt idx="16">
                  <c:v>44377</c:v>
                </c:pt>
                <c:pt idx="17">
                  <c:v>44347</c:v>
                </c:pt>
                <c:pt idx="18">
                  <c:v>44316</c:v>
                </c:pt>
                <c:pt idx="19">
                  <c:v>44286</c:v>
                </c:pt>
                <c:pt idx="20">
                  <c:v>44255</c:v>
                </c:pt>
                <c:pt idx="21">
                  <c:v>44227</c:v>
                </c:pt>
                <c:pt idx="22">
                  <c:v>44196</c:v>
                </c:pt>
                <c:pt idx="23">
                  <c:v>44165</c:v>
                </c:pt>
                <c:pt idx="24">
                  <c:v>44135</c:v>
                </c:pt>
                <c:pt idx="25">
                  <c:v>44104</c:v>
                </c:pt>
                <c:pt idx="26">
                  <c:v>44074</c:v>
                </c:pt>
                <c:pt idx="27">
                  <c:v>44043</c:v>
                </c:pt>
                <c:pt idx="28">
                  <c:v>44012</c:v>
                </c:pt>
                <c:pt idx="29">
                  <c:v>43982</c:v>
                </c:pt>
                <c:pt idx="30">
                  <c:v>43951</c:v>
                </c:pt>
                <c:pt idx="31">
                  <c:v>43921</c:v>
                </c:pt>
                <c:pt idx="32">
                  <c:v>43890</c:v>
                </c:pt>
                <c:pt idx="33">
                  <c:v>43861</c:v>
                </c:pt>
                <c:pt idx="34">
                  <c:v>43830</c:v>
                </c:pt>
                <c:pt idx="35">
                  <c:v>43799</c:v>
                </c:pt>
                <c:pt idx="36">
                  <c:v>43769</c:v>
                </c:pt>
                <c:pt idx="37">
                  <c:v>43738</c:v>
                </c:pt>
                <c:pt idx="38">
                  <c:v>43708</c:v>
                </c:pt>
                <c:pt idx="39">
                  <c:v>43677</c:v>
                </c:pt>
                <c:pt idx="40">
                  <c:v>43646</c:v>
                </c:pt>
                <c:pt idx="41">
                  <c:v>43616</c:v>
                </c:pt>
                <c:pt idx="42">
                  <c:v>43585</c:v>
                </c:pt>
                <c:pt idx="43">
                  <c:v>43555</c:v>
                </c:pt>
                <c:pt idx="44">
                  <c:v>43524</c:v>
                </c:pt>
                <c:pt idx="45">
                  <c:v>43496</c:v>
                </c:pt>
                <c:pt idx="46">
                  <c:v>43465</c:v>
                </c:pt>
                <c:pt idx="47">
                  <c:v>43434</c:v>
                </c:pt>
                <c:pt idx="48">
                  <c:v>43404</c:v>
                </c:pt>
                <c:pt idx="49">
                  <c:v>43373</c:v>
                </c:pt>
                <c:pt idx="50">
                  <c:v>43343</c:v>
                </c:pt>
                <c:pt idx="51">
                  <c:v>43312</c:v>
                </c:pt>
                <c:pt idx="52">
                  <c:v>43281</c:v>
                </c:pt>
                <c:pt idx="53">
                  <c:v>43251</c:v>
                </c:pt>
                <c:pt idx="54">
                  <c:v>43220</c:v>
                </c:pt>
                <c:pt idx="55">
                  <c:v>43190</c:v>
                </c:pt>
                <c:pt idx="56">
                  <c:v>43159</c:v>
                </c:pt>
                <c:pt idx="57">
                  <c:v>43131</c:v>
                </c:pt>
                <c:pt idx="58">
                  <c:v>43100</c:v>
                </c:pt>
                <c:pt idx="59">
                  <c:v>43069</c:v>
                </c:pt>
                <c:pt idx="60">
                  <c:v>43039</c:v>
                </c:pt>
                <c:pt idx="61">
                  <c:v>43008</c:v>
                </c:pt>
                <c:pt idx="62">
                  <c:v>42978</c:v>
                </c:pt>
                <c:pt idx="63">
                  <c:v>42947</c:v>
                </c:pt>
                <c:pt idx="64">
                  <c:v>42916</c:v>
                </c:pt>
                <c:pt idx="65">
                  <c:v>42886</c:v>
                </c:pt>
                <c:pt idx="66">
                  <c:v>42855</c:v>
                </c:pt>
                <c:pt idx="67">
                  <c:v>42825</c:v>
                </c:pt>
                <c:pt idx="68">
                  <c:v>42794</c:v>
                </c:pt>
                <c:pt idx="69">
                  <c:v>42766</c:v>
                </c:pt>
              </c:numCache>
            </c:numRef>
          </c:cat>
          <c:val>
            <c:numRef>
              <c:f>'面板-景气指数'!$M$80:$CD$80</c:f>
              <c:numCache>
                <c:formatCode>0.0%</c:formatCode>
                <c:ptCount val="70"/>
                <c:pt idx="0">
                  <c:v>0.14366666666666666</c:v>
                </c:pt>
                <c:pt idx="1">
                  <c:v>0.14366666666666666</c:v>
                </c:pt>
                <c:pt idx="2">
                  <c:v>0.12266666666666666</c:v>
                </c:pt>
                <c:pt idx="3">
                  <c:v>0.1115</c:v>
                </c:pt>
                <c:pt idx="4">
                  <c:v>6.7666666666666667E-2</c:v>
                </c:pt>
                <c:pt idx="5">
                  <c:v>6.9833333333333344E-2</c:v>
                </c:pt>
                <c:pt idx="6">
                  <c:v>7.8E-2</c:v>
                </c:pt>
                <c:pt idx="7">
                  <c:v>0.16183333333333336</c:v>
                </c:pt>
                <c:pt idx="8">
                  <c:v>0.15466666666666667</c:v>
                </c:pt>
                <c:pt idx="9">
                  <c:v>0.16183333333333336</c:v>
                </c:pt>
                <c:pt idx="10">
                  <c:v>0.17149999999999999</c:v>
                </c:pt>
                <c:pt idx="11">
                  <c:v>0.21483333333333335</c:v>
                </c:pt>
                <c:pt idx="12">
                  <c:v>0.28350000000000003</c:v>
                </c:pt>
                <c:pt idx="13">
                  <c:v>0.30516666666666664</c:v>
                </c:pt>
                <c:pt idx="14">
                  <c:v>0.32216666666666666</c:v>
                </c:pt>
                <c:pt idx="15">
                  <c:v>0.31983333333333336</c:v>
                </c:pt>
                <c:pt idx="16">
                  <c:v>0.52316666666666667</c:v>
                </c:pt>
                <c:pt idx="17">
                  <c:v>0.69450000000000001</c:v>
                </c:pt>
                <c:pt idx="18">
                  <c:v>0.74383333333333335</c:v>
                </c:pt>
                <c:pt idx="19">
                  <c:v>0.70966666666666667</c:v>
                </c:pt>
                <c:pt idx="20">
                  <c:v>0.72416666666666674</c:v>
                </c:pt>
                <c:pt idx="21">
                  <c:v>0.73383333333333345</c:v>
                </c:pt>
                <c:pt idx="22">
                  <c:v>0.7556666666666666</c:v>
                </c:pt>
                <c:pt idx="23">
                  <c:v>0.82933333333333337</c:v>
                </c:pt>
                <c:pt idx="24">
                  <c:v>0.74849999999999994</c:v>
                </c:pt>
                <c:pt idx="25">
                  <c:v>0.63150000000000006</c:v>
                </c:pt>
                <c:pt idx="26">
                  <c:v>0.75649999999999995</c:v>
                </c:pt>
                <c:pt idx="27">
                  <c:v>0.69950000000000001</c:v>
                </c:pt>
                <c:pt idx="28">
                  <c:v>0.65583333333333338</c:v>
                </c:pt>
                <c:pt idx="29">
                  <c:v>0.36800000000000005</c:v>
                </c:pt>
                <c:pt idx="30">
                  <c:v>0.3</c:v>
                </c:pt>
                <c:pt idx="31">
                  <c:v>0.60483333333333333</c:v>
                </c:pt>
                <c:pt idx="32">
                  <c:v>0.60733333333333328</c:v>
                </c:pt>
                <c:pt idx="33">
                  <c:v>0.60966666666666669</c:v>
                </c:pt>
                <c:pt idx="34">
                  <c:v>0.58550000000000002</c:v>
                </c:pt>
                <c:pt idx="35">
                  <c:v>0.60716666666666674</c:v>
                </c:pt>
                <c:pt idx="36">
                  <c:v>0.5585</c:v>
                </c:pt>
                <c:pt idx="37">
                  <c:v>0.66233333333333333</c:v>
                </c:pt>
                <c:pt idx="38">
                  <c:v>0.77649999999999997</c:v>
                </c:pt>
                <c:pt idx="39">
                  <c:v>0.80933333333333335</c:v>
                </c:pt>
                <c:pt idx="40">
                  <c:v>0.76966666666666672</c:v>
                </c:pt>
                <c:pt idx="41">
                  <c:v>0.69850000000000001</c:v>
                </c:pt>
                <c:pt idx="42">
                  <c:v>0.52733333333333332</c:v>
                </c:pt>
                <c:pt idx="43">
                  <c:v>0.34183333333333338</c:v>
                </c:pt>
                <c:pt idx="44">
                  <c:v>0.33450000000000002</c:v>
                </c:pt>
                <c:pt idx="45">
                  <c:v>0.35383333333333339</c:v>
                </c:pt>
                <c:pt idx="46">
                  <c:v>0.34416666666666668</c:v>
                </c:pt>
                <c:pt idx="47">
                  <c:v>0.40316666666666667</c:v>
                </c:pt>
                <c:pt idx="48">
                  <c:v>0.42316666666666664</c:v>
                </c:pt>
                <c:pt idx="49">
                  <c:v>0.41199999999999998</c:v>
                </c:pt>
                <c:pt idx="50">
                  <c:v>0.42</c:v>
                </c:pt>
                <c:pt idx="51">
                  <c:v>0.40599999999999997</c:v>
                </c:pt>
                <c:pt idx="52">
                  <c:v>0.51566666666666672</c:v>
                </c:pt>
                <c:pt idx="53">
                  <c:v>0.65666666666666662</c:v>
                </c:pt>
                <c:pt idx="54">
                  <c:v>0.68733333333333346</c:v>
                </c:pt>
                <c:pt idx="55">
                  <c:v>0.74383333333333335</c:v>
                </c:pt>
                <c:pt idx="56">
                  <c:v>0.78500000000000003</c:v>
                </c:pt>
                <c:pt idx="57">
                  <c:v>0.82850000000000001</c:v>
                </c:pt>
                <c:pt idx="58">
                  <c:v>0.81883333333333341</c:v>
                </c:pt>
                <c:pt idx="59">
                  <c:v>0.76500000000000001</c:v>
                </c:pt>
                <c:pt idx="60">
                  <c:v>0.63016666666666665</c:v>
                </c:pt>
                <c:pt idx="61">
                  <c:v>0.5708333333333333</c:v>
                </c:pt>
                <c:pt idx="62">
                  <c:v>0.61116666666666664</c:v>
                </c:pt>
                <c:pt idx="63">
                  <c:v>0.57150000000000001</c:v>
                </c:pt>
                <c:pt idx="64">
                  <c:v>0.52833333333333332</c:v>
                </c:pt>
                <c:pt idx="65">
                  <c:v>0.34050000000000002</c:v>
                </c:pt>
                <c:pt idx="66">
                  <c:v>0.31566666666666671</c:v>
                </c:pt>
                <c:pt idx="67">
                  <c:v>0.41766666666666669</c:v>
                </c:pt>
                <c:pt idx="68">
                  <c:v>0.42250000000000004</c:v>
                </c:pt>
                <c:pt idx="69">
                  <c:v>0.38633333333333336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3-7058-466D-9262-DD4D267314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11771328"/>
        <c:axId val="1711772416"/>
      </c:lineChart>
      <c:dateAx>
        <c:axId val="1711771328"/>
        <c:scaling>
          <c:orientation val="minMax"/>
          <c:min val="42795"/>
        </c:scaling>
        <c:delete val="0"/>
        <c:axPos val="b"/>
        <c:numFmt formatCode="yyyy\-mm" sourceLinked="0"/>
        <c:majorTickMark val="out"/>
        <c:minorTickMark val="none"/>
        <c:tickLblPos val="nextTo"/>
        <c:spPr>
          <a:noFill/>
          <a:ln w="6350" cap="flat" cmpd="sng" algn="ctr">
            <a:solidFill>
              <a:srgbClr val="000000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chemeClr val="tx1"/>
                </a:solidFill>
                <a:latin typeface="Arial" panose="020B0604020202020204" pitchFamily="7" charset="0"/>
                <a:ea typeface="楷体" panose="02010609060101010101" pitchFamily="49" charset="-122"/>
                <a:cs typeface="+mn-cs"/>
              </a:defRPr>
            </a:pPr>
            <a:endParaRPr lang="zh-CN"/>
          </a:p>
        </c:txPr>
        <c:crossAx val="1711772416"/>
        <c:crosses val="autoZero"/>
        <c:auto val="1"/>
        <c:lblOffset val="100"/>
        <c:baseTimeUnit val="months"/>
        <c:majorUnit val="3"/>
        <c:majorTimeUnit val="months"/>
      </c:dateAx>
      <c:valAx>
        <c:axId val="1711772416"/>
        <c:scaling>
          <c:orientation val="minMax"/>
          <c:max val="1"/>
        </c:scaling>
        <c:delete val="0"/>
        <c:axPos val="l"/>
        <c:numFmt formatCode="0%" sourceLinked="0"/>
        <c:majorTickMark val="out"/>
        <c:minorTickMark val="none"/>
        <c:tickLblPos val="nextTo"/>
        <c:spPr>
          <a:noFill/>
          <a:ln w="6350" cap="flat" cmpd="sng" algn="ctr">
            <a:solidFill>
              <a:srgbClr val="000000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chemeClr val="tx1"/>
                </a:solidFill>
                <a:latin typeface="Arial" panose="020B0604020202020204" pitchFamily="7" charset="0"/>
                <a:ea typeface="楷体" panose="02010609060101010101" pitchFamily="49" charset="-122"/>
                <a:cs typeface="+mn-cs"/>
              </a:defRPr>
            </a:pPr>
            <a:endParaRPr lang="zh-CN"/>
          </a:p>
        </c:txPr>
        <c:crossAx val="1711771328"/>
        <c:crosses val="autoZero"/>
        <c:crossBetween val="between"/>
      </c:valAx>
    </c:plotArea>
    <c:legend>
      <c:legendPos val="t"/>
      <c:layout>
        <c:manualLayout>
          <c:xMode val="edge"/>
          <c:yMode val="edge"/>
          <c:x val="0.27485421908804902"/>
          <c:y val="9.6319930961234399E-4"/>
          <c:w val="0.65994520320573902"/>
          <c:h val="0.156679837538341"/>
        </c:manualLayout>
      </c:layout>
      <c:overlay val="0"/>
      <c:txPr>
        <a:bodyPr rot="0" spcFirstLastPara="0" vertOverflow="ellipsis" vert="horz" wrap="square" anchor="ctr" anchorCtr="1"/>
        <a:lstStyle/>
        <a:p>
          <a:pPr>
            <a:defRPr lang="zh-CN" sz="800" b="0" i="0" u="none" strike="noStrike" kern="1200" baseline="0">
              <a:solidFill>
                <a:schemeClr val="tx1"/>
              </a:solidFill>
              <a:latin typeface="Arial" panose="020B0604020202020204" pitchFamily="7" charset="0"/>
              <a:ea typeface="楷体" panose="02010609060101010101" pitchFamily="49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ln w="6350" cap="flat" cmpd="sng" algn="ctr">
      <a:noFill/>
      <a:prstDash val="solid"/>
      <a:round/>
    </a:ln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5.8755030621172398E-2"/>
          <c:y val="0.11177269507978201"/>
          <c:w val="0.86649108516607798"/>
          <c:h val="0.69398665931089798"/>
        </c:manualLayout>
      </c:layout>
      <c:lineChart>
        <c:grouping val="standard"/>
        <c:varyColors val="0"/>
        <c:ser>
          <c:idx val="0"/>
          <c:order val="0"/>
          <c:tx>
            <c:strRef>
              <c:f>'面板-景气指数'!$J$46</c:f>
              <c:strCache>
                <c:ptCount val="1"/>
                <c:pt idx="0">
                  <c:v>储能</c:v>
                </c:pt>
              </c:strCache>
            </c:strRef>
          </c:tx>
          <c:marker>
            <c:symbol val="none"/>
          </c:marker>
          <c:cat>
            <c:numRef>
              <c:f>'面板-景气指数'!$M$32:$CD$32</c:f>
              <c:numCache>
                <c:formatCode>[$-409]mmm\-yy;@</c:formatCode>
                <c:ptCount val="70"/>
                <c:pt idx="0">
                  <c:v>44865</c:v>
                </c:pt>
                <c:pt idx="1">
                  <c:v>44834</c:v>
                </c:pt>
                <c:pt idx="2">
                  <c:v>44804</c:v>
                </c:pt>
                <c:pt idx="3">
                  <c:v>44773</c:v>
                </c:pt>
                <c:pt idx="4">
                  <c:v>44742</c:v>
                </c:pt>
                <c:pt idx="5">
                  <c:v>44712</c:v>
                </c:pt>
                <c:pt idx="6">
                  <c:v>44681</c:v>
                </c:pt>
                <c:pt idx="7">
                  <c:v>44651</c:v>
                </c:pt>
                <c:pt idx="8">
                  <c:v>44620</c:v>
                </c:pt>
                <c:pt idx="9">
                  <c:v>44592</c:v>
                </c:pt>
                <c:pt idx="10">
                  <c:v>44561</c:v>
                </c:pt>
                <c:pt idx="11">
                  <c:v>44530</c:v>
                </c:pt>
                <c:pt idx="12">
                  <c:v>44500</c:v>
                </c:pt>
                <c:pt idx="13">
                  <c:v>44469</c:v>
                </c:pt>
                <c:pt idx="14">
                  <c:v>44439</c:v>
                </c:pt>
                <c:pt idx="15">
                  <c:v>44408</c:v>
                </c:pt>
                <c:pt idx="16">
                  <c:v>44377</c:v>
                </c:pt>
                <c:pt idx="17">
                  <c:v>44347</c:v>
                </c:pt>
                <c:pt idx="18">
                  <c:v>44316</c:v>
                </c:pt>
                <c:pt idx="19">
                  <c:v>44286</c:v>
                </c:pt>
                <c:pt idx="20">
                  <c:v>44255</c:v>
                </c:pt>
                <c:pt idx="21">
                  <c:v>44227</c:v>
                </c:pt>
                <c:pt idx="22">
                  <c:v>44196</c:v>
                </c:pt>
                <c:pt idx="23">
                  <c:v>44165</c:v>
                </c:pt>
                <c:pt idx="24">
                  <c:v>44135</c:v>
                </c:pt>
                <c:pt idx="25">
                  <c:v>44104</c:v>
                </c:pt>
                <c:pt idx="26">
                  <c:v>44074</c:v>
                </c:pt>
                <c:pt idx="27">
                  <c:v>44043</c:v>
                </c:pt>
                <c:pt idx="28">
                  <c:v>44012</c:v>
                </c:pt>
                <c:pt idx="29">
                  <c:v>43982</c:v>
                </c:pt>
                <c:pt idx="30">
                  <c:v>43951</c:v>
                </c:pt>
                <c:pt idx="31">
                  <c:v>43921</c:v>
                </c:pt>
                <c:pt idx="32">
                  <c:v>43890</c:v>
                </c:pt>
                <c:pt idx="33">
                  <c:v>43861</c:v>
                </c:pt>
                <c:pt idx="34">
                  <c:v>43830</c:v>
                </c:pt>
                <c:pt idx="35">
                  <c:v>43799</c:v>
                </c:pt>
                <c:pt idx="36">
                  <c:v>43769</c:v>
                </c:pt>
                <c:pt idx="37">
                  <c:v>43738</c:v>
                </c:pt>
                <c:pt idx="38">
                  <c:v>43708</c:v>
                </c:pt>
                <c:pt idx="39">
                  <c:v>43677</c:v>
                </c:pt>
                <c:pt idx="40">
                  <c:v>43646</c:v>
                </c:pt>
                <c:pt idx="41">
                  <c:v>43616</c:v>
                </c:pt>
                <c:pt idx="42">
                  <c:v>43585</c:v>
                </c:pt>
                <c:pt idx="43">
                  <c:v>43555</c:v>
                </c:pt>
                <c:pt idx="44">
                  <c:v>43524</c:v>
                </c:pt>
                <c:pt idx="45">
                  <c:v>43496</c:v>
                </c:pt>
                <c:pt idx="46">
                  <c:v>43465</c:v>
                </c:pt>
                <c:pt idx="47">
                  <c:v>43434</c:v>
                </c:pt>
                <c:pt idx="48">
                  <c:v>43404</c:v>
                </c:pt>
                <c:pt idx="49">
                  <c:v>43373</c:v>
                </c:pt>
                <c:pt idx="50">
                  <c:v>43343</c:v>
                </c:pt>
                <c:pt idx="51">
                  <c:v>43312</c:v>
                </c:pt>
                <c:pt idx="52">
                  <c:v>43281</c:v>
                </c:pt>
                <c:pt idx="53">
                  <c:v>43251</c:v>
                </c:pt>
                <c:pt idx="54">
                  <c:v>43220</c:v>
                </c:pt>
                <c:pt idx="55">
                  <c:v>43190</c:v>
                </c:pt>
                <c:pt idx="56">
                  <c:v>43159</c:v>
                </c:pt>
                <c:pt idx="57">
                  <c:v>43131</c:v>
                </c:pt>
                <c:pt idx="58">
                  <c:v>43100</c:v>
                </c:pt>
                <c:pt idx="59">
                  <c:v>43069</c:v>
                </c:pt>
                <c:pt idx="60">
                  <c:v>43039</c:v>
                </c:pt>
                <c:pt idx="61">
                  <c:v>43008</c:v>
                </c:pt>
                <c:pt idx="62">
                  <c:v>42978</c:v>
                </c:pt>
                <c:pt idx="63">
                  <c:v>42947</c:v>
                </c:pt>
                <c:pt idx="64">
                  <c:v>42916</c:v>
                </c:pt>
                <c:pt idx="65">
                  <c:v>42886</c:v>
                </c:pt>
                <c:pt idx="66">
                  <c:v>42855</c:v>
                </c:pt>
                <c:pt idx="67">
                  <c:v>42825</c:v>
                </c:pt>
                <c:pt idx="68">
                  <c:v>42794</c:v>
                </c:pt>
                <c:pt idx="69">
                  <c:v>42766</c:v>
                </c:pt>
              </c:numCache>
            </c:numRef>
          </c:cat>
          <c:val>
            <c:numRef>
              <c:f>'面板-景气指数'!$N$46:$CD$46</c:f>
              <c:numCache>
                <c:formatCode>0.0%</c:formatCode>
                <c:ptCount val="69"/>
                <c:pt idx="0">
                  <c:v>0.6160000000000001</c:v>
                </c:pt>
                <c:pt idx="1">
                  <c:v>0.62508333333333332</c:v>
                </c:pt>
                <c:pt idx="2">
                  <c:v>0.64579166666666665</c:v>
                </c:pt>
                <c:pt idx="3">
                  <c:v>0.67349999999999999</c:v>
                </c:pt>
                <c:pt idx="4">
                  <c:v>0.71774999999999989</c:v>
                </c:pt>
                <c:pt idx="5">
                  <c:v>0.74987500000000007</c:v>
                </c:pt>
                <c:pt idx="6">
                  <c:v>0.77683333333333326</c:v>
                </c:pt>
                <c:pt idx="7">
                  <c:v>0.60100000000000009</c:v>
                </c:pt>
                <c:pt idx="8">
                  <c:v>0.43079166666666668</c:v>
                </c:pt>
                <c:pt idx="9">
                  <c:v>0.41141666666666665</c:v>
                </c:pt>
                <c:pt idx="10">
                  <c:v>0.52458333333333351</c:v>
                </c:pt>
                <c:pt idx="11">
                  <c:v>0.56262500000000004</c:v>
                </c:pt>
                <c:pt idx="12">
                  <c:v>0.5671250000000001</c:v>
                </c:pt>
                <c:pt idx="13">
                  <c:v>0.49624999999999997</c:v>
                </c:pt>
                <c:pt idx="14">
                  <c:v>0.48045833333333321</c:v>
                </c:pt>
                <c:pt idx="15">
                  <c:v>0.49649999999999994</c:v>
                </c:pt>
                <c:pt idx="16">
                  <c:v>0.67958333333333332</c:v>
                </c:pt>
                <c:pt idx="17">
                  <c:v>0.70420833333333321</c:v>
                </c:pt>
                <c:pt idx="18">
                  <c:v>0.77404166666666652</c:v>
                </c:pt>
                <c:pt idx="19">
                  <c:v>0.68575000000000008</c:v>
                </c:pt>
                <c:pt idx="20">
                  <c:v>0.6206666666666667</c:v>
                </c:pt>
                <c:pt idx="21">
                  <c:v>0.60741666666666672</c:v>
                </c:pt>
                <c:pt idx="22">
                  <c:v>0.57287500000000002</c:v>
                </c:pt>
                <c:pt idx="23">
                  <c:v>0.52533333333333343</c:v>
                </c:pt>
                <c:pt idx="24">
                  <c:v>0.51174999999999993</c:v>
                </c:pt>
                <c:pt idx="25">
                  <c:v>0.52837500000000004</c:v>
                </c:pt>
                <c:pt idx="26">
                  <c:v>0.5355416666666668</c:v>
                </c:pt>
                <c:pt idx="27">
                  <c:v>0.49791666666666667</c:v>
                </c:pt>
                <c:pt idx="28">
                  <c:v>0.26154166666666662</c:v>
                </c:pt>
                <c:pt idx="29">
                  <c:v>0.24870833333333331</c:v>
                </c:pt>
                <c:pt idx="30">
                  <c:v>0.18754166666666666</c:v>
                </c:pt>
                <c:pt idx="31">
                  <c:v>0.18358333333333335</c:v>
                </c:pt>
                <c:pt idx="32">
                  <c:v>0.25762499999999999</c:v>
                </c:pt>
                <c:pt idx="33">
                  <c:v>0.27270833333333333</c:v>
                </c:pt>
                <c:pt idx="34">
                  <c:v>0.38087499999999996</c:v>
                </c:pt>
                <c:pt idx="35">
                  <c:v>0.39841666666666659</c:v>
                </c:pt>
                <c:pt idx="36">
                  <c:v>0.38058333333333327</c:v>
                </c:pt>
                <c:pt idx="37">
                  <c:v>0.22275000000000003</c:v>
                </c:pt>
                <c:pt idx="38">
                  <c:v>0.26020833333333332</c:v>
                </c:pt>
                <c:pt idx="39">
                  <c:v>0.31199999999999994</c:v>
                </c:pt>
                <c:pt idx="40">
                  <c:v>0.42208333333333331</c:v>
                </c:pt>
                <c:pt idx="41">
                  <c:v>0.42204166666666665</c:v>
                </c:pt>
                <c:pt idx="42">
                  <c:v>0.41020833333333329</c:v>
                </c:pt>
                <c:pt idx="43">
                  <c:v>0.31070833333333331</c:v>
                </c:pt>
                <c:pt idx="44">
                  <c:v>0.3989583333333333</c:v>
                </c:pt>
                <c:pt idx="45">
                  <c:v>0.39233333333333331</c:v>
                </c:pt>
                <c:pt idx="46">
                  <c:v>0.32054166666666667</c:v>
                </c:pt>
                <c:pt idx="47">
                  <c:v>0.31312499999999999</c:v>
                </c:pt>
                <c:pt idx="48">
                  <c:v>0.31708333333333333</c:v>
                </c:pt>
                <c:pt idx="49">
                  <c:v>0.36074999999999996</c:v>
                </c:pt>
                <c:pt idx="50">
                  <c:v>0.34166666666666656</c:v>
                </c:pt>
                <c:pt idx="51">
                  <c:v>0.35383333333333328</c:v>
                </c:pt>
                <c:pt idx="52">
                  <c:v>0.41649999999999998</c:v>
                </c:pt>
                <c:pt idx="53">
                  <c:v>0.47791666666666666</c:v>
                </c:pt>
                <c:pt idx="54">
                  <c:v>0.52387499999999998</c:v>
                </c:pt>
                <c:pt idx="55">
                  <c:v>0.65270833333333322</c:v>
                </c:pt>
                <c:pt idx="56">
                  <c:v>0.55804166666666666</c:v>
                </c:pt>
                <c:pt idx="57">
                  <c:v>0.55745833333333328</c:v>
                </c:pt>
                <c:pt idx="58">
                  <c:v>0.67075000000000007</c:v>
                </c:pt>
                <c:pt idx="59">
                  <c:v>0.68791666666666662</c:v>
                </c:pt>
                <c:pt idx="60">
                  <c:v>0.69850000000000001</c:v>
                </c:pt>
                <c:pt idx="61">
                  <c:v>0.67641666666666667</c:v>
                </c:pt>
                <c:pt idx="62">
                  <c:v>0.6283333333333333</c:v>
                </c:pt>
                <c:pt idx="63">
                  <c:v>0.57791666666666675</c:v>
                </c:pt>
                <c:pt idx="64">
                  <c:v>0.48833333333333329</c:v>
                </c:pt>
                <c:pt idx="65">
                  <c:v>0.483875</c:v>
                </c:pt>
                <c:pt idx="66">
                  <c:v>0.48266666666666663</c:v>
                </c:pt>
                <c:pt idx="67">
                  <c:v>0.46349999999999991</c:v>
                </c:pt>
                <c:pt idx="68">
                  <c:v>0.46245833333333325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53F0-43A5-BF55-BCE6BFFC977A}"/>
            </c:ext>
          </c:extLst>
        </c:ser>
        <c:ser>
          <c:idx val="1"/>
          <c:order val="1"/>
          <c:tx>
            <c:strRef>
              <c:f>'面板-景气指数'!$J$81</c:f>
              <c:strCache>
                <c:ptCount val="1"/>
                <c:pt idx="0">
                  <c:v>储能上游</c:v>
                </c:pt>
              </c:strCache>
            </c:strRef>
          </c:tx>
          <c:spPr>
            <a:ln w="19050" cap="rnd" cmpd="sng" algn="ctr">
              <a:solidFill>
                <a:srgbClr val="00B0F0"/>
              </a:solidFill>
              <a:prstDash val="dash"/>
              <a:round/>
            </a:ln>
          </c:spPr>
          <c:marker>
            <c:symbol val="none"/>
          </c:marker>
          <c:cat>
            <c:numRef>
              <c:f>'面板-景气指数'!$M$32:$CD$32</c:f>
              <c:numCache>
                <c:formatCode>[$-409]mmm\-yy;@</c:formatCode>
                <c:ptCount val="70"/>
                <c:pt idx="0">
                  <c:v>44865</c:v>
                </c:pt>
                <c:pt idx="1">
                  <c:v>44834</c:v>
                </c:pt>
                <c:pt idx="2">
                  <c:v>44804</c:v>
                </c:pt>
                <c:pt idx="3">
                  <c:v>44773</c:v>
                </c:pt>
                <c:pt idx="4">
                  <c:v>44742</c:v>
                </c:pt>
                <c:pt idx="5">
                  <c:v>44712</c:v>
                </c:pt>
                <c:pt idx="6">
                  <c:v>44681</c:v>
                </c:pt>
                <c:pt idx="7">
                  <c:v>44651</c:v>
                </c:pt>
                <c:pt idx="8">
                  <c:v>44620</c:v>
                </c:pt>
                <c:pt idx="9">
                  <c:v>44592</c:v>
                </c:pt>
                <c:pt idx="10">
                  <c:v>44561</c:v>
                </c:pt>
                <c:pt idx="11">
                  <c:v>44530</c:v>
                </c:pt>
                <c:pt idx="12">
                  <c:v>44500</c:v>
                </c:pt>
                <c:pt idx="13">
                  <c:v>44469</c:v>
                </c:pt>
                <c:pt idx="14">
                  <c:v>44439</c:v>
                </c:pt>
                <c:pt idx="15">
                  <c:v>44408</c:v>
                </c:pt>
                <c:pt idx="16">
                  <c:v>44377</c:v>
                </c:pt>
                <c:pt idx="17">
                  <c:v>44347</c:v>
                </c:pt>
                <c:pt idx="18">
                  <c:v>44316</c:v>
                </c:pt>
                <c:pt idx="19">
                  <c:v>44286</c:v>
                </c:pt>
                <c:pt idx="20">
                  <c:v>44255</c:v>
                </c:pt>
                <c:pt idx="21">
                  <c:v>44227</c:v>
                </c:pt>
                <c:pt idx="22">
                  <c:v>44196</c:v>
                </c:pt>
                <c:pt idx="23">
                  <c:v>44165</c:v>
                </c:pt>
                <c:pt idx="24">
                  <c:v>44135</c:v>
                </c:pt>
                <c:pt idx="25">
                  <c:v>44104</c:v>
                </c:pt>
                <c:pt idx="26">
                  <c:v>44074</c:v>
                </c:pt>
                <c:pt idx="27">
                  <c:v>44043</c:v>
                </c:pt>
                <c:pt idx="28">
                  <c:v>44012</c:v>
                </c:pt>
                <c:pt idx="29">
                  <c:v>43982</c:v>
                </c:pt>
                <c:pt idx="30">
                  <c:v>43951</c:v>
                </c:pt>
                <c:pt idx="31">
                  <c:v>43921</c:v>
                </c:pt>
                <c:pt idx="32">
                  <c:v>43890</c:v>
                </c:pt>
                <c:pt idx="33">
                  <c:v>43861</c:v>
                </c:pt>
                <c:pt idx="34">
                  <c:v>43830</c:v>
                </c:pt>
                <c:pt idx="35">
                  <c:v>43799</c:v>
                </c:pt>
                <c:pt idx="36">
                  <c:v>43769</c:v>
                </c:pt>
                <c:pt idx="37">
                  <c:v>43738</c:v>
                </c:pt>
                <c:pt idx="38">
                  <c:v>43708</c:v>
                </c:pt>
                <c:pt idx="39">
                  <c:v>43677</c:v>
                </c:pt>
                <c:pt idx="40">
                  <c:v>43646</c:v>
                </c:pt>
                <c:pt idx="41">
                  <c:v>43616</c:v>
                </c:pt>
                <c:pt idx="42">
                  <c:v>43585</c:v>
                </c:pt>
                <c:pt idx="43">
                  <c:v>43555</c:v>
                </c:pt>
                <c:pt idx="44">
                  <c:v>43524</c:v>
                </c:pt>
                <c:pt idx="45">
                  <c:v>43496</c:v>
                </c:pt>
                <c:pt idx="46">
                  <c:v>43465</c:v>
                </c:pt>
                <c:pt idx="47">
                  <c:v>43434</c:v>
                </c:pt>
                <c:pt idx="48">
                  <c:v>43404</c:v>
                </c:pt>
                <c:pt idx="49">
                  <c:v>43373</c:v>
                </c:pt>
                <c:pt idx="50">
                  <c:v>43343</c:v>
                </c:pt>
                <c:pt idx="51">
                  <c:v>43312</c:v>
                </c:pt>
                <c:pt idx="52">
                  <c:v>43281</c:v>
                </c:pt>
                <c:pt idx="53">
                  <c:v>43251</c:v>
                </c:pt>
                <c:pt idx="54">
                  <c:v>43220</c:v>
                </c:pt>
                <c:pt idx="55">
                  <c:v>43190</c:v>
                </c:pt>
                <c:pt idx="56">
                  <c:v>43159</c:v>
                </c:pt>
                <c:pt idx="57">
                  <c:v>43131</c:v>
                </c:pt>
                <c:pt idx="58">
                  <c:v>43100</c:v>
                </c:pt>
                <c:pt idx="59">
                  <c:v>43069</c:v>
                </c:pt>
                <c:pt idx="60">
                  <c:v>43039</c:v>
                </c:pt>
                <c:pt idx="61">
                  <c:v>43008</c:v>
                </c:pt>
                <c:pt idx="62">
                  <c:v>42978</c:v>
                </c:pt>
                <c:pt idx="63">
                  <c:v>42947</c:v>
                </c:pt>
                <c:pt idx="64">
                  <c:v>42916</c:v>
                </c:pt>
                <c:pt idx="65">
                  <c:v>42886</c:v>
                </c:pt>
                <c:pt idx="66">
                  <c:v>42855</c:v>
                </c:pt>
                <c:pt idx="67">
                  <c:v>42825</c:v>
                </c:pt>
                <c:pt idx="68">
                  <c:v>42794</c:v>
                </c:pt>
                <c:pt idx="69">
                  <c:v>42766</c:v>
                </c:pt>
              </c:numCache>
            </c:numRef>
          </c:cat>
          <c:val>
            <c:numRef>
              <c:f>'面板-景气指数'!$M$81:$CD$81</c:f>
              <c:numCache>
                <c:formatCode>0.0%</c:formatCode>
                <c:ptCount val="70"/>
                <c:pt idx="0">
                  <c:v>0.61950000000000005</c:v>
                </c:pt>
                <c:pt idx="1">
                  <c:v>0.62649999999999995</c:v>
                </c:pt>
                <c:pt idx="2">
                  <c:v>0.61699999999999999</c:v>
                </c:pt>
                <c:pt idx="3">
                  <c:v>0.58774999999999999</c:v>
                </c:pt>
                <c:pt idx="4">
                  <c:v>0.55900000000000005</c:v>
                </c:pt>
                <c:pt idx="5">
                  <c:v>0.54199999999999993</c:v>
                </c:pt>
                <c:pt idx="6">
                  <c:v>0.63975000000000004</c:v>
                </c:pt>
                <c:pt idx="7">
                  <c:v>0.71950000000000003</c:v>
                </c:pt>
                <c:pt idx="8">
                  <c:v>0.83000000000000007</c:v>
                </c:pt>
                <c:pt idx="9">
                  <c:v>0.82624999999999993</c:v>
                </c:pt>
                <c:pt idx="10">
                  <c:v>0.76449999999999996</c:v>
                </c:pt>
                <c:pt idx="11">
                  <c:v>0.74675000000000002</c:v>
                </c:pt>
                <c:pt idx="12">
                  <c:v>0.70674999999999999</c:v>
                </c:pt>
                <c:pt idx="13">
                  <c:v>0.65974999999999995</c:v>
                </c:pt>
                <c:pt idx="14">
                  <c:v>0.70799999999999996</c:v>
                </c:pt>
                <c:pt idx="15">
                  <c:v>0.74074999999999991</c:v>
                </c:pt>
                <c:pt idx="16">
                  <c:v>0.77300000000000002</c:v>
                </c:pt>
                <c:pt idx="17">
                  <c:v>0.84275</c:v>
                </c:pt>
                <c:pt idx="18">
                  <c:v>0.82799999999999996</c:v>
                </c:pt>
                <c:pt idx="19">
                  <c:v>0.91124999999999989</c:v>
                </c:pt>
                <c:pt idx="20">
                  <c:v>0.87050000000000005</c:v>
                </c:pt>
                <c:pt idx="21">
                  <c:v>0.79400000000000004</c:v>
                </c:pt>
                <c:pt idx="22">
                  <c:v>0.71799999999999997</c:v>
                </c:pt>
                <c:pt idx="23">
                  <c:v>0.60000000000000009</c:v>
                </c:pt>
                <c:pt idx="24">
                  <c:v>0.53849999999999998</c:v>
                </c:pt>
                <c:pt idx="25">
                  <c:v>0.55300000000000005</c:v>
                </c:pt>
                <c:pt idx="26">
                  <c:v>0.61850000000000005</c:v>
                </c:pt>
                <c:pt idx="27">
                  <c:v>0.55674999999999997</c:v>
                </c:pt>
                <c:pt idx="28">
                  <c:v>0.41924999999999996</c:v>
                </c:pt>
                <c:pt idx="29">
                  <c:v>0.28050000000000003</c:v>
                </c:pt>
                <c:pt idx="30">
                  <c:v>0.27699999999999997</c:v>
                </c:pt>
                <c:pt idx="31">
                  <c:v>0.21200000000000002</c:v>
                </c:pt>
                <c:pt idx="32">
                  <c:v>5.5500000000000001E-2</c:v>
                </c:pt>
                <c:pt idx="33">
                  <c:v>9.4999999999999987E-2</c:v>
                </c:pt>
                <c:pt idx="34">
                  <c:v>0.1275</c:v>
                </c:pt>
                <c:pt idx="35">
                  <c:v>0.311</c:v>
                </c:pt>
                <c:pt idx="36">
                  <c:v>0.36550000000000005</c:v>
                </c:pt>
                <c:pt idx="37">
                  <c:v>0.38724999999999998</c:v>
                </c:pt>
                <c:pt idx="38">
                  <c:v>0.23949999999999999</c:v>
                </c:pt>
                <c:pt idx="39">
                  <c:v>0.25750000000000001</c:v>
                </c:pt>
                <c:pt idx="40">
                  <c:v>0.35900000000000004</c:v>
                </c:pt>
                <c:pt idx="41">
                  <c:v>0.61324999999999996</c:v>
                </c:pt>
                <c:pt idx="42">
                  <c:v>0.64600000000000002</c:v>
                </c:pt>
                <c:pt idx="43">
                  <c:v>0.7330000000000001</c:v>
                </c:pt>
                <c:pt idx="44">
                  <c:v>0.62150000000000005</c:v>
                </c:pt>
                <c:pt idx="45">
                  <c:v>0.55599999999999994</c:v>
                </c:pt>
                <c:pt idx="46">
                  <c:v>0.53075000000000006</c:v>
                </c:pt>
                <c:pt idx="47">
                  <c:v>0.55925000000000002</c:v>
                </c:pt>
                <c:pt idx="48">
                  <c:v>0.49050000000000005</c:v>
                </c:pt>
                <c:pt idx="49">
                  <c:v>0.42525000000000007</c:v>
                </c:pt>
                <c:pt idx="50">
                  <c:v>0.32600000000000001</c:v>
                </c:pt>
                <c:pt idx="51">
                  <c:v>0.3115</c:v>
                </c:pt>
                <c:pt idx="52">
                  <c:v>0.32600000000000007</c:v>
                </c:pt>
                <c:pt idx="53">
                  <c:v>0.26425000000000004</c:v>
                </c:pt>
                <c:pt idx="54">
                  <c:v>0.20975000000000002</c:v>
                </c:pt>
                <c:pt idx="55">
                  <c:v>0.217</c:v>
                </c:pt>
                <c:pt idx="56">
                  <c:v>0.47399999999999992</c:v>
                </c:pt>
                <c:pt idx="57">
                  <c:v>0.51375000000000004</c:v>
                </c:pt>
                <c:pt idx="58">
                  <c:v>0.48124999999999996</c:v>
                </c:pt>
                <c:pt idx="59">
                  <c:v>0.34699999999999998</c:v>
                </c:pt>
                <c:pt idx="60">
                  <c:v>0.43774999999999992</c:v>
                </c:pt>
                <c:pt idx="61">
                  <c:v>0.51375000000000004</c:v>
                </c:pt>
                <c:pt idx="62">
                  <c:v>0.52424999999999999</c:v>
                </c:pt>
                <c:pt idx="63">
                  <c:v>0.33574999999999999</c:v>
                </c:pt>
                <c:pt idx="64">
                  <c:v>0.20899999999999996</c:v>
                </c:pt>
                <c:pt idx="65">
                  <c:v>0.22324999999999998</c:v>
                </c:pt>
                <c:pt idx="66">
                  <c:v>0.26700000000000002</c:v>
                </c:pt>
                <c:pt idx="67">
                  <c:v>0.25974999999999998</c:v>
                </c:pt>
                <c:pt idx="68">
                  <c:v>0.21499999999999997</c:v>
                </c:pt>
                <c:pt idx="69">
                  <c:v>0.20049999999999998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53F0-43A5-BF55-BCE6BFFC977A}"/>
            </c:ext>
          </c:extLst>
        </c:ser>
        <c:ser>
          <c:idx val="2"/>
          <c:order val="2"/>
          <c:tx>
            <c:strRef>
              <c:f>'面板-景气指数'!$J$82</c:f>
              <c:strCache>
                <c:ptCount val="1"/>
                <c:pt idx="0">
                  <c:v>储能中游</c:v>
                </c:pt>
              </c:strCache>
            </c:strRef>
          </c:tx>
          <c:marker>
            <c:symbol val="none"/>
          </c:marker>
          <c:cat>
            <c:numRef>
              <c:f>'面板-景气指数'!$M$32:$CD$32</c:f>
              <c:numCache>
                <c:formatCode>[$-409]mmm\-yy;@</c:formatCode>
                <c:ptCount val="70"/>
                <c:pt idx="0">
                  <c:v>44865</c:v>
                </c:pt>
                <c:pt idx="1">
                  <c:v>44834</c:v>
                </c:pt>
                <c:pt idx="2">
                  <c:v>44804</c:v>
                </c:pt>
                <c:pt idx="3">
                  <c:v>44773</c:v>
                </c:pt>
                <c:pt idx="4">
                  <c:v>44742</c:v>
                </c:pt>
                <c:pt idx="5">
                  <c:v>44712</c:v>
                </c:pt>
                <c:pt idx="6">
                  <c:v>44681</c:v>
                </c:pt>
                <c:pt idx="7">
                  <c:v>44651</c:v>
                </c:pt>
                <c:pt idx="8">
                  <c:v>44620</c:v>
                </c:pt>
                <c:pt idx="9">
                  <c:v>44592</c:v>
                </c:pt>
                <c:pt idx="10">
                  <c:v>44561</c:v>
                </c:pt>
                <c:pt idx="11">
                  <c:v>44530</c:v>
                </c:pt>
                <c:pt idx="12">
                  <c:v>44500</c:v>
                </c:pt>
                <c:pt idx="13">
                  <c:v>44469</c:v>
                </c:pt>
                <c:pt idx="14">
                  <c:v>44439</c:v>
                </c:pt>
                <c:pt idx="15">
                  <c:v>44408</c:v>
                </c:pt>
                <c:pt idx="16">
                  <c:v>44377</c:v>
                </c:pt>
                <c:pt idx="17">
                  <c:v>44347</c:v>
                </c:pt>
                <c:pt idx="18">
                  <c:v>44316</c:v>
                </c:pt>
                <c:pt idx="19">
                  <c:v>44286</c:v>
                </c:pt>
                <c:pt idx="20">
                  <c:v>44255</c:v>
                </c:pt>
                <c:pt idx="21">
                  <c:v>44227</c:v>
                </c:pt>
                <c:pt idx="22">
                  <c:v>44196</c:v>
                </c:pt>
                <c:pt idx="23">
                  <c:v>44165</c:v>
                </c:pt>
                <c:pt idx="24">
                  <c:v>44135</c:v>
                </c:pt>
                <c:pt idx="25">
                  <c:v>44104</c:v>
                </c:pt>
                <c:pt idx="26">
                  <c:v>44074</c:v>
                </c:pt>
                <c:pt idx="27">
                  <c:v>44043</c:v>
                </c:pt>
                <c:pt idx="28">
                  <c:v>44012</c:v>
                </c:pt>
                <c:pt idx="29">
                  <c:v>43982</c:v>
                </c:pt>
                <c:pt idx="30">
                  <c:v>43951</c:v>
                </c:pt>
                <c:pt idx="31">
                  <c:v>43921</c:v>
                </c:pt>
                <c:pt idx="32">
                  <c:v>43890</c:v>
                </c:pt>
                <c:pt idx="33">
                  <c:v>43861</c:v>
                </c:pt>
                <c:pt idx="34">
                  <c:v>43830</c:v>
                </c:pt>
                <c:pt idx="35">
                  <c:v>43799</c:v>
                </c:pt>
                <c:pt idx="36">
                  <c:v>43769</c:v>
                </c:pt>
                <c:pt idx="37">
                  <c:v>43738</c:v>
                </c:pt>
                <c:pt idx="38">
                  <c:v>43708</c:v>
                </c:pt>
                <c:pt idx="39">
                  <c:v>43677</c:v>
                </c:pt>
                <c:pt idx="40">
                  <c:v>43646</c:v>
                </c:pt>
                <c:pt idx="41">
                  <c:v>43616</c:v>
                </c:pt>
                <c:pt idx="42">
                  <c:v>43585</c:v>
                </c:pt>
                <c:pt idx="43">
                  <c:v>43555</c:v>
                </c:pt>
                <c:pt idx="44">
                  <c:v>43524</c:v>
                </c:pt>
                <c:pt idx="45">
                  <c:v>43496</c:v>
                </c:pt>
                <c:pt idx="46">
                  <c:v>43465</c:v>
                </c:pt>
                <c:pt idx="47">
                  <c:v>43434</c:v>
                </c:pt>
                <c:pt idx="48">
                  <c:v>43404</c:v>
                </c:pt>
                <c:pt idx="49">
                  <c:v>43373</c:v>
                </c:pt>
                <c:pt idx="50">
                  <c:v>43343</c:v>
                </c:pt>
                <c:pt idx="51">
                  <c:v>43312</c:v>
                </c:pt>
                <c:pt idx="52">
                  <c:v>43281</c:v>
                </c:pt>
                <c:pt idx="53">
                  <c:v>43251</c:v>
                </c:pt>
                <c:pt idx="54">
                  <c:v>43220</c:v>
                </c:pt>
                <c:pt idx="55">
                  <c:v>43190</c:v>
                </c:pt>
                <c:pt idx="56">
                  <c:v>43159</c:v>
                </c:pt>
                <c:pt idx="57">
                  <c:v>43131</c:v>
                </c:pt>
                <c:pt idx="58">
                  <c:v>43100</c:v>
                </c:pt>
                <c:pt idx="59">
                  <c:v>43069</c:v>
                </c:pt>
                <c:pt idx="60">
                  <c:v>43039</c:v>
                </c:pt>
                <c:pt idx="61">
                  <c:v>43008</c:v>
                </c:pt>
                <c:pt idx="62">
                  <c:v>42978</c:v>
                </c:pt>
                <c:pt idx="63">
                  <c:v>42947</c:v>
                </c:pt>
                <c:pt idx="64">
                  <c:v>42916</c:v>
                </c:pt>
                <c:pt idx="65">
                  <c:v>42886</c:v>
                </c:pt>
                <c:pt idx="66">
                  <c:v>42855</c:v>
                </c:pt>
                <c:pt idx="67">
                  <c:v>42825</c:v>
                </c:pt>
                <c:pt idx="68">
                  <c:v>42794</c:v>
                </c:pt>
                <c:pt idx="69">
                  <c:v>42766</c:v>
                </c:pt>
              </c:numCache>
            </c:numRef>
          </c:cat>
          <c:val>
            <c:numRef>
              <c:f>'面板-景气指数'!$M$82:$CD$82</c:f>
              <c:numCache>
                <c:formatCode>0.0%</c:formatCode>
                <c:ptCount val="70"/>
                <c:pt idx="0">
                  <c:v>0.53387499999999999</c:v>
                </c:pt>
                <c:pt idx="1">
                  <c:v>0.53387499999999999</c:v>
                </c:pt>
                <c:pt idx="2">
                  <c:v>0.62137500000000001</c:v>
                </c:pt>
                <c:pt idx="3">
                  <c:v>0.62512500000000004</c:v>
                </c:pt>
                <c:pt idx="4">
                  <c:v>0.63075000000000014</c:v>
                </c:pt>
                <c:pt idx="5">
                  <c:v>0.70187500000000003</c:v>
                </c:pt>
                <c:pt idx="6">
                  <c:v>0.72425000000000006</c:v>
                </c:pt>
                <c:pt idx="7">
                  <c:v>0.735375</c:v>
                </c:pt>
                <c:pt idx="8">
                  <c:v>0.22924999999999998</c:v>
                </c:pt>
                <c:pt idx="9">
                  <c:v>0.22924999999999998</c:v>
                </c:pt>
                <c:pt idx="10">
                  <c:v>0.22924999999999998</c:v>
                </c:pt>
                <c:pt idx="11">
                  <c:v>0.4395</c:v>
                </c:pt>
                <c:pt idx="12">
                  <c:v>0.43387500000000001</c:v>
                </c:pt>
                <c:pt idx="13">
                  <c:v>0.43762500000000004</c:v>
                </c:pt>
                <c:pt idx="14">
                  <c:v>0.30662500000000004</c:v>
                </c:pt>
                <c:pt idx="15">
                  <c:v>0.33087500000000003</c:v>
                </c:pt>
                <c:pt idx="16">
                  <c:v>0.34212500000000001</c:v>
                </c:pt>
                <c:pt idx="17">
                  <c:v>0.77112500000000006</c:v>
                </c:pt>
                <c:pt idx="18">
                  <c:v>0.79725000000000001</c:v>
                </c:pt>
                <c:pt idx="19">
                  <c:v>0.81037500000000007</c:v>
                </c:pt>
                <c:pt idx="20">
                  <c:v>0.55812499999999998</c:v>
                </c:pt>
                <c:pt idx="21">
                  <c:v>0.55812499999999998</c:v>
                </c:pt>
                <c:pt idx="22">
                  <c:v>0.55812499999999998</c:v>
                </c:pt>
                <c:pt idx="23">
                  <c:v>0.748</c:v>
                </c:pt>
                <c:pt idx="24">
                  <c:v>0.74050000000000005</c:v>
                </c:pt>
                <c:pt idx="25">
                  <c:v>0.73862499999999998</c:v>
                </c:pt>
                <c:pt idx="26">
                  <c:v>0.75862499999999988</c:v>
                </c:pt>
                <c:pt idx="27">
                  <c:v>0.75125000000000008</c:v>
                </c:pt>
                <c:pt idx="28">
                  <c:v>0.7642500000000001</c:v>
                </c:pt>
                <c:pt idx="29">
                  <c:v>0.20274999999999999</c:v>
                </c:pt>
                <c:pt idx="30">
                  <c:v>0.18037500000000001</c:v>
                </c:pt>
                <c:pt idx="31">
                  <c:v>0.15787500000000002</c:v>
                </c:pt>
                <c:pt idx="32">
                  <c:v>0.28825000000000001</c:v>
                </c:pt>
                <c:pt idx="33">
                  <c:v>0.28825000000000001</c:v>
                </c:pt>
                <c:pt idx="34">
                  <c:v>0.28825000000000001</c:v>
                </c:pt>
                <c:pt idx="35">
                  <c:v>0.59987500000000005</c:v>
                </c:pt>
                <c:pt idx="36">
                  <c:v>0.60175000000000001</c:v>
                </c:pt>
                <c:pt idx="37">
                  <c:v>0.58674999999999999</c:v>
                </c:pt>
                <c:pt idx="38">
                  <c:v>0.27675</c:v>
                </c:pt>
                <c:pt idx="39">
                  <c:v>0.26750000000000002</c:v>
                </c:pt>
                <c:pt idx="40">
                  <c:v>0.28050000000000003</c:v>
                </c:pt>
                <c:pt idx="41">
                  <c:v>0.51337500000000003</c:v>
                </c:pt>
                <c:pt idx="42">
                  <c:v>0.52275000000000005</c:v>
                </c:pt>
                <c:pt idx="43">
                  <c:v>0.53025</c:v>
                </c:pt>
                <c:pt idx="44">
                  <c:v>0.30387500000000001</c:v>
                </c:pt>
                <c:pt idx="45">
                  <c:v>0.30387500000000001</c:v>
                </c:pt>
                <c:pt idx="46">
                  <c:v>0.30387500000000001</c:v>
                </c:pt>
                <c:pt idx="47">
                  <c:v>2.4250000000000001E-2</c:v>
                </c:pt>
                <c:pt idx="48">
                  <c:v>2.5999999999999999E-2</c:v>
                </c:pt>
                <c:pt idx="49">
                  <c:v>4.6625E-2</c:v>
                </c:pt>
                <c:pt idx="50">
                  <c:v>0.19550000000000001</c:v>
                </c:pt>
                <c:pt idx="51">
                  <c:v>0.16375000000000001</c:v>
                </c:pt>
                <c:pt idx="52">
                  <c:v>0.141375</c:v>
                </c:pt>
                <c:pt idx="53">
                  <c:v>0.24062499999999998</c:v>
                </c:pt>
                <c:pt idx="54">
                  <c:v>0.25925000000000004</c:v>
                </c:pt>
                <c:pt idx="55">
                  <c:v>0.248</c:v>
                </c:pt>
                <c:pt idx="56">
                  <c:v>0.47312500000000002</c:v>
                </c:pt>
                <c:pt idx="57">
                  <c:v>0.47312500000000002</c:v>
                </c:pt>
                <c:pt idx="58">
                  <c:v>0.47312500000000002</c:v>
                </c:pt>
                <c:pt idx="59">
                  <c:v>0.89162499999999989</c:v>
                </c:pt>
                <c:pt idx="60">
                  <c:v>0.91037500000000005</c:v>
                </c:pt>
                <c:pt idx="61">
                  <c:v>0.89724999999999999</c:v>
                </c:pt>
                <c:pt idx="62">
                  <c:v>0.85687500000000005</c:v>
                </c:pt>
                <c:pt idx="63">
                  <c:v>0.87749999999999995</c:v>
                </c:pt>
                <c:pt idx="64">
                  <c:v>0.87937500000000013</c:v>
                </c:pt>
                <c:pt idx="65">
                  <c:v>0.5827500000000001</c:v>
                </c:pt>
                <c:pt idx="66">
                  <c:v>0.58462500000000006</c:v>
                </c:pt>
                <c:pt idx="67">
                  <c:v>0.59025000000000005</c:v>
                </c:pt>
                <c:pt idx="68">
                  <c:v>0.5</c:v>
                </c:pt>
                <c:pt idx="69">
                  <c:v>0.5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53F0-43A5-BF55-BCE6BFFC977A}"/>
            </c:ext>
          </c:extLst>
        </c:ser>
        <c:ser>
          <c:idx val="3"/>
          <c:order val="3"/>
          <c:tx>
            <c:strRef>
              <c:f>'面板-景气指数'!$J$83</c:f>
              <c:strCache>
                <c:ptCount val="1"/>
                <c:pt idx="0">
                  <c:v>储能下游</c:v>
                </c:pt>
              </c:strCache>
            </c:strRef>
          </c:tx>
          <c:spPr>
            <a:ln w="19050" cap="rnd" cmpd="sng" algn="ctr">
              <a:solidFill>
                <a:srgbClr val="C00000"/>
              </a:solidFill>
              <a:prstDash val="sysDot"/>
              <a:round/>
            </a:ln>
          </c:spPr>
          <c:marker>
            <c:symbol val="none"/>
          </c:marker>
          <c:cat>
            <c:numRef>
              <c:f>'面板-景气指数'!$M$32:$CD$32</c:f>
              <c:numCache>
                <c:formatCode>[$-409]mmm\-yy;@</c:formatCode>
                <c:ptCount val="70"/>
                <c:pt idx="0">
                  <c:v>44865</c:v>
                </c:pt>
                <c:pt idx="1">
                  <c:v>44834</c:v>
                </c:pt>
                <c:pt idx="2">
                  <c:v>44804</c:v>
                </c:pt>
                <c:pt idx="3">
                  <c:v>44773</c:v>
                </c:pt>
                <c:pt idx="4">
                  <c:v>44742</c:v>
                </c:pt>
                <c:pt idx="5">
                  <c:v>44712</c:v>
                </c:pt>
                <c:pt idx="6">
                  <c:v>44681</c:v>
                </c:pt>
                <c:pt idx="7">
                  <c:v>44651</c:v>
                </c:pt>
                <c:pt idx="8">
                  <c:v>44620</c:v>
                </c:pt>
                <c:pt idx="9">
                  <c:v>44592</c:v>
                </c:pt>
                <c:pt idx="10">
                  <c:v>44561</c:v>
                </c:pt>
                <c:pt idx="11">
                  <c:v>44530</c:v>
                </c:pt>
                <c:pt idx="12">
                  <c:v>44500</c:v>
                </c:pt>
                <c:pt idx="13">
                  <c:v>44469</c:v>
                </c:pt>
                <c:pt idx="14">
                  <c:v>44439</c:v>
                </c:pt>
                <c:pt idx="15">
                  <c:v>44408</c:v>
                </c:pt>
                <c:pt idx="16">
                  <c:v>44377</c:v>
                </c:pt>
                <c:pt idx="17">
                  <c:v>44347</c:v>
                </c:pt>
                <c:pt idx="18">
                  <c:v>44316</c:v>
                </c:pt>
                <c:pt idx="19">
                  <c:v>44286</c:v>
                </c:pt>
                <c:pt idx="20">
                  <c:v>44255</c:v>
                </c:pt>
                <c:pt idx="21">
                  <c:v>44227</c:v>
                </c:pt>
                <c:pt idx="22">
                  <c:v>44196</c:v>
                </c:pt>
                <c:pt idx="23">
                  <c:v>44165</c:v>
                </c:pt>
                <c:pt idx="24">
                  <c:v>44135</c:v>
                </c:pt>
                <c:pt idx="25">
                  <c:v>44104</c:v>
                </c:pt>
                <c:pt idx="26">
                  <c:v>44074</c:v>
                </c:pt>
                <c:pt idx="27">
                  <c:v>44043</c:v>
                </c:pt>
                <c:pt idx="28">
                  <c:v>44012</c:v>
                </c:pt>
                <c:pt idx="29">
                  <c:v>43982</c:v>
                </c:pt>
                <c:pt idx="30">
                  <c:v>43951</c:v>
                </c:pt>
                <c:pt idx="31">
                  <c:v>43921</c:v>
                </c:pt>
                <c:pt idx="32">
                  <c:v>43890</c:v>
                </c:pt>
                <c:pt idx="33">
                  <c:v>43861</c:v>
                </c:pt>
                <c:pt idx="34">
                  <c:v>43830</c:v>
                </c:pt>
                <c:pt idx="35">
                  <c:v>43799</c:v>
                </c:pt>
                <c:pt idx="36">
                  <c:v>43769</c:v>
                </c:pt>
                <c:pt idx="37">
                  <c:v>43738</c:v>
                </c:pt>
                <c:pt idx="38">
                  <c:v>43708</c:v>
                </c:pt>
                <c:pt idx="39">
                  <c:v>43677</c:v>
                </c:pt>
                <c:pt idx="40">
                  <c:v>43646</c:v>
                </c:pt>
                <c:pt idx="41">
                  <c:v>43616</c:v>
                </c:pt>
                <c:pt idx="42">
                  <c:v>43585</c:v>
                </c:pt>
                <c:pt idx="43">
                  <c:v>43555</c:v>
                </c:pt>
                <c:pt idx="44">
                  <c:v>43524</c:v>
                </c:pt>
                <c:pt idx="45">
                  <c:v>43496</c:v>
                </c:pt>
                <c:pt idx="46">
                  <c:v>43465</c:v>
                </c:pt>
                <c:pt idx="47">
                  <c:v>43434</c:v>
                </c:pt>
                <c:pt idx="48">
                  <c:v>43404</c:v>
                </c:pt>
                <c:pt idx="49">
                  <c:v>43373</c:v>
                </c:pt>
                <c:pt idx="50">
                  <c:v>43343</c:v>
                </c:pt>
                <c:pt idx="51">
                  <c:v>43312</c:v>
                </c:pt>
                <c:pt idx="52">
                  <c:v>43281</c:v>
                </c:pt>
                <c:pt idx="53">
                  <c:v>43251</c:v>
                </c:pt>
                <c:pt idx="54">
                  <c:v>43220</c:v>
                </c:pt>
                <c:pt idx="55">
                  <c:v>43190</c:v>
                </c:pt>
                <c:pt idx="56">
                  <c:v>43159</c:v>
                </c:pt>
                <c:pt idx="57">
                  <c:v>43131</c:v>
                </c:pt>
                <c:pt idx="58">
                  <c:v>43100</c:v>
                </c:pt>
                <c:pt idx="59">
                  <c:v>43069</c:v>
                </c:pt>
                <c:pt idx="60">
                  <c:v>43039</c:v>
                </c:pt>
                <c:pt idx="61">
                  <c:v>43008</c:v>
                </c:pt>
                <c:pt idx="62">
                  <c:v>42978</c:v>
                </c:pt>
                <c:pt idx="63">
                  <c:v>42947</c:v>
                </c:pt>
                <c:pt idx="64">
                  <c:v>42916</c:v>
                </c:pt>
                <c:pt idx="65">
                  <c:v>42886</c:v>
                </c:pt>
                <c:pt idx="66">
                  <c:v>42855</c:v>
                </c:pt>
                <c:pt idx="67">
                  <c:v>42825</c:v>
                </c:pt>
                <c:pt idx="68">
                  <c:v>42794</c:v>
                </c:pt>
                <c:pt idx="69">
                  <c:v>42766</c:v>
                </c:pt>
              </c:numCache>
            </c:numRef>
          </c:cat>
          <c:val>
            <c:numRef>
              <c:f>'面板-景气指数'!$M$83:$CD$83</c:f>
              <c:numCache>
                <c:formatCode>0.0%</c:formatCode>
                <c:ptCount val="70"/>
                <c:pt idx="0">
                  <c:v>0.66724999999999979</c:v>
                </c:pt>
                <c:pt idx="1">
                  <c:v>0.66724999999999979</c:v>
                </c:pt>
                <c:pt idx="2">
                  <c:v>0.63024999999999987</c:v>
                </c:pt>
                <c:pt idx="3">
                  <c:v>0.6789166666666665</c:v>
                </c:pt>
                <c:pt idx="4">
                  <c:v>0.74016666666666653</c:v>
                </c:pt>
                <c:pt idx="5">
                  <c:v>0.78691666666666638</c:v>
                </c:pt>
                <c:pt idx="6">
                  <c:v>0.80366666666666642</c:v>
                </c:pt>
                <c:pt idx="7">
                  <c:v>0.82358333333333311</c:v>
                </c:pt>
                <c:pt idx="8">
                  <c:v>0.77249999999999974</c:v>
                </c:pt>
                <c:pt idx="9">
                  <c:v>0.43333333333333324</c:v>
                </c:pt>
                <c:pt idx="10">
                  <c:v>0.41516666666666657</c:v>
                </c:pt>
                <c:pt idx="11">
                  <c:v>0.50724999999999987</c:v>
                </c:pt>
                <c:pt idx="12">
                  <c:v>0.6004166666666666</c:v>
                </c:pt>
                <c:pt idx="13">
                  <c:v>0.62258333333333327</c:v>
                </c:pt>
                <c:pt idx="14">
                  <c:v>0.55208333333333315</c:v>
                </c:pt>
                <c:pt idx="15">
                  <c:v>0.49341666666666661</c:v>
                </c:pt>
                <c:pt idx="16">
                  <c:v>0.50724999999999987</c:v>
                </c:pt>
                <c:pt idx="17">
                  <c:v>0.56416666666666659</c:v>
                </c:pt>
                <c:pt idx="18">
                  <c:v>0.60091666666666665</c:v>
                </c:pt>
                <c:pt idx="19">
                  <c:v>0.70408333333333328</c:v>
                </c:pt>
                <c:pt idx="20">
                  <c:v>0.70924999999999994</c:v>
                </c:pt>
                <c:pt idx="21">
                  <c:v>0.60458333333333325</c:v>
                </c:pt>
                <c:pt idx="22">
                  <c:v>0.60341666666666649</c:v>
                </c:pt>
                <c:pt idx="23">
                  <c:v>0.44708333333333333</c:v>
                </c:pt>
                <c:pt idx="24">
                  <c:v>0.37749999999999995</c:v>
                </c:pt>
                <c:pt idx="25">
                  <c:v>0.34674999999999995</c:v>
                </c:pt>
                <c:pt idx="26">
                  <c:v>0.34483333333333327</c:v>
                </c:pt>
                <c:pt idx="27">
                  <c:v>0.3846666666666666</c:v>
                </c:pt>
                <c:pt idx="28">
                  <c:v>0.3465833333333333</c:v>
                </c:pt>
                <c:pt idx="29">
                  <c:v>0.29441666666666655</c:v>
                </c:pt>
                <c:pt idx="30">
                  <c:v>0.28483333333333327</c:v>
                </c:pt>
                <c:pt idx="31">
                  <c:v>0.19916666666666658</c:v>
                </c:pt>
                <c:pt idx="32">
                  <c:v>0.15649999999999997</c:v>
                </c:pt>
                <c:pt idx="33">
                  <c:v>0.2914166666666666</c:v>
                </c:pt>
                <c:pt idx="34">
                  <c:v>0.31074999999999997</c:v>
                </c:pt>
                <c:pt idx="35">
                  <c:v>0.2581666666666666</c:v>
                </c:pt>
                <c:pt idx="36">
                  <c:v>0.27383333333333332</c:v>
                </c:pt>
                <c:pt idx="37">
                  <c:v>0.24091666666666656</c:v>
                </c:pt>
                <c:pt idx="38">
                  <c:v>0.18116666666666661</c:v>
                </c:pt>
                <c:pt idx="39">
                  <c:v>0.25624999999999992</c:v>
                </c:pt>
                <c:pt idx="40">
                  <c:v>0.3173333333333333</c:v>
                </c:pt>
                <c:pt idx="41">
                  <c:v>0.29749999999999993</c:v>
                </c:pt>
                <c:pt idx="42">
                  <c:v>0.28024999999999994</c:v>
                </c:pt>
                <c:pt idx="43">
                  <c:v>0.22258333333333324</c:v>
                </c:pt>
                <c:pt idx="44">
                  <c:v>0.21166666666666661</c:v>
                </c:pt>
                <c:pt idx="45">
                  <c:v>0.40999999999999986</c:v>
                </c:pt>
                <c:pt idx="46">
                  <c:v>0.40516666666666656</c:v>
                </c:pt>
                <c:pt idx="47">
                  <c:v>0.43849999999999989</c:v>
                </c:pt>
                <c:pt idx="48">
                  <c:v>0.44541666666666657</c:v>
                </c:pt>
                <c:pt idx="49">
                  <c:v>0.46133333333333326</c:v>
                </c:pt>
                <c:pt idx="50">
                  <c:v>0.48249999999999987</c:v>
                </c:pt>
                <c:pt idx="51">
                  <c:v>0.47033333333333321</c:v>
                </c:pt>
                <c:pt idx="52">
                  <c:v>0.50474999999999992</c:v>
                </c:pt>
                <c:pt idx="53">
                  <c:v>0.5844999999999998</c:v>
                </c:pt>
                <c:pt idx="54">
                  <c:v>0.71308333333333318</c:v>
                </c:pt>
                <c:pt idx="55">
                  <c:v>0.81008333333333304</c:v>
                </c:pt>
                <c:pt idx="56">
                  <c:v>0.83199999999999974</c:v>
                </c:pt>
                <c:pt idx="57">
                  <c:v>0.62941666666666662</c:v>
                </c:pt>
                <c:pt idx="58">
                  <c:v>0.63908333333333323</c:v>
                </c:pt>
                <c:pt idx="59">
                  <c:v>0.6314166666666664</c:v>
                </c:pt>
                <c:pt idx="60">
                  <c:v>0.62299999999999989</c:v>
                </c:pt>
                <c:pt idx="61">
                  <c:v>0.62758333333333316</c:v>
                </c:pt>
                <c:pt idx="62">
                  <c:v>0.60683333333333311</c:v>
                </c:pt>
                <c:pt idx="63">
                  <c:v>0.55974999999999975</c:v>
                </c:pt>
                <c:pt idx="64">
                  <c:v>0.49991666666666656</c:v>
                </c:pt>
                <c:pt idx="65">
                  <c:v>0.51374999999999982</c:v>
                </c:pt>
                <c:pt idx="66">
                  <c:v>0.48899999999999993</c:v>
                </c:pt>
                <c:pt idx="67">
                  <c:v>0.48524999999999996</c:v>
                </c:pt>
                <c:pt idx="68">
                  <c:v>0.52199999999999991</c:v>
                </c:pt>
                <c:pt idx="69">
                  <c:v>0.52474999999999994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3-53F0-43A5-BF55-BCE6BFFC97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11763168"/>
        <c:axId val="1711773504"/>
      </c:lineChart>
      <c:dateAx>
        <c:axId val="1711763168"/>
        <c:scaling>
          <c:orientation val="minMax"/>
          <c:min val="43525"/>
        </c:scaling>
        <c:delete val="0"/>
        <c:axPos val="b"/>
        <c:numFmt formatCode="yyyy\-mm" sourceLinked="0"/>
        <c:majorTickMark val="out"/>
        <c:minorTickMark val="none"/>
        <c:tickLblPos val="nextTo"/>
        <c:spPr>
          <a:noFill/>
          <a:ln w="6350" cap="flat" cmpd="sng" algn="ctr">
            <a:solidFill>
              <a:srgbClr val="000000"/>
            </a:solidFill>
            <a:prstDash val="solid"/>
            <a:round/>
          </a:ln>
        </c:spPr>
        <c:txPr>
          <a:bodyPr rot="-5400000" spcFirstLastPara="0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chemeClr val="tx1"/>
                </a:solidFill>
                <a:latin typeface="Arial" panose="020B0604020202020204" pitchFamily="7" charset="0"/>
                <a:ea typeface="楷体" panose="02010609060101010101" pitchFamily="49" charset="-122"/>
                <a:cs typeface="+mn-cs"/>
              </a:defRPr>
            </a:pPr>
            <a:endParaRPr lang="zh-CN"/>
          </a:p>
        </c:txPr>
        <c:crossAx val="1711773504"/>
        <c:crosses val="autoZero"/>
        <c:auto val="1"/>
        <c:lblOffset val="100"/>
        <c:baseTimeUnit val="months"/>
        <c:majorUnit val="3"/>
        <c:majorTimeUnit val="months"/>
      </c:dateAx>
      <c:valAx>
        <c:axId val="1711773504"/>
        <c:scaling>
          <c:orientation val="minMax"/>
          <c:max val="1"/>
        </c:scaling>
        <c:delete val="0"/>
        <c:axPos val="l"/>
        <c:numFmt formatCode="0%" sourceLinked="0"/>
        <c:majorTickMark val="out"/>
        <c:minorTickMark val="none"/>
        <c:tickLblPos val="nextTo"/>
        <c:spPr>
          <a:noFill/>
          <a:ln w="6350" cap="flat" cmpd="sng" algn="ctr">
            <a:solidFill>
              <a:srgbClr val="000000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chemeClr val="tx1"/>
                </a:solidFill>
                <a:latin typeface="Arial" panose="020B0604020202020204" pitchFamily="7" charset="0"/>
                <a:ea typeface="楷体" panose="02010609060101010101" pitchFamily="49" charset="-122"/>
                <a:cs typeface="+mn-cs"/>
              </a:defRPr>
            </a:pPr>
            <a:endParaRPr lang="zh-CN"/>
          </a:p>
        </c:txPr>
        <c:crossAx val="1711763168"/>
        <c:crosses val="autoZero"/>
        <c:crossBetween val="between"/>
      </c:valAx>
    </c:plotArea>
    <c:legend>
      <c:legendPos val="t"/>
      <c:layout>
        <c:manualLayout>
          <c:xMode val="edge"/>
          <c:yMode val="edge"/>
          <c:x val="9.9190698033978494E-2"/>
          <c:y val="2.71061842775897E-2"/>
          <c:w val="0.80958583880718604"/>
          <c:h val="9.7880744316717505E-2"/>
        </c:manualLayout>
      </c:layout>
      <c:overlay val="0"/>
      <c:txPr>
        <a:bodyPr rot="0" spcFirstLastPara="0" vertOverflow="ellipsis" vert="horz" wrap="square" anchor="ctr" anchorCtr="1"/>
        <a:lstStyle/>
        <a:p>
          <a:pPr>
            <a:defRPr lang="zh-CN" sz="800" b="0" i="0" u="none" strike="noStrike" kern="1200" baseline="0">
              <a:solidFill>
                <a:schemeClr val="tx1"/>
              </a:solidFill>
              <a:latin typeface="Arial" panose="020B0604020202020204" pitchFamily="7" charset="0"/>
              <a:ea typeface="楷体" panose="02010609060101010101" pitchFamily="49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ln w="6350" cap="flat" cmpd="sng" algn="ctr">
      <a:noFill/>
      <a:prstDash val="solid"/>
      <a:round/>
    </a:ln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5.8755030621172356E-2"/>
          <c:y val="0.12144583954032773"/>
          <c:w val="0.93525196850393699"/>
          <c:h val="0.75460778540565654"/>
        </c:manualLayout>
      </c:layout>
      <c:lineChart>
        <c:grouping val="standard"/>
        <c:varyColors val="0"/>
        <c:ser>
          <c:idx val="0"/>
          <c:order val="0"/>
          <c:tx>
            <c:strRef>
              <c:f>'锂电-领先'!$M$1</c:f>
              <c:strCache>
                <c:ptCount val="1"/>
                <c:pt idx="0">
                  <c:v>新能源乘用车销量同比</c:v>
                </c:pt>
              </c:strCache>
            </c:strRef>
          </c:tx>
          <c:spPr>
            <a:ln w="12700">
              <a:solidFill>
                <a:srgbClr val="003778"/>
              </a:solidFill>
            </a:ln>
          </c:spPr>
          <c:marker>
            <c:symbol val="none"/>
          </c:marker>
          <c:cat>
            <c:numRef>
              <c:f>'锂电-领先'!$L$2:$L$90</c:f>
              <c:numCache>
                <c:formatCode>m/d/yyyy</c:formatCode>
                <c:ptCount val="89"/>
                <c:pt idx="0">
                  <c:v>45046</c:v>
                </c:pt>
                <c:pt idx="1">
                  <c:v>45016</c:v>
                </c:pt>
                <c:pt idx="2">
                  <c:v>44985</c:v>
                </c:pt>
                <c:pt idx="3">
                  <c:v>44957</c:v>
                </c:pt>
                <c:pt idx="4">
                  <c:v>44926</c:v>
                </c:pt>
                <c:pt idx="5">
                  <c:v>44895</c:v>
                </c:pt>
                <c:pt idx="6">
                  <c:v>44865</c:v>
                </c:pt>
                <c:pt idx="7">
                  <c:v>44834</c:v>
                </c:pt>
                <c:pt idx="8">
                  <c:v>44804</c:v>
                </c:pt>
                <c:pt idx="9">
                  <c:v>44773</c:v>
                </c:pt>
                <c:pt idx="10">
                  <c:v>44742</c:v>
                </c:pt>
                <c:pt idx="11">
                  <c:v>44712</c:v>
                </c:pt>
                <c:pt idx="12">
                  <c:v>44681</c:v>
                </c:pt>
                <c:pt idx="13">
                  <c:v>44651</c:v>
                </c:pt>
                <c:pt idx="14">
                  <c:v>44620</c:v>
                </c:pt>
                <c:pt idx="15">
                  <c:v>44592</c:v>
                </c:pt>
                <c:pt idx="16">
                  <c:v>44561</c:v>
                </c:pt>
                <c:pt idx="17">
                  <c:v>44530</c:v>
                </c:pt>
                <c:pt idx="18">
                  <c:v>44500</c:v>
                </c:pt>
                <c:pt idx="19">
                  <c:v>44469</c:v>
                </c:pt>
                <c:pt idx="20">
                  <c:v>44439</c:v>
                </c:pt>
                <c:pt idx="21">
                  <c:v>44408</c:v>
                </c:pt>
                <c:pt idx="22">
                  <c:v>44377</c:v>
                </c:pt>
                <c:pt idx="23">
                  <c:v>44347</c:v>
                </c:pt>
                <c:pt idx="24">
                  <c:v>44316</c:v>
                </c:pt>
                <c:pt idx="25">
                  <c:v>44286</c:v>
                </c:pt>
                <c:pt idx="26">
                  <c:v>44255</c:v>
                </c:pt>
                <c:pt idx="27">
                  <c:v>44227</c:v>
                </c:pt>
                <c:pt idx="28">
                  <c:v>44196</c:v>
                </c:pt>
                <c:pt idx="29">
                  <c:v>44165</c:v>
                </c:pt>
                <c:pt idx="30">
                  <c:v>44135</c:v>
                </c:pt>
                <c:pt idx="31">
                  <c:v>44104</c:v>
                </c:pt>
                <c:pt idx="32">
                  <c:v>44074</c:v>
                </c:pt>
                <c:pt idx="33">
                  <c:v>44043</c:v>
                </c:pt>
                <c:pt idx="34">
                  <c:v>44012</c:v>
                </c:pt>
                <c:pt idx="35">
                  <c:v>43982</c:v>
                </c:pt>
                <c:pt idx="36">
                  <c:v>43951</c:v>
                </c:pt>
                <c:pt idx="37">
                  <c:v>43921</c:v>
                </c:pt>
                <c:pt idx="38">
                  <c:v>43890</c:v>
                </c:pt>
                <c:pt idx="39">
                  <c:v>43861</c:v>
                </c:pt>
                <c:pt idx="40">
                  <c:v>43830</c:v>
                </c:pt>
                <c:pt idx="41">
                  <c:v>43799</c:v>
                </c:pt>
                <c:pt idx="42">
                  <c:v>43769</c:v>
                </c:pt>
                <c:pt idx="43">
                  <c:v>43738</c:v>
                </c:pt>
                <c:pt idx="44">
                  <c:v>43708</c:v>
                </c:pt>
                <c:pt idx="45">
                  <c:v>43677</c:v>
                </c:pt>
                <c:pt idx="46">
                  <c:v>43646</c:v>
                </c:pt>
                <c:pt idx="47">
                  <c:v>43616</c:v>
                </c:pt>
                <c:pt idx="48">
                  <c:v>43585</c:v>
                </c:pt>
                <c:pt idx="49">
                  <c:v>43555</c:v>
                </c:pt>
                <c:pt idx="50">
                  <c:v>43524</c:v>
                </c:pt>
                <c:pt idx="51">
                  <c:v>43496</c:v>
                </c:pt>
                <c:pt idx="52">
                  <c:v>43465</c:v>
                </c:pt>
                <c:pt idx="53">
                  <c:v>43434</c:v>
                </c:pt>
                <c:pt idx="54">
                  <c:v>43404</c:v>
                </c:pt>
                <c:pt idx="55">
                  <c:v>43373</c:v>
                </c:pt>
                <c:pt idx="56">
                  <c:v>43343</c:v>
                </c:pt>
                <c:pt idx="57">
                  <c:v>43312</c:v>
                </c:pt>
                <c:pt idx="58">
                  <c:v>43281</c:v>
                </c:pt>
                <c:pt idx="59">
                  <c:v>43251</c:v>
                </c:pt>
                <c:pt idx="60">
                  <c:v>43220</c:v>
                </c:pt>
                <c:pt idx="61">
                  <c:v>43190</c:v>
                </c:pt>
                <c:pt idx="62">
                  <c:v>43159</c:v>
                </c:pt>
                <c:pt idx="63">
                  <c:v>43131</c:v>
                </c:pt>
                <c:pt idx="64">
                  <c:v>43100</c:v>
                </c:pt>
                <c:pt idx="65">
                  <c:v>43069</c:v>
                </c:pt>
                <c:pt idx="66">
                  <c:v>43039</c:v>
                </c:pt>
                <c:pt idx="67">
                  <c:v>43008</c:v>
                </c:pt>
                <c:pt idx="68">
                  <c:v>42978</c:v>
                </c:pt>
                <c:pt idx="69">
                  <c:v>42947</c:v>
                </c:pt>
                <c:pt idx="70">
                  <c:v>42916</c:v>
                </c:pt>
                <c:pt idx="71">
                  <c:v>42886</c:v>
                </c:pt>
                <c:pt idx="72">
                  <c:v>42855</c:v>
                </c:pt>
                <c:pt idx="73">
                  <c:v>42825</c:v>
                </c:pt>
                <c:pt idx="74">
                  <c:v>42794</c:v>
                </c:pt>
                <c:pt idx="75">
                  <c:v>42766</c:v>
                </c:pt>
                <c:pt idx="76">
                  <c:v>42735</c:v>
                </c:pt>
                <c:pt idx="77">
                  <c:v>42704</c:v>
                </c:pt>
                <c:pt idx="78">
                  <c:v>42674</c:v>
                </c:pt>
                <c:pt idx="79">
                  <c:v>42643</c:v>
                </c:pt>
                <c:pt idx="80">
                  <c:v>42613</c:v>
                </c:pt>
                <c:pt idx="81">
                  <c:v>42582</c:v>
                </c:pt>
                <c:pt idx="82">
                  <c:v>42551</c:v>
                </c:pt>
                <c:pt idx="83">
                  <c:v>42521</c:v>
                </c:pt>
                <c:pt idx="84">
                  <c:v>42490</c:v>
                </c:pt>
                <c:pt idx="85">
                  <c:v>42460</c:v>
                </c:pt>
                <c:pt idx="86">
                  <c:v>42429</c:v>
                </c:pt>
                <c:pt idx="87">
                  <c:v>42400</c:v>
                </c:pt>
                <c:pt idx="88">
                  <c:v>42369</c:v>
                </c:pt>
              </c:numCache>
            </c:numRef>
          </c:cat>
          <c:val>
            <c:numRef>
              <c:f>'锂电-领先'!$M$2:$M$90</c:f>
              <c:numCache>
                <c:formatCode>General</c:formatCode>
                <c:ptCount val="89"/>
                <c:pt idx="7" formatCode="0.0_);[Red]\(0.0\)">
                  <c:v>82.9</c:v>
                </c:pt>
                <c:pt idx="8" formatCode="0.0_);[Red]\(0.0\)">
                  <c:v>111.4</c:v>
                </c:pt>
                <c:pt idx="9" formatCode="0.0_);[Red]\(0.0\)">
                  <c:v>117.3</c:v>
                </c:pt>
                <c:pt idx="10" formatCode="0.0_);[Red]\(0.0\)">
                  <c:v>130.6</c:v>
                </c:pt>
                <c:pt idx="11" formatCode="0.0_);[Red]\(0.0\)">
                  <c:v>91.2</c:v>
                </c:pt>
                <c:pt idx="12" formatCode="0.0_);[Red]\(0.0\)">
                  <c:v>78.5</c:v>
                </c:pt>
                <c:pt idx="13" formatCode="0.0_);[Red]\(0.0\)">
                  <c:v>137.6</c:v>
                </c:pt>
                <c:pt idx="14" formatCode="0.0_);[Red]\(0.0\)">
                  <c:v>180.9</c:v>
                </c:pt>
                <c:pt idx="15" formatCode="0.0_);[Red]\(0.0\)">
                  <c:v>135.69999999999999</c:v>
                </c:pt>
                <c:pt idx="16" formatCode="0.0_);[Red]\(0.0\)">
                  <c:v>128.9</c:v>
                </c:pt>
                <c:pt idx="17" formatCode="0.0_);[Red]\(0.0\)">
                  <c:v>122.3</c:v>
                </c:pt>
                <c:pt idx="18" formatCode="0.0_);[Red]\(0.0\)">
                  <c:v>138.1</c:v>
                </c:pt>
                <c:pt idx="19" formatCode="0.0_);[Red]\(0.0\)">
                  <c:v>202.1</c:v>
                </c:pt>
                <c:pt idx="20" formatCode="0.0_);[Red]\(0.0\)">
                  <c:v>168</c:v>
                </c:pt>
                <c:pt idx="21" formatCode="0.0_);[Red]\(0.0\)">
                  <c:v>169.4</c:v>
                </c:pt>
                <c:pt idx="22" formatCode="0.0_);[Red]\(0.0\)">
                  <c:v>177.7</c:v>
                </c:pt>
                <c:pt idx="23" formatCode="0.0_);[Red]\(0.0\)">
                  <c:v>179.9</c:v>
                </c:pt>
                <c:pt idx="24" formatCode="0.0_);[Red]\(0.0\)">
                  <c:v>189.8</c:v>
                </c:pt>
                <c:pt idx="25" formatCode="0.0_);[Red]\(0.0\)">
                  <c:v>239.6</c:v>
                </c:pt>
                <c:pt idx="26" formatCode="0.0_);[Red]\(0.0\)">
                  <c:v>679.2</c:v>
                </c:pt>
                <c:pt idx="27" formatCode="0.0_);[Red]\(0.0\)">
                  <c:v>274.60000000000002</c:v>
                </c:pt>
                <c:pt idx="28" formatCode="0.0_);[Red]\(0.0\)">
                  <c:v>59.6</c:v>
                </c:pt>
                <c:pt idx="29" formatCode="0.0_);[Red]\(0.0\)">
                  <c:v>138.69999999999999</c:v>
                </c:pt>
                <c:pt idx="30" formatCode="0.0_);[Red]\(0.0\)">
                  <c:v>111.2</c:v>
                </c:pt>
                <c:pt idx="31" formatCode="0.0_);[Red]\(0.0\)">
                  <c:v>84.1</c:v>
                </c:pt>
                <c:pt idx="32" formatCode="0.0_);[Red]\(0.0\)">
                  <c:v>47.2</c:v>
                </c:pt>
                <c:pt idx="33" formatCode="0.0_);[Red]\(0.0\)">
                  <c:v>30.4</c:v>
                </c:pt>
                <c:pt idx="34" formatCode="0.0_);[Red]\(0.0\)">
                  <c:v>-38.9</c:v>
                </c:pt>
                <c:pt idx="35" formatCode="0.0_);[Red]\(0.0\)">
                  <c:v>-27</c:v>
                </c:pt>
                <c:pt idx="36" formatCode="0.0_);[Red]\(0.0\)">
                  <c:v>-34.5</c:v>
                </c:pt>
                <c:pt idx="37" formatCode="0.0_);[Red]\(0.0\)">
                  <c:v>-48.6</c:v>
                </c:pt>
                <c:pt idx="38" formatCode="0.0_);[Red]\(0.0\)">
                  <c:v>-69.5</c:v>
                </c:pt>
                <c:pt idx="39" formatCode="0.0_);[Red]\(0.0\)">
                  <c:v>-58.3</c:v>
                </c:pt>
                <c:pt idx="40" formatCode="0.0_);[Red]\(0.0\)">
                  <c:v>-17.399999999999999</c:v>
                </c:pt>
                <c:pt idx="41" formatCode="0.0_);[Red]\(0.0\)">
                  <c:v>-45.8</c:v>
                </c:pt>
                <c:pt idx="42" formatCode="0.0_);[Red]\(0.0\)">
                  <c:v>-46</c:v>
                </c:pt>
                <c:pt idx="43" formatCode="0.0_);[Red]\(0.0\)">
                  <c:v>-34.799999999999997</c:v>
                </c:pt>
                <c:pt idx="44" formatCode="0.0_);[Red]\(0.0\)">
                  <c:v>-23.4</c:v>
                </c:pt>
                <c:pt idx="45" formatCode="0.0_);[Red]\(0.0\)">
                  <c:v>-6.6</c:v>
                </c:pt>
                <c:pt idx="46" formatCode="0.0_);[Red]\(0.0\)">
                  <c:v>105</c:v>
                </c:pt>
                <c:pt idx="47" formatCode="0.0_);[Red]\(0.0\)">
                  <c:v>1.6</c:v>
                </c:pt>
                <c:pt idx="48" formatCode="0.0_);[Red]\(0.0\)">
                  <c:v>24.5</c:v>
                </c:pt>
                <c:pt idx="49" formatCode="0.0_);[Red]\(0.0\)">
                  <c:v>101</c:v>
                </c:pt>
                <c:pt idx="50" formatCode="0.0_);[Red]\(0.0\)">
                  <c:v>63.6</c:v>
                </c:pt>
                <c:pt idx="51" formatCode="0.0_);[Red]\(0.0\)">
                  <c:v>196.5</c:v>
                </c:pt>
                <c:pt idx="52" formatCode="0.0_);[Red]\(0.0\)">
                  <c:v>77.7</c:v>
                </c:pt>
                <c:pt idx="53" formatCode="0.0_);[Red]\(0.0\)">
                  <c:v>58.6</c:v>
                </c:pt>
                <c:pt idx="54" formatCode="0.0_);[Red]\(0.0\)">
                  <c:v>85.8</c:v>
                </c:pt>
                <c:pt idx="55" formatCode="0.0_);[Red]\(0.0\)">
                  <c:v>68.599999999999994</c:v>
                </c:pt>
                <c:pt idx="56" formatCode="0.0_);[Red]\(0.0\)">
                  <c:v>59.8</c:v>
                </c:pt>
                <c:pt idx="57" formatCode="0.0_);[Red]\(0.0\)">
                  <c:v>67.2</c:v>
                </c:pt>
                <c:pt idx="58" formatCode="0.0_);[Red]\(0.0\)">
                  <c:v>81.7</c:v>
                </c:pt>
                <c:pt idx="59" formatCode="0.0_);[Red]\(0.0\)">
                  <c:v>159.1</c:v>
                </c:pt>
                <c:pt idx="60" formatCode="0.0_);[Red]\(0.0\)">
                  <c:v>150</c:v>
                </c:pt>
                <c:pt idx="61" formatCode="0.0_);[Red]\(0.0\)">
                  <c:v>#N/A</c:v>
                </c:pt>
                <c:pt idx="62" formatCode="0.0_);[Red]\(0.0\)">
                  <c:v>80</c:v>
                </c:pt>
                <c:pt idx="63" formatCode="0.0_);[Red]\(0.0\)">
                  <c:v>400</c:v>
                </c:pt>
                <c:pt idx="64" formatCode="0.0_);[Red]\(0.0\)">
                  <c:v>108.51</c:v>
                </c:pt>
                <c:pt idx="65" formatCode="0.0_);[Red]\(0.0\)">
                  <c:v>80.430000000000007</c:v>
                </c:pt>
                <c:pt idx="66" formatCode="0.0_);[Red]\(0.0\)">
                  <c:v>112.5</c:v>
                </c:pt>
                <c:pt idx="67" formatCode="0.0_);[Red]\(0.0\)">
                  <c:v>96.77</c:v>
                </c:pt>
                <c:pt idx="68" formatCode="0.0_);[Red]\(0.0\)">
                  <c:v>83.33</c:v>
                </c:pt>
                <c:pt idx="69" formatCode="0.0_);[Red]\(0.0\)">
                  <c:v>46.67</c:v>
                </c:pt>
                <c:pt idx="70" formatCode="0.0_);[Red]\(0.0\)">
                  <c:v>26.47</c:v>
                </c:pt>
                <c:pt idx="71" formatCode="0.0_);[Red]\(0.0\)">
                  <c:v>49.43</c:v>
                </c:pt>
                <c:pt idx="72" formatCode="0.0_);[Red]\(0.0\)">
                  <c:v>45.13</c:v>
                </c:pt>
                <c:pt idx="73" formatCode="0.0_);[Red]\(0.0\)">
                  <c:v>78.06</c:v>
                </c:pt>
                <c:pt idx="74" formatCode="0.0_);[Red]\(0.0\)">
                  <c:v>66.67</c:v>
                </c:pt>
                <c:pt idx="75" formatCode="0.0_);[Red]\(0.0\)">
                  <c:v>-67.09</c:v>
                </c:pt>
                <c:pt idx="76" formatCode="0.0_);[Red]\(0.0\)">
                  <c:v>6.82</c:v>
                </c:pt>
                <c:pt idx="77" formatCode="0.0_);[Red]\(0.0\)">
                  <c:v>53.33</c:v>
                </c:pt>
                <c:pt idx="78" formatCode="0.0_);[Red]\(0.0\)">
                  <c:v>52.38</c:v>
                </c:pt>
                <c:pt idx="79" formatCode="0.0_);[Red]\(0.0\)">
                  <c:v>63.16</c:v>
                </c:pt>
                <c:pt idx="80" formatCode="0.0_);[Red]\(0.0\)">
                  <c:v>150</c:v>
                </c:pt>
                <c:pt idx="81" formatCode="0.0_);[Red]\(0.0\)">
                  <c:v>172.73</c:v>
                </c:pt>
                <c:pt idx="82" formatCode="0.0_);[Red]\(0.0\)">
                  <c:v>112.5</c:v>
                </c:pt>
                <c:pt idx="83" formatCode="0.0_);[Red]\(0.0\)">
                  <c:v>160</c:v>
                </c:pt>
                <c:pt idx="84" formatCode="0.0_);[Red]\(0.0\)">
                  <c:v>162.5</c:v>
                </c:pt>
                <c:pt idx="85" formatCode="0.0_);[Red]\(0.0\)">
                  <c:v>45.45</c:v>
                </c:pt>
                <c:pt idx="86" formatCode="0.0_);[Red]\(0.0\)">
                  <c:v>150</c:v>
                </c:pt>
                <c:pt idx="87" formatCode="0.0_);[Red]\(0.0\)">
                  <c:v>250</c:v>
                </c:pt>
                <c:pt idx="88" formatCode="0.0_);[Red]\(0.0\)">
                  <c:v>#N/A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CA89-4A07-9619-384D2FA341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11774048"/>
        <c:axId val="1711789824"/>
      </c:lineChart>
      <c:lineChart>
        <c:grouping val="standard"/>
        <c:varyColors val="0"/>
        <c:ser>
          <c:idx val="1"/>
          <c:order val="1"/>
          <c:tx>
            <c:strRef>
              <c:f>'锂电-领先'!$N$1</c:f>
              <c:strCache>
                <c:ptCount val="1"/>
                <c:pt idx="0">
                  <c:v>电解钴均价当月同比（滞后6个月，右轴）</c:v>
                </c:pt>
              </c:strCache>
            </c:strRef>
          </c:tx>
          <c:spPr>
            <a:ln w="12700">
              <a:solidFill>
                <a:srgbClr val="00AEEF"/>
              </a:solidFill>
              <a:prstDash val="dash"/>
            </a:ln>
          </c:spPr>
          <c:marker>
            <c:symbol val="none"/>
          </c:marker>
          <c:cat>
            <c:numRef>
              <c:f>'锂电-领先'!$L$2:$L$90</c:f>
              <c:numCache>
                <c:formatCode>m/d/yyyy</c:formatCode>
                <c:ptCount val="89"/>
                <c:pt idx="0">
                  <c:v>45046</c:v>
                </c:pt>
                <c:pt idx="1">
                  <c:v>45016</c:v>
                </c:pt>
                <c:pt idx="2">
                  <c:v>44985</c:v>
                </c:pt>
                <c:pt idx="3">
                  <c:v>44957</c:v>
                </c:pt>
                <c:pt idx="4">
                  <c:v>44926</c:v>
                </c:pt>
                <c:pt idx="5">
                  <c:v>44895</c:v>
                </c:pt>
                <c:pt idx="6">
                  <c:v>44865</c:v>
                </c:pt>
                <c:pt idx="7">
                  <c:v>44834</c:v>
                </c:pt>
                <c:pt idx="8">
                  <c:v>44804</c:v>
                </c:pt>
                <c:pt idx="9">
                  <c:v>44773</c:v>
                </c:pt>
                <c:pt idx="10">
                  <c:v>44742</c:v>
                </c:pt>
                <c:pt idx="11">
                  <c:v>44712</c:v>
                </c:pt>
                <c:pt idx="12">
                  <c:v>44681</c:v>
                </c:pt>
                <c:pt idx="13">
                  <c:v>44651</c:v>
                </c:pt>
                <c:pt idx="14">
                  <c:v>44620</c:v>
                </c:pt>
                <c:pt idx="15">
                  <c:v>44592</c:v>
                </c:pt>
                <c:pt idx="16">
                  <c:v>44561</c:v>
                </c:pt>
                <c:pt idx="17">
                  <c:v>44530</c:v>
                </c:pt>
                <c:pt idx="18">
                  <c:v>44500</c:v>
                </c:pt>
                <c:pt idx="19">
                  <c:v>44469</c:v>
                </c:pt>
                <c:pt idx="20">
                  <c:v>44439</c:v>
                </c:pt>
                <c:pt idx="21">
                  <c:v>44408</c:v>
                </c:pt>
                <c:pt idx="22">
                  <c:v>44377</c:v>
                </c:pt>
                <c:pt idx="23">
                  <c:v>44347</c:v>
                </c:pt>
                <c:pt idx="24">
                  <c:v>44316</c:v>
                </c:pt>
                <c:pt idx="25">
                  <c:v>44286</c:v>
                </c:pt>
                <c:pt idx="26">
                  <c:v>44255</c:v>
                </c:pt>
                <c:pt idx="27">
                  <c:v>44227</c:v>
                </c:pt>
                <c:pt idx="28">
                  <c:v>44196</c:v>
                </c:pt>
                <c:pt idx="29">
                  <c:v>44165</c:v>
                </c:pt>
                <c:pt idx="30">
                  <c:v>44135</c:v>
                </c:pt>
                <c:pt idx="31">
                  <c:v>44104</c:v>
                </c:pt>
                <c:pt idx="32">
                  <c:v>44074</c:v>
                </c:pt>
                <c:pt idx="33">
                  <c:v>44043</c:v>
                </c:pt>
                <c:pt idx="34">
                  <c:v>44012</c:v>
                </c:pt>
                <c:pt idx="35">
                  <c:v>43982</c:v>
                </c:pt>
                <c:pt idx="36">
                  <c:v>43951</c:v>
                </c:pt>
                <c:pt idx="37">
                  <c:v>43921</c:v>
                </c:pt>
                <c:pt idx="38">
                  <c:v>43890</c:v>
                </c:pt>
                <c:pt idx="39">
                  <c:v>43861</c:v>
                </c:pt>
                <c:pt idx="40">
                  <c:v>43830</c:v>
                </c:pt>
                <c:pt idx="41">
                  <c:v>43799</c:v>
                </c:pt>
                <c:pt idx="42">
                  <c:v>43769</c:v>
                </c:pt>
                <c:pt idx="43">
                  <c:v>43738</c:v>
                </c:pt>
                <c:pt idx="44">
                  <c:v>43708</c:v>
                </c:pt>
                <c:pt idx="45">
                  <c:v>43677</c:v>
                </c:pt>
                <c:pt idx="46">
                  <c:v>43646</c:v>
                </c:pt>
                <c:pt idx="47">
                  <c:v>43616</c:v>
                </c:pt>
                <c:pt idx="48">
                  <c:v>43585</c:v>
                </c:pt>
                <c:pt idx="49">
                  <c:v>43555</c:v>
                </c:pt>
                <c:pt idx="50">
                  <c:v>43524</c:v>
                </c:pt>
                <c:pt idx="51">
                  <c:v>43496</c:v>
                </c:pt>
                <c:pt idx="52">
                  <c:v>43465</c:v>
                </c:pt>
                <c:pt idx="53">
                  <c:v>43434</c:v>
                </c:pt>
                <c:pt idx="54">
                  <c:v>43404</c:v>
                </c:pt>
                <c:pt idx="55">
                  <c:v>43373</c:v>
                </c:pt>
                <c:pt idx="56">
                  <c:v>43343</c:v>
                </c:pt>
                <c:pt idx="57">
                  <c:v>43312</c:v>
                </c:pt>
                <c:pt idx="58">
                  <c:v>43281</c:v>
                </c:pt>
                <c:pt idx="59">
                  <c:v>43251</c:v>
                </c:pt>
                <c:pt idx="60">
                  <c:v>43220</c:v>
                </c:pt>
                <c:pt idx="61">
                  <c:v>43190</c:v>
                </c:pt>
                <c:pt idx="62">
                  <c:v>43159</c:v>
                </c:pt>
                <c:pt idx="63">
                  <c:v>43131</c:v>
                </c:pt>
                <c:pt idx="64">
                  <c:v>43100</c:v>
                </c:pt>
                <c:pt idx="65">
                  <c:v>43069</c:v>
                </c:pt>
                <c:pt idx="66">
                  <c:v>43039</c:v>
                </c:pt>
                <c:pt idx="67">
                  <c:v>43008</c:v>
                </c:pt>
                <c:pt idx="68">
                  <c:v>42978</c:v>
                </c:pt>
                <c:pt idx="69">
                  <c:v>42947</c:v>
                </c:pt>
                <c:pt idx="70">
                  <c:v>42916</c:v>
                </c:pt>
                <c:pt idx="71">
                  <c:v>42886</c:v>
                </c:pt>
                <c:pt idx="72">
                  <c:v>42855</c:v>
                </c:pt>
                <c:pt idx="73">
                  <c:v>42825</c:v>
                </c:pt>
                <c:pt idx="74">
                  <c:v>42794</c:v>
                </c:pt>
                <c:pt idx="75">
                  <c:v>42766</c:v>
                </c:pt>
                <c:pt idx="76">
                  <c:v>42735</c:v>
                </c:pt>
                <c:pt idx="77">
                  <c:v>42704</c:v>
                </c:pt>
                <c:pt idx="78">
                  <c:v>42674</c:v>
                </c:pt>
                <c:pt idx="79">
                  <c:v>42643</c:v>
                </c:pt>
                <c:pt idx="80">
                  <c:v>42613</c:v>
                </c:pt>
                <c:pt idx="81">
                  <c:v>42582</c:v>
                </c:pt>
                <c:pt idx="82">
                  <c:v>42551</c:v>
                </c:pt>
                <c:pt idx="83">
                  <c:v>42521</c:v>
                </c:pt>
                <c:pt idx="84">
                  <c:v>42490</c:v>
                </c:pt>
                <c:pt idx="85">
                  <c:v>42460</c:v>
                </c:pt>
                <c:pt idx="86">
                  <c:v>42429</c:v>
                </c:pt>
                <c:pt idx="87">
                  <c:v>42400</c:v>
                </c:pt>
                <c:pt idx="88">
                  <c:v>42369</c:v>
                </c:pt>
              </c:numCache>
            </c:numRef>
          </c:cat>
          <c:val>
            <c:numRef>
              <c:f>'锂电-领先'!$N$2:$N$90</c:f>
              <c:numCache>
                <c:formatCode>0.00_);[Red]\(0.00\)</c:formatCode>
                <c:ptCount val="89"/>
                <c:pt idx="0">
                  <c:v>-11.525318421870134</c:v>
                </c:pt>
                <c:pt idx="1">
                  <c:v>-8.8050314465408785</c:v>
                </c:pt>
                <c:pt idx="2">
                  <c:v>-8.5799307984791628</c:v>
                </c:pt>
                <c:pt idx="3">
                  <c:v>-7.6748448766602699</c:v>
                </c:pt>
                <c:pt idx="4">
                  <c:v>16.899934990189692</c:v>
                </c:pt>
                <c:pt idx="5">
                  <c:v>39.391179922780005</c:v>
                </c:pt>
                <c:pt idx="6">
                  <c:v>52.853582802547706</c:v>
                </c:pt>
                <c:pt idx="7">
                  <c:v>50.977126099706929</c:v>
                </c:pt>
                <c:pt idx="8">
                  <c:v>44.42434656778498</c:v>
                </c:pt>
                <c:pt idx="9">
                  <c:v>59.529860228716643</c:v>
                </c:pt>
                <c:pt idx="10">
                  <c:v>78.250464871857119</c:v>
                </c:pt>
                <c:pt idx="11">
                  <c:v>60.982579563944441</c:v>
                </c:pt>
                <c:pt idx="12">
                  <c:v>48.563516787815828</c:v>
                </c:pt>
                <c:pt idx="13">
                  <c:v>37.04211557296788</c:v>
                </c:pt>
                <c:pt idx="14">
                  <c:v>30.92176221687577</c:v>
                </c:pt>
                <c:pt idx="15">
                  <c:v>51.166470501118155</c:v>
                </c:pt>
                <c:pt idx="16">
                  <c:v>43.156751493361782</c:v>
                </c:pt>
                <c:pt idx="17">
                  <c:v>41.95670046588085</c:v>
                </c:pt>
                <c:pt idx="18">
                  <c:v>44.450833812536253</c:v>
                </c:pt>
                <c:pt idx="19">
                  <c:v>44.044300054529948</c:v>
                </c:pt>
                <c:pt idx="20">
                  <c:v>31.185857507267123</c:v>
                </c:pt>
                <c:pt idx="21">
                  <c:v>9.4242885074951044</c:v>
                </c:pt>
                <c:pt idx="22">
                  <c:v>-1.8970365563486857</c:v>
                </c:pt>
                <c:pt idx="23">
                  <c:v>-6.6015364061454367</c:v>
                </c:pt>
                <c:pt idx="24">
                  <c:v>-9.4672701949861668</c:v>
                </c:pt>
                <c:pt idx="25">
                  <c:v>-8.1538565335053992</c:v>
                </c:pt>
                <c:pt idx="26">
                  <c:v>7.4634245187433113</c:v>
                </c:pt>
                <c:pt idx="27">
                  <c:v>14.141710706596244</c:v>
                </c:pt>
                <c:pt idx="28">
                  <c:v>5.7264770240698981</c:v>
                </c:pt>
                <c:pt idx="29">
                  <c:v>-0.11715499496334214</c:v>
                </c:pt>
                <c:pt idx="30">
                  <c:v>-11.078915970683523</c:v>
                </c:pt>
                <c:pt idx="31">
                  <c:v>-8.3811153241468475</c:v>
                </c:pt>
                <c:pt idx="32">
                  <c:v>-12.422069825436409</c:v>
                </c:pt>
                <c:pt idx="33">
                  <c:v>-16.392007926023755</c:v>
                </c:pt>
                <c:pt idx="34">
                  <c:v>-26.782180021127555</c:v>
                </c:pt>
                <c:pt idx="35">
                  <c:v>-32.734903955148489</c:v>
                </c:pt>
                <c:pt idx="36">
                  <c:v>-35.470341521869301</c:v>
                </c:pt>
                <c:pt idx="37">
                  <c:v>-38.543422596820633</c:v>
                </c:pt>
                <c:pt idx="38">
                  <c:v>-46.19791998471041</c:v>
                </c:pt>
                <c:pt idx="39">
                  <c:v>-58.189000982055092</c:v>
                </c:pt>
                <c:pt idx="40">
                  <c:v>-58.296260808066933</c:v>
                </c:pt>
                <c:pt idx="41">
                  <c:v>-59.941146917390377</c:v>
                </c:pt>
                <c:pt idx="42">
                  <c:v>-57.436672510730972</c:v>
                </c:pt>
                <c:pt idx="43">
                  <c:v>-55.653074407111582</c:v>
                </c:pt>
                <c:pt idx="44">
                  <c:v>-44.683296930681657</c:v>
                </c:pt>
                <c:pt idx="45">
                  <c:v>-37.313680026498865</c:v>
                </c:pt>
                <c:pt idx="46">
                  <c:v>-27.910591471801883</c:v>
                </c:pt>
                <c:pt idx="47">
                  <c:v>-7.1115537848604689</c:v>
                </c:pt>
                <c:pt idx="48">
                  <c:v>6.7649537915048574</c:v>
                </c:pt>
                <c:pt idx="49">
                  <c:v>15.646702153911063</c:v>
                </c:pt>
                <c:pt idx="50">
                  <c:v>19.991591339079505</c:v>
                </c:pt>
                <c:pt idx="51">
                  <c:v>35.085691642175497</c:v>
                </c:pt>
                <c:pt idx="52">
                  <c:v>52.81825846079726</c:v>
                </c:pt>
                <c:pt idx="53">
                  <c:v>71.468304269170702</c:v>
                </c:pt>
                <c:pt idx="54">
                  <c:v>73.342136150234609</c:v>
                </c:pt>
                <c:pt idx="55">
                  <c:v>67.102422643319798</c:v>
                </c:pt>
                <c:pt idx="56">
                  <c:v>69.268688179017303</c:v>
                </c:pt>
                <c:pt idx="57">
                  <c:v>92.52462268830169</c:v>
                </c:pt>
                <c:pt idx="58">
                  <c:v>109.33185000981584</c:v>
                </c:pt>
                <c:pt idx="59">
                  <c:v>104.98162515312322</c:v>
                </c:pt>
                <c:pt idx="60">
                  <c:v>104.8279689234184</c:v>
                </c:pt>
                <c:pt idx="61">
                  <c:v>101.21293800539104</c:v>
                </c:pt>
                <c:pt idx="62">
                  <c:v>95.118949958982554</c:v>
                </c:pt>
                <c:pt idx="63">
                  <c:v>96.736541210099801</c:v>
                </c:pt>
                <c:pt idx="64">
                  <c:v>90.274308499667754</c:v>
                </c:pt>
                <c:pt idx="65">
                  <c:v>80.170731707317074</c:v>
                </c:pt>
                <c:pt idx="66">
                  <c:v>84.715447154471718</c:v>
                </c:pt>
                <c:pt idx="67">
                  <c:v>86.101622544833916</c:v>
                </c:pt>
                <c:pt idx="68">
                  <c:v>66.442319045932138</c:v>
                </c:pt>
                <c:pt idx="69">
                  <c:v>32.918932918932867</c:v>
                </c:pt>
                <c:pt idx="70">
                  <c:v>15.043213667066802</c:v>
                </c:pt>
                <c:pt idx="71">
                  <c:v>1.2970130292200288</c:v>
                </c:pt>
                <c:pt idx="72">
                  <c:v>-4.288939051918728</c:v>
                </c:pt>
                <c:pt idx="73">
                  <c:v>-4.288939051918728</c:v>
                </c:pt>
                <c:pt idx="74">
                  <c:v>-4.288939051918728</c:v>
                </c:pt>
                <c:pt idx="75">
                  <c:v>-9.7495431581209768</c:v>
                </c:pt>
                <c:pt idx="76">
                  <c:v>-10.451467268623016</c:v>
                </c:pt>
                <c:pt idx="77">
                  <c:v>-7.4492099322798992</c:v>
                </c:pt>
                <c:pt idx="78">
                  <c:v>-7.4492099322798992</c:v>
                </c:pt>
                <c:pt idx="79">
                  <c:v>-8.0577092943372453</c:v>
                </c:pt>
                <c:pt idx="80">
                  <c:v>-7.0682844243792236</c:v>
                </c:pt>
                <c:pt idx="81">
                  <c:v>-2.941176470588247</c:v>
                </c:pt>
                <c:pt idx="82">
                  <c:v>1.9529242470964769</c:v>
                </c:pt>
                <c:pt idx="83">
                  <c:v>-1.4634771191598284</c:v>
                </c:pt>
                <c:pt idx="84">
                  <c:v>-4.7311827956989294</c:v>
                </c:pt>
                <c:pt idx="85">
                  <c:v>-5.5820562265299634</c:v>
                </c:pt>
                <c:pt idx="86">
                  <c:v>-3.425724073497427</c:v>
                </c:pt>
                <c:pt idx="87">
                  <c:v>4.5132834136832667</c:v>
                </c:pt>
                <c:pt idx="88">
                  <c:v>10.473815461346625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CA89-4A07-9619-384D2FA341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11790368"/>
        <c:axId val="1711769152"/>
      </c:lineChart>
      <c:dateAx>
        <c:axId val="1711774048"/>
        <c:scaling>
          <c:orientation val="minMax"/>
        </c:scaling>
        <c:delete val="0"/>
        <c:axPos val="b"/>
        <c:numFmt formatCode="yyyy\-mm" sourceLinked="0"/>
        <c:majorTickMark val="out"/>
        <c:minorTickMark val="none"/>
        <c:tickLblPos val="low"/>
        <c:spPr>
          <a:noFill/>
          <a:ln>
            <a:solidFill>
              <a:srgbClr val="000000"/>
            </a:solidFill>
          </a:ln>
        </c:spPr>
        <c:txPr>
          <a:bodyPr/>
          <a:lstStyle/>
          <a:p>
            <a:pPr>
              <a:defRPr sz="700" baseline="0">
                <a:latin typeface="Arial" panose="020B0604020202020204" pitchFamily="34" charset="0"/>
                <a:ea typeface="楷体" pitchFamily="49" charset="-122"/>
              </a:defRPr>
            </a:pPr>
            <a:endParaRPr lang="zh-CN"/>
          </a:p>
        </c:txPr>
        <c:crossAx val="1711789824"/>
        <c:crosses val="autoZero"/>
        <c:auto val="1"/>
        <c:lblOffset val="100"/>
        <c:baseTimeUnit val="months"/>
      </c:dateAx>
      <c:valAx>
        <c:axId val="1711789824"/>
        <c:scaling>
          <c:orientation val="minMax"/>
          <c:max val="400"/>
        </c:scaling>
        <c:delete val="0"/>
        <c:axPos val="l"/>
        <c:title>
          <c:tx>
            <c:rich>
              <a:bodyPr rot="0" vert="horz"/>
              <a:lstStyle/>
              <a:p>
                <a:pPr>
                  <a:defRPr sz="700" b="0" baseline="0">
                    <a:latin typeface="Arial" panose="020B0604020202020204" pitchFamily="34" charset="0"/>
                    <a:ea typeface="楷体" pitchFamily="49" charset="-122"/>
                  </a:defRPr>
                </a:pPr>
                <a:r>
                  <a:rPr lang="en-US" altLang="zh-CN" sz="700"/>
                  <a:t>(%)</a:t>
                </a:r>
              </a:p>
            </c:rich>
          </c:tx>
          <c:layout>
            <c:manualLayout>
              <c:xMode val="edge"/>
              <c:yMode val="edge"/>
              <c:x val="0"/>
              <c:y val="3.2560513269174734E-3"/>
            </c:manualLayout>
          </c:layout>
          <c:overlay val="0"/>
        </c:title>
        <c:numFmt formatCode="#,##0_);\(#,##0\)" sourceLinked="0"/>
        <c:majorTickMark val="out"/>
        <c:minorTickMark val="none"/>
        <c:tickLblPos val="nextTo"/>
        <c:spPr>
          <a:noFill/>
          <a:ln>
            <a:solidFill>
              <a:srgbClr val="000000"/>
            </a:solidFill>
          </a:ln>
        </c:spPr>
        <c:txPr>
          <a:bodyPr/>
          <a:lstStyle/>
          <a:p>
            <a:pPr>
              <a:defRPr sz="700" baseline="0">
                <a:latin typeface="Arial" panose="020B0604020202020204" pitchFamily="34" charset="0"/>
                <a:ea typeface="楷体" pitchFamily="49" charset="-122"/>
              </a:defRPr>
            </a:pPr>
            <a:endParaRPr lang="zh-CN"/>
          </a:p>
        </c:txPr>
        <c:crossAx val="1711774048"/>
        <c:crosses val="autoZero"/>
        <c:crossBetween val="between"/>
      </c:valAx>
      <c:valAx>
        <c:axId val="1711769152"/>
        <c:scaling>
          <c:orientation val="minMax"/>
          <c:min val="-60"/>
        </c:scaling>
        <c:delete val="0"/>
        <c:axPos val="r"/>
        <c:title>
          <c:tx>
            <c:rich>
              <a:bodyPr rot="0" vert="horz"/>
              <a:lstStyle/>
              <a:p>
                <a:pPr>
                  <a:defRPr sz="700" b="0" baseline="0">
                    <a:latin typeface="Arial" panose="020B0604020202020204" pitchFamily="34" charset="0"/>
                    <a:ea typeface="楷体" pitchFamily="49" charset="-122"/>
                  </a:defRPr>
                </a:pPr>
                <a:r>
                  <a:rPr lang="en-US" altLang="zh-CN" sz="700"/>
                  <a:t>(%)</a:t>
                </a:r>
              </a:p>
            </c:rich>
          </c:tx>
          <c:layout>
            <c:manualLayout>
              <c:xMode val="edge"/>
              <c:yMode val="edge"/>
              <c:x val="0.92815457413249214"/>
              <c:y val="3.2560513269174734E-3"/>
            </c:manualLayout>
          </c:layout>
          <c:overlay val="0"/>
        </c:title>
        <c:numFmt formatCode="#,##0_);\(#,##0\)" sourceLinked="0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</c:spPr>
        <c:txPr>
          <a:bodyPr/>
          <a:lstStyle/>
          <a:p>
            <a:pPr>
              <a:defRPr sz="700" baseline="0">
                <a:latin typeface="Arial" panose="020B0604020202020204" pitchFamily="34" charset="0"/>
                <a:ea typeface="楷体" pitchFamily="49" charset="-122"/>
              </a:defRPr>
            </a:pPr>
            <a:endParaRPr lang="zh-CN"/>
          </a:p>
        </c:txPr>
        <c:crossAx val="1711790368"/>
        <c:crosses val="max"/>
        <c:crossBetween val="between"/>
      </c:valAx>
      <c:dateAx>
        <c:axId val="1711790368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1711769152"/>
        <c:crosses val="autoZero"/>
        <c:auto val="1"/>
        <c:lblOffset val="100"/>
        <c:baseTimeUnit val="months"/>
      </c:dateAx>
    </c:plotArea>
    <c:legend>
      <c:legendPos val="t"/>
      <c:layout>
        <c:manualLayout>
          <c:xMode val="edge"/>
          <c:yMode val="edge"/>
          <c:x val="9.1262823219652747E-2"/>
          <c:y val="1.8689082783570975E-2"/>
          <c:w val="0.80958583880718626"/>
          <c:h val="9.6466056607788897E-2"/>
        </c:manualLayout>
      </c:layout>
      <c:overlay val="0"/>
      <c:txPr>
        <a:bodyPr/>
        <a:lstStyle/>
        <a:p>
          <a:pPr>
            <a:defRPr sz="700" baseline="0">
              <a:latin typeface="Arial" panose="020B0604020202020204" pitchFamily="34" charset="0"/>
              <a:ea typeface="楷体" pitchFamily="49" charset="-122"/>
            </a:defRPr>
          </a:pPr>
          <a:endParaRPr lang="zh-CN"/>
        </a:p>
      </c:txPr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9.2233863720964412E-2"/>
          <c:y val="8.3411444741504498E-2"/>
          <c:w val="0.8972630556411767"/>
          <c:h val="0.7943933560957416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'光伏-领先'!$AF$3</c:f>
              <c:strCache>
                <c:ptCount val="1"/>
                <c:pt idx="0">
                  <c:v>国内光伏新增装机量（季度）</c:v>
                </c:pt>
              </c:strCache>
            </c:strRef>
          </c:tx>
          <c:spPr>
            <a:solidFill>
              <a:srgbClr val="BFEBFB"/>
            </a:solidFill>
          </c:spPr>
          <c:invertIfNegative val="0"/>
          <c:cat>
            <c:numRef>
              <c:f>'光伏-领先'!$AE$6:$AE$33</c:f>
              <c:numCache>
                <c:formatCode>m/d/yyyy</c:formatCode>
                <c:ptCount val="28"/>
                <c:pt idx="0">
                  <c:v>44926</c:v>
                </c:pt>
                <c:pt idx="1">
                  <c:v>44834</c:v>
                </c:pt>
                <c:pt idx="2">
                  <c:v>44742</c:v>
                </c:pt>
                <c:pt idx="3">
                  <c:v>44651</c:v>
                </c:pt>
                <c:pt idx="4">
                  <c:v>44561</c:v>
                </c:pt>
                <c:pt idx="5">
                  <c:v>44469</c:v>
                </c:pt>
                <c:pt idx="6">
                  <c:v>44377</c:v>
                </c:pt>
                <c:pt idx="7">
                  <c:v>44286</c:v>
                </c:pt>
                <c:pt idx="8">
                  <c:v>44196</c:v>
                </c:pt>
                <c:pt idx="9">
                  <c:v>44104</c:v>
                </c:pt>
                <c:pt idx="10">
                  <c:v>44012</c:v>
                </c:pt>
                <c:pt idx="11">
                  <c:v>43921</c:v>
                </c:pt>
                <c:pt idx="12">
                  <c:v>43830</c:v>
                </c:pt>
                <c:pt idx="13">
                  <c:v>43738</c:v>
                </c:pt>
                <c:pt idx="14">
                  <c:v>43646</c:v>
                </c:pt>
                <c:pt idx="15">
                  <c:v>43555</c:v>
                </c:pt>
                <c:pt idx="16">
                  <c:v>43465</c:v>
                </c:pt>
                <c:pt idx="17">
                  <c:v>43373</c:v>
                </c:pt>
                <c:pt idx="18">
                  <c:v>43281</c:v>
                </c:pt>
                <c:pt idx="19">
                  <c:v>43190</c:v>
                </c:pt>
                <c:pt idx="20">
                  <c:v>43100</c:v>
                </c:pt>
                <c:pt idx="21">
                  <c:v>43008</c:v>
                </c:pt>
                <c:pt idx="22">
                  <c:v>42916</c:v>
                </c:pt>
                <c:pt idx="23">
                  <c:v>42825</c:v>
                </c:pt>
                <c:pt idx="24">
                  <c:v>42735</c:v>
                </c:pt>
                <c:pt idx="25">
                  <c:v>42643</c:v>
                </c:pt>
                <c:pt idx="26">
                  <c:v>42551</c:v>
                </c:pt>
                <c:pt idx="27">
                  <c:v>42460</c:v>
                </c:pt>
              </c:numCache>
            </c:numRef>
          </c:cat>
          <c:val>
            <c:numRef>
              <c:f>'光伏-领先'!$AF$6:$AF$33</c:f>
              <c:numCache>
                <c:formatCode>_ * #,##0_ ;_ * \-#,##0_ ;_ * "-"??_ ;_ @_ </c:formatCode>
                <c:ptCount val="28"/>
                <c:pt idx="0">
                  <c:v>5540</c:v>
                </c:pt>
                <c:pt idx="1">
                  <c:v>2172</c:v>
                </c:pt>
                <c:pt idx="2">
                  <c:v>1767</c:v>
                </c:pt>
                <c:pt idx="3">
                  <c:v>1321</c:v>
                </c:pt>
                <c:pt idx="4">
                  <c:v>2937</c:v>
                </c:pt>
                <c:pt idx="5">
                  <c:v>1255</c:v>
                </c:pt>
                <c:pt idx="6">
                  <c:v>768</c:v>
                </c:pt>
                <c:pt idx="7">
                  <c:v>533</c:v>
                </c:pt>
                <c:pt idx="8">
                  <c:v>3049</c:v>
                </c:pt>
                <c:pt idx="9">
                  <c:v>756</c:v>
                </c:pt>
                <c:pt idx="10">
                  <c:v>673</c:v>
                </c:pt>
                <c:pt idx="11">
                  <c:v>342</c:v>
                </c:pt>
                <c:pt idx="12">
                  <c:v>1040</c:v>
                </c:pt>
                <c:pt idx="13">
                  <c:v>448</c:v>
                </c:pt>
                <c:pt idx="14">
                  <c:v>669</c:v>
                </c:pt>
                <c:pt idx="15">
                  <c:v>495</c:v>
                </c:pt>
                <c:pt idx="16">
                  <c:v>1021</c:v>
                </c:pt>
                <c:pt idx="17">
                  <c:v>871</c:v>
                </c:pt>
                <c:pt idx="18">
                  <c:v>1445</c:v>
                </c:pt>
                <c:pt idx="19">
                  <c:v>1136</c:v>
                </c:pt>
                <c:pt idx="20">
                  <c:v>1106.5132000000001</c:v>
                </c:pt>
                <c:pt idx="21">
                  <c:v>1869.21</c:v>
                </c:pt>
                <c:pt idx="22">
                  <c:v>1967.47</c:v>
                </c:pt>
                <c:pt idx="23">
                  <c:v>394.33</c:v>
                </c:pt>
                <c:pt idx="24">
                  <c:v>1205.24</c:v>
                </c:pt>
                <c:pt idx="25">
                  <c:v>494.24</c:v>
                </c:pt>
                <c:pt idx="26">
                  <c:v>1317.42</c:v>
                </c:pt>
                <c:pt idx="27">
                  <c:v>442.1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BC5-433F-8EB5-295E738F99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711785472"/>
        <c:axId val="1711775136"/>
      </c:barChart>
      <c:lineChart>
        <c:grouping val="standard"/>
        <c:varyColors val="0"/>
        <c:ser>
          <c:idx val="1"/>
          <c:order val="1"/>
          <c:tx>
            <c:strRef>
              <c:f>'光伏-领先'!$AG$3</c:f>
              <c:strCache>
                <c:ptCount val="1"/>
                <c:pt idx="0">
                  <c:v>同比（右轴）</c:v>
                </c:pt>
              </c:strCache>
            </c:strRef>
          </c:tx>
          <c:spPr>
            <a:ln w="12700">
              <a:solidFill>
                <a:srgbClr val="C00000"/>
              </a:solidFill>
            </a:ln>
          </c:spPr>
          <c:marker>
            <c:symbol val="circle"/>
            <c:size val="4"/>
            <c:spPr>
              <a:solidFill>
                <a:srgbClr val="C00000"/>
              </a:solidFill>
              <a:ln>
                <a:noFill/>
              </a:ln>
            </c:spPr>
          </c:marker>
          <c:dPt>
            <c:idx val="23"/>
            <c:bubble3D val="0"/>
            <c:spPr>
              <a:ln w="12700">
                <a:solidFill>
                  <a:srgbClr val="C00000"/>
                </a:solidFill>
                <a:prstDash val="solid"/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2-4BC5-433F-8EB5-295E738F99DD}"/>
              </c:ext>
            </c:extLst>
          </c:dPt>
          <c:dPt>
            <c:idx val="24"/>
            <c:marker>
              <c:spPr>
                <a:solidFill>
                  <a:srgbClr val="C00000"/>
                </a:solidFill>
                <a:ln>
                  <a:noFill/>
                  <a:prstDash val="solid"/>
                </a:ln>
              </c:spPr>
            </c:marker>
            <c:bubble3D val="0"/>
            <c:spPr>
              <a:ln w="12700">
                <a:solidFill>
                  <a:srgbClr val="C00000"/>
                </a:solidFill>
                <a:prstDash val="solid"/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4-4BC5-433F-8EB5-295E738F99DD}"/>
              </c:ext>
            </c:extLst>
          </c:dPt>
          <c:dPt>
            <c:idx val="25"/>
            <c:marker>
              <c:spPr>
                <a:solidFill>
                  <a:srgbClr val="C00000"/>
                </a:solidFill>
                <a:ln>
                  <a:noFill/>
                  <a:prstDash val="solid"/>
                </a:ln>
              </c:spPr>
            </c:marker>
            <c:bubble3D val="0"/>
            <c:spPr>
              <a:ln w="12700">
                <a:solidFill>
                  <a:srgbClr val="C00000"/>
                </a:solidFill>
                <a:prstDash val="solid"/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6-4BC5-433F-8EB5-295E738F99DD}"/>
              </c:ext>
            </c:extLst>
          </c:dPt>
          <c:dPt>
            <c:idx val="26"/>
            <c:bubble3D val="0"/>
            <c:spPr>
              <a:ln w="12700">
                <a:solidFill>
                  <a:srgbClr val="C00000"/>
                </a:solidFill>
                <a:prstDash val="sysDot"/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8-4BC5-433F-8EB5-295E738F99DD}"/>
              </c:ext>
            </c:extLst>
          </c:dPt>
          <c:dPt>
            <c:idx val="27"/>
            <c:bubble3D val="0"/>
            <c:spPr>
              <a:ln w="12700">
                <a:solidFill>
                  <a:srgbClr val="C00000"/>
                </a:solidFill>
                <a:prstDash val="sysDot"/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A-4BC5-433F-8EB5-295E738F99DD}"/>
              </c:ext>
            </c:extLst>
          </c:dPt>
          <c:cat>
            <c:numRef>
              <c:f>'光伏-领先'!$AE$6:$AE$33</c:f>
              <c:numCache>
                <c:formatCode>m/d/yyyy</c:formatCode>
                <c:ptCount val="28"/>
                <c:pt idx="0">
                  <c:v>44926</c:v>
                </c:pt>
                <c:pt idx="1">
                  <c:v>44834</c:v>
                </c:pt>
                <c:pt idx="2">
                  <c:v>44742</c:v>
                </c:pt>
                <c:pt idx="3">
                  <c:v>44651</c:v>
                </c:pt>
                <c:pt idx="4">
                  <c:v>44561</c:v>
                </c:pt>
                <c:pt idx="5">
                  <c:v>44469</c:v>
                </c:pt>
                <c:pt idx="6">
                  <c:v>44377</c:v>
                </c:pt>
                <c:pt idx="7">
                  <c:v>44286</c:v>
                </c:pt>
                <c:pt idx="8">
                  <c:v>44196</c:v>
                </c:pt>
                <c:pt idx="9">
                  <c:v>44104</c:v>
                </c:pt>
                <c:pt idx="10">
                  <c:v>44012</c:v>
                </c:pt>
                <c:pt idx="11">
                  <c:v>43921</c:v>
                </c:pt>
                <c:pt idx="12">
                  <c:v>43830</c:v>
                </c:pt>
                <c:pt idx="13">
                  <c:v>43738</c:v>
                </c:pt>
                <c:pt idx="14">
                  <c:v>43646</c:v>
                </c:pt>
                <c:pt idx="15">
                  <c:v>43555</c:v>
                </c:pt>
                <c:pt idx="16">
                  <c:v>43465</c:v>
                </c:pt>
                <c:pt idx="17">
                  <c:v>43373</c:v>
                </c:pt>
                <c:pt idx="18">
                  <c:v>43281</c:v>
                </c:pt>
                <c:pt idx="19">
                  <c:v>43190</c:v>
                </c:pt>
                <c:pt idx="20">
                  <c:v>43100</c:v>
                </c:pt>
                <c:pt idx="21">
                  <c:v>43008</c:v>
                </c:pt>
                <c:pt idx="22">
                  <c:v>42916</c:v>
                </c:pt>
                <c:pt idx="23">
                  <c:v>42825</c:v>
                </c:pt>
                <c:pt idx="24">
                  <c:v>42735</c:v>
                </c:pt>
                <c:pt idx="25">
                  <c:v>42643</c:v>
                </c:pt>
                <c:pt idx="26">
                  <c:v>42551</c:v>
                </c:pt>
                <c:pt idx="27">
                  <c:v>42460</c:v>
                </c:pt>
              </c:numCache>
            </c:numRef>
          </c:cat>
          <c:val>
            <c:numRef>
              <c:f>'光伏-领先'!$AG$6:$AG$33</c:f>
              <c:numCache>
                <c:formatCode>0.0%</c:formatCode>
                <c:ptCount val="28"/>
                <c:pt idx="0">
                  <c:v>0.88627851549199854</c:v>
                </c:pt>
                <c:pt idx="1">
                  <c:v>0.73067729083665345</c:v>
                </c:pt>
                <c:pt idx="2">
                  <c:v>1.30078125</c:v>
                </c:pt>
                <c:pt idx="3">
                  <c:v>1.4784240150093808</c:v>
                </c:pt>
                <c:pt idx="4">
                  <c:v>-3.6733355198425688E-2</c:v>
                </c:pt>
                <c:pt idx="5">
                  <c:v>0.66005291005291</c:v>
                </c:pt>
                <c:pt idx="6">
                  <c:v>0.14115898959881124</c:v>
                </c:pt>
                <c:pt idx="7">
                  <c:v>0.5584795321637428</c:v>
                </c:pt>
                <c:pt idx="8">
                  <c:v>1.9317307692307693</c:v>
                </c:pt>
                <c:pt idx="9">
                  <c:v>0.6875</c:v>
                </c:pt>
                <c:pt idx="10">
                  <c:v>5.979073243647326E-3</c:v>
                </c:pt>
                <c:pt idx="11">
                  <c:v>-0.30909090909090908</c:v>
                </c:pt>
                <c:pt idx="12">
                  <c:v>1.8609206660137101E-2</c:v>
                </c:pt>
                <c:pt idx="13">
                  <c:v>-0.48564867967853043</c:v>
                </c:pt>
                <c:pt idx="14">
                  <c:v>-0.53702422145328721</c:v>
                </c:pt>
                <c:pt idx="15">
                  <c:v>-0.56426056338028174</c:v>
                </c:pt>
                <c:pt idx="16">
                  <c:v>-7.72816808692387E-2</c:v>
                </c:pt>
                <c:pt idx="17">
                  <c:v>-0.53402774434119227</c:v>
                </c:pt>
                <c:pt idx="18">
                  <c:v>-0.26555423970886471</c:v>
                </c:pt>
                <c:pt idx="19">
                  <c:v>1.8808358481474907</c:v>
                </c:pt>
                <c:pt idx="20">
                  <c:v>-8.1914639407918655E-2</c:v>
                </c:pt>
                <c:pt idx="21">
                  <c:v>2.78198850760764</c:v>
                </c:pt>
                <c:pt idx="22">
                  <c:v>0.49342654582441425</c:v>
                </c:pt>
                <c:pt idx="23">
                  <c:v>-0.10805247681520025</c:v>
                </c:pt>
                <c:pt idx="24">
                  <c:v>1.0120404571647601</c:v>
                </c:pt>
                <c:pt idx="25">
                  <c:v>1.8979184989739077</c:v>
                </c:pt>
                <c:pt idx="26">
                  <c:v>6.9312483067938961</c:v>
                </c:pt>
                <c:pt idx="27">
                  <c:v>0.27772720047398169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B-4BC5-433F-8EB5-295E738F99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11769696"/>
        <c:axId val="1711775680"/>
      </c:lineChart>
      <c:dateAx>
        <c:axId val="1711785472"/>
        <c:scaling>
          <c:orientation val="minMax"/>
          <c:max val="44926"/>
          <c:min val="42825"/>
        </c:scaling>
        <c:delete val="0"/>
        <c:axPos val="b"/>
        <c:numFmt formatCode="yyyy\-mm" sourceLinked="0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</c:spPr>
        <c:txPr>
          <a:bodyPr rot="-5400000" vert="horz"/>
          <a:lstStyle/>
          <a:p>
            <a:pPr>
              <a:defRPr sz="700" baseline="0">
                <a:latin typeface="Arial" panose="020B0604020202020204" pitchFamily="34" charset="0"/>
                <a:ea typeface="楷体" pitchFamily="49" charset="-122"/>
              </a:defRPr>
            </a:pPr>
            <a:endParaRPr lang="zh-CN"/>
          </a:p>
        </c:txPr>
        <c:crossAx val="1711775136"/>
        <c:crosses val="autoZero"/>
        <c:auto val="1"/>
        <c:lblOffset val="100"/>
        <c:baseTimeUnit val="months"/>
        <c:majorUnit val="3"/>
        <c:majorTimeUnit val="months"/>
      </c:dateAx>
      <c:valAx>
        <c:axId val="1711775136"/>
        <c:scaling>
          <c:orientation val="minMax"/>
        </c:scaling>
        <c:delete val="0"/>
        <c:axPos val="l"/>
        <c:title>
          <c:tx>
            <c:rich>
              <a:bodyPr rot="0" vert="horz"/>
              <a:lstStyle/>
              <a:p>
                <a:pPr>
                  <a:defRPr sz="700" b="0" i="0" baseline="0">
                    <a:latin typeface="Arial" panose="020B0604020202020204" pitchFamily="34" charset="0"/>
                    <a:ea typeface="楷体" pitchFamily="49" charset="-122"/>
                  </a:defRPr>
                </a:pPr>
                <a:r>
                  <a:rPr lang="en-US" altLang="zh-CN" sz="700"/>
                  <a:t>(</a:t>
                </a:r>
                <a:r>
                  <a:rPr lang="zh-CN" altLang="en-US" sz="700"/>
                  <a:t>万千瓦</a:t>
                </a:r>
                <a:r>
                  <a:rPr lang="en-US" altLang="zh-CN" sz="700"/>
                  <a:t>)</a:t>
                </a:r>
              </a:p>
            </c:rich>
          </c:tx>
          <c:layout>
            <c:manualLayout>
              <c:xMode val="edge"/>
              <c:yMode val="edge"/>
              <c:x val="0"/>
              <c:y val="8.253135024788575E-4"/>
            </c:manualLayout>
          </c:layout>
          <c:overlay val="0"/>
        </c:title>
        <c:numFmt formatCode="#,##0_);\(#,##0\)" sourceLinked="0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</c:spPr>
        <c:txPr>
          <a:bodyPr/>
          <a:lstStyle/>
          <a:p>
            <a:pPr>
              <a:defRPr sz="700" baseline="0">
                <a:latin typeface="Arial" panose="020B0604020202020204" pitchFamily="34" charset="0"/>
                <a:ea typeface="楷体" pitchFamily="49" charset="-122"/>
              </a:defRPr>
            </a:pPr>
            <a:endParaRPr lang="zh-CN"/>
          </a:p>
        </c:txPr>
        <c:crossAx val="1711785472"/>
        <c:crosses val="autoZero"/>
        <c:crossBetween val="between"/>
      </c:valAx>
      <c:valAx>
        <c:axId val="1711775680"/>
        <c:scaling>
          <c:orientation val="minMax"/>
          <c:max val="3"/>
        </c:scaling>
        <c:delete val="0"/>
        <c:axPos val="r"/>
        <c:numFmt formatCode="0%" sourceLinked="0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</c:spPr>
        <c:txPr>
          <a:bodyPr/>
          <a:lstStyle/>
          <a:p>
            <a:pPr>
              <a:defRPr sz="700" baseline="0">
                <a:latin typeface="Arial" panose="020B0604020202020204" pitchFamily="34" charset="0"/>
                <a:ea typeface="楷体" pitchFamily="49" charset="-122"/>
              </a:defRPr>
            </a:pPr>
            <a:endParaRPr lang="zh-CN"/>
          </a:p>
        </c:txPr>
        <c:crossAx val="1711769696"/>
        <c:crosses val="max"/>
        <c:crossBetween val="between"/>
      </c:valAx>
      <c:dateAx>
        <c:axId val="1711769696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one"/>
        <c:crossAx val="1711775680"/>
        <c:crosses val="autoZero"/>
        <c:auto val="1"/>
        <c:lblOffset val="100"/>
        <c:baseTimeUnit val="months"/>
      </c:dateAx>
      <c:spPr>
        <a:noFill/>
        <a:ln w="25400">
          <a:noFill/>
        </a:ln>
      </c:spPr>
    </c:plotArea>
    <c:legend>
      <c:legendPos val="t"/>
      <c:layout>
        <c:manualLayout>
          <c:xMode val="edge"/>
          <c:yMode val="edge"/>
          <c:x val="0.1379660307414354"/>
          <c:y val="9.5275590551181111E-3"/>
          <c:w val="0.68576474237016671"/>
          <c:h val="0.12445456480102152"/>
        </c:manualLayout>
      </c:layout>
      <c:overlay val="0"/>
      <c:txPr>
        <a:bodyPr/>
        <a:lstStyle/>
        <a:p>
          <a:pPr>
            <a:defRPr sz="700" baseline="0">
              <a:latin typeface="Arial" panose="020B0604020202020204" pitchFamily="34" charset="0"/>
              <a:ea typeface="楷体" pitchFamily="49" charset="-122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 paperSize="9" orientation="landscape"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5.0182232559008458E-2"/>
          <c:y val="8.193805641969612E-2"/>
          <c:w val="0.8972630556411767"/>
          <c:h val="0.7860579809376380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'光伏-领先'!$AN$3</c:f>
              <c:strCache>
                <c:ptCount val="1"/>
                <c:pt idx="0">
                  <c:v>国内光伏招标量（GW）</c:v>
                </c:pt>
              </c:strCache>
            </c:strRef>
          </c:tx>
          <c:spPr>
            <a:solidFill>
              <a:srgbClr val="BFEBFB"/>
            </a:solidFill>
          </c:spPr>
          <c:invertIfNegative val="0"/>
          <c:cat>
            <c:numRef>
              <c:f>'光伏-领先'!$AM$4:$AM$40</c:f>
              <c:numCache>
                <c:formatCode>yyyy\-mm</c:formatCode>
                <c:ptCount val="37"/>
                <c:pt idx="0">
                  <c:v>43769</c:v>
                </c:pt>
                <c:pt idx="1">
                  <c:v>43799</c:v>
                </c:pt>
                <c:pt idx="2">
                  <c:v>43830</c:v>
                </c:pt>
                <c:pt idx="3">
                  <c:v>43861</c:v>
                </c:pt>
                <c:pt idx="4">
                  <c:v>43890</c:v>
                </c:pt>
                <c:pt idx="5">
                  <c:v>43921</c:v>
                </c:pt>
                <c:pt idx="6">
                  <c:v>43951</c:v>
                </c:pt>
                <c:pt idx="7">
                  <c:v>43982</c:v>
                </c:pt>
                <c:pt idx="8">
                  <c:v>44012</c:v>
                </c:pt>
                <c:pt idx="9">
                  <c:v>44043</c:v>
                </c:pt>
                <c:pt idx="10">
                  <c:v>44074</c:v>
                </c:pt>
                <c:pt idx="11">
                  <c:v>44104</c:v>
                </c:pt>
                <c:pt idx="12">
                  <c:v>44135</c:v>
                </c:pt>
                <c:pt idx="13">
                  <c:v>44165</c:v>
                </c:pt>
                <c:pt idx="14">
                  <c:v>44196</c:v>
                </c:pt>
                <c:pt idx="15">
                  <c:v>44227</c:v>
                </c:pt>
                <c:pt idx="16">
                  <c:v>44255</c:v>
                </c:pt>
                <c:pt idx="17">
                  <c:v>44286</c:v>
                </c:pt>
                <c:pt idx="18">
                  <c:v>44316</c:v>
                </c:pt>
                <c:pt idx="19">
                  <c:v>44347</c:v>
                </c:pt>
                <c:pt idx="20">
                  <c:v>44377</c:v>
                </c:pt>
                <c:pt idx="21">
                  <c:v>44408</c:v>
                </c:pt>
                <c:pt idx="22">
                  <c:v>44439</c:v>
                </c:pt>
                <c:pt idx="23">
                  <c:v>44469</c:v>
                </c:pt>
                <c:pt idx="24">
                  <c:v>44500</c:v>
                </c:pt>
                <c:pt idx="25">
                  <c:v>44530</c:v>
                </c:pt>
                <c:pt idx="26">
                  <c:v>44561</c:v>
                </c:pt>
                <c:pt idx="27">
                  <c:v>44592</c:v>
                </c:pt>
                <c:pt idx="28">
                  <c:v>44620</c:v>
                </c:pt>
                <c:pt idx="29">
                  <c:v>44651</c:v>
                </c:pt>
                <c:pt idx="30">
                  <c:v>44681</c:v>
                </c:pt>
                <c:pt idx="31">
                  <c:v>44712</c:v>
                </c:pt>
                <c:pt idx="32">
                  <c:v>44742</c:v>
                </c:pt>
                <c:pt idx="33">
                  <c:v>44773</c:v>
                </c:pt>
                <c:pt idx="34">
                  <c:v>44804</c:v>
                </c:pt>
                <c:pt idx="35">
                  <c:v>44834</c:v>
                </c:pt>
                <c:pt idx="36">
                  <c:v>44865</c:v>
                </c:pt>
              </c:numCache>
            </c:numRef>
          </c:cat>
          <c:val>
            <c:numRef>
              <c:f>'光伏-领先'!$AN$4:$AN$40</c:f>
              <c:numCache>
                <c:formatCode>0.00_);[Red]\(0.00\)</c:formatCode>
                <c:ptCount val="37"/>
                <c:pt idx="0">
                  <c:v>0.26</c:v>
                </c:pt>
                <c:pt idx="1">
                  <c:v>0.52</c:v>
                </c:pt>
                <c:pt idx="2">
                  <c:v>0.66</c:v>
                </c:pt>
                <c:pt idx="3">
                  <c:v>0.26</c:v>
                </c:pt>
                <c:pt idx="4">
                  <c:v>1.44</c:v>
                </c:pt>
                <c:pt idx="5">
                  <c:v>4.46</c:v>
                </c:pt>
                <c:pt idx="6">
                  <c:v>4.1900000000000004</c:v>
                </c:pt>
                <c:pt idx="7">
                  <c:v>6.42</c:v>
                </c:pt>
                <c:pt idx="8">
                  <c:v>11.14</c:v>
                </c:pt>
                <c:pt idx="9">
                  <c:v>16.39</c:v>
                </c:pt>
                <c:pt idx="10">
                  <c:v>8.52</c:v>
                </c:pt>
                <c:pt idx="11">
                  <c:v>5.24</c:v>
                </c:pt>
                <c:pt idx="12">
                  <c:v>2.23</c:v>
                </c:pt>
                <c:pt idx="13">
                  <c:v>6.69</c:v>
                </c:pt>
                <c:pt idx="14">
                  <c:v>5.5</c:v>
                </c:pt>
                <c:pt idx="15">
                  <c:v>2.23</c:v>
                </c:pt>
                <c:pt idx="16">
                  <c:v>13.62</c:v>
                </c:pt>
                <c:pt idx="17">
                  <c:v>2.88</c:v>
                </c:pt>
                <c:pt idx="18">
                  <c:v>5.37</c:v>
                </c:pt>
                <c:pt idx="19">
                  <c:v>1.84</c:v>
                </c:pt>
                <c:pt idx="20">
                  <c:v>1.44</c:v>
                </c:pt>
                <c:pt idx="21">
                  <c:v>10.220000000000001</c:v>
                </c:pt>
                <c:pt idx="22">
                  <c:v>7.07</c:v>
                </c:pt>
                <c:pt idx="23">
                  <c:v>8.1300000000000008</c:v>
                </c:pt>
                <c:pt idx="24">
                  <c:v>5.64</c:v>
                </c:pt>
                <c:pt idx="25">
                  <c:v>3.54</c:v>
                </c:pt>
                <c:pt idx="26">
                  <c:v>3.54</c:v>
                </c:pt>
                <c:pt idx="27">
                  <c:v>30.28</c:v>
                </c:pt>
                <c:pt idx="28">
                  <c:v>9.6199999999999992</c:v>
                </c:pt>
                <c:pt idx="29">
                  <c:v>21.63</c:v>
                </c:pt>
                <c:pt idx="30">
                  <c:v>20.79</c:v>
                </c:pt>
                <c:pt idx="31">
                  <c:v>29.27</c:v>
                </c:pt>
                <c:pt idx="32">
                  <c:v>10.47</c:v>
                </c:pt>
                <c:pt idx="33">
                  <c:v>4.375</c:v>
                </c:pt>
                <c:pt idx="34">
                  <c:v>8.82</c:v>
                </c:pt>
                <c:pt idx="35">
                  <c:v>9.4700000000000006</c:v>
                </c:pt>
                <c:pt idx="36">
                  <c:v>9.82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15E-43E6-B57C-717A415BCF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11782752"/>
        <c:axId val="1711776768"/>
      </c:barChart>
      <c:lineChart>
        <c:grouping val="standard"/>
        <c:varyColors val="0"/>
        <c:ser>
          <c:idx val="2"/>
          <c:order val="2"/>
          <c:tx>
            <c:strRef>
              <c:f>'光伏-领先'!$AO$3</c:f>
              <c:strCache>
                <c:ptCount val="1"/>
                <c:pt idx="0">
                  <c:v>招标量同比增速</c:v>
                </c:pt>
              </c:strCache>
            </c:strRef>
          </c:tx>
          <c:spPr>
            <a:ln w="12700">
              <a:solidFill>
                <a:srgbClr val="003778"/>
              </a:solidFill>
            </a:ln>
          </c:spPr>
          <c:marker>
            <c:symbol val="none"/>
          </c:marker>
          <c:cat>
            <c:numRef>
              <c:f>'光伏-领先'!$AM$4:$AM$40</c:f>
              <c:numCache>
                <c:formatCode>yyyy\-mm</c:formatCode>
                <c:ptCount val="37"/>
                <c:pt idx="0">
                  <c:v>43769</c:v>
                </c:pt>
                <c:pt idx="1">
                  <c:v>43799</c:v>
                </c:pt>
                <c:pt idx="2">
                  <c:v>43830</c:v>
                </c:pt>
                <c:pt idx="3">
                  <c:v>43861</c:v>
                </c:pt>
                <c:pt idx="4">
                  <c:v>43890</c:v>
                </c:pt>
                <c:pt idx="5">
                  <c:v>43921</c:v>
                </c:pt>
                <c:pt idx="6">
                  <c:v>43951</c:v>
                </c:pt>
                <c:pt idx="7">
                  <c:v>43982</c:v>
                </c:pt>
                <c:pt idx="8">
                  <c:v>44012</c:v>
                </c:pt>
                <c:pt idx="9">
                  <c:v>44043</c:v>
                </c:pt>
                <c:pt idx="10">
                  <c:v>44074</c:v>
                </c:pt>
                <c:pt idx="11">
                  <c:v>44104</c:v>
                </c:pt>
                <c:pt idx="12">
                  <c:v>44135</c:v>
                </c:pt>
                <c:pt idx="13">
                  <c:v>44165</c:v>
                </c:pt>
                <c:pt idx="14">
                  <c:v>44196</c:v>
                </c:pt>
                <c:pt idx="15">
                  <c:v>44227</c:v>
                </c:pt>
                <c:pt idx="16">
                  <c:v>44255</c:v>
                </c:pt>
                <c:pt idx="17">
                  <c:v>44286</c:v>
                </c:pt>
                <c:pt idx="18">
                  <c:v>44316</c:v>
                </c:pt>
                <c:pt idx="19">
                  <c:v>44347</c:v>
                </c:pt>
                <c:pt idx="20">
                  <c:v>44377</c:v>
                </c:pt>
                <c:pt idx="21">
                  <c:v>44408</c:v>
                </c:pt>
                <c:pt idx="22">
                  <c:v>44439</c:v>
                </c:pt>
                <c:pt idx="23">
                  <c:v>44469</c:v>
                </c:pt>
                <c:pt idx="24">
                  <c:v>44500</c:v>
                </c:pt>
                <c:pt idx="25">
                  <c:v>44530</c:v>
                </c:pt>
                <c:pt idx="26">
                  <c:v>44561</c:v>
                </c:pt>
                <c:pt idx="27">
                  <c:v>44592</c:v>
                </c:pt>
                <c:pt idx="28">
                  <c:v>44620</c:v>
                </c:pt>
                <c:pt idx="29">
                  <c:v>44651</c:v>
                </c:pt>
                <c:pt idx="30">
                  <c:v>44681</c:v>
                </c:pt>
                <c:pt idx="31">
                  <c:v>44712</c:v>
                </c:pt>
                <c:pt idx="32">
                  <c:v>44742</c:v>
                </c:pt>
                <c:pt idx="33">
                  <c:v>44773</c:v>
                </c:pt>
                <c:pt idx="34">
                  <c:v>44804</c:v>
                </c:pt>
                <c:pt idx="35">
                  <c:v>44834</c:v>
                </c:pt>
                <c:pt idx="36">
                  <c:v>44865</c:v>
                </c:pt>
              </c:numCache>
            </c:numRef>
          </c:cat>
          <c:val>
            <c:numRef>
              <c:f>'光伏-领先'!$AO$4:$AO$40</c:f>
              <c:numCache>
                <c:formatCode>General</c:formatCode>
                <c:ptCount val="37"/>
                <c:pt idx="12" formatCode="0.0%">
                  <c:v>7.5769230769230766</c:v>
                </c:pt>
                <c:pt idx="13" formatCode="0.0%">
                  <c:v>11.865384615384615</c:v>
                </c:pt>
                <c:pt idx="14" formatCode="0.0%">
                  <c:v>7.3333333333333321</c:v>
                </c:pt>
                <c:pt idx="15" formatCode="0.0%">
                  <c:v>7.5769230769230766</c:v>
                </c:pt>
                <c:pt idx="16" formatCode="0.0%">
                  <c:v>8.4583333333333339</c:v>
                </c:pt>
                <c:pt idx="17" formatCode="0.0%">
                  <c:v>-0.35426008968609868</c:v>
                </c:pt>
                <c:pt idx="18" formatCode="0.0%">
                  <c:v>0.28162291169451059</c:v>
                </c:pt>
                <c:pt idx="19" formatCode="0.0%">
                  <c:v>-0.71339563862928346</c:v>
                </c:pt>
                <c:pt idx="20" formatCode="0.0%">
                  <c:v>-0.87073608617594256</c:v>
                </c:pt>
                <c:pt idx="21" formatCode="0.0%">
                  <c:v>-0.3764490543014033</c:v>
                </c:pt>
                <c:pt idx="22" formatCode="0.0%">
                  <c:v>-0.17018779342723001</c:v>
                </c:pt>
                <c:pt idx="23" formatCode="0.0%">
                  <c:v>0.55152671755725202</c:v>
                </c:pt>
                <c:pt idx="24" formatCode="0.0%">
                  <c:v>1.52914798206278</c:v>
                </c:pt>
                <c:pt idx="25" formatCode="0.0%">
                  <c:v>-0.47085201793721976</c:v>
                </c:pt>
                <c:pt idx="26" formatCode="0.0%">
                  <c:v>-0.35636363636363633</c:v>
                </c:pt>
                <c:pt idx="27" formatCode="0.0%">
                  <c:v>12.578475336322871</c:v>
                </c:pt>
                <c:pt idx="28" formatCode="0.0%">
                  <c:v>-0.29368575624082238</c:v>
                </c:pt>
                <c:pt idx="29" formatCode="0.0%">
                  <c:v>6.510416666666667</c:v>
                </c:pt>
                <c:pt idx="30" formatCode="0.0%">
                  <c:v>2.8715083798882679</c:v>
                </c:pt>
                <c:pt idx="31" formatCode="0.0%">
                  <c:v>14.907608695652174</c:v>
                </c:pt>
                <c:pt idx="32" formatCode="0.0%">
                  <c:v>6.2708333333333339</c:v>
                </c:pt>
                <c:pt idx="33" formatCode="0.0%">
                  <c:v>-0.57191780821917804</c:v>
                </c:pt>
                <c:pt idx="34" formatCode="0.0%">
                  <c:v>0.24752475247524752</c:v>
                </c:pt>
                <c:pt idx="35" formatCode="0.0%">
                  <c:v>0.16482164821648215</c:v>
                </c:pt>
                <c:pt idx="36" formatCode="0.0%">
                  <c:v>0.74113475177304977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615E-43E6-B57C-717A415BCF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11782752"/>
        <c:axId val="1711776768"/>
      </c:lineChart>
      <c:lineChart>
        <c:grouping val="standard"/>
        <c:varyColors val="0"/>
        <c:ser>
          <c:idx val="1"/>
          <c:order val="1"/>
          <c:tx>
            <c:strRef>
              <c:f>'光伏-领先'!$AP$3</c:f>
              <c:strCache>
                <c:ptCount val="1"/>
                <c:pt idx="0">
                  <c:v>新增装机量同比增速（右轴）</c:v>
                </c:pt>
              </c:strCache>
            </c:strRef>
          </c:tx>
          <c:spPr>
            <a:ln w="12700">
              <a:solidFill>
                <a:srgbClr val="00B0F0"/>
              </a:solidFill>
              <a:prstDash val="dash"/>
            </a:ln>
          </c:spPr>
          <c:marker>
            <c:symbol val="none"/>
          </c:marker>
          <c:cat>
            <c:numRef>
              <c:f>'光伏-领先'!$AM$4:$AM$40</c:f>
              <c:numCache>
                <c:formatCode>yyyy\-mm</c:formatCode>
                <c:ptCount val="37"/>
                <c:pt idx="0">
                  <c:v>43769</c:v>
                </c:pt>
                <c:pt idx="1">
                  <c:v>43799</c:v>
                </c:pt>
                <c:pt idx="2">
                  <c:v>43830</c:v>
                </c:pt>
                <c:pt idx="3">
                  <c:v>43861</c:v>
                </c:pt>
                <c:pt idx="4">
                  <c:v>43890</c:v>
                </c:pt>
                <c:pt idx="5">
                  <c:v>43921</c:v>
                </c:pt>
                <c:pt idx="6">
                  <c:v>43951</c:v>
                </c:pt>
                <c:pt idx="7">
                  <c:v>43982</c:v>
                </c:pt>
                <c:pt idx="8">
                  <c:v>44012</c:v>
                </c:pt>
                <c:pt idx="9">
                  <c:v>44043</c:v>
                </c:pt>
                <c:pt idx="10">
                  <c:v>44074</c:v>
                </c:pt>
                <c:pt idx="11">
                  <c:v>44104</c:v>
                </c:pt>
                <c:pt idx="12">
                  <c:v>44135</c:v>
                </c:pt>
                <c:pt idx="13">
                  <c:v>44165</c:v>
                </c:pt>
                <c:pt idx="14">
                  <c:v>44196</c:v>
                </c:pt>
                <c:pt idx="15">
                  <c:v>44227</c:v>
                </c:pt>
                <c:pt idx="16">
                  <c:v>44255</c:v>
                </c:pt>
                <c:pt idx="17">
                  <c:v>44286</c:v>
                </c:pt>
                <c:pt idx="18">
                  <c:v>44316</c:v>
                </c:pt>
                <c:pt idx="19">
                  <c:v>44347</c:v>
                </c:pt>
                <c:pt idx="20">
                  <c:v>44377</c:v>
                </c:pt>
                <c:pt idx="21">
                  <c:v>44408</c:v>
                </c:pt>
                <c:pt idx="22">
                  <c:v>44439</c:v>
                </c:pt>
                <c:pt idx="23">
                  <c:v>44469</c:v>
                </c:pt>
                <c:pt idx="24">
                  <c:v>44500</c:v>
                </c:pt>
                <c:pt idx="25">
                  <c:v>44530</c:v>
                </c:pt>
                <c:pt idx="26">
                  <c:v>44561</c:v>
                </c:pt>
                <c:pt idx="27">
                  <c:v>44592</c:v>
                </c:pt>
                <c:pt idx="28">
                  <c:v>44620</c:v>
                </c:pt>
                <c:pt idx="29">
                  <c:v>44651</c:v>
                </c:pt>
                <c:pt idx="30">
                  <c:v>44681</c:v>
                </c:pt>
                <c:pt idx="31">
                  <c:v>44712</c:v>
                </c:pt>
                <c:pt idx="32">
                  <c:v>44742</c:v>
                </c:pt>
                <c:pt idx="33">
                  <c:v>44773</c:v>
                </c:pt>
                <c:pt idx="34">
                  <c:v>44804</c:v>
                </c:pt>
                <c:pt idx="35">
                  <c:v>44834</c:v>
                </c:pt>
                <c:pt idx="36">
                  <c:v>44865</c:v>
                </c:pt>
              </c:numCache>
            </c:numRef>
          </c:cat>
          <c:val>
            <c:numRef>
              <c:f>'光伏-领先'!$AP$4:$AP$40</c:f>
              <c:numCache>
                <c:formatCode>0.0%</c:formatCode>
                <c:ptCount val="37"/>
                <c:pt idx="0">
                  <c:v>-0.53049999999999997</c:v>
                </c:pt>
                <c:pt idx="1">
                  <c:v>-0.53010000000000002</c:v>
                </c:pt>
                <c:pt idx="2">
                  <c:v>-0.40710000000000002</c:v>
                </c:pt>
                <c:pt idx="3">
                  <c:v>#N/A</c:v>
                </c:pt>
                <c:pt idx="4">
                  <c:v>-0.69340000000000002</c:v>
                </c:pt>
                <c:pt idx="5">
                  <c:v>-0.30909999999999999</c:v>
                </c:pt>
                <c:pt idx="6">
                  <c:v>-0.1709</c:v>
                </c:pt>
                <c:pt idx="7">
                  <c:v>-0.23319999999999999</c:v>
                </c:pt>
                <c:pt idx="8">
                  <c:v>-0.128</c:v>
                </c:pt>
                <c:pt idx="9">
                  <c:v>-2.75E-2</c:v>
                </c:pt>
                <c:pt idx="10">
                  <c:v>1.47E-2</c:v>
                </c:pt>
                <c:pt idx="11">
                  <c:v>9.8599999999999993E-2</c:v>
                </c:pt>
                <c:pt idx="12">
                  <c:v>0.27649999999999997</c:v>
                </c:pt>
                <c:pt idx="13">
                  <c:v>0.44209999999999999</c:v>
                </c:pt>
                <c:pt idx="14">
                  <c:v>0.8175</c:v>
                </c:pt>
                <c:pt idx="15">
                  <c:v>0</c:v>
                </c:pt>
                <c:pt idx="16">
                  <c:v>2.0373999999999999</c:v>
                </c:pt>
                <c:pt idx="17">
                  <c:v>0.5585</c:v>
                </c:pt>
                <c:pt idx="18">
                  <c:v>0.55259999999999998</c:v>
                </c:pt>
                <c:pt idx="19">
                  <c:v>0.61140000000000005</c:v>
                </c:pt>
                <c:pt idx="20">
                  <c:v>0.28179999999999999</c:v>
                </c:pt>
                <c:pt idx="21">
                  <c:v>0.3705</c:v>
                </c:pt>
                <c:pt idx="22">
                  <c:v>0.45350000000000001</c:v>
                </c:pt>
                <c:pt idx="23">
                  <c:v>0.44329999999999997</c:v>
                </c:pt>
                <c:pt idx="24">
                  <c:v>0.33960000000000001</c:v>
                </c:pt>
                <c:pt idx="25">
                  <c:v>0.3448</c:v>
                </c:pt>
                <c:pt idx="26">
                  <c:v>0.1396</c:v>
                </c:pt>
                <c:pt idx="27">
                  <c:v>0</c:v>
                </c:pt>
                <c:pt idx="28">
                  <c:v>2.3414999999999999</c:v>
                </c:pt>
                <c:pt idx="29">
                  <c:v>1.4783999999999999</c:v>
                </c:pt>
                <c:pt idx="30">
                  <c:v>1.3842000000000001</c:v>
                </c:pt>
                <c:pt idx="31">
                  <c:v>1.3925000000000001</c:v>
                </c:pt>
                <c:pt idx="32">
                  <c:v>1.3740000000000001</c:v>
                </c:pt>
                <c:pt idx="33">
                  <c:v>1.1031</c:v>
                </c:pt>
                <c:pt idx="34">
                  <c:v>1.0169999999999999</c:v>
                </c:pt>
                <c:pt idx="35">
                  <c:v>1.0579000000000001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615E-43E6-B57C-717A415BCF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11791456"/>
        <c:axId val="1711790912"/>
      </c:lineChart>
      <c:dateAx>
        <c:axId val="1711782752"/>
        <c:scaling>
          <c:orientation val="minMax"/>
          <c:max val="44774"/>
        </c:scaling>
        <c:delete val="0"/>
        <c:axPos val="b"/>
        <c:numFmt formatCode="yyyy\-mm" sourceLinked="0"/>
        <c:majorTickMark val="out"/>
        <c:minorTickMark val="none"/>
        <c:tickLblPos val="low"/>
        <c:spPr>
          <a:noFill/>
          <a:ln>
            <a:solidFill>
              <a:schemeClr val="tx1"/>
            </a:solidFill>
          </a:ln>
        </c:spPr>
        <c:txPr>
          <a:bodyPr rot="-5400000" vert="horz"/>
          <a:lstStyle/>
          <a:p>
            <a:pPr>
              <a:defRPr sz="700" baseline="0">
                <a:latin typeface="Arial" panose="020B0604020202020204" pitchFamily="34" charset="0"/>
                <a:ea typeface="楷体" pitchFamily="49" charset="-122"/>
              </a:defRPr>
            </a:pPr>
            <a:endParaRPr lang="zh-CN"/>
          </a:p>
        </c:txPr>
        <c:crossAx val="1711776768"/>
        <c:crosses val="autoZero"/>
        <c:auto val="1"/>
        <c:lblOffset val="100"/>
        <c:baseTimeUnit val="months"/>
      </c:dateAx>
      <c:valAx>
        <c:axId val="1711776768"/>
        <c:scaling>
          <c:orientation val="minMax"/>
          <c:min val="-2"/>
        </c:scaling>
        <c:delete val="0"/>
        <c:axPos val="l"/>
        <c:numFmt formatCode="#,##0_);\(#,##0\)" sourceLinked="0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</c:spPr>
        <c:txPr>
          <a:bodyPr/>
          <a:lstStyle/>
          <a:p>
            <a:pPr>
              <a:defRPr sz="700" baseline="0">
                <a:latin typeface="Arial" panose="020B0604020202020204" pitchFamily="34" charset="0"/>
                <a:ea typeface="楷体" pitchFamily="49" charset="-122"/>
              </a:defRPr>
            </a:pPr>
            <a:endParaRPr lang="zh-CN"/>
          </a:p>
        </c:txPr>
        <c:crossAx val="1711782752"/>
        <c:crosses val="autoZero"/>
        <c:crossBetween val="between"/>
        <c:majorUnit val="4"/>
      </c:valAx>
      <c:valAx>
        <c:axId val="1711790912"/>
        <c:scaling>
          <c:orientation val="minMax"/>
        </c:scaling>
        <c:delete val="0"/>
        <c:axPos val="r"/>
        <c:numFmt formatCode="0%" sourceLinked="0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</c:spPr>
        <c:txPr>
          <a:bodyPr/>
          <a:lstStyle/>
          <a:p>
            <a:pPr>
              <a:defRPr sz="700" baseline="0">
                <a:latin typeface="Arial" panose="020B0604020202020204" pitchFamily="34" charset="0"/>
                <a:ea typeface="楷体" pitchFamily="49" charset="-122"/>
              </a:defRPr>
            </a:pPr>
            <a:endParaRPr lang="zh-CN"/>
          </a:p>
        </c:txPr>
        <c:crossAx val="1711791456"/>
        <c:crosses val="max"/>
        <c:crossBetween val="between"/>
      </c:valAx>
      <c:dateAx>
        <c:axId val="1711791456"/>
        <c:scaling>
          <c:orientation val="minMax"/>
        </c:scaling>
        <c:delete val="1"/>
        <c:axPos val="b"/>
        <c:numFmt formatCode="yyyy\-mm" sourceLinked="1"/>
        <c:majorTickMark val="out"/>
        <c:minorTickMark val="none"/>
        <c:tickLblPos val="none"/>
        <c:crossAx val="1711790912"/>
        <c:crosses val="autoZero"/>
        <c:auto val="1"/>
        <c:lblOffset val="100"/>
        <c:baseTimeUnit val="months"/>
      </c:dateAx>
      <c:spPr>
        <a:noFill/>
        <a:ln w="25400">
          <a:noFill/>
        </a:ln>
      </c:spPr>
    </c:plotArea>
    <c:legend>
      <c:legendPos val="t"/>
      <c:layout>
        <c:manualLayout>
          <c:xMode val="edge"/>
          <c:yMode val="edge"/>
          <c:x val="0.12042958845433735"/>
          <c:y val="1.0136098289437959E-2"/>
          <c:w val="0.78842895584458939"/>
          <c:h val="0.11386401375152781"/>
        </c:manualLayout>
      </c:layout>
      <c:overlay val="0"/>
      <c:txPr>
        <a:bodyPr/>
        <a:lstStyle/>
        <a:p>
          <a:pPr>
            <a:defRPr sz="700" baseline="0">
              <a:latin typeface="Arial" panose="020B0604020202020204" pitchFamily="34" charset="0"/>
              <a:ea typeface="楷体" pitchFamily="49" charset="-122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 paperSize="9" orientation="landscape"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5.6290977798072662E-2"/>
          <c:y val="0.19185398405998536"/>
          <c:w val="0.8972630556411767"/>
          <c:h val="0.6833804861150431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'光伏-领先'!$V$3</c:f>
              <c:strCache>
                <c:ptCount val="1"/>
                <c:pt idx="0">
                  <c:v>全球光伏新增装机（乐观）</c:v>
                </c:pt>
              </c:strCache>
            </c:strRef>
          </c:tx>
          <c:spPr>
            <a:solidFill>
              <a:sysClr val="window" lastClr="FFFFFF">
                <a:lumMod val="85000"/>
              </a:sysClr>
            </a:solidFill>
          </c:spPr>
          <c:invertIfNegative val="0"/>
          <c:dPt>
            <c:idx val="11"/>
            <c:invertIfNegative val="0"/>
            <c:bubble3D val="0"/>
            <c:spPr>
              <a:solidFill>
                <a:srgbClr val="00B0F0"/>
              </a:solidFill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8DF8-4265-BB7A-6650087CAF6D}"/>
              </c:ext>
            </c:extLst>
          </c:dPt>
          <c:dPt>
            <c:idx val="12"/>
            <c:invertIfNegative val="0"/>
            <c:bubble3D val="0"/>
            <c:spPr>
              <a:solidFill>
                <a:srgbClr val="00B0F0"/>
              </a:solidFill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8DF8-4265-BB7A-6650087CAF6D}"/>
              </c:ext>
            </c:extLst>
          </c:dPt>
          <c:dPt>
            <c:idx val="13"/>
            <c:invertIfNegative val="0"/>
            <c:bubble3D val="0"/>
            <c:spPr>
              <a:solidFill>
                <a:srgbClr val="00B0F0"/>
              </a:solidFill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8DF8-4265-BB7A-6650087CAF6D}"/>
              </c:ext>
            </c:extLst>
          </c:dPt>
          <c:dPt>
            <c:idx val="14"/>
            <c:invertIfNegative val="0"/>
            <c:bubble3D val="0"/>
            <c:spPr>
              <a:solidFill>
                <a:srgbClr val="00B0F0"/>
              </a:solidFill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8DF8-4265-BB7A-6650087CAF6D}"/>
              </c:ext>
            </c:extLst>
          </c:dPt>
          <c:dPt>
            <c:idx val="15"/>
            <c:invertIfNegative val="0"/>
            <c:bubble3D val="0"/>
            <c:spPr>
              <a:solidFill>
                <a:srgbClr val="00B0F0"/>
              </a:solidFill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8DF8-4265-BB7A-6650087CAF6D}"/>
              </c:ext>
            </c:extLst>
          </c:dPt>
          <c:dPt>
            <c:idx val="16"/>
            <c:invertIfNegative val="0"/>
            <c:bubble3D val="0"/>
            <c:spPr>
              <a:solidFill>
                <a:srgbClr val="00B0F0"/>
              </a:solidFill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B-8DF8-4265-BB7A-6650087CAF6D}"/>
              </c:ext>
            </c:extLst>
          </c:dPt>
          <c:cat>
            <c:strRef>
              <c:f>'光伏-领先'!$Q$5:$Q$21</c:f>
              <c:strCache>
                <c:ptCount val="17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2020</c:v>
                </c:pt>
                <c:pt idx="10">
                  <c:v>2021</c:v>
                </c:pt>
                <c:pt idx="11">
                  <c:v>2022E</c:v>
                </c:pt>
                <c:pt idx="12">
                  <c:v>2023E</c:v>
                </c:pt>
                <c:pt idx="13">
                  <c:v>2024E</c:v>
                </c:pt>
                <c:pt idx="14">
                  <c:v>2025E</c:v>
                </c:pt>
                <c:pt idx="15">
                  <c:v>2026E</c:v>
                </c:pt>
                <c:pt idx="16">
                  <c:v>2027E</c:v>
                </c:pt>
              </c:strCache>
            </c:strRef>
          </c:cat>
          <c:val>
            <c:numRef>
              <c:f>'光伏-领先'!$V$5:$V$21</c:f>
              <c:numCache>
                <c:formatCode>0.0</c:formatCode>
                <c:ptCount val="17"/>
                <c:pt idx="0">
                  <c:v>29.78</c:v>
                </c:pt>
                <c:pt idx="1">
                  <c:v>30.95</c:v>
                </c:pt>
                <c:pt idx="2">
                  <c:v>37.08</c:v>
                </c:pt>
                <c:pt idx="3">
                  <c:v>43.22</c:v>
                </c:pt>
                <c:pt idx="4">
                  <c:v>53.09</c:v>
                </c:pt>
                <c:pt idx="5">
                  <c:v>69.16</c:v>
                </c:pt>
                <c:pt idx="6">
                  <c:v>101.39</c:v>
                </c:pt>
                <c:pt idx="7">
                  <c:v>105.04</c:v>
                </c:pt>
                <c:pt idx="8">
                  <c:v>113.66</c:v>
                </c:pt>
                <c:pt idx="9">
                  <c:v>128.5</c:v>
                </c:pt>
                <c:pt idx="10">
                  <c:v>168.18</c:v>
                </c:pt>
                <c:pt idx="11">
                  <c:v>238.91</c:v>
                </c:pt>
                <c:pt idx="12">
                  <c:v>274.86</c:v>
                </c:pt>
                <c:pt idx="13">
                  <c:v>299.63</c:v>
                </c:pt>
                <c:pt idx="14">
                  <c:v>328.13</c:v>
                </c:pt>
                <c:pt idx="15">
                  <c:v>360.35</c:v>
                </c:pt>
                <c:pt idx="16">
                  <c:v>365.25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C-8DF8-4265-BB7A-6650087CAF6D}"/>
            </c:ext>
          </c:extLst>
        </c:ser>
        <c:ser>
          <c:idx val="2"/>
          <c:order val="1"/>
          <c:tx>
            <c:strRef>
              <c:f>'光伏-领先'!$W$3</c:f>
              <c:strCache>
                <c:ptCount val="1"/>
                <c:pt idx="0">
                  <c:v>全球光伏新增装机（保守）</c:v>
                </c:pt>
              </c:strCache>
            </c:strRef>
          </c:tx>
          <c:spPr>
            <a:solidFill>
              <a:srgbClr val="BFEBFB"/>
            </a:solidFill>
          </c:spPr>
          <c:invertIfNegative val="0"/>
          <c:dPt>
            <c:idx val="9"/>
            <c:invertIfNegative val="0"/>
            <c:bubble3D val="0"/>
            <c:spPr>
              <a:solidFill>
                <a:sysClr val="window" lastClr="FFFFFF"/>
              </a:solidFill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E-8DF8-4265-BB7A-6650087CAF6D}"/>
              </c:ext>
            </c:extLst>
          </c:dPt>
          <c:dPt>
            <c:idx val="10"/>
            <c:invertIfNegative val="0"/>
            <c:bubble3D val="0"/>
            <c:spPr>
              <a:solidFill>
                <a:sysClr val="window" lastClr="FFFFFF"/>
              </a:solidFill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0-8DF8-4265-BB7A-6650087CAF6D}"/>
              </c:ext>
            </c:extLst>
          </c:dPt>
          <c:cat>
            <c:strRef>
              <c:f>'光伏-领先'!$Q$5:$Q$21</c:f>
              <c:strCache>
                <c:ptCount val="17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2020</c:v>
                </c:pt>
                <c:pt idx="10">
                  <c:v>2021</c:v>
                </c:pt>
                <c:pt idx="11">
                  <c:v>2022E</c:v>
                </c:pt>
                <c:pt idx="12">
                  <c:v>2023E</c:v>
                </c:pt>
                <c:pt idx="13">
                  <c:v>2024E</c:v>
                </c:pt>
                <c:pt idx="14">
                  <c:v>2025E</c:v>
                </c:pt>
                <c:pt idx="15">
                  <c:v>2026E</c:v>
                </c:pt>
                <c:pt idx="16">
                  <c:v>2027E</c:v>
                </c:pt>
              </c:strCache>
            </c:strRef>
          </c:cat>
          <c:val>
            <c:numRef>
              <c:f>'光伏-领先'!$W$5:$W$21</c:f>
              <c:numCache>
                <c:formatCode>0.0</c:formatCode>
                <c:ptCount val="17"/>
                <c:pt idx="9">
                  <c:v>128.5</c:v>
                </c:pt>
                <c:pt idx="10">
                  <c:v>168.18</c:v>
                </c:pt>
                <c:pt idx="11">
                  <c:v>194.19</c:v>
                </c:pt>
                <c:pt idx="12">
                  <c:v>218.96</c:v>
                </c:pt>
                <c:pt idx="13">
                  <c:v>243.73</c:v>
                </c:pt>
                <c:pt idx="14">
                  <c:v>268.5</c:v>
                </c:pt>
                <c:pt idx="15">
                  <c:v>299.49</c:v>
                </c:pt>
                <c:pt idx="16">
                  <c:v>315.56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1-8DF8-4265-BB7A-6650087CAF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711776224"/>
        <c:axId val="1711783840"/>
      </c:barChart>
      <c:lineChart>
        <c:grouping val="standard"/>
        <c:varyColors val="0"/>
        <c:ser>
          <c:idx val="3"/>
          <c:order val="2"/>
          <c:tx>
            <c:strRef>
              <c:f>'光伏-领先'!$X$3</c:f>
              <c:strCache>
                <c:ptCount val="1"/>
                <c:pt idx="0">
                  <c:v>同比增速（乐观，右轴）</c:v>
                </c:pt>
              </c:strCache>
            </c:strRef>
          </c:tx>
          <c:spPr>
            <a:ln w="12700">
              <a:solidFill>
                <a:srgbClr val="003778"/>
              </a:solidFill>
              <a:prstDash val="solid"/>
            </a:ln>
          </c:spPr>
          <c:marker>
            <c:symbol val="circle"/>
            <c:size val="4"/>
            <c:spPr>
              <a:solidFill>
                <a:srgbClr val="002060"/>
              </a:solidFill>
              <a:ln>
                <a:noFill/>
              </a:ln>
            </c:spPr>
          </c:marker>
          <c:dPt>
            <c:idx val="11"/>
            <c:bubble3D val="0"/>
            <c:spPr>
              <a:ln w="12700">
                <a:solidFill>
                  <a:srgbClr val="003778"/>
                </a:solidFill>
                <a:prstDash val="sysDot"/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3-8DF8-4265-BB7A-6650087CAF6D}"/>
              </c:ext>
            </c:extLst>
          </c:dPt>
          <c:dPt>
            <c:idx val="12"/>
            <c:bubble3D val="0"/>
            <c:spPr>
              <a:ln w="12700">
                <a:solidFill>
                  <a:srgbClr val="003778"/>
                </a:solidFill>
                <a:prstDash val="sysDot"/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5-8DF8-4265-BB7A-6650087CAF6D}"/>
              </c:ext>
            </c:extLst>
          </c:dPt>
          <c:dPt>
            <c:idx val="13"/>
            <c:bubble3D val="0"/>
            <c:spPr>
              <a:ln w="12700">
                <a:solidFill>
                  <a:srgbClr val="003778"/>
                </a:solidFill>
                <a:prstDash val="sysDot"/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7-8DF8-4265-BB7A-6650087CAF6D}"/>
              </c:ext>
            </c:extLst>
          </c:dPt>
          <c:dPt>
            <c:idx val="14"/>
            <c:bubble3D val="0"/>
            <c:spPr>
              <a:ln w="12700">
                <a:solidFill>
                  <a:srgbClr val="003778"/>
                </a:solidFill>
                <a:prstDash val="sysDot"/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9-8DF8-4265-BB7A-6650087CAF6D}"/>
              </c:ext>
            </c:extLst>
          </c:dPt>
          <c:dPt>
            <c:idx val="15"/>
            <c:bubble3D val="0"/>
            <c:spPr>
              <a:ln w="12700">
                <a:solidFill>
                  <a:srgbClr val="003778"/>
                </a:solidFill>
                <a:prstDash val="sysDot"/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B-8DF8-4265-BB7A-6650087CAF6D}"/>
              </c:ext>
            </c:extLst>
          </c:dPt>
          <c:dPt>
            <c:idx val="16"/>
            <c:bubble3D val="0"/>
            <c:spPr>
              <a:ln w="12700">
                <a:solidFill>
                  <a:srgbClr val="003778"/>
                </a:solidFill>
                <a:prstDash val="sysDot"/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D-8DF8-4265-BB7A-6650087CAF6D}"/>
              </c:ext>
            </c:extLst>
          </c:dPt>
          <c:val>
            <c:numRef>
              <c:f>'光伏-领先'!$X$5:$X$21</c:f>
              <c:numCache>
                <c:formatCode>0.0%</c:formatCode>
                <c:ptCount val="17"/>
                <c:pt idx="1">
                  <c:v>3.9288112827400967E-2</c:v>
                </c:pt>
                <c:pt idx="2">
                  <c:v>0.19806138933764128</c:v>
                </c:pt>
                <c:pt idx="3">
                  <c:v>0.16558791801510253</c:v>
                </c:pt>
                <c:pt idx="4">
                  <c:v>0.22836649699213329</c:v>
                </c:pt>
                <c:pt idx="5">
                  <c:v>0.30269353927293263</c:v>
                </c:pt>
                <c:pt idx="6">
                  <c:v>0.46602082128397937</c:v>
                </c:pt>
                <c:pt idx="7">
                  <c:v>3.5999605483775676E-2</c:v>
                </c:pt>
                <c:pt idx="8">
                  <c:v>8.2063975628331898E-2</c:v>
                </c:pt>
                <c:pt idx="9">
                  <c:v>0.13056484251275746</c:v>
                </c:pt>
                <c:pt idx="10">
                  <c:v>0.30879377431906629</c:v>
                </c:pt>
                <c:pt idx="11">
                  <c:v>0.42056130336544162</c:v>
                </c:pt>
                <c:pt idx="12">
                  <c:v>0.1504750742957599</c:v>
                </c:pt>
                <c:pt idx="13">
                  <c:v>9.0118605835698196E-2</c:v>
                </c:pt>
                <c:pt idx="14">
                  <c:v>9.5117311350665812E-2</c:v>
                </c:pt>
                <c:pt idx="15">
                  <c:v>9.8192789443208639E-2</c:v>
                </c:pt>
                <c:pt idx="16">
                  <c:v>1.3597890939364365E-2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1E-8DF8-4265-BB7A-6650087CAF6D}"/>
            </c:ext>
          </c:extLst>
        </c:ser>
        <c:ser>
          <c:idx val="4"/>
          <c:order val="3"/>
          <c:tx>
            <c:strRef>
              <c:f>'光伏-领先'!$Y$3</c:f>
              <c:strCache>
                <c:ptCount val="1"/>
                <c:pt idx="0">
                  <c:v>同比增速（保守，右轴）</c:v>
                </c:pt>
              </c:strCache>
            </c:strRef>
          </c:tx>
          <c:spPr>
            <a:ln w="12700">
              <a:solidFill>
                <a:srgbClr val="00B0F0"/>
              </a:solidFill>
              <a:prstDash val="dash"/>
            </a:ln>
          </c:spPr>
          <c:marker>
            <c:symbol val="none"/>
          </c:marker>
          <c:val>
            <c:numRef>
              <c:f>'光伏-领先'!$Y$5:$Y$21</c:f>
              <c:numCache>
                <c:formatCode>0.0%</c:formatCode>
                <c:ptCount val="17"/>
                <c:pt idx="10">
                  <c:v>0.30879377431906629</c:v>
                </c:pt>
                <c:pt idx="11">
                  <c:v>0.15465572600784872</c:v>
                </c:pt>
                <c:pt idx="12">
                  <c:v>0.12755548689427876</c:v>
                </c:pt>
                <c:pt idx="13">
                  <c:v>0.11312568505663134</c:v>
                </c:pt>
                <c:pt idx="14">
                  <c:v>0.10162885159807988</c:v>
                </c:pt>
                <c:pt idx="15">
                  <c:v>0.11541899441340786</c:v>
                </c:pt>
                <c:pt idx="16">
                  <c:v>5.3657885071287881E-2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1F-8DF8-4265-BB7A-6650087CAF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11764800"/>
        <c:axId val="1711764256"/>
      </c:lineChart>
      <c:catAx>
        <c:axId val="171177622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</c:spPr>
        <c:txPr>
          <a:bodyPr rot="-5400000" vert="horz"/>
          <a:lstStyle/>
          <a:p>
            <a:pPr>
              <a:defRPr sz="800" baseline="0">
                <a:latin typeface="Arial" panose="020B0604020202020204" pitchFamily="34" charset="0"/>
                <a:ea typeface="楷体" pitchFamily="49" charset="-122"/>
              </a:defRPr>
            </a:pPr>
            <a:endParaRPr lang="zh-CN"/>
          </a:p>
        </c:txPr>
        <c:crossAx val="1711783840"/>
        <c:crosses val="autoZero"/>
        <c:auto val="0"/>
        <c:lblAlgn val="ctr"/>
        <c:lblOffset val="100"/>
        <c:noMultiLvlLbl val="0"/>
      </c:catAx>
      <c:valAx>
        <c:axId val="1711783840"/>
        <c:scaling>
          <c:orientation val="minMax"/>
        </c:scaling>
        <c:delete val="0"/>
        <c:axPos val="l"/>
        <c:title>
          <c:tx>
            <c:rich>
              <a:bodyPr rot="0" vert="horz"/>
              <a:lstStyle/>
              <a:p>
                <a:pPr>
                  <a:defRPr sz="800" b="0" i="0" baseline="0">
                    <a:latin typeface="Arial" panose="020B0604020202020204" pitchFamily="34" charset="0"/>
                    <a:ea typeface="楷体" pitchFamily="49" charset="-122"/>
                  </a:defRPr>
                </a:pPr>
                <a:r>
                  <a:rPr lang="en-US" altLang="zh-CN"/>
                  <a:t>(GW)</a:t>
                </a:r>
              </a:p>
            </c:rich>
          </c:tx>
          <c:layout>
            <c:manualLayout>
              <c:xMode val="edge"/>
              <c:yMode val="edge"/>
              <c:x val="0"/>
              <c:y val="8.253135024788575E-4"/>
            </c:manualLayout>
          </c:layout>
          <c:overlay val="0"/>
        </c:title>
        <c:numFmt formatCode="#,##0_);\(#,##0\)" sourceLinked="0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</c:spPr>
        <c:txPr>
          <a:bodyPr/>
          <a:lstStyle/>
          <a:p>
            <a:pPr>
              <a:defRPr sz="800" baseline="0">
                <a:latin typeface="Arial" panose="020B0604020202020204" pitchFamily="34" charset="0"/>
                <a:ea typeface="楷体" pitchFamily="49" charset="-122"/>
              </a:defRPr>
            </a:pPr>
            <a:endParaRPr lang="zh-CN"/>
          </a:p>
        </c:txPr>
        <c:crossAx val="1711776224"/>
        <c:crosses val="autoZero"/>
        <c:crossBetween val="between"/>
      </c:valAx>
      <c:valAx>
        <c:axId val="1711764256"/>
        <c:scaling>
          <c:orientation val="minMax"/>
        </c:scaling>
        <c:delete val="0"/>
        <c:axPos val="r"/>
        <c:numFmt formatCode="0%" sourceLinked="0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</c:spPr>
        <c:txPr>
          <a:bodyPr/>
          <a:lstStyle/>
          <a:p>
            <a:pPr>
              <a:defRPr sz="800" baseline="0">
                <a:latin typeface="Arial" panose="020B0604020202020204" pitchFamily="34" charset="0"/>
                <a:ea typeface="楷体" pitchFamily="49" charset="-122"/>
              </a:defRPr>
            </a:pPr>
            <a:endParaRPr lang="zh-CN"/>
          </a:p>
        </c:txPr>
        <c:crossAx val="1711764800"/>
        <c:crosses val="max"/>
        <c:crossBetween val="between"/>
      </c:valAx>
      <c:catAx>
        <c:axId val="1711764800"/>
        <c:scaling>
          <c:orientation val="minMax"/>
        </c:scaling>
        <c:delete val="1"/>
        <c:axPos val="b"/>
        <c:majorTickMark val="out"/>
        <c:minorTickMark val="none"/>
        <c:tickLblPos val="none"/>
        <c:crossAx val="1711764256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</c:spPr>
    </c:plotArea>
    <c:legend>
      <c:legendPos val="t"/>
      <c:layout>
        <c:manualLayout>
          <c:xMode val="edge"/>
          <c:yMode val="edge"/>
          <c:x val="9.5999885593768361E-2"/>
          <c:y val="9.8868637646853958E-3"/>
          <c:w val="0.75897968381921399"/>
          <c:h val="0.19217817845973259"/>
        </c:manualLayout>
      </c:layout>
      <c:overlay val="0"/>
      <c:txPr>
        <a:bodyPr/>
        <a:lstStyle/>
        <a:p>
          <a:pPr>
            <a:defRPr sz="800" baseline="0">
              <a:latin typeface="Arial" panose="020B0604020202020204" pitchFamily="34" charset="0"/>
              <a:ea typeface="楷体" pitchFamily="49" charset="-122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 paperSize="9" orientation="landscape"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5.6290977798072662E-2"/>
          <c:y val="0.19185398405998536"/>
          <c:w val="0.8972630556411767"/>
          <c:h val="0.6833804861150431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'光伏-领先'!$R$3</c:f>
              <c:strCache>
                <c:ptCount val="1"/>
                <c:pt idx="0">
                  <c:v>国内光伏新增装机（乐观）</c:v>
                </c:pt>
              </c:strCache>
            </c:strRef>
          </c:tx>
          <c:invertIfNegative val="0"/>
          <c:dPt>
            <c:idx val="11"/>
            <c:invertIfNegative val="0"/>
            <c:bubble3D val="0"/>
            <c:spPr>
              <a:solidFill>
                <a:srgbClr val="00B0F0"/>
              </a:solidFill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EA8C-43CC-B1F3-96DB0C207234}"/>
              </c:ext>
            </c:extLst>
          </c:dPt>
          <c:dPt>
            <c:idx val="12"/>
            <c:invertIfNegative val="0"/>
            <c:bubble3D val="0"/>
            <c:spPr>
              <a:solidFill>
                <a:srgbClr val="00B0F0"/>
              </a:solidFill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EA8C-43CC-B1F3-96DB0C207234}"/>
              </c:ext>
            </c:extLst>
          </c:dPt>
          <c:dPt>
            <c:idx val="13"/>
            <c:invertIfNegative val="0"/>
            <c:bubble3D val="0"/>
            <c:spPr>
              <a:solidFill>
                <a:srgbClr val="00B0F0"/>
              </a:solidFill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EA8C-43CC-B1F3-96DB0C207234}"/>
              </c:ext>
            </c:extLst>
          </c:dPt>
          <c:dPt>
            <c:idx val="14"/>
            <c:invertIfNegative val="0"/>
            <c:bubble3D val="0"/>
            <c:spPr>
              <a:solidFill>
                <a:srgbClr val="00B0F0"/>
              </a:solidFill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EA8C-43CC-B1F3-96DB0C207234}"/>
              </c:ext>
            </c:extLst>
          </c:dPt>
          <c:dPt>
            <c:idx val="15"/>
            <c:invertIfNegative val="0"/>
            <c:bubble3D val="0"/>
            <c:spPr>
              <a:solidFill>
                <a:srgbClr val="00B0F0"/>
              </a:solidFill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EA8C-43CC-B1F3-96DB0C207234}"/>
              </c:ext>
            </c:extLst>
          </c:dPt>
          <c:dPt>
            <c:idx val="16"/>
            <c:invertIfNegative val="0"/>
            <c:bubble3D val="0"/>
            <c:spPr>
              <a:solidFill>
                <a:srgbClr val="00B0F0"/>
              </a:solidFill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B-EA8C-43CC-B1F3-96DB0C207234}"/>
              </c:ext>
            </c:extLst>
          </c:dPt>
          <c:cat>
            <c:strRef>
              <c:f>'光伏-领先'!$Q$5:$Q$21</c:f>
              <c:strCache>
                <c:ptCount val="17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2020</c:v>
                </c:pt>
                <c:pt idx="10">
                  <c:v>2021</c:v>
                </c:pt>
                <c:pt idx="11">
                  <c:v>2022E</c:v>
                </c:pt>
                <c:pt idx="12">
                  <c:v>2023E</c:v>
                </c:pt>
                <c:pt idx="13">
                  <c:v>2024E</c:v>
                </c:pt>
                <c:pt idx="14">
                  <c:v>2025E</c:v>
                </c:pt>
                <c:pt idx="15">
                  <c:v>2026E</c:v>
                </c:pt>
                <c:pt idx="16">
                  <c:v>2027E</c:v>
                </c:pt>
              </c:strCache>
            </c:strRef>
          </c:cat>
          <c:val>
            <c:numRef>
              <c:f>'光伏-领先'!$R$5:$R$21</c:f>
              <c:numCache>
                <c:formatCode>0.0</c:formatCode>
                <c:ptCount val="17"/>
                <c:pt idx="0">
                  <c:v>2.5499999999999998</c:v>
                </c:pt>
                <c:pt idx="1">
                  <c:v>4.59</c:v>
                </c:pt>
                <c:pt idx="2">
                  <c:v>10.73</c:v>
                </c:pt>
                <c:pt idx="3">
                  <c:v>10.210000000000001</c:v>
                </c:pt>
                <c:pt idx="4">
                  <c:v>14.82</c:v>
                </c:pt>
                <c:pt idx="5">
                  <c:v>34.74</c:v>
                </c:pt>
                <c:pt idx="6">
                  <c:v>53.14</c:v>
                </c:pt>
                <c:pt idx="7">
                  <c:v>44.45</c:v>
                </c:pt>
                <c:pt idx="8">
                  <c:v>30.146000000000001</c:v>
                </c:pt>
                <c:pt idx="9">
                  <c:v>48.54</c:v>
                </c:pt>
                <c:pt idx="10">
                  <c:v>54.67</c:v>
                </c:pt>
                <c:pt idx="11">
                  <c:v>89.92</c:v>
                </c:pt>
                <c:pt idx="12">
                  <c:v>95.03</c:v>
                </c:pt>
                <c:pt idx="13">
                  <c:v>100.14</c:v>
                </c:pt>
                <c:pt idx="14">
                  <c:v>109.34</c:v>
                </c:pt>
                <c:pt idx="15">
                  <c:v>121.61</c:v>
                </c:pt>
                <c:pt idx="16">
                  <c:v>127.73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C-EA8C-43CC-B1F3-96DB0C207234}"/>
            </c:ext>
          </c:extLst>
        </c:ser>
        <c:ser>
          <c:idx val="2"/>
          <c:order val="1"/>
          <c:tx>
            <c:strRef>
              <c:f>'光伏-领先'!$S$3</c:f>
              <c:strCache>
                <c:ptCount val="1"/>
                <c:pt idx="0">
                  <c:v>国内光伏新增装（保守）</c:v>
                </c:pt>
              </c:strCache>
            </c:strRef>
          </c:tx>
          <c:spPr>
            <a:solidFill>
              <a:srgbClr val="BFEBFB"/>
            </a:solidFill>
          </c:spPr>
          <c:invertIfNegative val="0"/>
          <c:dPt>
            <c:idx val="9"/>
            <c:invertIfNegative val="0"/>
            <c:bubble3D val="0"/>
            <c:spPr>
              <a:solidFill>
                <a:sysClr val="window" lastClr="FFFFFF"/>
              </a:solidFill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E-EA8C-43CC-B1F3-96DB0C207234}"/>
              </c:ext>
            </c:extLst>
          </c:dPt>
          <c:dPt>
            <c:idx val="10"/>
            <c:invertIfNegative val="0"/>
            <c:bubble3D val="0"/>
            <c:spPr>
              <a:solidFill>
                <a:sysClr val="window" lastClr="FFFFFF"/>
              </a:solidFill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0-EA8C-43CC-B1F3-96DB0C207234}"/>
              </c:ext>
            </c:extLst>
          </c:dPt>
          <c:cat>
            <c:strRef>
              <c:f>'光伏-领先'!$Q$5:$Q$21</c:f>
              <c:strCache>
                <c:ptCount val="17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2020</c:v>
                </c:pt>
                <c:pt idx="10">
                  <c:v>2021</c:v>
                </c:pt>
                <c:pt idx="11">
                  <c:v>2022E</c:v>
                </c:pt>
                <c:pt idx="12">
                  <c:v>2023E</c:v>
                </c:pt>
                <c:pt idx="13">
                  <c:v>2024E</c:v>
                </c:pt>
                <c:pt idx="14">
                  <c:v>2025E</c:v>
                </c:pt>
                <c:pt idx="15">
                  <c:v>2026E</c:v>
                </c:pt>
                <c:pt idx="16">
                  <c:v>2027E</c:v>
                </c:pt>
              </c:strCache>
            </c:strRef>
          </c:cat>
          <c:val>
            <c:numRef>
              <c:f>'光伏-领先'!$S$5:$S$21</c:f>
              <c:numCache>
                <c:formatCode>0.0</c:formatCode>
                <c:ptCount val="17"/>
                <c:pt idx="9">
                  <c:v>48.54</c:v>
                </c:pt>
                <c:pt idx="10">
                  <c:v>54.67</c:v>
                </c:pt>
                <c:pt idx="11">
                  <c:v>74.599999999999994</c:v>
                </c:pt>
                <c:pt idx="12">
                  <c:v>80.22</c:v>
                </c:pt>
                <c:pt idx="13">
                  <c:v>84.82</c:v>
                </c:pt>
                <c:pt idx="14">
                  <c:v>89.93</c:v>
                </c:pt>
                <c:pt idx="15">
                  <c:v>99.64</c:v>
                </c:pt>
                <c:pt idx="16">
                  <c:v>104.23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1-EA8C-43CC-B1F3-96DB0C2072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711777312"/>
        <c:axId val="1711766976"/>
      </c:barChart>
      <c:lineChart>
        <c:grouping val="standard"/>
        <c:varyColors val="0"/>
        <c:ser>
          <c:idx val="3"/>
          <c:order val="2"/>
          <c:tx>
            <c:strRef>
              <c:f>'光伏-领先'!$T$3</c:f>
              <c:strCache>
                <c:ptCount val="1"/>
                <c:pt idx="0">
                  <c:v>同比增速（乐观，右轴）</c:v>
                </c:pt>
              </c:strCache>
            </c:strRef>
          </c:tx>
          <c:spPr>
            <a:ln w="12700">
              <a:solidFill>
                <a:srgbClr val="003778"/>
              </a:solidFill>
              <a:prstDash val="sysDot"/>
            </a:ln>
          </c:spPr>
          <c:marker>
            <c:symbol val="circle"/>
            <c:size val="4"/>
            <c:spPr>
              <a:solidFill>
                <a:srgbClr val="002060"/>
              </a:solidFill>
              <a:ln>
                <a:noFill/>
              </a:ln>
            </c:spPr>
          </c:marker>
          <c:dPt>
            <c:idx val="2"/>
            <c:bubble3D val="0"/>
            <c:spPr>
              <a:ln w="12700">
                <a:solidFill>
                  <a:srgbClr val="003778"/>
                </a:solidFill>
                <a:prstDash val="solid"/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3-EA8C-43CC-B1F3-96DB0C207234}"/>
              </c:ext>
            </c:extLst>
          </c:dPt>
          <c:dPt>
            <c:idx val="3"/>
            <c:bubble3D val="0"/>
            <c:spPr>
              <a:ln w="12700">
                <a:solidFill>
                  <a:srgbClr val="003778"/>
                </a:solidFill>
                <a:prstDash val="solid"/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5-EA8C-43CC-B1F3-96DB0C207234}"/>
              </c:ext>
            </c:extLst>
          </c:dPt>
          <c:dPt>
            <c:idx val="4"/>
            <c:bubble3D val="0"/>
            <c:spPr>
              <a:ln w="12700">
                <a:solidFill>
                  <a:srgbClr val="003778"/>
                </a:solidFill>
                <a:prstDash val="solid"/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7-EA8C-43CC-B1F3-96DB0C207234}"/>
              </c:ext>
            </c:extLst>
          </c:dPt>
          <c:dPt>
            <c:idx val="5"/>
            <c:bubble3D val="0"/>
            <c:spPr>
              <a:ln w="12700">
                <a:solidFill>
                  <a:srgbClr val="003778"/>
                </a:solidFill>
                <a:prstDash val="solid"/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9-EA8C-43CC-B1F3-96DB0C207234}"/>
              </c:ext>
            </c:extLst>
          </c:dPt>
          <c:dPt>
            <c:idx val="6"/>
            <c:bubble3D val="0"/>
            <c:spPr>
              <a:ln w="12700">
                <a:solidFill>
                  <a:srgbClr val="003778"/>
                </a:solidFill>
                <a:prstDash val="solid"/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B-EA8C-43CC-B1F3-96DB0C207234}"/>
              </c:ext>
            </c:extLst>
          </c:dPt>
          <c:dPt>
            <c:idx val="7"/>
            <c:bubble3D val="0"/>
            <c:spPr>
              <a:ln w="12700">
                <a:solidFill>
                  <a:srgbClr val="003778"/>
                </a:solidFill>
                <a:prstDash val="solid"/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D-EA8C-43CC-B1F3-96DB0C207234}"/>
              </c:ext>
            </c:extLst>
          </c:dPt>
          <c:dPt>
            <c:idx val="8"/>
            <c:bubble3D val="0"/>
            <c:spPr>
              <a:ln w="12700">
                <a:solidFill>
                  <a:srgbClr val="003778"/>
                </a:solidFill>
                <a:prstDash val="solid"/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F-EA8C-43CC-B1F3-96DB0C207234}"/>
              </c:ext>
            </c:extLst>
          </c:dPt>
          <c:dPt>
            <c:idx val="9"/>
            <c:bubble3D val="0"/>
            <c:spPr>
              <a:ln w="12700">
                <a:solidFill>
                  <a:srgbClr val="003778"/>
                </a:solidFill>
                <a:prstDash val="solid"/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21-EA8C-43CC-B1F3-96DB0C207234}"/>
              </c:ext>
            </c:extLst>
          </c:dPt>
          <c:dPt>
            <c:idx val="10"/>
            <c:bubble3D val="0"/>
            <c:spPr>
              <a:ln w="12700">
                <a:solidFill>
                  <a:srgbClr val="003778"/>
                </a:solidFill>
                <a:prstDash val="solid"/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23-EA8C-43CC-B1F3-96DB0C207234}"/>
              </c:ext>
            </c:extLst>
          </c:dPt>
          <c:val>
            <c:numRef>
              <c:f>'光伏-领先'!$T$5:$T$21</c:f>
              <c:numCache>
                <c:formatCode>0.0%</c:formatCode>
                <c:ptCount val="17"/>
                <c:pt idx="1">
                  <c:v>0.8</c:v>
                </c:pt>
                <c:pt idx="2">
                  <c:v>1.3376906318082789</c:v>
                </c:pt>
                <c:pt idx="3">
                  <c:v>-4.8462255358806994E-2</c:v>
                </c:pt>
                <c:pt idx="4">
                  <c:v>0.4515181194906952</c:v>
                </c:pt>
                <c:pt idx="5">
                  <c:v>1.3441295546558707</c:v>
                </c:pt>
                <c:pt idx="6">
                  <c:v>0.52964881980426015</c:v>
                </c:pt>
                <c:pt idx="7">
                  <c:v>-0.16353029732781332</c:v>
                </c:pt>
                <c:pt idx="8">
                  <c:v>-0.32179977502812152</c:v>
                </c:pt>
                <c:pt idx="9">
                  <c:v>0.61016386917003906</c:v>
                </c:pt>
                <c:pt idx="10">
                  <c:v>0.12628759785743715</c:v>
                </c:pt>
                <c:pt idx="11">
                  <c:v>0.64477775745381383</c:v>
                </c:pt>
                <c:pt idx="12">
                  <c:v>5.682829181494653E-2</c:v>
                </c:pt>
                <c:pt idx="13">
                  <c:v>5.3772492896979829E-2</c:v>
                </c:pt>
                <c:pt idx="14">
                  <c:v>9.1871380067904962E-2</c:v>
                </c:pt>
                <c:pt idx="15">
                  <c:v>0.11221876714834456</c:v>
                </c:pt>
                <c:pt idx="16">
                  <c:v>5.0324808815064515E-2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24-EA8C-43CC-B1F3-96DB0C207234}"/>
            </c:ext>
          </c:extLst>
        </c:ser>
        <c:ser>
          <c:idx val="4"/>
          <c:order val="3"/>
          <c:tx>
            <c:strRef>
              <c:f>'光伏-领先'!$U$3</c:f>
              <c:strCache>
                <c:ptCount val="1"/>
                <c:pt idx="0">
                  <c:v>同比增速（保守，右轴）</c:v>
                </c:pt>
              </c:strCache>
            </c:strRef>
          </c:tx>
          <c:spPr>
            <a:ln w="12700">
              <a:solidFill>
                <a:srgbClr val="00B0F0"/>
              </a:solidFill>
              <a:prstDash val="dash"/>
            </a:ln>
          </c:spPr>
          <c:marker>
            <c:symbol val="none"/>
          </c:marker>
          <c:dPt>
            <c:idx val="12"/>
            <c:bubble3D val="0"/>
            <c:spPr>
              <a:ln w="12700">
                <a:solidFill>
                  <a:srgbClr val="00B0F0"/>
                </a:solidFill>
                <a:prstDash val="sysDot"/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26-EA8C-43CC-B1F3-96DB0C207234}"/>
              </c:ext>
            </c:extLst>
          </c:dPt>
          <c:val>
            <c:numRef>
              <c:f>'光伏-领先'!$U$5:$U$21</c:f>
              <c:numCache>
                <c:formatCode>0.0%</c:formatCode>
                <c:ptCount val="17"/>
                <c:pt idx="10">
                  <c:v>0.12628759785743715</c:v>
                </c:pt>
                <c:pt idx="11">
                  <c:v>0.36455094201573068</c:v>
                </c:pt>
                <c:pt idx="12">
                  <c:v>7.5335120643431619E-2</c:v>
                </c:pt>
                <c:pt idx="13">
                  <c:v>5.734230865120904E-2</c:v>
                </c:pt>
                <c:pt idx="14">
                  <c:v>6.0245225182740114E-2</c:v>
                </c:pt>
                <c:pt idx="15">
                  <c:v>0.10797286778605564</c:v>
                </c:pt>
                <c:pt idx="16">
                  <c:v>4.6065837013247624E-2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27-EA8C-43CC-B1F3-96DB0C2072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11765888"/>
        <c:axId val="1711765344"/>
      </c:lineChart>
      <c:catAx>
        <c:axId val="171177731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</c:spPr>
        <c:txPr>
          <a:bodyPr rot="-5400000" vert="horz"/>
          <a:lstStyle/>
          <a:p>
            <a:pPr>
              <a:defRPr sz="800" baseline="0">
                <a:latin typeface="Arial" panose="020B0604020202020204" pitchFamily="34" charset="0"/>
                <a:ea typeface="楷体" pitchFamily="49" charset="-122"/>
              </a:defRPr>
            </a:pPr>
            <a:endParaRPr lang="zh-CN"/>
          </a:p>
        </c:txPr>
        <c:crossAx val="1711766976"/>
        <c:crosses val="autoZero"/>
        <c:auto val="0"/>
        <c:lblAlgn val="ctr"/>
        <c:lblOffset val="100"/>
        <c:noMultiLvlLbl val="0"/>
      </c:catAx>
      <c:valAx>
        <c:axId val="1711766976"/>
        <c:scaling>
          <c:orientation val="minMax"/>
        </c:scaling>
        <c:delete val="0"/>
        <c:axPos val="l"/>
        <c:title>
          <c:tx>
            <c:rich>
              <a:bodyPr rot="0" vert="horz"/>
              <a:lstStyle/>
              <a:p>
                <a:pPr>
                  <a:defRPr sz="800" b="0" i="0" baseline="0">
                    <a:latin typeface="Arial" panose="020B0604020202020204" pitchFamily="34" charset="0"/>
                    <a:ea typeface="楷体" pitchFamily="49" charset="-122"/>
                  </a:defRPr>
                </a:pPr>
                <a:r>
                  <a:rPr lang="en-US" altLang="zh-CN"/>
                  <a:t>(GW)</a:t>
                </a:r>
              </a:p>
            </c:rich>
          </c:tx>
          <c:layout>
            <c:manualLayout>
              <c:xMode val="edge"/>
              <c:yMode val="edge"/>
              <c:x val="0"/>
              <c:y val="8.253135024788575E-4"/>
            </c:manualLayout>
          </c:layout>
          <c:overlay val="0"/>
        </c:title>
        <c:numFmt formatCode="#,##0_);\(#,##0\)" sourceLinked="0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</c:spPr>
        <c:txPr>
          <a:bodyPr/>
          <a:lstStyle/>
          <a:p>
            <a:pPr>
              <a:defRPr sz="800" baseline="0">
                <a:latin typeface="Arial" panose="020B0604020202020204" pitchFamily="34" charset="0"/>
                <a:ea typeface="楷体" pitchFamily="49" charset="-122"/>
              </a:defRPr>
            </a:pPr>
            <a:endParaRPr lang="zh-CN"/>
          </a:p>
        </c:txPr>
        <c:crossAx val="1711777312"/>
        <c:crosses val="autoZero"/>
        <c:crossBetween val="between"/>
      </c:valAx>
      <c:valAx>
        <c:axId val="1711765344"/>
        <c:scaling>
          <c:orientation val="minMax"/>
        </c:scaling>
        <c:delete val="0"/>
        <c:axPos val="r"/>
        <c:numFmt formatCode="0%" sourceLinked="0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</c:spPr>
        <c:txPr>
          <a:bodyPr/>
          <a:lstStyle/>
          <a:p>
            <a:pPr>
              <a:defRPr sz="800" baseline="0">
                <a:latin typeface="Arial" panose="020B0604020202020204" pitchFamily="34" charset="0"/>
                <a:ea typeface="楷体" pitchFamily="49" charset="-122"/>
              </a:defRPr>
            </a:pPr>
            <a:endParaRPr lang="zh-CN"/>
          </a:p>
        </c:txPr>
        <c:crossAx val="1711765888"/>
        <c:crosses val="max"/>
        <c:crossBetween val="between"/>
      </c:valAx>
      <c:catAx>
        <c:axId val="1711765888"/>
        <c:scaling>
          <c:orientation val="minMax"/>
        </c:scaling>
        <c:delete val="1"/>
        <c:axPos val="b"/>
        <c:majorTickMark val="out"/>
        <c:minorTickMark val="none"/>
        <c:tickLblPos val="none"/>
        <c:crossAx val="1711765344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</c:spPr>
    </c:plotArea>
    <c:legend>
      <c:legendPos val="t"/>
      <c:layout>
        <c:manualLayout>
          <c:xMode val="edge"/>
          <c:yMode val="edge"/>
          <c:x val="9.5999885593768361E-2"/>
          <c:y val="9.8868637646853958E-3"/>
          <c:w val="0.75897968381921399"/>
          <c:h val="0.19217817845973259"/>
        </c:manualLayout>
      </c:layout>
      <c:overlay val="0"/>
      <c:txPr>
        <a:bodyPr/>
        <a:lstStyle/>
        <a:p>
          <a:pPr>
            <a:defRPr sz="800" baseline="0">
              <a:latin typeface="Arial" panose="020B0604020202020204" pitchFamily="34" charset="0"/>
              <a:ea typeface="楷体" pitchFamily="49" charset="-122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 paperSize="9" orientation="landscape"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5.0182232559008458E-2"/>
          <c:y val="0.12852307269869964"/>
          <c:w val="0.8972630556411767"/>
          <c:h val="0.7582559356193336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'风电-领先 '!$W$2</c:f>
              <c:strCache>
                <c:ptCount val="1"/>
                <c:pt idx="0">
                  <c:v>风电新增装机量（季累）</c:v>
                </c:pt>
              </c:strCache>
            </c:strRef>
          </c:tx>
          <c:spPr>
            <a:solidFill>
              <a:srgbClr val="003778"/>
            </a:solidFill>
            <a:ln>
              <a:noFill/>
            </a:ln>
          </c:spPr>
          <c:invertIfNegative val="0"/>
          <c:cat>
            <c:numRef>
              <c:f>'风电-领先 '!$T$25:$T$64</c:f>
              <c:numCache>
                <c:formatCode>yyyy\-mm</c:formatCode>
                <c:ptCount val="40"/>
                <c:pt idx="0">
                  <c:v>41639</c:v>
                </c:pt>
                <c:pt idx="1">
                  <c:v>41729</c:v>
                </c:pt>
                <c:pt idx="2">
                  <c:v>41820</c:v>
                </c:pt>
                <c:pt idx="3">
                  <c:v>41912</c:v>
                </c:pt>
                <c:pt idx="4">
                  <c:v>42004</c:v>
                </c:pt>
                <c:pt idx="5">
                  <c:v>42094</c:v>
                </c:pt>
                <c:pt idx="6">
                  <c:v>42185</c:v>
                </c:pt>
                <c:pt idx="7">
                  <c:v>42277</c:v>
                </c:pt>
                <c:pt idx="8">
                  <c:v>42369</c:v>
                </c:pt>
                <c:pt idx="9">
                  <c:v>42460</c:v>
                </c:pt>
                <c:pt idx="10">
                  <c:v>42551</c:v>
                </c:pt>
                <c:pt idx="11">
                  <c:v>42643</c:v>
                </c:pt>
                <c:pt idx="12">
                  <c:v>42735</c:v>
                </c:pt>
                <c:pt idx="13">
                  <c:v>42825</c:v>
                </c:pt>
                <c:pt idx="14">
                  <c:v>42916</c:v>
                </c:pt>
                <c:pt idx="15">
                  <c:v>43008</c:v>
                </c:pt>
                <c:pt idx="16">
                  <c:v>43100</c:v>
                </c:pt>
                <c:pt idx="17">
                  <c:v>43190</c:v>
                </c:pt>
                <c:pt idx="18">
                  <c:v>43281</c:v>
                </c:pt>
                <c:pt idx="19">
                  <c:v>43373</c:v>
                </c:pt>
                <c:pt idx="20">
                  <c:v>43465</c:v>
                </c:pt>
                <c:pt idx="21">
                  <c:v>43555</c:v>
                </c:pt>
                <c:pt idx="22">
                  <c:v>43646</c:v>
                </c:pt>
                <c:pt idx="23">
                  <c:v>43738</c:v>
                </c:pt>
                <c:pt idx="24">
                  <c:v>43830</c:v>
                </c:pt>
                <c:pt idx="25">
                  <c:v>43921</c:v>
                </c:pt>
                <c:pt idx="26">
                  <c:v>44012</c:v>
                </c:pt>
                <c:pt idx="27">
                  <c:v>44104</c:v>
                </c:pt>
                <c:pt idx="28">
                  <c:v>44196</c:v>
                </c:pt>
                <c:pt idx="29">
                  <c:v>44286</c:v>
                </c:pt>
                <c:pt idx="30">
                  <c:v>44377</c:v>
                </c:pt>
                <c:pt idx="31">
                  <c:v>44469</c:v>
                </c:pt>
                <c:pt idx="32">
                  <c:v>44561</c:v>
                </c:pt>
                <c:pt idx="33">
                  <c:v>44651</c:v>
                </c:pt>
                <c:pt idx="34">
                  <c:v>44742</c:v>
                </c:pt>
                <c:pt idx="35">
                  <c:v>44834</c:v>
                </c:pt>
                <c:pt idx="36">
                  <c:v>44926</c:v>
                </c:pt>
                <c:pt idx="37">
                  <c:v>45016</c:v>
                </c:pt>
                <c:pt idx="38">
                  <c:v>45107</c:v>
                </c:pt>
                <c:pt idx="39">
                  <c:v>45199</c:v>
                </c:pt>
              </c:numCache>
            </c:numRef>
          </c:cat>
          <c:val>
            <c:numRef>
              <c:f>'风电-领先 '!$W$25:$W$64</c:f>
              <c:numCache>
                <c:formatCode>0.0</c:formatCode>
                <c:ptCount val="40"/>
                <c:pt idx="0">
                  <c:v>14.064200000000001</c:v>
                </c:pt>
                <c:pt idx="1">
                  <c:v>1.96</c:v>
                </c:pt>
                <c:pt idx="2">
                  <c:v>4.43</c:v>
                </c:pt>
                <c:pt idx="3">
                  <c:v>6.0922000000000001</c:v>
                </c:pt>
                <c:pt idx="4">
                  <c:v>21.005700000000001</c:v>
                </c:pt>
                <c:pt idx="5">
                  <c:v>1.9887999999999999</c:v>
                </c:pt>
                <c:pt idx="6">
                  <c:v>6.5077999999999996</c:v>
                </c:pt>
                <c:pt idx="7">
                  <c:v>11.5954</c:v>
                </c:pt>
                <c:pt idx="8">
                  <c:v>29.608649999999997</c:v>
                </c:pt>
                <c:pt idx="9">
                  <c:v>2.5088999999999997</c:v>
                </c:pt>
                <c:pt idx="10">
                  <c:v>5.7395000000000005</c:v>
                </c:pt>
                <c:pt idx="11">
                  <c:v>8.2434000000000012</c:v>
                </c:pt>
                <c:pt idx="12">
                  <c:v>18.73</c:v>
                </c:pt>
                <c:pt idx="13">
                  <c:v>3.5172000000000003</c:v>
                </c:pt>
                <c:pt idx="14">
                  <c:v>6.0082000000000004</c:v>
                </c:pt>
                <c:pt idx="15">
                  <c:v>9.7010000000000005</c:v>
                </c:pt>
                <c:pt idx="16">
                  <c:v>19.516742999999998</c:v>
                </c:pt>
                <c:pt idx="17">
                  <c:v>5.26</c:v>
                </c:pt>
                <c:pt idx="18">
                  <c:v>7.53</c:v>
                </c:pt>
                <c:pt idx="19">
                  <c:v>12.61</c:v>
                </c:pt>
                <c:pt idx="20">
                  <c:v>21</c:v>
                </c:pt>
                <c:pt idx="21">
                  <c:v>4.78</c:v>
                </c:pt>
                <c:pt idx="22">
                  <c:v>9.09</c:v>
                </c:pt>
                <c:pt idx="23">
                  <c:v>13.08</c:v>
                </c:pt>
                <c:pt idx="24">
                  <c:v>25.72</c:v>
                </c:pt>
                <c:pt idx="25">
                  <c:v>2.36</c:v>
                </c:pt>
                <c:pt idx="26">
                  <c:v>6.32</c:v>
                </c:pt>
                <c:pt idx="27">
                  <c:v>13.06</c:v>
                </c:pt>
                <c:pt idx="28">
                  <c:v>72.11</c:v>
                </c:pt>
                <c:pt idx="29">
                  <c:v>5.26</c:v>
                </c:pt>
                <c:pt idx="30">
                  <c:v>10.84</c:v>
                </c:pt>
                <c:pt idx="31">
                  <c:v>16.43</c:v>
                </c:pt>
                <c:pt idx="32">
                  <c:v>47.57</c:v>
                </c:pt>
                <c:pt idx="33">
                  <c:v>7.9</c:v>
                </c:pt>
                <c:pt idx="34">
                  <c:v>12.94</c:v>
                </c:pt>
                <c:pt idx="35">
                  <c:v>19.239999999999998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302-4A6C-AFFD-FB61BB658E38}"/>
            </c:ext>
          </c:extLst>
        </c:ser>
        <c:ser>
          <c:idx val="1"/>
          <c:order val="1"/>
          <c:tx>
            <c:strRef>
              <c:f>'风电-领先 '!$X$2</c:f>
              <c:strCache>
                <c:ptCount val="1"/>
                <c:pt idx="0">
                  <c:v>风电公开招标量（滞后12个月，季累）</c:v>
                </c:pt>
              </c:strCache>
            </c:strRef>
          </c:tx>
          <c:spPr>
            <a:solidFill>
              <a:srgbClr val="BFEBFB"/>
            </a:solidFill>
            <a:ln>
              <a:noFill/>
            </a:ln>
          </c:spPr>
          <c:invertIfNegative val="0"/>
          <c:cat>
            <c:numRef>
              <c:f>'风电-领先 '!$T$25:$T$64</c:f>
              <c:numCache>
                <c:formatCode>yyyy\-mm</c:formatCode>
                <c:ptCount val="40"/>
                <c:pt idx="0">
                  <c:v>41639</c:v>
                </c:pt>
                <c:pt idx="1">
                  <c:v>41729</c:v>
                </c:pt>
                <c:pt idx="2">
                  <c:v>41820</c:v>
                </c:pt>
                <c:pt idx="3">
                  <c:v>41912</c:v>
                </c:pt>
                <c:pt idx="4">
                  <c:v>42004</c:v>
                </c:pt>
                <c:pt idx="5">
                  <c:v>42094</c:v>
                </c:pt>
                <c:pt idx="6">
                  <c:v>42185</c:v>
                </c:pt>
                <c:pt idx="7">
                  <c:v>42277</c:v>
                </c:pt>
                <c:pt idx="8">
                  <c:v>42369</c:v>
                </c:pt>
                <c:pt idx="9">
                  <c:v>42460</c:v>
                </c:pt>
                <c:pt idx="10">
                  <c:v>42551</c:v>
                </c:pt>
                <c:pt idx="11">
                  <c:v>42643</c:v>
                </c:pt>
                <c:pt idx="12">
                  <c:v>42735</c:v>
                </c:pt>
                <c:pt idx="13">
                  <c:v>42825</c:v>
                </c:pt>
                <c:pt idx="14">
                  <c:v>42916</c:v>
                </c:pt>
                <c:pt idx="15">
                  <c:v>43008</c:v>
                </c:pt>
                <c:pt idx="16">
                  <c:v>43100</c:v>
                </c:pt>
                <c:pt idx="17">
                  <c:v>43190</c:v>
                </c:pt>
                <c:pt idx="18">
                  <c:v>43281</c:v>
                </c:pt>
                <c:pt idx="19">
                  <c:v>43373</c:v>
                </c:pt>
                <c:pt idx="20">
                  <c:v>43465</c:v>
                </c:pt>
                <c:pt idx="21">
                  <c:v>43555</c:v>
                </c:pt>
                <c:pt idx="22">
                  <c:v>43646</c:v>
                </c:pt>
                <c:pt idx="23">
                  <c:v>43738</c:v>
                </c:pt>
                <c:pt idx="24">
                  <c:v>43830</c:v>
                </c:pt>
                <c:pt idx="25">
                  <c:v>43921</c:v>
                </c:pt>
                <c:pt idx="26">
                  <c:v>44012</c:v>
                </c:pt>
                <c:pt idx="27">
                  <c:v>44104</c:v>
                </c:pt>
                <c:pt idx="28">
                  <c:v>44196</c:v>
                </c:pt>
                <c:pt idx="29">
                  <c:v>44286</c:v>
                </c:pt>
                <c:pt idx="30">
                  <c:v>44377</c:v>
                </c:pt>
                <c:pt idx="31">
                  <c:v>44469</c:v>
                </c:pt>
                <c:pt idx="32">
                  <c:v>44561</c:v>
                </c:pt>
                <c:pt idx="33">
                  <c:v>44651</c:v>
                </c:pt>
                <c:pt idx="34">
                  <c:v>44742</c:v>
                </c:pt>
                <c:pt idx="35">
                  <c:v>44834</c:v>
                </c:pt>
                <c:pt idx="36">
                  <c:v>44926</c:v>
                </c:pt>
                <c:pt idx="37">
                  <c:v>45016</c:v>
                </c:pt>
                <c:pt idx="38">
                  <c:v>45107</c:v>
                </c:pt>
                <c:pt idx="39">
                  <c:v>45199</c:v>
                </c:pt>
              </c:numCache>
            </c:numRef>
          </c:cat>
          <c:val>
            <c:numRef>
              <c:f>'风电-领先 '!$X$25:$X$64</c:f>
              <c:numCache>
                <c:formatCode>0.0</c:formatCode>
                <c:ptCount val="40"/>
                <c:pt idx="0">
                  <c:v>8.4</c:v>
                </c:pt>
                <c:pt idx="1">
                  <c:v>3.8</c:v>
                </c:pt>
                <c:pt idx="2">
                  <c:v>8.6</c:v>
                </c:pt>
                <c:pt idx="3">
                  <c:v>12.6</c:v>
                </c:pt>
                <c:pt idx="4">
                  <c:v>17.399999999999999</c:v>
                </c:pt>
                <c:pt idx="5">
                  <c:v>6.8</c:v>
                </c:pt>
                <c:pt idx="6">
                  <c:v>12.3</c:v>
                </c:pt>
                <c:pt idx="7">
                  <c:v>17.3</c:v>
                </c:pt>
                <c:pt idx="8">
                  <c:v>27.5</c:v>
                </c:pt>
                <c:pt idx="9">
                  <c:v>4.3</c:v>
                </c:pt>
                <c:pt idx="10">
                  <c:v>8</c:v>
                </c:pt>
                <c:pt idx="11">
                  <c:v>14.4</c:v>
                </c:pt>
                <c:pt idx="12">
                  <c:v>18.7</c:v>
                </c:pt>
                <c:pt idx="13">
                  <c:v>7.6</c:v>
                </c:pt>
                <c:pt idx="14">
                  <c:v>14.2</c:v>
                </c:pt>
                <c:pt idx="15">
                  <c:v>24.2</c:v>
                </c:pt>
                <c:pt idx="16">
                  <c:v>28.4</c:v>
                </c:pt>
                <c:pt idx="17">
                  <c:v>6.7</c:v>
                </c:pt>
                <c:pt idx="18">
                  <c:v>15.3</c:v>
                </c:pt>
                <c:pt idx="19">
                  <c:v>21.4</c:v>
                </c:pt>
                <c:pt idx="20">
                  <c:v>27.2</c:v>
                </c:pt>
                <c:pt idx="21">
                  <c:v>7.4</c:v>
                </c:pt>
                <c:pt idx="22">
                  <c:v>16.7</c:v>
                </c:pt>
                <c:pt idx="23">
                  <c:v>23.9</c:v>
                </c:pt>
                <c:pt idx="24">
                  <c:v>33.5</c:v>
                </c:pt>
                <c:pt idx="25">
                  <c:v>14.9</c:v>
                </c:pt>
                <c:pt idx="26">
                  <c:v>32.299999999999997</c:v>
                </c:pt>
                <c:pt idx="27">
                  <c:v>49.9</c:v>
                </c:pt>
                <c:pt idx="28">
                  <c:v>65.2</c:v>
                </c:pt>
                <c:pt idx="29">
                  <c:v>4.3</c:v>
                </c:pt>
                <c:pt idx="30">
                  <c:v>11</c:v>
                </c:pt>
                <c:pt idx="31">
                  <c:v>17.3</c:v>
                </c:pt>
                <c:pt idx="32">
                  <c:v>31.1</c:v>
                </c:pt>
                <c:pt idx="33">
                  <c:v>14.2</c:v>
                </c:pt>
                <c:pt idx="34">
                  <c:v>31.5</c:v>
                </c:pt>
                <c:pt idx="35">
                  <c:v>41.9</c:v>
                </c:pt>
                <c:pt idx="36">
                  <c:v>54.2</c:v>
                </c:pt>
                <c:pt idx="37">
                  <c:v>24.7</c:v>
                </c:pt>
                <c:pt idx="38">
                  <c:v>51.1</c:v>
                </c:pt>
                <c:pt idx="39">
                  <c:v>76.3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A302-4A6C-AFFD-FB61BB658E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711777856"/>
        <c:axId val="1711778400"/>
      </c:barChart>
      <c:lineChart>
        <c:grouping val="standard"/>
        <c:varyColors val="0"/>
        <c:ser>
          <c:idx val="2"/>
          <c:order val="2"/>
          <c:tx>
            <c:strRef>
              <c:f>'风电-领先 '!$Y$2</c:f>
              <c:strCache>
                <c:ptCount val="1"/>
                <c:pt idx="0">
                  <c:v>风电新增装机量同比（右轴）</c:v>
                </c:pt>
              </c:strCache>
            </c:strRef>
          </c:tx>
          <c:marker>
            <c:symbol val="square"/>
            <c:size val="5"/>
            <c:spPr>
              <a:ln>
                <a:noFill/>
              </a:ln>
            </c:spPr>
          </c:marker>
          <c:dPt>
            <c:idx val="32"/>
            <c:marker>
              <c:symbol val="none"/>
            </c:marker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02-A302-4A6C-AFFD-FB61BB658E38}"/>
              </c:ext>
            </c:extLst>
          </c:dPt>
          <c:cat>
            <c:numRef>
              <c:f>'风电-领先 '!$T$25:$T$64</c:f>
              <c:numCache>
                <c:formatCode>yyyy\-mm</c:formatCode>
                <c:ptCount val="40"/>
                <c:pt idx="0">
                  <c:v>41639</c:v>
                </c:pt>
                <c:pt idx="1">
                  <c:v>41729</c:v>
                </c:pt>
                <c:pt idx="2">
                  <c:v>41820</c:v>
                </c:pt>
                <c:pt idx="3">
                  <c:v>41912</c:v>
                </c:pt>
                <c:pt idx="4">
                  <c:v>42004</c:v>
                </c:pt>
                <c:pt idx="5">
                  <c:v>42094</c:v>
                </c:pt>
                <c:pt idx="6">
                  <c:v>42185</c:v>
                </c:pt>
                <c:pt idx="7">
                  <c:v>42277</c:v>
                </c:pt>
                <c:pt idx="8">
                  <c:v>42369</c:v>
                </c:pt>
                <c:pt idx="9">
                  <c:v>42460</c:v>
                </c:pt>
                <c:pt idx="10">
                  <c:v>42551</c:v>
                </c:pt>
                <c:pt idx="11">
                  <c:v>42643</c:v>
                </c:pt>
                <c:pt idx="12">
                  <c:v>42735</c:v>
                </c:pt>
                <c:pt idx="13">
                  <c:v>42825</c:v>
                </c:pt>
                <c:pt idx="14">
                  <c:v>42916</c:v>
                </c:pt>
                <c:pt idx="15">
                  <c:v>43008</c:v>
                </c:pt>
                <c:pt idx="16">
                  <c:v>43100</c:v>
                </c:pt>
                <c:pt idx="17">
                  <c:v>43190</c:v>
                </c:pt>
                <c:pt idx="18">
                  <c:v>43281</c:v>
                </c:pt>
                <c:pt idx="19">
                  <c:v>43373</c:v>
                </c:pt>
                <c:pt idx="20">
                  <c:v>43465</c:v>
                </c:pt>
                <c:pt idx="21">
                  <c:v>43555</c:v>
                </c:pt>
                <c:pt idx="22">
                  <c:v>43646</c:v>
                </c:pt>
                <c:pt idx="23">
                  <c:v>43738</c:v>
                </c:pt>
                <c:pt idx="24">
                  <c:v>43830</c:v>
                </c:pt>
                <c:pt idx="25">
                  <c:v>43921</c:v>
                </c:pt>
                <c:pt idx="26">
                  <c:v>44012</c:v>
                </c:pt>
                <c:pt idx="27">
                  <c:v>44104</c:v>
                </c:pt>
                <c:pt idx="28">
                  <c:v>44196</c:v>
                </c:pt>
                <c:pt idx="29">
                  <c:v>44286</c:v>
                </c:pt>
                <c:pt idx="30">
                  <c:v>44377</c:v>
                </c:pt>
                <c:pt idx="31">
                  <c:v>44469</c:v>
                </c:pt>
                <c:pt idx="32">
                  <c:v>44561</c:v>
                </c:pt>
                <c:pt idx="33">
                  <c:v>44651</c:v>
                </c:pt>
                <c:pt idx="34">
                  <c:v>44742</c:v>
                </c:pt>
                <c:pt idx="35">
                  <c:v>44834</c:v>
                </c:pt>
                <c:pt idx="36">
                  <c:v>44926</c:v>
                </c:pt>
                <c:pt idx="37">
                  <c:v>45016</c:v>
                </c:pt>
                <c:pt idx="38">
                  <c:v>45107</c:v>
                </c:pt>
                <c:pt idx="39">
                  <c:v>45199</c:v>
                </c:pt>
              </c:numCache>
            </c:numRef>
          </c:cat>
          <c:val>
            <c:numRef>
              <c:f>'风电-领先 '!$Y$25:$Y$64</c:f>
              <c:numCache>
                <c:formatCode>0%</c:formatCode>
                <c:ptCount val="40"/>
                <c:pt idx="0">
                  <c:v>8.5200617283950564E-2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0.49355811208600553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0.40955312129564803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-0.36741458999312693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4.2004431393486197E-2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7.5999207449726658E-2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0.22476190476190472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1.8036547433903576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-0.34031341006795168</c:v>
                </c:pt>
                <c:pt idx="33">
                  <c:v>0.50190114068441072</c:v>
                </c:pt>
                <c:pt idx="34">
                  <c:v>0.19372693726937262</c:v>
                </c:pt>
                <c:pt idx="35">
                  <c:v>0.17102860620815585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3-A302-4A6C-AFFD-FB61BB658E38}"/>
            </c:ext>
          </c:extLst>
        </c:ser>
        <c:ser>
          <c:idx val="3"/>
          <c:order val="3"/>
          <c:tx>
            <c:strRef>
              <c:f>'风电-领先 '!$Z$2</c:f>
              <c:strCache>
                <c:ptCount val="1"/>
                <c:pt idx="0">
                  <c:v>风电公开招标量同比（滞后12个月，右轴）</c:v>
                </c:pt>
              </c:strCache>
            </c:strRef>
          </c:tx>
          <c:spPr>
            <a:ln w="12700">
              <a:solidFill>
                <a:srgbClr val="00B0F0"/>
              </a:solidFill>
              <a:prstDash val="solid"/>
            </a:ln>
          </c:spPr>
          <c:marker>
            <c:symbol val="circle"/>
            <c:size val="4"/>
            <c:spPr>
              <a:solidFill>
                <a:srgbClr val="00B0F0"/>
              </a:solidFill>
              <a:ln>
                <a:noFill/>
              </a:ln>
            </c:spPr>
          </c:marker>
          <c:dPt>
            <c:idx val="33"/>
            <c:marker>
              <c:spPr>
                <a:solidFill>
                  <a:srgbClr val="00B0F0"/>
                </a:solidFill>
                <a:ln>
                  <a:noFill/>
                  <a:prstDash val="solid"/>
                </a:ln>
              </c:spPr>
            </c:marker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04-A302-4A6C-AFFD-FB61BB658E38}"/>
              </c:ext>
            </c:extLst>
          </c:dPt>
          <c:dPt>
            <c:idx val="34"/>
            <c:marker>
              <c:spPr>
                <a:solidFill>
                  <a:srgbClr val="00B0F0"/>
                </a:solidFill>
                <a:ln>
                  <a:noFill/>
                  <a:prstDash val="solid"/>
                </a:ln>
              </c:spPr>
            </c:marker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05-A302-4A6C-AFFD-FB61BB658E38}"/>
              </c:ext>
            </c:extLst>
          </c:dPt>
          <c:dPt>
            <c:idx val="35"/>
            <c:marker>
              <c:spPr>
                <a:solidFill>
                  <a:srgbClr val="00B0F0"/>
                </a:solidFill>
                <a:ln>
                  <a:noFill/>
                  <a:prstDash val="solid"/>
                </a:ln>
              </c:spPr>
            </c:marker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07-A302-4A6C-AFFD-FB61BB658E38}"/>
              </c:ext>
            </c:extLst>
          </c:dPt>
          <c:dPt>
            <c:idx val="36"/>
            <c:bubble3D val="0"/>
            <c:spPr>
              <a:ln w="12700">
                <a:solidFill>
                  <a:srgbClr val="00B0F0"/>
                </a:solidFill>
                <a:prstDash val="sysDot"/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A302-4A6C-AFFD-FB61BB658E38}"/>
              </c:ext>
            </c:extLst>
          </c:dPt>
          <c:dPt>
            <c:idx val="37"/>
            <c:marker>
              <c:spPr>
                <a:solidFill>
                  <a:srgbClr val="00B0F0"/>
                </a:solidFill>
                <a:ln>
                  <a:solidFill>
                    <a:srgbClr val="00B0F0"/>
                  </a:solidFill>
                  <a:prstDash val="sysDot"/>
                </a:ln>
              </c:spPr>
            </c:marker>
            <c:bubble3D val="0"/>
            <c:spPr>
              <a:ln w="12700">
                <a:solidFill>
                  <a:srgbClr val="00B0F0"/>
                </a:solidFill>
                <a:prstDash val="sysDot"/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B-A302-4A6C-AFFD-FB61BB658E38}"/>
              </c:ext>
            </c:extLst>
          </c:dPt>
          <c:dPt>
            <c:idx val="38"/>
            <c:marker>
              <c:spPr>
                <a:solidFill>
                  <a:srgbClr val="00B0F0"/>
                </a:solidFill>
                <a:ln>
                  <a:noFill/>
                  <a:prstDash val="sysDot"/>
                </a:ln>
              </c:spPr>
            </c:marker>
            <c:bubble3D val="0"/>
            <c:spPr>
              <a:ln w="12700">
                <a:solidFill>
                  <a:srgbClr val="00B0F0"/>
                </a:solidFill>
                <a:prstDash val="sysDot"/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D-A302-4A6C-AFFD-FB61BB658E38}"/>
              </c:ext>
            </c:extLst>
          </c:dPt>
          <c:dPt>
            <c:idx val="39"/>
            <c:marker>
              <c:spPr>
                <a:solidFill>
                  <a:srgbClr val="00B0F0"/>
                </a:solidFill>
                <a:ln>
                  <a:noFill/>
                  <a:prstDash val="sysDot"/>
                </a:ln>
              </c:spPr>
            </c:marker>
            <c:bubble3D val="0"/>
            <c:spPr>
              <a:ln w="12700">
                <a:solidFill>
                  <a:srgbClr val="00B0F0"/>
                </a:solidFill>
                <a:prstDash val="sysDot"/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F-A302-4A6C-AFFD-FB61BB658E38}"/>
              </c:ext>
            </c:extLst>
          </c:dPt>
          <c:cat>
            <c:numRef>
              <c:f>'风电-领先 '!$T$25:$T$64</c:f>
              <c:numCache>
                <c:formatCode>yyyy\-mm</c:formatCode>
                <c:ptCount val="40"/>
                <c:pt idx="0">
                  <c:v>41639</c:v>
                </c:pt>
                <c:pt idx="1">
                  <c:v>41729</c:v>
                </c:pt>
                <c:pt idx="2">
                  <c:v>41820</c:v>
                </c:pt>
                <c:pt idx="3">
                  <c:v>41912</c:v>
                </c:pt>
                <c:pt idx="4">
                  <c:v>42004</c:v>
                </c:pt>
                <c:pt idx="5">
                  <c:v>42094</c:v>
                </c:pt>
                <c:pt idx="6">
                  <c:v>42185</c:v>
                </c:pt>
                <c:pt idx="7">
                  <c:v>42277</c:v>
                </c:pt>
                <c:pt idx="8">
                  <c:v>42369</c:v>
                </c:pt>
                <c:pt idx="9">
                  <c:v>42460</c:v>
                </c:pt>
                <c:pt idx="10">
                  <c:v>42551</c:v>
                </c:pt>
                <c:pt idx="11">
                  <c:v>42643</c:v>
                </c:pt>
                <c:pt idx="12">
                  <c:v>42735</c:v>
                </c:pt>
                <c:pt idx="13">
                  <c:v>42825</c:v>
                </c:pt>
                <c:pt idx="14">
                  <c:v>42916</c:v>
                </c:pt>
                <c:pt idx="15">
                  <c:v>43008</c:v>
                </c:pt>
                <c:pt idx="16">
                  <c:v>43100</c:v>
                </c:pt>
                <c:pt idx="17">
                  <c:v>43190</c:v>
                </c:pt>
                <c:pt idx="18">
                  <c:v>43281</c:v>
                </c:pt>
                <c:pt idx="19">
                  <c:v>43373</c:v>
                </c:pt>
                <c:pt idx="20">
                  <c:v>43465</c:v>
                </c:pt>
                <c:pt idx="21">
                  <c:v>43555</c:v>
                </c:pt>
                <c:pt idx="22">
                  <c:v>43646</c:v>
                </c:pt>
                <c:pt idx="23">
                  <c:v>43738</c:v>
                </c:pt>
                <c:pt idx="24">
                  <c:v>43830</c:v>
                </c:pt>
                <c:pt idx="25">
                  <c:v>43921</c:v>
                </c:pt>
                <c:pt idx="26">
                  <c:v>44012</c:v>
                </c:pt>
                <c:pt idx="27">
                  <c:v>44104</c:v>
                </c:pt>
                <c:pt idx="28">
                  <c:v>44196</c:v>
                </c:pt>
                <c:pt idx="29">
                  <c:v>44286</c:v>
                </c:pt>
                <c:pt idx="30">
                  <c:v>44377</c:v>
                </c:pt>
                <c:pt idx="31">
                  <c:v>44469</c:v>
                </c:pt>
                <c:pt idx="32">
                  <c:v>44561</c:v>
                </c:pt>
                <c:pt idx="33">
                  <c:v>44651</c:v>
                </c:pt>
                <c:pt idx="34">
                  <c:v>44742</c:v>
                </c:pt>
                <c:pt idx="35">
                  <c:v>44834</c:v>
                </c:pt>
                <c:pt idx="36">
                  <c:v>44926</c:v>
                </c:pt>
                <c:pt idx="37">
                  <c:v>45016</c:v>
                </c:pt>
                <c:pt idx="38">
                  <c:v>45107</c:v>
                </c:pt>
                <c:pt idx="39">
                  <c:v>45199</c:v>
                </c:pt>
              </c:numCache>
            </c:numRef>
          </c:cat>
          <c:val>
            <c:numRef>
              <c:f>'风电-领先 '!$Z$25:$Z$64</c:f>
              <c:numCache>
                <c:formatCode>0%</c:formatCode>
                <c:ptCount val="40"/>
                <c:pt idx="0">
                  <c:v>-0.59615384615384615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1.0714285714285712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0.58045977011494276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-0.32000000000000006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0.51871657754010703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-4.2253521126760507E-2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0.23161764705882359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0.94626865671641802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-0.52300613496932513</c:v>
                </c:pt>
                <c:pt idx="33">
                  <c:v>2.3023255813953489</c:v>
                </c:pt>
                <c:pt idx="34">
                  <c:v>1.8636363636363638</c:v>
                </c:pt>
                <c:pt idx="35">
                  <c:v>1.4219653179190748</c:v>
                </c:pt>
                <c:pt idx="36">
                  <c:v>0.74276527331189701</c:v>
                </c:pt>
                <c:pt idx="37">
                  <c:v>0.73943661971830998</c:v>
                </c:pt>
                <c:pt idx="38">
                  <c:v>0.62222222222222223</c:v>
                </c:pt>
                <c:pt idx="39">
                  <c:v>0.82100238663484482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10-A302-4A6C-AFFD-FB61BB658E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11767520"/>
        <c:axId val="1711766432"/>
      </c:lineChart>
      <c:catAx>
        <c:axId val="1711777856"/>
        <c:scaling>
          <c:orientation val="minMax"/>
          <c:min val="1"/>
        </c:scaling>
        <c:delete val="0"/>
        <c:axPos val="b"/>
        <c:numFmt formatCode="yyyy\-mm" sourceLinked="0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</c:spPr>
        <c:txPr>
          <a:bodyPr rot="-5400000" vert="horz"/>
          <a:lstStyle/>
          <a:p>
            <a:pPr>
              <a:defRPr sz="700" baseline="0">
                <a:latin typeface="Arial" panose="020B0604020202020204" pitchFamily="34" charset="0"/>
                <a:ea typeface="楷体" pitchFamily="49" charset="-122"/>
              </a:defRPr>
            </a:pPr>
            <a:endParaRPr lang="zh-CN"/>
          </a:p>
        </c:txPr>
        <c:crossAx val="1711778400"/>
        <c:crosses val="autoZero"/>
        <c:auto val="0"/>
        <c:lblAlgn val="ctr"/>
        <c:lblOffset val="100"/>
        <c:noMultiLvlLbl val="1"/>
      </c:catAx>
      <c:valAx>
        <c:axId val="1711778400"/>
        <c:scaling>
          <c:orientation val="minMax"/>
        </c:scaling>
        <c:delete val="0"/>
        <c:axPos val="l"/>
        <c:title>
          <c:tx>
            <c:rich>
              <a:bodyPr rot="0" vert="horz"/>
              <a:lstStyle/>
              <a:p>
                <a:pPr>
                  <a:defRPr sz="700" b="0" i="0" baseline="0">
                    <a:latin typeface="Arial" panose="020B0604020202020204" pitchFamily="34" charset="0"/>
                    <a:ea typeface="楷体" pitchFamily="49" charset="-122"/>
                  </a:defRPr>
                </a:pPr>
                <a:r>
                  <a:rPr lang="en-US" altLang="zh-CN" sz="700"/>
                  <a:t>(GW)</a:t>
                </a:r>
              </a:p>
            </c:rich>
          </c:tx>
          <c:layout>
            <c:manualLayout>
              <c:xMode val="edge"/>
              <c:yMode val="edge"/>
              <c:x val="1.2738346127670916E-3"/>
              <c:y val="8.2517845469566619E-4"/>
            </c:manualLayout>
          </c:layout>
          <c:overlay val="0"/>
        </c:title>
        <c:numFmt formatCode="#,##0_);\(#,##0\)" sourceLinked="0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</c:spPr>
        <c:txPr>
          <a:bodyPr/>
          <a:lstStyle/>
          <a:p>
            <a:pPr>
              <a:defRPr sz="700" baseline="0">
                <a:latin typeface="Arial" panose="020B0604020202020204" pitchFamily="34" charset="0"/>
                <a:ea typeface="楷体" pitchFamily="49" charset="-122"/>
              </a:defRPr>
            </a:pPr>
            <a:endParaRPr lang="zh-CN"/>
          </a:p>
        </c:txPr>
        <c:crossAx val="1711777856"/>
        <c:crosses val="autoZero"/>
        <c:crossBetween val="between"/>
      </c:valAx>
      <c:valAx>
        <c:axId val="1711766432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ln>
            <a:solidFill>
              <a:sysClr val="windowText" lastClr="000000"/>
            </a:solidFill>
          </a:ln>
        </c:spPr>
        <c:txPr>
          <a:bodyPr/>
          <a:lstStyle/>
          <a:p>
            <a:pPr>
              <a:defRPr sz="700">
                <a:latin typeface="Arial" panose="020B0604020202020204" pitchFamily="34" charset="0"/>
                <a:cs typeface="Arial" panose="020B0604020202020204" pitchFamily="34" charset="0"/>
              </a:defRPr>
            </a:pPr>
            <a:endParaRPr lang="zh-CN"/>
          </a:p>
        </c:txPr>
        <c:crossAx val="1711767520"/>
        <c:crosses val="max"/>
        <c:crossBetween val="between"/>
      </c:valAx>
      <c:dateAx>
        <c:axId val="1711767520"/>
        <c:scaling>
          <c:orientation val="minMax"/>
        </c:scaling>
        <c:delete val="1"/>
        <c:axPos val="b"/>
        <c:numFmt formatCode="yyyy\-mm" sourceLinked="1"/>
        <c:majorTickMark val="out"/>
        <c:minorTickMark val="none"/>
        <c:tickLblPos val="nextTo"/>
        <c:crossAx val="1711766432"/>
        <c:crosses val="autoZero"/>
        <c:auto val="1"/>
        <c:lblOffset val="100"/>
        <c:baseTimeUnit val="months"/>
      </c:dateAx>
      <c:spPr>
        <a:noFill/>
        <a:ln w="25400">
          <a:noFill/>
        </a:ln>
      </c:spPr>
    </c:plotArea>
    <c:legend>
      <c:legendPos val="t"/>
      <c:layout>
        <c:manualLayout>
          <c:xMode val="edge"/>
          <c:yMode val="edge"/>
          <c:x val="9.3819548565877028E-2"/>
          <c:y val="1.570820481232172E-2"/>
          <c:w val="0.7487103439538515"/>
          <c:h val="0.10364406633405704"/>
        </c:manualLayout>
      </c:layout>
      <c:overlay val="0"/>
      <c:txPr>
        <a:bodyPr/>
        <a:lstStyle/>
        <a:p>
          <a:pPr>
            <a:defRPr sz="700" baseline="0">
              <a:latin typeface="Arial" panose="020B0604020202020204" pitchFamily="34" charset="0"/>
              <a:ea typeface="楷体" pitchFamily="49" charset="-122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 paperSize="9" orientation="landscape"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5.0182232559008458E-2"/>
          <c:y val="0.21685113108545592"/>
          <c:w val="0.8972630556411767"/>
          <c:h val="0.6635686094958026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'风电-领先 '!$AD$2</c:f>
              <c:strCache>
                <c:ptCount val="1"/>
                <c:pt idx="0">
                  <c:v>国内新增陆风装机</c:v>
                </c:pt>
              </c:strCache>
            </c:strRef>
          </c:tx>
          <c:spPr>
            <a:solidFill>
              <a:srgbClr val="BFEBFB"/>
            </a:solidFill>
          </c:spPr>
          <c:invertIfNegative val="0"/>
          <c:cat>
            <c:strRef>
              <c:f>'风电-领先 '!$AB$15:$AB$26</c:f>
              <c:strCache>
                <c:ptCount val="12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2022E</c:v>
                </c:pt>
                <c:pt idx="8">
                  <c:v>2023E</c:v>
                </c:pt>
                <c:pt idx="9">
                  <c:v>2024E</c:v>
                </c:pt>
                <c:pt idx="10">
                  <c:v>2025E</c:v>
                </c:pt>
                <c:pt idx="11">
                  <c:v>2026E</c:v>
                </c:pt>
              </c:strCache>
            </c:strRef>
          </c:cat>
          <c:val>
            <c:numRef>
              <c:f>'风电-领先 '!$AD$15:$AD$26</c:f>
              <c:numCache>
                <c:formatCode>0.0</c:formatCode>
                <c:ptCount val="12"/>
                <c:pt idx="0">
                  <c:v>34.6</c:v>
                </c:pt>
                <c:pt idx="1">
                  <c:v>16.399999999999999</c:v>
                </c:pt>
                <c:pt idx="2">
                  <c:v>14.5</c:v>
                </c:pt>
                <c:pt idx="3">
                  <c:v>19</c:v>
                </c:pt>
                <c:pt idx="4">
                  <c:v>23.8</c:v>
                </c:pt>
                <c:pt idx="5">
                  <c:v>68.599999999999994</c:v>
                </c:pt>
                <c:pt idx="6">
                  <c:v>35.9</c:v>
                </c:pt>
                <c:pt idx="7">
                  <c:v>40.5</c:v>
                </c:pt>
                <c:pt idx="8">
                  <c:v>40.200000000000003</c:v>
                </c:pt>
                <c:pt idx="9">
                  <c:v>41.2</c:v>
                </c:pt>
                <c:pt idx="10">
                  <c:v>44.4</c:v>
                </c:pt>
                <c:pt idx="11">
                  <c:v>45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025-4E1E-83C6-FAE9A6D30018}"/>
            </c:ext>
          </c:extLst>
        </c:ser>
        <c:ser>
          <c:idx val="1"/>
          <c:order val="1"/>
          <c:tx>
            <c:strRef>
              <c:f>'风电-领先 '!$AE$2</c:f>
              <c:strCache>
                <c:ptCount val="1"/>
                <c:pt idx="0">
                  <c:v>国内新增海风装机</c:v>
                </c:pt>
              </c:strCache>
            </c:strRef>
          </c:tx>
          <c:invertIfNegative val="0"/>
          <c:cat>
            <c:strRef>
              <c:f>'风电-领先 '!$AB$15:$AB$26</c:f>
              <c:strCache>
                <c:ptCount val="12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2022E</c:v>
                </c:pt>
                <c:pt idx="8">
                  <c:v>2023E</c:v>
                </c:pt>
                <c:pt idx="9">
                  <c:v>2024E</c:v>
                </c:pt>
                <c:pt idx="10">
                  <c:v>2025E</c:v>
                </c:pt>
                <c:pt idx="11">
                  <c:v>2026E</c:v>
                </c:pt>
              </c:strCache>
            </c:strRef>
          </c:cat>
          <c:val>
            <c:numRef>
              <c:f>'风电-领先 '!$AE$15:$AE$26</c:f>
              <c:numCache>
                <c:formatCode>0.0</c:formatCode>
                <c:ptCount val="12"/>
                <c:pt idx="0">
                  <c:v>0.1</c:v>
                </c:pt>
                <c:pt idx="1">
                  <c:v>0.9</c:v>
                </c:pt>
                <c:pt idx="2">
                  <c:v>0.5</c:v>
                </c:pt>
                <c:pt idx="3">
                  <c:v>1.6</c:v>
                </c:pt>
                <c:pt idx="4">
                  <c:v>2.2999999999999998</c:v>
                </c:pt>
                <c:pt idx="5">
                  <c:v>3.1</c:v>
                </c:pt>
                <c:pt idx="6">
                  <c:v>9.4</c:v>
                </c:pt>
                <c:pt idx="7">
                  <c:v>5.6</c:v>
                </c:pt>
                <c:pt idx="8">
                  <c:v>4.6000000000000005</c:v>
                </c:pt>
                <c:pt idx="9">
                  <c:v>5.5</c:v>
                </c:pt>
                <c:pt idx="10">
                  <c:v>7.3</c:v>
                </c:pt>
                <c:pt idx="11">
                  <c:v>8.8999999999999986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4025-4E1E-83C6-FAE9A6D300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11784928"/>
        <c:axId val="1711778944"/>
      </c:barChart>
      <c:lineChart>
        <c:grouping val="standard"/>
        <c:varyColors val="0"/>
        <c:ser>
          <c:idx val="2"/>
          <c:order val="2"/>
          <c:tx>
            <c:strRef>
              <c:f>'风电-领先 '!$AG$2</c:f>
              <c:strCache>
                <c:ptCount val="1"/>
                <c:pt idx="0">
                  <c:v>国内新增陆风装机同比（右轴）</c:v>
                </c:pt>
              </c:strCache>
            </c:strRef>
          </c:tx>
          <c:spPr>
            <a:ln w="19050">
              <a:solidFill>
                <a:srgbClr val="C00000"/>
              </a:solidFill>
              <a:prstDash val="solid"/>
            </a:ln>
          </c:spPr>
          <c:marker>
            <c:symbol val="none"/>
          </c:marker>
          <c:dPt>
            <c:idx val="7"/>
            <c:bubble3D val="0"/>
            <c:spPr>
              <a:ln w="19050">
                <a:solidFill>
                  <a:srgbClr val="C00000"/>
                </a:solidFill>
                <a:prstDash val="dash"/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4025-4E1E-83C6-FAE9A6D30018}"/>
              </c:ext>
            </c:extLst>
          </c:dPt>
          <c:dPt>
            <c:idx val="8"/>
            <c:bubble3D val="0"/>
            <c:spPr>
              <a:ln w="19050">
                <a:solidFill>
                  <a:srgbClr val="C00000"/>
                </a:solidFill>
                <a:prstDash val="dash"/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4025-4E1E-83C6-FAE9A6D30018}"/>
              </c:ext>
            </c:extLst>
          </c:dPt>
          <c:dPt>
            <c:idx val="9"/>
            <c:bubble3D val="0"/>
            <c:spPr>
              <a:ln w="19050">
                <a:solidFill>
                  <a:srgbClr val="C00000"/>
                </a:solidFill>
                <a:prstDash val="dash"/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4025-4E1E-83C6-FAE9A6D30018}"/>
              </c:ext>
            </c:extLst>
          </c:dPt>
          <c:dPt>
            <c:idx val="10"/>
            <c:bubble3D val="0"/>
            <c:spPr>
              <a:ln w="19050">
                <a:solidFill>
                  <a:srgbClr val="C00000"/>
                </a:solidFill>
                <a:prstDash val="dash"/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4025-4E1E-83C6-FAE9A6D30018}"/>
              </c:ext>
            </c:extLst>
          </c:dPt>
          <c:dPt>
            <c:idx val="11"/>
            <c:bubble3D val="0"/>
            <c:spPr>
              <a:ln w="19050">
                <a:solidFill>
                  <a:srgbClr val="C00000"/>
                </a:solidFill>
                <a:prstDash val="dash"/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B-4025-4E1E-83C6-FAE9A6D30018}"/>
              </c:ext>
            </c:extLst>
          </c:dPt>
          <c:val>
            <c:numRef>
              <c:f>'风电-领先 '!$AG$15:$AG$26</c:f>
              <c:numCache>
                <c:formatCode>0.0%</c:formatCode>
                <c:ptCount val="12"/>
                <c:pt idx="1">
                  <c:v>-0.52601156069364174</c:v>
                </c:pt>
                <c:pt idx="2">
                  <c:v>-0.11585365853658525</c:v>
                </c:pt>
                <c:pt idx="3">
                  <c:v>0.31034482758620685</c:v>
                </c:pt>
                <c:pt idx="4">
                  <c:v>0.25263157894736854</c:v>
                </c:pt>
                <c:pt idx="5">
                  <c:v>1.8823529411764701</c:v>
                </c:pt>
                <c:pt idx="6">
                  <c:v>-0.47667638483965014</c:v>
                </c:pt>
                <c:pt idx="7">
                  <c:v>0.12813370473537611</c:v>
                </c:pt>
                <c:pt idx="8">
                  <c:v>-7.4074074074073071E-3</c:v>
                </c:pt>
                <c:pt idx="9">
                  <c:v>2.4875621890547261E-2</c:v>
                </c:pt>
                <c:pt idx="10">
                  <c:v>7.7669902912621325E-2</c:v>
                </c:pt>
                <c:pt idx="11">
                  <c:v>1.3513513513513598E-2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C-4025-4E1E-83C6-FAE9A6D30018}"/>
            </c:ext>
          </c:extLst>
        </c:ser>
        <c:ser>
          <c:idx val="4"/>
          <c:order val="3"/>
          <c:tx>
            <c:strRef>
              <c:f>'风电-领先 '!$AH$2</c:f>
              <c:strCache>
                <c:ptCount val="1"/>
                <c:pt idx="0">
                  <c:v>国内新增海风装机同比（右轴）</c:v>
                </c:pt>
              </c:strCache>
            </c:strRef>
          </c:tx>
          <c:spPr>
            <a:ln w="12700">
              <a:solidFill>
                <a:sysClr val="windowText" lastClr="000000"/>
              </a:solidFill>
              <a:prstDash val="sysDot"/>
            </a:ln>
          </c:spPr>
          <c:marker>
            <c:symbol val="none"/>
          </c:marker>
          <c:val>
            <c:numRef>
              <c:f>'风电-领先 '!$AH$15:$AH$26</c:f>
              <c:numCache>
                <c:formatCode>0.0%</c:formatCode>
                <c:ptCount val="12"/>
                <c:pt idx="1">
                  <c:v>8</c:v>
                </c:pt>
                <c:pt idx="2">
                  <c:v>-0.44444444444444442</c:v>
                </c:pt>
                <c:pt idx="3">
                  <c:v>2.2000000000000002</c:v>
                </c:pt>
                <c:pt idx="4">
                  <c:v>0.43749999999999978</c:v>
                </c:pt>
                <c:pt idx="5">
                  <c:v>0.34782608695652195</c:v>
                </c:pt>
                <c:pt idx="6">
                  <c:v>2.032258064516129</c:v>
                </c:pt>
                <c:pt idx="7">
                  <c:v>-0.4042553191489362</c:v>
                </c:pt>
                <c:pt idx="8">
                  <c:v>-0.17857142857142838</c:v>
                </c:pt>
                <c:pt idx="9">
                  <c:v>0.19565217391304324</c:v>
                </c:pt>
                <c:pt idx="10">
                  <c:v>0.32727272727272716</c:v>
                </c:pt>
                <c:pt idx="11">
                  <c:v>0.21917808219178059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D-4025-4E1E-83C6-FAE9A6D300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11780576"/>
        <c:axId val="1711779488"/>
      </c:lineChart>
      <c:catAx>
        <c:axId val="171178492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</c:spPr>
        <c:txPr>
          <a:bodyPr rot="-5400000" vert="horz"/>
          <a:lstStyle/>
          <a:p>
            <a:pPr>
              <a:defRPr sz="700" baseline="0">
                <a:latin typeface="Arial" panose="020B0604020202020204" pitchFamily="34" charset="0"/>
                <a:ea typeface="楷体" pitchFamily="49" charset="-122"/>
              </a:defRPr>
            </a:pPr>
            <a:endParaRPr lang="zh-CN"/>
          </a:p>
        </c:txPr>
        <c:crossAx val="1711778944"/>
        <c:crosses val="autoZero"/>
        <c:auto val="1"/>
        <c:lblAlgn val="ctr"/>
        <c:lblOffset val="100"/>
        <c:noMultiLvlLbl val="0"/>
      </c:catAx>
      <c:valAx>
        <c:axId val="1711778944"/>
        <c:scaling>
          <c:orientation val="minMax"/>
        </c:scaling>
        <c:delete val="0"/>
        <c:axPos val="l"/>
        <c:title>
          <c:tx>
            <c:rich>
              <a:bodyPr rot="0" vert="horz"/>
              <a:lstStyle/>
              <a:p>
                <a:pPr>
                  <a:defRPr sz="700" b="0" i="0" baseline="0">
                    <a:latin typeface="Arial" panose="020B0604020202020204" pitchFamily="34" charset="0"/>
                    <a:ea typeface="楷体" pitchFamily="49" charset="-122"/>
                  </a:defRPr>
                </a:pPr>
                <a:r>
                  <a:rPr lang="en-US" altLang="zh-CN" sz="700"/>
                  <a:t>(GW)</a:t>
                </a:r>
              </a:p>
            </c:rich>
          </c:tx>
          <c:layout>
            <c:manualLayout>
              <c:xMode val="edge"/>
              <c:yMode val="edge"/>
              <c:x val="0"/>
              <c:y val="8.253135024788575E-4"/>
            </c:manualLayout>
          </c:layout>
          <c:overlay val="0"/>
        </c:title>
        <c:numFmt formatCode="#,##0_);\(#,##0\)" sourceLinked="0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</c:spPr>
        <c:txPr>
          <a:bodyPr/>
          <a:lstStyle/>
          <a:p>
            <a:pPr>
              <a:defRPr sz="700" baseline="0">
                <a:latin typeface="Arial" panose="020B0604020202020204" pitchFamily="34" charset="0"/>
                <a:ea typeface="楷体" pitchFamily="49" charset="-122"/>
              </a:defRPr>
            </a:pPr>
            <a:endParaRPr lang="zh-CN"/>
          </a:p>
        </c:txPr>
        <c:crossAx val="1711784928"/>
        <c:crosses val="autoZero"/>
        <c:crossBetween val="between"/>
      </c:valAx>
      <c:valAx>
        <c:axId val="1711779488"/>
        <c:scaling>
          <c:orientation val="minMax"/>
          <c:max val="2.5"/>
        </c:scaling>
        <c:delete val="0"/>
        <c:axPos val="r"/>
        <c:numFmt formatCode="0%" sourceLinked="0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</c:spPr>
        <c:txPr>
          <a:bodyPr/>
          <a:lstStyle/>
          <a:p>
            <a:pPr>
              <a:defRPr sz="700" baseline="0">
                <a:latin typeface="Arial" panose="020B0604020202020204" pitchFamily="34" charset="0"/>
                <a:ea typeface="楷体" pitchFamily="49" charset="-122"/>
              </a:defRPr>
            </a:pPr>
            <a:endParaRPr lang="zh-CN"/>
          </a:p>
        </c:txPr>
        <c:crossAx val="1711780576"/>
        <c:crosses val="max"/>
        <c:crossBetween val="between"/>
      </c:valAx>
      <c:catAx>
        <c:axId val="1711780576"/>
        <c:scaling>
          <c:orientation val="minMax"/>
        </c:scaling>
        <c:delete val="1"/>
        <c:axPos val="b"/>
        <c:majorTickMark val="out"/>
        <c:minorTickMark val="none"/>
        <c:tickLblPos val="none"/>
        <c:crossAx val="1711779488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</c:spPr>
    </c:plotArea>
    <c:legend>
      <c:legendPos val="t"/>
      <c:layout>
        <c:manualLayout>
          <c:xMode val="edge"/>
          <c:yMode val="edge"/>
          <c:x val="9.8624948197264833E-2"/>
          <c:y val="2.7649527806925499E-2"/>
          <c:w val="0.70046197928962584"/>
          <c:h val="0.1800765455416046"/>
        </c:manualLayout>
      </c:layout>
      <c:overlay val="0"/>
      <c:txPr>
        <a:bodyPr/>
        <a:lstStyle/>
        <a:p>
          <a:pPr>
            <a:defRPr sz="700" baseline="0">
              <a:latin typeface="Arial" panose="020B0604020202020204" pitchFamily="34" charset="0"/>
              <a:ea typeface="楷体" pitchFamily="49" charset="-122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 paperSize="9" orientation="landscape"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5.0182232559008458E-2"/>
          <c:y val="0.21685113108545592"/>
          <c:w val="0.8972630556411767"/>
          <c:h val="0.6602541305918463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'风电-领先 '!$AJ$2</c:f>
              <c:strCache>
                <c:ptCount val="1"/>
                <c:pt idx="0">
                  <c:v>全球新增陆风装机</c:v>
                </c:pt>
              </c:strCache>
            </c:strRef>
          </c:tx>
          <c:spPr>
            <a:solidFill>
              <a:srgbClr val="BFEBFB"/>
            </a:solidFill>
          </c:spPr>
          <c:invertIfNegative val="0"/>
          <c:cat>
            <c:strRef>
              <c:f>'风电-领先 '!$AB$15:$AB$26</c:f>
              <c:strCache>
                <c:ptCount val="12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2022E</c:v>
                </c:pt>
                <c:pt idx="8">
                  <c:v>2023E</c:v>
                </c:pt>
                <c:pt idx="9">
                  <c:v>2024E</c:v>
                </c:pt>
                <c:pt idx="10">
                  <c:v>2025E</c:v>
                </c:pt>
                <c:pt idx="11">
                  <c:v>2026E</c:v>
                </c:pt>
              </c:strCache>
            </c:strRef>
          </c:cat>
          <c:val>
            <c:numRef>
              <c:f>'风电-领先 '!$AJ$15:$AJ$26</c:f>
              <c:numCache>
                <c:formatCode>0.0</c:formatCode>
                <c:ptCount val="12"/>
                <c:pt idx="0">
                  <c:v>64.400000000000006</c:v>
                </c:pt>
                <c:pt idx="1">
                  <c:v>48</c:v>
                </c:pt>
                <c:pt idx="2">
                  <c:v>42.6</c:v>
                </c:pt>
                <c:pt idx="3">
                  <c:v>45.5</c:v>
                </c:pt>
                <c:pt idx="4">
                  <c:v>53.8</c:v>
                </c:pt>
                <c:pt idx="5">
                  <c:v>107.3</c:v>
                </c:pt>
                <c:pt idx="6">
                  <c:v>89.3</c:v>
                </c:pt>
                <c:pt idx="7">
                  <c:v>91.4</c:v>
                </c:pt>
                <c:pt idx="8">
                  <c:v>88.1</c:v>
                </c:pt>
                <c:pt idx="9">
                  <c:v>92.7</c:v>
                </c:pt>
                <c:pt idx="10">
                  <c:v>100.89999999999999</c:v>
                </c:pt>
                <c:pt idx="11">
                  <c:v>110.30000000000001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63E-444C-A210-4D3982F017B8}"/>
            </c:ext>
          </c:extLst>
        </c:ser>
        <c:ser>
          <c:idx val="1"/>
          <c:order val="1"/>
          <c:tx>
            <c:strRef>
              <c:f>'风电-领先 '!$AK$2</c:f>
              <c:strCache>
                <c:ptCount val="1"/>
                <c:pt idx="0">
                  <c:v>全球新增海风装机</c:v>
                </c:pt>
              </c:strCache>
            </c:strRef>
          </c:tx>
          <c:invertIfNegative val="0"/>
          <c:cat>
            <c:strRef>
              <c:f>'风电-领先 '!$AB$15:$AB$26</c:f>
              <c:strCache>
                <c:ptCount val="12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2022E</c:v>
                </c:pt>
                <c:pt idx="8">
                  <c:v>2023E</c:v>
                </c:pt>
                <c:pt idx="9">
                  <c:v>2024E</c:v>
                </c:pt>
                <c:pt idx="10">
                  <c:v>2025E</c:v>
                </c:pt>
                <c:pt idx="11">
                  <c:v>2026E</c:v>
                </c:pt>
              </c:strCache>
            </c:strRef>
          </c:cat>
          <c:val>
            <c:numRef>
              <c:f>'风电-领先 '!$AK$15:$AK$26</c:f>
              <c:numCache>
                <c:formatCode>0.0</c:formatCode>
                <c:ptCount val="12"/>
                <c:pt idx="0">
                  <c:v>3</c:v>
                </c:pt>
                <c:pt idx="1">
                  <c:v>2.6</c:v>
                </c:pt>
                <c:pt idx="2">
                  <c:v>3.8</c:v>
                </c:pt>
                <c:pt idx="3">
                  <c:v>4.2</c:v>
                </c:pt>
                <c:pt idx="4">
                  <c:v>6.2</c:v>
                </c:pt>
                <c:pt idx="5">
                  <c:v>6.2</c:v>
                </c:pt>
                <c:pt idx="6">
                  <c:v>12.1</c:v>
                </c:pt>
                <c:pt idx="7">
                  <c:v>12.5</c:v>
                </c:pt>
                <c:pt idx="8">
                  <c:v>11.7</c:v>
                </c:pt>
                <c:pt idx="9">
                  <c:v>16.200000000000003</c:v>
                </c:pt>
                <c:pt idx="10">
                  <c:v>20.8</c:v>
                </c:pt>
                <c:pt idx="11">
                  <c:v>27.099999999999998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963E-444C-A210-4D3982F017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11781120"/>
        <c:axId val="1711734880"/>
      </c:barChart>
      <c:lineChart>
        <c:grouping val="standard"/>
        <c:varyColors val="0"/>
        <c:ser>
          <c:idx val="2"/>
          <c:order val="2"/>
          <c:tx>
            <c:strRef>
              <c:f>'风电-领先 '!$AM$2</c:f>
              <c:strCache>
                <c:ptCount val="1"/>
                <c:pt idx="0">
                  <c:v>全球新增陆风装机同比（右轴）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dPt>
            <c:idx val="7"/>
            <c:bubble3D val="0"/>
            <c:spPr>
              <a:ln>
                <a:solidFill>
                  <a:srgbClr val="C00000"/>
                </a:solidFill>
                <a:prstDash val="dash"/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963E-444C-A210-4D3982F017B8}"/>
              </c:ext>
            </c:extLst>
          </c:dPt>
          <c:dPt>
            <c:idx val="8"/>
            <c:bubble3D val="0"/>
            <c:spPr>
              <a:ln>
                <a:solidFill>
                  <a:srgbClr val="C00000"/>
                </a:solidFill>
                <a:prstDash val="dash"/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963E-444C-A210-4D3982F017B8}"/>
              </c:ext>
            </c:extLst>
          </c:dPt>
          <c:dPt>
            <c:idx val="9"/>
            <c:bubble3D val="0"/>
            <c:spPr>
              <a:ln>
                <a:solidFill>
                  <a:srgbClr val="C00000"/>
                </a:solidFill>
                <a:prstDash val="dash"/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963E-444C-A210-4D3982F017B8}"/>
              </c:ext>
            </c:extLst>
          </c:dPt>
          <c:dPt>
            <c:idx val="10"/>
            <c:bubble3D val="0"/>
            <c:spPr>
              <a:ln>
                <a:solidFill>
                  <a:srgbClr val="C00000"/>
                </a:solidFill>
                <a:prstDash val="dash"/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963E-444C-A210-4D3982F017B8}"/>
              </c:ext>
            </c:extLst>
          </c:dPt>
          <c:dPt>
            <c:idx val="11"/>
            <c:bubble3D val="0"/>
            <c:spPr>
              <a:ln>
                <a:solidFill>
                  <a:srgbClr val="C00000"/>
                </a:solidFill>
                <a:prstDash val="dash"/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B-963E-444C-A210-4D3982F017B8}"/>
              </c:ext>
            </c:extLst>
          </c:dPt>
          <c:val>
            <c:numRef>
              <c:f>'风电-领先 '!$AM$15:$AM$26</c:f>
              <c:numCache>
                <c:formatCode>0.0%</c:formatCode>
                <c:ptCount val="12"/>
                <c:pt idx="1">
                  <c:v>-0.25465838509316774</c:v>
                </c:pt>
                <c:pt idx="2">
                  <c:v>-0.11249999999999993</c:v>
                </c:pt>
                <c:pt idx="3">
                  <c:v>6.8075117370892002E-2</c:v>
                </c:pt>
                <c:pt idx="4">
                  <c:v>0.18241758241758244</c:v>
                </c:pt>
                <c:pt idx="5">
                  <c:v>0.99442379182156149</c:v>
                </c:pt>
                <c:pt idx="6">
                  <c:v>-0.16775396085740912</c:v>
                </c:pt>
                <c:pt idx="7">
                  <c:v>2.3516237402015694E-2</c:v>
                </c:pt>
                <c:pt idx="8">
                  <c:v>-3.6105032822757233E-2</c:v>
                </c:pt>
                <c:pt idx="9">
                  <c:v>5.2213393870601754E-2</c:v>
                </c:pt>
                <c:pt idx="10">
                  <c:v>8.84573894282632E-2</c:v>
                </c:pt>
                <c:pt idx="11">
                  <c:v>9.3161546085233082E-2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C-963E-444C-A210-4D3982F017B8}"/>
            </c:ext>
          </c:extLst>
        </c:ser>
        <c:ser>
          <c:idx val="4"/>
          <c:order val="3"/>
          <c:tx>
            <c:strRef>
              <c:f>'风电-领先 '!$AN$2</c:f>
              <c:strCache>
                <c:ptCount val="1"/>
                <c:pt idx="0">
                  <c:v>全球新增海风装机同比（右轴）</c:v>
                </c:pt>
              </c:strCache>
            </c:strRef>
          </c:tx>
          <c:spPr>
            <a:ln w="12700">
              <a:solidFill>
                <a:sysClr val="windowText" lastClr="000000"/>
              </a:solidFill>
              <a:prstDash val="sysDot"/>
            </a:ln>
          </c:spPr>
          <c:marker>
            <c:symbol val="none"/>
          </c:marker>
          <c:val>
            <c:numRef>
              <c:f>'风电-领先 '!$AN$15:$AN$26</c:f>
              <c:numCache>
                <c:formatCode>0.0%</c:formatCode>
                <c:ptCount val="12"/>
                <c:pt idx="1">
                  <c:v>-0.1333333333333333</c:v>
                </c:pt>
                <c:pt idx="2">
                  <c:v>0.46153846153846145</c:v>
                </c:pt>
                <c:pt idx="3">
                  <c:v>0.10526315789473695</c:v>
                </c:pt>
                <c:pt idx="4">
                  <c:v>0.47619047619047628</c:v>
                </c:pt>
                <c:pt idx="5">
                  <c:v>0</c:v>
                </c:pt>
                <c:pt idx="6">
                  <c:v>0.95161290322580627</c:v>
                </c:pt>
                <c:pt idx="7">
                  <c:v>3.3057851239669533E-2</c:v>
                </c:pt>
                <c:pt idx="8">
                  <c:v>-6.4000000000000057E-2</c:v>
                </c:pt>
                <c:pt idx="9">
                  <c:v>0.38461538461538503</c:v>
                </c:pt>
                <c:pt idx="10">
                  <c:v>0.28395061728395055</c:v>
                </c:pt>
                <c:pt idx="11">
                  <c:v>0.3028846153846152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D-963E-444C-A210-4D3982F017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11738688"/>
        <c:axId val="1711727808"/>
      </c:lineChart>
      <c:catAx>
        <c:axId val="171178112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</c:spPr>
        <c:txPr>
          <a:bodyPr rot="-5400000" vert="horz"/>
          <a:lstStyle/>
          <a:p>
            <a:pPr>
              <a:defRPr sz="700" baseline="0">
                <a:latin typeface="Arial" panose="020B0604020202020204" pitchFamily="34" charset="0"/>
                <a:ea typeface="楷体" pitchFamily="49" charset="-122"/>
              </a:defRPr>
            </a:pPr>
            <a:endParaRPr lang="zh-CN"/>
          </a:p>
        </c:txPr>
        <c:crossAx val="1711734880"/>
        <c:crosses val="autoZero"/>
        <c:auto val="1"/>
        <c:lblAlgn val="ctr"/>
        <c:lblOffset val="100"/>
        <c:noMultiLvlLbl val="0"/>
      </c:catAx>
      <c:valAx>
        <c:axId val="1711734880"/>
        <c:scaling>
          <c:orientation val="minMax"/>
        </c:scaling>
        <c:delete val="0"/>
        <c:axPos val="l"/>
        <c:title>
          <c:tx>
            <c:rich>
              <a:bodyPr rot="0" vert="horz"/>
              <a:lstStyle/>
              <a:p>
                <a:pPr>
                  <a:defRPr sz="700" b="0" i="0" baseline="0">
                    <a:latin typeface="Arial" panose="020B0604020202020204" pitchFamily="34" charset="0"/>
                    <a:ea typeface="楷体" pitchFamily="49" charset="-122"/>
                  </a:defRPr>
                </a:pPr>
                <a:r>
                  <a:rPr lang="en-US" altLang="zh-CN" sz="700"/>
                  <a:t>(GW)</a:t>
                </a:r>
              </a:p>
            </c:rich>
          </c:tx>
          <c:layout>
            <c:manualLayout>
              <c:xMode val="edge"/>
              <c:yMode val="edge"/>
              <c:x val="0"/>
              <c:y val="8.253135024788575E-4"/>
            </c:manualLayout>
          </c:layout>
          <c:overlay val="0"/>
        </c:title>
        <c:numFmt formatCode="#,##0_);\(#,##0\)" sourceLinked="0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</c:spPr>
        <c:txPr>
          <a:bodyPr/>
          <a:lstStyle/>
          <a:p>
            <a:pPr>
              <a:defRPr sz="700" baseline="0">
                <a:latin typeface="Arial" panose="020B0604020202020204" pitchFamily="34" charset="0"/>
                <a:ea typeface="楷体" pitchFamily="49" charset="-122"/>
              </a:defRPr>
            </a:pPr>
            <a:endParaRPr lang="zh-CN"/>
          </a:p>
        </c:txPr>
        <c:crossAx val="1711781120"/>
        <c:crosses val="autoZero"/>
        <c:crossBetween val="between"/>
      </c:valAx>
      <c:valAx>
        <c:axId val="1711727808"/>
        <c:scaling>
          <c:orientation val="minMax"/>
        </c:scaling>
        <c:delete val="0"/>
        <c:axPos val="r"/>
        <c:numFmt formatCode="0%" sourceLinked="0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</c:spPr>
        <c:txPr>
          <a:bodyPr/>
          <a:lstStyle/>
          <a:p>
            <a:pPr>
              <a:defRPr sz="700" baseline="0">
                <a:latin typeface="Arial" panose="020B0604020202020204" pitchFamily="34" charset="0"/>
                <a:ea typeface="楷体" pitchFamily="49" charset="-122"/>
              </a:defRPr>
            </a:pPr>
            <a:endParaRPr lang="zh-CN"/>
          </a:p>
        </c:txPr>
        <c:crossAx val="1711738688"/>
        <c:crosses val="max"/>
        <c:crossBetween val="between"/>
      </c:valAx>
      <c:catAx>
        <c:axId val="1711738688"/>
        <c:scaling>
          <c:orientation val="minMax"/>
        </c:scaling>
        <c:delete val="1"/>
        <c:axPos val="b"/>
        <c:majorTickMark val="out"/>
        <c:minorTickMark val="none"/>
        <c:tickLblPos val="none"/>
        <c:crossAx val="1711727808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</c:spPr>
    </c:plotArea>
    <c:legend>
      <c:legendPos val="t"/>
      <c:layout>
        <c:manualLayout>
          <c:xMode val="edge"/>
          <c:yMode val="edge"/>
          <c:x val="9.8624948197264833E-2"/>
          <c:y val="2.7649527806925499E-2"/>
          <c:w val="0.70046197928962584"/>
          <c:h val="0.1800765455416046"/>
        </c:manualLayout>
      </c:layout>
      <c:overlay val="0"/>
      <c:txPr>
        <a:bodyPr/>
        <a:lstStyle/>
        <a:p>
          <a:pPr>
            <a:defRPr sz="700" baseline="0">
              <a:latin typeface="Arial" panose="020B0604020202020204" pitchFamily="34" charset="0"/>
              <a:ea typeface="楷体" pitchFamily="49" charset="-122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 paperSize="9" orientation="landscape"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3.0951003032748114E-2"/>
          <c:y val="0.10758116093699968"/>
          <c:w val="0.91493085890765424"/>
          <c:h val="0.7172747649115843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'风电-领先 '!$AQ$2</c:f>
              <c:strCache>
                <c:ptCount val="1"/>
                <c:pt idx="0">
                  <c:v>陆上风机招标量（GW）</c:v>
                </c:pt>
              </c:strCache>
            </c:strRef>
          </c:tx>
          <c:spPr>
            <a:solidFill>
              <a:srgbClr val="BFEBFB"/>
            </a:solidFill>
            <a:ln>
              <a:noFill/>
            </a:ln>
          </c:spPr>
          <c:invertIfNegative val="0"/>
          <c:cat>
            <c:numRef>
              <c:f>'风电-领先 '!$AP$3:$AP$24</c:f>
              <c:numCache>
                <c:formatCode>yyyy\-mm</c:formatCode>
                <c:ptCount val="22"/>
                <c:pt idx="0">
                  <c:v>44227</c:v>
                </c:pt>
                <c:pt idx="1">
                  <c:v>44255</c:v>
                </c:pt>
                <c:pt idx="2">
                  <c:v>44286</c:v>
                </c:pt>
                <c:pt idx="3">
                  <c:v>44316</c:v>
                </c:pt>
                <c:pt idx="4">
                  <c:v>44347</c:v>
                </c:pt>
                <c:pt idx="5">
                  <c:v>44377</c:v>
                </c:pt>
                <c:pt idx="6">
                  <c:v>44408</c:v>
                </c:pt>
                <c:pt idx="7">
                  <c:v>44439</c:v>
                </c:pt>
                <c:pt idx="8">
                  <c:v>44469</c:v>
                </c:pt>
                <c:pt idx="9">
                  <c:v>44500</c:v>
                </c:pt>
                <c:pt idx="10">
                  <c:v>44530</c:v>
                </c:pt>
                <c:pt idx="11">
                  <c:v>44561</c:v>
                </c:pt>
                <c:pt idx="12">
                  <c:v>44592</c:v>
                </c:pt>
                <c:pt idx="13">
                  <c:v>44620</c:v>
                </c:pt>
                <c:pt idx="14">
                  <c:v>44651</c:v>
                </c:pt>
                <c:pt idx="15">
                  <c:v>44681</c:v>
                </c:pt>
                <c:pt idx="16">
                  <c:v>44712</c:v>
                </c:pt>
                <c:pt idx="17">
                  <c:v>44742</c:v>
                </c:pt>
                <c:pt idx="18">
                  <c:v>44773</c:v>
                </c:pt>
                <c:pt idx="19">
                  <c:v>44804</c:v>
                </c:pt>
                <c:pt idx="20">
                  <c:v>44834</c:v>
                </c:pt>
                <c:pt idx="21">
                  <c:v>44865</c:v>
                </c:pt>
              </c:numCache>
            </c:numRef>
          </c:cat>
          <c:val>
            <c:numRef>
              <c:f>'风电-领先 '!$AQ$3:$AQ$24</c:f>
              <c:numCache>
                <c:formatCode>0.0_);[Red]\(0.0\)</c:formatCode>
                <c:ptCount val="22"/>
                <c:pt idx="0">
                  <c:v>2.0421999999999998</c:v>
                </c:pt>
                <c:pt idx="1">
                  <c:v>4.4039000000000001</c:v>
                </c:pt>
                <c:pt idx="2">
                  <c:v>5.96</c:v>
                </c:pt>
                <c:pt idx="3">
                  <c:v>4.3810000000000002</c:v>
                </c:pt>
                <c:pt idx="4">
                  <c:v>2.8</c:v>
                </c:pt>
                <c:pt idx="5">
                  <c:v>0.77700000000000002</c:v>
                </c:pt>
                <c:pt idx="6">
                  <c:v>0.63049999999999995</c:v>
                </c:pt>
                <c:pt idx="7">
                  <c:v>3.37</c:v>
                </c:pt>
                <c:pt idx="8">
                  <c:v>4.7300000000000004</c:v>
                </c:pt>
                <c:pt idx="9">
                  <c:v>9.36</c:v>
                </c:pt>
                <c:pt idx="10">
                  <c:v>2.96</c:v>
                </c:pt>
                <c:pt idx="11">
                  <c:v>8.77</c:v>
                </c:pt>
                <c:pt idx="12">
                  <c:v>7.16</c:v>
                </c:pt>
                <c:pt idx="13">
                  <c:v>2.56</c:v>
                </c:pt>
                <c:pt idx="14">
                  <c:v>6.84</c:v>
                </c:pt>
                <c:pt idx="15">
                  <c:v>14.13</c:v>
                </c:pt>
                <c:pt idx="16">
                  <c:v>4.16</c:v>
                </c:pt>
                <c:pt idx="17">
                  <c:v>7</c:v>
                </c:pt>
                <c:pt idx="18">
                  <c:v>6.5</c:v>
                </c:pt>
                <c:pt idx="19">
                  <c:v>3.74</c:v>
                </c:pt>
                <c:pt idx="20">
                  <c:v>5.81</c:v>
                </c:pt>
                <c:pt idx="21">
                  <c:v>5.6712899999999999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DCB-4F1D-83BB-1337358F02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1711726720"/>
        <c:axId val="1711758272"/>
      </c:barChart>
      <c:lineChart>
        <c:grouping val="standard"/>
        <c:varyColors val="0"/>
        <c:ser>
          <c:idx val="2"/>
          <c:order val="1"/>
          <c:tx>
            <c:strRef>
              <c:f>'风电-领先 '!$AS$2</c:f>
              <c:strCache>
                <c:ptCount val="1"/>
                <c:pt idx="0">
                  <c:v>陆上风机平均中标单价（不含塔筒，元/kW）</c:v>
                </c:pt>
              </c:strCache>
            </c:strRef>
          </c:tx>
          <c:marker>
            <c:symbol val="none"/>
          </c:marker>
          <c:cat>
            <c:numRef>
              <c:f>'风电-领先 '!$AP$3:$AP$24</c:f>
              <c:numCache>
                <c:formatCode>yyyy\-mm</c:formatCode>
                <c:ptCount val="22"/>
                <c:pt idx="0">
                  <c:v>44227</c:v>
                </c:pt>
                <c:pt idx="1">
                  <c:v>44255</c:v>
                </c:pt>
                <c:pt idx="2">
                  <c:v>44286</c:v>
                </c:pt>
                <c:pt idx="3">
                  <c:v>44316</c:v>
                </c:pt>
                <c:pt idx="4">
                  <c:v>44347</c:v>
                </c:pt>
                <c:pt idx="5">
                  <c:v>44377</c:v>
                </c:pt>
                <c:pt idx="6">
                  <c:v>44408</c:v>
                </c:pt>
                <c:pt idx="7">
                  <c:v>44439</c:v>
                </c:pt>
                <c:pt idx="8">
                  <c:v>44469</c:v>
                </c:pt>
                <c:pt idx="9">
                  <c:v>44500</c:v>
                </c:pt>
                <c:pt idx="10">
                  <c:v>44530</c:v>
                </c:pt>
                <c:pt idx="11">
                  <c:v>44561</c:v>
                </c:pt>
                <c:pt idx="12">
                  <c:v>44592</c:v>
                </c:pt>
                <c:pt idx="13">
                  <c:v>44620</c:v>
                </c:pt>
                <c:pt idx="14">
                  <c:v>44651</c:v>
                </c:pt>
                <c:pt idx="15">
                  <c:v>44681</c:v>
                </c:pt>
                <c:pt idx="16">
                  <c:v>44712</c:v>
                </c:pt>
                <c:pt idx="17">
                  <c:v>44742</c:v>
                </c:pt>
                <c:pt idx="18">
                  <c:v>44773</c:v>
                </c:pt>
                <c:pt idx="19">
                  <c:v>44804</c:v>
                </c:pt>
                <c:pt idx="20">
                  <c:v>44834</c:v>
                </c:pt>
                <c:pt idx="21">
                  <c:v>44865</c:v>
                </c:pt>
              </c:numCache>
            </c:numRef>
          </c:cat>
          <c:val>
            <c:numRef>
              <c:f>'风电-领先 '!$AS$3:$AS$24</c:f>
              <c:numCache>
                <c:formatCode>0.0_);[Red]\(0.0\)</c:formatCode>
                <c:ptCount val="22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2609.3406513409959</c:v>
                </c:pt>
                <c:pt idx="7">
                  <c:v>2533.3895795078124</c:v>
                </c:pt>
                <c:pt idx="8">
                  <c:v>2386.9030761523049</c:v>
                </c:pt>
                <c:pt idx="9">
                  <c:v>2417.0500000000002</c:v>
                </c:pt>
                <c:pt idx="10">
                  <c:v>2154.1453086419756</c:v>
                </c:pt>
                <c:pt idx="11">
                  <c:v>2250.6367895217554</c:v>
                </c:pt>
                <c:pt idx="12">
                  <c:v>2193.0947916666669</c:v>
                </c:pt>
                <c:pt idx="13">
                  <c:v>1978.1595799177458</c:v>
                </c:pt>
                <c:pt idx="14">
                  <c:v>1947.6995238095235</c:v>
                </c:pt>
                <c:pt idx="15">
                  <c:v>1982.8900510204078</c:v>
                </c:pt>
                <c:pt idx="16">
                  <c:v>1847.2030112456748</c:v>
                </c:pt>
                <c:pt idx="17">
                  <c:v>1761.6308536288821</c:v>
                </c:pt>
                <c:pt idx="18">
                  <c:v>1766.0249346502942</c:v>
                </c:pt>
                <c:pt idx="19">
                  <c:v>1653.3702884615386</c:v>
                </c:pt>
                <c:pt idx="20">
                  <c:v>1709.2320602757725</c:v>
                </c:pt>
                <c:pt idx="21">
                  <c:v>2070.4749999999999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1-2DCB-4F1D-83BB-1337358F02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11752288"/>
        <c:axId val="1711752832"/>
      </c:lineChart>
      <c:dateAx>
        <c:axId val="1711726720"/>
        <c:scaling>
          <c:orientation val="minMax"/>
        </c:scaling>
        <c:delete val="0"/>
        <c:axPos val="b"/>
        <c:numFmt formatCode="yyyy\-mm" sourceLinked="0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</c:spPr>
        <c:txPr>
          <a:bodyPr rot="-5400000" vert="horz"/>
          <a:lstStyle/>
          <a:p>
            <a:pPr>
              <a:defRPr sz="800" baseline="0">
                <a:latin typeface="Arial" panose="020B0604020202020204" pitchFamily="34" charset="0"/>
                <a:ea typeface="楷体" pitchFamily="49" charset="-122"/>
              </a:defRPr>
            </a:pPr>
            <a:endParaRPr lang="zh-CN"/>
          </a:p>
        </c:txPr>
        <c:crossAx val="1711758272"/>
        <c:crosses val="autoZero"/>
        <c:auto val="1"/>
        <c:lblOffset val="100"/>
        <c:baseTimeUnit val="months"/>
      </c:dateAx>
      <c:valAx>
        <c:axId val="1711758272"/>
        <c:scaling>
          <c:orientation val="minMax"/>
        </c:scaling>
        <c:delete val="0"/>
        <c:axPos val="l"/>
        <c:numFmt formatCode="General" sourceLinked="0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</c:spPr>
        <c:txPr>
          <a:bodyPr/>
          <a:lstStyle/>
          <a:p>
            <a:pPr>
              <a:defRPr sz="800" baseline="0">
                <a:latin typeface="Arial" panose="020B0604020202020204" pitchFamily="34" charset="0"/>
                <a:ea typeface="楷体" pitchFamily="49" charset="-122"/>
              </a:defRPr>
            </a:pPr>
            <a:endParaRPr lang="zh-CN"/>
          </a:p>
        </c:txPr>
        <c:crossAx val="1711726720"/>
        <c:crosses val="autoZero"/>
        <c:crossBetween val="between"/>
      </c:valAx>
      <c:valAx>
        <c:axId val="1711752832"/>
        <c:scaling>
          <c:orientation val="minMax"/>
          <c:min val="1500"/>
        </c:scaling>
        <c:delete val="0"/>
        <c:axPos val="r"/>
        <c:numFmt formatCode="#,##0_);[Red]\(#,##0\)" sourceLinked="0"/>
        <c:majorTickMark val="out"/>
        <c:minorTickMark val="none"/>
        <c:tickLblPos val="nextTo"/>
        <c:spPr>
          <a:ln>
            <a:solidFill>
              <a:sysClr val="windowText" lastClr="000000"/>
            </a:solidFill>
          </a:ln>
        </c:spPr>
        <c:txPr>
          <a:bodyPr/>
          <a:lstStyle/>
          <a:p>
            <a:pPr>
              <a:defRPr sz="800">
                <a:latin typeface="Arial" panose="020B0604020202020204" pitchFamily="34" charset="0"/>
                <a:cs typeface="Arial" panose="020B0604020202020204" pitchFamily="34" charset="0"/>
              </a:defRPr>
            </a:pPr>
            <a:endParaRPr lang="zh-CN"/>
          </a:p>
        </c:txPr>
        <c:crossAx val="1711752288"/>
        <c:crosses val="max"/>
        <c:crossBetween val="between"/>
      </c:valAx>
      <c:dateAx>
        <c:axId val="1711752288"/>
        <c:scaling>
          <c:orientation val="minMax"/>
        </c:scaling>
        <c:delete val="1"/>
        <c:axPos val="b"/>
        <c:numFmt formatCode="yyyy\-mm" sourceLinked="1"/>
        <c:majorTickMark val="out"/>
        <c:minorTickMark val="none"/>
        <c:tickLblPos val="nextTo"/>
        <c:crossAx val="1711752832"/>
        <c:crosses val="autoZero"/>
        <c:auto val="1"/>
        <c:lblOffset val="100"/>
        <c:baseTimeUnit val="months"/>
        <c:majorUnit val="1"/>
        <c:minorUnit val="1"/>
      </c:dateAx>
      <c:spPr>
        <a:noFill/>
        <a:ln w="25400">
          <a:noFill/>
        </a:ln>
      </c:spPr>
    </c:plotArea>
    <c:legend>
      <c:legendPos val="t"/>
      <c:layout>
        <c:manualLayout>
          <c:xMode val="edge"/>
          <c:yMode val="edge"/>
          <c:x val="0.11405191991692351"/>
          <c:y val="2.8806054124630102E-2"/>
          <c:w val="0.66881639353384714"/>
          <c:h val="0.12860762776613419"/>
        </c:manualLayout>
      </c:layout>
      <c:overlay val="0"/>
      <c:txPr>
        <a:bodyPr/>
        <a:lstStyle/>
        <a:p>
          <a:pPr>
            <a:defRPr sz="800" baseline="0">
              <a:latin typeface="Arial" panose="020B0604020202020204" pitchFamily="34" charset="0"/>
              <a:ea typeface="楷体" pitchFamily="49" charset="-122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ysClr val="window" lastClr="FFFFFF"/>
    </a:solidFill>
    <a:ln>
      <a:noFill/>
    </a:ln>
  </c:spPr>
  <c:printSettings>
    <c:headerFooter/>
    <c:pageMargins b="0.75000000000000044" l="0.7000000000000004" r="0.7000000000000004" t="0.75000000000000044" header="0.30000000000000021" footer="0.30000000000000021"/>
    <c:pageSetup paperSize="9" orientation="landscape"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3.0951003032748114E-2"/>
          <c:y val="0.10758116093699968"/>
          <c:w val="0.91493085890765424"/>
          <c:h val="0.72944284207279053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'风电-领先 '!$AR$2</c:f>
              <c:strCache>
                <c:ptCount val="1"/>
                <c:pt idx="0">
                  <c:v>海上风机招标量（GW）</c:v>
                </c:pt>
              </c:strCache>
            </c:strRef>
          </c:tx>
          <c:spPr>
            <a:solidFill>
              <a:srgbClr val="BFEBFB"/>
            </a:solidFill>
            <a:ln>
              <a:noFill/>
            </a:ln>
          </c:spPr>
          <c:invertIfNegative val="0"/>
          <c:cat>
            <c:numRef>
              <c:f>'风电-领先 '!$AP$3:$AP$24</c:f>
              <c:numCache>
                <c:formatCode>yyyy\-mm</c:formatCode>
                <c:ptCount val="22"/>
                <c:pt idx="0">
                  <c:v>44227</c:v>
                </c:pt>
                <c:pt idx="1">
                  <c:v>44255</c:v>
                </c:pt>
                <c:pt idx="2">
                  <c:v>44286</c:v>
                </c:pt>
                <c:pt idx="3">
                  <c:v>44316</c:v>
                </c:pt>
                <c:pt idx="4">
                  <c:v>44347</c:v>
                </c:pt>
                <c:pt idx="5">
                  <c:v>44377</c:v>
                </c:pt>
                <c:pt idx="6">
                  <c:v>44408</c:v>
                </c:pt>
                <c:pt idx="7">
                  <c:v>44439</c:v>
                </c:pt>
                <c:pt idx="8">
                  <c:v>44469</c:v>
                </c:pt>
                <c:pt idx="9">
                  <c:v>44500</c:v>
                </c:pt>
                <c:pt idx="10">
                  <c:v>44530</c:v>
                </c:pt>
                <c:pt idx="11">
                  <c:v>44561</c:v>
                </c:pt>
                <c:pt idx="12">
                  <c:v>44592</c:v>
                </c:pt>
                <c:pt idx="13">
                  <c:v>44620</c:v>
                </c:pt>
                <c:pt idx="14">
                  <c:v>44651</c:v>
                </c:pt>
                <c:pt idx="15">
                  <c:v>44681</c:v>
                </c:pt>
                <c:pt idx="16">
                  <c:v>44712</c:v>
                </c:pt>
                <c:pt idx="17">
                  <c:v>44742</c:v>
                </c:pt>
                <c:pt idx="18">
                  <c:v>44773</c:v>
                </c:pt>
                <c:pt idx="19">
                  <c:v>44804</c:v>
                </c:pt>
                <c:pt idx="20">
                  <c:v>44834</c:v>
                </c:pt>
                <c:pt idx="21">
                  <c:v>44865</c:v>
                </c:pt>
              </c:numCache>
            </c:numRef>
          </c:cat>
          <c:val>
            <c:numRef>
              <c:f>'风电-领先 '!$AR$3:$AR$24</c:f>
              <c:numCache>
                <c:formatCode>0.0_);[Red]\(0.0\)</c:formatCode>
                <c:ptCount val="22"/>
                <c:pt idx="4">
                  <c:v>5</c:v>
                </c:pt>
                <c:pt idx="8">
                  <c:v>0.69</c:v>
                </c:pt>
                <c:pt idx="9">
                  <c:v>0.5</c:v>
                </c:pt>
                <c:pt idx="10">
                  <c:v>0.8</c:v>
                </c:pt>
                <c:pt idx="12">
                  <c:v>3.4</c:v>
                </c:pt>
                <c:pt idx="13">
                  <c:v>0.5</c:v>
                </c:pt>
                <c:pt idx="14">
                  <c:v>1.1000000000000001</c:v>
                </c:pt>
                <c:pt idx="15">
                  <c:v>0.75</c:v>
                </c:pt>
                <c:pt idx="16">
                  <c:v>1.46</c:v>
                </c:pt>
                <c:pt idx="17">
                  <c:v>1.1000000000000001</c:v>
                </c:pt>
                <c:pt idx="18">
                  <c:v>1.7</c:v>
                </c:pt>
                <c:pt idx="19">
                  <c:v>1.75</c:v>
                </c:pt>
                <c:pt idx="20">
                  <c:v>0.4</c:v>
                </c:pt>
                <c:pt idx="21">
                  <c:v>2.5169999999999999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936-4B98-9A06-AFE9273E27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1711735424"/>
        <c:axId val="1711756640"/>
      </c:barChart>
      <c:lineChart>
        <c:grouping val="standard"/>
        <c:varyColors val="0"/>
        <c:ser>
          <c:idx val="3"/>
          <c:order val="1"/>
          <c:tx>
            <c:strRef>
              <c:f>'风电-领先 '!$AT$2</c:f>
              <c:strCache>
                <c:ptCount val="1"/>
                <c:pt idx="0">
                  <c:v>海上风机及塔筒平均中标单价（元/kW）</c:v>
                </c:pt>
              </c:strCache>
            </c:strRef>
          </c:tx>
          <c:marker>
            <c:symbol val="none"/>
          </c:marker>
          <c:cat>
            <c:numRef>
              <c:f>'风电-领先 '!$AP$3:$AP$24</c:f>
              <c:numCache>
                <c:formatCode>yyyy\-mm</c:formatCode>
                <c:ptCount val="22"/>
                <c:pt idx="0">
                  <c:v>44227</c:v>
                </c:pt>
                <c:pt idx="1">
                  <c:v>44255</c:v>
                </c:pt>
                <c:pt idx="2">
                  <c:v>44286</c:v>
                </c:pt>
                <c:pt idx="3">
                  <c:v>44316</c:v>
                </c:pt>
                <c:pt idx="4">
                  <c:v>44347</c:v>
                </c:pt>
                <c:pt idx="5">
                  <c:v>44377</c:v>
                </c:pt>
                <c:pt idx="6">
                  <c:v>44408</c:v>
                </c:pt>
                <c:pt idx="7">
                  <c:v>44439</c:v>
                </c:pt>
                <c:pt idx="8">
                  <c:v>44469</c:v>
                </c:pt>
                <c:pt idx="9">
                  <c:v>44500</c:v>
                </c:pt>
                <c:pt idx="10">
                  <c:v>44530</c:v>
                </c:pt>
                <c:pt idx="11">
                  <c:v>44561</c:v>
                </c:pt>
                <c:pt idx="12">
                  <c:v>44592</c:v>
                </c:pt>
                <c:pt idx="13">
                  <c:v>44620</c:v>
                </c:pt>
                <c:pt idx="14">
                  <c:v>44651</c:v>
                </c:pt>
                <c:pt idx="15">
                  <c:v>44681</c:v>
                </c:pt>
                <c:pt idx="16">
                  <c:v>44712</c:v>
                </c:pt>
                <c:pt idx="17">
                  <c:v>44742</c:v>
                </c:pt>
                <c:pt idx="18">
                  <c:v>44773</c:v>
                </c:pt>
                <c:pt idx="19">
                  <c:v>44804</c:v>
                </c:pt>
                <c:pt idx="20">
                  <c:v>44834</c:v>
                </c:pt>
                <c:pt idx="21">
                  <c:v>44865</c:v>
                </c:pt>
              </c:numCache>
            </c:numRef>
          </c:cat>
          <c:val>
            <c:numRef>
              <c:f>'风电-领先 '!$AT$3:$AT$24</c:f>
              <c:numCache>
                <c:formatCode>0.0_);[Red]\(0.0\)</c:formatCode>
                <c:ptCount val="22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4013</c:v>
                </c:pt>
                <c:pt idx="13">
                  <c:v>#N/A</c:v>
                </c:pt>
                <c:pt idx="14">
                  <c:v>#N/A</c:v>
                </c:pt>
                <c:pt idx="15">
                  <c:v>3828</c:v>
                </c:pt>
                <c:pt idx="16">
                  <c:v>4595</c:v>
                </c:pt>
                <c:pt idx="17">
                  <c:v>4571</c:v>
                </c:pt>
                <c:pt idx="18">
                  <c:v>4194</c:v>
                </c:pt>
                <c:pt idx="19">
                  <c:v>3811</c:v>
                </c:pt>
                <c:pt idx="20">
                  <c:v>3500</c:v>
                </c:pt>
                <c:pt idx="21">
                  <c:v>3650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1-0936-4B98-9A06-AFE9273E27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11748480"/>
        <c:axId val="1711749024"/>
      </c:lineChart>
      <c:dateAx>
        <c:axId val="1711735424"/>
        <c:scaling>
          <c:orientation val="minMax"/>
        </c:scaling>
        <c:delete val="0"/>
        <c:axPos val="b"/>
        <c:numFmt formatCode="yyyy\-mm" sourceLinked="0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</c:spPr>
        <c:txPr>
          <a:bodyPr rot="-5400000" vert="horz"/>
          <a:lstStyle/>
          <a:p>
            <a:pPr>
              <a:defRPr sz="800" baseline="0">
                <a:latin typeface="Arial" panose="020B0604020202020204" pitchFamily="34" charset="0"/>
                <a:ea typeface="楷体" pitchFamily="49" charset="-122"/>
              </a:defRPr>
            </a:pPr>
            <a:endParaRPr lang="zh-CN"/>
          </a:p>
        </c:txPr>
        <c:crossAx val="1711756640"/>
        <c:crosses val="autoZero"/>
        <c:auto val="1"/>
        <c:lblOffset val="100"/>
        <c:baseTimeUnit val="months"/>
      </c:dateAx>
      <c:valAx>
        <c:axId val="1711756640"/>
        <c:scaling>
          <c:orientation val="minMax"/>
        </c:scaling>
        <c:delete val="0"/>
        <c:axPos val="l"/>
        <c:numFmt formatCode="General" sourceLinked="0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</c:spPr>
        <c:txPr>
          <a:bodyPr/>
          <a:lstStyle/>
          <a:p>
            <a:pPr>
              <a:defRPr sz="800" baseline="0">
                <a:latin typeface="Arial" panose="020B0604020202020204" pitchFamily="34" charset="0"/>
                <a:ea typeface="楷体" pitchFamily="49" charset="-122"/>
              </a:defRPr>
            </a:pPr>
            <a:endParaRPr lang="zh-CN"/>
          </a:p>
        </c:txPr>
        <c:crossAx val="1711735424"/>
        <c:crosses val="autoZero"/>
        <c:crossBetween val="between"/>
      </c:valAx>
      <c:valAx>
        <c:axId val="1711749024"/>
        <c:scaling>
          <c:orientation val="minMax"/>
          <c:min val="3300"/>
        </c:scaling>
        <c:delete val="0"/>
        <c:axPos val="r"/>
        <c:numFmt formatCode="#,##0_);[Red]\(#,##0\)" sourceLinked="0"/>
        <c:majorTickMark val="out"/>
        <c:minorTickMark val="none"/>
        <c:tickLblPos val="nextTo"/>
        <c:spPr>
          <a:ln>
            <a:solidFill>
              <a:sysClr val="windowText" lastClr="000000"/>
            </a:solidFill>
          </a:ln>
        </c:spPr>
        <c:txPr>
          <a:bodyPr/>
          <a:lstStyle/>
          <a:p>
            <a:pPr>
              <a:defRPr sz="800">
                <a:latin typeface="Arial" panose="020B0604020202020204" pitchFamily="34" charset="0"/>
                <a:cs typeface="Arial" panose="020B0604020202020204" pitchFamily="34" charset="0"/>
              </a:defRPr>
            </a:pPr>
            <a:endParaRPr lang="zh-CN"/>
          </a:p>
        </c:txPr>
        <c:crossAx val="1711748480"/>
        <c:crosses val="max"/>
        <c:crossBetween val="between"/>
      </c:valAx>
      <c:dateAx>
        <c:axId val="1711748480"/>
        <c:scaling>
          <c:orientation val="minMax"/>
        </c:scaling>
        <c:delete val="1"/>
        <c:axPos val="b"/>
        <c:numFmt formatCode="yyyy\-mm" sourceLinked="1"/>
        <c:majorTickMark val="out"/>
        <c:minorTickMark val="none"/>
        <c:tickLblPos val="nextTo"/>
        <c:crossAx val="1711749024"/>
        <c:crosses val="autoZero"/>
        <c:auto val="1"/>
        <c:lblOffset val="100"/>
        <c:baseTimeUnit val="months"/>
        <c:majorUnit val="1"/>
        <c:minorUnit val="1"/>
      </c:dateAx>
      <c:spPr>
        <a:noFill/>
        <a:ln w="25400">
          <a:noFill/>
        </a:ln>
      </c:spPr>
    </c:plotArea>
    <c:legend>
      <c:legendPos val="t"/>
      <c:layout>
        <c:manualLayout>
          <c:xMode val="edge"/>
          <c:yMode val="edge"/>
          <c:x val="0.11405179851555669"/>
          <c:y val="1.9903899399283623E-2"/>
          <c:w val="0.66881639353384714"/>
          <c:h val="0.13750972571724973"/>
        </c:manualLayout>
      </c:layout>
      <c:overlay val="0"/>
      <c:txPr>
        <a:bodyPr/>
        <a:lstStyle/>
        <a:p>
          <a:pPr>
            <a:defRPr sz="800" baseline="0">
              <a:latin typeface="Arial" panose="020B0604020202020204" pitchFamily="34" charset="0"/>
              <a:ea typeface="楷体" pitchFamily="49" charset="-122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ysClr val="window" lastClr="FFFFFF"/>
    </a:solidFill>
    <a:ln>
      <a:noFill/>
    </a:ln>
  </c:spPr>
  <c:printSettings>
    <c:headerFooter/>
    <c:pageMargins b="0.75000000000000044" l="0.7000000000000004" r="0.7000000000000004" t="0.75000000000000044" header="0.30000000000000021" footer="0.30000000000000021"/>
    <c:pageSetup paperSize="9" orientation="landscape"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5.0182232559008458E-2"/>
          <c:y val="0.15218034638874023"/>
          <c:w val="0.8972630556411767"/>
          <c:h val="0.69485241529274855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'储能-领先'!$C$2</c:f>
              <c:strCache>
                <c:ptCount val="1"/>
                <c:pt idx="0">
                  <c:v>储能招标容量（GWh）</c:v>
                </c:pt>
              </c:strCache>
            </c:strRef>
          </c:tx>
          <c:spPr>
            <a:solidFill>
              <a:srgbClr val="4472C4">
                <a:lumMod val="50000"/>
              </a:srgbClr>
            </a:solidFill>
          </c:spPr>
          <c:invertIfNegative val="0"/>
          <c:cat>
            <c:numRef>
              <c:f>'储能-领先'!$B$3:$B$11</c:f>
              <c:numCache>
                <c:formatCode>yyyy\-mm</c:formatCode>
                <c:ptCount val="9"/>
                <c:pt idx="0">
                  <c:v>44592</c:v>
                </c:pt>
                <c:pt idx="1">
                  <c:v>44620</c:v>
                </c:pt>
                <c:pt idx="2">
                  <c:v>44651</c:v>
                </c:pt>
                <c:pt idx="3">
                  <c:v>44681</c:v>
                </c:pt>
                <c:pt idx="4">
                  <c:v>44712</c:v>
                </c:pt>
                <c:pt idx="5">
                  <c:v>44742</c:v>
                </c:pt>
                <c:pt idx="6">
                  <c:v>44773</c:v>
                </c:pt>
                <c:pt idx="7">
                  <c:v>44804</c:v>
                </c:pt>
                <c:pt idx="8">
                  <c:v>44834</c:v>
                </c:pt>
              </c:numCache>
            </c:numRef>
          </c:cat>
          <c:val>
            <c:numRef>
              <c:f>'储能-领先'!$C$3:$C$11</c:f>
              <c:numCache>
                <c:formatCode>0.00_);[Red]\(0.00\)</c:formatCode>
                <c:ptCount val="9"/>
                <c:pt idx="0">
                  <c:v>3.14</c:v>
                </c:pt>
                <c:pt idx="1">
                  <c:v>0.51749999999999996</c:v>
                </c:pt>
                <c:pt idx="2">
                  <c:v>3.2010000000000001</c:v>
                </c:pt>
                <c:pt idx="3">
                  <c:v>16.893999999999998</c:v>
                </c:pt>
                <c:pt idx="4">
                  <c:v>4.1100000000000003</c:v>
                </c:pt>
                <c:pt idx="5">
                  <c:v>2.23</c:v>
                </c:pt>
                <c:pt idx="6">
                  <c:v>26.491500000000006</c:v>
                </c:pt>
                <c:pt idx="7">
                  <c:v>12.910999999999991</c:v>
                </c:pt>
                <c:pt idx="8">
                  <c:v>13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AC32-4C89-BB6D-E30315BC7FDB}"/>
            </c:ext>
          </c:extLst>
        </c:ser>
        <c:ser>
          <c:idx val="2"/>
          <c:order val="1"/>
          <c:tx>
            <c:strRef>
              <c:f>'储能-领先'!$D$2</c:f>
              <c:strCache>
                <c:ptCount val="1"/>
                <c:pt idx="0">
                  <c:v>储能在建、拟建项目容量（GWh）</c:v>
                </c:pt>
              </c:strCache>
            </c:strRef>
          </c:tx>
          <c:spPr>
            <a:solidFill>
              <a:srgbClr val="5B9BD5">
                <a:lumMod val="20000"/>
                <a:lumOff val="80000"/>
              </a:srgbClr>
            </a:solidFill>
          </c:spPr>
          <c:invertIfNegative val="0"/>
          <c:cat>
            <c:numRef>
              <c:f>'储能-领先'!$B$3:$B$11</c:f>
              <c:numCache>
                <c:formatCode>yyyy\-mm</c:formatCode>
                <c:ptCount val="9"/>
                <c:pt idx="0">
                  <c:v>44592</c:v>
                </c:pt>
                <c:pt idx="1">
                  <c:v>44620</c:v>
                </c:pt>
                <c:pt idx="2">
                  <c:v>44651</c:v>
                </c:pt>
                <c:pt idx="3">
                  <c:v>44681</c:v>
                </c:pt>
                <c:pt idx="4">
                  <c:v>44712</c:v>
                </c:pt>
                <c:pt idx="5">
                  <c:v>44742</c:v>
                </c:pt>
                <c:pt idx="6">
                  <c:v>44773</c:v>
                </c:pt>
                <c:pt idx="7">
                  <c:v>44804</c:v>
                </c:pt>
                <c:pt idx="8">
                  <c:v>44834</c:v>
                </c:pt>
              </c:numCache>
            </c:numRef>
          </c:cat>
          <c:val>
            <c:numRef>
              <c:f>'储能-领先'!$D$3:$D$11</c:f>
              <c:numCache>
                <c:formatCode>0.00_);[Red]\(0.00\)</c:formatCode>
                <c:ptCount val="9"/>
                <c:pt idx="0">
                  <c:v>1.3145</c:v>
                </c:pt>
                <c:pt idx="1">
                  <c:v>0.53600000000000003</c:v>
                </c:pt>
                <c:pt idx="2">
                  <c:v>5.3236499999999998</c:v>
                </c:pt>
                <c:pt idx="3">
                  <c:v>0.3367</c:v>
                </c:pt>
                <c:pt idx="4">
                  <c:v>0.39200000000000002</c:v>
                </c:pt>
                <c:pt idx="5">
                  <c:v>3.711516</c:v>
                </c:pt>
                <c:pt idx="6">
                  <c:v>8.3094800000000006</c:v>
                </c:pt>
                <c:pt idx="7">
                  <c:v>4.2528119999999996</c:v>
                </c:pt>
                <c:pt idx="8">
                  <c:v>1.8220000000000001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AC32-4C89-BB6D-E30315BC7F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11757184"/>
        <c:axId val="1711757728"/>
      </c:barChart>
      <c:dateAx>
        <c:axId val="1711757184"/>
        <c:scaling>
          <c:orientation val="minMax"/>
        </c:scaling>
        <c:delete val="0"/>
        <c:axPos val="b"/>
        <c:numFmt formatCode="yyyy/mm" sourceLinked="0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</c:spPr>
        <c:txPr>
          <a:bodyPr rot="-5400000" vert="horz"/>
          <a:lstStyle/>
          <a:p>
            <a:pPr>
              <a:defRPr/>
            </a:pPr>
            <a:endParaRPr lang="zh-CN"/>
          </a:p>
        </c:txPr>
        <c:crossAx val="1711757728"/>
        <c:crosses val="autoZero"/>
        <c:auto val="1"/>
        <c:lblOffset val="100"/>
        <c:baseTimeUnit val="months"/>
      </c:dateAx>
      <c:valAx>
        <c:axId val="1711757728"/>
        <c:scaling>
          <c:orientation val="minMax"/>
        </c:scaling>
        <c:delete val="0"/>
        <c:axPos val="l"/>
        <c:numFmt formatCode="#,##0_);[Red]\(#,##0\)" sourceLinked="0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</c:spPr>
        <c:crossAx val="1711757184"/>
        <c:crosses val="autoZero"/>
        <c:crossBetween val="between"/>
      </c:valAx>
      <c:spPr>
        <a:noFill/>
        <a:ln w="25400">
          <a:noFill/>
        </a:ln>
      </c:spPr>
    </c:plotArea>
    <c:legend>
      <c:legendPos val="t"/>
      <c:layout>
        <c:manualLayout>
          <c:xMode val="edge"/>
          <c:yMode val="edge"/>
          <c:x val="0.11801779655591832"/>
          <c:y val="3.0045273467030221E-3"/>
          <c:w val="0.78045886947058452"/>
          <c:h val="0.17196612559352412"/>
        </c:manualLayout>
      </c:layout>
      <c:overlay val="0"/>
    </c:legend>
    <c:plotVisOnly val="1"/>
    <c:dispBlanksAs val="gap"/>
    <c:showDLblsOverMax val="0"/>
  </c:chart>
  <c:spPr>
    <a:solidFill>
      <a:sysClr val="window" lastClr="FFFFFF"/>
    </a:solidFill>
    <a:ln>
      <a:noFill/>
    </a:ln>
  </c:spPr>
  <c:txPr>
    <a:bodyPr/>
    <a:lstStyle/>
    <a:p>
      <a:pPr>
        <a:defRPr sz="800">
          <a:latin typeface="Arial" panose="020B0604020202020204" pitchFamily="34" charset="0"/>
          <a:ea typeface="楷体" panose="02010609060101010101" pitchFamily="49" charset="-122"/>
          <a:cs typeface="Arial" panose="020B0604020202020204" pitchFamily="34" charset="0"/>
        </a:defRPr>
      </a:pPr>
      <a:endParaRPr lang="zh-CN"/>
    </a:p>
  </c:txPr>
  <c:printSettings>
    <c:headerFooter/>
    <c:pageMargins b="0.75000000000000033" l="0.70000000000000029" r="0.70000000000000029" t="0.75000000000000033" header="0.30000000000000016" footer="0.30000000000000016"/>
    <c:pageSetup paperSize="9" orientation="landscape"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5.8755030621172356E-2"/>
          <c:y val="0.19028944298629336"/>
          <c:w val="0.93525196850393699"/>
          <c:h val="0.64447142023913673"/>
        </c:manualLayout>
      </c:layout>
      <c:lineChart>
        <c:grouping val="standard"/>
        <c:varyColors val="0"/>
        <c:ser>
          <c:idx val="2"/>
          <c:order val="0"/>
          <c:tx>
            <c:strRef>
              <c:f>'储能-领先'!$E$23</c:f>
              <c:strCache>
                <c:ptCount val="1"/>
                <c:pt idx="0">
                  <c:v>全球户用储能-饱和渗透率调整-5阶多项式修匀</c:v>
                </c:pt>
              </c:strCache>
            </c:strRef>
          </c:tx>
          <c:spPr>
            <a:ln w="19050">
              <a:solidFill>
                <a:srgbClr val="4472C4">
                  <a:lumMod val="50000"/>
                </a:srgbClr>
              </a:solidFill>
            </a:ln>
          </c:spPr>
          <c:marker>
            <c:symbol val="none"/>
          </c:marker>
          <c:cat>
            <c:numRef>
              <c:f>'储能-领先'!$C$24:$C$56</c:f>
              <c:numCache>
                <c:formatCode>m/d/yyyy</c:formatCode>
                <c:ptCount val="33"/>
                <c:pt idx="0">
                  <c:v>43861</c:v>
                </c:pt>
                <c:pt idx="1">
                  <c:v>43890</c:v>
                </c:pt>
                <c:pt idx="2">
                  <c:v>43921</c:v>
                </c:pt>
                <c:pt idx="3">
                  <c:v>43951</c:v>
                </c:pt>
                <c:pt idx="4">
                  <c:v>43982</c:v>
                </c:pt>
                <c:pt idx="5">
                  <c:v>44012</c:v>
                </c:pt>
                <c:pt idx="6">
                  <c:v>44043</c:v>
                </c:pt>
                <c:pt idx="7">
                  <c:v>44074</c:v>
                </c:pt>
                <c:pt idx="8">
                  <c:v>44104</c:v>
                </c:pt>
                <c:pt idx="9">
                  <c:v>44135</c:v>
                </c:pt>
                <c:pt idx="10">
                  <c:v>44165</c:v>
                </c:pt>
                <c:pt idx="11">
                  <c:v>44196</c:v>
                </c:pt>
                <c:pt idx="12">
                  <c:v>44227</c:v>
                </c:pt>
                <c:pt idx="13">
                  <c:v>44255</c:v>
                </c:pt>
                <c:pt idx="14">
                  <c:v>44286</c:v>
                </c:pt>
                <c:pt idx="15">
                  <c:v>44316</c:v>
                </c:pt>
                <c:pt idx="16">
                  <c:v>44347</c:v>
                </c:pt>
                <c:pt idx="17">
                  <c:v>44377</c:v>
                </c:pt>
                <c:pt idx="18">
                  <c:v>44408</c:v>
                </c:pt>
                <c:pt idx="19">
                  <c:v>44439</c:v>
                </c:pt>
                <c:pt idx="20">
                  <c:v>44469</c:v>
                </c:pt>
                <c:pt idx="21">
                  <c:v>44500</c:v>
                </c:pt>
                <c:pt idx="22">
                  <c:v>44530</c:v>
                </c:pt>
                <c:pt idx="23">
                  <c:v>44561</c:v>
                </c:pt>
                <c:pt idx="24">
                  <c:v>44592</c:v>
                </c:pt>
                <c:pt idx="25">
                  <c:v>44620</c:v>
                </c:pt>
                <c:pt idx="26">
                  <c:v>44651</c:v>
                </c:pt>
                <c:pt idx="27">
                  <c:v>44681</c:v>
                </c:pt>
                <c:pt idx="28">
                  <c:v>44712</c:v>
                </c:pt>
                <c:pt idx="29">
                  <c:v>44742</c:v>
                </c:pt>
                <c:pt idx="30">
                  <c:v>44773</c:v>
                </c:pt>
                <c:pt idx="31">
                  <c:v>44804</c:v>
                </c:pt>
                <c:pt idx="32">
                  <c:v>44834</c:v>
                </c:pt>
              </c:numCache>
            </c:numRef>
          </c:cat>
          <c:val>
            <c:numRef>
              <c:f>'储能-领先'!$E$24:$E$56</c:f>
              <c:numCache>
                <c:formatCode>0.0%</c:formatCode>
                <c:ptCount val="33"/>
                <c:pt idx="0">
                  <c:v>3.0707353000000003E-2</c:v>
                </c:pt>
                <c:pt idx="1">
                  <c:v>2.9987275600000002E-2</c:v>
                </c:pt>
                <c:pt idx="2">
                  <c:v>2.99690398E-2</c:v>
                </c:pt>
                <c:pt idx="3">
                  <c:v>3.0439064800000002E-2</c:v>
                </c:pt>
                <c:pt idx="4">
                  <c:v>3.1219205800000004E-2</c:v>
                </c:pt>
                <c:pt idx="5">
                  <c:v>3.2164341999999999E-2</c:v>
                </c:pt>
                <c:pt idx="6">
                  <c:v>3.3159964599999994E-2</c:v>
                </c:pt>
                <c:pt idx="7">
                  <c:v>3.4119764800000001E-2</c:v>
                </c:pt>
                <c:pt idx="8">
                  <c:v>3.4983221799999992E-2</c:v>
                </c:pt>
                <c:pt idx="9">
                  <c:v>3.5713190800000003E-2</c:v>
                </c:pt>
                <c:pt idx="10">
                  <c:v>3.629349099999999E-2</c:v>
                </c:pt>
                <c:pt idx="11">
                  <c:v>3.6726493599999993E-2</c:v>
                </c:pt>
                <c:pt idx="12">
                  <c:v>3.7030709799999985E-2</c:v>
                </c:pt>
                <c:pt idx="13">
                  <c:v>3.7238378799999999E-2</c:v>
                </c:pt>
                <c:pt idx="14">
                  <c:v>3.7393055799999977E-2</c:v>
                </c:pt>
                <c:pt idx="15">
                  <c:v>3.7547199999999982E-2</c:v>
                </c:pt>
                <c:pt idx="16">
                  <c:v>3.7759762599999955E-2</c:v>
                </c:pt>
                <c:pt idx="17">
                  <c:v>3.8093774799999966E-2</c:v>
                </c:pt>
                <c:pt idx="18">
                  <c:v>3.8613935799999978E-2</c:v>
                </c:pt>
                <c:pt idx="19">
                  <c:v>3.9384200800000026E-2</c:v>
                </c:pt>
                <c:pt idx="20">
                  <c:v>4.0465368999999973E-2</c:v>
                </c:pt>
                <c:pt idx="21">
                  <c:v>4.1912671599999916E-2</c:v>
                </c:pt>
                <c:pt idx="22">
                  <c:v>4.377335979999996E-2</c:v>
                </c:pt>
                <c:pt idx="23">
                  <c:v>4.6084292799999885E-2</c:v>
                </c:pt>
                <c:pt idx="24">
                  <c:v>4.8869525799999848E-2</c:v>
                </c:pt>
                <c:pt idx="25">
                  <c:v>5.2137897999999912E-2</c:v>
                </c:pt>
                <c:pt idx="26">
                  <c:v>5.5880620599999903E-2</c:v>
                </c:pt>
                <c:pt idx="27">
                  <c:v>6.0068864799999948E-2</c:v>
                </c:pt>
                <c:pt idx="28">
                  <c:v>6.4651349799999785E-2</c:v>
                </c:pt>
                <c:pt idx="29">
                  <c:v>6.9551930799999828E-2</c:v>
                </c:pt>
                <c:pt idx="30">
                  <c:v>7.4667186999999802E-2</c:v>
                </c:pt>
                <c:pt idx="31">
                  <c:v>7.9864009599999813E-2</c:v>
                </c:pt>
                <c:pt idx="32">
                  <c:v>8.4977189799999797E-2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F07A-4793-978B-81D2200D638E}"/>
            </c:ext>
          </c:extLst>
        </c:ser>
        <c:ser>
          <c:idx val="0"/>
          <c:order val="2"/>
          <c:tx>
            <c:strRef>
              <c:f>'储能-领先'!$G$23</c:f>
              <c:strCache>
                <c:ptCount val="1"/>
                <c:pt idx="0">
                  <c:v>渗透率提升速度（二阶差分，右轴）</c:v>
                </c:pt>
              </c:strCache>
            </c:strRef>
          </c:tx>
          <c:spPr>
            <a:ln>
              <a:solidFill>
                <a:srgbClr val="FF0000"/>
              </a:solidFill>
              <a:prstDash val="sysDot"/>
            </a:ln>
          </c:spPr>
          <c:marker>
            <c:symbol val="none"/>
          </c:marker>
          <c:cat>
            <c:numRef>
              <c:f>'储能-领先'!$C$24:$C$56</c:f>
              <c:numCache>
                <c:formatCode>m/d/yyyy</c:formatCode>
                <c:ptCount val="33"/>
                <c:pt idx="0">
                  <c:v>43861</c:v>
                </c:pt>
                <c:pt idx="1">
                  <c:v>43890</c:v>
                </c:pt>
                <c:pt idx="2">
                  <c:v>43921</c:v>
                </c:pt>
                <c:pt idx="3">
                  <c:v>43951</c:v>
                </c:pt>
                <c:pt idx="4">
                  <c:v>43982</c:v>
                </c:pt>
                <c:pt idx="5">
                  <c:v>44012</c:v>
                </c:pt>
                <c:pt idx="6">
                  <c:v>44043</c:v>
                </c:pt>
                <c:pt idx="7">
                  <c:v>44074</c:v>
                </c:pt>
                <c:pt idx="8">
                  <c:v>44104</c:v>
                </c:pt>
                <c:pt idx="9">
                  <c:v>44135</c:v>
                </c:pt>
                <c:pt idx="10">
                  <c:v>44165</c:v>
                </c:pt>
                <c:pt idx="11">
                  <c:v>44196</c:v>
                </c:pt>
                <c:pt idx="12">
                  <c:v>44227</c:v>
                </c:pt>
                <c:pt idx="13">
                  <c:v>44255</c:v>
                </c:pt>
                <c:pt idx="14">
                  <c:v>44286</c:v>
                </c:pt>
                <c:pt idx="15">
                  <c:v>44316</c:v>
                </c:pt>
                <c:pt idx="16">
                  <c:v>44347</c:v>
                </c:pt>
                <c:pt idx="17">
                  <c:v>44377</c:v>
                </c:pt>
                <c:pt idx="18">
                  <c:v>44408</c:v>
                </c:pt>
                <c:pt idx="19">
                  <c:v>44439</c:v>
                </c:pt>
                <c:pt idx="20">
                  <c:v>44469</c:v>
                </c:pt>
                <c:pt idx="21">
                  <c:v>44500</c:v>
                </c:pt>
                <c:pt idx="22">
                  <c:v>44530</c:v>
                </c:pt>
                <c:pt idx="23">
                  <c:v>44561</c:v>
                </c:pt>
                <c:pt idx="24">
                  <c:v>44592</c:v>
                </c:pt>
                <c:pt idx="25">
                  <c:v>44620</c:v>
                </c:pt>
                <c:pt idx="26">
                  <c:v>44651</c:v>
                </c:pt>
                <c:pt idx="27">
                  <c:v>44681</c:v>
                </c:pt>
                <c:pt idx="28">
                  <c:v>44712</c:v>
                </c:pt>
                <c:pt idx="29">
                  <c:v>44742</c:v>
                </c:pt>
                <c:pt idx="30">
                  <c:v>44773</c:v>
                </c:pt>
                <c:pt idx="31">
                  <c:v>44804</c:v>
                </c:pt>
                <c:pt idx="32">
                  <c:v>44834</c:v>
                </c:pt>
              </c:numCache>
            </c:numRef>
          </c:cat>
          <c:val>
            <c:numRef>
              <c:f>'储能-领先'!$G$24:$G$56</c:f>
              <c:numCache>
                <c:formatCode>0.0%</c:formatCode>
                <c:ptCount val="33"/>
                <c:pt idx="23">
                  <c:v>2.794999407369562E-3</c:v>
                </c:pt>
                <c:pt idx="24">
                  <c:v>5.5154591999998816E-3</c:v>
                </c:pt>
                <c:pt idx="25">
                  <c:v>7.6484159999999149E-3</c:v>
                </c:pt>
                <c:pt idx="26">
                  <c:v>1.1063548799999948E-2</c:v>
                </c:pt>
                <c:pt idx="27">
                  <c:v>1.5413529599999986E-2</c:v>
                </c:pt>
                <c:pt idx="28">
                  <c:v>2.035103039999988E-2</c:v>
                </c:pt>
                <c:pt idx="29">
                  <c:v>2.5528723199999895E-2</c:v>
                </c:pt>
                <c:pt idx="30">
                  <c:v>3.059927999999984E-2</c:v>
                </c:pt>
                <c:pt idx="31">
                  <c:v>3.5215372799999763E-2</c:v>
                </c:pt>
                <c:pt idx="32">
                  <c:v>3.9029673599999842E-2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5-9330-49EF-AE80-925AE4D6E2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11741952"/>
        <c:axId val="1711727264"/>
      </c:lineChart>
      <c:lineChart>
        <c:grouping val="standard"/>
        <c:varyColors val="0"/>
        <c:ser>
          <c:idx val="3"/>
          <c:order val="1"/>
          <c:tx>
            <c:strRef>
              <c:f>'储能-领先'!$F$23</c:f>
              <c:strCache>
                <c:ptCount val="1"/>
                <c:pt idx="0">
                  <c:v>渗透率提升速度（一阶差分，右轴）</c:v>
                </c:pt>
              </c:strCache>
            </c:strRef>
          </c:tx>
          <c:spPr>
            <a:ln w="19050">
              <a:solidFill>
                <a:srgbClr val="00B0F0"/>
              </a:solidFill>
              <a:prstDash val="sysDot"/>
            </a:ln>
          </c:spPr>
          <c:marker>
            <c:symbol val="none"/>
          </c:marker>
          <c:cat>
            <c:numRef>
              <c:f>'储能-领先'!$C$24:$C$56</c:f>
              <c:numCache>
                <c:formatCode>m/d/yyyy</c:formatCode>
                <c:ptCount val="33"/>
                <c:pt idx="0">
                  <c:v>43861</c:v>
                </c:pt>
                <c:pt idx="1">
                  <c:v>43890</c:v>
                </c:pt>
                <c:pt idx="2">
                  <c:v>43921</c:v>
                </c:pt>
                <c:pt idx="3">
                  <c:v>43951</c:v>
                </c:pt>
                <c:pt idx="4">
                  <c:v>43982</c:v>
                </c:pt>
                <c:pt idx="5">
                  <c:v>44012</c:v>
                </c:pt>
                <c:pt idx="6">
                  <c:v>44043</c:v>
                </c:pt>
                <c:pt idx="7">
                  <c:v>44074</c:v>
                </c:pt>
                <c:pt idx="8">
                  <c:v>44104</c:v>
                </c:pt>
                <c:pt idx="9">
                  <c:v>44135</c:v>
                </c:pt>
                <c:pt idx="10">
                  <c:v>44165</c:v>
                </c:pt>
                <c:pt idx="11">
                  <c:v>44196</c:v>
                </c:pt>
                <c:pt idx="12">
                  <c:v>44227</c:v>
                </c:pt>
                <c:pt idx="13">
                  <c:v>44255</c:v>
                </c:pt>
                <c:pt idx="14">
                  <c:v>44286</c:v>
                </c:pt>
                <c:pt idx="15">
                  <c:v>44316</c:v>
                </c:pt>
                <c:pt idx="16">
                  <c:v>44347</c:v>
                </c:pt>
                <c:pt idx="17">
                  <c:v>44377</c:v>
                </c:pt>
                <c:pt idx="18">
                  <c:v>44408</c:v>
                </c:pt>
                <c:pt idx="19">
                  <c:v>44439</c:v>
                </c:pt>
                <c:pt idx="20">
                  <c:v>44469</c:v>
                </c:pt>
                <c:pt idx="21">
                  <c:v>44500</c:v>
                </c:pt>
                <c:pt idx="22">
                  <c:v>44530</c:v>
                </c:pt>
                <c:pt idx="23">
                  <c:v>44561</c:v>
                </c:pt>
                <c:pt idx="24">
                  <c:v>44592</c:v>
                </c:pt>
                <c:pt idx="25">
                  <c:v>44620</c:v>
                </c:pt>
                <c:pt idx="26">
                  <c:v>44651</c:v>
                </c:pt>
                <c:pt idx="27">
                  <c:v>44681</c:v>
                </c:pt>
                <c:pt idx="28">
                  <c:v>44712</c:v>
                </c:pt>
                <c:pt idx="29">
                  <c:v>44742</c:v>
                </c:pt>
                <c:pt idx="30">
                  <c:v>44773</c:v>
                </c:pt>
                <c:pt idx="31">
                  <c:v>44804</c:v>
                </c:pt>
                <c:pt idx="32">
                  <c:v>44834</c:v>
                </c:pt>
              </c:numCache>
            </c:numRef>
          </c:cat>
          <c:val>
            <c:numRef>
              <c:f>'储能-领先'!$F$24:$F$56</c:f>
              <c:numCache>
                <c:formatCode>0.0%</c:formatCode>
                <c:ptCount val="33"/>
                <c:pt idx="11">
                  <c:v>6.5627997926303297E-3</c:v>
                </c:pt>
                <c:pt idx="12">
                  <c:v>6.3233567999999817E-3</c:v>
                </c:pt>
                <c:pt idx="13">
                  <c:v>7.2511031999999975E-3</c:v>
                </c:pt>
                <c:pt idx="14">
                  <c:v>7.4240159999999777E-3</c:v>
                </c:pt>
                <c:pt idx="15">
                  <c:v>7.1081351999999799E-3</c:v>
                </c:pt>
                <c:pt idx="16">
                  <c:v>6.5405567999999512E-3</c:v>
                </c:pt>
                <c:pt idx="17">
                  <c:v>5.9294327999999674E-3</c:v>
                </c:pt>
                <c:pt idx="18">
                  <c:v>5.4539711999999838E-3</c:v>
                </c:pt>
                <c:pt idx="19">
                  <c:v>5.2644360000000251E-3</c:v>
                </c:pt>
                <c:pt idx="20">
                  <c:v>5.4821471999999816E-3</c:v>
                </c:pt>
                <c:pt idx="21">
                  <c:v>6.1994807999999138E-3</c:v>
                </c:pt>
                <c:pt idx="22">
                  <c:v>7.4798687999999697E-3</c:v>
                </c:pt>
                <c:pt idx="23">
                  <c:v>9.3577991999998916E-3</c:v>
                </c:pt>
                <c:pt idx="24">
                  <c:v>1.1838815999999863E-2</c:v>
                </c:pt>
                <c:pt idx="25">
                  <c:v>1.4899519199999912E-2</c:v>
                </c:pt>
                <c:pt idx="26">
                  <c:v>1.8487564799999925E-2</c:v>
                </c:pt>
                <c:pt idx="27">
                  <c:v>2.2521664799999966E-2</c:v>
                </c:pt>
                <c:pt idx="28">
                  <c:v>2.6891587199999831E-2</c:v>
                </c:pt>
                <c:pt idx="29">
                  <c:v>3.1458155999999862E-2</c:v>
                </c:pt>
                <c:pt idx="30">
                  <c:v>3.6053251199999824E-2</c:v>
                </c:pt>
                <c:pt idx="31">
                  <c:v>4.0479808799999788E-2</c:v>
                </c:pt>
                <c:pt idx="32">
                  <c:v>4.4511820799999824E-2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1-F07A-4793-978B-81D2200D63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11755008"/>
        <c:axId val="1711729440"/>
      </c:lineChart>
      <c:dateAx>
        <c:axId val="1711741952"/>
        <c:scaling>
          <c:orientation val="minMax"/>
        </c:scaling>
        <c:delete val="0"/>
        <c:axPos val="b"/>
        <c:numFmt formatCode="yyyy\-mm;@" sourceLinked="0"/>
        <c:majorTickMark val="out"/>
        <c:minorTickMark val="none"/>
        <c:tickLblPos val="low"/>
        <c:spPr>
          <a:noFill/>
          <a:ln>
            <a:solidFill>
              <a:sysClr val="windowText" lastClr="000000"/>
            </a:solidFill>
          </a:ln>
        </c:spPr>
        <c:txPr>
          <a:bodyPr rot="-5400000" vert="horz"/>
          <a:lstStyle/>
          <a:p>
            <a:pPr>
              <a:defRPr sz="800" baseline="0">
                <a:latin typeface="Arial" panose="020B0604020202020204" pitchFamily="34" charset="0"/>
                <a:ea typeface="楷体" pitchFamily="49" charset="-122"/>
              </a:defRPr>
            </a:pPr>
            <a:endParaRPr lang="zh-CN"/>
          </a:p>
        </c:txPr>
        <c:crossAx val="1711727264"/>
        <c:crosses val="autoZero"/>
        <c:auto val="1"/>
        <c:lblOffset val="100"/>
        <c:baseTimeUnit val="months"/>
      </c:dateAx>
      <c:valAx>
        <c:axId val="1711727264"/>
        <c:scaling>
          <c:orientation val="minMax"/>
        </c:scaling>
        <c:delete val="0"/>
        <c:axPos val="l"/>
        <c:numFmt formatCode="0%" sourceLinked="0"/>
        <c:majorTickMark val="out"/>
        <c:minorTickMark val="none"/>
        <c:tickLblPos val="nextTo"/>
        <c:spPr>
          <a:noFill/>
          <a:ln>
            <a:solidFill>
              <a:sysClr val="windowText" lastClr="000000"/>
            </a:solidFill>
          </a:ln>
        </c:spPr>
        <c:txPr>
          <a:bodyPr/>
          <a:lstStyle/>
          <a:p>
            <a:pPr>
              <a:defRPr sz="800" baseline="0">
                <a:latin typeface="Arial" panose="020B0604020202020204" pitchFamily="34" charset="0"/>
                <a:ea typeface="楷体" pitchFamily="49" charset="-122"/>
              </a:defRPr>
            </a:pPr>
            <a:endParaRPr lang="zh-CN"/>
          </a:p>
        </c:txPr>
        <c:crossAx val="1711741952"/>
        <c:crosses val="autoZero"/>
        <c:crossBetween val="between"/>
      </c:valAx>
      <c:valAx>
        <c:axId val="1711729440"/>
        <c:scaling>
          <c:orientation val="minMax"/>
        </c:scaling>
        <c:delete val="0"/>
        <c:axPos val="r"/>
        <c:numFmt formatCode="0%" sourceLinked="0"/>
        <c:majorTickMark val="out"/>
        <c:minorTickMark val="none"/>
        <c:tickLblPos val="nextTo"/>
        <c:spPr>
          <a:ln>
            <a:solidFill>
              <a:sysClr val="windowText" lastClr="000000"/>
            </a:solidFill>
          </a:ln>
        </c:spPr>
        <c:txPr>
          <a:bodyPr/>
          <a:lstStyle/>
          <a:p>
            <a:pPr>
              <a:defRPr sz="800">
                <a:latin typeface="Arial" panose="020B0604020202020204" pitchFamily="34" charset="0"/>
                <a:cs typeface="Arial" panose="020B0604020202020204" pitchFamily="34" charset="0"/>
              </a:defRPr>
            </a:pPr>
            <a:endParaRPr lang="zh-CN"/>
          </a:p>
        </c:txPr>
        <c:crossAx val="1711755008"/>
        <c:crosses val="max"/>
        <c:crossBetween val="between"/>
      </c:valAx>
      <c:dateAx>
        <c:axId val="1711755008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1711729440"/>
        <c:crosses val="autoZero"/>
        <c:auto val="1"/>
        <c:lblOffset val="100"/>
        <c:baseTimeUnit val="months"/>
      </c:dateAx>
      <c:spPr>
        <a:noFill/>
      </c:spPr>
    </c:plotArea>
    <c:legend>
      <c:legendPos val="t"/>
      <c:layout>
        <c:manualLayout>
          <c:xMode val="edge"/>
          <c:yMode val="edge"/>
          <c:x val="7.6119768805137614E-2"/>
          <c:y val="0"/>
          <c:w val="0.84229986876640428"/>
          <c:h val="0.20761847477398659"/>
        </c:manualLayout>
      </c:layout>
      <c:overlay val="0"/>
      <c:txPr>
        <a:bodyPr/>
        <a:lstStyle/>
        <a:p>
          <a:pPr>
            <a:defRPr sz="800" baseline="0">
              <a:latin typeface="Arial" panose="020B0604020202020204" pitchFamily="34" charset="0"/>
              <a:ea typeface="楷体" pitchFamily="49" charset="-122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ysClr val="window" lastClr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5.0182232559008499E-2"/>
          <c:y val="0.107142718271327"/>
          <c:w val="0.89726305564117703"/>
          <c:h val="0.75116303643862703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'半导体-领先 '!$K$1</c:f>
              <c:strCache>
                <c:ptCount val="1"/>
                <c:pt idx="0">
                  <c:v>海外半导体大厂合计营收</c:v>
                </c:pt>
              </c:strCache>
            </c:strRef>
          </c:tx>
          <c:spPr>
            <a:solidFill>
              <a:srgbClr val="BFEBFF"/>
            </a:solidFill>
            <a:ln>
              <a:noFill/>
            </a:ln>
          </c:spPr>
          <c:invertIfNegative val="0"/>
          <c:cat>
            <c:numRef>
              <c:f>'半导体-领先 '!$R$12:$AW$12</c:f>
              <c:numCache>
                <c:formatCode>m/d/yyyy</c:formatCode>
                <c:ptCount val="32"/>
                <c:pt idx="0">
                  <c:v>42460</c:v>
                </c:pt>
                <c:pt idx="1">
                  <c:v>42551</c:v>
                </c:pt>
                <c:pt idx="2">
                  <c:v>42643</c:v>
                </c:pt>
                <c:pt idx="3">
                  <c:v>42735</c:v>
                </c:pt>
                <c:pt idx="4">
                  <c:v>42825</c:v>
                </c:pt>
                <c:pt idx="5">
                  <c:v>42916</c:v>
                </c:pt>
                <c:pt idx="6">
                  <c:v>43008</c:v>
                </c:pt>
                <c:pt idx="7">
                  <c:v>43100</c:v>
                </c:pt>
                <c:pt idx="8">
                  <c:v>43190</c:v>
                </c:pt>
                <c:pt idx="9">
                  <c:v>43281</c:v>
                </c:pt>
                <c:pt idx="10">
                  <c:v>43373</c:v>
                </c:pt>
                <c:pt idx="11">
                  <c:v>43465</c:v>
                </c:pt>
                <c:pt idx="12">
                  <c:v>43555</c:v>
                </c:pt>
                <c:pt idx="13">
                  <c:v>43646</c:v>
                </c:pt>
                <c:pt idx="14">
                  <c:v>43738</c:v>
                </c:pt>
                <c:pt idx="15">
                  <c:v>43830</c:v>
                </c:pt>
                <c:pt idx="16">
                  <c:v>43921</c:v>
                </c:pt>
                <c:pt idx="17">
                  <c:v>44012</c:v>
                </c:pt>
                <c:pt idx="18">
                  <c:v>44104</c:v>
                </c:pt>
                <c:pt idx="19">
                  <c:v>44196</c:v>
                </c:pt>
                <c:pt idx="20">
                  <c:v>44286</c:v>
                </c:pt>
                <c:pt idx="21">
                  <c:v>44377</c:v>
                </c:pt>
                <c:pt idx="22">
                  <c:v>44469</c:v>
                </c:pt>
                <c:pt idx="23">
                  <c:v>44561</c:v>
                </c:pt>
                <c:pt idx="24">
                  <c:v>44651</c:v>
                </c:pt>
                <c:pt idx="25">
                  <c:v>44742</c:v>
                </c:pt>
                <c:pt idx="26">
                  <c:v>44834</c:v>
                </c:pt>
                <c:pt idx="27">
                  <c:v>44926</c:v>
                </c:pt>
                <c:pt idx="28">
                  <c:v>45016</c:v>
                </c:pt>
                <c:pt idx="29">
                  <c:v>45107</c:v>
                </c:pt>
                <c:pt idx="30">
                  <c:v>45199</c:v>
                </c:pt>
                <c:pt idx="31">
                  <c:v>45291</c:v>
                </c:pt>
              </c:numCache>
            </c:numRef>
          </c:cat>
          <c:val>
            <c:numRef>
              <c:f>'半导体-领先 '!$R$1:$AW$1</c:f>
              <c:numCache>
                <c:formatCode>#,##0_);[Red]\(#,##0\)</c:formatCode>
                <c:ptCount val="32"/>
                <c:pt idx="0">
                  <c:v>66695.54859999998</c:v>
                </c:pt>
                <c:pt idx="1">
                  <c:v>74089.555800000002</c:v>
                </c:pt>
                <c:pt idx="2">
                  <c:v>83559.211599999981</c:v>
                </c:pt>
                <c:pt idx="3">
                  <c:v>86205.315699999992</c:v>
                </c:pt>
                <c:pt idx="4">
                  <c:v>83747.683099999966</c:v>
                </c:pt>
                <c:pt idx="5">
                  <c:v>89965.511299999984</c:v>
                </c:pt>
                <c:pt idx="6">
                  <c:v>99858.738700000002</c:v>
                </c:pt>
                <c:pt idx="7">
                  <c:v>105058.68470000001</c:v>
                </c:pt>
                <c:pt idx="8">
                  <c:v>102585.6923</c:v>
                </c:pt>
                <c:pt idx="9">
                  <c:v>107133.41619999998</c:v>
                </c:pt>
                <c:pt idx="10">
                  <c:v>110117.92769999996</c:v>
                </c:pt>
                <c:pt idx="11">
                  <c:v>105494.9023</c:v>
                </c:pt>
                <c:pt idx="12">
                  <c:v>90898.62980000001</c:v>
                </c:pt>
                <c:pt idx="13">
                  <c:v>96638.393100000001</c:v>
                </c:pt>
                <c:pt idx="14">
                  <c:v>100310.78180000003</c:v>
                </c:pt>
                <c:pt idx="15">
                  <c:v>105758.7052</c:v>
                </c:pt>
                <c:pt idx="16">
                  <c:v>100874.33829999999</c:v>
                </c:pt>
                <c:pt idx="17">
                  <c:v>105706.99949999999</c:v>
                </c:pt>
                <c:pt idx="18">
                  <c:v>117803.17569999999</c:v>
                </c:pt>
                <c:pt idx="19">
                  <c:v>126172.66899999998</c:v>
                </c:pt>
                <c:pt idx="20">
                  <c:v>129078.04229999999</c:v>
                </c:pt>
                <c:pt idx="21">
                  <c:v>137799.09780000002</c:v>
                </c:pt>
                <c:pt idx="22">
                  <c:v>149262.84640000001</c:v>
                </c:pt>
                <c:pt idx="23">
                  <c:v>156593.4841</c:v>
                </c:pt>
                <c:pt idx="24">
                  <c:v>156599.18479999999</c:v>
                </c:pt>
                <c:pt idx="25">
                  <c:v>159995.5399</c:v>
                </c:pt>
                <c:pt idx="26">
                  <c:v>158346.26300000006</c:v>
                </c:pt>
                <c:pt idx="27">
                  <c:v>147352.69999999998</c:v>
                </c:pt>
                <c:pt idx="28">
                  <c:v>140010.09999999995</c:v>
                </c:pt>
                <c:pt idx="29">
                  <c:v>143368.50000000003</c:v>
                </c:pt>
                <c:pt idx="30">
                  <c:v>153802.60000000003</c:v>
                </c:pt>
                <c:pt idx="31">
                  <c:v>159955.70000000007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B70-4026-961C-381198426F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11738144"/>
        <c:axId val="1711746304"/>
      </c:barChart>
      <c:lineChart>
        <c:grouping val="standard"/>
        <c:varyColors val="0"/>
        <c:ser>
          <c:idx val="0"/>
          <c:order val="0"/>
          <c:tx>
            <c:strRef>
              <c:f>'半导体-领先 '!$K$2</c:f>
              <c:strCache>
                <c:ptCount val="1"/>
                <c:pt idx="0">
                  <c:v>yoy（右轴）</c:v>
                </c:pt>
              </c:strCache>
            </c:strRef>
          </c:tx>
          <c:spPr>
            <a:ln>
              <a:solidFill>
                <a:srgbClr val="4472C4">
                  <a:lumMod val="50000"/>
                </a:srgbClr>
              </a:solidFill>
            </a:ln>
          </c:spPr>
          <c:marker>
            <c:symbol val="none"/>
          </c:marker>
          <c:dPt>
            <c:idx val="23"/>
            <c:bubble3D val="0"/>
            <c:spPr>
              <a:ln w="19050" cap="rnd" cmpd="sng" algn="ctr">
                <a:solidFill>
                  <a:srgbClr val="4472C4">
                    <a:lumMod val="50000"/>
                  </a:srgbClr>
                </a:solidFill>
                <a:prstDash val="solid"/>
                <a:round/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2-4B70-4026-961C-381198426F67}"/>
              </c:ext>
            </c:extLst>
          </c:dPt>
          <c:dPt>
            <c:idx val="25"/>
            <c:bubble3D val="0"/>
            <c:spPr>
              <a:ln w="19050" cap="rnd" cmpd="sng" algn="ctr">
                <a:solidFill>
                  <a:srgbClr val="4472C4">
                    <a:lumMod val="50000"/>
                  </a:srgbClr>
                </a:solidFill>
                <a:prstDash val="solid"/>
                <a:round/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4-4B70-4026-961C-381198426F67}"/>
              </c:ext>
            </c:extLst>
          </c:dPt>
          <c:dPt>
            <c:idx val="26"/>
            <c:bubble3D val="0"/>
            <c:spPr>
              <a:ln w="19050" cap="rnd" cmpd="sng" algn="ctr">
                <a:solidFill>
                  <a:srgbClr val="4472C4">
                    <a:lumMod val="50000"/>
                  </a:srgbClr>
                </a:solidFill>
                <a:prstDash val="solid"/>
                <a:round/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6-4B70-4026-961C-381198426F67}"/>
              </c:ext>
            </c:extLst>
          </c:dPt>
          <c:dPt>
            <c:idx val="27"/>
            <c:bubble3D val="0"/>
            <c:spPr>
              <a:ln w="19050" cap="rnd" cmpd="sng" algn="ctr">
                <a:solidFill>
                  <a:srgbClr val="4472C4">
                    <a:lumMod val="50000"/>
                  </a:srgbClr>
                </a:solidFill>
                <a:prstDash val="sysDot"/>
                <a:round/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8-4B70-4026-961C-381198426F67}"/>
              </c:ext>
            </c:extLst>
          </c:dPt>
          <c:dPt>
            <c:idx val="28"/>
            <c:bubble3D val="0"/>
            <c:spPr>
              <a:ln w="19050" cap="rnd" cmpd="sng" algn="ctr">
                <a:solidFill>
                  <a:srgbClr val="4472C4">
                    <a:lumMod val="50000"/>
                  </a:srgbClr>
                </a:solidFill>
                <a:prstDash val="sysDot"/>
                <a:round/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A-4B70-4026-961C-381198426F67}"/>
              </c:ext>
            </c:extLst>
          </c:dPt>
          <c:dPt>
            <c:idx val="29"/>
            <c:bubble3D val="0"/>
            <c:spPr>
              <a:ln w="19050" cap="rnd" cmpd="sng" algn="ctr">
                <a:solidFill>
                  <a:srgbClr val="4472C4">
                    <a:lumMod val="50000"/>
                  </a:srgbClr>
                </a:solidFill>
                <a:prstDash val="sysDot"/>
                <a:round/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C-4B70-4026-961C-381198426F67}"/>
              </c:ext>
            </c:extLst>
          </c:dPt>
          <c:dPt>
            <c:idx val="30"/>
            <c:bubble3D val="0"/>
            <c:spPr>
              <a:ln w="19050" cap="rnd" cmpd="sng" algn="ctr">
                <a:solidFill>
                  <a:srgbClr val="4472C4">
                    <a:lumMod val="50000"/>
                  </a:srgbClr>
                </a:solidFill>
                <a:prstDash val="sysDot"/>
                <a:round/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E-4B70-4026-961C-381198426F67}"/>
              </c:ext>
            </c:extLst>
          </c:dPt>
          <c:dPt>
            <c:idx val="31"/>
            <c:bubble3D val="0"/>
            <c:spPr>
              <a:ln>
                <a:solidFill>
                  <a:srgbClr val="4472C4">
                    <a:lumMod val="50000"/>
                  </a:srgbClr>
                </a:solidFill>
                <a:prstDash val="sysDot"/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B-E003-455D-BE4F-2143FBB64AA4}"/>
              </c:ext>
            </c:extLst>
          </c:dPt>
          <c:cat>
            <c:numRef>
              <c:f>'半导体-领先 '!$R$12:$AW$12</c:f>
              <c:numCache>
                <c:formatCode>m/d/yyyy</c:formatCode>
                <c:ptCount val="32"/>
                <c:pt idx="0">
                  <c:v>42460</c:v>
                </c:pt>
                <c:pt idx="1">
                  <c:v>42551</c:v>
                </c:pt>
                <c:pt idx="2">
                  <c:v>42643</c:v>
                </c:pt>
                <c:pt idx="3">
                  <c:v>42735</c:v>
                </c:pt>
                <c:pt idx="4">
                  <c:v>42825</c:v>
                </c:pt>
                <c:pt idx="5">
                  <c:v>42916</c:v>
                </c:pt>
                <c:pt idx="6">
                  <c:v>43008</c:v>
                </c:pt>
                <c:pt idx="7">
                  <c:v>43100</c:v>
                </c:pt>
                <c:pt idx="8">
                  <c:v>43190</c:v>
                </c:pt>
                <c:pt idx="9">
                  <c:v>43281</c:v>
                </c:pt>
                <c:pt idx="10">
                  <c:v>43373</c:v>
                </c:pt>
                <c:pt idx="11">
                  <c:v>43465</c:v>
                </c:pt>
                <c:pt idx="12">
                  <c:v>43555</c:v>
                </c:pt>
                <c:pt idx="13">
                  <c:v>43646</c:v>
                </c:pt>
                <c:pt idx="14">
                  <c:v>43738</c:v>
                </c:pt>
                <c:pt idx="15">
                  <c:v>43830</c:v>
                </c:pt>
                <c:pt idx="16">
                  <c:v>43921</c:v>
                </c:pt>
                <c:pt idx="17">
                  <c:v>44012</c:v>
                </c:pt>
                <c:pt idx="18">
                  <c:v>44104</c:v>
                </c:pt>
                <c:pt idx="19">
                  <c:v>44196</c:v>
                </c:pt>
                <c:pt idx="20">
                  <c:v>44286</c:v>
                </c:pt>
                <c:pt idx="21">
                  <c:v>44377</c:v>
                </c:pt>
                <c:pt idx="22">
                  <c:v>44469</c:v>
                </c:pt>
                <c:pt idx="23">
                  <c:v>44561</c:v>
                </c:pt>
                <c:pt idx="24">
                  <c:v>44651</c:v>
                </c:pt>
                <c:pt idx="25">
                  <c:v>44742</c:v>
                </c:pt>
                <c:pt idx="26">
                  <c:v>44834</c:v>
                </c:pt>
                <c:pt idx="27">
                  <c:v>44926</c:v>
                </c:pt>
                <c:pt idx="28">
                  <c:v>45016</c:v>
                </c:pt>
                <c:pt idx="29">
                  <c:v>45107</c:v>
                </c:pt>
                <c:pt idx="30">
                  <c:v>45199</c:v>
                </c:pt>
                <c:pt idx="31">
                  <c:v>45291</c:v>
                </c:pt>
              </c:numCache>
            </c:numRef>
          </c:cat>
          <c:val>
            <c:numRef>
              <c:f>'半导体-领先 '!$R$2:$AW$2</c:f>
              <c:numCache>
                <c:formatCode>0.0%</c:formatCode>
                <c:ptCount val="32"/>
                <c:pt idx="0">
                  <c:v>-6.56310247880737E-2</c:v>
                </c:pt>
                <c:pt idx="1">
                  <c:v>5.4242520094870406E-2</c:v>
                </c:pt>
                <c:pt idx="2">
                  <c:v>0.16355190889092053</c:v>
                </c:pt>
                <c:pt idx="3">
                  <c:v>0.22524783618549393</c:v>
                </c:pt>
                <c:pt idx="4">
                  <c:v>0.25567125329860452</c:v>
                </c:pt>
                <c:pt idx="5">
                  <c:v>0.21428061389456965</c:v>
                </c:pt>
                <c:pt idx="6">
                  <c:v>0.19506559226559328</c:v>
                </c:pt>
                <c:pt idx="7">
                  <c:v>0.21870309095103768</c:v>
                </c:pt>
                <c:pt idx="8">
                  <c:v>0.22493767591762825</c:v>
                </c:pt>
                <c:pt idx="9">
                  <c:v>0.19082762551920274</c:v>
                </c:pt>
                <c:pt idx="10">
                  <c:v>0.10273701764670862</c:v>
                </c:pt>
                <c:pt idx="11">
                  <c:v>4.1521326984592655E-3</c:v>
                </c:pt>
                <c:pt idx="12">
                  <c:v>-0.11392487819668384</c:v>
                </c:pt>
                <c:pt idx="13">
                  <c:v>-9.7962180916620234E-2</c:v>
                </c:pt>
                <c:pt idx="14">
                  <c:v>-8.9060392842826186E-2</c:v>
                </c:pt>
                <c:pt idx="15">
                  <c:v>2.5006222504457831E-3</c:v>
                </c:pt>
                <c:pt idx="16">
                  <c:v>0.10974542214716609</c:v>
                </c:pt>
                <c:pt idx="17">
                  <c:v>9.3840616644110808E-2</c:v>
                </c:pt>
                <c:pt idx="18">
                  <c:v>0.17438199150791545</c:v>
                </c:pt>
                <c:pt idx="19">
                  <c:v>0.19302395733188282</c:v>
                </c:pt>
                <c:pt idx="20">
                  <c:v>0.27959245607264616</c:v>
                </c:pt>
                <c:pt idx="21">
                  <c:v>0.30359482770107404</c:v>
                </c:pt>
                <c:pt idx="22">
                  <c:v>0.267052823602276</c:v>
                </c:pt>
                <c:pt idx="23">
                  <c:v>0.24110463336556687</c:v>
                </c:pt>
                <c:pt idx="24">
                  <c:v>0.21321320039884117</c:v>
                </c:pt>
                <c:pt idx="25">
                  <c:v>0.16107828319903539</c:v>
                </c:pt>
                <c:pt idx="26">
                  <c:v>6.0855174740926277E-2</c:v>
                </c:pt>
                <c:pt idx="27">
                  <c:v>-5.9011293816662813E-2</c:v>
                </c:pt>
                <c:pt idx="28">
                  <c:v>-0.10717428984220823</c:v>
                </c:pt>
                <c:pt idx="29">
                  <c:v>-0.10595053764801399</c:v>
                </c:pt>
                <c:pt idx="30">
                  <c:v>-2.783752497391212E-2</c:v>
                </c:pt>
                <c:pt idx="31">
                  <c:v>8.6823131117155228E-2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F-4B70-4026-961C-381198426F67}"/>
            </c:ext>
          </c:extLst>
        </c:ser>
        <c:ser>
          <c:idx val="2"/>
          <c:order val="2"/>
          <c:tx>
            <c:strRef>
              <c:f>'半导体-领先 '!$K$3</c:f>
              <c:strCache>
                <c:ptCount val="1"/>
                <c:pt idx="0">
                  <c:v>按国内上市公司营收结构加权yoy（右轴）</c:v>
                </c:pt>
              </c:strCache>
            </c:strRef>
          </c:tx>
          <c:spPr>
            <a:ln w="19050" cap="rnd" cmpd="sng" algn="ctr">
              <a:solidFill>
                <a:srgbClr val="FF6464"/>
              </a:solidFill>
              <a:prstDash val="solid"/>
              <a:round/>
            </a:ln>
          </c:spPr>
          <c:marker>
            <c:symbol val="none"/>
          </c:marker>
          <c:dPt>
            <c:idx val="25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11-4B70-4026-961C-381198426F67}"/>
              </c:ext>
            </c:extLst>
          </c:dPt>
          <c:dPt>
            <c:idx val="26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13-4B70-4026-961C-381198426F67}"/>
              </c:ext>
            </c:extLst>
          </c:dPt>
          <c:dPt>
            <c:idx val="27"/>
            <c:bubble3D val="0"/>
            <c:spPr>
              <a:ln w="19050" cap="rnd" cmpd="sng" algn="ctr">
                <a:solidFill>
                  <a:srgbClr val="FF6464"/>
                </a:solidFill>
                <a:prstDash val="sysDot"/>
                <a:round/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5-4B70-4026-961C-381198426F67}"/>
              </c:ext>
            </c:extLst>
          </c:dPt>
          <c:dPt>
            <c:idx val="28"/>
            <c:bubble3D val="0"/>
            <c:spPr>
              <a:ln w="19050" cap="rnd" cmpd="sng" algn="ctr">
                <a:solidFill>
                  <a:srgbClr val="FF6464"/>
                </a:solidFill>
                <a:prstDash val="sysDot"/>
                <a:round/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7-4B70-4026-961C-381198426F67}"/>
              </c:ext>
            </c:extLst>
          </c:dPt>
          <c:dPt>
            <c:idx val="29"/>
            <c:bubble3D val="0"/>
            <c:spPr>
              <a:ln w="19050" cap="rnd" cmpd="sng" algn="ctr">
                <a:solidFill>
                  <a:srgbClr val="FF6464"/>
                </a:solidFill>
                <a:prstDash val="sysDot"/>
                <a:round/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9-4B70-4026-961C-381198426F67}"/>
              </c:ext>
            </c:extLst>
          </c:dPt>
          <c:dPt>
            <c:idx val="30"/>
            <c:bubble3D val="0"/>
            <c:spPr>
              <a:ln w="19050" cap="rnd" cmpd="sng" algn="ctr">
                <a:solidFill>
                  <a:srgbClr val="FF6464"/>
                </a:solidFill>
                <a:prstDash val="sysDot"/>
                <a:round/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B-4B70-4026-961C-381198426F67}"/>
              </c:ext>
            </c:extLst>
          </c:dPt>
          <c:dPt>
            <c:idx val="31"/>
            <c:bubble3D val="0"/>
            <c:spPr>
              <a:ln w="19050" cap="rnd" cmpd="sng" algn="ctr">
                <a:solidFill>
                  <a:srgbClr val="FF6464"/>
                </a:solidFill>
                <a:prstDash val="sysDot"/>
                <a:round/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A-E003-455D-BE4F-2143FBB64AA4}"/>
              </c:ext>
            </c:extLst>
          </c:dPt>
          <c:cat>
            <c:numRef>
              <c:f>'半导体-领先 '!$R$12:$AW$12</c:f>
              <c:numCache>
                <c:formatCode>m/d/yyyy</c:formatCode>
                <c:ptCount val="32"/>
                <c:pt idx="0">
                  <c:v>42460</c:v>
                </c:pt>
                <c:pt idx="1">
                  <c:v>42551</c:v>
                </c:pt>
                <c:pt idx="2">
                  <c:v>42643</c:v>
                </c:pt>
                <c:pt idx="3">
                  <c:v>42735</c:v>
                </c:pt>
                <c:pt idx="4">
                  <c:v>42825</c:v>
                </c:pt>
                <c:pt idx="5">
                  <c:v>42916</c:v>
                </c:pt>
                <c:pt idx="6">
                  <c:v>43008</c:v>
                </c:pt>
                <c:pt idx="7">
                  <c:v>43100</c:v>
                </c:pt>
                <c:pt idx="8">
                  <c:v>43190</c:v>
                </c:pt>
                <c:pt idx="9">
                  <c:v>43281</c:v>
                </c:pt>
                <c:pt idx="10">
                  <c:v>43373</c:v>
                </c:pt>
                <c:pt idx="11">
                  <c:v>43465</c:v>
                </c:pt>
                <c:pt idx="12">
                  <c:v>43555</c:v>
                </c:pt>
                <c:pt idx="13">
                  <c:v>43646</c:v>
                </c:pt>
                <c:pt idx="14">
                  <c:v>43738</c:v>
                </c:pt>
                <c:pt idx="15">
                  <c:v>43830</c:v>
                </c:pt>
                <c:pt idx="16">
                  <c:v>43921</c:v>
                </c:pt>
                <c:pt idx="17">
                  <c:v>44012</c:v>
                </c:pt>
                <c:pt idx="18">
                  <c:v>44104</c:v>
                </c:pt>
                <c:pt idx="19">
                  <c:v>44196</c:v>
                </c:pt>
                <c:pt idx="20">
                  <c:v>44286</c:v>
                </c:pt>
                <c:pt idx="21">
                  <c:v>44377</c:v>
                </c:pt>
                <c:pt idx="22">
                  <c:v>44469</c:v>
                </c:pt>
                <c:pt idx="23">
                  <c:v>44561</c:v>
                </c:pt>
                <c:pt idx="24">
                  <c:v>44651</c:v>
                </c:pt>
                <c:pt idx="25">
                  <c:v>44742</c:v>
                </c:pt>
                <c:pt idx="26">
                  <c:v>44834</c:v>
                </c:pt>
                <c:pt idx="27">
                  <c:v>44926</c:v>
                </c:pt>
                <c:pt idx="28">
                  <c:v>45016</c:v>
                </c:pt>
                <c:pt idx="29">
                  <c:v>45107</c:v>
                </c:pt>
                <c:pt idx="30">
                  <c:v>45199</c:v>
                </c:pt>
                <c:pt idx="31">
                  <c:v>45291</c:v>
                </c:pt>
              </c:numCache>
            </c:numRef>
          </c:cat>
          <c:val>
            <c:numRef>
              <c:f>'半导体-领先 '!$R$3:$AW$3</c:f>
              <c:numCache>
                <c:formatCode>0.0%</c:formatCode>
                <c:ptCount val="32"/>
                <c:pt idx="0">
                  <c:v>-7.8558583382209418E-2</c:v>
                </c:pt>
                <c:pt idx="1">
                  <c:v>1.0260527724796483E-3</c:v>
                </c:pt>
                <c:pt idx="2">
                  <c:v>0.13540002786399655</c:v>
                </c:pt>
                <c:pt idx="3">
                  <c:v>0.21727465849954528</c:v>
                </c:pt>
                <c:pt idx="4">
                  <c:v>0.272388689289704</c:v>
                </c:pt>
                <c:pt idx="5">
                  <c:v>0.42107286292565471</c:v>
                </c:pt>
                <c:pt idx="6">
                  <c:v>0.3733639734448852</c:v>
                </c:pt>
                <c:pt idx="7">
                  <c:v>0.41384353719904821</c:v>
                </c:pt>
                <c:pt idx="8">
                  <c:v>0.37068236686855643</c:v>
                </c:pt>
                <c:pt idx="9">
                  <c:v>0.19802817262791578</c:v>
                </c:pt>
                <c:pt idx="10">
                  <c:v>4.7867286028745307E-2</c:v>
                </c:pt>
                <c:pt idx="11">
                  <c:v>-4.2878023839018564E-2</c:v>
                </c:pt>
                <c:pt idx="12">
                  <c:v>-0.16243404731738564</c:v>
                </c:pt>
                <c:pt idx="13">
                  <c:v>-0.17744699474822961</c:v>
                </c:pt>
                <c:pt idx="14">
                  <c:v>-6.4452596744303717E-2</c:v>
                </c:pt>
                <c:pt idx="15">
                  <c:v>-1.1725125856414536E-2</c:v>
                </c:pt>
                <c:pt idx="16">
                  <c:v>0.11501095169444821</c:v>
                </c:pt>
                <c:pt idx="17">
                  <c:v>0.1540562150114258</c:v>
                </c:pt>
                <c:pt idx="18">
                  <c:v>0.15411285589546314</c:v>
                </c:pt>
                <c:pt idx="19">
                  <c:v>0.20358582584086896</c:v>
                </c:pt>
                <c:pt idx="20">
                  <c:v>0.26068924289574913</c:v>
                </c:pt>
                <c:pt idx="21">
                  <c:v>0.28218625578669765</c:v>
                </c:pt>
                <c:pt idx="22">
                  <c:v>0.29002491562481258</c:v>
                </c:pt>
                <c:pt idx="23">
                  <c:v>0.25180593924183048</c:v>
                </c:pt>
                <c:pt idx="24">
                  <c:v>0.23318046197338274</c:v>
                </c:pt>
                <c:pt idx="25">
                  <c:v>0.18240425373232586</c:v>
                </c:pt>
                <c:pt idx="26">
                  <c:v>8.5531436669738059E-2</c:v>
                </c:pt>
                <c:pt idx="27">
                  <c:v>-6.7754013163430243E-2</c:v>
                </c:pt>
                <c:pt idx="28">
                  <c:v>-0.12499175899263906</c:v>
                </c:pt>
                <c:pt idx="29">
                  <c:v>-0.13726700398793895</c:v>
                </c:pt>
                <c:pt idx="30">
                  <c:v>-6.5431134434414992E-2</c:v>
                </c:pt>
                <c:pt idx="31">
                  <c:v>9.5375135692862434E-2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1C-4B70-4026-961C-381198426F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11737056"/>
        <c:axId val="1711736512"/>
      </c:lineChart>
      <c:catAx>
        <c:axId val="1711738144"/>
        <c:scaling>
          <c:orientation val="minMax"/>
        </c:scaling>
        <c:delete val="0"/>
        <c:axPos val="b"/>
        <c:numFmt formatCode="yyyy\-mm" sourceLinked="0"/>
        <c:majorTickMark val="out"/>
        <c:minorTickMark val="none"/>
        <c:tickLblPos val="nextTo"/>
        <c:spPr>
          <a:noFill/>
          <a:ln w="6350" cap="flat" cmpd="sng" algn="ctr">
            <a:solidFill>
              <a:schemeClr val="tx1"/>
            </a:solidFill>
            <a:prstDash val="solid"/>
            <a:round/>
          </a:ln>
        </c:spPr>
        <c:txPr>
          <a:bodyPr rot="-54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Arial" panose="020B0604020202020204" pitchFamily="7" charset="0"/>
                <a:ea typeface="楷体" panose="02010609060101010101" pitchFamily="49" charset="-122"/>
                <a:cs typeface="+mn-cs"/>
              </a:defRPr>
            </a:pPr>
            <a:endParaRPr lang="zh-CN"/>
          </a:p>
        </c:txPr>
        <c:crossAx val="1711746304"/>
        <c:crosses val="autoZero"/>
        <c:auto val="0"/>
        <c:lblAlgn val="ctr"/>
        <c:lblOffset val="100"/>
        <c:noMultiLvlLbl val="0"/>
      </c:catAx>
      <c:valAx>
        <c:axId val="1711746304"/>
        <c:scaling>
          <c:orientation val="minMax"/>
        </c:scaling>
        <c:delete val="0"/>
        <c:axPos val="l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zh-CN" sz="700" b="0" i="0" u="none" strike="noStrike" kern="1200" baseline="0">
                    <a:solidFill>
                      <a:schemeClr val="tx1"/>
                    </a:solidFill>
                    <a:latin typeface="Arial" panose="020B0604020202020204" pitchFamily="7" charset="0"/>
                    <a:ea typeface="楷体" panose="02010609060101010101" pitchFamily="49" charset="-122"/>
                    <a:cs typeface="+mn-cs"/>
                  </a:defRPr>
                </a:pPr>
                <a:r>
                  <a:rPr lang="en-US" altLang="zh-CN" sz="700"/>
                  <a:t>(</a:t>
                </a:r>
                <a:r>
                  <a:rPr lang="zh-CN" altLang="en-US" sz="700"/>
                  <a:t>亿美元</a:t>
                </a:r>
                <a:r>
                  <a:rPr lang="en-US" altLang="zh-CN" sz="700"/>
                  <a:t>)</a:t>
                </a:r>
              </a:p>
            </c:rich>
          </c:tx>
          <c:layout>
            <c:manualLayout>
              <c:xMode val="edge"/>
              <c:yMode val="edge"/>
              <c:x val="0"/>
              <c:y val="8.2531350247885805E-4"/>
            </c:manualLayout>
          </c:layout>
          <c:overlay val="0"/>
        </c:title>
        <c:numFmt formatCode="#,##0_);\(#,##0\)" sourceLinked="0"/>
        <c:majorTickMark val="out"/>
        <c:minorTickMark val="none"/>
        <c:tickLblPos val="nextTo"/>
        <c:spPr>
          <a:noFill/>
          <a:ln w="6350" cap="flat" cmpd="sng" algn="ctr">
            <a:solidFill>
              <a:schemeClr val="tx1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Arial" panose="020B0604020202020204" pitchFamily="7" charset="0"/>
                <a:ea typeface="楷体" panose="02010609060101010101" pitchFamily="49" charset="-122"/>
                <a:cs typeface="+mn-cs"/>
              </a:defRPr>
            </a:pPr>
            <a:endParaRPr lang="zh-CN"/>
          </a:p>
        </c:txPr>
        <c:crossAx val="1711738144"/>
        <c:crosses val="autoZero"/>
        <c:crossBetween val="between"/>
        <c:dispUnits>
          <c:builtInUnit val="hundreds"/>
          <c:dispUnitsLbl>
            <c:txPr>
              <a:bodyPr rot="-5400000" spcFirstLastPara="0" vertOverflow="ellipsis" vert="horz" wrap="square" anchor="ctr" anchorCtr="1">
                <a:spAutoFit/>
              </a:bodyPr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</c:dispUnitsLbl>
        </c:dispUnits>
      </c:valAx>
      <c:catAx>
        <c:axId val="1711737056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1711736512"/>
        <c:crosses val="autoZero"/>
        <c:auto val="0"/>
        <c:lblAlgn val="ctr"/>
        <c:lblOffset val="100"/>
        <c:noMultiLvlLbl val="1"/>
      </c:catAx>
      <c:valAx>
        <c:axId val="1711736512"/>
        <c:scaling>
          <c:orientation val="minMax"/>
        </c:scaling>
        <c:delete val="0"/>
        <c:axPos val="r"/>
        <c:numFmt formatCode="0%" sourceLinked="0"/>
        <c:majorTickMark val="out"/>
        <c:minorTickMark val="none"/>
        <c:tickLblPos val="nextTo"/>
        <c:spPr>
          <a:ln w="6350" cap="flat" cmpd="sng" algn="ctr">
            <a:solidFill>
              <a:sysClr val="windowText" lastClr="000000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Arial" panose="020B0604020202020204" pitchFamily="7" charset="0"/>
                <a:ea typeface="+mn-ea"/>
                <a:cs typeface="Arial" panose="020B0604020202020204" pitchFamily="7" charset="0"/>
              </a:defRPr>
            </a:pPr>
            <a:endParaRPr lang="zh-CN"/>
          </a:p>
        </c:txPr>
        <c:crossAx val="1711737056"/>
        <c:crosses val="max"/>
        <c:crossBetween val="between"/>
      </c:valAx>
      <c:spPr>
        <a:noFill/>
        <a:ln w="25400">
          <a:noFill/>
        </a:ln>
      </c:spPr>
    </c:plotArea>
    <c:legend>
      <c:legendPos val="t"/>
      <c:layout>
        <c:manualLayout>
          <c:xMode val="edge"/>
          <c:yMode val="edge"/>
          <c:x val="0.220184728498763"/>
          <c:y val="1.1452349595090699E-2"/>
          <c:w val="0.55863956933241299"/>
          <c:h val="0.139231350833143"/>
        </c:manualLayout>
      </c:layout>
      <c:overlay val="0"/>
      <c:txPr>
        <a:bodyPr rot="0" spcFirstLastPara="0" vertOverflow="ellipsis" vert="horz" wrap="square" anchor="ctr" anchorCtr="1"/>
        <a:lstStyle/>
        <a:p>
          <a:pPr>
            <a:defRPr lang="zh-CN" sz="700" b="0" i="0" u="none" strike="noStrike" kern="1200" baseline="0">
              <a:solidFill>
                <a:schemeClr val="tx1"/>
              </a:solidFill>
              <a:latin typeface="Arial" panose="020B0604020202020204" pitchFamily="7" charset="0"/>
              <a:ea typeface="楷体" panose="02010609060101010101" pitchFamily="49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6350" cap="flat" cmpd="sng" algn="ctr">
      <a:noFill/>
      <a:prstDash val="solid"/>
      <a:round/>
    </a:ln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7.6352108977378361E-2"/>
          <c:y val="0.13479211985661324"/>
          <c:w val="0.85314931766227198"/>
          <c:h val="0.72542061943178604"/>
        </c:manualLayout>
      </c:layout>
      <c:lineChart>
        <c:grouping val="standard"/>
        <c:varyColors val="0"/>
        <c:ser>
          <c:idx val="0"/>
          <c:order val="0"/>
          <c:tx>
            <c:strRef>
              <c:f>'半导体-领先 '!$K$4</c:f>
              <c:strCache>
                <c:ptCount val="1"/>
                <c:pt idx="0">
                  <c:v>IC设计</c:v>
                </c:pt>
              </c:strCache>
            </c:strRef>
          </c:tx>
          <c:spPr>
            <a:ln w="12700" cap="rnd" cmpd="sng" algn="ctr">
              <a:solidFill>
                <a:srgbClr val="003778"/>
              </a:solidFill>
              <a:prstDash val="solid"/>
              <a:round/>
            </a:ln>
          </c:spPr>
          <c:marker>
            <c:symbol val="none"/>
          </c:marker>
          <c:cat>
            <c:numRef>
              <c:f>'半导体-领先 '!$R$12:$AW$12</c:f>
              <c:numCache>
                <c:formatCode>m/d/yyyy</c:formatCode>
                <c:ptCount val="32"/>
                <c:pt idx="0">
                  <c:v>42460</c:v>
                </c:pt>
                <c:pt idx="1">
                  <c:v>42551</c:v>
                </c:pt>
                <c:pt idx="2">
                  <c:v>42643</c:v>
                </c:pt>
                <c:pt idx="3">
                  <c:v>42735</c:v>
                </c:pt>
                <c:pt idx="4">
                  <c:v>42825</c:v>
                </c:pt>
                <c:pt idx="5">
                  <c:v>42916</c:v>
                </c:pt>
                <c:pt idx="6">
                  <c:v>43008</c:v>
                </c:pt>
                <c:pt idx="7">
                  <c:v>43100</c:v>
                </c:pt>
                <c:pt idx="8">
                  <c:v>43190</c:v>
                </c:pt>
                <c:pt idx="9">
                  <c:v>43281</c:v>
                </c:pt>
                <c:pt idx="10">
                  <c:v>43373</c:v>
                </c:pt>
                <c:pt idx="11">
                  <c:v>43465</c:v>
                </c:pt>
                <c:pt idx="12">
                  <c:v>43555</c:v>
                </c:pt>
                <c:pt idx="13">
                  <c:v>43646</c:v>
                </c:pt>
                <c:pt idx="14">
                  <c:v>43738</c:v>
                </c:pt>
                <c:pt idx="15">
                  <c:v>43830</c:v>
                </c:pt>
                <c:pt idx="16">
                  <c:v>43921</c:v>
                </c:pt>
                <c:pt idx="17">
                  <c:v>44012</c:v>
                </c:pt>
                <c:pt idx="18">
                  <c:v>44104</c:v>
                </c:pt>
                <c:pt idx="19">
                  <c:v>44196</c:v>
                </c:pt>
                <c:pt idx="20">
                  <c:v>44286</c:v>
                </c:pt>
                <c:pt idx="21">
                  <c:v>44377</c:v>
                </c:pt>
                <c:pt idx="22">
                  <c:v>44469</c:v>
                </c:pt>
                <c:pt idx="23">
                  <c:v>44561</c:v>
                </c:pt>
                <c:pt idx="24">
                  <c:v>44651</c:v>
                </c:pt>
                <c:pt idx="25">
                  <c:v>44742</c:v>
                </c:pt>
                <c:pt idx="26">
                  <c:v>44834</c:v>
                </c:pt>
                <c:pt idx="27">
                  <c:v>44926</c:v>
                </c:pt>
                <c:pt idx="28">
                  <c:v>45016</c:v>
                </c:pt>
                <c:pt idx="29">
                  <c:v>45107</c:v>
                </c:pt>
                <c:pt idx="30">
                  <c:v>45199</c:v>
                </c:pt>
                <c:pt idx="31">
                  <c:v>45291</c:v>
                </c:pt>
              </c:numCache>
            </c:numRef>
          </c:cat>
          <c:val>
            <c:numRef>
              <c:f>'半导体-领先 '!$R$4:$AW$4</c:f>
              <c:numCache>
                <c:formatCode>0.0%</c:formatCode>
                <c:ptCount val="32"/>
                <c:pt idx="0">
                  <c:v>5.349502092449665E-3</c:v>
                </c:pt>
                <c:pt idx="1">
                  <c:v>0.1333443172052724</c:v>
                </c:pt>
                <c:pt idx="2">
                  <c:v>0.20415180569876656</c:v>
                </c:pt>
                <c:pt idx="3">
                  <c:v>0.18992980470231191</c:v>
                </c:pt>
                <c:pt idx="4">
                  <c:v>0.14861327843233441</c:v>
                </c:pt>
                <c:pt idx="5">
                  <c:v>7.3886741023406532E-2</c:v>
                </c:pt>
                <c:pt idx="6">
                  <c:v>5.5549373004548874E-2</c:v>
                </c:pt>
                <c:pt idx="7">
                  <c:v>8.0770023934357171E-2</c:v>
                </c:pt>
                <c:pt idx="8">
                  <c:v>0.13557213257883527</c:v>
                </c:pt>
                <c:pt idx="9">
                  <c:v>0.13656817790274123</c:v>
                </c:pt>
                <c:pt idx="10">
                  <c:v>0.1057152173436493</c:v>
                </c:pt>
                <c:pt idx="11">
                  <c:v>4.1510071827466355E-3</c:v>
                </c:pt>
                <c:pt idx="12">
                  <c:v>-3.5211715691716106E-2</c:v>
                </c:pt>
                <c:pt idx="13">
                  <c:v>6.0398872956770822E-2</c:v>
                </c:pt>
                <c:pt idx="14">
                  <c:v>-3.6515982894684273E-2</c:v>
                </c:pt>
                <c:pt idx="15">
                  <c:v>6.602915166157719E-2</c:v>
                </c:pt>
                <c:pt idx="16">
                  <c:v>0.12381961207383441</c:v>
                </c:pt>
                <c:pt idx="17">
                  <c:v>-2.9618529785424563E-3</c:v>
                </c:pt>
                <c:pt idx="18">
                  <c:v>0.15779476019720029</c:v>
                </c:pt>
                <c:pt idx="19">
                  <c:v>0.20886117031179374</c:v>
                </c:pt>
                <c:pt idx="20">
                  <c:v>0.2596732112152198</c:v>
                </c:pt>
                <c:pt idx="21">
                  <c:v>0.29938756908219033</c:v>
                </c:pt>
                <c:pt idx="22">
                  <c:v>0.21244329698842512</c:v>
                </c:pt>
                <c:pt idx="23">
                  <c:v>0.21544049732812343</c:v>
                </c:pt>
                <c:pt idx="24">
                  <c:v>0.21596311379362421</c:v>
                </c:pt>
                <c:pt idx="25">
                  <c:v>0.11431517486349074</c:v>
                </c:pt>
                <c:pt idx="26">
                  <c:v>3.4788910369576431E-2</c:v>
                </c:pt>
                <c:pt idx="27">
                  <c:v>-9.8695662857344213E-2</c:v>
                </c:pt>
                <c:pt idx="28">
                  <c:v>-0.11587819264056942</c:v>
                </c:pt>
                <c:pt idx="29">
                  <c:v>-4.4486733319564098E-2</c:v>
                </c:pt>
                <c:pt idx="30">
                  <c:v>3.9119029649165471E-2</c:v>
                </c:pt>
                <c:pt idx="31">
                  <c:v>0.15029445482670356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44F3-4072-9F94-739411D6BC24}"/>
            </c:ext>
          </c:extLst>
        </c:ser>
        <c:ser>
          <c:idx val="1"/>
          <c:order val="1"/>
          <c:tx>
            <c:strRef>
              <c:f>'半导体-领先 '!$K$5</c:f>
              <c:strCache>
                <c:ptCount val="1"/>
                <c:pt idx="0">
                  <c:v>IC制造</c:v>
                </c:pt>
              </c:strCache>
            </c:strRef>
          </c:tx>
          <c:spPr>
            <a:ln w="12700" cap="rnd" cmpd="sng" algn="ctr">
              <a:solidFill>
                <a:srgbClr val="00AEEF"/>
              </a:solidFill>
              <a:prstDash val="dash"/>
              <a:round/>
            </a:ln>
          </c:spPr>
          <c:marker>
            <c:symbol val="none"/>
          </c:marker>
          <c:cat>
            <c:numRef>
              <c:f>'半导体-领先 '!$R$12:$AW$12</c:f>
              <c:numCache>
                <c:formatCode>m/d/yyyy</c:formatCode>
                <c:ptCount val="32"/>
                <c:pt idx="0">
                  <c:v>42460</c:v>
                </c:pt>
                <c:pt idx="1">
                  <c:v>42551</c:v>
                </c:pt>
                <c:pt idx="2">
                  <c:v>42643</c:v>
                </c:pt>
                <c:pt idx="3">
                  <c:v>42735</c:v>
                </c:pt>
                <c:pt idx="4">
                  <c:v>42825</c:v>
                </c:pt>
                <c:pt idx="5">
                  <c:v>42916</c:v>
                </c:pt>
                <c:pt idx="6">
                  <c:v>43008</c:v>
                </c:pt>
                <c:pt idx="7">
                  <c:v>43100</c:v>
                </c:pt>
                <c:pt idx="8">
                  <c:v>43190</c:v>
                </c:pt>
                <c:pt idx="9">
                  <c:v>43281</c:v>
                </c:pt>
                <c:pt idx="10">
                  <c:v>43373</c:v>
                </c:pt>
                <c:pt idx="11">
                  <c:v>43465</c:v>
                </c:pt>
                <c:pt idx="12">
                  <c:v>43555</c:v>
                </c:pt>
                <c:pt idx="13">
                  <c:v>43646</c:v>
                </c:pt>
                <c:pt idx="14">
                  <c:v>43738</c:v>
                </c:pt>
                <c:pt idx="15">
                  <c:v>43830</c:v>
                </c:pt>
                <c:pt idx="16">
                  <c:v>43921</c:v>
                </c:pt>
                <c:pt idx="17">
                  <c:v>44012</c:v>
                </c:pt>
                <c:pt idx="18">
                  <c:v>44104</c:v>
                </c:pt>
                <c:pt idx="19">
                  <c:v>44196</c:v>
                </c:pt>
                <c:pt idx="20">
                  <c:v>44286</c:v>
                </c:pt>
                <c:pt idx="21">
                  <c:v>44377</c:v>
                </c:pt>
                <c:pt idx="22">
                  <c:v>44469</c:v>
                </c:pt>
                <c:pt idx="23">
                  <c:v>44561</c:v>
                </c:pt>
                <c:pt idx="24">
                  <c:v>44651</c:v>
                </c:pt>
                <c:pt idx="25">
                  <c:v>44742</c:v>
                </c:pt>
                <c:pt idx="26">
                  <c:v>44834</c:v>
                </c:pt>
                <c:pt idx="27">
                  <c:v>44926</c:v>
                </c:pt>
                <c:pt idx="28">
                  <c:v>45016</c:v>
                </c:pt>
                <c:pt idx="29">
                  <c:v>45107</c:v>
                </c:pt>
                <c:pt idx="30">
                  <c:v>45199</c:v>
                </c:pt>
                <c:pt idx="31">
                  <c:v>45291</c:v>
                </c:pt>
              </c:numCache>
            </c:numRef>
          </c:cat>
          <c:val>
            <c:numRef>
              <c:f>'半导体-领先 '!$R$5:$AW$5</c:f>
              <c:numCache>
                <c:formatCode>0.0%</c:formatCode>
                <c:ptCount val="32"/>
                <c:pt idx="0">
                  <c:v>-0.10195396343882424</c:v>
                </c:pt>
                <c:pt idx="1">
                  <c:v>2.7574988056157768E-2</c:v>
                </c:pt>
                <c:pt idx="2">
                  <c:v>0.2233135649189093</c:v>
                </c:pt>
                <c:pt idx="3">
                  <c:v>0.30298136212606042</c:v>
                </c:pt>
                <c:pt idx="4">
                  <c:v>0.21239777319467867</c:v>
                </c:pt>
                <c:pt idx="5">
                  <c:v>4.3569338161903115E-2</c:v>
                </c:pt>
                <c:pt idx="6">
                  <c:v>1.7156918515615072E-2</c:v>
                </c:pt>
                <c:pt idx="7">
                  <c:v>9.1810263391475688E-2</c:v>
                </c:pt>
                <c:pt idx="8">
                  <c:v>0.11019650703406958</c:v>
                </c:pt>
                <c:pt idx="9">
                  <c:v>0.11130325864527713</c:v>
                </c:pt>
                <c:pt idx="10">
                  <c:v>3.2726775085914372E-2</c:v>
                </c:pt>
                <c:pt idx="11">
                  <c:v>1.5685672815456186E-2</c:v>
                </c:pt>
                <c:pt idx="12">
                  <c:v>-0.15850023420320725</c:v>
                </c:pt>
                <c:pt idx="13">
                  <c:v>-3.3604934720524282E-2</c:v>
                </c:pt>
                <c:pt idx="14">
                  <c:v>6.9504028081405211E-2</c:v>
                </c:pt>
                <c:pt idx="15">
                  <c:v>0.10734167329938482</c:v>
                </c:pt>
                <c:pt idx="16">
                  <c:v>0.41208550188822302</c:v>
                </c:pt>
                <c:pt idx="17">
                  <c:v>0.31188923783211009</c:v>
                </c:pt>
                <c:pt idx="18">
                  <c:v>0.28440306592000741</c:v>
                </c:pt>
                <c:pt idx="19">
                  <c:v>0.20992364766508853</c:v>
                </c:pt>
                <c:pt idx="20">
                  <c:v>0.24639071527859402</c:v>
                </c:pt>
                <c:pt idx="21">
                  <c:v>0.29056220593851645</c:v>
                </c:pt>
                <c:pt idx="22">
                  <c:v>0.25582506618189838</c:v>
                </c:pt>
                <c:pt idx="23">
                  <c:v>0.28916730043956052</c:v>
                </c:pt>
                <c:pt idx="24">
                  <c:v>0.39241636074963826</c:v>
                </c:pt>
                <c:pt idx="25">
                  <c:v>0.37478694171314686</c:v>
                </c:pt>
                <c:pt idx="26">
                  <c:v>0.33737513847975698</c:v>
                </c:pt>
                <c:pt idx="27">
                  <c:v>0.20493374569461276</c:v>
                </c:pt>
                <c:pt idx="28">
                  <c:v>-3.4158909016327454E-2</c:v>
                </c:pt>
                <c:pt idx="29">
                  <c:v>-5.5001038334335228E-2</c:v>
                </c:pt>
                <c:pt idx="30">
                  <c:v>-2.6473250356924938E-2</c:v>
                </c:pt>
                <c:pt idx="31">
                  <c:v>6.4683000511617017E-2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44F3-4072-9F94-739411D6BC24}"/>
            </c:ext>
          </c:extLst>
        </c:ser>
        <c:ser>
          <c:idx val="3"/>
          <c:order val="2"/>
          <c:tx>
            <c:strRef>
              <c:f>'半导体-领先 '!$K$7</c:f>
              <c:strCache>
                <c:ptCount val="1"/>
                <c:pt idx="0">
                  <c:v>IC封测</c:v>
                </c:pt>
              </c:strCache>
            </c:strRef>
          </c:tx>
          <c:spPr>
            <a:ln w="19050" cap="rnd" cmpd="sng" algn="ctr">
              <a:solidFill>
                <a:srgbClr val="B40000"/>
              </a:solidFill>
              <a:prstDash val="dash"/>
              <a:round/>
            </a:ln>
          </c:spPr>
          <c:marker>
            <c:symbol val="none"/>
          </c:marker>
          <c:cat>
            <c:numRef>
              <c:f>'半导体-领先 '!$R$12:$AW$12</c:f>
              <c:numCache>
                <c:formatCode>m/d/yyyy</c:formatCode>
                <c:ptCount val="32"/>
                <c:pt idx="0">
                  <c:v>42460</c:v>
                </c:pt>
                <c:pt idx="1">
                  <c:v>42551</c:v>
                </c:pt>
                <c:pt idx="2">
                  <c:v>42643</c:v>
                </c:pt>
                <c:pt idx="3">
                  <c:v>42735</c:v>
                </c:pt>
                <c:pt idx="4">
                  <c:v>42825</c:v>
                </c:pt>
                <c:pt idx="5">
                  <c:v>42916</c:v>
                </c:pt>
                <c:pt idx="6">
                  <c:v>43008</c:v>
                </c:pt>
                <c:pt idx="7">
                  <c:v>43100</c:v>
                </c:pt>
                <c:pt idx="8">
                  <c:v>43190</c:v>
                </c:pt>
                <c:pt idx="9">
                  <c:v>43281</c:v>
                </c:pt>
                <c:pt idx="10">
                  <c:v>43373</c:v>
                </c:pt>
                <c:pt idx="11">
                  <c:v>43465</c:v>
                </c:pt>
                <c:pt idx="12">
                  <c:v>43555</c:v>
                </c:pt>
                <c:pt idx="13">
                  <c:v>43646</c:v>
                </c:pt>
                <c:pt idx="14">
                  <c:v>43738</c:v>
                </c:pt>
                <c:pt idx="15">
                  <c:v>43830</c:v>
                </c:pt>
                <c:pt idx="16">
                  <c:v>43921</c:v>
                </c:pt>
                <c:pt idx="17">
                  <c:v>44012</c:v>
                </c:pt>
                <c:pt idx="18">
                  <c:v>44104</c:v>
                </c:pt>
                <c:pt idx="19">
                  <c:v>44196</c:v>
                </c:pt>
                <c:pt idx="20">
                  <c:v>44286</c:v>
                </c:pt>
                <c:pt idx="21">
                  <c:v>44377</c:v>
                </c:pt>
                <c:pt idx="22">
                  <c:v>44469</c:v>
                </c:pt>
                <c:pt idx="23">
                  <c:v>44561</c:v>
                </c:pt>
                <c:pt idx="24">
                  <c:v>44651</c:v>
                </c:pt>
                <c:pt idx="25">
                  <c:v>44742</c:v>
                </c:pt>
                <c:pt idx="26">
                  <c:v>44834</c:v>
                </c:pt>
                <c:pt idx="27">
                  <c:v>44926</c:v>
                </c:pt>
                <c:pt idx="28">
                  <c:v>45016</c:v>
                </c:pt>
                <c:pt idx="29">
                  <c:v>45107</c:v>
                </c:pt>
                <c:pt idx="30">
                  <c:v>45199</c:v>
                </c:pt>
                <c:pt idx="31">
                  <c:v>45291</c:v>
                </c:pt>
              </c:numCache>
            </c:numRef>
          </c:cat>
          <c:val>
            <c:numRef>
              <c:f>'半导体-领先 '!$R$7:$AW$7</c:f>
              <c:numCache>
                <c:formatCode>0.0%</c:formatCode>
                <c:ptCount val="32"/>
                <c:pt idx="0">
                  <c:v>-1.346357266369258E-2</c:v>
                </c:pt>
                <c:pt idx="1">
                  <c:v>-5.4513595002968929E-2</c:v>
                </c:pt>
                <c:pt idx="2">
                  <c:v>0.12290444092944841</c:v>
                </c:pt>
                <c:pt idx="3">
                  <c:v>0.16651093752538548</c:v>
                </c:pt>
                <c:pt idx="4">
                  <c:v>0.10463705655176514</c:v>
                </c:pt>
                <c:pt idx="5">
                  <c:v>0.88516933698166533</c:v>
                </c:pt>
                <c:pt idx="6">
                  <c:v>0.78333736894964301</c:v>
                </c:pt>
                <c:pt idx="7">
                  <c:v>0.93236120411787282</c:v>
                </c:pt>
                <c:pt idx="8">
                  <c:v>0.79483645136983605</c:v>
                </c:pt>
                <c:pt idx="9">
                  <c:v>0.16187538752591535</c:v>
                </c:pt>
                <c:pt idx="10">
                  <c:v>-0.22849270465671856</c:v>
                </c:pt>
                <c:pt idx="11">
                  <c:v>-0.28986598713338319</c:v>
                </c:pt>
                <c:pt idx="12">
                  <c:v>-0.30831364196494948</c:v>
                </c:pt>
                <c:pt idx="13">
                  <c:v>-0.3891806698959237</c:v>
                </c:pt>
                <c:pt idx="14">
                  <c:v>4.317234669008041E-2</c:v>
                </c:pt>
                <c:pt idx="15">
                  <c:v>4.3199671495190772E-2</c:v>
                </c:pt>
                <c:pt idx="16">
                  <c:v>0.16076688107149462</c:v>
                </c:pt>
                <c:pt idx="17">
                  <c:v>0.25113138266066959</c:v>
                </c:pt>
                <c:pt idx="18">
                  <c:v>0.1425698682331078</c:v>
                </c:pt>
                <c:pt idx="19">
                  <c:v>0.32386620398938915</c:v>
                </c:pt>
                <c:pt idx="20">
                  <c:v>0.27194911445639791</c:v>
                </c:pt>
                <c:pt idx="21">
                  <c:v>0.24656051812980073</c:v>
                </c:pt>
                <c:pt idx="22">
                  <c:v>0.27809538569033987</c:v>
                </c:pt>
                <c:pt idx="23">
                  <c:v>0.20315993676313981</c:v>
                </c:pt>
                <c:pt idx="24">
                  <c:v>0.21018716762046341</c:v>
                </c:pt>
                <c:pt idx="25">
                  <c:v>0.16915696639894096</c:v>
                </c:pt>
                <c:pt idx="26">
                  <c:v>0.1695645596872184</c:v>
                </c:pt>
                <c:pt idx="27">
                  <c:v>-3.0265116157168759E-2</c:v>
                </c:pt>
                <c:pt idx="28">
                  <c:v>-6.2774309130055772E-2</c:v>
                </c:pt>
                <c:pt idx="29">
                  <c:v>-0.10112420611008988</c:v>
                </c:pt>
                <c:pt idx="30">
                  <c:v>-0.10052194084670407</c:v>
                </c:pt>
                <c:pt idx="31">
                  <c:v>3.100960716605683E-2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44F3-4072-9F94-739411D6BC24}"/>
            </c:ext>
          </c:extLst>
        </c:ser>
        <c:ser>
          <c:idx val="2"/>
          <c:order val="3"/>
          <c:tx>
            <c:strRef>
              <c:f>'半导体-领先 '!$K$8</c:f>
              <c:strCache>
                <c:ptCount val="1"/>
                <c:pt idx="0">
                  <c:v>分立器件（功率器件）</c:v>
                </c:pt>
              </c:strCache>
            </c:strRef>
          </c:tx>
          <c:spPr>
            <a:ln w="19050" cap="rnd" cmpd="sng" algn="ctr">
              <a:solidFill>
                <a:srgbClr val="FF6464"/>
              </a:solidFill>
              <a:prstDash val="solid"/>
              <a:round/>
            </a:ln>
          </c:spPr>
          <c:marker>
            <c:symbol val="none"/>
          </c:marker>
          <c:cat>
            <c:numRef>
              <c:f>'半导体-领先 '!$R$12:$AW$12</c:f>
              <c:numCache>
                <c:formatCode>m/d/yyyy</c:formatCode>
                <c:ptCount val="32"/>
                <c:pt idx="0">
                  <c:v>42460</c:v>
                </c:pt>
                <c:pt idx="1">
                  <c:v>42551</c:v>
                </c:pt>
                <c:pt idx="2">
                  <c:v>42643</c:v>
                </c:pt>
                <c:pt idx="3">
                  <c:v>42735</c:v>
                </c:pt>
                <c:pt idx="4">
                  <c:v>42825</c:v>
                </c:pt>
                <c:pt idx="5">
                  <c:v>42916</c:v>
                </c:pt>
                <c:pt idx="6">
                  <c:v>43008</c:v>
                </c:pt>
                <c:pt idx="7">
                  <c:v>43100</c:v>
                </c:pt>
                <c:pt idx="8">
                  <c:v>43190</c:v>
                </c:pt>
                <c:pt idx="9">
                  <c:v>43281</c:v>
                </c:pt>
                <c:pt idx="10">
                  <c:v>43373</c:v>
                </c:pt>
                <c:pt idx="11">
                  <c:v>43465</c:v>
                </c:pt>
                <c:pt idx="12">
                  <c:v>43555</c:v>
                </c:pt>
                <c:pt idx="13">
                  <c:v>43646</c:v>
                </c:pt>
                <c:pt idx="14">
                  <c:v>43738</c:v>
                </c:pt>
                <c:pt idx="15">
                  <c:v>43830</c:v>
                </c:pt>
                <c:pt idx="16">
                  <c:v>43921</c:v>
                </c:pt>
                <c:pt idx="17">
                  <c:v>44012</c:v>
                </c:pt>
                <c:pt idx="18">
                  <c:v>44104</c:v>
                </c:pt>
                <c:pt idx="19">
                  <c:v>44196</c:v>
                </c:pt>
                <c:pt idx="20">
                  <c:v>44286</c:v>
                </c:pt>
                <c:pt idx="21">
                  <c:v>44377</c:v>
                </c:pt>
                <c:pt idx="22">
                  <c:v>44469</c:v>
                </c:pt>
                <c:pt idx="23">
                  <c:v>44561</c:v>
                </c:pt>
                <c:pt idx="24">
                  <c:v>44651</c:v>
                </c:pt>
                <c:pt idx="25">
                  <c:v>44742</c:v>
                </c:pt>
                <c:pt idx="26">
                  <c:v>44834</c:v>
                </c:pt>
                <c:pt idx="27">
                  <c:v>44926</c:v>
                </c:pt>
                <c:pt idx="28">
                  <c:v>45016</c:v>
                </c:pt>
                <c:pt idx="29">
                  <c:v>45107</c:v>
                </c:pt>
                <c:pt idx="30">
                  <c:v>45199</c:v>
                </c:pt>
                <c:pt idx="31">
                  <c:v>45291</c:v>
                </c:pt>
              </c:numCache>
            </c:numRef>
          </c:cat>
          <c:val>
            <c:numRef>
              <c:f>'半导体-领先 '!$R$8:$AW$8</c:f>
              <c:numCache>
                <c:formatCode>0.0%</c:formatCode>
                <c:ptCount val="32"/>
                <c:pt idx="0">
                  <c:v>-9.0716774781359755E-3</c:v>
                </c:pt>
                <c:pt idx="1">
                  <c:v>6.4340931412552038E-3</c:v>
                </c:pt>
                <c:pt idx="2">
                  <c:v>3.878342692461656E-2</c:v>
                </c:pt>
                <c:pt idx="3">
                  <c:v>0.16158609530453139</c:v>
                </c:pt>
                <c:pt idx="4">
                  <c:v>0.22149864049284673</c:v>
                </c:pt>
                <c:pt idx="5">
                  <c:v>0.19274698273139035</c:v>
                </c:pt>
                <c:pt idx="6">
                  <c:v>0.22670424554707647</c:v>
                </c:pt>
                <c:pt idx="7">
                  <c:v>0.21268342676953589</c:v>
                </c:pt>
                <c:pt idx="8">
                  <c:v>0.14007971896470517</c:v>
                </c:pt>
                <c:pt idx="9">
                  <c:v>0.1446143639889983</c:v>
                </c:pt>
                <c:pt idx="10">
                  <c:v>0.1376879441816885</c:v>
                </c:pt>
                <c:pt idx="11">
                  <c:v>7.8351200249195285E-2</c:v>
                </c:pt>
                <c:pt idx="12">
                  <c:v>-2.4737903076485934E-2</c:v>
                </c:pt>
                <c:pt idx="13">
                  <c:v>-4.229512711877037E-2</c:v>
                </c:pt>
                <c:pt idx="14">
                  <c:v>-3.3760524292891336E-2</c:v>
                </c:pt>
                <c:pt idx="15">
                  <c:v>-1.9083847784794661E-2</c:v>
                </c:pt>
                <c:pt idx="16">
                  <c:v>-2.8772265517522655E-3</c:v>
                </c:pt>
                <c:pt idx="17">
                  <c:v>-1.5625716604012241E-2</c:v>
                </c:pt>
                <c:pt idx="18">
                  <c:v>0.1074452916690396</c:v>
                </c:pt>
                <c:pt idx="19">
                  <c:v>0.24565849061509515</c:v>
                </c:pt>
                <c:pt idx="20">
                  <c:v>0.36022298335828751</c:v>
                </c:pt>
                <c:pt idx="21">
                  <c:v>0.3948212916795073</c:v>
                </c:pt>
                <c:pt idx="22">
                  <c:v>0.2302290288482316</c:v>
                </c:pt>
                <c:pt idx="23">
                  <c:v>0.15283698940644408</c:v>
                </c:pt>
                <c:pt idx="24">
                  <c:v>0.18580374110297915</c:v>
                </c:pt>
                <c:pt idx="25">
                  <c:v>0.2305088194280549</c:v>
                </c:pt>
                <c:pt idx="26">
                  <c:v>0.22776438598484017</c:v>
                </c:pt>
                <c:pt idx="27">
                  <c:v>0.12255191871962601</c:v>
                </c:pt>
                <c:pt idx="28">
                  <c:v>2.7428919592913381E-2</c:v>
                </c:pt>
                <c:pt idx="29">
                  <c:v>-8.6059190417639986E-3</c:v>
                </c:pt>
                <c:pt idx="30">
                  <c:v>-1.9259757092794483E-2</c:v>
                </c:pt>
                <c:pt idx="31">
                  <c:v>7.5209519291588034E-3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3-44F3-4072-9F94-739411D6BC24}"/>
            </c:ext>
          </c:extLst>
        </c:ser>
        <c:ser>
          <c:idx val="4"/>
          <c:order val="4"/>
          <c:tx>
            <c:strRef>
              <c:f>'半导体-领先 '!$K$9</c:f>
              <c:strCache>
                <c:ptCount val="1"/>
                <c:pt idx="0">
                  <c:v>半导体设备</c:v>
                </c:pt>
              </c:strCache>
            </c:strRef>
          </c:tx>
          <c:spPr>
            <a:ln w="25400" cap="rnd" cmpd="sng" algn="ctr">
              <a:solidFill>
                <a:srgbClr val="BFEBFB"/>
              </a:solidFill>
              <a:prstDash val="solid"/>
              <a:round/>
            </a:ln>
          </c:spPr>
          <c:marker>
            <c:symbol val="none"/>
          </c:marker>
          <c:cat>
            <c:numRef>
              <c:f>'半导体-领先 '!$R$12:$AW$12</c:f>
              <c:numCache>
                <c:formatCode>m/d/yyyy</c:formatCode>
                <c:ptCount val="32"/>
                <c:pt idx="0">
                  <c:v>42460</c:v>
                </c:pt>
                <c:pt idx="1">
                  <c:v>42551</c:v>
                </c:pt>
                <c:pt idx="2">
                  <c:v>42643</c:v>
                </c:pt>
                <c:pt idx="3">
                  <c:v>42735</c:v>
                </c:pt>
                <c:pt idx="4">
                  <c:v>42825</c:v>
                </c:pt>
                <c:pt idx="5">
                  <c:v>42916</c:v>
                </c:pt>
                <c:pt idx="6">
                  <c:v>43008</c:v>
                </c:pt>
                <c:pt idx="7">
                  <c:v>43100</c:v>
                </c:pt>
                <c:pt idx="8">
                  <c:v>43190</c:v>
                </c:pt>
                <c:pt idx="9">
                  <c:v>43281</c:v>
                </c:pt>
                <c:pt idx="10">
                  <c:v>43373</c:v>
                </c:pt>
                <c:pt idx="11">
                  <c:v>43465</c:v>
                </c:pt>
                <c:pt idx="12">
                  <c:v>43555</c:v>
                </c:pt>
                <c:pt idx="13">
                  <c:v>43646</c:v>
                </c:pt>
                <c:pt idx="14">
                  <c:v>43738</c:v>
                </c:pt>
                <c:pt idx="15">
                  <c:v>43830</c:v>
                </c:pt>
                <c:pt idx="16">
                  <c:v>43921</c:v>
                </c:pt>
                <c:pt idx="17">
                  <c:v>44012</c:v>
                </c:pt>
                <c:pt idx="18">
                  <c:v>44104</c:v>
                </c:pt>
                <c:pt idx="19">
                  <c:v>44196</c:v>
                </c:pt>
                <c:pt idx="20">
                  <c:v>44286</c:v>
                </c:pt>
                <c:pt idx="21">
                  <c:v>44377</c:v>
                </c:pt>
                <c:pt idx="22">
                  <c:v>44469</c:v>
                </c:pt>
                <c:pt idx="23">
                  <c:v>44561</c:v>
                </c:pt>
                <c:pt idx="24">
                  <c:v>44651</c:v>
                </c:pt>
                <c:pt idx="25">
                  <c:v>44742</c:v>
                </c:pt>
                <c:pt idx="26">
                  <c:v>44834</c:v>
                </c:pt>
                <c:pt idx="27">
                  <c:v>44926</c:v>
                </c:pt>
                <c:pt idx="28">
                  <c:v>45016</c:v>
                </c:pt>
                <c:pt idx="29">
                  <c:v>45107</c:v>
                </c:pt>
                <c:pt idx="30">
                  <c:v>45199</c:v>
                </c:pt>
                <c:pt idx="31">
                  <c:v>45291</c:v>
                </c:pt>
              </c:numCache>
            </c:numRef>
          </c:cat>
          <c:val>
            <c:numRef>
              <c:f>'半导体-领先 '!$R$9:$AW$9</c:f>
              <c:numCache>
                <c:formatCode>0.0%</c:formatCode>
                <c:ptCount val="32"/>
                <c:pt idx="0">
                  <c:v>-5.847856797437001E-2</c:v>
                </c:pt>
                <c:pt idx="1">
                  <c:v>0.10067937256065052</c:v>
                </c:pt>
                <c:pt idx="2">
                  <c:v>0.19364632683233718</c:v>
                </c:pt>
                <c:pt idx="3">
                  <c:v>0.36262290666471819</c:v>
                </c:pt>
                <c:pt idx="4">
                  <c:v>0.4330760467323076</c:v>
                </c:pt>
                <c:pt idx="5">
                  <c:v>0.28972253105667423</c:v>
                </c:pt>
                <c:pt idx="6">
                  <c:v>0.34984570374246227</c:v>
                </c:pt>
                <c:pt idx="7">
                  <c:v>0.31503654346211363</c:v>
                </c:pt>
                <c:pt idx="8">
                  <c:v>0.28956537481849542</c:v>
                </c:pt>
                <c:pt idx="9">
                  <c:v>0.21073969172328932</c:v>
                </c:pt>
                <c:pt idx="10">
                  <c:v>2.0889223965816495E-3</c:v>
                </c:pt>
                <c:pt idx="11">
                  <c:v>2.1717631032990292E-2</c:v>
                </c:pt>
                <c:pt idx="12">
                  <c:v>-0.14308155522068966</c:v>
                </c:pt>
                <c:pt idx="13">
                  <c:v>-0.12528634887390666</c:v>
                </c:pt>
                <c:pt idx="14">
                  <c:v>2.3502414739024591E-2</c:v>
                </c:pt>
                <c:pt idx="15">
                  <c:v>0.1632873856638235</c:v>
                </c:pt>
                <c:pt idx="16">
                  <c:v>0.11666004028810439</c:v>
                </c:pt>
                <c:pt idx="17">
                  <c:v>0.23667552662648395</c:v>
                </c:pt>
                <c:pt idx="18">
                  <c:v>0.32168283335728964</c:v>
                </c:pt>
                <c:pt idx="19">
                  <c:v>0.20361485375045296</c:v>
                </c:pt>
                <c:pt idx="20">
                  <c:v>0.53137923729025793</c:v>
                </c:pt>
                <c:pt idx="21">
                  <c:v>0.38416027177568823</c:v>
                </c:pt>
                <c:pt idx="22">
                  <c:v>0.32245430679297526</c:v>
                </c:pt>
                <c:pt idx="23">
                  <c:v>0.20690324093956347</c:v>
                </c:pt>
                <c:pt idx="24">
                  <c:v>2.4070953057775402E-3</c:v>
                </c:pt>
                <c:pt idx="25">
                  <c:v>0.11354072467446175</c:v>
                </c:pt>
                <c:pt idx="26">
                  <c:v>6.4539912769439489E-2</c:v>
                </c:pt>
                <c:pt idx="27">
                  <c:v>9.719581798693544E-2</c:v>
                </c:pt>
                <c:pt idx="28">
                  <c:v>0.13260133197187773</c:v>
                </c:pt>
                <c:pt idx="29">
                  <c:v>-7.0527291220845778E-2</c:v>
                </c:pt>
                <c:pt idx="30">
                  <c:v>-0.11492323145358019</c:v>
                </c:pt>
                <c:pt idx="31">
                  <c:v>-0.13585694924474401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4-44F3-4072-9F94-739411D6BC24}"/>
            </c:ext>
          </c:extLst>
        </c:ser>
        <c:ser>
          <c:idx val="5"/>
          <c:order val="5"/>
          <c:tx>
            <c:strRef>
              <c:f>'半导体-领先 '!$K$10</c:f>
              <c:strCache>
                <c:ptCount val="1"/>
                <c:pt idx="0">
                  <c:v>半导体材料（硅片）</c:v>
                </c:pt>
              </c:strCache>
            </c:strRef>
          </c:tx>
          <c:spPr>
            <a:ln w="25400" cap="rnd" cmpd="sng" algn="ctr">
              <a:solidFill>
                <a:srgbClr val="5F82AA"/>
              </a:solidFill>
              <a:prstDash val="sysDash"/>
              <a:round/>
            </a:ln>
          </c:spPr>
          <c:marker>
            <c:symbol val="none"/>
          </c:marker>
          <c:cat>
            <c:numRef>
              <c:f>'半导体-领先 '!$R$12:$AW$12</c:f>
              <c:numCache>
                <c:formatCode>m/d/yyyy</c:formatCode>
                <c:ptCount val="32"/>
                <c:pt idx="0">
                  <c:v>42460</c:v>
                </c:pt>
                <c:pt idx="1">
                  <c:v>42551</c:v>
                </c:pt>
                <c:pt idx="2">
                  <c:v>42643</c:v>
                </c:pt>
                <c:pt idx="3">
                  <c:v>42735</c:v>
                </c:pt>
                <c:pt idx="4">
                  <c:v>42825</c:v>
                </c:pt>
                <c:pt idx="5">
                  <c:v>42916</c:v>
                </c:pt>
                <c:pt idx="6">
                  <c:v>43008</c:v>
                </c:pt>
                <c:pt idx="7">
                  <c:v>43100</c:v>
                </c:pt>
                <c:pt idx="8">
                  <c:v>43190</c:v>
                </c:pt>
                <c:pt idx="9">
                  <c:v>43281</c:v>
                </c:pt>
                <c:pt idx="10">
                  <c:v>43373</c:v>
                </c:pt>
                <c:pt idx="11">
                  <c:v>43465</c:v>
                </c:pt>
                <c:pt idx="12">
                  <c:v>43555</c:v>
                </c:pt>
                <c:pt idx="13">
                  <c:v>43646</c:v>
                </c:pt>
                <c:pt idx="14">
                  <c:v>43738</c:v>
                </c:pt>
                <c:pt idx="15">
                  <c:v>43830</c:v>
                </c:pt>
                <c:pt idx="16">
                  <c:v>43921</c:v>
                </c:pt>
                <c:pt idx="17">
                  <c:v>44012</c:v>
                </c:pt>
                <c:pt idx="18">
                  <c:v>44104</c:v>
                </c:pt>
                <c:pt idx="19">
                  <c:v>44196</c:v>
                </c:pt>
                <c:pt idx="20">
                  <c:v>44286</c:v>
                </c:pt>
                <c:pt idx="21">
                  <c:v>44377</c:v>
                </c:pt>
                <c:pt idx="22">
                  <c:v>44469</c:v>
                </c:pt>
                <c:pt idx="23">
                  <c:v>44561</c:v>
                </c:pt>
                <c:pt idx="24">
                  <c:v>44651</c:v>
                </c:pt>
                <c:pt idx="25">
                  <c:v>44742</c:v>
                </c:pt>
                <c:pt idx="26">
                  <c:v>44834</c:v>
                </c:pt>
                <c:pt idx="27">
                  <c:v>44926</c:v>
                </c:pt>
                <c:pt idx="28">
                  <c:v>45016</c:v>
                </c:pt>
                <c:pt idx="29">
                  <c:v>45107</c:v>
                </c:pt>
                <c:pt idx="30">
                  <c:v>45199</c:v>
                </c:pt>
                <c:pt idx="31">
                  <c:v>45291</c:v>
                </c:pt>
              </c:numCache>
            </c:numRef>
          </c:cat>
          <c:val>
            <c:numRef>
              <c:f>'半导体-领先 '!$R$10:$AW$10</c:f>
              <c:numCache>
                <c:formatCode>0.0%</c:formatCode>
                <c:ptCount val="32"/>
                <c:pt idx="0">
                  <c:v>-5.1156530147029811E-2</c:v>
                </c:pt>
                <c:pt idx="1">
                  <c:v>4.6546391703165435E-2</c:v>
                </c:pt>
                <c:pt idx="2">
                  <c:v>0.11445760375297831</c:v>
                </c:pt>
                <c:pt idx="3">
                  <c:v>8.2577247981108215E-2</c:v>
                </c:pt>
                <c:pt idx="4">
                  <c:v>0.13984371485281022</c:v>
                </c:pt>
                <c:pt idx="5">
                  <c:v>0.17315808568784807</c:v>
                </c:pt>
                <c:pt idx="6">
                  <c:v>0.14335060603237237</c:v>
                </c:pt>
                <c:pt idx="7">
                  <c:v>0.20594451961294902</c:v>
                </c:pt>
                <c:pt idx="8">
                  <c:v>0.28904421986685613</c:v>
                </c:pt>
                <c:pt idx="9">
                  <c:v>0.1963306584234501</c:v>
                </c:pt>
                <c:pt idx="10">
                  <c:v>0.16020415959330325</c:v>
                </c:pt>
                <c:pt idx="11">
                  <c:v>0.14970225300112983</c:v>
                </c:pt>
                <c:pt idx="12">
                  <c:v>1.4187439133532376E-2</c:v>
                </c:pt>
                <c:pt idx="13">
                  <c:v>-1.862452046493468E-2</c:v>
                </c:pt>
                <c:pt idx="14">
                  <c:v>-8.8176857361059735E-3</c:v>
                </c:pt>
                <c:pt idx="15">
                  <c:v>-5.2839402902416177E-2</c:v>
                </c:pt>
                <c:pt idx="16">
                  <c:v>-5.505042482795075E-2</c:v>
                </c:pt>
                <c:pt idx="17">
                  <c:v>-3.5313248114768991E-2</c:v>
                </c:pt>
                <c:pt idx="18">
                  <c:v>-8.2212622441881988E-2</c:v>
                </c:pt>
                <c:pt idx="19">
                  <c:v>3.5834248494900134E-2</c:v>
                </c:pt>
                <c:pt idx="20">
                  <c:v>0.12748385669518392</c:v>
                </c:pt>
                <c:pt idx="21">
                  <c:v>0.1696113418373304</c:v>
                </c:pt>
                <c:pt idx="22">
                  <c:v>0.33285335668786242</c:v>
                </c:pt>
                <c:pt idx="23">
                  <c:v>0.2718604503016564</c:v>
                </c:pt>
                <c:pt idx="24">
                  <c:v>0.28514907796422539</c:v>
                </c:pt>
                <c:pt idx="25">
                  <c:v>0.23253233279357199</c:v>
                </c:pt>
                <c:pt idx="26">
                  <c:v>0.14568131379396276</c:v>
                </c:pt>
                <c:pt idx="27">
                  <c:v>-8.1293751057921915E-2</c:v>
                </c:pt>
                <c:pt idx="28">
                  <c:v>-0.1614946219310367</c:v>
                </c:pt>
                <c:pt idx="29">
                  <c:v>-0.15874694697534319</c:v>
                </c:pt>
                <c:pt idx="30">
                  <c:v>-0.19170520443367844</c:v>
                </c:pt>
                <c:pt idx="31">
                  <c:v>-1.4697799762423913E-2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5-44F3-4072-9F94-739411D6BC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11754464"/>
        <c:axId val="1711749568"/>
      </c:lineChart>
      <c:dateAx>
        <c:axId val="1711754464"/>
        <c:scaling>
          <c:orientation val="minMax"/>
        </c:scaling>
        <c:delete val="0"/>
        <c:axPos val="b"/>
        <c:numFmt formatCode="yyyy\-mm" sourceLinked="0"/>
        <c:majorTickMark val="out"/>
        <c:minorTickMark val="none"/>
        <c:tickLblPos val="low"/>
        <c:spPr>
          <a:noFill/>
          <a:ln w="6350" cap="flat" cmpd="sng" algn="ctr">
            <a:solidFill>
              <a:srgbClr val="000000"/>
            </a:solidFill>
            <a:prstDash val="solid"/>
            <a:round/>
          </a:ln>
        </c:spPr>
        <c:txPr>
          <a:bodyPr rot="-5400000" spcFirstLastPara="0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chemeClr val="tx1"/>
                </a:solidFill>
                <a:latin typeface="Arial" panose="020B0604020202020204" pitchFamily="7" charset="0"/>
                <a:ea typeface="楷体" panose="02010609060101010101" pitchFamily="49" charset="-122"/>
                <a:cs typeface="+mn-cs"/>
              </a:defRPr>
            </a:pPr>
            <a:endParaRPr lang="zh-CN"/>
          </a:p>
        </c:txPr>
        <c:crossAx val="1711749568"/>
        <c:crosses val="autoZero"/>
        <c:auto val="1"/>
        <c:lblOffset val="100"/>
        <c:baseTimeUnit val="months"/>
      </c:dateAx>
      <c:valAx>
        <c:axId val="1711749568"/>
        <c:scaling>
          <c:orientation val="minMax"/>
        </c:scaling>
        <c:delete val="0"/>
        <c:axPos val="l"/>
        <c:numFmt formatCode="0%" sourceLinked="0"/>
        <c:majorTickMark val="out"/>
        <c:minorTickMark val="none"/>
        <c:tickLblPos val="nextTo"/>
        <c:spPr>
          <a:noFill/>
          <a:ln w="6350" cap="flat" cmpd="sng" algn="ctr">
            <a:solidFill>
              <a:srgbClr val="000000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chemeClr val="tx1"/>
                </a:solidFill>
                <a:latin typeface="Arial" panose="020B0604020202020204" pitchFamily="7" charset="0"/>
                <a:ea typeface="楷体" panose="02010609060101010101" pitchFamily="49" charset="-122"/>
                <a:cs typeface="+mn-cs"/>
              </a:defRPr>
            </a:pPr>
            <a:endParaRPr lang="zh-CN"/>
          </a:p>
        </c:txPr>
        <c:crossAx val="1711754464"/>
        <c:crosses val="autoZero"/>
        <c:crossBetween val="between"/>
      </c:valAx>
    </c:plotArea>
    <c:legend>
      <c:legendPos val="t"/>
      <c:layout>
        <c:manualLayout>
          <c:xMode val="edge"/>
          <c:yMode val="edge"/>
          <c:x val="0.12888072367053799"/>
          <c:y val="2.29419109461339E-2"/>
          <c:w val="0.77292902994896895"/>
          <c:h val="0.13624517390848301"/>
        </c:manualLayout>
      </c:layout>
      <c:overlay val="0"/>
      <c:txPr>
        <a:bodyPr rot="0" spcFirstLastPara="0" vertOverflow="ellipsis" vert="horz" wrap="square" anchor="ctr" anchorCtr="1"/>
        <a:lstStyle/>
        <a:p>
          <a:pPr>
            <a:defRPr lang="zh-CN" sz="800" b="0" i="0" u="none" strike="noStrike" kern="1200" baseline="0">
              <a:solidFill>
                <a:schemeClr val="tx1"/>
              </a:solidFill>
              <a:latin typeface="Arial" panose="020B0604020202020204" pitchFamily="7" charset="0"/>
              <a:ea typeface="楷体" panose="02010609060101010101" pitchFamily="49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ln w="6350" cap="flat" cmpd="sng" algn="ctr">
      <a:noFill/>
      <a:prstDash val="solid"/>
      <a:round/>
    </a:ln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5.8755030621172356E-2"/>
          <c:y val="0.12547462817147856"/>
          <c:w val="0.93525196850393699"/>
          <c:h val="0.7092862350539515"/>
        </c:manualLayout>
      </c:layout>
      <c:lineChart>
        <c:grouping val="standard"/>
        <c:varyColors val="0"/>
        <c:ser>
          <c:idx val="2"/>
          <c:order val="0"/>
          <c:tx>
            <c:strRef>
              <c:f>费半指数!$C$1</c:f>
              <c:strCache>
                <c:ptCount val="1"/>
                <c:pt idx="0">
                  <c:v>费城半导体指数PETTM（x）</c:v>
                </c:pt>
              </c:strCache>
            </c:strRef>
          </c:tx>
          <c:spPr>
            <a:ln w="12700">
              <a:solidFill>
                <a:srgbClr val="003778"/>
              </a:solidFill>
            </a:ln>
          </c:spPr>
          <c:marker>
            <c:symbol val="none"/>
          </c:marker>
          <c:cat>
            <c:numRef>
              <c:f>费半指数!$B$2:$B$153</c:f>
              <c:numCache>
                <c:formatCode>yyyy\-mm</c:formatCode>
                <c:ptCount val="152"/>
                <c:pt idx="0">
                  <c:v>44865</c:v>
                </c:pt>
                <c:pt idx="1">
                  <c:v>44834</c:v>
                </c:pt>
                <c:pt idx="2">
                  <c:v>44804</c:v>
                </c:pt>
                <c:pt idx="3">
                  <c:v>44773</c:v>
                </c:pt>
                <c:pt idx="4">
                  <c:v>44742</c:v>
                </c:pt>
                <c:pt idx="5">
                  <c:v>44712</c:v>
                </c:pt>
                <c:pt idx="6">
                  <c:v>44681</c:v>
                </c:pt>
                <c:pt idx="7">
                  <c:v>44651</c:v>
                </c:pt>
                <c:pt idx="8">
                  <c:v>44620</c:v>
                </c:pt>
                <c:pt idx="9">
                  <c:v>44592</c:v>
                </c:pt>
                <c:pt idx="10">
                  <c:v>44561</c:v>
                </c:pt>
                <c:pt idx="11">
                  <c:v>44530</c:v>
                </c:pt>
                <c:pt idx="12">
                  <c:v>44500</c:v>
                </c:pt>
                <c:pt idx="13">
                  <c:v>44469</c:v>
                </c:pt>
                <c:pt idx="14">
                  <c:v>44439</c:v>
                </c:pt>
                <c:pt idx="15">
                  <c:v>44408</c:v>
                </c:pt>
                <c:pt idx="16">
                  <c:v>44377</c:v>
                </c:pt>
                <c:pt idx="17">
                  <c:v>44347</c:v>
                </c:pt>
                <c:pt idx="18">
                  <c:v>44316</c:v>
                </c:pt>
                <c:pt idx="19">
                  <c:v>44286</c:v>
                </c:pt>
                <c:pt idx="20">
                  <c:v>44255</c:v>
                </c:pt>
                <c:pt idx="21">
                  <c:v>44227</c:v>
                </c:pt>
                <c:pt idx="22">
                  <c:v>44196</c:v>
                </c:pt>
                <c:pt idx="23">
                  <c:v>44165</c:v>
                </c:pt>
                <c:pt idx="24">
                  <c:v>44135</c:v>
                </c:pt>
                <c:pt idx="25">
                  <c:v>44104</c:v>
                </c:pt>
                <c:pt idx="26">
                  <c:v>44074</c:v>
                </c:pt>
                <c:pt idx="27">
                  <c:v>44043</c:v>
                </c:pt>
                <c:pt idx="28">
                  <c:v>44012</c:v>
                </c:pt>
                <c:pt idx="29">
                  <c:v>43982</c:v>
                </c:pt>
                <c:pt idx="30">
                  <c:v>43951</c:v>
                </c:pt>
                <c:pt idx="31">
                  <c:v>43921</c:v>
                </c:pt>
                <c:pt idx="32">
                  <c:v>43890</c:v>
                </c:pt>
                <c:pt idx="33">
                  <c:v>43861</c:v>
                </c:pt>
                <c:pt idx="34">
                  <c:v>43830</c:v>
                </c:pt>
                <c:pt idx="35">
                  <c:v>43799</c:v>
                </c:pt>
                <c:pt idx="36">
                  <c:v>43769</c:v>
                </c:pt>
                <c:pt idx="37">
                  <c:v>43738</c:v>
                </c:pt>
                <c:pt idx="38">
                  <c:v>43708</c:v>
                </c:pt>
                <c:pt idx="39">
                  <c:v>43677</c:v>
                </c:pt>
                <c:pt idx="40">
                  <c:v>43646</c:v>
                </c:pt>
                <c:pt idx="41">
                  <c:v>43616</c:v>
                </c:pt>
                <c:pt idx="42">
                  <c:v>43585</c:v>
                </c:pt>
                <c:pt idx="43">
                  <c:v>43555</c:v>
                </c:pt>
                <c:pt idx="44">
                  <c:v>43524</c:v>
                </c:pt>
                <c:pt idx="45">
                  <c:v>43496</c:v>
                </c:pt>
                <c:pt idx="46">
                  <c:v>43465</c:v>
                </c:pt>
                <c:pt idx="47">
                  <c:v>43434</c:v>
                </c:pt>
                <c:pt idx="48">
                  <c:v>43404</c:v>
                </c:pt>
                <c:pt idx="49">
                  <c:v>43373</c:v>
                </c:pt>
                <c:pt idx="50">
                  <c:v>43343</c:v>
                </c:pt>
                <c:pt idx="51">
                  <c:v>43312</c:v>
                </c:pt>
                <c:pt idx="52">
                  <c:v>43281</c:v>
                </c:pt>
                <c:pt idx="53">
                  <c:v>43251</c:v>
                </c:pt>
                <c:pt idx="54">
                  <c:v>43220</c:v>
                </c:pt>
                <c:pt idx="55">
                  <c:v>43190</c:v>
                </c:pt>
                <c:pt idx="56">
                  <c:v>43159</c:v>
                </c:pt>
                <c:pt idx="57">
                  <c:v>43131</c:v>
                </c:pt>
                <c:pt idx="58">
                  <c:v>43100</c:v>
                </c:pt>
                <c:pt idx="59">
                  <c:v>43069</c:v>
                </c:pt>
                <c:pt idx="60">
                  <c:v>43039</c:v>
                </c:pt>
                <c:pt idx="61">
                  <c:v>43008</c:v>
                </c:pt>
                <c:pt idx="62">
                  <c:v>42978</c:v>
                </c:pt>
                <c:pt idx="63">
                  <c:v>42947</c:v>
                </c:pt>
                <c:pt idx="64">
                  <c:v>42916</c:v>
                </c:pt>
                <c:pt idx="65">
                  <c:v>42886</c:v>
                </c:pt>
                <c:pt idx="66">
                  <c:v>42855</c:v>
                </c:pt>
                <c:pt idx="67">
                  <c:v>42825</c:v>
                </c:pt>
                <c:pt idx="68">
                  <c:v>42794</c:v>
                </c:pt>
                <c:pt idx="69">
                  <c:v>42766</c:v>
                </c:pt>
                <c:pt idx="70">
                  <c:v>42735</c:v>
                </c:pt>
                <c:pt idx="71">
                  <c:v>42704</c:v>
                </c:pt>
                <c:pt idx="72">
                  <c:v>42674</c:v>
                </c:pt>
                <c:pt idx="73">
                  <c:v>42643</c:v>
                </c:pt>
                <c:pt idx="74">
                  <c:v>42613</c:v>
                </c:pt>
                <c:pt idx="75">
                  <c:v>42582</c:v>
                </c:pt>
                <c:pt idx="76">
                  <c:v>42551</c:v>
                </c:pt>
                <c:pt idx="77">
                  <c:v>42521</c:v>
                </c:pt>
                <c:pt idx="78">
                  <c:v>42490</c:v>
                </c:pt>
                <c:pt idx="79">
                  <c:v>42460</c:v>
                </c:pt>
                <c:pt idx="80">
                  <c:v>42429</c:v>
                </c:pt>
                <c:pt idx="81">
                  <c:v>42400</c:v>
                </c:pt>
                <c:pt idx="82">
                  <c:v>42369</c:v>
                </c:pt>
                <c:pt idx="83">
                  <c:v>42338</c:v>
                </c:pt>
                <c:pt idx="84">
                  <c:v>42308</c:v>
                </c:pt>
                <c:pt idx="85">
                  <c:v>42277</c:v>
                </c:pt>
                <c:pt idx="86">
                  <c:v>42247</c:v>
                </c:pt>
                <c:pt idx="87">
                  <c:v>42216</c:v>
                </c:pt>
                <c:pt idx="88">
                  <c:v>42185</c:v>
                </c:pt>
                <c:pt idx="89">
                  <c:v>42155</c:v>
                </c:pt>
                <c:pt idx="90">
                  <c:v>42124</c:v>
                </c:pt>
                <c:pt idx="91">
                  <c:v>42094</c:v>
                </c:pt>
                <c:pt idx="92">
                  <c:v>42063</c:v>
                </c:pt>
                <c:pt idx="93">
                  <c:v>42035</c:v>
                </c:pt>
                <c:pt idx="94">
                  <c:v>42004</c:v>
                </c:pt>
                <c:pt idx="95">
                  <c:v>41973</c:v>
                </c:pt>
                <c:pt idx="96">
                  <c:v>41943</c:v>
                </c:pt>
                <c:pt idx="97">
                  <c:v>41912</c:v>
                </c:pt>
                <c:pt idx="98">
                  <c:v>41882</c:v>
                </c:pt>
                <c:pt idx="99">
                  <c:v>41851</c:v>
                </c:pt>
                <c:pt idx="100">
                  <c:v>41820</c:v>
                </c:pt>
                <c:pt idx="101">
                  <c:v>41790</c:v>
                </c:pt>
                <c:pt idx="102">
                  <c:v>41759</c:v>
                </c:pt>
                <c:pt idx="103">
                  <c:v>41729</c:v>
                </c:pt>
                <c:pt idx="104">
                  <c:v>41698</c:v>
                </c:pt>
                <c:pt idx="105">
                  <c:v>41670</c:v>
                </c:pt>
                <c:pt idx="106">
                  <c:v>41639</c:v>
                </c:pt>
                <c:pt idx="107">
                  <c:v>41608</c:v>
                </c:pt>
                <c:pt idx="108">
                  <c:v>41578</c:v>
                </c:pt>
                <c:pt idx="109">
                  <c:v>41547</c:v>
                </c:pt>
                <c:pt idx="110">
                  <c:v>41517</c:v>
                </c:pt>
                <c:pt idx="111">
                  <c:v>41486</c:v>
                </c:pt>
                <c:pt idx="112">
                  <c:v>41455</c:v>
                </c:pt>
                <c:pt idx="113">
                  <c:v>41425</c:v>
                </c:pt>
                <c:pt idx="114">
                  <c:v>41394</c:v>
                </c:pt>
                <c:pt idx="115">
                  <c:v>41364</c:v>
                </c:pt>
                <c:pt idx="116">
                  <c:v>41333</c:v>
                </c:pt>
                <c:pt idx="117">
                  <c:v>41305</c:v>
                </c:pt>
                <c:pt idx="118">
                  <c:v>41274</c:v>
                </c:pt>
                <c:pt idx="119">
                  <c:v>41243</c:v>
                </c:pt>
                <c:pt idx="120">
                  <c:v>41213</c:v>
                </c:pt>
                <c:pt idx="121">
                  <c:v>41182</c:v>
                </c:pt>
                <c:pt idx="122">
                  <c:v>41152</c:v>
                </c:pt>
                <c:pt idx="123">
                  <c:v>41121</c:v>
                </c:pt>
                <c:pt idx="124">
                  <c:v>41090</c:v>
                </c:pt>
                <c:pt idx="125">
                  <c:v>41060</c:v>
                </c:pt>
                <c:pt idx="126">
                  <c:v>41029</c:v>
                </c:pt>
                <c:pt idx="127">
                  <c:v>40999</c:v>
                </c:pt>
                <c:pt idx="128">
                  <c:v>40968</c:v>
                </c:pt>
                <c:pt idx="129">
                  <c:v>40939</c:v>
                </c:pt>
                <c:pt idx="130">
                  <c:v>40908</c:v>
                </c:pt>
                <c:pt idx="131">
                  <c:v>40877</c:v>
                </c:pt>
                <c:pt idx="132">
                  <c:v>40847</c:v>
                </c:pt>
                <c:pt idx="133">
                  <c:v>40816</c:v>
                </c:pt>
                <c:pt idx="134">
                  <c:v>40786</c:v>
                </c:pt>
                <c:pt idx="135">
                  <c:v>40755</c:v>
                </c:pt>
                <c:pt idx="136">
                  <c:v>40724</c:v>
                </c:pt>
                <c:pt idx="137">
                  <c:v>40694</c:v>
                </c:pt>
                <c:pt idx="138">
                  <c:v>40663</c:v>
                </c:pt>
                <c:pt idx="139">
                  <c:v>40633</c:v>
                </c:pt>
                <c:pt idx="140">
                  <c:v>40602</c:v>
                </c:pt>
                <c:pt idx="141">
                  <c:v>40574</c:v>
                </c:pt>
                <c:pt idx="142">
                  <c:v>40543</c:v>
                </c:pt>
                <c:pt idx="143">
                  <c:v>40512</c:v>
                </c:pt>
                <c:pt idx="144">
                  <c:v>40482</c:v>
                </c:pt>
                <c:pt idx="145">
                  <c:v>40451</c:v>
                </c:pt>
                <c:pt idx="146">
                  <c:v>40421</c:v>
                </c:pt>
                <c:pt idx="147">
                  <c:v>40390</c:v>
                </c:pt>
                <c:pt idx="148">
                  <c:v>40359</c:v>
                </c:pt>
                <c:pt idx="149">
                  <c:v>40329</c:v>
                </c:pt>
                <c:pt idx="150">
                  <c:v>40298</c:v>
                </c:pt>
                <c:pt idx="151">
                  <c:v>40268</c:v>
                </c:pt>
              </c:numCache>
            </c:numRef>
          </c:cat>
          <c:val>
            <c:numRef>
              <c:f>费半指数!$C$2:$C$153</c:f>
              <c:numCache>
                <c:formatCode>General</c:formatCode>
                <c:ptCount val="152"/>
                <c:pt idx="0">
                  <c:v>16.87</c:v>
                </c:pt>
                <c:pt idx="1">
                  <c:v>16.7</c:v>
                </c:pt>
                <c:pt idx="2" formatCode="0.0_ ">
                  <c:v>18.59</c:v>
                </c:pt>
                <c:pt idx="3" formatCode="0.0_ ">
                  <c:v>21.041599999999999</c:v>
                </c:pt>
                <c:pt idx="4" formatCode="0.0_ ">
                  <c:v>17.363900000000001</c:v>
                </c:pt>
                <c:pt idx="5" formatCode="0.0_ ">
                  <c:v>21.104099999999999</c:v>
                </c:pt>
                <c:pt idx="6" formatCode="0.0_ ">
                  <c:v>19.885400000000001</c:v>
                </c:pt>
                <c:pt idx="7" formatCode="0.0_ ">
                  <c:v>23.766400000000001</c:v>
                </c:pt>
                <c:pt idx="8" formatCode="0.0_ ">
                  <c:v>24.3626</c:v>
                </c:pt>
                <c:pt idx="9" formatCode="0.0_ ">
                  <c:v>24.7439</c:v>
                </c:pt>
                <c:pt idx="10" formatCode="0.0_ ">
                  <c:v>28.6233</c:v>
                </c:pt>
                <c:pt idx="11" formatCode="0.0_ ">
                  <c:v>29.9434</c:v>
                </c:pt>
                <c:pt idx="12" formatCode="0.0_ ">
                  <c:v>26.985499999999998</c:v>
                </c:pt>
                <c:pt idx="13" formatCode="0.0_ ">
                  <c:v>26.5505</c:v>
                </c:pt>
                <c:pt idx="14" formatCode="0.0_ ">
                  <c:v>31.4621</c:v>
                </c:pt>
                <c:pt idx="15" formatCode="0.0_ ">
                  <c:v>30.898800000000001</c:v>
                </c:pt>
                <c:pt idx="16" formatCode="0.0_ ">
                  <c:v>32.775500000000001</c:v>
                </c:pt>
                <c:pt idx="17" formatCode="0.0_ ">
                  <c:v>33.591999999999999</c:v>
                </c:pt>
                <c:pt idx="18" formatCode="0.0_ ">
                  <c:v>33.860700000000001</c:v>
                </c:pt>
                <c:pt idx="19" formatCode="0.0_ ">
                  <c:v>35.697000000000003</c:v>
                </c:pt>
                <c:pt idx="20" formatCode="0.0_ ">
                  <c:v>35.639499999999998</c:v>
                </c:pt>
                <c:pt idx="21" formatCode="0.0_ ">
                  <c:v>33.482500000000002</c:v>
                </c:pt>
                <c:pt idx="22" formatCode="0.0_ ">
                  <c:v>33.962000000000003</c:v>
                </c:pt>
                <c:pt idx="23" formatCode="0.0_ ">
                  <c:v>35.175600000000003</c:v>
                </c:pt>
                <c:pt idx="24" formatCode="0.0_ ">
                  <c:v>29.632899999999999</c:v>
                </c:pt>
                <c:pt idx="25" formatCode="0.0_ ">
                  <c:v>30.375800000000002</c:v>
                </c:pt>
                <c:pt idx="26" formatCode="0.0_ ">
                  <c:v>35.263100000000001</c:v>
                </c:pt>
                <c:pt idx="27" formatCode="0.0_ ">
                  <c:v>33.343800000000002</c:v>
                </c:pt>
                <c:pt idx="28" formatCode="0.0_ ">
                  <c:v>31.325299999999999</c:v>
                </c:pt>
                <c:pt idx="29" formatCode="0.0_ ">
                  <c:v>26.9041</c:v>
                </c:pt>
                <c:pt idx="30" formatCode="0.0_ ">
                  <c:v>24.869199999999999</c:v>
                </c:pt>
                <c:pt idx="31" formatCode="0.0_ ">
                  <c:v>22.163900000000002</c:v>
                </c:pt>
                <c:pt idx="32" formatCode="0.0_ ">
                  <c:v>25.7242</c:v>
                </c:pt>
                <c:pt idx="33" formatCode="0.0_ ">
                  <c:v>26.032299999999999</c:v>
                </c:pt>
                <c:pt idx="34" formatCode="0.0_ ">
                  <c:v>27.155999999999999</c:v>
                </c:pt>
                <c:pt idx="35" formatCode="0.0_ ">
                  <c:v>25.465199999999999</c:v>
                </c:pt>
                <c:pt idx="36" formatCode="0.0_ ">
                  <c:v>23.149799999999999</c:v>
                </c:pt>
                <c:pt idx="37" formatCode="0.0_ ">
                  <c:v>21.760200000000001</c:v>
                </c:pt>
                <c:pt idx="38" formatCode="0.0_ ">
                  <c:v>20.487400000000001</c:v>
                </c:pt>
                <c:pt idx="39" formatCode="0.0_ ">
                  <c:v>19.627600000000001</c:v>
                </c:pt>
                <c:pt idx="40" formatCode="0.0_ ">
                  <c:v>17.825500000000002</c:v>
                </c:pt>
                <c:pt idx="41" formatCode="0.0_ ">
                  <c:v>17.058399999999999</c:v>
                </c:pt>
                <c:pt idx="42" formatCode="0.0_ ">
                  <c:v>18.619199999999999</c:v>
                </c:pt>
                <c:pt idx="43" formatCode="0.0_ ">
                  <c:v>16.356999999999999</c:v>
                </c:pt>
                <c:pt idx="44" formatCode="0.0_ ">
                  <c:v>15.883800000000001</c:v>
                </c:pt>
                <c:pt idx="45" formatCode="0.0_ ">
                  <c:v>14.696099999999999</c:v>
                </c:pt>
                <c:pt idx="46" formatCode="0.0_ ">
                  <c:v>13.500400000000001</c:v>
                </c:pt>
                <c:pt idx="47" formatCode="0.0_ ">
                  <c:v>15.5921</c:v>
                </c:pt>
                <c:pt idx="48" formatCode="0.0_ ">
                  <c:v>15.0807</c:v>
                </c:pt>
                <c:pt idx="49" formatCode="0.0_ ">
                  <c:v>17.250699999999998</c:v>
                </c:pt>
                <c:pt idx="50" formatCode="0.0_ ">
                  <c:v>18.4909</c:v>
                </c:pt>
                <c:pt idx="51" formatCode="0.0_ ">
                  <c:v>18.4605</c:v>
                </c:pt>
                <c:pt idx="52" formatCode="0.0_ ">
                  <c:v>17.968599999999999</c:v>
                </c:pt>
                <c:pt idx="53" formatCode="0.0_ ">
                  <c:v>19.6768</c:v>
                </c:pt>
                <c:pt idx="54" formatCode="0.0_ ">
                  <c:v>18.713799999999999</c:v>
                </c:pt>
                <c:pt idx="55" formatCode="0.0_ ">
                  <c:v>20.251300000000001</c:v>
                </c:pt>
                <c:pt idx="56" formatCode="0.0_ ">
                  <c:v>22.053699999999999</c:v>
                </c:pt>
                <c:pt idx="57" formatCode="0.0_ ">
                  <c:v>21.511500000000002</c:v>
                </c:pt>
                <c:pt idx="58" formatCode="0.0_ ">
                  <c:v>20.010300000000001</c:v>
                </c:pt>
                <c:pt idx="59" formatCode="0.0_ ">
                  <c:v>20.562100000000001</c:v>
                </c:pt>
                <c:pt idx="60" formatCode="0.0_ ">
                  <c:v>22.166899999999998</c:v>
                </c:pt>
                <c:pt idx="61" formatCode="0.0_ ">
                  <c:v>20.808800000000002</c:v>
                </c:pt>
                <c:pt idx="62" formatCode="0.0_ ">
                  <c:v>20.945799999999998</c:v>
                </c:pt>
                <c:pt idx="63" formatCode="0.0_ ">
                  <c:v>21.671399999999998</c:v>
                </c:pt>
                <c:pt idx="64" formatCode="0.0_ ">
                  <c:v>22.500599999999999</c:v>
                </c:pt>
                <c:pt idx="65" formatCode="0.0_ ">
                  <c:v>26.169899999999998</c:v>
                </c:pt>
                <c:pt idx="66" formatCode="0.0_ ">
                  <c:v>24.038699999999999</c:v>
                </c:pt>
                <c:pt idx="67" formatCode="0.0_ ">
                  <c:v>25.929600000000001</c:v>
                </c:pt>
                <c:pt idx="68" formatCode="0.0_ ">
                  <c:v>28.4755</c:v>
                </c:pt>
                <c:pt idx="69" formatCode="0.0_ ">
                  <c:v>28.990500000000001</c:v>
                </c:pt>
                <c:pt idx="70" formatCode="0.0_ ">
                  <c:v>29.5715</c:v>
                </c:pt>
                <c:pt idx="71" formatCode="0.0_ ">
                  <c:v>31.570399999999999</c:v>
                </c:pt>
                <c:pt idx="72" formatCode="0.0_ ">
                  <c:v>29.561399999999999</c:v>
                </c:pt>
                <c:pt idx="73" formatCode="0.0_ ">
                  <c:v>30.903500000000001</c:v>
                </c:pt>
                <c:pt idx="74" formatCode="0.0_ ">
                  <c:v>28.078900000000001</c:v>
                </c:pt>
                <c:pt idx="75" formatCode="0.0_ ">
                  <c:v>27.0547</c:v>
                </c:pt>
                <c:pt idx="76" formatCode="0.0_ ">
                  <c:v>24.441800000000001</c:v>
                </c:pt>
                <c:pt idx="77" formatCode="0.0_ ">
                  <c:v>23.914200000000001</c:v>
                </c:pt>
                <c:pt idx="78" formatCode="0.0_ ">
                  <c:v>22.092300000000002</c:v>
                </c:pt>
                <c:pt idx="79" formatCode="0.0_ ">
                  <c:v>23.437100000000001</c:v>
                </c:pt>
                <c:pt idx="80" formatCode="0.0_ ">
                  <c:v>20.181699999999999</c:v>
                </c:pt>
                <c:pt idx="81" formatCode="0.0_ ">
                  <c:v>19.898099999999999</c:v>
                </c:pt>
                <c:pt idx="82" formatCode="0.0_ ">
                  <c:v>21.1295</c:v>
                </c:pt>
                <c:pt idx="83" formatCode="0.0_ ">
                  <c:v>21.050999999999998</c:v>
                </c:pt>
                <c:pt idx="84" formatCode="0.0_ ">
                  <c:v>20.630700000000001</c:v>
                </c:pt>
                <c:pt idx="85" formatCode="0.0_ ">
                  <c:v>18.935300000000002</c:v>
                </c:pt>
                <c:pt idx="86" formatCode="0.0_ ">
                  <c:v>19.011500000000002</c:v>
                </c:pt>
                <c:pt idx="87" formatCode="0.0_ ">
                  <c:v>19.797499999999999</c:v>
                </c:pt>
                <c:pt idx="88" formatCode="0.0_ ">
                  <c:v>20.961600000000001</c:v>
                </c:pt>
                <c:pt idx="89" formatCode="0.0_ ">
                  <c:v>22.145900000000001</c:v>
                </c:pt>
                <c:pt idx="90" formatCode="0.0_ ">
                  <c:v>20.491599999999998</c:v>
                </c:pt>
                <c:pt idx="91" formatCode="0.0_ ">
                  <c:v>20.742100000000001</c:v>
                </c:pt>
                <c:pt idx="92" formatCode="0.0_ ">
                  <c:v>21.690300000000001</c:v>
                </c:pt>
                <c:pt idx="93" formatCode="0.0_ ">
                  <c:v>19.8233</c:v>
                </c:pt>
                <c:pt idx="94" formatCode="0.0_ ">
                  <c:v>20.724499999999999</c:v>
                </c:pt>
                <c:pt idx="95" formatCode="0.0_ ">
                  <c:v>22.1738</c:v>
                </c:pt>
                <c:pt idx="96" formatCode="0.0_ ">
                  <c:v>20.878699999999998</c:v>
                </c:pt>
                <c:pt idx="97" formatCode="0.0_ ">
                  <c:v>21.1629</c:v>
                </c:pt>
                <c:pt idx="98" formatCode="0.0_ ">
                  <c:v>22.051100000000002</c:v>
                </c:pt>
                <c:pt idx="99" formatCode="0.0_ ">
                  <c:v>21.464300000000001</c:v>
                </c:pt>
                <c:pt idx="100" formatCode="0.0_ ">
                  <c:v>22.809000000000001</c:v>
                </c:pt>
                <c:pt idx="101" formatCode="0.0_ ">
                  <c:v>22.089400000000001</c:v>
                </c:pt>
                <c:pt idx="102" formatCode="0.0_ ">
                  <c:v>22.106000000000002</c:v>
                </c:pt>
                <c:pt idx="103" formatCode="0.0_ ">
                  <c:v>22.0335</c:v>
                </c:pt>
                <c:pt idx="104" formatCode="0.0_ ">
                  <c:v>22.4175</c:v>
                </c:pt>
                <c:pt idx="105" formatCode="0.0_ ">
                  <c:v>22.317799999999998</c:v>
                </c:pt>
                <c:pt idx="106" formatCode="0.0_ ">
                  <c:v>22.8339</c:v>
                </c:pt>
                <c:pt idx="107" formatCode="0.0_ ">
                  <c:v>23.221699999999998</c:v>
                </c:pt>
                <c:pt idx="108" formatCode="0.0_ ">
                  <c:v>24.247599999999998</c:v>
                </c:pt>
                <c:pt idx="109" formatCode="0.0_ ">
                  <c:v>23.660699999999999</c:v>
                </c:pt>
                <c:pt idx="110" formatCode="0.0_ ">
                  <c:v>24.9724</c:v>
                </c:pt>
                <c:pt idx="111" formatCode="0.0_ ">
                  <c:v>27.103899999999999</c:v>
                </c:pt>
                <c:pt idx="112" formatCode="0.0_ ">
                  <c:v>26.2378</c:v>
                </c:pt>
                <c:pt idx="113" formatCode="0.0_ ">
                  <c:v>27.265999999999998</c:v>
                </c:pt>
                <c:pt idx="114" formatCode="0.0_ ">
                  <c:v>26.939</c:v>
                </c:pt>
                <c:pt idx="115" formatCode="0.0_ ">
                  <c:v>26.150600000000001</c:v>
                </c:pt>
                <c:pt idx="116" formatCode="0.0_ ">
                  <c:v>28.836200000000002</c:v>
                </c:pt>
                <c:pt idx="117" formatCode="0.0_ ">
                  <c:v>28.489100000000001</c:v>
                </c:pt>
                <c:pt idx="118" formatCode="0.0_ ">
                  <c:v>26.181799999999999</c:v>
                </c:pt>
                <c:pt idx="119" formatCode="0.0_ ">
                  <c:v>25.968800000000002</c:v>
                </c:pt>
                <c:pt idx="120" formatCode="0.0_ ">
                  <c:v>25.165600000000001</c:v>
                </c:pt>
                <c:pt idx="121" formatCode="0.0_ ">
                  <c:v>24.416499999999999</c:v>
                </c:pt>
                <c:pt idx="122" formatCode="0.0_ ">
                  <c:v>25.8249</c:v>
                </c:pt>
                <c:pt idx="123" formatCode="0.0_ ">
                  <c:v>24.577300000000001</c:v>
                </c:pt>
                <c:pt idx="124" formatCode="0.0_ ">
                  <c:v>23.879100000000001</c:v>
                </c:pt>
                <c:pt idx="125" formatCode="0.0_ ">
                  <c:v>19.2849</c:v>
                </c:pt>
                <c:pt idx="126" formatCode="0.0_ ">
                  <c:v>20.585699999999999</c:v>
                </c:pt>
                <c:pt idx="127" formatCode="0.0_ ">
                  <c:v>21.3233</c:v>
                </c:pt>
                <c:pt idx="128" formatCode="0.0_ ">
                  <c:v>16.0549</c:v>
                </c:pt>
                <c:pt idx="129" formatCode="0.0_ ">
                  <c:v>15.478400000000001</c:v>
                </c:pt>
                <c:pt idx="130" formatCode="0.0_ ">
                  <c:v>13.4511</c:v>
                </c:pt>
                <c:pt idx="131" formatCode="0.0_ ">
                  <c:v>11.6381</c:v>
                </c:pt>
                <c:pt idx="132" formatCode="0.0_ ">
                  <c:v>12.3764</c:v>
                </c:pt>
                <c:pt idx="133" formatCode="0.0_ ">
                  <c:v>10.6051</c:v>
                </c:pt>
                <c:pt idx="134" formatCode="0.0_ ">
                  <c:v>10.461600000000001</c:v>
                </c:pt>
                <c:pt idx="135" formatCode="0.0_ ">
                  <c:v>11.321</c:v>
                </c:pt>
                <c:pt idx="136" formatCode="0.0_ ">
                  <c:v>12.9109</c:v>
                </c:pt>
                <c:pt idx="137" formatCode="0.0_ ">
                  <c:v>13.482100000000001</c:v>
                </c:pt>
                <c:pt idx="138" formatCode="0.0_ ">
                  <c:v>13.773300000000001</c:v>
                </c:pt>
                <c:pt idx="139" formatCode="0.0_ ">
                  <c:v>13.995100000000001</c:v>
                </c:pt>
                <c:pt idx="140" formatCode="0.0_ ">
                  <c:v>14.6333</c:v>
                </c:pt>
                <c:pt idx="141" formatCode="0.0_ ">
                  <c:v>14.061299999999999</c:v>
                </c:pt>
                <c:pt idx="142" formatCode="0.0_ ">
                  <c:v>13.7407</c:v>
                </c:pt>
                <c:pt idx="143" formatCode="0.0_ ">
                  <c:v>14.298999999999999</c:v>
                </c:pt>
                <c:pt idx="144" formatCode="0.0_ ">
                  <c:v>13.702199999999999</c:v>
                </c:pt>
                <c:pt idx="145" formatCode="0.0_ ">
                  <c:v>13.7219</c:v>
                </c:pt>
                <c:pt idx="146" formatCode="0.0_ ">
                  <c:v>14.568199999999999</c:v>
                </c:pt>
                <c:pt idx="147" formatCode="0.0_ ">
                  <c:v>16.643000000000001</c:v>
                </c:pt>
                <c:pt idx="148" formatCode="0.0_ ">
                  <c:v>17.6113</c:v>
                </c:pt>
                <c:pt idx="149" formatCode="0.0_ ">
                  <c:v>28.223199999999999</c:v>
                </c:pt>
                <c:pt idx="150" formatCode="0.0_ ">
                  <c:v>34.108800000000002</c:v>
                </c:pt>
                <c:pt idx="151" formatCode="0.0_ ">
                  <c:v>40.140999999999998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72B2-44F9-82AA-FE60FF76E9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11750112"/>
        <c:axId val="1711739232"/>
      </c:lineChart>
      <c:lineChart>
        <c:grouping val="standard"/>
        <c:varyColors val="0"/>
        <c:ser>
          <c:idx val="3"/>
          <c:order val="1"/>
          <c:tx>
            <c:strRef>
              <c:f>费半指数!$F$1</c:f>
              <c:strCache>
                <c:ptCount val="1"/>
                <c:pt idx="0">
                  <c:v>全球半导体销售额当月同比（右轴，%）</c:v>
                </c:pt>
              </c:strCache>
            </c:strRef>
          </c:tx>
          <c:spPr>
            <a:ln w="12700">
              <a:solidFill>
                <a:srgbClr val="00AEEF"/>
              </a:solidFill>
              <a:prstDash val="dash"/>
            </a:ln>
          </c:spPr>
          <c:marker>
            <c:symbol val="none"/>
          </c:marker>
          <c:cat>
            <c:numRef>
              <c:f>费半指数!$B$2:$B$153</c:f>
              <c:numCache>
                <c:formatCode>yyyy\-mm</c:formatCode>
                <c:ptCount val="152"/>
                <c:pt idx="0">
                  <c:v>44865</c:v>
                </c:pt>
                <c:pt idx="1">
                  <c:v>44834</c:v>
                </c:pt>
                <c:pt idx="2">
                  <c:v>44804</c:v>
                </c:pt>
                <c:pt idx="3">
                  <c:v>44773</c:v>
                </c:pt>
                <c:pt idx="4">
                  <c:v>44742</c:v>
                </c:pt>
                <c:pt idx="5">
                  <c:v>44712</c:v>
                </c:pt>
                <c:pt idx="6">
                  <c:v>44681</c:v>
                </c:pt>
                <c:pt idx="7">
                  <c:v>44651</c:v>
                </c:pt>
                <c:pt idx="8">
                  <c:v>44620</c:v>
                </c:pt>
                <c:pt idx="9">
                  <c:v>44592</c:v>
                </c:pt>
                <c:pt idx="10">
                  <c:v>44561</c:v>
                </c:pt>
                <c:pt idx="11">
                  <c:v>44530</c:v>
                </c:pt>
                <c:pt idx="12">
                  <c:v>44500</c:v>
                </c:pt>
                <c:pt idx="13">
                  <c:v>44469</c:v>
                </c:pt>
                <c:pt idx="14">
                  <c:v>44439</c:v>
                </c:pt>
                <c:pt idx="15">
                  <c:v>44408</c:v>
                </c:pt>
                <c:pt idx="16">
                  <c:v>44377</c:v>
                </c:pt>
                <c:pt idx="17">
                  <c:v>44347</c:v>
                </c:pt>
                <c:pt idx="18">
                  <c:v>44316</c:v>
                </c:pt>
                <c:pt idx="19">
                  <c:v>44286</c:v>
                </c:pt>
                <c:pt idx="20">
                  <c:v>44255</c:v>
                </c:pt>
                <c:pt idx="21">
                  <c:v>44227</c:v>
                </c:pt>
                <c:pt idx="22">
                  <c:v>44196</c:v>
                </c:pt>
                <c:pt idx="23">
                  <c:v>44165</c:v>
                </c:pt>
                <c:pt idx="24">
                  <c:v>44135</c:v>
                </c:pt>
                <c:pt idx="25">
                  <c:v>44104</c:v>
                </c:pt>
                <c:pt idx="26">
                  <c:v>44074</c:v>
                </c:pt>
                <c:pt idx="27">
                  <c:v>44043</c:v>
                </c:pt>
                <c:pt idx="28">
                  <c:v>44012</c:v>
                </c:pt>
                <c:pt idx="29">
                  <c:v>43982</c:v>
                </c:pt>
                <c:pt idx="30">
                  <c:v>43951</c:v>
                </c:pt>
                <c:pt idx="31">
                  <c:v>43921</c:v>
                </c:pt>
                <c:pt idx="32">
                  <c:v>43890</c:v>
                </c:pt>
                <c:pt idx="33">
                  <c:v>43861</c:v>
                </c:pt>
                <c:pt idx="34">
                  <c:v>43830</c:v>
                </c:pt>
                <c:pt idx="35">
                  <c:v>43799</c:v>
                </c:pt>
                <c:pt idx="36">
                  <c:v>43769</c:v>
                </c:pt>
                <c:pt idx="37">
                  <c:v>43738</c:v>
                </c:pt>
                <c:pt idx="38">
                  <c:v>43708</c:v>
                </c:pt>
                <c:pt idx="39">
                  <c:v>43677</c:v>
                </c:pt>
                <c:pt idx="40">
                  <c:v>43646</c:v>
                </c:pt>
                <c:pt idx="41">
                  <c:v>43616</c:v>
                </c:pt>
                <c:pt idx="42">
                  <c:v>43585</c:v>
                </c:pt>
                <c:pt idx="43">
                  <c:v>43555</c:v>
                </c:pt>
                <c:pt idx="44">
                  <c:v>43524</c:v>
                </c:pt>
                <c:pt idx="45">
                  <c:v>43496</c:v>
                </c:pt>
                <c:pt idx="46">
                  <c:v>43465</c:v>
                </c:pt>
                <c:pt idx="47">
                  <c:v>43434</c:v>
                </c:pt>
                <c:pt idx="48">
                  <c:v>43404</c:v>
                </c:pt>
                <c:pt idx="49">
                  <c:v>43373</c:v>
                </c:pt>
                <c:pt idx="50">
                  <c:v>43343</c:v>
                </c:pt>
                <c:pt idx="51">
                  <c:v>43312</c:v>
                </c:pt>
                <c:pt idx="52">
                  <c:v>43281</c:v>
                </c:pt>
                <c:pt idx="53">
                  <c:v>43251</c:v>
                </c:pt>
                <c:pt idx="54">
                  <c:v>43220</c:v>
                </c:pt>
                <c:pt idx="55">
                  <c:v>43190</c:v>
                </c:pt>
                <c:pt idx="56">
                  <c:v>43159</c:v>
                </c:pt>
                <c:pt idx="57">
                  <c:v>43131</c:v>
                </c:pt>
                <c:pt idx="58">
                  <c:v>43100</c:v>
                </c:pt>
                <c:pt idx="59">
                  <c:v>43069</c:v>
                </c:pt>
                <c:pt idx="60">
                  <c:v>43039</c:v>
                </c:pt>
                <c:pt idx="61">
                  <c:v>43008</c:v>
                </c:pt>
                <c:pt idx="62">
                  <c:v>42978</c:v>
                </c:pt>
                <c:pt idx="63">
                  <c:v>42947</c:v>
                </c:pt>
                <c:pt idx="64">
                  <c:v>42916</c:v>
                </c:pt>
                <c:pt idx="65">
                  <c:v>42886</c:v>
                </c:pt>
                <c:pt idx="66">
                  <c:v>42855</c:v>
                </c:pt>
                <c:pt idx="67">
                  <c:v>42825</c:v>
                </c:pt>
                <c:pt idx="68">
                  <c:v>42794</c:v>
                </c:pt>
                <c:pt idx="69">
                  <c:v>42766</c:v>
                </c:pt>
                <c:pt idx="70">
                  <c:v>42735</c:v>
                </c:pt>
                <c:pt idx="71">
                  <c:v>42704</c:v>
                </c:pt>
                <c:pt idx="72">
                  <c:v>42674</c:v>
                </c:pt>
                <c:pt idx="73">
                  <c:v>42643</c:v>
                </c:pt>
                <c:pt idx="74">
                  <c:v>42613</c:v>
                </c:pt>
                <c:pt idx="75">
                  <c:v>42582</c:v>
                </c:pt>
                <c:pt idx="76">
                  <c:v>42551</c:v>
                </c:pt>
                <c:pt idx="77">
                  <c:v>42521</c:v>
                </c:pt>
                <c:pt idx="78">
                  <c:v>42490</c:v>
                </c:pt>
                <c:pt idx="79">
                  <c:v>42460</c:v>
                </c:pt>
                <c:pt idx="80">
                  <c:v>42429</c:v>
                </c:pt>
                <c:pt idx="81">
                  <c:v>42400</c:v>
                </c:pt>
                <c:pt idx="82">
                  <c:v>42369</c:v>
                </c:pt>
                <c:pt idx="83">
                  <c:v>42338</c:v>
                </c:pt>
                <c:pt idx="84">
                  <c:v>42308</c:v>
                </c:pt>
                <c:pt idx="85">
                  <c:v>42277</c:v>
                </c:pt>
                <c:pt idx="86">
                  <c:v>42247</c:v>
                </c:pt>
                <c:pt idx="87">
                  <c:v>42216</c:v>
                </c:pt>
                <c:pt idx="88">
                  <c:v>42185</c:v>
                </c:pt>
                <c:pt idx="89">
                  <c:v>42155</c:v>
                </c:pt>
                <c:pt idx="90">
                  <c:v>42124</c:v>
                </c:pt>
                <c:pt idx="91">
                  <c:v>42094</c:v>
                </c:pt>
                <c:pt idx="92">
                  <c:v>42063</c:v>
                </c:pt>
                <c:pt idx="93">
                  <c:v>42035</c:v>
                </c:pt>
                <c:pt idx="94">
                  <c:v>42004</c:v>
                </c:pt>
                <c:pt idx="95">
                  <c:v>41973</c:v>
                </c:pt>
                <c:pt idx="96">
                  <c:v>41943</c:v>
                </c:pt>
                <c:pt idx="97">
                  <c:v>41912</c:v>
                </c:pt>
                <c:pt idx="98">
                  <c:v>41882</c:v>
                </c:pt>
                <c:pt idx="99">
                  <c:v>41851</c:v>
                </c:pt>
                <c:pt idx="100">
                  <c:v>41820</c:v>
                </c:pt>
                <c:pt idx="101">
                  <c:v>41790</c:v>
                </c:pt>
                <c:pt idx="102">
                  <c:v>41759</c:v>
                </c:pt>
                <c:pt idx="103">
                  <c:v>41729</c:v>
                </c:pt>
                <c:pt idx="104">
                  <c:v>41698</c:v>
                </c:pt>
                <c:pt idx="105">
                  <c:v>41670</c:v>
                </c:pt>
                <c:pt idx="106">
                  <c:v>41639</c:v>
                </c:pt>
                <c:pt idx="107">
                  <c:v>41608</c:v>
                </c:pt>
                <c:pt idx="108">
                  <c:v>41578</c:v>
                </c:pt>
                <c:pt idx="109">
                  <c:v>41547</c:v>
                </c:pt>
                <c:pt idx="110">
                  <c:v>41517</c:v>
                </c:pt>
                <c:pt idx="111">
                  <c:v>41486</c:v>
                </c:pt>
                <c:pt idx="112">
                  <c:v>41455</c:v>
                </c:pt>
                <c:pt idx="113">
                  <c:v>41425</c:v>
                </c:pt>
                <c:pt idx="114">
                  <c:v>41394</c:v>
                </c:pt>
                <c:pt idx="115">
                  <c:v>41364</c:v>
                </c:pt>
                <c:pt idx="116">
                  <c:v>41333</c:v>
                </c:pt>
                <c:pt idx="117">
                  <c:v>41305</c:v>
                </c:pt>
                <c:pt idx="118">
                  <c:v>41274</c:v>
                </c:pt>
                <c:pt idx="119">
                  <c:v>41243</c:v>
                </c:pt>
                <c:pt idx="120">
                  <c:v>41213</c:v>
                </c:pt>
                <c:pt idx="121">
                  <c:v>41182</c:v>
                </c:pt>
                <c:pt idx="122">
                  <c:v>41152</c:v>
                </c:pt>
                <c:pt idx="123">
                  <c:v>41121</c:v>
                </c:pt>
                <c:pt idx="124">
                  <c:v>41090</c:v>
                </c:pt>
                <c:pt idx="125">
                  <c:v>41060</c:v>
                </c:pt>
                <c:pt idx="126">
                  <c:v>41029</c:v>
                </c:pt>
                <c:pt idx="127">
                  <c:v>40999</c:v>
                </c:pt>
                <c:pt idx="128">
                  <c:v>40968</c:v>
                </c:pt>
                <c:pt idx="129">
                  <c:v>40939</c:v>
                </c:pt>
                <c:pt idx="130">
                  <c:v>40908</c:v>
                </c:pt>
                <c:pt idx="131">
                  <c:v>40877</c:v>
                </c:pt>
                <c:pt idx="132">
                  <c:v>40847</c:v>
                </c:pt>
                <c:pt idx="133">
                  <c:v>40816</c:v>
                </c:pt>
                <c:pt idx="134">
                  <c:v>40786</c:v>
                </c:pt>
                <c:pt idx="135">
                  <c:v>40755</c:v>
                </c:pt>
                <c:pt idx="136">
                  <c:v>40724</c:v>
                </c:pt>
                <c:pt idx="137">
                  <c:v>40694</c:v>
                </c:pt>
                <c:pt idx="138">
                  <c:v>40663</c:v>
                </c:pt>
                <c:pt idx="139">
                  <c:v>40633</c:v>
                </c:pt>
                <c:pt idx="140">
                  <c:v>40602</c:v>
                </c:pt>
                <c:pt idx="141">
                  <c:v>40574</c:v>
                </c:pt>
                <c:pt idx="142">
                  <c:v>40543</c:v>
                </c:pt>
                <c:pt idx="143">
                  <c:v>40512</c:v>
                </c:pt>
                <c:pt idx="144">
                  <c:v>40482</c:v>
                </c:pt>
                <c:pt idx="145">
                  <c:v>40451</c:v>
                </c:pt>
                <c:pt idx="146">
                  <c:v>40421</c:v>
                </c:pt>
                <c:pt idx="147">
                  <c:v>40390</c:v>
                </c:pt>
                <c:pt idx="148">
                  <c:v>40359</c:v>
                </c:pt>
                <c:pt idx="149">
                  <c:v>40329</c:v>
                </c:pt>
                <c:pt idx="150">
                  <c:v>40298</c:v>
                </c:pt>
                <c:pt idx="151">
                  <c:v>40268</c:v>
                </c:pt>
              </c:numCache>
            </c:numRef>
          </c:cat>
          <c:val>
            <c:numRef>
              <c:f>费半指数!$F$2:$F$153</c:f>
              <c:numCache>
                <c:formatCode>General</c:formatCode>
                <c:ptCount val="152"/>
                <c:pt idx="2" formatCode="0.0_ ">
                  <c:v>0.1</c:v>
                </c:pt>
                <c:pt idx="3" formatCode="0.0_ ">
                  <c:v>7.3</c:v>
                </c:pt>
                <c:pt idx="4" formatCode="0.0_ ">
                  <c:v>13.3</c:v>
                </c:pt>
                <c:pt idx="5" formatCode="0.0_ ">
                  <c:v>18</c:v>
                </c:pt>
                <c:pt idx="6" formatCode="0.0_ ">
                  <c:v>21.1</c:v>
                </c:pt>
                <c:pt idx="7" formatCode="0.0_ ">
                  <c:v>23</c:v>
                </c:pt>
                <c:pt idx="8" formatCode="0.0_ ">
                  <c:v>32.4</c:v>
                </c:pt>
                <c:pt idx="9" formatCode="0.0_ ">
                  <c:v>26.8</c:v>
                </c:pt>
                <c:pt idx="10" formatCode="0.0_ ">
                  <c:v>28.3</c:v>
                </c:pt>
                <c:pt idx="11" formatCode="0.0_ ">
                  <c:v>23.5</c:v>
                </c:pt>
                <c:pt idx="12" formatCode="0.0_ ">
                  <c:v>24</c:v>
                </c:pt>
                <c:pt idx="13" formatCode="0.0_ ">
                  <c:v>27.6</c:v>
                </c:pt>
                <c:pt idx="14" formatCode="0.0_ ">
                  <c:v>29.7</c:v>
                </c:pt>
                <c:pt idx="15" formatCode="0.0_ ">
                  <c:v>29</c:v>
                </c:pt>
                <c:pt idx="16" formatCode="0.0_ ">
                  <c:v>29.2</c:v>
                </c:pt>
                <c:pt idx="17" formatCode="0.0_ ">
                  <c:v>26.2</c:v>
                </c:pt>
                <c:pt idx="18" formatCode="0.0_ ">
                  <c:v>21.7</c:v>
                </c:pt>
                <c:pt idx="19" formatCode="0.0_ ">
                  <c:v>17.8</c:v>
                </c:pt>
                <c:pt idx="20" formatCode="0.0_ ">
                  <c:v>14.7</c:v>
                </c:pt>
                <c:pt idx="21" formatCode="0.0_ ">
                  <c:v>13.2</c:v>
                </c:pt>
                <c:pt idx="22" formatCode="0.0_ ">
                  <c:v>8.3000000000000007</c:v>
                </c:pt>
                <c:pt idx="23" formatCode="0.0_ ">
                  <c:v>7</c:v>
                </c:pt>
                <c:pt idx="24" formatCode="0.0_ ">
                  <c:v>6</c:v>
                </c:pt>
                <c:pt idx="25" formatCode="0.0_ ">
                  <c:v>5.8</c:v>
                </c:pt>
                <c:pt idx="26" formatCode="0.0_ ">
                  <c:v>4.9000000000000004</c:v>
                </c:pt>
                <c:pt idx="27" formatCode="0.0_ ">
                  <c:v>4.9000000000000004</c:v>
                </c:pt>
                <c:pt idx="28" formatCode="0.0_ ">
                  <c:v>5.0999999999999996</c:v>
                </c:pt>
                <c:pt idx="29" formatCode="0.0_ ">
                  <c:v>5.8</c:v>
                </c:pt>
                <c:pt idx="30" formatCode="0.0_ ">
                  <c:v>6.1</c:v>
                </c:pt>
                <c:pt idx="31" formatCode="0.0_ ">
                  <c:v>6.9</c:v>
                </c:pt>
                <c:pt idx="32" formatCode="0.0_ ">
                  <c:v>5</c:v>
                </c:pt>
                <c:pt idx="33" formatCode="0.0_ ">
                  <c:v>-0.3</c:v>
                </c:pt>
                <c:pt idx="34" formatCode="0.0_ ">
                  <c:v>-5.5</c:v>
                </c:pt>
                <c:pt idx="35" formatCode="0.0_ ">
                  <c:v>-10.8</c:v>
                </c:pt>
                <c:pt idx="36" formatCode="0.0_ ">
                  <c:v>-13.1</c:v>
                </c:pt>
                <c:pt idx="37" formatCode="0.0_ ">
                  <c:v>-14.6</c:v>
                </c:pt>
                <c:pt idx="38" formatCode="0.0_ ">
                  <c:v>-15.9</c:v>
                </c:pt>
                <c:pt idx="39" formatCode="0.0_ ">
                  <c:v>-15.5</c:v>
                </c:pt>
                <c:pt idx="40" formatCode="0.0_ ">
                  <c:v>-16.8</c:v>
                </c:pt>
                <c:pt idx="41" formatCode="0.0_ ">
                  <c:v>-14.6</c:v>
                </c:pt>
                <c:pt idx="42" formatCode="0.0_ ">
                  <c:v>-14.6</c:v>
                </c:pt>
                <c:pt idx="43" formatCode="0.0_ ">
                  <c:v>-13</c:v>
                </c:pt>
                <c:pt idx="44" formatCode="0.0_ ">
                  <c:v>-10.6</c:v>
                </c:pt>
                <c:pt idx="45" formatCode="0.0_ ">
                  <c:v>-5.7</c:v>
                </c:pt>
                <c:pt idx="46" formatCode="0.0_ ">
                  <c:v>0.6</c:v>
                </c:pt>
                <c:pt idx="47" formatCode="0.0_ ">
                  <c:v>9.8000000000000007</c:v>
                </c:pt>
                <c:pt idx="48" formatCode="0.0_ ">
                  <c:v>12.7</c:v>
                </c:pt>
                <c:pt idx="49" formatCode="0.0_ ">
                  <c:v>13.8</c:v>
                </c:pt>
                <c:pt idx="50" formatCode="0.0_ ">
                  <c:v>14.9</c:v>
                </c:pt>
                <c:pt idx="51" formatCode="0.0_ ">
                  <c:v>17.399999999999999</c:v>
                </c:pt>
                <c:pt idx="52" formatCode="0.0_ ">
                  <c:v>20.5</c:v>
                </c:pt>
                <c:pt idx="53" formatCode="0.0_ ">
                  <c:v>21</c:v>
                </c:pt>
                <c:pt idx="54" formatCode="0.0_ ">
                  <c:v>20.2</c:v>
                </c:pt>
                <c:pt idx="55" formatCode="0.0_ ">
                  <c:v>20</c:v>
                </c:pt>
                <c:pt idx="56" formatCode="0.0_ ">
                  <c:v>21</c:v>
                </c:pt>
                <c:pt idx="57" formatCode="0.0_ ">
                  <c:v>22.7</c:v>
                </c:pt>
                <c:pt idx="58" formatCode="0.0_ ">
                  <c:v>22.5</c:v>
                </c:pt>
                <c:pt idx="59" formatCode="0.0_ ">
                  <c:v>21.5</c:v>
                </c:pt>
                <c:pt idx="60" formatCode="0.0_ ">
                  <c:v>21.9</c:v>
                </c:pt>
                <c:pt idx="61" formatCode="0.0_ ">
                  <c:v>22.2</c:v>
                </c:pt>
                <c:pt idx="62" formatCode="0.0_ ">
                  <c:v>23.9</c:v>
                </c:pt>
                <c:pt idx="63" formatCode="0.0_ ">
                  <c:v>24</c:v>
                </c:pt>
                <c:pt idx="64" formatCode="0.0_ ">
                  <c:v>23.7</c:v>
                </c:pt>
                <c:pt idx="65" formatCode="0.0_ ">
                  <c:v>22.6</c:v>
                </c:pt>
                <c:pt idx="66" formatCode="0.0_ ">
                  <c:v>20.9</c:v>
                </c:pt>
                <c:pt idx="67" formatCode="0.0_ ">
                  <c:v>18.100000000000001</c:v>
                </c:pt>
                <c:pt idx="68" formatCode="0.0_ ">
                  <c:v>16.5</c:v>
                </c:pt>
                <c:pt idx="69" formatCode="0.0_ ">
                  <c:v>13.9</c:v>
                </c:pt>
                <c:pt idx="70" formatCode="0.0_ ">
                  <c:v>12.3</c:v>
                </c:pt>
                <c:pt idx="71" formatCode="0.0_ ">
                  <c:v>7.4</c:v>
                </c:pt>
                <c:pt idx="72" formatCode="0.0_ ">
                  <c:v>5.0999999999999996</c:v>
                </c:pt>
                <c:pt idx="73" formatCode="0.0_ ">
                  <c:v>3.6</c:v>
                </c:pt>
                <c:pt idx="74" formatCode="0.0_ ">
                  <c:v>0.5</c:v>
                </c:pt>
                <c:pt idx="75" formatCode="0.0_ ">
                  <c:v>-2.8</c:v>
                </c:pt>
                <c:pt idx="76" formatCode="0.0_ ">
                  <c:v>-5.8</c:v>
                </c:pt>
                <c:pt idx="77" formatCode="0.0_ ">
                  <c:v>-7.7</c:v>
                </c:pt>
                <c:pt idx="78" formatCode="0.0_ ">
                  <c:v>-6.2</c:v>
                </c:pt>
                <c:pt idx="79" formatCode="0.0_ ">
                  <c:v>-5.8</c:v>
                </c:pt>
                <c:pt idx="80" formatCode="0.0_ ">
                  <c:v>-6.2</c:v>
                </c:pt>
                <c:pt idx="81" formatCode="0.0_ ">
                  <c:v>-5.8</c:v>
                </c:pt>
                <c:pt idx="82" formatCode="0.0_ ">
                  <c:v>-5.2</c:v>
                </c:pt>
                <c:pt idx="83" formatCode="0.0_ ">
                  <c:v>-3</c:v>
                </c:pt>
                <c:pt idx="84" formatCode="0.0_ ">
                  <c:v>-2.5</c:v>
                </c:pt>
                <c:pt idx="85" formatCode="0.0_ ">
                  <c:v>-2.8</c:v>
                </c:pt>
                <c:pt idx="86" formatCode="0.0_ ">
                  <c:v>-3</c:v>
                </c:pt>
                <c:pt idx="87" formatCode="0.0_ ">
                  <c:v>-0.9</c:v>
                </c:pt>
                <c:pt idx="88" formatCode="0.0_ ">
                  <c:v>2</c:v>
                </c:pt>
                <c:pt idx="89" formatCode="0.0_ ">
                  <c:v>5.0999999999999996</c:v>
                </c:pt>
                <c:pt idx="90" formatCode="0.0_ ">
                  <c:v>4.8</c:v>
                </c:pt>
                <c:pt idx="91" formatCode="0.0_ ">
                  <c:v>6</c:v>
                </c:pt>
                <c:pt idx="92" formatCode="0.0_ ">
                  <c:v>6.7</c:v>
                </c:pt>
                <c:pt idx="93" formatCode="0.0_ ">
                  <c:v>8.6999999999999993</c:v>
                </c:pt>
                <c:pt idx="94" formatCode="0.0_ ">
                  <c:v>9.3000000000000007</c:v>
                </c:pt>
                <c:pt idx="95" formatCode="0.0_ ">
                  <c:v>9.1</c:v>
                </c:pt>
                <c:pt idx="96" formatCode="0.0_ ">
                  <c:v>9.6</c:v>
                </c:pt>
                <c:pt idx="97" formatCode="0.0_ ">
                  <c:v>8</c:v>
                </c:pt>
                <c:pt idx="98" formatCode="0.0_ ">
                  <c:v>9.4</c:v>
                </c:pt>
                <c:pt idx="99" formatCode="0.0_ ">
                  <c:v>9.9</c:v>
                </c:pt>
                <c:pt idx="100" formatCode="0.0_ ">
                  <c:v>10.8</c:v>
                </c:pt>
                <c:pt idx="101" formatCode="0.0_ ">
                  <c:v>8.8000000000000007</c:v>
                </c:pt>
                <c:pt idx="102" formatCode="0.0_ ">
                  <c:v>11.5</c:v>
                </c:pt>
                <c:pt idx="103" formatCode="0.0_ ">
                  <c:v>11.4</c:v>
                </c:pt>
                <c:pt idx="104" formatCode="0.0_ ">
                  <c:v>11.4</c:v>
                </c:pt>
                <c:pt idx="105" formatCode="0.0_ ">
                  <c:v>8.8000000000000007</c:v>
                </c:pt>
                <c:pt idx="106" formatCode="0.0_ ">
                  <c:v>7.7</c:v>
                </c:pt>
                <c:pt idx="107" formatCode="0.0_ ">
                  <c:v>6.8</c:v>
                </c:pt>
                <c:pt idx="108" formatCode="0.0_ ">
                  <c:v>7.2</c:v>
                </c:pt>
                <c:pt idx="109" formatCode="0.0_ ">
                  <c:v>8.6999999999999993</c:v>
                </c:pt>
                <c:pt idx="110" formatCode="0.0_ ">
                  <c:v>6.4</c:v>
                </c:pt>
                <c:pt idx="111" formatCode="0.0_ ">
                  <c:v>5.0999999999999996</c:v>
                </c:pt>
                <c:pt idx="112" formatCode="0.0_ ">
                  <c:v>2.1</c:v>
                </c:pt>
                <c:pt idx="113" formatCode="0.0_ ">
                  <c:v>1.3</c:v>
                </c:pt>
                <c:pt idx="114" formatCode="0.0_ ">
                  <c:v>-1.8</c:v>
                </c:pt>
                <c:pt idx="115" formatCode="0.0_ ">
                  <c:v>0.9</c:v>
                </c:pt>
                <c:pt idx="116" formatCode="0.0_ ">
                  <c:v>1.4</c:v>
                </c:pt>
                <c:pt idx="117" formatCode="0.0_ ">
                  <c:v>3.8</c:v>
                </c:pt>
                <c:pt idx="118" formatCode="0.0_ ">
                  <c:v>3.8</c:v>
                </c:pt>
                <c:pt idx="119" formatCode="0.0_ ">
                  <c:v>2</c:v>
                </c:pt>
                <c:pt idx="120" formatCode="0.0_ ">
                  <c:v>-2.2999999999999998</c:v>
                </c:pt>
                <c:pt idx="121" formatCode="0.0_ ">
                  <c:v>-3.9</c:v>
                </c:pt>
                <c:pt idx="122" formatCode="0.0_ ">
                  <c:v>-3.2</c:v>
                </c:pt>
                <c:pt idx="123" formatCode="0.0_ ">
                  <c:v>-1.9</c:v>
                </c:pt>
                <c:pt idx="124" formatCode="0.0_ ">
                  <c:v>-3.4</c:v>
                </c:pt>
                <c:pt idx="125" formatCode="0.0_ ">
                  <c:v>-3.4</c:v>
                </c:pt>
                <c:pt idx="126" formatCode="0.0_ ">
                  <c:v>-2.9</c:v>
                </c:pt>
                <c:pt idx="127" formatCode="0.0_ ">
                  <c:v>-7.9</c:v>
                </c:pt>
                <c:pt idx="128" formatCode="0.0_ ">
                  <c:v>-7.3</c:v>
                </c:pt>
                <c:pt idx="129" formatCode="0.0_ ">
                  <c:v>-8.8000000000000007</c:v>
                </c:pt>
                <c:pt idx="130" formatCode="0.0_ ">
                  <c:v>-5.3</c:v>
                </c:pt>
                <c:pt idx="131" formatCode="0.0_ ">
                  <c:v>-3.1</c:v>
                </c:pt>
                <c:pt idx="132" formatCode="0.0_ ">
                  <c:v>-1.8</c:v>
                </c:pt>
                <c:pt idx="133" formatCode="0.0_ ">
                  <c:v>-1.7</c:v>
                </c:pt>
                <c:pt idx="134" formatCode="0.0_ ">
                  <c:v>-2.2000000000000002</c:v>
                </c:pt>
                <c:pt idx="135" formatCode="0.0_ ">
                  <c:v>-1.1000000000000001</c:v>
                </c:pt>
                <c:pt idx="136" formatCode="0.0_ ">
                  <c:v>-0.5</c:v>
                </c:pt>
                <c:pt idx="137" formatCode="0.0_ ">
                  <c:v>1.3</c:v>
                </c:pt>
                <c:pt idx="138" formatCode="0.0_ ">
                  <c:v>3.9</c:v>
                </c:pt>
                <c:pt idx="139" formatCode="0.0_ ">
                  <c:v>8.6</c:v>
                </c:pt>
                <c:pt idx="140" formatCode="0.0_ ">
                  <c:v>13.6</c:v>
                </c:pt>
                <c:pt idx="141" formatCode="0.0_ ">
                  <c:v>14</c:v>
                </c:pt>
                <c:pt idx="142" formatCode="0.0_ ">
                  <c:v>12.2</c:v>
                </c:pt>
                <c:pt idx="143" formatCode="0.0_ ">
                  <c:v>14.4</c:v>
                </c:pt>
                <c:pt idx="144" formatCode="0.0_ ">
                  <c:v>19.8</c:v>
                </c:pt>
                <c:pt idx="145" formatCode="0.0_ ">
                  <c:v>26.2</c:v>
                </c:pt>
                <c:pt idx="146" formatCode="0.0_ ">
                  <c:v>32.6</c:v>
                </c:pt>
                <c:pt idx="147" formatCode="0.0_ ">
                  <c:v>37</c:v>
                </c:pt>
                <c:pt idx="148" formatCode="0.0_ ">
                  <c:v>49.3</c:v>
                </c:pt>
                <c:pt idx="149" formatCode="0.0_ ">
                  <c:v>47.6</c:v>
                </c:pt>
                <c:pt idx="150" formatCode="0.0_ ">
                  <c:v>50.4</c:v>
                </c:pt>
                <c:pt idx="151" formatCode="0.0_ ">
                  <c:v>58.3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1-72B2-44F9-82AA-FE60FF76E9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11755552"/>
        <c:axId val="1711756096"/>
      </c:lineChart>
      <c:dateAx>
        <c:axId val="1711750112"/>
        <c:scaling>
          <c:orientation val="minMax"/>
        </c:scaling>
        <c:delete val="0"/>
        <c:axPos val="b"/>
        <c:numFmt formatCode="yyyy\-mm;@" sourceLinked="0"/>
        <c:majorTickMark val="out"/>
        <c:minorTickMark val="none"/>
        <c:tickLblPos val="nextTo"/>
        <c:spPr>
          <a:noFill/>
          <a:ln>
            <a:solidFill>
              <a:sysClr val="windowText" lastClr="000000"/>
            </a:solidFill>
          </a:ln>
        </c:spPr>
        <c:txPr>
          <a:bodyPr rot="-5400000" vert="horz"/>
          <a:lstStyle/>
          <a:p>
            <a:pPr>
              <a:defRPr sz="800" baseline="0">
                <a:latin typeface="Arial" panose="020B0604020202020204" pitchFamily="34" charset="0"/>
                <a:ea typeface="楷体" pitchFamily="49" charset="-122"/>
              </a:defRPr>
            </a:pPr>
            <a:endParaRPr lang="zh-CN"/>
          </a:p>
        </c:txPr>
        <c:crossAx val="1711739232"/>
        <c:crosses val="autoZero"/>
        <c:auto val="1"/>
        <c:lblOffset val="100"/>
        <c:baseTimeUnit val="months"/>
      </c:dateAx>
      <c:valAx>
        <c:axId val="1711739232"/>
        <c:scaling>
          <c:orientation val="minMax"/>
          <c:max val="40"/>
          <c:min val="10"/>
        </c:scaling>
        <c:delete val="0"/>
        <c:axPos val="l"/>
        <c:numFmt formatCode="#,##0_);[Red]\(#,##0\)" sourceLinked="0"/>
        <c:majorTickMark val="out"/>
        <c:minorTickMark val="none"/>
        <c:tickLblPos val="nextTo"/>
        <c:spPr>
          <a:noFill/>
          <a:ln>
            <a:solidFill>
              <a:sysClr val="windowText" lastClr="000000"/>
            </a:solidFill>
          </a:ln>
        </c:spPr>
        <c:txPr>
          <a:bodyPr/>
          <a:lstStyle/>
          <a:p>
            <a:pPr>
              <a:defRPr sz="800" baseline="0">
                <a:latin typeface="Arial" panose="020B0604020202020204" pitchFamily="34" charset="0"/>
                <a:ea typeface="楷体" pitchFamily="49" charset="-122"/>
              </a:defRPr>
            </a:pPr>
            <a:endParaRPr lang="zh-CN"/>
          </a:p>
        </c:txPr>
        <c:crossAx val="1711750112"/>
        <c:crosses val="autoZero"/>
        <c:crossBetween val="between"/>
      </c:valAx>
      <c:valAx>
        <c:axId val="1711756096"/>
        <c:scaling>
          <c:orientation val="minMax"/>
          <c:max val="40"/>
          <c:min val="-20"/>
        </c:scaling>
        <c:delete val="0"/>
        <c:axPos val="r"/>
        <c:numFmt formatCode="0_);\(0\)" sourceLinked="0"/>
        <c:majorTickMark val="out"/>
        <c:minorTickMark val="none"/>
        <c:tickLblPos val="nextTo"/>
        <c:spPr>
          <a:ln>
            <a:solidFill>
              <a:sysClr val="windowText" lastClr="000000"/>
            </a:solidFill>
          </a:ln>
        </c:spPr>
        <c:txPr>
          <a:bodyPr/>
          <a:lstStyle/>
          <a:p>
            <a:pPr>
              <a:defRPr sz="800">
                <a:latin typeface="Arial" panose="020B0604020202020204" pitchFamily="34" charset="0"/>
                <a:cs typeface="Arial" panose="020B0604020202020204" pitchFamily="34" charset="0"/>
              </a:defRPr>
            </a:pPr>
            <a:endParaRPr lang="zh-CN"/>
          </a:p>
        </c:txPr>
        <c:crossAx val="1711755552"/>
        <c:crosses val="max"/>
        <c:crossBetween val="between"/>
      </c:valAx>
      <c:dateAx>
        <c:axId val="1711755552"/>
        <c:scaling>
          <c:orientation val="minMax"/>
        </c:scaling>
        <c:delete val="1"/>
        <c:axPos val="b"/>
        <c:numFmt formatCode="yyyy\-mm" sourceLinked="1"/>
        <c:majorTickMark val="out"/>
        <c:minorTickMark val="none"/>
        <c:tickLblPos val="nextTo"/>
        <c:crossAx val="1711756096"/>
        <c:crosses val="autoZero"/>
        <c:auto val="1"/>
        <c:lblOffset val="100"/>
        <c:baseTimeUnit val="months"/>
      </c:dateAx>
      <c:spPr>
        <a:noFill/>
      </c:spPr>
    </c:plotArea>
    <c:legend>
      <c:legendPos val="t"/>
      <c:layout>
        <c:manualLayout>
          <c:xMode val="edge"/>
          <c:yMode val="edge"/>
          <c:x val="8.6032946539577299E-2"/>
          <c:y val="3.4905298999787192E-2"/>
          <c:w val="0.84229986876640428"/>
          <c:h val="0.13354440069991252"/>
        </c:manualLayout>
      </c:layout>
      <c:overlay val="0"/>
      <c:txPr>
        <a:bodyPr/>
        <a:lstStyle/>
        <a:p>
          <a:pPr>
            <a:defRPr sz="800" baseline="0">
              <a:latin typeface="Arial" panose="020B0604020202020204" pitchFamily="34" charset="0"/>
              <a:ea typeface="楷体" pitchFamily="49" charset="-122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ysClr val="window" lastClr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5.8755030621172356E-2"/>
          <c:y val="0.12547462817147856"/>
          <c:w val="0.93525196850393699"/>
          <c:h val="0.7092862350539515"/>
        </c:manualLayout>
      </c:layout>
      <c:lineChart>
        <c:grouping val="standard"/>
        <c:varyColors val="0"/>
        <c:ser>
          <c:idx val="2"/>
          <c:order val="0"/>
          <c:tx>
            <c:strRef>
              <c:f>费半指数!$D$1</c:f>
              <c:strCache>
                <c:ptCount val="1"/>
                <c:pt idx="0">
                  <c:v>费城半导体指数PSTTM（x）</c:v>
                </c:pt>
              </c:strCache>
            </c:strRef>
          </c:tx>
          <c:spPr>
            <a:ln w="12700">
              <a:solidFill>
                <a:srgbClr val="003778"/>
              </a:solidFill>
            </a:ln>
          </c:spPr>
          <c:marker>
            <c:symbol val="none"/>
          </c:marker>
          <c:cat>
            <c:numRef>
              <c:f>费半指数!$B$2:$B$153</c:f>
              <c:numCache>
                <c:formatCode>yyyy\-mm</c:formatCode>
                <c:ptCount val="152"/>
                <c:pt idx="0">
                  <c:v>44865</c:v>
                </c:pt>
                <c:pt idx="1">
                  <c:v>44834</c:v>
                </c:pt>
                <c:pt idx="2">
                  <c:v>44804</c:v>
                </c:pt>
                <c:pt idx="3">
                  <c:v>44773</c:v>
                </c:pt>
                <c:pt idx="4">
                  <c:v>44742</c:v>
                </c:pt>
                <c:pt idx="5">
                  <c:v>44712</c:v>
                </c:pt>
                <c:pt idx="6">
                  <c:v>44681</c:v>
                </c:pt>
                <c:pt idx="7">
                  <c:v>44651</c:v>
                </c:pt>
                <c:pt idx="8">
                  <c:v>44620</c:v>
                </c:pt>
                <c:pt idx="9">
                  <c:v>44592</c:v>
                </c:pt>
                <c:pt idx="10">
                  <c:v>44561</c:v>
                </c:pt>
                <c:pt idx="11">
                  <c:v>44530</c:v>
                </c:pt>
                <c:pt idx="12">
                  <c:v>44500</c:v>
                </c:pt>
                <c:pt idx="13">
                  <c:v>44469</c:v>
                </c:pt>
                <c:pt idx="14">
                  <c:v>44439</c:v>
                </c:pt>
                <c:pt idx="15">
                  <c:v>44408</c:v>
                </c:pt>
                <c:pt idx="16">
                  <c:v>44377</c:v>
                </c:pt>
                <c:pt idx="17">
                  <c:v>44347</c:v>
                </c:pt>
                <c:pt idx="18">
                  <c:v>44316</c:v>
                </c:pt>
                <c:pt idx="19">
                  <c:v>44286</c:v>
                </c:pt>
                <c:pt idx="20">
                  <c:v>44255</c:v>
                </c:pt>
                <c:pt idx="21">
                  <c:v>44227</c:v>
                </c:pt>
                <c:pt idx="22">
                  <c:v>44196</c:v>
                </c:pt>
                <c:pt idx="23">
                  <c:v>44165</c:v>
                </c:pt>
                <c:pt idx="24">
                  <c:v>44135</c:v>
                </c:pt>
                <c:pt idx="25">
                  <c:v>44104</c:v>
                </c:pt>
                <c:pt idx="26">
                  <c:v>44074</c:v>
                </c:pt>
                <c:pt idx="27">
                  <c:v>44043</c:v>
                </c:pt>
                <c:pt idx="28">
                  <c:v>44012</c:v>
                </c:pt>
                <c:pt idx="29">
                  <c:v>43982</c:v>
                </c:pt>
                <c:pt idx="30">
                  <c:v>43951</c:v>
                </c:pt>
                <c:pt idx="31">
                  <c:v>43921</c:v>
                </c:pt>
                <c:pt idx="32">
                  <c:v>43890</c:v>
                </c:pt>
                <c:pt idx="33">
                  <c:v>43861</c:v>
                </c:pt>
                <c:pt idx="34">
                  <c:v>43830</c:v>
                </c:pt>
                <c:pt idx="35">
                  <c:v>43799</c:v>
                </c:pt>
                <c:pt idx="36">
                  <c:v>43769</c:v>
                </c:pt>
                <c:pt idx="37">
                  <c:v>43738</c:v>
                </c:pt>
                <c:pt idx="38">
                  <c:v>43708</c:v>
                </c:pt>
                <c:pt idx="39">
                  <c:v>43677</c:v>
                </c:pt>
                <c:pt idx="40">
                  <c:v>43646</c:v>
                </c:pt>
                <c:pt idx="41">
                  <c:v>43616</c:v>
                </c:pt>
                <c:pt idx="42">
                  <c:v>43585</c:v>
                </c:pt>
                <c:pt idx="43">
                  <c:v>43555</c:v>
                </c:pt>
                <c:pt idx="44">
                  <c:v>43524</c:v>
                </c:pt>
                <c:pt idx="45">
                  <c:v>43496</c:v>
                </c:pt>
                <c:pt idx="46">
                  <c:v>43465</c:v>
                </c:pt>
                <c:pt idx="47">
                  <c:v>43434</c:v>
                </c:pt>
                <c:pt idx="48">
                  <c:v>43404</c:v>
                </c:pt>
                <c:pt idx="49">
                  <c:v>43373</c:v>
                </c:pt>
                <c:pt idx="50">
                  <c:v>43343</c:v>
                </c:pt>
                <c:pt idx="51">
                  <c:v>43312</c:v>
                </c:pt>
                <c:pt idx="52">
                  <c:v>43281</c:v>
                </c:pt>
                <c:pt idx="53">
                  <c:v>43251</c:v>
                </c:pt>
                <c:pt idx="54">
                  <c:v>43220</c:v>
                </c:pt>
                <c:pt idx="55">
                  <c:v>43190</c:v>
                </c:pt>
                <c:pt idx="56">
                  <c:v>43159</c:v>
                </c:pt>
                <c:pt idx="57">
                  <c:v>43131</c:v>
                </c:pt>
                <c:pt idx="58">
                  <c:v>43100</c:v>
                </c:pt>
                <c:pt idx="59">
                  <c:v>43069</c:v>
                </c:pt>
                <c:pt idx="60">
                  <c:v>43039</c:v>
                </c:pt>
                <c:pt idx="61">
                  <c:v>43008</c:v>
                </c:pt>
                <c:pt idx="62">
                  <c:v>42978</c:v>
                </c:pt>
                <c:pt idx="63">
                  <c:v>42947</c:v>
                </c:pt>
                <c:pt idx="64">
                  <c:v>42916</c:v>
                </c:pt>
                <c:pt idx="65">
                  <c:v>42886</c:v>
                </c:pt>
                <c:pt idx="66">
                  <c:v>42855</c:v>
                </c:pt>
                <c:pt idx="67">
                  <c:v>42825</c:v>
                </c:pt>
                <c:pt idx="68">
                  <c:v>42794</c:v>
                </c:pt>
                <c:pt idx="69">
                  <c:v>42766</c:v>
                </c:pt>
                <c:pt idx="70">
                  <c:v>42735</c:v>
                </c:pt>
                <c:pt idx="71">
                  <c:v>42704</c:v>
                </c:pt>
                <c:pt idx="72">
                  <c:v>42674</c:v>
                </c:pt>
                <c:pt idx="73">
                  <c:v>42643</c:v>
                </c:pt>
                <c:pt idx="74">
                  <c:v>42613</c:v>
                </c:pt>
                <c:pt idx="75">
                  <c:v>42582</c:v>
                </c:pt>
                <c:pt idx="76">
                  <c:v>42551</c:v>
                </c:pt>
                <c:pt idx="77">
                  <c:v>42521</c:v>
                </c:pt>
                <c:pt idx="78">
                  <c:v>42490</c:v>
                </c:pt>
                <c:pt idx="79">
                  <c:v>42460</c:v>
                </c:pt>
                <c:pt idx="80">
                  <c:v>42429</c:v>
                </c:pt>
                <c:pt idx="81">
                  <c:v>42400</c:v>
                </c:pt>
                <c:pt idx="82">
                  <c:v>42369</c:v>
                </c:pt>
                <c:pt idx="83">
                  <c:v>42338</c:v>
                </c:pt>
                <c:pt idx="84">
                  <c:v>42308</c:v>
                </c:pt>
                <c:pt idx="85">
                  <c:v>42277</c:v>
                </c:pt>
                <c:pt idx="86">
                  <c:v>42247</c:v>
                </c:pt>
                <c:pt idx="87">
                  <c:v>42216</c:v>
                </c:pt>
                <c:pt idx="88">
                  <c:v>42185</c:v>
                </c:pt>
                <c:pt idx="89">
                  <c:v>42155</c:v>
                </c:pt>
                <c:pt idx="90">
                  <c:v>42124</c:v>
                </c:pt>
                <c:pt idx="91">
                  <c:v>42094</c:v>
                </c:pt>
                <c:pt idx="92">
                  <c:v>42063</c:v>
                </c:pt>
                <c:pt idx="93">
                  <c:v>42035</c:v>
                </c:pt>
                <c:pt idx="94">
                  <c:v>42004</c:v>
                </c:pt>
                <c:pt idx="95">
                  <c:v>41973</c:v>
                </c:pt>
                <c:pt idx="96">
                  <c:v>41943</c:v>
                </c:pt>
                <c:pt idx="97">
                  <c:v>41912</c:v>
                </c:pt>
                <c:pt idx="98">
                  <c:v>41882</c:v>
                </c:pt>
                <c:pt idx="99">
                  <c:v>41851</c:v>
                </c:pt>
                <c:pt idx="100">
                  <c:v>41820</c:v>
                </c:pt>
                <c:pt idx="101">
                  <c:v>41790</c:v>
                </c:pt>
                <c:pt idx="102">
                  <c:v>41759</c:v>
                </c:pt>
                <c:pt idx="103">
                  <c:v>41729</c:v>
                </c:pt>
                <c:pt idx="104">
                  <c:v>41698</c:v>
                </c:pt>
                <c:pt idx="105">
                  <c:v>41670</c:v>
                </c:pt>
                <c:pt idx="106">
                  <c:v>41639</c:v>
                </c:pt>
                <c:pt idx="107">
                  <c:v>41608</c:v>
                </c:pt>
                <c:pt idx="108">
                  <c:v>41578</c:v>
                </c:pt>
                <c:pt idx="109">
                  <c:v>41547</c:v>
                </c:pt>
                <c:pt idx="110">
                  <c:v>41517</c:v>
                </c:pt>
                <c:pt idx="111">
                  <c:v>41486</c:v>
                </c:pt>
                <c:pt idx="112">
                  <c:v>41455</c:v>
                </c:pt>
                <c:pt idx="113">
                  <c:v>41425</c:v>
                </c:pt>
                <c:pt idx="114">
                  <c:v>41394</c:v>
                </c:pt>
                <c:pt idx="115">
                  <c:v>41364</c:v>
                </c:pt>
                <c:pt idx="116">
                  <c:v>41333</c:v>
                </c:pt>
                <c:pt idx="117">
                  <c:v>41305</c:v>
                </c:pt>
                <c:pt idx="118">
                  <c:v>41274</c:v>
                </c:pt>
                <c:pt idx="119">
                  <c:v>41243</c:v>
                </c:pt>
                <c:pt idx="120">
                  <c:v>41213</c:v>
                </c:pt>
                <c:pt idx="121">
                  <c:v>41182</c:v>
                </c:pt>
                <c:pt idx="122">
                  <c:v>41152</c:v>
                </c:pt>
                <c:pt idx="123">
                  <c:v>41121</c:v>
                </c:pt>
                <c:pt idx="124">
                  <c:v>41090</c:v>
                </c:pt>
                <c:pt idx="125">
                  <c:v>41060</c:v>
                </c:pt>
                <c:pt idx="126">
                  <c:v>41029</c:v>
                </c:pt>
                <c:pt idx="127">
                  <c:v>40999</c:v>
                </c:pt>
                <c:pt idx="128">
                  <c:v>40968</c:v>
                </c:pt>
                <c:pt idx="129">
                  <c:v>40939</c:v>
                </c:pt>
                <c:pt idx="130">
                  <c:v>40908</c:v>
                </c:pt>
                <c:pt idx="131">
                  <c:v>40877</c:v>
                </c:pt>
                <c:pt idx="132">
                  <c:v>40847</c:v>
                </c:pt>
                <c:pt idx="133">
                  <c:v>40816</c:v>
                </c:pt>
                <c:pt idx="134">
                  <c:v>40786</c:v>
                </c:pt>
                <c:pt idx="135">
                  <c:v>40755</c:v>
                </c:pt>
                <c:pt idx="136">
                  <c:v>40724</c:v>
                </c:pt>
                <c:pt idx="137">
                  <c:v>40694</c:v>
                </c:pt>
                <c:pt idx="138">
                  <c:v>40663</c:v>
                </c:pt>
                <c:pt idx="139">
                  <c:v>40633</c:v>
                </c:pt>
                <c:pt idx="140">
                  <c:v>40602</c:v>
                </c:pt>
                <c:pt idx="141">
                  <c:v>40574</c:v>
                </c:pt>
                <c:pt idx="142">
                  <c:v>40543</c:v>
                </c:pt>
                <c:pt idx="143">
                  <c:v>40512</c:v>
                </c:pt>
                <c:pt idx="144">
                  <c:v>40482</c:v>
                </c:pt>
                <c:pt idx="145">
                  <c:v>40451</c:v>
                </c:pt>
                <c:pt idx="146">
                  <c:v>40421</c:v>
                </c:pt>
                <c:pt idx="147">
                  <c:v>40390</c:v>
                </c:pt>
                <c:pt idx="148">
                  <c:v>40359</c:v>
                </c:pt>
                <c:pt idx="149">
                  <c:v>40329</c:v>
                </c:pt>
                <c:pt idx="150">
                  <c:v>40298</c:v>
                </c:pt>
                <c:pt idx="151">
                  <c:v>40268</c:v>
                </c:pt>
              </c:numCache>
            </c:numRef>
          </c:cat>
          <c:val>
            <c:numRef>
              <c:f>费半指数!$D$2:$D$153</c:f>
              <c:numCache>
                <c:formatCode>General</c:formatCode>
                <c:ptCount val="152"/>
                <c:pt idx="0">
                  <c:v>4.0999999999999996</c:v>
                </c:pt>
                <c:pt idx="1">
                  <c:v>4.0999999999999996</c:v>
                </c:pt>
                <c:pt idx="2" formatCode="0.0_ ">
                  <c:v>4.4546000000000001</c:v>
                </c:pt>
                <c:pt idx="3" formatCode="0.0_ ">
                  <c:v>5.0275999999999996</c:v>
                </c:pt>
                <c:pt idx="4" formatCode="0.0_ ">
                  <c:v>4.3121999999999998</c:v>
                </c:pt>
                <c:pt idx="5" formatCode="0.0_ ">
                  <c:v>5.1487999999999996</c:v>
                </c:pt>
                <c:pt idx="6" formatCode="0.0_ ">
                  <c:v>4.8513999999999999</c:v>
                </c:pt>
                <c:pt idx="7" formatCode="0.0_ ">
                  <c:v>5.7961999999999998</c:v>
                </c:pt>
                <c:pt idx="8" formatCode="0.0_ ">
                  <c:v>5.8250999999999999</c:v>
                </c:pt>
                <c:pt idx="9" formatCode="0.0_ ">
                  <c:v>5.9162999999999997</c:v>
                </c:pt>
                <c:pt idx="10" formatCode="0.0_ ">
                  <c:v>6.7705000000000002</c:v>
                </c:pt>
                <c:pt idx="11" formatCode="0.0_ ">
                  <c:v>7.0281000000000002</c:v>
                </c:pt>
                <c:pt idx="12" formatCode="0.0_ ">
                  <c:v>6.3296000000000001</c:v>
                </c:pt>
                <c:pt idx="13" formatCode="0.0_ ">
                  <c:v>6.1</c:v>
                </c:pt>
                <c:pt idx="14" formatCode="0.0_ ">
                  <c:v>6.9215</c:v>
                </c:pt>
                <c:pt idx="15" formatCode="0.0_ ">
                  <c:v>6.7976000000000001</c:v>
                </c:pt>
                <c:pt idx="16" formatCode="0.0_ ">
                  <c:v>6.9512999999999998</c:v>
                </c:pt>
                <c:pt idx="17" formatCode="0.0_ ">
                  <c:v>7.0388999999999999</c:v>
                </c:pt>
                <c:pt idx="18" formatCode="0.0_ ">
                  <c:v>6.9561000000000002</c:v>
                </c:pt>
                <c:pt idx="19" formatCode="0.0_ ">
                  <c:v>7.2210000000000001</c:v>
                </c:pt>
                <c:pt idx="20" formatCode="0.0_ ">
                  <c:v>7.2001999999999997</c:v>
                </c:pt>
                <c:pt idx="21" formatCode="0.0_ ">
                  <c:v>6.7763999999999998</c:v>
                </c:pt>
                <c:pt idx="22" formatCode="0.0_ ">
                  <c:v>6.6695000000000002</c:v>
                </c:pt>
                <c:pt idx="23" formatCode="0.0_ ">
                  <c:v>6.5743</c:v>
                </c:pt>
                <c:pt idx="24" formatCode="0.0_ ">
                  <c:v>5.5389999999999997</c:v>
                </c:pt>
                <c:pt idx="25" formatCode="0.0_ ">
                  <c:v>5.5898000000000003</c:v>
                </c:pt>
                <c:pt idx="26" formatCode="0.0_ ">
                  <c:v>6.2641999999999998</c:v>
                </c:pt>
                <c:pt idx="27" formatCode="0.0_ ">
                  <c:v>5.9276</c:v>
                </c:pt>
                <c:pt idx="28" formatCode="0.0_ ">
                  <c:v>5.5636000000000001</c:v>
                </c:pt>
                <c:pt idx="29" formatCode="0.0_ ">
                  <c:v>5.2209000000000003</c:v>
                </c:pt>
                <c:pt idx="30" formatCode="0.0_ ">
                  <c:v>4.8845000000000001</c:v>
                </c:pt>
                <c:pt idx="31" formatCode="0.0_ ">
                  <c:v>4.3475999999999999</c:v>
                </c:pt>
                <c:pt idx="32" formatCode="0.0_ ">
                  <c:v>4.9942000000000002</c:v>
                </c:pt>
                <c:pt idx="33" formatCode="0.0_ ">
                  <c:v>5.2154999999999996</c:v>
                </c:pt>
                <c:pt idx="34" formatCode="0.0_ ">
                  <c:v>5.4097999999999997</c:v>
                </c:pt>
                <c:pt idx="35" formatCode="0.0_ ">
                  <c:v>5.1269999999999998</c:v>
                </c:pt>
                <c:pt idx="36" formatCode="0.0_ ">
                  <c:v>4.8738000000000001</c:v>
                </c:pt>
                <c:pt idx="37" formatCode="0.0_ ">
                  <c:v>4.6006999999999998</c:v>
                </c:pt>
                <c:pt idx="38" formatCode="0.0_ ">
                  <c:v>4.4375</c:v>
                </c:pt>
                <c:pt idx="39" formatCode="0.0_ ">
                  <c:v>4.4774000000000003</c:v>
                </c:pt>
                <c:pt idx="40" formatCode="0.0_ ">
                  <c:v>4.1398000000000001</c:v>
                </c:pt>
                <c:pt idx="41" formatCode="0.0_ ">
                  <c:v>3.7772999999999999</c:v>
                </c:pt>
                <c:pt idx="42" formatCode="0.0_ ">
                  <c:v>4.4988000000000001</c:v>
                </c:pt>
                <c:pt idx="43" formatCode="0.0_ ">
                  <c:v>4.0096999999999996</c:v>
                </c:pt>
                <c:pt idx="44" formatCode="0.0_ ">
                  <c:v>3.9051999999999998</c:v>
                </c:pt>
                <c:pt idx="45" formatCode="0.0_ ">
                  <c:v>3.6678999999999999</c:v>
                </c:pt>
                <c:pt idx="46" formatCode="0.0_ ">
                  <c:v>3.3454999999999999</c:v>
                </c:pt>
                <c:pt idx="47" formatCode="0.0_ ">
                  <c:v>3.6598999999999999</c:v>
                </c:pt>
                <c:pt idx="48" formatCode="0.0_ ">
                  <c:v>3.5647000000000002</c:v>
                </c:pt>
                <c:pt idx="49" formatCode="0.0_ ">
                  <c:v>4.0625999999999998</c:v>
                </c:pt>
                <c:pt idx="50" formatCode="0.0_ ">
                  <c:v>4.3074000000000003</c:v>
                </c:pt>
                <c:pt idx="51" formatCode="0.0_ ">
                  <c:v>4.2324000000000002</c:v>
                </c:pt>
                <c:pt idx="52" formatCode="0.0_ ">
                  <c:v>4.0860000000000003</c:v>
                </c:pt>
                <c:pt idx="53" formatCode="0.0_ ">
                  <c:v>4.3867000000000003</c:v>
                </c:pt>
                <c:pt idx="54" formatCode="0.0_ ">
                  <c:v>4.0281000000000002</c:v>
                </c:pt>
                <c:pt idx="55" formatCode="0.0_ ">
                  <c:v>4.3284000000000002</c:v>
                </c:pt>
                <c:pt idx="56" formatCode="0.0_ ">
                  <c:v>4.6047000000000002</c:v>
                </c:pt>
                <c:pt idx="57" formatCode="0.0_ ">
                  <c:v>4.6246</c:v>
                </c:pt>
                <c:pt idx="58" formatCode="0.0_ ">
                  <c:v>4.274</c:v>
                </c:pt>
                <c:pt idx="59" formatCode="0.0_ ">
                  <c:v>4.3884999999999996</c:v>
                </c:pt>
                <c:pt idx="60" formatCode="0.0_ ">
                  <c:v>4.4432999999999998</c:v>
                </c:pt>
                <c:pt idx="61" formatCode="0.0_ ">
                  <c:v>4.1113</c:v>
                </c:pt>
                <c:pt idx="62" formatCode="0.0_ ">
                  <c:v>3.9628000000000001</c:v>
                </c:pt>
                <c:pt idx="63" formatCode="0.0_ ">
                  <c:v>3.9041999999999999</c:v>
                </c:pt>
                <c:pt idx="64" formatCode="0.0_ ">
                  <c:v>3.7841</c:v>
                </c:pt>
                <c:pt idx="65" formatCode="0.0_ ">
                  <c:v>4.1749000000000001</c:v>
                </c:pt>
                <c:pt idx="66" formatCode="0.0_ ">
                  <c:v>3.8542000000000001</c:v>
                </c:pt>
                <c:pt idx="67" formatCode="0.0_ ">
                  <c:v>3.9302000000000001</c:v>
                </c:pt>
                <c:pt idx="68" formatCode="0.0_ ">
                  <c:v>3.9096000000000002</c:v>
                </c:pt>
                <c:pt idx="69" formatCode="0.0_ ">
                  <c:v>3.7885</c:v>
                </c:pt>
                <c:pt idx="70" formatCode="0.0_ ">
                  <c:v>3.6974</c:v>
                </c:pt>
                <c:pt idx="71" formatCode="0.0_ ">
                  <c:v>3.7425000000000002</c:v>
                </c:pt>
                <c:pt idx="72" formatCode="0.0_ ">
                  <c:v>3.5017999999999998</c:v>
                </c:pt>
                <c:pt idx="73" formatCode="0.0_ ">
                  <c:v>3.6631</c:v>
                </c:pt>
                <c:pt idx="74" formatCode="0.0_ ">
                  <c:v>3.7271000000000001</c:v>
                </c:pt>
                <c:pt idx="75" formatCode="0.0_ ">
                  <c:v>3.6177999999999999</c:v>
                </c:pt>
                <c:pt idx="76" formatCode="0.0_ ">
                  <c:v>3.3115999999999999</c:v>
                </c:pt>
                <c:pt idx="77" formatCode="0.0_ ">
                  <c:v>3.4127000000000001</c:v>
                </c:pt>
                <c:pt idx="78" formatCode="0.0_ ">
                  <c:v>3.1524999999999999</c:v>
                </c:pt>
                <c:pt idx="79" formatCode="0.0_ ">
                  <c:v>3.1793</c:v>
                </c:pt>
                <c:pt idx="80" formatCode="0.0_ ">
                  <c:v>2.9769000000000001</c:v>
                </c:pt>
                <c:pt idx="81" formatCode="0.0_ ">
                  <c:v>2.9540999999999999</c:v>
                </c:pt>
                <c:pt idx="82" formatCode="0.0_ ">
                  <c:v>3.1890000000000001</c:v>
                </c:pt>
                <c:pt idx="83" formatCode="0.0_ ">
                  <c:v>3.2475000000000001</c:v>
                </c:pt>
                <c:pt idx="84" formatCode="0.0_ ">
                  <c:v>3.1865000000000001</c:v>
                </c:pt>
                <c:pt idx="85" formatCode="0.0_ ">
                  <c:v>2.9091999999999998</c:v>
                </c:pt>
                <c:pt idx="86" formatCode="0.0_ ">
                  <c:v>3.1093000000000002</c:v>
                </c:pt>
                <c:pt idx="87" formatCode="0.0_ ">
                  <c:v>3.3001</c:v>
                </c:pt>
                <c:pt idx="88" formatCode="0.0_ ">
                  <c:v>3.4481999999999999</c:v>
                </c:pt>
                <c:pt idx="89" formatCode="0.0_ ">
                  <c:v>3.7117</c:v>
                </c:pt>
                <c:pt idx="90" formatCode="0.0_ ">
                  <c:v>3.4359000000000002</c:v>
                </c:pt>
                <c:pt idx="91" formatCode="0.0_ ">
                  <c:v>3.5026000000000002</c:v>
                </c:pt>
                <c:pt idx="92" formatCode="0.0_ ">
                  <c:v>3.6175000000000002</c:v>
                </c:pt>
                <c:pt idx="93" formatCode="0.0_ ">
                  <c:v>3.3060999999999998</c:v>
                </c:pt>
                <c:pt idx="94" formatCode="0.0_ ">
                  <c:v>3.4634</c:v>
                </c:pt>
                <c:pt idx="95" formatCode="0.0_ ">
                  <c:v>3.5464000000000002</c:v>
                </c:pt>
                <c:pt idx="96" formatCode="0.0_ ">
                  <c:v>3.3567</c:v>
                </c:pt>
                <c:pt idx="97" formatCode="0.0_ ">
                  <c:v>3.3620000000000001</c:v>
                </c:pt>
                <c:pt idx="98" formatCode="0.0_ ">
                  <c:v>3.2898999999999998</c:v>
                </c:pt>
                <c:pt idx="99" formatCode="0.0_ ">
                  <c:v>3.1454</c:v>
                </c:pt>
                <c:pt idx="100" formatCode="0.0_ ">
                  <c:v>3.3024</c:v>
                </c:pt>
                <c:pt idx="101" formatCode="0.0_ ">
                  <c:v>3.1968999999999999</c:v>
                </c:pt>
                <c:pt idx="102" formatCode="0.0_ ">
                  <c:v>3.1179999999999999</c:v>
                </c:pt>
                <c:pt idx="103" formatCode="0.0_ ">
                  <c:v>3.1905999999999999</c:v>
                </c:pt>
                <c:pt idx="104" formatCode="0.0_ ">
                  <c:v>3.1074000000000002</c:v>
                </c:pt>
                <c:pt idx="105" formatCode="0.0_ ">
                  <c:v>2.9803999999999999</c:v>
                </c:pt>
                <c:pt idx="106" formatCode="0.0_ ">
                  <c:v>3.0322</c:v>
                </c:pt>
                <c:pt idx="107" formatCode="0.0_ ">
                  <c:v>2.9809000000000001</c:v>
                </c:pt>
                <c:pt idx="108" formatCode="0.0_ ">
                  <c:v>3.0200999999999998</c:v>
                </c:pt>
                <c:pt idx="109" formatCode="0.0_ ">
                  <c:v>2.9308000000000001</c:v>
                </c:pt>
                <c:pt idx="110" formatCode="0.0_ ">
                  <c:v>2.4788000000000001</c:v>
                </c:pt>
                <c:pt idx="111" formatCode="0.0_ ">
                  <c:v>2.6105</c:v>
                </c:pt>
                <c:pt idx="112" formatCode="0.0_ ">
                  <c:v>2.5514999999999999</c:v>
                </c:pt>
                <c:pt idx="113" formatCode="0.0_ ">
                  <c:v>2.4971000000000001</c:v>
                </c:pt>
                <c:pt idx="114" formatCode="0.0_ ">
                  <c:v>2.3706</c:v>
                </c:pt>
                <c:pt idx="115" formatCode="0.0_ ">
                  <c:v>2.3201000000000001</c:v>
                </c:pt>
                <c:pt idx="116" formatCode="0.0_ ">
                  <c:v>2.2118000000000002</c:v>
                </c:pt>
                <c:pt idx="117" formatCode="0.0_ ">
                  <c:v>2.1434000000000002</c:v>
                </c:pt>
                <c:pt idx="118" formatCode="0.0_ ">
                  <c:v>1.9872000000000001</c:v>
                </c:pt>
                <c:pt idx="119" formatCode="0.0_ ">
                  <c:v>1.9668000000000001</c:v>
                </c:pt>
                <c:pt idx="120" formatCode="0.0_ ">
                  <c:v>1.9200999999999999</c:v>
                </c:pt>
                <c:pt idx="121" formatCode="0.0_ ">
                  <c:v>1.9907999999999999</c:v>
                </c:pt>
                <c:pt idx="122" formatCode="0.0_ ">
                  <c:v>2.0746000000000002</c:v>
                </c:pt>
                <c:pt idx="123" formatCode="0.0_ ">
                  <c:v>2.0036</c:v>
                </c:pt>
                <c:pt idx="124" formatCode="0.0_ ">
                  <c:v>2.0051999999999999</c:v>
                </c:pt>
                <c:pt idx="125" formatCode="0.0_ ">
                  <c:v>1.9529000000000001</c:v>
                </c:pt>
                <c:pt idx="126" formatCode="0.0_ ">
                  <c:v>2.177</c:v>
                </c:pt>
                <c:pt idx="127" formatCode="0.0_ ">
                  <c:v>2.3039999999999998</c:v>
                </c:pt>
                <c:pt idx="128" formatCode="0.0_ ">
                  <c:v>2.1585999999999999</c:v>
                </c:pt>
                <c:pt idx="129" formatCode="0.0_ ">
                  <c:v>2.0811000000000002</c:v>
                </c:pt>
                <c:pt idx="130" formatCode="0.0_ ">
                  <c:v>1.8453999999999999</c:v>
                </c:pt>
                <c:pt idx="131" formatCode="0.0_ ">
                  <c:v>1.9171</c:v>
                </c:pt>
                <c:pt idx="132" formatCode="0.0_ ">
                  <c:v>2.0253000000000001</c:v>
                </c:pt>
                <c:pt idx="133" formatCode="0.0_ ">
                  <c:v>1.7722</c:v>
                </c:pt>
                <c:pt idx="134" formatCode="0.0_ ">
                  <c:v>1.9157999999999999</c:v>
                </c:pt>
                <c:pt idx="135" formatCode="0.0_ ">
                  <c:v>2.0773000000000001</c:v>
                </c:pt>
                <c:pt idx="136" formatCode="0.0_ ">
                  <c:v>2.2231000000000001</c:v>
                </c:pt>
                <c:pt idx="137" formatCode="0.0_ ">
                  <c:v>2.4348999999999998</c:v>
                </c:pt>
                <c:pt idx="138" formatCode="0.0_ ">
                  <c:v>2.4889000000000001</c:v>
                </c:pt>
                <c:pt idx="139" formatCode="0.0_ ">
                  <c:v>2.4554</c:v>
                </c:pt>
                <c:pt idx="140" formatCode="0.0_ ">
                  <c:v>2.6181000000000001</c:v>
                </c:pt>
                <c:pt idx="141" formatCode="0.0_ ">
                  <c:v>2.5139</c:v>
                </c:pt>
                <c:pt idx="142" formatCode="0.0_ ">
                  <c:v>2.3797999999999999</c:v>
                </c:pt>
                <c:pt idx="143" formatCode="0.0_ ">
                  <c:v>2.3772000000000002</c:v>
                </c:pt>
                <c:pt idx="144" formatCode="0.0_ ">
                  <c:v>2.2721</c:v>
                </c:pt>
                <c:pt idx="145" formatCode="0.0_ ">
                  <c:v>2.1903000000000001</c:v>
                </c:pt>
                <c:pt idx="146" formatCode="0.0_ ">
                  <c:v>2.1160000000000001</c:v>
                </c:pt>
                <c:pt idx="147" formatCode="0.0_ ">
                  <c:v>2.4039999999999999</c:v>
                </c:pt>
                <c:pt idx="148" formatCode="0.0_ ">
                  <c:v>2.3740999999999999</c:v>
                </c:pt>
                <c:pt idx="149" formatCode="0.0_ ">
                  <c:v>2.6284000000000001</c:v>
                </c:pt>
                <c:pt idx="150" formatCode="0.0_ ">
                  <c:v>2.8683000000000001</c:v>
                </c:pt>
                <c:pt idx="151" formatCode="0.0_ ">
                  <c:v>2.8504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A94D-4D0C-88CD-70E4B72156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11728896"/>
        <c:axId val="1711751200"/>
      </c:lineChart>
      <c:lineChart>
        <c:grouping val="standard"/>
        <c:varyColors val="0"/>
        <c:ser>
          <c:idx val="3"/>
          <c:order val="1"/>
          <c:tx>
            <c:strRef>
              <c:f>费半指数!$F$1</c:f>
              <c:strCache>
                <c:ptCount val="1"/>
                <c:pt idx="0">
                  <c:v>全球半导体销售额当月同比（右轴，%）</c:v>
                </c:pt>
              </c:strCache>
            </c:strRef>
          </c:tx>
          <c:spPr>
            <a:ln w="12700">
              <a:solidFill>
                <a:srgbClr val="00AEEF"/>
              </a:solidFill>
              <a:prstDash val="dash"/>
            </a:ln>
          </c:spPr>
          <c:marker>
            <c:symbol val="none"/>
          </c:marker>
          <c:cat>
            <c:numRef>
              <c:f>费半指数!$B$2:$B$153</c:f>
              <c:numCache>
                <c:formatCode>yyyy\-mm</c:formatCode>
                <c:ptCount val="152"/>
                <c:pt idx="0">
                  <c:v>44865</c:v>
                </c:pt>
                <c:pt idx="1">
                  <c:v>44834</c:v>
                </c:pt>
                <c:pt idx="2">
                  <c:v>44804</c:v>
                </c:pt>
                <c:pt idx="3">
                  <c:v>44773</c:v>
                </c:pt>
                <c:pt idx="4">
                  <c:v>44742</c:v>
                </c:pt>
                <c:pt idx="5">
                  <c:v>44712</c:v>
                </c:pt>
                <c:pt idx="6">
                  <c:v>44681</c:v>
                </c:pt>
                <c:pt idx="7">
                  <c:v>44651</c:v>
                </c:pt>
                <c:pt idx="8">
                  <c:v>44620</c:v>
                </c:pt>
                <c:pt idx="9">
                  <c:v>44592</c:v>
                </c:pt>
                <c:pt idx="10">
                  <c:v>44561</c:v>
                </c:pt>
                <c:pt idx="11">
                  <c:v>44530</c:v>
                </c:pt>
                <c:pt idx="12">
                  <c:v>44500</c:v>
                </c:pt>
                <c:pt idx="13">
                  <c:v>44469</c:v>
                </c:pt>
                <c:pt idx="14">
                  <c:v>44439</c:v>
                </c:pt>
                <c:pt idx="15">
                  <c:v>44408</c:v>
                </c:pt>
                <c:pt idx="16">
                  <c:v>44377</c:v>
                </c:pt>
                <c:pt idx="17">
                  <c:v>44347</c:v>
                </c:pt>
                <c:pt idx="18">
                  <c:v>44316</c:v>
                </c:pt>
                <c:pt idx="19">
                  <c:v>44286</c:v>
                </c:pt>
                <c:pt idx="20">
                  <c:v>44255</c:v>
                </c:pt>
                <c:pt idx="21">
                  <c:v>44227</c:v>
                </c:pt>
                <c:pt idx="22">
                  <c:v>44196</c:v>
                </c:pt>
                <c:pt idx="23">
                  <c:v>44165</c:v>
                </c:pt>
                <c:pt idx="24">
                  <c:v>44135</c:v>
                </c:pt>
                <c:pt idx="25">
                  <c:v>44104</c:v>
                </c:pt>
                <c:pt idx="26">
                  <c:v>44074</c:v>
                </c:pt>
                <c:pt idx="27">
                  <c:v>44043</c:v>
                </c:pt>
                <c:pt idx="28">
                  <c:v>44012</c:v>
                </c:pt>
                <c:pt idx="29">
                  <c:v>43982</c:v>
                </c:pt>
                <c:pt idx="30">
                  <c:v>43951</c:v>
                </c:pt>
                <c:pt idx="31">
                  <c:v>43921</c:v>
                </c:pt>
                <c:pt idx="32">
                  <c:v>43890</c:v>
                </c:pt>
                <c:pt idx="33">
                  <c:v>43861</c:v>
                </c:pt>
                <c:pt idx="34">
                  <c:v>43830</c:v>
                </c:pt>
                <c:pt idx="35">
                  <c:v>43799</c:v>
                </c:pt>
                <c:pt idx="36">
                  <c:v>43769</c:v>
                </c:pt>
                <c:pt idx="37">
                  <c:v>43738</c:v>
                </c:pt>
                <c:pt idx="38">
                  <c:v>43708</c:v>
                </c:pt>
                <c:pt idx="39">
                  <c:v>43677</c:v>
                </c:pt>
                <c:pt idx="40">
                  <c:v>43646</c:v>
                </c:pt>
                <c:pt idx="41">
                  <c:v>43616</c:v>
                </c:pt>
                <c:pt idx="42">
                  <c:v>43585</c:v>
                </c:pt>
                <c:pt idx="43">
                  <c:v>43555</c:v>
                </c:pt>
                <c:pt idx="44">
                  <c:v>43524</c:v>
                </c:pt>
                <c:pt idx="45">
                  <c:v>43496</c:v>
                </c:pt>
                <c:pt idx="46">
                  <c:v>43465</c:v>
                </c:pt>
                <c:pt idx="47">
                  <c:v>43434</c:v>
                </c:pt>
                <c:pt idx="48">
                  <c:v>43404</c:v>
                </c:pt>
                <c:pt idx="49">
                  <c:v>43373</c:v>
                </c:pt>
                <c:pt idx="50">
                  <c:v>43343</c:v>
                </c:pt>
                <c:pt idx="51">
                  <c:v>43312</c:v>
                </c:pt>
                <c:pt idx="52">
                  <c:v>43281</c:v>
                </c:pt>
                <c:pt idx="53">
                  <c:v>43251</c:v>
                </c:pt>
                <c:pt idx="54">
                  <c:v>43220</c:v>
                </c:pt>
                <c:pt idx="55">
                  <c:v>43190</c:v>
                </c:pt>
                <c:pt idx="56">
                  <c:v>43159</c:v>
                </c:pt>
                <c:pt idx="57">
                  <c:v>43131</c:v>
                </c:pt>
                <c:pt idx="58">
                  <c:v>43100</c:v>
                </c:pt>
                <c:pt idx="59">
                  <c:v>43069</c:v>
                </c:pt>
                <c:pt idx="60">
                  <c:v>43039</c:v>
                </c:pt>
                <c:pt idx="61">
                  <c:v>43008</c:v>
                </c:pt>
                <c:pt idx="62">
                  <c:v>42978</c:v>
                </c:pt>
                <c:pt idx="63">
                  <c:v>42947</c:v>
                </c:pt>
                <c:pt idx="64">
                  <c:v>42916</c:v>
                </c:pt>
                <c:pt idx="65">
                  <c:v>42886</c:v>
                </c:pt>
                <c:pt idx="66">
                  <c:v>42855</c:v>
                </c:pt>
                <c:pt idx="67">
                  <c:v>42825</c:v>
                </c:pt>
                <c:pt idx="68">
                  <c:v>42794</c:v>
                </c:pt>
                <c:pt idx="69">
                  <c:v>42766</c:v>
                </c:pt>
                <c:pt idx="70">
                  <c:v>42735</c:v>
                </c:pt>
                <c:pt idx="71">
                  <c:v>42704</c:v>
                </c:pt>
                <c:pt idx="72">
                  <c:v>42674</c:v>
                </c:pt>
                <c:pt idx="73">
                  <c:v>42643</c:v>
                </c:pt>
                <c:pt idx="74">
                  <c:v>42613</c:v>
                </c:pt>
                <c:pt idx="75">
                  <c:v>42582</c:v>
                </c:pt>
                <c:pt idx="76">
                  <c:v>42551</c:v>
                </c:pt>
                <c:pt idx="77">
                  <c:v>42521</c:v>
                </c:pt>
                <c:pt idx="78">
                  <c:v>42490</c:v>
                </c:pt>
                <c:pt idx="79">
                  <c:v>42460</c:v>
                </c:pt>
                <c:pt idx="80">
                  <c:v>42429</c:v>
                </c:pt>
                <c:pt idx="81">
                  <c:v>42400</c:v>
                </c:pt>
                <c:pt idx="82">
                  <c:v>42369</c:v>
                </c:pt>
                <c:pt idx="83">
                  <c:v>42338</c:v>
                </c:pt>
                <c:pt idx="84">
                  <c:v>42308</c:v>
                </c:pt>
                <c:pt idx="85">
                  <c:v>42277</c:v>
                </c:pt>
                <c:pt idx="86">
                  <c:v>42247</c:v>
                </c:pt>
                <c:pt idx="87">
                  <c:v>42216</c:v>
                </c:pt>
                <c:pt idx="88">
                  <c:v>42185</c:v>
                </c:pt>
                <c:pt idx="89">
                  <c:v>42155</c:v>
                </c:pt>
                <c:pt idx="90">
                  <c:v>42124</c:v>
                </c:pt>
                <c:pt idx="91">
                  <c:v>42094</c:v>
                </c:pt>
                <c:pt idx="92">
                  <c:v>42063</c:v>
                </c:pt>
                <c:pt idx="93">
                  <c:v>42035</c:v>
                </c:pt>
                <c:pt idx="94">
                  <c:v>42004</c:v>
                </c:pt>
                <c:pt idx="95">
                  <c:v>41973</c:v>
                </c:pt>
                <c:pt idx="96">
                  <c:v>41943</c:v>
                </c:pt>
                <c:pt idx="97">
                  <c:v>41912</c:v>
                </c:pt>
                <c:pt idx="98">
                  <c:v>41882</c:v>
                </c:pt>
                <c:pt idx="99">
                  <c:v>41851</c:v>
                </c:pt>
                <c:pt idx="100">
                  <c:v>41820</c:v>
                </c:pt>
                <c:pt idx="101">
                  <c:v>41790</c:v>
                </c:pt>
                <c:pt idx="102">
                  <c:v>41759</c:v>
                </c:pt>
                <c:pt idx="103">
                  <c:v>41729</c:v>
                </c:pt>
                <c:pt idx="104">
                  <c:v>41698</c:v>
                </c:pt>
                <c:pt idx="105">
                  <c:v>41670</c:v>
                </c:pt>
                <c:pt idx="106">
                  <c:v>41639</c:v>
                </c:pt>
                <c:pt idx="107">
                  <c:v>41608</c:v>
                </c:pt>
                <c:pt idx="108">
                  <c:v>41578</c:v>
                </c:pt>
                <c:pt idx="109">
                  <c:v>41547</c:v>
                </c:pt>
                <c:pt idx="110">
                  <c:v>41517</c:v>
                </c:pt>
                <c:pt idx="111">
                  <c:v>41486</c:v>
                </c:pt>
                <c:pt idx="112">
                  <c:v>41455</c:v>
                </c:pt>
                <c:pt idx="113">
                  <c:v>41425</c:v>
                </c:pt>
                <c:pt idx="114">
                  <c:v>41394</c:v>
                </c:pt>
                <c:pt idx="115">
                  <c:v>41364</c:v>
                </c:pt>
                <c:pt idx="116">
                  <c:v>41333</c:v>
                </c:pt>
                <c:pt idx="117">
                  <c:v>41305</c:v>
                </c:pt>
                <c:pt idx="118">
                  <c:v>41274</c:v>
                </c:pt>
                <c:pt idx="119">
                  <c:v>41243</c:v>
                </c:pt>
                <c:pt idx="120">
                  <c:v>41213</c:v>
                </c:pt>
                <c:pt idx="121">
                  <c:v>41182</c:v>
                </c:pt>
                <c:pt idx="122">
                  <c:v>41152</c:v>
                </c:pt>
                <c:pt idx="123">
                  <c:v>41121</c:v>
                </c:pt>
                <c:pt idx="124">
                  <c:v>41090</c:v>
                </c:pt>
                <c:pt idx="125">
                  <c:v>41060</c:v>
                </c:pt>
                <c:pt idx="126">
                  <c:v>41029</c:v>
                </c:pt>
                <c:pt idx="127">
                  <c:v>40999</c:v>
                </c:pt>
                <c:pt idx="128">
                  <c:v>40968</c:v>
                </c:pt>
                <c:pt idx="129">
                  <c:v>40939</c:v>
                </c:pt>
                <c:pt idx="130">
                  <c:v>40908</c:v>
                </c:pt>
                <c:pt idx="131">
                  <c:v>40877</c:v>
                </c:pt>
                <c:pt idx="132">
                  <c:v>40847</c:v>
                </c:pt>
                <c:pt idx="133">
                  <c:v>40816</c:v>
                </c:pt>
                <c:pt idx="134">
                  <c:v>40786</c:v>
                </c:pt>
                <c:pt idx="135">
                  <c:v>40755</c:v>
                </c:pt>
                <c:pt idx="136">
                  <c:v>40724</c:v>
                </c:pt>
                <c:pt idx="137">
                  <c:v>40694</c:v>
                </c:pt>
                <c:pt idx="138">
                  <c:v>40663</c:v>
                </c:pt>
                <c:pt idx="139">
                  <c:v>40633</c:v>
                </c:pt>
                <c:pt idx="140">
                  <c:v>40602</c:v>
                </c:pt>
                <c:pt idx="141">
                  <c:v>40574</c:v>
                </c:pt>
                <c:pt idx="142">
                  <c:v>40543</c:v>
                </c:pt>
                <c:pt idx="143">
                  <c:v>40512</c:v>
                </c:pt>
                <c:pt idx="144">
                  <c:v>40482</c:v>
                </c:pt>
                <c:pt idx="145">
                  <c:v>40451</c:v>
                </c:pt>
                <c:pt idx="146">
                  <c:v>40421</c:v>
                </c:pt>
                <c:pt idx="147">
                  <c:v>40390</c:v>
                </c:pt>
                <c:pt idx="148">
                  <c:v>40359</c:v>
                </c:pt>
                <c:pt idx="149">
                  <c:v>40329</c:v>
                </c:pt>
                <c:pt idx="150">
                  <c:v>40298</c:v>
                </c:pt>
                <c:pt idx="151">
                  <c:v>40268</c:v>
                </c:pt>
              </c:numCache>
            </c:numRef>
          </c:cat>
          <c:val>
            <c:numRef>
              <c:f>费半指数!$F$2:$F$153</c:f>
              <c:numCache>
                <c:formatCode>General</c:formatCode>
                <c:ptCount val="152"/>
                <c:pt idx="2" formatCode="0.0_ ">
                  <c:v>0.1</c:v>
                </c:pt>
                <c:pt idx="3" formatCode="0.0_ ">
                  <c:v>7.3</c:v>
                </c:pt>
                <c:pt idx="4" formatCode="0.0_ ">
                  <c:v>13.3</c:v>
                </c:pt>
                <c:pt idx="5" formatCode="0.0_ ">
                  <c:v>18</c:v>
                </c:pt>
                <c:pt idx="6" formatCode="0.0_ ">
                  <c:v>21.1</c:v>
                </c:pt>
                <c:pt idx="7" formatCode="0.0_ ">
                  <c:v>23</c:v>
                </c:pt>
                <c:pt idx="8" formatCode="0.0_ ">
                  <c:v>32.4</c:v>
                </c:pt>
                <c:pt idx="9" formatCode="0.0_ ">
                  <c:v>26.8</c:v>
                </c:pt>
                <c:pt idx="10" formatCode="0.0_ ">
                  <c:v>28.3</c:v>
                </c:pt>
                <c:pt idx="11" formatCode="0.0_ ">
                  <c:v>23.5</c:v>
                </c:pt>
                <c:pt idx="12" formatCode="0.0_ ">
                  <c:v>24</c:v>
                </c:pt>
                <c:pt idx="13" formatCode="0.0_ ">
                  <c:v>27.6</c:v>
                </c:pt>
                <c:pt idx="14" formatCode="0.0_ ">
                  <c:v>29.7</c:v>
                </c:pt>
                <c:pt idx="15" formatCode="0.0_ ">
                  <c:v>29</c:v>
                </c:pt>
                <c:pt idx="16" formatCode="0.0_ ">
                  <c:v>29.2</c:v>
                </c:pt>
                <c:pt idx="17" formatCode="0.0_ ">
                  <c:v>26.2</c:v>
                </c:pt>
                <c:pt idx="18" formatCode="0.0_ ">
                  <c:v>21.7</c:v>
                </c:pt>
                <c:pt idx="19" formatCode="0.0_ ">
                  <c:v>17.8</c:v>
                </c:pt>
                <c:pt idx="20" formatCode="0.0_ ">
                  <c:v>14.7</c:v>
                </c:pt>
                <c:pt idx="21" formatCode="0.0_ ">
                  <c:v>13.2</c:v>
                </c:pt>
                <c:pt idx="22" formatCode="0.0_ ">
                  <c:v>8.3000000000000007</c:v>
                </c:pt>
                <c:pt idx="23" formatCode="0.0_ ">
                  <c:v>7</c:v>
                </c:pt>
                <c:pt idx="24" formatCode="0.0_ ">
                  <c:v>6</c:v>
                </c:pt>
                <c:pt idx="25" formatCode="0.0_ ">
                  <c:v>5.8</c:v>
                </c:pt>
                <c:pt idx="26" formatCode="0.0_ ">
                  <c:v>4.9000000000000004</c:v>
                </c:pt>
                <c:pt idx="27" formatCode="0.0_ ">
                  <c:v>4.9000000000000004</c:v>
                </c:pt>
                <c:pt idx="28" formatCode="0.0_ ">
                  <c:v>5.0999999999999996</c:v>
                </c:pt>
                <c:pt idx="29" formatCode="0.0_ ">
                  <c:v>5.8</c:v>
                </c:pt>
                <c:pt idx="30" formatCode="0.0_ ">
                  <c:v>6.1</c:v>
                </c:pt>
                <c:pt idx="31" formatCode="0.0_ ">
                  <c:v>6.9</c:v>
                </c:pt>
                <c:pt idx="32" formatCode="0.0_ ">
                  <c:v>5</c:v>
                </c:pt>
                <c:pt idx="33" formatCode="0.0_ ">
                  <c:v>-0.3</c:v>
                </c:pt>
                <c:pt idx="34" formatCode="0.0_ ">
                  <c:v>-5.5</c:v>
                </c:pt>
                <c:pt idx="35" formatCode="0.0_ ">
                  <c:v>-10.8</c:v>
                </c:pt>
                <c:pt idx="36" formatCode="0.0_ ">
                  <c:v>-13.1</c:v>
                </c:pt>
                <c:pt idx="37" formatCode="0.0_ ">
                  <c:v>-14.6</c:v>
                </c:pt>
                <c:pt idx="38" formatCode="0.0_ ">
                  <c:v>-15.9</c:v>
                </c:pt>
                <c:pt idx="39" formatCode="0.0_ ">
                  <c:v>-15.5</c:v>
                </c:pt>
                <c:pt idx="40" formatCode="0.0_ ">
                  <c:v>-16.8</c:v>
                </c:pt>
                <c:pt idx="41" formatCode="0.0_ ">
                  <c:v>-14.6</c:v>
                </c:pt>
                <c:pt idx="42" formatCode="0.0_ ">
                  <c:v>-14.6</c:v>
                </c:pt>
                <c:pt idx="43" formatCode="0.0_ ">
                  <c:v>-13</c:v>
                </c:pt>
                <c:pt idx="44" formatCode="0.0_ ">
                  <c:v>-10.6</c:v>
                </c:pt>
                <c:pt idx="45" formatCode="0.0_ ">
                  <c:v>-5.7</c:v>
                </c:pt>
                <c:pt idx="46" formatCode="0.0_ ">
                  <c:v>0.6</c:v>
                </c:pt>
                <c:pt idx="47" formatCode="0.0_ ">
                  <c:v>9.8000000000000007</c:v>
                </c:pt>
                <c:pt idx="48" formatCode="0.0_ ">
                  <c:v>12.7</c:v>
                </c:pt>
                <c:pt idx="49" formatCode="0.0_ ">
                  <c:v>13.8</c:v>
                </c:pt>
                <c:pt idx="50" formatCode="0.0_ ">
                  <c:v>14.9</c:v>
                </c:pt>
                <c:pt idx="51" formatCode="0.0_ ">
                  <c:v>17.399999999999999</c:v>
                </c:pt>
                <c:pt idx="52" formatCode="0.0_ ">
                  <c:v>20.5</c:v>
                </c:pt>
                <c:pt idx="53" formatCode="0.0_ ">
                  <c:v>21</c:v>
                </c:pt>
                <c:pt idx="54" formatCode="0.0_ ">
                  <c:v>20.2</c:v>
                </c:pt>
                <c:pt idx="55" formatCode="0.0_ ">
                  <c:v>20</c:v>
                </c:pt>
                <c:pt idx="56" formatCode="0.0_ ">
                  <c:v>21</c:v>
                </c:pt>
                <c:pt idx="57" formatCode="0.0_ ">
                  <c:v>22.7</c:v>
                </c:pt>
                <c:pt idx="58" formatCode="0.0_ ">
                  <c:v>22.5</c:v>
                </c:pt>
                <c:pt idx="59" formatCode="0.0_ ">
                  <c:v>21.5</c:v>
                </c:pt>
                <c:pt idx="60" formatCode="0.0_ ">
                  <c:v>21.9</c:v>
                </c:pt>
                <c:pt idx="61" formatCode="0.0_ ">
                  <c:v>22.2</c:v>
                </c:pt>
                <c:pt idx="62" formatCode="0.0_ ">
                  <c:v>23.9</c:v>
                </c:pt>
                <c:pt idx="63" formatCode="0.0_ ">
                  <c:v>24</c:v>
                </c:pt>
                <c:pt idx="64" formatCode="0.0_ ">
                  <c:v>23.7</c:v>
                </c:pt>
                <c:pt idx="65" formatCode="0.0_ ">
                  <c:v>22.6</c:v>
                </c:pt>
                <c:pt idx="66" formatCode="0.0_ ">
                  <c:v>20.9</c:v>
                </c:pt>
                <c:pt idx="67" formatCode="0.0_ ">
                  <c:v>18.100000000000001</c:v>
                </c:pt>
                <c:pt idx="68" formatCode="0.0_ ">
                  <c:v>16.5</c:v>
                </c:pt>
                <c:pt idx="69" formatCode="0.0_ ">
                  <c:v>13.9</c:v>
                </c:pt>
                <c:pt idx="70" formatCode="0.0_ ">
                  <c:v>12.3</c:v>
                </c:pt>
                <c:pt idx="71" formatCode="0.0_ ">
                  <c:v>7.4</c:v>
                </c:pt>
                <c:pt idx="72" formatCode="0.0_ ">
                  <c:v>5.0999999999999996</c:v>
                </c:pt>
                <c:pt idx="73" formatCode="0.0_ ">
                  <c:v>3.6</c:v>
                </c:pt>
                <c:pt idx="74" formatCode="0.0_ ">
                  <c:v>0.5</c:v>
                </c:pt>
                <c:pt idx="75" formatCode="0.0_ ">
                  <c:v>-2.8</c:v>
                </c:pt>
                <c:pt idx="76" formatCode="0.0_ ">
                  <c:v>-5.8</c:v>
                </c:pt>
                <c:pt idx="77" formatCode="0.0_ ">
                  <c:v>-7.7</c:v>
                </c:pt>
                <c:pt idx="78" formatCode="0.0_ ">
                  <c:v>-6.2</c:v>
                </c:pt>
                <c:pt idx="79" formatCode="0.0_ ">
                  <c:v>-5.8</c:v>
                </c:pt>
                <c:pt idx="80" formatCode="0.0_ ">
                  <c:v>-6.2</c:v>
                </c:pt>
                <c:pt idx="81" formatCode="0.0_ ">
                  <c:v>-5.8</c:v>
                </c:pt>
                <c:pt idx="82" formatCode="0.0_ ">
                  <c:v>-5.2</c:v>
                </c:pt>
                <c:pt idx="83" formatCode="0.0_ ">
                  <c:v>-3</c:v>
                </c:pt>
                <c:pt idx="84" formatCode="0.0_ ">
                  <c:v>-2.5</c:v>
                </c:pt>
                <c:pt idx="85" formatCode="0.0_ ">
                  <c:v>-2.8</c:v>
                </c:pt>
                <c:pt idx="86" formatCode="0.0_ ">
                  <c:v>-3</c:v>
                </c:pt>
                <c:pt idx="87" formatCode="0.0_ ">
                  <c:v>-0.9</c:v>
                </c:pt>
                <c:pt idx="88" formatCode="0.0_ ">
                  <c:v>2</c:v>
                </c:pt>
                <c:pt idx="89" formatCode="0.0_ ">
                  <c:v>5.0999999999999996</c:v>
                </c:pt>
                <c:pt idx="90" formatCode="0.0_ ">
                  <c:v>4.8</c:v>
                </c:pt>
                <c:pt idx="91" formatCode="0.0_ ">
                  <c:v>6</c:v>
                </c:pt>
                <c:pt idx="92" formatCode="0.0_ ">
                  <c:v>6.7</c:v>
                </c:pt>
                <c:pt idx="93" formatCode="0.0_ ">
                  <c:v>8.6999999999999993</c:v>
                </c:pt>
                <c:pt idx="94" formatCode="0.0_ ">
                  <c:v>9.3000000000000007</c:v>
                </c:pt>
                <c:pt idx="95" formatCode="0.0_ ">
                  <c:v>9.1</c:v>
                </c:pt>
                <c:pt idx="96" formatCode="0.0_ ">
                  <c:v>9.6</c:v>
                </c:pt>
                <c:pt idx="97" formatCode="0.0_ ">
                  <c:v>8</c:v>
                </c:pt>
                <c:pt idx="98" formatCode="0.0_ ">
                  <c:v>9.4</c:v>
                </c:pt>
                <c:pt idx="99" formatCode="0.0_ ">
                  <c:v>9.9</c:v>
                </c:pt>
                <c:pt idx="100" formatCode="0.0_ ">
                  <c:v>10.8</c:v>
                </c:pt>
                <c:pt idx="101" formatCode="0.0_ ">
                  <c:v>8.8000000000000007</c:v>
                </c:pt>
                <c:pt idx="102" formatCode="0.0_ ">
                  <c:v>11.5</c:v>
                </c:pt>
                <c:pt idx="103" formatCode="0.0_ ">
                  <c:v>11.4</c:v>
                </c:pt>
                <c:pt idx="104" formatCode="0.0_ ">
                  <c:v>11.4</c:v>
                </c:pt>
                <c:pt idx="105" formatCode="0.0_ ">
                  <c:v>8.8000000000000007</c:v>
                </c:pt>
                <c:pt idx="106" formatCode="0.0_ ">
                  <c:v>7.7</c:v>
                </c:pt>
                <c:pt idx="107" formatCode="0.0_ ">
                  <c:v>6.8</c:v>
                </c:pt>
                <c:pt idx="108" formatCode="0.0_ ">
                  <c:v>7.2</c:v>
                </c:pt>
                <c:pt idx="109" formatCode="0.0_ ">
                  <c:v>8.6999999999999993</c:v>
                </c:pt>
                <c:pt idx="110" formatCode="0.0_ ">
                  <c:v>6.4</c:v>
                </c:pt>
                <c:pt idx="111" formatCode="0.0_ ">
                  <c:v>5.0999999999999996</c:v>
                </c:pt>
                <c:pt idx="112" formatCode="0.0_ ">
                  <c:v>2.1</c:v>
                </c:pt>
                <c:pt idx="113" formatCode="0.0_ ">
                  <c:v>1.3</c:v>
                </c:pt>
                <c:pt idx="114" formatCode="0.0_ ">
                  <c:v>-1.8</c:v>
                </c:pt>
                <c:pt idx="115" formatCode="0.0_ ">
                  <c:v>0.9</c:v>
                </c:pt>
                <c:pt idx="116" formatCode="0.0_ ">
                  <c:v>1.4</c:v>
                </c:pt>
                <c:pt idx="117" formatCode="0.0_ ">
                  <c:v>3.8</c:v>
                </c:pt>
                <c:pt idx="118" formatCode="0.0_ ">
                  <c:v>3.8</c:v>
                </c:pt>
                <c:pt idx="119" formatCode="0.0_ ">
                  <c:v>2</c:v>
                </c:pt>
                <c:pt idx="120" formatCode="0.0_ ">
                  <c:v>-2.2999999999999998</c:v>
                </c:pt>
                <c:pt idx="121" formatCode="0.0_ ">
                  <c:v>-3.9</c:v>
                </c:pt>
                <c:pt idx="122" formatCode="0.0_ ">
                  <c:v>-3.2</c:v>
                </c:pt>
                <c:pt idx="123" formatCode="0.0_ ">
                  <c:v>-1.9</c:v>
                </c:pt>
                <c:pt idx="124" formatCode="0.0_ ">
                  <c:v>-3.4</c:v>
                </c:pt>
                <c:pt idx="125" formatCode="0.0_ ">
                  <c:v>-3.4</c:v>
                </c:pt>
                <c:pt idx="126" formatCode="0.0_ ">
                  <c:v>-2.9</c:v>
                </c:pt>
                <c:pt idx="127" formatCode="0.0_ ">
                  <c:v>-7.9</c:v>
                </c:pt>
                <c:pt idx="128" formatCode="0.0_ ">
                  <c:v>-7.3</c:v>
                </c:pt>
                <c:pt idx="129" formatCode="0.0_ ">
                  <c:v>-8.8000000000000007</c:v>
                </c:pt>
                <c:pt idx="130" formatCode="0.0_ ">
                  <c:v>-5.3</c:v>
                </c:pt>
                <c:pt idx="131" formatCode="0.0_ ">
                  <c:v>-3.1</c:v>
                </c:pt>
                <c:pt idx="132" formatCode="0.0_ ">
                  <c:v>-1.8</c:v>
                </c:pt>
                <c:pt idx="133" formatCode="0.0_ ">
                  <c:v>-1.7</c:v>
                </c:pt>
                <c:pt idx="134" formatCode="0.0_ ">
                  <c:v>-2.2000000000000002</c:v>
                </c:pt>
                <c:pt idx="135" formatCode="0.0_ ">
                  <c:v>-1.1000000000000001</c:v>
                </c:pt>
                <c:pt idx="136" formatCode="0.0_ ">
                  <c:v>-0.5</c:v>
                </c:pt>
                <c:pt idx="137" formatCode="0.0_ ">
                  <c:v>1.3</c:v>
                </c:pt>
                <c:pt idx="138" formatCode="0.0_ ">
                  <c:v>3.9</c:v>
                </c:pt>
                <c:pt idx="139" formatCode="0.0_ ">
                  <c:v>8.6</c:v>
                </c:pt>
                <c:pt idx="140" formatCode="0.0_ ">
                  <c:v>13.6</c:v>
                </c:pt>
                <c:pt idx="141" formatCode="0.0_ ">
                  <c:v>14</c:v>
                </c:pt>
                <c:pt idx="142" formatCode="0.0_ ">
                  <c:v>12.2</c:v>
                </c:pt>
                <c:pt idx="143" formatCode="0.0_ ">
                  <c:v>14.4</c:v>
                </c:pt>
                <c:pt idx="144" formatCode="0.0_ ">
                  <c:v>19.8</c:v>
                </c:pt>
                <c:pt idx="145" formatCode="0.0_ ">
                  <c:v>26.2</c:v>
                </c:pt>
                <c:pt idx="146" formatCode="0.0_ ">
                  <c:v>32.6</c:v>
                </c:pt>
                <c:pt idx="147" formatCode="0.0_ ">
                  <c:v>37</c:v>
                </c:pt>
                <c:pt idx="148" formatCode="0.0_ ">
                  <c:v>49.3</c:v>
                </c:pt>
                <c:pt idx="149" formatCode="0.0_ ">
                  <c:v>47.6</c:v>
                </c:pt>
                <c:pt idx="150" formatCode="0.0_ ">
                  <c:v>50.4</c:v>
                </c:pt>
                <c:pt idx="151" formatCode="0.0_ ">
                  <c:v>58.3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1-A94D-4D0C-88CD-70E4B72156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11728352"/>
        <c:axId val="1711753376"/>
      </c:lineChart>
      <c:dateAx>
        <c:axId val="1711728896"/>
        <c:scaling>
          <c:orientation val="minMax"/>
          <c:min val="40268"/>
        </c:scaling>
        <c:delete val="0"/>
        <c:axPos val="b"/>
        <c:numFmt formatCode="yyyy\-mm;@" sourceLinked="0"/>
        <c:majorTickMark val="out"/>
        <c:minorTickMark val="none"/>
        <c:tickLblPos val="nextTo"/>
        <c:spPr>
          <a:noFill/>
          <a:ln>
            <a:solidFill>
              <a:sysClr val="windowText" lastClr="000000"/>
            </a:solidFill>
          </a:ln>
        </c:spPr>
        <c:txPr>
          <a:bodyPr rot="-5400000" vert="horz"/>
          <a:lstStyle/>
          <a:p>
            <a:pPr>
              <a:defRPr sz="800" baseline="0">
                <a:latin typeface="Arial" panose="020B0604020202020204" pitchFamily="34" charset="0"/>
                <a:ea typeface="楷体" pitchFamily="49" charset="-122"/>
              </a:defRPr>
            </a:pPr>
            <a:endParaRPr lang="zh-CN"/>
          </a:p>
        </c:txPr>
        <c:crossAx val="1711751200"/>
        <c:crosses val="autoZero"/>
        <c:auto val="1"/>
        <c:lblOffset val="100"/>
        <c:baseTimeUnit val="months"/>
      </c:dateAx>
      <c:valAx>
        <c:axId val="1711751200"/>
        <c:scaling>
          <c:orientation val="minMax"/>
          <c:max val="8"/>
          <c:min val="1"/>
        </c:scaling>
        <c:delete val="0"/>
        <c:axPos val="l"/>
        <c:numFmt formatCode="#,##0_);[Red]\(#,##0\)" sourceLinked="0"/>
        <c:majorTickMark val="out"/>
        <c:minorTickMark val="none"/>
        <c:tickLblPos val="nextTo"/>
        <c:spPr>
          <a:noFill/>
          <a:ln>
            <a:solidFill>
              <a:sysClr val="windowText" lastClr="000000"/>
            </a:solidFill>
          </a:ln>
        </c:spPr>
        <c:txPr>
          <a:bodyPr/>
          <a:lstStyle/>
          <a:p>
            <a:pPr>
              <a:defRPr sz="800" baseline="0">
                <a:latin typeface="Arial" panose="020B0604020202020204" pitchFamily="34" charset="0"/>
                <a:ea typeface="楷体" pitchFamily="49" charset="-122"/>
              </a:defRPr>
            </a:pPr>
            <a:endParaRPr lang="zh-CN"/>
          </a:p>
        </c:txPr>
        <c:crossAx val="1711728896"/>
        <c:crosses val="autoZero"/>
        <c:crossBetween val="between"/>
      </c:valAx>
      <c:valAx>
        <c:axId val="1711753376"/>
        <c:scaling>
          <c:orientation val="minMax"/>
          <c:max val="40"/>
          <c:min val="-20"/>
        </c:scaling>
        <c:delete val="0"/>
        <c:axPos val="r"/>
        <c:numFmt formatCode="0_);\(0\)" sourceLinked="0"/>
        <c:majorTickMark val="out"/>
        <c:minorTickMark val="none"/>
        <c:tickLblPos val="nextTo"/>
        <c:spPr>
          <a:ln>
            <a:solidFill>
              <a:sysClr val="windowText" lastClr="000000"/>
            </a:solidFill>
          </a:ln>
        </c:spPr>
        <c:txPr>
          <a:bodyPr/>
          <a:lstStyle/>
          <a:p>
            <a:pPr>
              <a:defRPr sz="800">
                <a:latin typeface="Arial" panose="020B0604020202020204" pitchFamily="34" charset="0"/>
                <a:cs typeface="Arial" panose="020B0604020202020204" pitchFamily="34" charset="0"/>
              </a:defRPr>
            </a:pPr>
            <a:endParaRPr lang="zh-CN"/>
          </a:p>
        </c:txPr>
        <c:crossAx val="1711728352"/>
        <c:crosses val="max"/>
        <c:crossBetween val="between"/>
      </c:valAx>
      <c:dateAx>
        <c:axId val="1711728352"/>
        <c:scaling>
          <c:orientation val="minMax"/>
        </c:scaling>
        <c:delete val="1"/>
        <c:axPos val="b"/>
        <c:numFmt formatCode="yyyy\-mm" sourceLinked="1"/>
        <c:majorTickMark val="out"/>
        <c:minorTickMark val="none"/>
        <c:tickLblPos val="nextTo"/>
        <c:crossAx val="1711753376"/>
        <c:crosses val="autoZero"/>
        <c:auto val="1"/>
        <c:lblOffset val="100"/>
        <c:baseTimeUnit val="months"/>
      </c:dateAx>
      <c:spPr>
        <a:noFill/>
      </c:spPr>
    </c:plotArea>
    <c:legend>
      <c:legendPos val="t"/>
      <c:layout>
        <c:manualLayout>
          <c:xMode val="edge"/>
          <c:yMode val="edge"/>
          <c:x val="8.6032946539577299E-2"/>
          <c:y val="3.4905298999787192E-2"/>
          <c:w val="0.84229986876640428"/>
          <c:h val="0.13354440069991252"/>
        </c:manualLayout>
      </c:layout>
      <c:overlay val="0"/>
      <c:txPr>
        <a:bodyPr/>
        <a:lstStyle/>
        <a:p>
          <a:pPr>
            <a:defRPr sz="800" baseline="0">
              <a:latin typeface="Arial" panose="020B0604020202020204" pitchFamily="34" charset="0"/>
              <a:ea typeface="楷体" pitchFamily="49" charset="-122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ysClr val="window" lastClr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5.8755030621172356E-2"/>
          <c:y val="0.12547462817147856"/>
          <c:w val="0.93525196850393699"/>
          <c:h val="0.7092862350539515"/>
        </c:manualLayout>
      </c:layout>
      <c:lineChart>
        <c:grouping val="standard"/>
        <c:varyColors val="0"/>
        <c:ser>
          <c:idx val="2"/>
          <c:order val="0"/>
          <c:tx>
            <c:strRef>
              <c:f>费半指数!$E$1</c:f>
              <c:strCache>
                <c:ptCount val="1"/>
                <c:pt idx="0">
                  <c:v>费城半导体指数/标普500（同比，%）</c:v>
                </c:pt>
              </c:strCache>
            </c:strRef>
          </c:tx>
          <c:spPr>
            <a:ln w="12700">
              <a:solidFill>
                <a:srgbClr val="003778"/>
              </a:solidFill>
            </a:ln>
          </c:spPr>
          <c:marker>
            <c:symbol val="none"/>
          </c:marker>
          <c:cat>
            <c:numRef>
              <c:f>费半指数!$B$2:$B$153</c:f>
              <c:numCache>
                <c:formatCode>yyyy\-mm</c:formatCode>
                <c:ptCount val="152"/>
                <c:pt idx="0">
                  <c:v>44865</c:v>
                </c:pt>
                <c:pt idx="1">
                  <c:v>44834</c:v>
                </c:pt>
                <c:pt idx="2">
                  <c:v>44804</c:v>
                </c:pt>
                <c:pt idx="3">
                  <c:v>44773</c:v>
                </c:pt>
                <c:pt idx="4">
                  <c:v>44742</c:v>
                </c:pt>
                <c:pt idx="5">
                  <c:v>44712</c:v>
                </c:pt>
                <c:pt idx="6">
                  <c:v>44681</c:v>
                </c:pt>
                <c:pt idx="7">
                  <c:v>44651</c:v>
                </c:pt>
                <c:pt idx="8">
                  <c:v>44620</c:v>
                </c:pt>
                <c:pt idx="9">
                  <c:v>44592</c:v>
                </c:pt>
                <c:pt idx="10">
                  <c:v>44561</c:v>
                </c:pt>
                <c:pt idx="11">
                  <c:v>44530</c:v>
                </c:pt>
                <c:pt idx="12">
                  <c:v>44500</c:v>
                </c:pt>
                <c:pt idx="13">
                  <c:v>44469</c:v>
                </c:pt>
                <c:pt idx="14">
                  <c:v>44439</c:v>
                </c:pt>
                <c:pt idx="15">
                  <c:v>44408</c:v>
                </c:pt>
                <c:pt idx="16">
                  <c:v>44377</c:v>
                </c:pt>
                <c:pt idx="17">
                  <c:v>44347</c:v>
                </c:pt>
                <c:pt idx="18">
                  <c:v>44316</c:v>
                </c:pt>
                <c:pt idx="19">
                  <c:v>44286</c:v>
                </c:pt>
                <c:pt idx="20">
                  <c:v>44255</c:v>
                </c:pt>
                <c:pt idx="21">
                  <c:v>44227</c:v>
                </c:pt>
                <c:pt idx="22">
                  <c:v>44196</c:v>
                </c:pt>
                <c:pt idx="23">
                  <c:v>44165</c:v>
                </c:pt>
                <c:pt idx="24">
                  <c:v>44135</c:v>
                </c:pt>
                <c:pt idx="25">
                  <c:v>44104</c:v>
                </c:pt>
                <c:pt idx="26">
                  <c:v>44074</c:v>
                </c:pt>
                <c:pt idx="27">
                  <c:v>44043</c:v>
                </c:pt>
                <c:pt idx="28">
                  <c:v>44012</c:v>
                </c:pt>
                <c:pt idx="29">
                  <c:v>43982</c:v>
                </c:pt>
                <c:pt idx="30">
                  <c:v>43951</c:v>
                </c:pt>
                <c:pt idx="31">
                  <c:v>43921</c:v>
                </c:pt>
                <c:pt idx="32">
                  <c:v>43890</c:v>
                </c:pt>
                <c:pt idx="33">
                  <c:v>43861</c:v>
                </c:pt>
                <c:pt idx="34">
                  <c:v>43830</c:v>
                </c:pt>
                <c:pt idx="35">
                  <c:v>43799</c:v>
                </c:pt>
                <c:pt idx="36">
                  <c:v>43769</c:v>
                </c:pt>
                <c:pt idx="37">
                  <c:v>43738</c:v>
                </c:pt>
                <c:pt idx="38">
                  <c:v>43708</c:v>
                </c:pt>
                <c:pt idx="39">
                  <c:v>43677</c:v>
                </c:pt>
                <c:pt idx="40">
                  <c:v>43646</c:v>
                </c:pt>
                <c:pt idx="41">
                  <c:v>43616</c:v>
                </c:pt>
                <c:pt idx="42">
                  <c:v>43585</c:v>
                </c:pt>
                <c:pt idx="43">
                  <c:v>43555</c:v>
                </c:pt>
                <c:pt idx="44">
                  <c:v>43524</c:v>
                </c:pt>
                <c:pt idx="45">
                  <c:v>43496</c:v>
                </c:pt>
                <c:pt idx="46">
                  <c:v>43465</c:v>
                </c:pt>
                <c:pt idx="47">
                  <c:v>43434</c:v>
                </c:pt>
                <c:pt idx="48">
                  <c:v>43404</c:v>
                </c:pt>
                <c:pt idx="49">
                  <c:v>43373</c:v>
                </c:pt>
                <c:pt idx="50">
                  <c:v>43343</c:v>
                </c:pt>
                <c:pt idx="51">
                  <c:v>43312</c:v>
                </c:pt>
                <c:pt idx="52">
                  <c:v>43281</c:v>
                </c:pt>
                <c:pt idx="53">
                  <c:v>43251</c:v>
                </c:pt>
                <c:pt idx="54">
                  <c:v>43220</c:v>
                </c:pt>
                <c:pt idx="55">
                  <c:v>43190</c:v>
                </c:pt>
                <c:pt idx="56">
                  <c:v>43159</c:v>
                </c:pt>
                <c:pt idx="57">
                  <c:v>43131</c:v>
                </c:pt>
                <c:pt idx="58">
                  <c:v>43100</c:v>
                </c:pt>
                <c:pt idx="59">
                  <c:v>43069</c:v>
                </c:pt>
                <c:pt idx="60">
                  <c:v>43039</c:v>
                </c:pt>
                <c:pt idx="61">
                  <c:v>43008</c:v>
                </c:pt>
                <c:pt idx="62">
                  <c:v>42978</c:v>
                </c:pt>
                <c:pt idx="63">
                  <c:v>42947</c:v>
                </c:pt>
                <c:pt idx="64">
                  <c:v>42916</c:v>
                </c:pt>
                <c:pt idx="65">
                  <c:v>42886</c:v>
                </c:pt>
                <c:pt idx="66">
                  <c:v>42855</c:v>
                </c:pt>
                <c:pt idx="67">
                  <c:v>42825</c:v>
                </c:pt>
                <c:pt idx="68">
                  <c:v>42794</c:v>
                </c:pt>
                <c:pt idx="69">
                  <c:v>42766</c:v>
                </c:pt>
                <c:pt idx="70">
                  <c:v>42735</c:v>
                </c:pt>
                <c:pt idx="71">
                  <c:v>42704</c:v>
                </c:pt>
                <c:pt idx="72">
                  <c:v>42674</c:v>
                </c:pt>
                <c:pt idx="73">
                  <c:v>42643</c:v>
                </c:pt>
                <c:pt idx="74">
                  <c:v>42613</c:v>
                </c:pt>
                <c:pt idx="75">
                  <c:v>42582</c:v>
                </c:pt>
                <c:pt idx="76">
                  <c:v>42551</c:v>
                </c:pt>
                <c:pt idx="77">
                  <c:v>42521</c:v>
                </c:pt>
                <c:pt idx="78">
                  <c:v>42490</c:v>
                </c:pt>
                <c:pt idx="79">
                  <c:v>42460</c:v>
                </c:pt>
                <c:pt idx="80">
                  <c:v>42429</c:v>
                </c:pt>
                <c:pt idx="81">
                  <c:v>42400</c:v>
                </c:pt>
                <c:pt idx="82">
                  <c:v>42369</c:v>
                </c:pt>
                <c:pt idx="83">
                  <c:v>42338</c:v>
                </c:pt>
                <c:pt idx="84">
                  <c:v>42308</c:v>
                </c:pt>
                <c:pt idx="85">
                  <c:v>42277</c:v>
                </c:pt>
                <c:pt idx="86">
                  <c:v>42247</c:v>
                </c:pt>
                <c:pt idx="87">
                  <c:v>42216</c:v>
                </c:pt>
                <c:pt idx="88">
                  <c:v>42185</c:v>
                </c:pt>
                <c:pt idx="89">
                  <c:v>42155</c:v>
                </c:pt>
                <c:pt idx="90">
                  <c:v>42124</c:v>
                </c:pt>
                <c:pt idx="91">
                  <c:v>42094</c:v>
                </c:pt>
                <c:pt idx="92">
                  <c:v>42063</c:v>
                </c:pt>
                <c:pt idx="93">
                  <c:v>42035</c:v>
                </c:pt>
                <c:pt idx="94">
                  <c:v>42004</c:v>
                </c:pt>
                <c:pt idx="95">
                  <c:v>41973</c:v>
                </c:pt>
                <c:pt idx="96">
                  <c:v>41943</c:v>
                </c:pt>
                <c:pt idx="97">
                  <c:v>41912</c:v>
                </c:pt>
                <c:pt idx="98">
                  <c:v>41882</c:v>
                </c:pt>
                <c:pt idx="99">
                  <c:v>41851</c:v>
                </c:pt>
                <c:pt idx="100">
                  <c:v>41820</c:v>
                </c:pt>
                <c:pt idx="101">
                  <c:v>41790</c:v>
                </c:pt>
                <c:pt idx="102">
                  <c:v>41759</c:v>
                </c:pt>
                <c:pt idx="103">
                  <c:v>41729</c:v>
                </c:pt>
                <c:pt idx="104">
                  <c:v>41698</c:v>
                </c:pt>
                <c:pt idx="105">
                  <c:v>41670</c:v>
                </c:pt>
                <c:pt idx="106">
                  <c:v>41639</c:v>
                </c:pt>
                <c:pt idx="107">
                  <c:v>41608</c:v>
                </c:pt>
                <c:pt idx="108">
                  <c:v>41578</c:v>
                </c:pt>
                <c:pt idx="109">
                  <c:v>41547</c:v>
                </c:pt>
                <c:pt idx="110">
                  <c:v>41517</c:v>
                </c:pt>
                <c:pt idx="111">
                  <c:v>41486</c:v>
                </c:pt>
                <c:pt idx="112">
                  <c:v>41455</c:v>
                </c:pt>
                <c:pt idx="113">
                  <c:v>41425</c:v>
                </c:pt>
                <c:pt idx="114">
                  <c:v>41394</c:v>
                </c:pt>
                <c:pt idx="115">
                  <c:v>41364</c:v>
                </c:pt>
                <c:pt idx="116">
                  <c:v>41333</c:v>
                </c:pt>
                <c:pt idx="117">
                  <c:v>41305</c:v>
                </c:pt>
                <c:pt idx="118">
                  <c:v>41274</c:v>
                </c:pt>
                <c:pt idx="119">
                  <c:v>41243</c:v>
                </c:pt>
                <c:pt idx="120">
                  <c:v>41213</c:v>
                </c:pt>
                <c:pt idx="121">
                  <c:v>41182</c:v>
                </c:pt>
                <c:pt idx="122">
                  <c:v>41152</c:v>
                </c:pt>
                <c:pt idx="123">
                  <c:v>41121</c:v>
                </c:pt>
                <c:pt idx="124">
                  <c:v>41090</c:v>
                </c:pt>
                <c:pt idx="125">
                  <c:v>41060</c:v>
                </c:pt>
                <c:pt idx="126">
                  <c:v>41029</c:v>
                </c:pt>
                <c:pt idx="127">
                  <c:v>40999</c:v>
                </c:pt>
                <c:pt idx="128">
                  <c:v>40968</c:v>
                </c:pt>
                <c:pt idx="129">
                  <c:v>40939</c:v>
                </c:pt>
                <c:pt idx="130">
                  <c:v>40908</c:v>
                </c:pt>
                <c:pt idx="131">
                  <c:v>40877</c:v>
                </c:pt>
                <c:pt idx="132">
                  <c:v>40847</c:v>
                </c:pt>
                <c:pt idx="133">
                  <c:v>40816</c:v>
                </c:pt>
                <c:pt idx="134">
                  <c:v>40786</c:v>
                </c:pt>
                <c:pt idx="135">
                  <c:v>40755</c:v>
                </c:pt>
                <c:pt idx="136">
                  <c:v>40724</c:v>
                </c:pt>
                <c:pt idx="137">
                  <c:v>40694</c:v>
                </c:pt>
                <c:pt idx="138">
                  <c:v>40663</c:v>
                </c:pt>
                <c:pt idx="139">
                  <c:v>40633</c:v>
                </c:pt>
                <c:pt idx="140">
                  <c:v>40602</c:v>
                </c:pt>
                <c:pt idx="141">
                  <c:v>40574</c:v>
                </c:pt>
                <c:pt idx="142">
                  <c:v>40543</c:v>
                </c:pt>
                <c:pt idx="143">
                  <c:v>40512</c:v>
                </c:pt>
                <c:pt idx="144">
                  <c:v>40482</c:v>
                </c:pt>
                <c:pt idx="145">
                  <c:v>40451</c:v>
                </c:pt>
                <c:pt idx="146">
                  <c:v>40421</c:v>
                </c:pt>
                <c:pt idx="147">
                  <c:v>40390</c:v>
                </c:pt>
                <c:pt idx="148">
                  <c:v>40359</c:v>
                </c:pt>
                <c:pt idx="149">
                  <c:v>40329</c:v>
                </c:pt>
                <c:pt idx="150">
                  <c:v>40298</c:v>
                </c:pt>
                <c:pt idx="151">
                  <c:v>40268</c:v>
                </c:pt>
              </c:numCache>
            </c:numRef>
          </c:cat>
          <c:val>
            <c:numRef>
              <c:f>费半指数!$E$2:$E$153</c:f>
              <c:numCache>
                <c:formatCode>0.0_ </c:formatCode>
                <c:ptCount val="152"/>
                <c:pt idx="0">
                  <c:v>-17.824424366848401</c:v>
                </c:pt>
                <c:pt idx="1">
                  <c:v>-14.751117981000917</c:v>
                </c:pt>
                <c:pt idx="2">
                  <c:v>-10.4172808744732</c:v>
                </c:pt>
                <c:pt idx="3">
                  <c:v>-5.9299311055450499</c:v>
                </c:pt>
                <c:pt idx="4">
                  <c:v>-13.24926977074421</c:v>
                </c:pt>
                <c:pt idx="5">
                  <c:v>-1.0641387760005783</c:v>
                </c:pt>
                <c:pt idx="6">
                  <c:v>-4.9682170152959504</c:v>
                </c:pt>
                <c:pt idx="7">
                  <c:v>-3.7737058794002132</c:v>
                </c:pt>
                <c:pt idx="8">
                  <c:v>-2.5873333913619234</c:v>
                </c:pt>
                <c:pt idx="9">
                  <c:v>-0.7617614358073399</c:v>
                </c:pt>
                <c:pt idx="10">
                  <c:v>11.244650664983569</c:v>
                </c:pt>
                <c:pt idx="11">
                  <c:v>14.1264559278713</c:v>
                </c:pt>
                <c:pt idx="12">
                  <c:v>9.0978502236814602</c:v>
                </c:pt>
                <c:pt idx="13">
                  <c:v>13.348116536092601</c:v>
                </c:pt>
                <c:pt idx="14">
                  <c:v>17.018845294365999</c:v>
                </c:pt>
                <c:pt idx="15">
                  <c:v>16.927566871481499</c:v>
                </c:pt>
                <c:pt idx="16">
                  <c:v>20.883352132309</c:v>
                </c:pt>
                <c:pt idx="17">
                  <c:v>24.560389453539202</c:v>
                </c:pt>
                <c:pt idx="18">
                  <c:v>25.089734376395398</c:v>
                </c:pt>
                <c:pt idx="19">
                  <c:v>34.5796685003777</c:v>
                </c:pt>
                <c:pt idx="20">
                  <c:v>39.420992314799499</c:v>
                </c:pt>
                <c:pt idx="21">
                  <c:v>40.072821599301797</c:v>
                </c:pt>
                <c:pt idx="22">
                  <c:v>30.001799158920001</c:v>
                </c:pt>
                <c:pt idx="23">
                  <c:v>34.5489333967652</c:v>
                </c:pt>
                <c:pt idx="24">
                  <c:v>26.3617131499104</c:v>
                </c:pt>
                <c:pt idx="25">
                  <c:v>27.433328499290901</c:v>
                </c:pt>
                <c:pt idx="26">
                  <c:v>25.577743114038899</c:v>
                </c:pt>
                <c:pt idx="27">
                  <c:v>26.197668190659801</c:v>
                </c:pt>
                <c:pt idx="28">
                  <c:v>29.842996420540501</c:v>
                </c:pt>
                <c:pt idx="29">
                  <c:v>29.19890787185</c:v>
                </c:pt>
                <c:pt idx="30">
                  <c:v>12.5248334529463</c:v>
                </c:pt>
                <c:pt idx="31">
                  <c:v>18.709167248359002</c:v>
                </c:pt>
                <c:pt idx="32">
                  <c:v>19.0597516789366</c:v>
                </c:pt>
                <c:pt idx="33">
                  <c:v>17.961555194026801</c:v>
                </c:pt>
                <c:pt idx="34">
                  <c:v>24.238906375820399</c:v>
                </c:pt>
                <c:pt idx="35">
                  <c:v>21.708099239678599</c:v>
                </c:pt>
                <c:pt idx="36">
                  <c:v>22.6076797966439</c:v>
                </c:pt>
                <c:pt idx="37">
                  <c:v>11.644409856779401</c:v>
                </c:pt>
                <c:pt idx="38">
                  <c:v>6.48704471260886</c:v>
                </c:pt>
                <c:pt idx="39">
                  <c:v>6.5847767118270699</c:v>
                </c:pt>
                <c:pt idx="40">
                  <c:v>2.6235172719831601</c:v>
                </c:pt>
                <c:pt idx="41">
                  <c:v>-7.6032483427214599</c:v>
                </c:pt>
                <c:pt idx="42">
                  <c:v>12.413824504810201</c:v>
                </c:pt>
                <c:pt idx="43">
                  <c:v>-2.1578037169509199</c:v>
                </c:pt>
                <c:pt idx="44">
                  <c:v>-3.3835751079429999</c:v>
                </c:pt>
                <c:pt idx="45">
                  <c:v>-2.43076123452476</c:v>
                </c:pt>
                <c:pt idx="46">
                  <c:v>-1.6783788858058599</c:v>
                </c:pt>
                <c:pt idx="47">
                  <c:v>-6.5627622883145502</c:v>
                </c:pt>
                <c:pt idx="48">
                  <c:v>-10.4906124584724</c:v>
                </c:pt>
                <c:pt idx="49">
                  <c:v>0.84623504415890505</c:v>
                </c:pt>
                <c:pt idx="50">
                  <c:v>7.1163226399525703</c:v>
                </c:pt>
                <c:pt idx="51">
                  <c:v>10.5355422013525</c:v>
                </c:pt>
                <c:pt idx="52">
                  <c:v>13.1656245924228</c:v>
                </c:pt>
                <c:pt idx="53">
                  <c:v>12.642161895832899</c:v>
                </c:pt>
                <c:pt idx="54">
                  <c:v>11.424674064394701</c:v>
                </c:pt>
                <c:pt idx="55">
                  <c:v>17.553063620292299</c:v>
                </c:pt>
                <c:pt idx="56">
                  <c:v>22.373562961466401</c:v>
                </c:pt>
                <c:pt idx="57">
                  <c:v>16.3593786751232</c:v>
                </c:pt>
                <c:pt idx="58">
                  <c:v>15.754225599188</c:v>
                </c:pt>
                <c:pt idx="59">
                  <c:v>20.169732706081099</c:v>
                </c:pt>
                <c:pt idx="60">
                  <c:v>27.8836079697207</c:v>
                </c:pt>
                <c:pt idx="61">
                  <c:v>20.685533452970802</c:v>
                </c:pt>
                <c:pt idx="62">
                  <c:v>22.1169315613101</c:v>
                </c:pt>
                <c:pt idx="63">
                  <c:v>24.523463233284101</c:v>
                </c:pt>
                <c:pt idx="64">
                  <c:v>29.586636064854201</c:v>
                </c:pt>
                <c:pt idx="65">
                  <c:v>35.687208263219198</c:v>
                </c:pt>
                <c:pt idx="66">
                  <c:v>34.973018110581101</c:v>
                </c:pt>
                <c:pt idx="67">
                  <c:v>30.2581787613267</c:v>
                </c:pt>
                <c:pt idx="68">
                  <c:v>27.381235400440598</c:v>
                </c:pt>
                <c:pt idx="69">
                  <c:v>31.006714922892002</c:v>
                </c:pt>
                <c:pt idx="70">
                  <c:v>24.730438518998199</c:v>
                </c:pt>
                <c:pt idx="71">
                  <c:v>22.886557965295399</c:v>
                </c:pt>
                <c:pt idx="72">
                  <c:v>21.566218868438401</c:v>
                </c:pt>
                <c:pt idx="73">
                  <c:v>22.762972124474199</c:v>
                </c:pt>
                <c:pt idx="74">
                  <c:v>19.156381877192899</c:v>
                </c:pt>
                <c:pt idx="75">
                  <c:v>14.835502054512499</c:v>
                </c:pt>
                <c:pt idx="76">
                  <c:v>-9.5838710938966898E-2</c:v>
                </c:pt>
                <c:pt idx="77">
                  <c:v>-5.7104916369842504</c:v>
                </c:pt>
                <c:pt idx="78">
                  <c:v>-5.0465829690204496</c:v>
                </c:pt>
                <c:pt idx="79">
                  <c:v>-2.28800228178339</c:v>
                </c:pt>
                <c:pt idx="80">
                  <c:v>-5.1877196956418103</c:v>
                </c:pt>
                <c:pt idx="81">
                  <c:v>-3.3896490668110699</c:v>
                </c:pt>
                <c:pt idx="82">
                  <c:v>-2.6983016750147599</c:v>
                </c:pt>
                <c:pt idx="83">
                  <c:v>-1.86476288466546</c:v>
                </c:pt>
                <c:pt idx="84">
                  <c:v>0.33184737670335401</c:v>
                </c:pt>
                <c:pt idx="85">
                  <c:v>-3.0285539741551699</c:v>
                </c:pt>
                <c:pt idx="86">
                  <c:v>-3.8038306830842501</c:v>
                </c:pt>
                <c:pt idx="87">
                  <c:v>-2.3793725784562301</c:v>
                </c:pt>
                <c:pt idx="88">
                  <c:v>1.6786376185718299</c:v>
                </c:pt>
                <c:pt idx="89">
                  <c:v>13.475857441072</c:v>
                </c:pt>
                <c:pt idx="90">
                  <c:v>7.6375388153380603</c:v>
                </c:pt>
                <c:pt idx="91">
                  <c:v>7.3233953605740698</c:v>
                </c:pt>
                <c:pt idx="92">
                  <c:v>11.990200617679101</c:v>
                </c:pt>
                <c:pt idx="93">
                  <c:v>10.282729019568499</c:v>
                </c:pt>
                <c:pt idx="94">
                  <c:v>15.2513228910391</c:v>
                </c:pt>
                <c:pt idx="95">
                  <c:v>17.378940215776002</c:v>
                </c:pt>
                <c:pt idx="96">
                  <c:v>10.0015895734008</c:v>
                </c:pt>
                <c:pt idx="97">
                  <c:v>10.904218581242301</c:v>
                </c:pt>
                <c:pt idx="98">
                  <c:v>14.912456575743199</c:v>
                </c:pt>
                <c:pt idx="99">
                  <c:v>11.027422623847899</c:v>
                </c:pt>
                <c:pt idx="100">
                  <c:v>11.2432730202628</c:v>
                </c:pt>
                <c:pt idx="101">
                  <c:v>8.4674353688650896</c:v>
                </c:pt>
                <c:pt idx="102">
                  <c:v>9.9154101231420295</c:v>
                </c:pt>
                <c:pt idx="103">
                  <c:v>12.614114166925299</c:v>
                </c:pt>
                <c:pt idx="104">
                  <c:v>7.6549355196948898</c:v>
                </c:pt>
                <c:pt idx="105">
                  <c:v>7.75434151245737</c:v>
                </c:pt>
                <c:pt idx="106">
                  <c:v>7.4921725515073598</c:v>
                </c:pt>
                <c:pt idx="107">
                  <c:v>6.8946354611472396</c:v>
                </c:pt>
                <c:pt idx="108">
                  <c:v>11.0744777867433</c:v>
                </c:pt>
                <c:pt idx="109">
                  <c:v>10.005776219362501</c:v>
                </c:pt>
                <c:pt idx="110">
                  <c:v>-0.48740936252711398</c:v>
                </c:pt>
                <c:pt idx="111">
                  <c:v>1.88059132668783</c:v>
                </c:pt>
                <c:pt idx="112">
                  <c:v>3.0566363866115802</c:v>
                </c:pt>
                <c:pt idx="113">
                  <c:v>2.2216107499337401</c:v>
                </c:pt>
                <c:pt idx="114">
                  <c:v>-5.9431571267308501</c:v>
                </c:pt>
                <c:pt idx="115">
                  <c:v>-10.646570670556599</c:v>
                </c:pt>
                <c:pt idx="116">
                  <c:v>-9.3141557857345898</c:v>
                </c:pt>
                <c:pt idx="117">
                  <c:v>-11.583927273772099</c:v>
                </c:pt>
                <c:pt idx="118">
                  <c:v>-7.0740282210911101</c:v>
                </c:pt>
                <c:pt idx="119">
                  <c:v>-11.7068186338907</c:v>
                </c:pt>
                <c:pt idx="120">
                  <c:v>-15.718536251094401</c:v>
                </c:pt>
                <c:pt idx="121">
                  <c:v>-11.3936061926817</c:v>
                </c:pt>
                <c:pt idx="122">
                  <c:v>-3.5072905054562602</c:v>
                </c:pt>
                <c:pt idx="123">
                  <c:v>-7.0900132788851904</c:v>
                </c:pt>
                <c:pt idx="124">
                  <c:v>-8.9287697220168507</c:v>
                </c:pt>
                <c:pt idx="125">
                  <c:v>-13.9734027922742</c:v>
                </c:pt>
                <c:pt idx="126">
                  <c:v>-10.3018945957397</c:v>
                </c:pt>
                <c:pt idx="127">
                  <c:v>-5.5918662485752604</c:v>
                </c:pt>
                <c:pt idx="128">
                  <c:v>-10.1163029358506</c:v>
                </c:pt>
                <c:pt idx="129">
                  <c:v>-9.0263160106360392</c:v>
                </c:pt>
                <c:pt idx="130">
                  <c:v>-11.5029154404445</c:v>
                </c:pt>
                <c:pt idx="131">
                  <c:v>-9.4027730500558899</c:v>
                </c:pt>
                <c:pt idx="132">
                  <c:v>-2.0794297130286101</c:v>
                </c:pt>
                <c:pt idx="133">
                  <c:v>-2.1450115298810601</c:v>
                </c:pt>
                <c:pt idx="134">
                  <c:v>-0.38830817629697001</c:v>
                </c:pt>
                <c:pt idx="135">
                  <c:v>-5.4368339346868</c:v>
                </c:pt>
                <c:pt idx="136">
                  <c:v>-3.6223929828822699</c:v>
                </c:pt>
                <c:pt idx="137">
                  <c:v>9.8405248230859499E-2</c:v>
                </c:pt>
                <c:pt idx="138">
                  <c:v>4.0317915597977603</c:v>
                </c:pt>
                <c:pt idx="139">
                  <c:v>5.2370172882736803</c:v>
                </c:pt>
                <c:pt idx="140">
                  <c:v>12.6293438790519</c:v>
                </c:pt>
                <c:pt idx="141">
                  <c:v>16.370449921071401</c:v>
                </c:pt>
                <c:pt idx="142">
                  <c:v>1.4544251819451</c:v>
                </c:pt>
                <c:pt idx="143">
                  <c:v>16.773960428643299</c:v>
                </c:pt>
                <c:pt idx="144">
                  <c:v>10.018846383671301</c:v>
                </c:pt>
                <c:pt idx="145">
                  <c:v>-0.69167697612805301</c:v>
                </c:pt>
                <c:pt idx="146">
                  <c:v>-2.3189277898720402</c:v>
                </c:pt>
                <c:pt idx="147">
                  <c:v>3.6240166511358298</c:v>
                </c:pt>
                <c:pt idx="148">
                  <c:v>12.6308043687275</c:v>
                </c:pt>
                <c:pt idx="149">
                  <c:v>10.601121782242901</c:v>
                </c:pt>
                <c:pt idx="150">
                  <c:v>6.9851195680313802</c:v>
                </c:pt>
                <c:pt idx="151">
                  <c:v>8.31087972331337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1501-4629-B477-F988B4C320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11760992"/>
        <c:axId val="1711729984"/>
      </c:lineChart>
      <c:lineChart>
        <c:grouping val="standard"/>
        <c:varyColors val="0"/>
        <c:ser>
          <c:idx val="3"/>
          <c:order val="1"/>
          <c:tx>
            <c:strRef>
              <c:f>费半指数!$F$1</c:f>
              <c:strCache>
                <c:ptCount val="1"/>
                <c:pt idx="0">
                  <c:v>全球半导体销售额当月同比（右轴，%）</c:v>
                </c:pt>
              </c:strCache>
            </c:strRef>
          </c:tx>
          <c:spPr>
            <a:ln w="12700">
              <a:solidFill>
                <a:srgbClr val="00AEEF"/>
              </a:solidFill>
              <a:prstDash val="dash"/>
            </a:ln>
          </c:spPr>
          <c:marker>
            <c:symbol val="none"/>
          </c:marker>
          <c:cat>
            <c:numRef>
              <c:f>费半指数!$B$2:$B$153</c:f>
              <c:numCache>
                <c:formatCode>yyyy\-mm</c:formatCode>
                <c:ptCount val="152"/>
                <c:pt idx="0">
                  <c:v>44865</c:v>
                </c:pt>
                <c:pt idx="1">
                  <c:v>44834</c:v>
                </c:pt>
                <c:pt idx="2">
                  <c:v>44804</c:v>
                </c:pt>
                <c:pt idx="3">
                  <c:v>44773</c:v>
                </c:pt>
                <c:pt idx="4">
                  <c:v>44742</c:v>
                </c:pt>
                <c:pt idx="5">
                  <c:v>44712</c:v>
                </c:pt>
                <c:pt idx="6">
                  <c:v>44681</c:v>
                </c:pt>
                <c:pt idx="7">
                  <c:v>44651</c:v>
                </c:pt>
                <c:pt idx="8">
                  <c:v>44620</c:v>
                </c:pt>
                <c:pt idx="9">
                  <c:v>44592</c:v>
                </c:pt>
                <c:pt idx="10">
                  <c:v>44561</c:v>
                </c:pt>
                <c:pt idx="11">
                  <c:v>44530</c:v>
                </c:pt>
                <c:pt idx="12">
                  <c:v>44500</c:v>
                </c:pt>
                <c:pt idx="13">
                  <c:v>44469</c:v>
                </c:pt>
                <c:pt idx="14">
                  <c:v>44439</c:v>
                </c:pt>
                <c:pt idx="15">
                  <c:v>44408</c:v>
                </c:pt>
                <c:pt idx="16">
                  <c:v>44377</c:v>
                </c:pt>
                <c:pt idx="17">
                  <c:v>44347</c:v>
                </c:pt>
                <c:pt idx="18">
                  <c:v>44316</c:v>
                </c:pt>
                <c:pt idx="19">
                  <c:v>44286</c:v>
                </c:pt>
                <c:pt idx="20">
                  <c:v>44255</c:v>
                </c:pt>
                <c:pt idx="21">
                  <c:v>44227</c:v>
                </c:pt>
                <c:pt idx="22">
                  <c:v>44196</c:v>
                </c:pt>
                <c:pt idx="23">
                  <c:v>44165</c:v>
                </c:pt>
                <c:pt idx="24">
                  <c:v>44135</c:v>
                </c:pt>
                <c:pt idx="25">
                  <c:v>44104</c:v>
                </c:pt>
                <c:pt idx="26">
                  <c:v>44074</c:v>
                </c:pt>
                <c:pt idx="27">
                  <c:v>44043</c:v>
                </c:pt>
                <c:pt idx="28">
                  <c:v>44012</c:v>
                </c:pt>
                <c:pt idx="29">
                  <c:v>43982</c:v>
                </c:pt>
                <c:pt idx="30">
                  <c:v>43951</c:v>
                </c:pt>
                <c:pt idx="31">
                  <c:v>43921</c:v>
                </c:pt>
                <c:pt idx="32">
                  <c:v>43890</c:v>
                </c:pt>
                <c:pt idx="33">
                  <c:v>43861</c:v>
                </c:pt>
                <c:pt idx="34">
                  <c:v>43830</c:v>
                </c:pt>
                <c:pt idx="35">
                  <c:v>43799</c:v>
                </c:pt>
                <c:pt idx="36">
                  <c:v>43769</c:v>
                </c:pt>
                <c:pt idx="37">
                  <c:v>43738</c:v>
                </c:pt>
                <c:pt idx="38">
                  <c:v>43708</c:v>
                </c:pt>
                <c:pt idx="39">
                  <c:v>43677</c:v>
                </c:pt>
                <c:pt idx="40">
                  <c:v>43646</c:v>
                </c:pt>
                <c:pt idx="41">
                  <c:v>43616</c:v>
                </c:pt>
                <c:pt idx="42">
                  <c:v>43585</c:v>
                </c:pt>
                <c:pt idx="43">
                  <c:v>43555</c:v>
                </c:pt>
                <c:pt idx="44">
                  <c:v>43524</c:v>
                </c:pt>
                <c:pt idx="45">
                  <c:v>43496</c:v>
                </c:pt>
                <c:pt idx="46">
                  <c:v>43465</c:v>
                </c:pt>
                <c:pt idx="47">
                  <c:v>43434</c:v>
                </c:pt>
                <c:pt idx="48">
                  <c:v>43404</c:v>
                </c:pt>
                <c:pt idx="49">
                  <c:v>43373</c:v>
                </c:pt>
                <c:pt idx="50">
                  <c:v>43343</c:v>
                </c:pt>
                <c:pt idx="51">
                  <c:v>43312</c:v>
                </c:pt>
                <c:pt idx="52">
                  <c:v>43281</c:v>
                </c:pt>
                <c:pt idx="53">
                  <c:v>43251</c:v>
                </c:pt>
                <c:pt idx="54">
                  <c:v>43220</c:v>
                </c:pt>
                <c:pt idx="55">
                  <c:v>43190</c:v>
                </c:pt>
                <c:pt idx="56">
                  <c:v>43159</c:v>
                </c:pt>
                <c:pt idx="57">
                  <c:v>43131</c:v>
                </c:pt>
                <c:pt idx="58">
                  <c:v>43100</c:v>
                </c:pt>
                <c:pt idx="59">
                  <c:v>43069</c:v>
                </c:pt>
                <c:pt idx="60">
                  <c:v>43039</c:v>
                </c:pt>
                <c:pt idx="61">
                  <c:v>43008</c:v>
                </c:pt>
                <c:pt idx="62">
                  <c:v>42978</c:v>
                </c:pt>
                <c:pt idx="63">
                  <c:v>42947</c:v>
                </c:pt>
                <c:pt idx="64">
                  <c:v>42916</c:v>
                </c:pt>
                <c:pt idx="65">
                  <c:v>42886</c:v>
                </c:pt>
                <c:pt idx="66">
                  <c:v>42855</c:v>
                </c:pt>
                <c:pt idx="67">
                  <c:v>42825</c:v>
                </c:pt>
                <c:pt idx="68">
                  <c:v>42794</c:v>
                </c:pt>
                <c:pt idx="69">
                  <c:v>42766</c:v>
                </c:pt>
                <c:pt idx="70">
                  <c:v>42735</c:v>
                </c:pt>
                <c:pt idx="71">
                  <c:v>42704</c:v>
                </c:pt>
                <c:pt idx="72">
                  <c:v>42674</c:v>
                </c:pt>
                <c:pt idx="73">
                  <c:v>42643</c:v>
                </c:pt>
                <c:pt idx="74">
                  <c:v>42613</c:v>
                </c:pt>
                <c:pt idx="75">
                  <c:v>42582</c:v>
                </c:pt>
                <c:pt idx="76">
                  <c:v>42551</c:v>
                </c:pt>
                <c:pt idx="77">
                  <c:v>42521</c:v>
                </c:pt>
                <c:pt idx="78">
                  <c:v>42490</c:v>
                </c:pt>
                <c:pt idx="79">
                  <c:v>42460</c:v>
                </c:pt>
                <c:pt idx="80">
                  <c:v>42429</c:v>
                </c:pt>
                <c:pt idx="81">
                  <c:v>42400</c:v>
                </c:pt>
                <c:pt idx="82">
                  <c:v>42369</c:v>
                </c:pt>
                <c:pt idx="83">
                  <c:v>42338</c:v>
                </c:pt>
                <c:pt idx="84">
                  <c:v>42308</c:v>
                </c:pt>
                <c:pt idx="85">
                  <c:v>42277</c:v>
                </c:pt>
                <c:pt idx="86">
                  <c:v>42247</c:v>
                </c:pt>
                <c:pt idx="87">
                  <c:v>42216</c:v>
                </c:pt>
                <c:pt idx="88">
                  <c:v>42185</c:v>
                </c:pt>
                <c:pt idx="89">
                  <c:v>42155</c:v>
                </c:pt>
                <c:pt idx="90">
                  <c:v>42124</c:v>
                </c:pt>
                <c:pt idx="91">
                  <c:v>42094</c:v>
                </c:pt>
                <c:pt idx="92">
                  <c:v>42063</c:v>
                </c:pt>
                <c:pt idx="93">
                  <c:v>42035</c:v>
                </c:pt>
                <c:pt idx="94">
                  <c:v>42004</c:v>
                </c:pt>
                <c:pt idx="95">
                  <c:v>41973</c:v>
                </c:pt>
                <c:pt idx="96">
                  <c:v>41943</c:v>
                </c:pt>
                <c:pt idx="97">
                  <c:v>41912</c:v>
                </c:pt>
                <c:pt idx="98">
                  <c:v>41882</c:v>
                </c:pt>
                <c:pt idx="99">
                  <c:v>41851</c:v>
                </c:pt>
                <c:pt idx="100">
                  <c:v>41820</c:v>
                </c:pt>
                <c:pt idx="101">
                  <c:v>41790</c:v>
                </c:pt>
                <c:pt idx="102">
                  <c:v>41759</c:v>
                </c:pt>
                <c:pt idx="103">
                  <c:v>41729</c:v>
                </c:pt>
                <c:pt idx="104">
                  <c:v>41698</c:v>
                </c:pt>
                <c:pt idx="105">
                  <c:v>41670</c:v>
                </c:pt>
                <c:pt idx="106">
                  <c:v>41639</c:v>
                </c:pt>
                <c:pt idx="107">
                  <c:v>41608</c:v>
                </c:pt>
                <c:pt idx="108">
                  <c:v>41578</c:v>
                </c:pt>
                <c:pt idx="109">
                  <c:v>41547</c:v>
                </c:pt>
                <c:pt idx="110">
                  <c:v>41517</c:v>
                </c:pt>
                <c:pt idx="111">
                  <c:v>41486</c:v>
                </c:pt>
                <c:pt idx="112">
                  <c:v>41455</c:v>
                </c:pt>
                <c:pt idx="113">
                  <c:v>41425</c:v>
                </c:pt>
                <c:pt idx="114">
                  <c:v>41394</c:v>
                </c:pt>
                <c:pt idx="115">
                  <c:v>41364</c:v>
                </c:pt>
                <c:pt idx="116">
                  <c:v>41333</c:v>
                </c:pt>
                <c:pt idx="117">
                  <c:v>41305</c:v>
                </c:pt>
                <c:pt idx="118">
                  <c:v>41274</c:v>
                </c:pt>
                <c:pt idx="119">
                  <c:v>41243</c:v>
                </c:pt>
                <c:pt idx="120">
                  <c:v>41213</c:v>
                </c:pt>
                <c:pt idx="121">
                  <c:v>41182</c:v>
                </c:pt>
                <c:pt idx="122">
                  <c:v>41152</c:v>
                </c:pt>
                <c:pt idx="123">
                  <c:v>41121</c:v>
                </c:pt>
                <c:pt idx="124">
                  <c:v>41090</c:v>
                </c:pt>
                <c:pt idx="125">
                  <c:v>41060</c:v>
                </c:pt>
                <c:pt idx="126">
                  <c:v>41029</c:v>
                </c:pt>
                <c:pt idx="127">
                  <c:v>40999</c:v>
                </c:pt>
                <c:pt idx="128">
                  <c:v>40968</c:v>
                </c:pt>
                <c:pt idx="129">
                  <c:v>40939</c:v>
                </c:pt>
                <c:pt idx="130">
                  <c:v>40908</c:v>
                </c:pt>
                <c:pt idx="131">
                  <c:v>40877</c:v>
                </c:pt>
                <c:pt idx="132">
                  <c:v>40847</c:v>
                </c:pt>
                <c:pt idx="133">
                  <c:v>40816</c:v>
                </c:pt>
                <c:pt idx="134">
                  <c:v>40786</c:v>
                </c:pt>
                <c:pt idx="135">
                  <c:v>40755</c:v>
                </c:pt>
                <c:pt idx="136">
                  <c:v>40724</c:v>
                </c:pt>
                <c:pt idx="137">
                  <c:v>40694</c:v>
                </c:pt>
                <c:pt idx="138">
                  <c:v>40663</c:v>
                </c:pt>
                <c:pt idx="139">
                  <c:v>40633</c:v>
                </c:pt>
                <c:pt idx="140">
                  <c:v>40602</c:v>
                </c:pt>
                <c:pt idx="141">
                  <c:v>40574</c:v>
                </c:pt>
                <c:pt idx="142">
                  <c:v>40543</c:v>
                </c:pt>
                <c:pt idx="143">
                  <c:v>40512</c:v>
                </c:pt>
                <c:pt idx="144">
                  <c:v>40482</c:v>
                </c:pt>
                <c:pt idx="145">
                  <c:v>40451</c:v>
                </c:pt>
                <c:pt idx="146">
                  <c:v>40421</c:v>
                </c:pt>
                <c:pt idx="147">
                  <c:v>40390</c:v>
                </c:pt>
                <c:pt idx="148">
                  <c:v>40359</c:v>
                </c:pt>
                <c:pt idx="149">
                  <c:v>40329</c:v>
                </c:pt>
                <c:pt idx="150">
                  <c:v>40298</c:v>
                </c:pt>
                <c:pt idx="151">
                  <c:v>40268</c:v>
                </c:pt>
              </c:numCache>
            </c:numRef>
          </c:cat>
          <c:val>
            <c:numRef>
              <c:f>费半指数!$F$2:$F$153</c:f>
              <c:numCache>
                <c:formatCode>General</c:formatCode>
                <c:ptCount val="152"/>
                <c:pt idx="2" formatCode="0.0_ ">
                  <c:v>0.1</c:v>
                </c:pt>
                <c:pt idx="3" formatCode="0.0_ ">
                  <c:v>7.3</c:v>
                </c:pt>
                <c:pt idx="4" formatCode="0.0_ ">
                  <c:v>13.3</c:v>
                </c:pt>
                <c:pt idx="5" formatCode="0.0_ ">
                  <c:v>18</c:v>
                </c:pt>
                <c:pt idx="6" formatCode="0.0_ ">
                  <c:v>21.1</c:v>
                </c:pt>
                <c:pt idx="7" formatCode="0.0_ ">
                  <c:v>23</c:v>
                </c:pt>
                <c:pt idx="8" formatCode="0.0_ ">
                  <c:v>32.4</c:v>
                </c:pt>
                <c:pt idx="9" formatCode="0.0_ ">
                  <c:v>26.8</c:v>
                </c:pt>
                <c:pt idx="10" formatCode="0.0_ ">
                  <c:v>28.3</c:v>
                </c:pt>
                <c:pt idx="11" formatCode="0.0_ ">
                  <c:v>23.5</c:v>
                </c:pt>
                <c:pt idx="12" formatCode="0.0_ ">
                  <c:v>24</c:v>
                </c:pt>
                <c:pt idx="13" formatCode="0.0_ ">
                  <c:v>27.6</c:v>
                </c:pt>
                <c:pt idx="14" formatCode="0.0_ ">
                  <c:v>29.7</c:v>
                </c:pt>
                <c:pt idx="15" formatCode="0.0_ ">
                  <c:v>29</c:v>
                </c:pt>
                <c:pt idx="16" formatCode="0.0_ ">
                  <c:v>29.2</c:v>
                </c:pt>
                <c:pt idx="17" formatCode="0.0_ ">
                  <c:v>26.2</c:v>
                </c:pt>
                <c:pt idx="18" formatCode="0.0_ ">
                  <c:v>21.7</c:v>
                </c:pt>
                <c:pt idx="19" formatCode="0.0_ ">
                  <c:v>17.8</c:v>
                </c:pt>
                <c:pt idx="20" formatCode="0.0_ ">
                  <c:v>14.7</c:v>
                </c:pt>
                <c:pt idx="21" formatCode="0.0_ ">
                  <c:v>13.2</c:v>
                </c:pt>
                <c:pt idx="22" formatCode="0.0_ ">
                  <c:v>8.3000000000000007</c:v>
                </c:pt>
                <c:pt idx="23" formatCode="0.0_ ">
                  <c:v>7</c:v>
                </c:pt>
                <c:pt idx="24" formatCode="0.0_ ">
                  <c:v>6</c:v>
                </c:pt>
                <c:pt idx="25" formatCode="0.0_ ">
                  <c:v>5.8</c:v>
                </c:pt>
                <c:pt idx="26" formatCode="0.0_ ">
                  <c:v>4.9000000000000004</c:v>
                </c:pt>
                <c:pt idx="27" formatCode="0.0_ ">
                  <c:v>4.9000000000000004</c:v>
                </c:pt>
                <c:pt idx="28" formatCode="0.0_ ">
                  <c:v>5.0999999999999996</c:v>
                </c:pt>
                <c:pt idx="29" formatCode="0.0_ ">
                  <c:v>5.8</c:v>
                </c:pt>
                <c:pt idx="30" formatCode="0.0_ ">
                  <c:v>6.1</c:v>
                </c:pt>
                <c:pt idx="31" formatCode="0.0_ ">
                  <c:v>6.9</c:v>
                </c:pt>
                <c:pt idx="32" formatCode="0.0_ ">
                  <c:v>5</c:v>
                </c:pt>
                <c:pt idx="33" formatCode="0.0_ ">
                  <c:v>-0.3</c:v>
                </c:pt>
                <c:pt idx="34" formatCode="0.0_ ">
                  <c:v>-5.5</c:v>
                </c:pt>
                <c:pt idx="35" formatCode="0.0_ ">
                  <c:v>-10.8</c:v>
                </c:pt>
                <c:pt idx="36" formatCode="0.0_ ">
                  <c:v>-13.1</c:v>
                </c:pt>
                <c:pt idx="37" formatCode="0.0_ ">
                  <c:v>-14.6</c:v>
                </c:pt>
                <c:pt idx="38" formatCode="0.0_ ">
                  <c:v>-15.9</c:v>
                </c:pt>
                <c:pt idx="39" formatCode="0.0_ ">
                  <c:v>-15.5</c:v>
                </c:pt>
                <c:pt idx="40" formatCode="0.0_ ">
                  <c:v>-16.8</c:v>
                </c:pt>
                <c:pt idx="41" formatCode="0.0_ ">
                  <c:v>-14.6</c:v>
                </c:pt>
                <c:pt idx="42" formatCode="0.0_ ">
                  <c:v>-14.6</c:v>
                </c:pt>
                <c:pt idx="43" formatCode="0.0_ ">
                  <c:v>-13</c:v>
                </c:pt>
                <c:pt idx="44" formatCode="0.0_ ">
                  <c:v>-10.6</c:v>
                </c:pt>
                <c:pt idx="45" formatCode="0.0_ ">
                  <c:v>-5.7</c:v>
                </c:pt>
                <c:pt idx="46" formatCode="0.0_ ">
                  <c:v>0.6</c:v>
                </c:pt>
                <c:pt idx="47" formatCode="0.0_ ">
                  <c:v>9.8000000000000007</c:v>
                </c:pt>
                <c:pt idx="48" formatCode="0.0_ ">
                  <c:v>12.7</c:v>
                </c:pt>
                <c:pt idx="49" formatCode="0.0_ ">
                  <c:v>13.8</c:v>
                </c:pt>
                <c:pt idx="50" formatCode="0.0_ ">
                  <c:v>14.9</c:v>
                </c:pt>
                <c:pt idx="51" formatCode="0.0_ ">
                  <c:v>17.399999999999999</c:v>
                </c:pt>
                <c:pt idx="52" formatCode="0.0_ ">
                  <c:v>20.5</c:v>
                </c:pt>
                <c:pt idx="53" formatCode="0.0_ ">
                  <c:v>21</c:v>
                </c:pt>
                <c:pt idx="54" formatCode="0.0_ ">
                  <c:v>20.2</c:v>
                </c:pt>
                <c:pt idx="55" formatCode="0.0_ ">
                  <c:v>20</c:v>
                </c:pt>
                <c:pt idx="56" formatCode="0.0_ ">
                  <c:v>21</c:v>
                </c:pt>
                <c:pt idx="57" formatCode="0.0_ ">
                  <c:v>22.7</c:v>
                </c:pt>
                <c:pt idx="58" formatCode="0.0_ ">
                  <c:v>22.5</c:v>
                </c:pt>
                <c:pt idx="59" formatCode="0.0_ ">
                  <c:v>21.5</c:v>
                </c:pt>
                <c:pt idx="60" formatCode="0.0_ ">
                  <c:v>21.9</c:v>
                </c:pt>
                <c:pt idx="61" formatCode="0.0_ ">
                  <c:v>22.2</c:v>
                </c:pt>
                <c:pt idx="62" formatCode="0.0_ ">
                  <c:v>23.9</c:v>
                </c:pt>
                <c:pt idx="63" formatCode="0.0_ ">
                  <c:v>24</c:v>
                </c:pt>
                <c:pt idx="64" formatCode="0.0_ ">
                  <c:v>23.7</c:v>
                </c:pt>
                <c:pt idx="65" formatCode="0.0_ ">
                  <c:v>22.6</c:v>
                </c:pt>
                <c:pt idx="66" formatCode="0.0_ ">
                  <c:v>20.9</c:v>
                </c:pt>
                <c:pt idx="67" formatCode="0.0_ ">
                  <c:v>18.100000000000001</c:v>
                </c:pt>
                <c:pt idx="68" formatCode="0.0_ ">
                  <c:v>16.5</c:v>
                </c:pt>
                <c:pt idx="69" formatCode="0.0_ ">
                  <c:v>13.9</c:v>
                </c:pt>
                <c:pt idx="70" formatCode="0.0_ ">
                  <c:v>12.3</c:v>
                </c:pt>
                <c:pt idx="71" formatCode="0.0_ ">
                  <c:v>7.4</c:v>
                </c:pt>
                <c:pt idx="72" formatCode="0.0_ ">
                  <c:v>5.0999999999999996</c:v>
                </c:pt>
                <c:pt idx="73" formatCode="0.0_ ">
                  <c:v>3.6</c:v>
                </c:pt>
                <c:pt idx="74" formatCode="0.0_ ">
                  <c:v>0.5</c:v>
                </c:pt>
                <c:pt idx="75" formatCode="0.0_ ">
                  <c:v>-2.8</c:v>
                </c:pt>
                <c:pt idx="76" formatCode="0.0_ ">
                  <c:v>-5.8</c:v>
                </c:pt>
                <c:pt idx="77" formatCode="0.0_ ">
                  <c:v>-7.7</c:v>
                </c:pt>
                <c:pt idx="78" formatCode="0.0_ ">
                  <c:v>-6.2</c:v>
                </c:pt>
                <c:pt idx="79" formatCode="0.0_ ">
                  <c:v>-5.8</c:v>
                </c:pt>
                <c:pt idx="80" formatCode="0.0_ ">
                  <c:v>-6.2</c:v>
                </c:pt>
                <c:pt idx="81" formatCode="0.0_ ">
                  <c:v>-5.8</c:v>
                </c:pt>
                <c:pt idx="82" formatCode="0.0_ ">
                  <c:v>-5.2</c:v>
                </c:pt>
                <c:pt idx="83" formatCode="0.0_ ">
                  <c:v>-3</c:v>
                </c:pt>
                <c:pt idx="84" formatCode="0.0_ ">
                  <c:v>-2.5</c:v>
                </c:pt>
                <c:pt idx="85" formatCode="0.0_ ">
                  <c:v>-2.8</c:v>
                </c:pt>
                <c:pt idx="86" formatCode="0.0_ ">
                  <c:v>-3</c:v>
                </c:pt>
                <c:pt idx="87" formatCode="0.0_ ">
                  <c:v>-0.9</c:v>
                </c:pt>
                <c:pt idx="88" formatCode="0.0_ ">
                  <c:v>2</c:v>
                </c:pt>
                <c:pt idx="89" formatCode="0.0_ ">
                  <c:v>5.0999999999999996</c:v>
                </c:pt>
                <c:pt idx="90" formatCode="0.0_ ">
                  <c:v>4.8</c:v>
                </c:pt>
                <c:pt idx="91" formatCode="0.0_ ">
                  <c:v>6</c:v>
                </c:pt>
                <c:pt idx="92" formatCode="0.0_ ">
                  <c:v>6.7</c:v>
                </c:pt>
                <c:pt idx="93" formatCode="0.0_ ">
                  <c:v>8.6999999999999993</c:v>
                </c:pt>
                <c:pt idx="94" formatCode="0.0_ ">
                  <c:v>9.3000000000000007</c:v>
                </c:pt>
                <c:pt idx="95" formatCode="0.0_ ">
                  <c:v>9.1</c:v>
                </c:pt>
                <c:pt idx="96" formatCode="0.0_ ">
                  <c:v>9.6</c:v>
                </c:pt>
                <c:pt idx="97" formatCode="0.0_ ">
                  <c:v>8</c:v>
                </c:pt>
                <c:pt idx="98" formatCode="0.0_ ">
                  <c:v>9.4</c:v>
                </c:pt>
                <c:pt idx="99" formatCode="0.0_ ">
                  <c:v>9.9</c:v>
                </c:pt>
                <c:pt idx="100" formatCode="0.0_ ">
                  <c:v>10.8</c:v>
                </c:pt>
                <c:pt idx="101" formatCode="0.0_ ">
                  <c:v>8.8000000000000007</c:v>
                </c:pt>
                <c:pt idx="102" formatCode="0.0_ ">
                  <c:v>11.5</c:v>
                </c:pt>
                <c:pt idx="103" formatCode="0.0_ ">
                  <c:v>11.4</c:v>
                </c:pt>
                <c:pt idx="104" formatCode="0.0_ ">
                  <c:v>11.4</c:v>
                </c:pt>
                <c:pt idx="105" formatCode="0.0_ ">
                  <c:v>8.8000000000000007</c:v>
                </c:pt>
                <c:pt idx="106" formatCode="0.0_ ">
                  <c:v>7.7</c:v>
                </c:pt>
                <c:pt idx="107" formatCode="0.0_ ">
                  <c:v>6.8</c:v>
                </c:pt>
                <c:pt idx="108" formatCode="0.0_ ">
                  <c:v>7.2</c:v>
                </c:pt>
                <c:pt idx="109" formatCode="0.0_ ">
                  <c:v>8.6999999999999993</c:v>
                </c:pt>
                <c:pt idx="110" formatCode="0.0_ ">
                  <c:v>6.4</c:v>
                </c:pt>
                <c:pt idx="111" formatCode="0.0_ ">
                  <c:v>5.0999999999999996</c:v>
                </c:pt>
                <c:pt idx="112" formatCode="0.0_ ">
                  <c:v>2.1</c:v>
                </c:pt>
                <c:pt idx="113" formatCode="0.0_ ">
                  <c:v>1.3</c:v>
                </c:pt>
                <c:pt idx="114" formatCode="0.0_ ">
                  <c:v>-1.8</c:v>
                </c:pt>
                <c:pt idx="115" formatCode="0.0_ ">
                  <c:v>0.9</c:v>
                </c:pt>
                <c:pt idx="116" formatCode="0.0_ ">
                  <c:v>1.4</c:v>
                </c:pt>
                <c:pt idx="117" formatCode="0.0_ ">
                  <c:v>3.8</c:v>
                </c:pt>
                <c:pt idx="118" formatCode="0.0_ ">
                  <c:v>3.8</c:v>
                </c:pt>
                <c:pt idx="119" formatCode="0.0_ ">
                  <c:v>2</c:v>
                </c:pt>
                <c:pt idx="120" formatCode="0.0_ ">
                  <c:v>-2.2999999999999998</c:v>
                </c:pt>
                <c:pt idx="121" formatCode="0.0_ ">
                  <c:v>-3.9</c:v>
                </c:pt>
                <c:pt idx="122" formatCode="0.0_ ">
                  <c:v>-3.2</c:v>
                </c:pt>
                <c:pt idx="123" formatCode="0.0_ ">
                  <c:v>-1.9</c:v>
                </c:pt>
                <c:pt idx="124" formatCode="0.0_ ">
                  <c:v>-3.4</c:v>
                </c:pt>
                <c:pt idx="125" formatCode="0.0_ ">
                  <c:v>-3.4</c:v>
                </c:pt>
                <c:pt idx="126" formatCode="0.0_ ">
                  <c:v>-2.9</c:v>
                </c:pt>
                <c:pt idx="127" formatCode="0.0_ ">
                  <c:v>-7.9</c:v>
                </c:pt>
                <c:pt idx="128" formatCode="0.0_ ">
                  <c:v>-7.3</c:v>
                </c:pt>
                <c:pt idx="129" formatCode="0.0_ ">
                  <c:v>-8.8000000000000007</c:v>
                </c:pt>
                <c:pt idx="130" formatCode="0.0_ ">
                  <c:v>-5.3</c:v>
                </c:pt>
                <c:pt idx="131" formatCode="0.0_ ">
                  <c:v>-3.1</c:v>
                </c:pt>
                <c:pt idx="132" formatCode="0.0_ ">
                  <c:v>-1.8</c:v>
                </c:pt>
                <c:pt idx="133" formatCode="0.0_ ">
                  <c:v>-1.7</c:v>
                </c:pt>
                <c:pt idx="134" formatCode="0.0_ ">
                  <c:v>-2.2000000000000002</c:v>
                </c:pt>
                <c:pt idx="135" formatCode="0.0_ ">
                  <c:v>-1.1000000000000001</c:v>
                </c:pt>
                <c:pt idx="136" formatCode="0.0_ ">
                  <c:v>-0.5</c:v>
                </c:pt>
                <c:pt idx="137" formatCode="0.0_ ">
                  <c:v>1.3</c:v>
                </c:pt>
                <c:pt idx="138" formatCode="0.0_ ">
                  <c:v>3.9</c:v>
                </c:pt>
                <c:pt idx="139" formatCode="0.0_ ">
                  <c:v>8.6</c:v>
                </c:pt>
                <c:pt idx="140" formatCode="0.0_ ">
                  <c:v>13.6</c:v>
                </c:pt>
                <c:pt idx="141" formatCode="0.0_ ">
                  <c:v>14</c:v>
                </c:pt>
                <c:pt idx="142" formatCode="0.0_ ">
                  <c:v>12.2</c:v>
                </c:pt>
                <c:pt idx="143" formatCode="0.0_ ">
                  <c:v>14.4</c:v>
                </c:pt>
                <c:pt idx="144" formatCode="0.0_ ">
                  <c:v>19.8</c:v>
                </c:pt>
                <c:pt idx="145" formatCode="0.0_ ">
                  <c:v>26.2</c:v>
                </c:pt>
                <c:pt idx="146" formatCode="0.0_ ">
                  <c:v>32.6</c:v>
                </c:pt>
                <c:pt idx="147" formatCode="0.0_ ">
                  <c:v>37</c:v>
                </c:pt>
                <c:pt idx="148" formatCode="0.0_ ">
                  <c:v>49.3</c:v>
                </c:pt>
                <c:pt idx="149" formatCode="0.0_ ">
                  <c:v>47.6</c:v>
                </c:pt>
                <c:pt idx="150" formatCode="0.0_ ">
                  <c:v>50.4</c:v>
                </c:pt>
                <c:pt idx="151" formatCode="0.0_ ">
                  <c:v>58.3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1-1501-4629-B477-F988B4C320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11733792"/>
        <c:axId val="1711760448"/>
      </c:lineChart>
      <c:dateAx>
        <c:axId val="1711760992"/>
        <c:scaling>
          <c:orientation val="minMax"/>
          <c:min val="40268"/>
        </c:scaling>
        <c:delete val="0"/>
        <c:axPos val="b"/>
        <c:numFmt formatCode="yyyy\-mm;@" sourceLinked="0"/>
        <c:majorTickMark val="out"/>
        <c:minorTickMark val="none"/>
        <c:tickLblPos val="low"/>
        <c:spPr>
          <a:noFill/>
          <a:ln>
            <a:solidFill>
              <a:sysClr val="windowText" lastClr="000000"/>
            </a:solidFill>
          </a:ln>
        </c:spPr>
        <c:txPr>
          <a:bodyPr rot="-5400000" vert="horz"/>
          <a:lstStyle/>
          <a:p>
            <a:pPr>
              <a:defRPr sz="800" baseline="0">
                <a:latin typeface="Arial" panose="020B0604020202020204" pitchFamily="34" charset="0"/>
                <a:ea typeface="楷体" pitchFamily="49" charset="-122"/>
              </a:defRPr>
            </a:pPr>
            <a:endParaRPr lang="zh-CN"/>
          </a:p>
        </c:txPr>
        <c:crossAx val="1711729984"/>
        <c:crosses val="autoZero"/>
        <c:auto val="1"/>
        <c:lblOffset val="100"/>
        <c:baseTimeUnit val="months"/>
      </c:dateAx>
      <c:valAx>
        <c:axId val="1711729984"/>
        <c:scaling>
          <c:orientation val="minMax"/>
          <c:max val="60"/>
          <c:min val="-40"/>
        </c:scaling>
        <c:delete val="0"/>
        <c:axPos val="l"/>
        <c:numFmt formatCode="#,##0_);\(#,##0\)" sourceLinked="0"/>
        <c:majorTickMark val="out"/>
        <c:minorTickMark val="none"/>
        <c:tickLblPos val="nextTo"/>
        <c:spPr>
          <a:noFill/>
          <a:ln>
            <a:solidFill>
              <a:sysClr val="windowText" lastClr="000000"/>
            </a:solidFill>
          </a:ln>
        </c:spPr>
        <c:txPr>
          <a:bodyPr/>
          <a:lstStyle/>
          <a:p>
            <a:pPr>
              <a:defRPr sz="800" baseline="0">
                <a:latin typeface="Arial" panose="020B0604020202020204" pitchFamily="34" charset="0"/>
                <a:ea typeface="楷体" pitchFamily="49" charset="-122"/>
              </a:defRPr>
            </a:pPr>
            <a:endParaRPr lang="zh-CN"/>
          </a:p>
        </c:txPr>
        <c:crossAx val="1711760992"/>
        <c:crosses val="autoZero"/>
        <c:crossBetween val="between"/>
      </c:valAx>
      <c:valAx>
        <c:axId val="1711760448"/>
        <c:scaling>
          <c:orientation val="minMax"/>
          <c:max val="40"/>
          <c:min val="-20"/>
        </c:scaling>
        <c:delete val="0"/>
        <c:axPos val="r"/>
        <c:numFmt formatCode="0_);\(0\)" sourceLinked="0"/>
        <c:majorTickMark val="out"/>
        <c:minorTickMark val="none"/>
        <c:tickLblPos val="nextTo"/>
        <c:spPr>
          <a:ln>
            <a:solidFill>
              <a:sysClr val="windowText" lastClr="000000"/>
            </a:solidFill>
          </a:ln>
        </c:spPr>
        <c:txPr>
          <a:bodyPr/>
          <a:lstStyle/>
          <a:p>
            <a:pPr>
              <a:defRPr sz="800">
                <a:latin typeface="Arial" panose="020B0604020202020204" pitchFamily="34" charset="0"/>
                <a:cs typeface="Arial" panose="020B0604020202020204" pitchFamily="34" charset="0"/>
              </a:defRPr>
            </a:pPr>
            <a:endParaRPr lang="zh-CN"/>
          </a:p>
        </c:txPr>
        <c:crossAx val="1711733792"/>
        <c:crosses val="max"/>
        <c:crossBetween val="between"/>
      </c:valAx>
      <c:dateAx>
        <c:axId val="1711733792"/>
        <c:scaling>
          <c:orientation val="minMax"/>
        </c:scaling>
        <c:delete val="1"/>
        <c:axPos val="b"/>
        <c:numFmt formatCode="yyyy\-mm" sourceLinked="1"/>
        <c:majorTickMark val="out"/>
        <c:minorTickMark val="none"/>
        <c:tickLblPos val="nextTo"/>
        <c:crossAx val="1711760448"/>
        <c:crosses val="autoZero"/>
        <c:auto val="1"/>
        <c:lblOffset val="100"/>
        <c:baseTimeUnit val="months"/>
      </c:dateAx>
      <c:spPr>
        <a:noFill/>
      </c:spPr>
    </c:plotArea>
    <c:legend>
      <c:legendPos val="t"/>
      <c:layout>
        <c:manualLayout>
          <c:xMode val="edge"/>
          <c:yMode val="edge"/>
          <c:x val="8.2974788701870986E-2"/>
          <c:y val="2.4978127734033256E-3"/>
          <c:w val="0.84229986876640428"/>
          <c:h val="0.13354440069991252"/>
        </c:manualLayout>
      </c:layout>
      <c:overlay val="0"/>
      <c:txPr>
        <a:bodyPr/>
        <a:lstStyle/>
        <a:p>
          <a:pPr>
            <a:defRPr sz="800" baseline="0">
              <a:latin typeface="Arial" panose="020B0604020202020204" pitchFamily="34" charset="0"/>
              <a:ea typeface="楷体" pitchFamily="49" charset="-122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ysClr val="window" lastClr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5.8755030621172356E-2"/>
          <c:y val="0.1230482061188698"/>
          <c:w val="0.89566291000094334"/>
          <c:h val="0.68253521646281445"/>
        </c:manualLayout>
      </c:layout>
      <c:lineChart>
        <c:grouping val="standard"/>
        <c:varyColors val="0"/>
        <c:ser>
          <c:idx val="0"/>
          <c:order val="0"/>
          <c:tx>
            <c:strRef>
              <c:f>'数字基建-领先'!$J$1</c:f>
              <c:strCache>
                <c:ptCount val="1"/>
                <c:pt idx="0">
                  <c:v>Intel IDG营收同比</c:v>
                </c:pt>
              </c:strCache>
            </c:strRef>
          </c:tx>
          <c:spPr>
            <a:ln w="12700">
              <a:solidFill>
                <a:srgbClr val="003778"/>
              </a:solidFill>
              <a:prstDash val="solid"/>
            </a:ln>
          </c:spPr>
          <c:marker>
            <c:symbol val="none"/>
          </c:marker>
          <c:cat>
            <c:numRef>
              <c:f>'数字基建-领先'!$H$4:$H$31</c:f>
              <c:numCache>
                <c:formatCode>m/d/yyyy</c:formatCode>
                <c:ptCount val="28"/>
                <c:pt idx="0">
                  <c:v>44926</c:v>
                </c:pt>
                <c:pt idx="1">
                  <c:v>44834</c:v>
                </c:pt>
                <c:pt idx="2">
                  <c:v>44742</c:v>
                </c:pt>
                <c:pt idx="3">
                  <c:v>44651</c:v>
                </c:pt>
                <c:pt idx="4">
                  <c:v>44561</c:v>
                </c:pt>
                <c:pt idx="5">
                  <c:v>44469</c:v>
                </c:pt>
                <c:pt idx="6">
                  <c:v>44377</c:v>
                </c:pt>
                <c:pt idx="7">
                  <c:v>44286</c:v>
                </c:pt>
                <c:pt idx="8">
                  <c:v>44196</c:v>
                </c:pt>
                <c:pt idx="9">
                  <c:v>44104</c:v>
                </c:pt>
                <c:pt idx="10">
                  <c:v>44012</c:v>
                </c:pt>
                <c:pt idx="11">
                  <c:v>43921</c:v>
                </c:pt>
                <c:pt idx="12">
                  <c:v>43830</c:v>
                </c:pt>
                <c:pt idx="13">
                  <c:v>43738</c:v>
                </c:pt>
                <c:pt idx="14">
                  <c:v>43646</c:v>
                </c:pt>
                <c:pt idx="15">
                  <c:v>43555</c:v>
                </c:pt>
                <c:pt idx="16">
                  <c:v>43465</c:v>
                </c:pt>
                <c:pt idx="17">
                  <c:v>43373</c:v>
                </c:pt>
                <c:pt idx="18">
                  <c:v>43281</c:v>
                </c:pt>
                <c:pt idx="19">
                  <c:v>43190</c:v>
                </c:pt>
                <c:pt idx="20">
                  <c:v>43100</c:v>
                </c:pt>
                <c:pt idx="21">
                  <c:v>43008</c:v>
                </c:pt>
                <c:pt idx="22">
                  <c:v>42916</c:v>
                </c:pt>
                <c:pt idx="23">
                  <c:v>42825</c:v>
                </c:pt>
                <c:pt idx="24">
                  <c:v>42735</c:v>
                </c:pt>
                <c:pt idx="25">
                  <c:v>42643</c:v>
                </c:pt>
                <c:pt idx="26">
                  <c:v>42551</c:v>
                </c:pt>
                <c:pt idx="27">
                  <c:v>42460</c:v>
                </c:pt>
              </c:numCache>
            </c:numRef>
          </c:cat>
          <c:val>
            <c:numRef>
              <c:f>'数字基建-领先'!$J$4:$J$31</c:f>
              <c:numCache>
                <c:formatCode>#,##0.0_ </c:formatCode>
                <c:ptCount val="28"/>
                <c:pt idx="1">
                  <c:v>-16.100000000000001</c:v>
                </c:pt>
                <c:pt idx="2">
                  <c:v>-16.2</c:v>
                </c:pt>
                <c:pt idx="3">
                  <c:v>22.15</c:v>
                </c:pt>
                <c:pt idx="4">
                  <c:v>20.010000000000002</c:v>
                </c:pt>
                <c:pt idx="5">
                  <c:v>10</c:v>
                </c:pt>
                <c:pt idx="6">
                  <c:v>-9.3000000000000007</c:v>
                </c:pt>
                <c:pt idx="7">
                  <c:v>-20.399999999999999</c:v>
                </c:pt>
                <c:pt idx="8">
                  <c:v>-15.6</c:v>
                </c:pt>
                <c:pt idx="9">
                  <c:v>-7.5</c:v>
                </c:pt>
                <c:pt idx="10">
                  <c:v>42.8</c:v>
                </c:pt>
                <c:pt idx="11">
                  <c:v>42.699999999999996</c:v>
                </c:pt>
                <c:pt idx="12">
                  <c:v>18.899999999999999</c:v>
                </c:pt>
                <c:pt idx="13">
                  <c:v>4</c:v>
                </c:pt>
                <c:pt idx="14">
                  <c:v>-10.199999999999999</c:v>
                </c:pt>
                <c:pt idx="15">
                  <c:v>-6.3</c:v>
                </c:pt>
                <c:pt idx="16">
                  <c:v>8.6999999999999993</c:v>
                </c:pt>
                <c:pt idx="17">
                  <c:v>25.900000000000002</c:v>
                </c:pt>
                <c:pt idx="18">
                  <c:v>26.900000000000002</c:v>
                </c:pt>
                <c:pt idx="19">
                  <c:v>23.7</c:v>
                </c:pt>
                <c:pt idx="20">
                  <c:v>19.600000000000001</c:v>
                </c:pt>
                <c:pt idx="21">
                  <c:v>7.3999999999999995</c:v>
                </c:pt>
                <c:pt idx="22">
                  <c:v>8.6</c:v>
                </c:pt>
                <c:pt idx="23">
                  <c:v>5.8000000000000007</c:v>
                </c:pt>
                <c:pt idx="24">
                  <c:v>8.4</c:v>
                </c:pt>
                <c:pt idx="25">
                  <c:v>9.7000000000000011</c:v>
                </c:pt>
                <c:pt idx="26">
                  <c:v>4.5999999999999996</c:v>
                </c:pt>
                <c:pt idx="27">
                  <c:v>8.6999999999999993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B149-43C8-AB4B-231E29B06E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11758816"/>
        <c:axId val="1711751744"/>
      </c:lineChart>
      <c:lineChart>
        <c:grouping val="standard"/>
        <c:varyColors val="0"/>
        <c:ser>
          <c:idx val="1"/>
          <c:order val="1"/>
          <c:tx>
            <c:strRef>
              <c:f>'数字基建-领先'!$K$1</c:f>
              <c:strCache>
                <c:ptCount val="1"/>
                <c:pt idx="0">
                  <c:v>北美三大云商合计资本开支同比（右轴）</c:v>
                </c:pt>
              </c:strCache>
            </c:strRef>
          </c:tx>
          <c:spPr>
            <a:ln w="12700">
              <a:solidFill>
                <a:srgbClr val="00B0F0"/>
              </a:solidFill>
              <a:prstDash val="dash"/>
            </a:ln>
          </c:spPr>
          <c:marker>
            <c:symbol val="none"/>
          </c:marker>
          <c:cat>
            <c:numRef>
              <c:f>'数字基建-领先'!$H$4:$H$31</c:f>
              <c:numCache>
                <c:formatCode>m/d/yyyy</c:formatCode>
                <c:ptCount val="28"/>
                <c:pt idx="0">
                  <c:v>44926</c:v>
                </c:pt>
                <c:pt idx="1">
                  <c:v>44834</c:v>
                </c:pt>
                <c:pt idx="2">
                  <c:v>44742</c:v>
                </c:pt>
                <c:pt idx="3">
                  <c:v>44651</c:v>
                </c:pt>
                <c:pt idx="4">
                  <c:v>44561</c:v>
                </c:pt>
                <c:pt idx="5">
                  <c:v>44469</c:v>
                </c:pt>
                <c:pt idx="6">
                  <c:v>44377</c:v>
                </c:pt>
                <c:pt idx="7">
                  <c:v>44286</c:v>
                </c:pt>
                <c:pt idx="8">
                  <c:v>44196</c:v>
                </c:pt>
                <c:pt idx="9">
                  <c:v>44104</c:v>
                </c:pt>
                <c:pt idx="10">
                  <c:v>44012</c:v>
                </c:pt>
                <c:pt idx="11">
                  <c:v>43921</c:v>
                </c:pt>
                <c:pt idx="12">
                  <c:v>43830</c:v>
                </c:pt>
                <c:pt idx="13">
                  <c:v>43738</c:v>
                </c:pt>
                <c:pt idx="14">
                  <c:v>43646</c:v>
                </c:pt>
                <c:pt idx="15">
                  <c:v>43555</c:v>
                </c:pt>
                <c:pt idx="16">
                  <c:v>43465</c:v>
                </c:pt>
                <c:pt idx="17">
                  <c:v>43373</c:v>
                </c:pt>
                <c:pt idx="18">
                  <c:v>43281</c:v>
                </c:pt>
                <c:pt idx="19">
                  <c:v>43190</c:v>
                </c:pt>
                <c:pt idx="20">
                  <c:v>43100</c:v>
                </c:pt>
                <c:pt idx="21">
                  <c:v>43008</c:v>
                </c:pt>
                <c:pt idx="22">
                  <c:v>42916</c:v>
                </c:pt>
                <c:pt idx="23">
                  <c:v>42825</c:v>
                </c:pt>
                <c:pt idx="24">
                  <c:v>42735</c:v>
                </c:pt>
                <c:pt idx="25">
                  <c:v>42643</c:v>
                </c:pt>
                <c:pt idx="26">
                  <c:v>42551</c:v>
                </c:pt>
                <c:pt idx="27">
                  <c:v>42460</c:v>
                </c:pt>
              </c:numCache>
            </c:numRef>
          </c:cat>
          <c:val>
            <c:numRef>
              <c:f>'数字基建-领先'!$K$4:$K$31</c:f>
              <c:numCache>
                <c:formatCode>#,##0.0_ </c:formatCode>
                <c:ptCount val="28"/>
                <c:pt idx="0">
                  <c:v>36.323385174253616</c:v>
                </c:pt>
                <c:pt idx="1">
                  <c:v>32.908688466532901</c:v>
                </c:pt>
                <c:pt idx="2">
                  <c:v>28.44806763285024</c:v>
                </c:pt>
                <c:pt idx="3">
                  <c:v>34.398483957393978</c:v>
                </c:pt>
                <c:pt idx="4">
                  <c:v>23.496425066591886</c:v>
                </c:pt>
                <c:pt idx="5">
                  <c:v>20.997000428510205</c:v>
                </c:pt>
                <c:pt idx="6">
                  <c:v>23.674383868558625</c:v>
                </c:pt>
                <c:pt idx="7">
                  <c:v>14.801200300075013</c:v>
                </c:pt>
                <c:pt idx="8">
                  <c:v>4.1541943491275379</c:v>
                </c:pt>
                <c:pt idx="9">
                  <c:v>2.5862700564143859</c:v>
                </c:pt>
                <c:pt idx="10">
                  <c:v>-3.041274438812458</c:v>
                </c:pt>
                <c:pt idx="11">
                  <c:v>20.742753623188403</c:v>
                </c:pt>
                <c:pt idx="12">
                  <c:v>-9.6146232017949025</c:v>
                </c:pt>
                <c:pt idx="13">
                  <c:v>11.629999182137896</c:v>
                </c:pt>
                <c:pt idx="14">
                  <c:v>6.9216475689067858</c:v>
                </c:pt>
                <c:pt idx="15">
                  <c:v>-15.369873514756616</c:v>
                </c:pt>
                <c:pt idx="16">
                  <c:v>65.527034407427635</c:v>
                </c:pt>
                <c:pt idx="17">
                  <c:v>64.673400673400678</c:v>
                </c:pt>
                <c:pt idx="18">
                  <c:v>96.95028972247637</c:v>
                </c:pt>
                <c:pt idx="19">
                  <c:v>138.30836682499088</c:v>
                </c:pt>
                <c:pt idx="20">
                  <c:v>44.51460142067878</c:v>
                </c:pt>
                <c:pt idx="21">
                  <c:v>27.752924982794227</c:v>
                </c:pt>
                <c:pt idx="22">
                  <c:v>13.342550985136526</c:v>
                </c:pt>
                <c:pt idx="23">
                  <c:v>-6.9680489462950357</c:v>
                </c:pt>
                <c:pt idx="24">
                  <c:v>31.486093814860936</c:v>
                </c:pt>
                <c:pt idx="25">
                  <c:v>28.61252489488826</c:v>
                </c:pt>
                <c:pt idx="26">
                  <c:v>19.422084623323023</c:v>
                </c:pt>
                <c:pt idx="27">
                  <c:v>22.074688796680508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1-B149-43C8-AB4B-231E29B06E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11730528"/>
        <c:axId val="1711746848"/>
      </c:lineChart>
      <c:dateAx>
        <c:axId val="1711758816"/>
        <c:scaling>
          <c:orientation val="minMax"/>
        </c:scaling>
        <c:delete val="0"/>
        <c:axPos val="b"/>
        <c:numFmt formatCode="yyyy\-mm" sourceLinked="0"/>
        <c:majorTickMark val="out"/>
        <c:minorTickMark val="none"/>
        <c:tickLblPos val="low"/>
        <c:spPr>
          <a:noFill/>
          <a:ln>
            <a:solidFill>
              <a:srgbClr val="000000"/>
            </a:solidFill>
          </a:ln>
        </c:spPr>
        <c:txPr>
          <a:bodyPr/>
          <a:lstStyle/>
          <a:p>
            <a:pPr>
              <a:defRPr sz="800" baseline="0">
                <a:latin typeface="Arial" panose="020B0604020202020204" pitchFamily="34" charset="0"/>
                <a:ea typeface="楷体" pitchFamily="49" charset="-122"/>
              </a:defRPr>
            </a:pPr>
            <a:endParaRPr lang="zh-CN"/>
          </a:p>
        </c:txPr>
        <c:crossAx val="1711751744"/>
        <c:crosses val="autoZero"/>
        <c:auto val="1"/>
        <c:lblOffset val="100"/>
        <c:baseTimeUnit val="months"/>
        <c:majorUnit val="3"/>
        <c:majorTimeUnit val="months"/>
      </c:dateAx>
      <c:valAx>
        <c:axId val="1711751744"/>
        <c:scaling>
          <c:orientation val="minMax"/>
        </c:scaling>
        <c:delete val="0"/>
        <c:axPos val="l"/>
        <c:title>
          <c:tx>
            <c:rich>
              <a:bodyPr rot="0" vert="horz"/>
              <a:lstStyle/>
              <a:p>
                <a:pPr>
                  <a:defRPr sz="800" b="0" baseline="0">
                    <a:latin typeface="Arial" panose="020B0604020202020204" pitchFamily="34" charset="0"/>
                    <a:ea typeface="楷体" pitchFamily="49" charset="-122"/>
                  </a:defRPr>
                </a:pPr>
                <a:r>
                  <a:rPr lang="en-US" altLang="zh-CN"/>
                  <a:t>(%)</a:t>
                </a:r>
              </a:p>
            </c:rich>
          </c:tx>
          <c:layout>
            <c:manualLayout>
              <c:xMode val="edge"/>
              <c:yMode val="edge"/>
              <c:x val="0"/>
              <c:y val="3.2560513269174734E-3"/>
            </c:manualLayout>
          </c:layout>
          <c:overlay val="0"/>
        </c:title>
        <c:numFmt formatCode="#,##0_);\(#,##0\)" sourceLinked="0"/>
        <c:majorTickMark val="out"/>
        <c:minorTickMark val="none"/>
        <c:tickLblPos val="nextTo"/>
        <c:spPr>
          <a:noFill/>
          <a:ln>
            <a:solidFill>
              <a:srgbClr val="000000"/>
            </a:solidFill>
          </a:ln>
        </c:spPr>
        <c:txPr>
          <a:bodyPr/>
          <a:lstStyle/>
          <a:p>
            <a:pPr>
              <a:defRPr sz="800" baseline="0">
                <a:latin typeface="Arial" panose="020B0604020202020204" pitchFamily="34" charset="0"/>
                <a:ea typeface="楷体" pitchFamily="49" charset="-122"/>
              </a:defRPr>
            </a:pPr>
            <a:endParaRPr lang="zh-CN"/>
          </a:p>
        </c:txPr>
        <c:crossAx val="1711758816"/>
        <c:crosses val="autoZero"/>
        <c:crossBetween val="between"/>
      </c:valAx>
      <c:valAx>
        <c:axId val="1711746848"/>
        <c:scaling>
          <c:orientation val="minMax"/>
        </c:scaling>
        <c:delete val="0"/>
        <c:axPos val="r"/>
        <c:numFmt formatCode="#,##0_ " sourceLinked="0"/>
        <c:majorTickMark val="out"/>
        <c:minorTickMark val="none"/>
        <c:tickLblPos val="nextTo"/>
        <c:spPr>
          <a:ln>
            <a:solidFill>
              <a:sysClr val="windowText" lastClr="000000"/>
            </a:solidFill>
          </a:ln>
        </c:spPr>
        <c:txPr>
          <a:bodyPr/>
          <a:lstStyle/>
          <a:p>
            <a:pPr>
              <a:defRPr sz="800">
                <a:latin typeface="Arial" panose="020B0604020202020204" pitchFamily="34" charset="0"/>
                <a:cs typeface="Arial" panose="020B0604020202020204" pitchFamily="34" charset="0"/>
              </a:defRPr>
            </a:pPr>
            <a:endParaRPr lang="zh-CN"/>
          </a:p>
        </c:txPr>
        <c:crossAx val="1711730528"/>
        <c:crosses val="max"/>
        <c:crossBetween val="between"/>
      </c:valAx>
      <c:dateAx>
        <c:axId val="1711730528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1711746848"/>
        <c:crosses val="autoZero"/>
        <c:auto val="1"/>
        <c:lblOffset val="100"/>
        <c:baseTimeUnit val="months"/>
      </c:dateAx>
    </c:plotArea>
    <c:legend>
      <c:legendPos val="t"/>
      <c:layout>
        <c:manualLayout>
          <c:xMode val="edge"/>
          <c:yMode val="edge"/>
          <c:x val="8.0769788644840454E-2"/>
          <c:y val="1.8689082783570975E-2"/>
          <c:w val="0.80958583880718626"/>
          <c:h val="0.12910433070866142"/>
        </c:manualLayout>
      </c:layout>
      <c:overlay val="0"/>
      <c:txPr>
        <a:bodyPr/>
        <a:lstStyle/>
        <a:p>
          <a:pPr>
            <a:defRPr sz="800" baseline="0">
              <a:latin typeface="Arial" panose="020B0604020202020204" pitchFamily="34" charset="0"/>
              <a:ea typeface="楷体" pitchFamily="49" charset="-122"/>
            </a:defRPr>
          </a:pPr>
          <a:endParaRPr lang="zh-CN"/>
        </a:p>
      </c:txPr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5.8755030621172356E-2"/>
          <c:y val="0.1052296233241115"/>
          <c:w val="0.89566291000094334"/>
          <c:h val="0.72066487420779723"/>
        </c:manualLayout>
      </c:layout>
      <c:lineChart>
        <c:grouping val="standard"/>
        <c:varyColors val="0"/>
        <c:ser>
          <c:idx val="0"/>
          <c:order val="0"/>
          <c:tx>
            <c:strRef>
              <c:f>'数字基建-领先'!$I$1</c:f>
              <c:strCache>
                <c:ptCount val="1"/>
                <c:pt idx="0">
                  <c:v>信骅营收同比</c:v>
                </c:pt>
              </c:strCache>
            </c:strRef>
          </c:tx>
          <c:spPr>
            <a:ln w="12700"/>
          </c:spPr>
          <c:marker>
            <c:symbol val="none"/>
          </c:marker>
          <c:cat>
            <c:numRef>
              <c:f>'数字基建-领先'!$H$6:$H$31</c:f>
              <c:numCache>
                <c:formatCode>m/d/yyyy</c:formatCode>
                <c:ptCount val="26"/>
                <c:pt idx="0">
                  <c:v>44742</c:v>
                </c:pt>
                <c:pt idx="1">
                  <c:v>44651</c:v>
                </c:pt>
                <c:pt idx="2">
                  <c:v>44561</c:v>
                </c:pt>
                <c:pt idx="3">
                  <c:v>44469</c:v>
                </c:pt>
                <c:pt idx="4">
                  <c:v>44377</c:v>
                </c:pt>
                <c:pt idx="5">
                  <c:v>44286</c:v>
                </c:pt>
                <c:pt idx="6">
                  <c:v>44196</c:v>
                </c:pt>
                <c:pt idx="7">
                  <c:v>44104</c:v>
                </c:pt>
                <c:pt idx="8">
                  <c:v>44012</c:v>
                </c:pt>
                <c:pt idx="9">
                  <c:v>43921</c:v>
                </c:pt>
                <c:pt idx="10">
                  <c:v>43830</c:v>
                </c:pt>
                <c:pt idx="11">
                  <c:v>43738</c:v>
                </c:pt>
                <c:pt idx="12">
                  <c:v>43646</c:v>
                </c:pt>
                <c:pt idx="13">
                  <c:v>43555</c:v>
                </c:pt>
                <c:pt idx="14">
                  <c:v>43465</c:v>
                </c:pt>
                <c:pt idx="15">
                  <c:v>43373</c:v>
                </c:pt>
                <c:pt idx="16">
                  <c:v>43281</c:v>
                </c:pt>
                <c:pt idx="17">
                  <c:v>43190</c:v>
                </c:pt>
                <c:pt idx="18">
                  <c:v>43100</c:v>
                </c:pt>
                <c:pt idx="19">
                  <c:v>43008</c:v>
                </c:pt>
                <c:pt idx="20">
                  <c:v>42916</c:v>
                </c:pt>
                <c:pt idx="21">
                  <c:v>42825</c:v>
                </c:pt>
                <c:pt idx="22">
                  <c:v>42735</c:v>
                </c:pt>
                <c:pt idx="23">
                  <c:v>42643</c:v>
                </c:pt>
                <c:pt idx="24">
                  <c:v>42551</c:v>
                </c:pt>
                <c:pt idx="25">
                  <c:v>42460</c:v>
                </c:pt>
              </c:numCache>
            </c:numRef>
          </c:cat>
          <c:val>
            <c:numRef>
              <c:f>'数字基建-领先'!$I$6:$I$31</c:f>
              <c:numCache>
                <c:formatCode>#,##0.0_ </c:formatCode>
                <c:ptCount val="26"/>
                <c:pt idx="0">
                  <c:v>53.666915969999998</c:v>
                </c:pt>
                <c:pt idx="1">
                  <c:v>53</c:v>
                </c:pt>
                <c:pt idx="2">
                  <c:v>58.5</c:v>
                </c:pt>
                <c:pt idx="3">
                  <c:v>28.23532302718878</c:v>
                </c:pt>
                <c:pt idx="4">
                  <c:v>1.6734860520640105</c:v>
                </c:pt>
                <c:pt idx="5">
                  <c:v>2.4778526642343741</c:v>
                </c:pt>
                <c:pt idx="6">
                  <c:v>-3.545849136464359</c:v>
                </c:pt>
                <c:pt idx="7">
                  <c:v>6.5822747973867628</c:v>
                </c:pt>
                <c:pt idx="8">
                  <c:v>72.361753311074651</c:v>
                </c:pt>
                <c:pt idx="9">
                  <c:v>32.885764779741841</c:v>
                </c:pt>
                <c:pt idx="10">
                  <c:v>49.356058258444371</c:v>
                </c:pt>
                <c:pt idx="11">
                  <c:v>17.817175692911118</c:v>
                </c:pt>
                <c:pt idx="12">
                  <c:v>-4.5519008689843234</c:v>
                </c:pt>
                <c:pt idx="13">
                  <c:v>2.3916262426777002</c:v>
                </c:pt>
                <c:pt idx="14">
                  <c:v>-2.2835825113755193</c:v>
                </c:pt>
                <c:pt idx="15">
                  <c:v>16.609827964641397</c:v>
                </c:pt>
                <c:pt idx="16">
                  <c:v>22.950786562240523</c:v>
                </c:pt>
                <c:pt idx="17">
                  <c:v>18.82594221327399</c:v>
                </c:pt>
                <c:pt idx="18">
                  <c:v>32.317415205115744</c:v>
                </c:pt>
                <c:pt idx="19">
                  <c:v>30.740200613654061</c:v>
                </c:pt>
                <c:pt idx="20">
                  <c:v>47.442642261089382</c:v>
                </c:pt>
                <c:pt idx="21">
                  <c:v>58.133299819865101</c:v>
                </c:pt>
                <c:pt idx="22">
                  <c:v>44.942158487293447</c:v>
                </c:pt>
                <c:pt idx="23">
                  <c:v>33.971750898102954</c:v>
                </c:pt>
                <c:pt idx="24">
                  <c:v>46.551582009940603</c:v>
                </c:pt>
                <c:pt idx="25">
                  <c:v>18.154744718237239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CD0B-4F01-A8AE-A403BFE996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11739776"/>
        <c:axId val="1711753920"/>
      </c:lineChart>
      <c:lineChart>
        <c:grouping val="standard"/>
        <c:varyColors val="0"/>
        <c:ser>
          <c:idx val="1"/>
          <c:order val="1"/>
          <c:tx>
            <c:strRef>
              <c:f>'数字基建-领先'!$K$1</c:f>
              <c:strCache>
                <c:ptCount val="1"/>
                <c:pt idx="0">
                  <c:v>北美三大云商合计资本开支同比（右轴）</c:v>
                </c:pt>
              </c:strCache>
            </c:strRef>
          </c:tx>
          <c:spPr>
            <a:ln w="12700">
              <a:solidFill>
                <a:srgbClr val="00B0F0"/>
              </a:solidFill>
              <a:prstDash val="dash"/>
            </a:ln>
          </c:spPr>
          <c:marker>
            <c:symbol val="none"/>
          </c:marker>
          <c:cat>
            <c:numRef>
              <c:f>'数字基建-领先'!$H$6:$H$31</c:f>
              <c:numCache>
                <c:formatCode>m/d/yyyy</c:formatCode>
                <c:ptCount val="26"/>
                <c:pt idx="0">
                  <c:v>44742</c:v>
                </c:pt>
                <c:pt idx="1">
                  <c:v>44651</c:v>
                </c:pt>
                <c:pt idx="2">
                  <c:v>44561</c:v>
                </c:pt>
                <c:pt idx="3">
                  <c:v>44469</c:v>
                </c:pt>
                <c:pt idx="4">
                  <c:v>44377</c:v>
                </c:pt>
                <c:pt idx="5">
                  <c:v>44286</c:v>
                </c:pt>
                <c:pt idx="6">
                  <c:v>44196</c:v>
                </c:pt>
                <c:pt idx="7">
                  <c:v>44104</c:v>
                </c:pt>
                <c:pt idx="8">
                  <c:v>44012</c:v>
                </c:pt>
                <c:pt idx="9">
                  <c:v>43921</c:v>
                </c:pt>
                <c:pt idx="10">
                  <c:v>43830</c:v>
                </c:pt>
                <c:pt idx="11">
                  <c:v>43738</c:v>
                </c:pt>
                <c:pt idx="12">
                  <c:v>43646</c:v>
                </c:pt>
                <c:pt idx="13">
                  <c:v>43555</c:v>
                </c:pt>
                <c:pt idx="14">
                  <c:v>43465</c:v>
                </c:pt>
                <c:pt idx="15">
                  <c:v>43373</c:v>
                </c:pt>
                <c:pt idx="16">
                  <c:v>43281</c:v>
                </c:pt>
                <c:pt idx="17">
                  <c:v>43190</c:v>
                </c:pt>
                <c:pt idx="18">
                  <c:v>43100</c:v>
                </c:pt>
                <c:pt idx="19">
                  <c:v>43008</c:v>
                </c:pt>
                <c:pt idx="20">
                  <c:v>42916</c:v>
                </c:pt>
                <c:pt idx="21">
                  <c:v>42825</c:v>
                </c:pt>
                <c:pt idx="22">
                  <c:v>42735</c:v>
                </c:pt>
                <c:pt idx="23">
                  <c:v>42643</c:v>
                </c:pt>
                <c:pt idx="24">
                  <c:v>42551</c:v>
                </c:pt>
                <c:pt idx="25">
                  <c:v>42460</c:v>
                </c:pt>
              </c:numCache>
            </c:numRef>
          </c:cat>
          <c:val>
            <c:numRef>
              <c:f>'数字基建-领先'!$K$6:$K$31</c:f>
              <c:numCache>
                <c:formatCode>#,##0.0_ </c:formatCode>
                <c:ptCount val="26"/>
                <c:pt idx="0">
                  <c:v>28.44806763285024</c:v>
                </c:pt>
                <c:pt idx="1">
                  <c:v>34.398483957393978</c:v>
                </c:pt>
                <c:pt idx="2">
                  <c:v>23.496425066591886</c:v>
                </c:pt>
                <c:pt idx="3">
                  <c:v>20.997000428510205</c:v>
                </c:pt>
                <c:pt idx="4">
                  <c:v>23.674383868558625</c:v>
                </c:pt>
                <c:pt idx="5">
                  <c:v>14.801200300075013</c:v>
                </c:pt>
                <c:pt idx="6">
                  <c:v>4.1541943491275379</c:v>
                </c:pt>
                <c:pt idx="7">
                  <c:v>2.5862700564143859</c:v>
                </c:pt>
                <c:pt idx="8">
                  <c:v>-3.041274438812458</c:v>
                </c:pt>
                <c:pt idx="9">
                  <c:v>20.742753623188403</c:v>
                </c:pt>
                <c:pt idx="10">
                  <c:v>-9.6146232017949025</c:v>
                </c:pt>
                <c:pt idx="11">
                  <c:v>11.629999182137896</c:v>
                </c:pt>
                <c:pt idx="12">
                  <c:v>6.9216475689067858</c:v>
                </c:pt>
                <c:pt idx="13">
                  <c:v>-15.369873514756616</c:v>
                </c:pt>
                <c:pt idx="14">
                  <c:v>65.527034407427635</c:v>
                </c:pt>
                <c:pt idx="15">
                  <c:v>64.673400673400678</c:v>
                </c:pt>
                <c:pt idx="16">
                  <c:v>96.95028972247637</c:v>
                </c:pt>
                <c:pt idx="17">
                  <c:v>138.30836682499088</c:v>
                </c:pt>
                <c:pt idx="18">
                  <c:v>44.51460142067878</c:v>
                </c:pt>
                <c:pt idx="19">
                  <c:v>27.752924982794227</c:v>
                </c:pt>
                <c:pt idx="20">
                  <c:v>13.342550985136526</c:v>
                </c:pt>
                <c:pt idx="21">
                  <c:v>-6.9680489462950357</c:v>
                </c:pt>
                <c:pt idx="22">
                  <c:v>31.486093814860936</c:v>
                </c:pt>
                <c:pt idx="23">
                  <c:v>28.61252489488826</c:v>
                </c:pt>
                <c:pt idx="24">
                  <c:v>19.422084623323023</c:v>
                </c:pt>
                <c:pt idx="25">
                  <c:v>22.074688796680508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1-CD0B-4F01-A8AE-A403BFE996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11750656"/>
        <c:axId val="1711759360"/>
      </c:lineChart>
      <c:dateAx>
        <c:axId val="1711739776"/>
        <c:scaling>
          <c:orientation val="minMax"/>
        </c:scaling>
        <c:delete val="0"/>
        <c:axPos val="b"/>
        <c:numFmt formatCode="yyyy\-mm" sourceLinked="0"/>
        <c:majorTickMark val="out"/>
        <c:minorTickMark val="none"/>
        <c:tickLblPos val="low"/>
        <c:spPr>
          <a:noFill/>
          <a:ln>
            <a:solidFill>
              <a:srgbClr val="000000"/>
            </a:solidFill>
          </a:ln>
        </c:spPr>
        <c:txPr>
          <a:bodyPr/>
          <a:lstStyle/>
          <a:p>
            <a:pPr>
              <a:defRPr sz="800" baseline="0">
                <a:latin typeface="Arial" panose="020B0604020202020204" pitchFamily="34" charset="0"/>
                <a:ea typeface="楷体" pitchFamily="49" charset="-122"/>
              </a:defRPr>
            </a:pPr>
            <a:endParaRPr lang="zh-CN"/>
          </a:p>
        </c:txPr>
        <c:crossAx val="1711753920"/>
        <c:crosses val="autoZero"/>
        <c:auto val="1"/>
        <c:lblOffset val="100"/>
        <c:baseTimeUnit val="months"/>
        <c:majorUnit val="3"/>
        <c:majorTimeUnit val="months"/>
      </c:dateAx>
      <c:valAx>
        <c:axId val="1711753920"/>
        <c:scaling>
          <c:orientation val="minMax"/>
        </c:scaling>
        <c:delete val="0"/>
        <c:axPos val="l"/>
        <c:title>
          <c:tx>
            <c:rich>
              <a:bodyPr rot="0" vert="horz"/>
              <a:lstStyle/>
              <a:p>
                <a:pPr>
                  <a:defRPr sz="800" b="0" baseline="0">
                    <a:latin typeface="Arial" panose="020B0604020202020204" pitchFamily="34" charset="0"/>
                    <a:ea typeface="楷体" pitchFamily="49" charset="-122"/>
                  </a:defRPr>
                </a:pPr>
                <a:r>
                  <a:rPr lang="en-US" altLang="zh-CN"/>
                  <a:t>(%)</a:t>
                </a:r>
              </a:p>
            </c:rich>
          </c:tx>
          <c:layout>
            <c:manualLayout>
              <c:xMode val="edge"/>
              <c:yMode val="edge"/>
              <c:x val="0"/>
              <c:y val="3.2560513269174734E-3"/>
            </c:manualLayout>
          </c:layout>
          <c:overlay val="0"/>
        </c:title>
        <c:numFmt formatCode="#,##0_);\(#,##0\)" sourceLinked="0"/>
        <c:majorTickMark val="out"/>
        <c:minorTickMark val="none"/>
        <c:tickLblPos val="nextTo"/>
        <c:spPr>
          <a:noFill/>
          <a:ln>
            <a:solidFill>
              <a:srgbClr val="000000"/>
            </a:solidFill>
          </a:ln>
        </c:spPr>
        <c:txPr>
          <a:bodyPr/>
          <a:lstStyle/>
          <a:p>
            <a:pPr>
              <a:defRPr sz="800" baseline="0">
                <a:latin typeface="Arial" panose="020B0604020202020204" pitchFamily="34" charset="0"/>
                <a:ea typeface="楷体" pitchFamily="49" charset="-122"/>
              </a:defRPr>
            </a:pPr>
            <a:endParaRPr lang="zh-CN"/>
          </a:p>
        </c:txPr>
        <c:crossAx val="1711739776"/>
        <c:crosses val="autoZero"/>
        <c:crossBetween val="between"/>
      </c:valAx>
      <c:valAx>
        <c:axId val="1711759360"/>
        <c:scaling>
          <c:orientation val="minMax"/>
        </c:scaling>
        <c:delete val="0"/>
        <c:axPos val="r"/>
        <c:numFmt formatCode="#,##0_ " sourceLinked="0"/>
        <c:majorTickMark val="out"/>
        <c:minorTickMark val="none"/>
        <c:tickLblPos val="nextTo"/>
        <c:spPr>
          <a:ln>
            <a:solidFill>
              <a:sysClr val="windowText" lastClr="000000"/>
            </a:solidFill>
          </a:ln>
        </c:spPr>
        <c:txPr>
          <a:bodyPr/>
          <a:lstStyle/>
          <a:p>
            <a:pPr>
              <a:defRPr sz="800">
                <a:latin typeface="Arial" panose="020B0604020202020204" pitchFamily="34" charset="0"/>
                <a:cs typeface="Arial" panose="020B0604020202020204" pitchFamily="34" charset="0"/>
              </a:defRPr>
            </a:pPr>
            <a:endParaRPr lang="zh-CN"/>
          </a:p>
        </c:txPr>
        <c:crossAx val="1711750656"/>
        <c:crosses val="max"/>
        <c:crossBetween val="between"/>
      </c:valAx>
      <c:dateAx>
        <c:axId val="1711750656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1711759360"/>
        <c:crosses val="autoZero"/>
        <c:auto val="1"/>
        <c:lblOffset val="100"/>
        <c:baseTimeUnit val="months"/>
      </c:dateAx>
    </c:plotArea>
    <c:legend>
      <c:legendPos val="t"/>
      <c:layout>
        <c:manualLayout>
          <c:xMode val="edge"/>
          <c:yMode val="edge"/>
          <c:x val="8.0769788644840454E-2"/>
          <c:y val="1.8689082783570975E-2"/>
          <c:w val="0.80958583880718626"/>
          <c:h val="0.12910433070866142"/>
        </c:manualLayout>
      </c:layout>
      <c:overlay val="0"/>
      <c:txPr>
        <a:bodyPr/>
        <a:lstStyle/>
        <a:p>
          <a:pPr>
            <a:defRPr sz="800" baseline="0">
              <a:latin typeface="Arial" panose="020B0604020202020204" pitchFamily="34" charset="0"/>
              <a:ea typeface="楷体" pitchFamily="49" charset="-122"/>
            </a:defRPr>
          </a:pPr>
          <a:endParaRPr lang="zh-CN"/>
        </a:p>
      </c:txPr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9.2318068794032343E-2"/>
          <c:y val="0.17056722782944431"/>
          <c:w val="0.8972630556411767"/>
          <c:h val="0.69923528145166025"/>
        </c:manualLayout>
      </c:layout>
      <c:barChart>
        <c:barDir val="col"/>
        <c:grouping val="stacked"/>
        <c:varyColors val="0"/>
        <c:ser>
          <c:idx val="0"/>
          <c:order val="0"/>
          <c:tx>
            <c:v>Facebook资本开支</c:v>
          </c:tx>
          <c:spPr>
            <a:solidFill>
              <a:srgbClr val="003778"/>
            </a:solidFill>
            <a:ln>
              <a:noFill/>
            </a:ln>
          </c:spPr>
          <c:invertIfNegative val="0"/>
          <c:cat>
            <c:numLit>
              <c:formatCode>General</c:formatCode>
              <c:ptCount val="27"/>
              <c:pt idx="0">
                <c:v>42735</c:v>
              </c:pt>
              <c:pt idx="1">
                <c:v>42825</c:v>
              </c:pt>
              <c:pt idx="2">
                <c:v>42916</c:v>
              </c:pt>
              <c:pt idx="3">
                <c:v>43008</c:v>
              </c:pt>
              <c:pt idx="4">
                <c:v>43100</c:v>
              </c:pt>
              <c:pt idx="5">
                <c:v>43190</c:v>
              </c:pt>
              <c:pt idx="6">
                <c:v>43281</c:v>
              </c:pt>
              <c:pt idx="7">
                <c:v>43373</c:v>
              </c:pt>
              <c:pt idx="8">
                <c:v>43465</c:v>
              </c:pt>
              <c:pt idx="9">
                <c:v>43555</c:v>
              </c:pt>
              <c:pt idx="10">
                <c:v>43646</c:v>
              </c:pt>
              <c:pt idx="11">
                <c:v>43738</c:v>
              </c:pt>
              <c:pt idx="12">
                <c:v>43830</c:v>
              </c:pt>
              <c:pt idx="13">
                <c:v>43921</c:v>
              </c:pt>
              <c:pt idx="14">
                <c:v>44012</c:v>
              </c:pt>
              <c:pt idx="15">
                <c:v>44104</c:v>
              </c:pt>
              <c:pt idx="16">
                <c:v>44196</c:v>
              </c:pt>
              <c:pt idx="17">
                <c:v>44286</c:v>
              </c:pt>
              <c:pt idx="18">
                <c:v>44377</c:v>
              </c:pt>
              <c:pt idx="19">
                <c:v>44469</c:v>
              </c:pt>
              <c:pt idx="20">
                <c:v>44561</c:v>
              </c:pt>
              <c:pt idx="21">
                <c:v>44651</c:v>
              </c:pt>
              <c:pt idx="22">
                <c:v>44742</c:v>
              </c:pt>
              <c:pt idx="23">
                <c:v>44834</c:v>
              </c:pt>
              <c:pt idx="24">
                <c:v>44926</c:v>
              </c:pt>
              <c:pt idx="25">
                <c:v>45016</c:v>
              </c:pt>
              <c:pt idx="26">
                <c:v>45107</c:v>
              </c:pt>
            </c:numLit>
          </c:cat>
          <c:val>
            <c:numLit>
              <c:formatCode>#,##0_);\(#,##0\)</c:formatCode>
              <c:ptCount val="27"/>
              <c:pt idx="0">
                <c:v>1269</c:v>
              </c:pt>
              <c:pt idx="1">
                <c:v>1271</c:v>
              </c:pt>
              <c:pt idx="2">
                <c:v>1444</c:v>
              </c:pt>
              <c:pt idx="3">
                <c:v>1755</c:v>
              </c:pt>
              <c:pt idx="4">
                <c:v>2262</c:v>
              </c:pt>
              <c:pt idx="5">
                <c:v>2812</c:v>
              </c:pt>
              <c:pt idx="6">
                <c:v>3459</c:v>
              </c:pt>
              <c:pt idx="7">
                <c:v>3343</c:v>
              </c:pt>
              <c:pt idx="8">
                <c:v>4366</c:v>
              </c:pt>
              <c:pt idx="9">
                <c:v>3837</c:v>
              </c:pt>
              <c:pt idx="10">
                <c:v>3633</c:v>
              </c:pt>
              <c:pt idx="11">
                <c:v>3532</c:v>
              </c:pt>
              <c:pt idx="12">
                <c:v>4100</c:v>
              </c:pt>
              <c:pt idx="13">
                <c:v>3558</c:v>
              </c:pt>
              <c:pt idx="14">
                <c:v>3255</c:v>
              </c:pt>
              <c:pt idx="15">
                <c:v>3689</c:v>
              </c:pt>
              <c:pt idx="16">
                <c:v>4613</c:v>
              </c:pt>
              <c:pt idx="17">
                <c:v>4272</c:v>
              </c:pt>
              <c:pt idx="18">
                <c:v>4612</c:v>
              </c:pt>
              <c:pt idx="19">
                <c:v>4313</c:v>
              </c:pt>
              <c:pt idx="20">
                <c:v>5370</c:v>
              </c:pt>
              <c:pt idx="21">
                <c:v>5441</c:v>
              </c:pt>
              <c:pt idx="22">
                <c:v>7572</c:v>
              </c:pt>
              <c:pt idx="23">
                <c:v>8318.0910000000003</c:v>
              </c:pt>
              <c:pt idx="24">
                <c:v>9639.1820000000007</c:v>
              </c:pt>
              <c:pt idx="25">
                <c:v>6550.6469999999999</c:v>
              </c:pt>
              <c:pt idx="26">
                <c:v>7099.1760000000004</c:v>
              </c:pt>
            </c:numLit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A7E-4453-80EA-A67E3C3C91E4}"/>
            </c:ext>
          </c:extLst>
        </c:ser>
        <c:ser>
          <c:idx val="1"/>
          <c:order val="1"/>
          <c:tx>
            <c:v>Google资本开支</c:v>
          </c:tx>
          <c:spPr>
            <a:solidFill>
              <a:srgbClr val="BFEBFB"/>
            </a:solidFill>
            <a:ln>
              <a:noFill/>
            </a:ln>
          </c:spPr>
          <c:invertIfNegative val="0"/>
          <c:cat>
            <c:numLit>
              <c:formatCode>General</c:formatCode>
              <c:ptCount val="27"/>
              <c:pt idx="0">
                <c:v>42735</c:v>
              </c:pt>
              <c:pt idx="1">
                <c:v>42825</c:v>
              </c:pt>
              <c:pt idx="2">
                <c:v>42916</c:v>
              </c:pt>
              <c:pt idx="3">
                <c:v>43008</c:v>
              </c:pt>
              <c:pt idx="4">
                <c:v>43100</c:v>
              </c:pt>
              <c:pt idx="5">
                <c:v>43190</c:v>
              </c:pt>
              <c:pt idx="6">
                <c:v>43281</c:v>
              </c:pt>
              <c:pt idx="7">
                <c:v>43373</c:v>
              </c:pt>
              <c:pt idx="8">
                <c:v>43465</c:v>
              </c:pt>
              <c:pt idx="9">
                <c:v>43555</c:v>
              </c:pt>
              <c:pt idx="10">
                <c:v>43646</c:v>
              </c:pt>
              <c:pt idx="11">
                <c:v>43738</c:v>
              </c:pt>
              <c:pt idx="12">
                <c:v>43830</c:v>
              </c:pt>
              <c:pt idx="13">
                <c:v>43921</c:v>
              </c:pt>
              <c:pt idx="14">
                <c:v>44012</c:v>
              </c:pt>
              <c:pt idx="15">
                <c:v>44104</c:v>
              </c:pt>
              <c:pt idx="16">
                <c:v>44196</c:v>
              </c:pt>
              <c:pt idx="17">
                <c:v>44286</c:v>
              </c:pt>
              <c:pt idx="18">
                <c:v>44377</c:v>
              </c:pt>
              <c:pt idx="19">
                <c:v>44469</c:v>
              </c:pt>
              <c:pt idx="20">
                <c:v>44561</c:v>
              </c:pt>
              <c:pt idx="21">
                <c:v>44651</c:v>
              </c:pt>
              <c:pt idx="22">
                <c:v>44742</c:v>
              </c:pt>
              <c:pt idx="23">
                <c:v>44834</c:v>
              </c:pt>
              <c:pt idx="24">
                <c:v>44926</c:v>
              </c:pt>
              <c:pt idx="25">
                <c:v>45016</c:v>
              </c:pt>
              <c:pt idx="26">
                <c:v>45107</c:v>
              </c:pt>
            </c:numLit>
          </c:cat>
          <c:val>
            <c:numLit>
              <c:formatCode>#,##0_);\(#,##0\)</c:formatCode>
              <c:ptCount val="27"/>
              <c:pt idx="0">
                <c:v>3078</c:v>
              </c:pt>
              <c:pt idx="1">
                <c:v>2508</c:v>
              </c:pt>
              <c:pt idx="2">
                <c:v>2831</c:v>
              </c:pt>
              <c:pt idx="3">
                <c:v>3538</c:v>
              </c:pt>
              <c:pt idx="4">
                <c:v>4307</c:v>
              </c:pt>
              <c:pt idx="5">
                <c:v>7299</c:v>
              </c:pt>
              <c:pt idx="6">
                <c:v>5477</c:v>
              </c:pt>
              <c:pt idx="7">
                <c:v>5282</c:v>
              </c:pt>
              <c:pt idx="8">
                <c:v>7081</c:v>
              </c:pt>
              <c:pt idx="9">
                <c:v>4638</c:v>
              </c:pt>
              <c:pt idx="10">
                <c:v>6126</c:v>
              </c:pt>
              <c:pt idx="11">
                <c:v>6732</c:v>
              </c:pt>
              <c:pt idx="12">
                <c:v>6052</c:v>
              </c:pt>
              <c:pt idx="13">
                <c:v>6005</c:v>
              </c:pt>
              <c:pt idx="14">
                <c:v>5391</c:v>
              </c:pt>
              <c:pt idx="15">
                <c:v>5406</c:v>
              </c:pt>
              <c:pt idx="16">
                <c:v>5479</c:v>
              </c:pt>
              <c:pt idx="17">
                <c:v>5942</c:v>
              </c:pt>
              <c:pt idx="18">
                <c:v>5496</c:v>
              </c:pt>
              <c:pt idx="19">
                <c:v>6819</c:v>
              </c:pt>
              <c:pt idx="20">
                <c:v>6383</c:v>
              </c:pt>
              <c:pt idx="21">
                <c:v>9786</c:v>
              </c:pt>
              <c:pt idx="22">
                <c:v>6828</c:v>
              </c:pt>
              <c:pt idx="23">
                <c:v>7727.6670000000004</c:v>
              </c:pt>
              <c:pt idx="24">
                <c:v>7616.1670000000004</c:v>
              </c:pt>
              <c:pt idx="25">
                <c:v>8825.7690000000002</c:v>
              </c:pt>
              <c:pt idx="26">
                <c:v>7837</c:v>
              </c:pt>
            </c:numLit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FA7E-4453-80EA-A67E3C3C91E4}"/>
            </c:ext>
          </c:extLst>
        </c:ser>
        <c:ser>
          <c:idx val="2"/>
          <c:order val="2"/>
          <c:tx>
            <c:v>Microsoft资本开支</c:v>
          </c:tx>
          <c:spPr>
            <a:solidFill>
              <a:srgbClr val="BFBFBF"/>
            </a:solidFill>
            <a:ln>
              <a:noFill/>
            </a:ln>
          </c:spPr>
          <c:invertIfNegative val="0"/>
          <c:cat>
            <c:numLit>
              <c:formatCode>General</c:formatCode>
              <c:ptCount val="27"/>
              <c:pt idx="0">
                <c:v>42735</c:v>
              </c:pt>
              <c:pt idx="1">
                <c:v>42825</c:v>
              </c:pt>
              <c:pt idx="2">
                <c:v>42916</c:v>
              </c:pt>
              <c:pt idx="3">
                <c:v>43008</c:v>
              </c:pt>
              <c:pt idx="4">
                <c:v>43100</c:v>
              </c:pt>
              <c:pt idx="5">
                <c:v>43190</c:v>
              </c:pt>
              <c:pt idx="6">
                <c:v>43281</c:v>
              </c:pt>
              <c:pt idx="7">
                <c:v>43373</c:v>
              </c:pt>
              <c:pt idx="8">
                <c:v>43465</c:v>
              </c:pt>
              <c:pt idx="9">
                <c:v>43555</c:v>
              </c:pt>
              <c:pt idx="10">
                <c:v>43646</c:v>
              </c:pt>
              <c:pt idx="11">
                <c:v>43738</c:v>
              </c:pt>
              <c:pt idx="12">
                <c:v>43830</c:v>
              </c:pt>
              <c:pt idx="13">
                <c:v>43921</c:v>
              </c:pt>
              <c:pt idx="14">
                <c:v>44012</c:v>
              </c:pt>
              <c:pt idx="15">
                <c:v>44104</c:v>
              </c:pt>
              <c:pt idx="16">
                <c:v>44196</c:v>
              </c:pt>
              <c:pt idx="17">
                <c:v>44286</c:v>
              </c:pt>
              <c:pt idx="18">
                <c:v>44377</c:v>
              </c:pt>
              <c:pt idx="19">
                <c:v>44469</c:v>
              </c:pt>
              <c:pt idx="20">
                <c:v>44561</c:v>
              </c:pt>
              <c:pt idx="21">
                <c:v>44651</c:v>
              </c:pt>
              <c:pt idx="22">
                <c:v>44742</c:v>
              </c:pt>
              <c:pt idx="23">
                <c:v>44834</c:v>
              </c:pt>
              <c:pt idx="24">
                <c:v>44926</c:v>
              </c:pt>
              <c:pt idx="25">
                <c:v>45016</c:v>
              </c:pt>
              <c:pt idx="26">
                <c:v>45107</c:v>
              </c:pt>
            </c:numLit>
          </c:cat>
          <c:val>
            <c:numLit>
              <c:formatCode>#,##0_);\(#,##0\)</c:formatCode>
              <c:ptCount val="27"/>
              <c:pt idx="0">
                <c:v>1988</c:v>
              </c:pt>
              <c:pt idx="1">
                <c:v>1695</c:v>
              </c:pt>
              <c:pt idx="2">
                <c:v>2283</c:v>
              </c:pt>
              <c:pt idx="3">
                <c:v>2132</c:v>
              </c:pt>
              <c:pt idx="4">
                <c:v>2586</c:v>
              </c:pt>
              <c:pt idx="5">
                <c:v>2934</c:v>
              </c:pt>
              <c:pt idx="6">
                <c:v>3980</c:v>
              </c:pt>
              <c:pt idx="7">
                <c:v>3602</c:v>
              </c:pt>
              <c:pt idx="8">
                <c:v>3707</c:v>
              </c:pt>
              <c:pt idx="9">
                <c:v>2565</c:v>
              </c:pt>
              <c:pt idx="10">
                <c:v>4051</c:v>
              </c:pt>
              <c:pt idx="11">
                <c:v>3385</c:v>
              </c:pt>
              <c:pt idx="12">
                <c:v>3545</c:v>
              </c:pt>
              <c:pt idx="13">
                <c:v>3767</c:v>
              </c:pt>
              <c:pt idx="14">
                <c:v>4744</c:v>
              </c:pt>
              <c:pt idx="15">
                <c:v>4907</c:v>
              </c:pt>
              <c:pt idx="16">
                <c:v>4174</c:v>
              </c:pt>
              <c:pt idx="17">
                <c:v>5089</c:v>
              </c:pt>
              <c:pt idx="18">
                <c:v>6452</c:v>
              </c:pt>
              <c:pt idx="19">
                <c:v>5810</c:v>
              </c:pt>
              <c:pt idx="20">
                <c:v>5865</c:v>
              </c:pt>
              <c:pt idx="21">
                <c:v>5340</c:v>
              </c:pt>
              <c:pt idx="22">
                <c:v>6871</c:v>
              </c:pt>
              <c:pt idx="23">
                <c:v>6471.6320000000005</c:v>
              </c:pt>
              <c:pt idx="24">
                <c:v>6762.1050000000005</c:v>
              </c:pt>
              <c:pt idx="25">
                <c:v>6648.1050000000005</c:v>
              </c:pt>
              <c:pt idx="26">
                <c:v>7339.4210000000003</c:v>
              </c:pt>
            </c:numLit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FA7E-4453-80EA-A67E3C3C91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11735968"/>
        <c:axId val="1711737600"/>
      </c:barChart>
      <c:lineChart>
        <c:grouping val="standard"/>
        <c:varyColors val="0"/>
        <c:ser>
          <c:idx val="4"/>
          <c:order val="3"/>
          <c:tx>
            <c:v>北美三大云商合计资本开支同比（右轴）</c:v>
          </c:tx>
          <c:spPr>
            <a:ln w="19050">
              <a:solidFill>
                <a:srgbClr val="C00000"/>
              </a:solidFill>
            </a:ln>
          </c:spPr>
          <c:marker>
            <c:symbol val="none"/>
          </c:marker>
          <c:dPt>
            <c:idx val="21"/>
            <c:bubble3D val="0"/>
            <c:spPr>
              <a:ln w="19050">
                <a:solidFill>
                  <a:srgbClr val="C00000"/>
                </a:solidFill>
                <a:prstDash val="sysDot"/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4-FA7E-4453-80EA-A67E3C3C91E4}"/>
              </c:ext>
            </c:extLst>
          </c:dPt>
          <c:dPt>
            <c:idx val="22"/>
            <c:bubble3D val="0"/>
            <c:spPr>
              <a:ln w="19050">
                <a:solidFill>
                  <a:srgbClr val="C00000"/>
                </a:solidFill>
                <a:prstDash val="sysDot"/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6-FA7E-4453-80EA-A67E3C3C91E4}"/>
              </c:ext>
            </c:extLst>
          </c:dPt>
          <c:dPt>
            <c:idx val="23"/>
            <c:bubble3D val="0"/>
            <c:spPr>
              <a:ln w="19050">
                <a:solidFill>
                  <a:srgbClr val="C00000"/>
                </a:solidFill>
                <a:prstDash val="sysDot"/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8-FA7E-4453-80EA-A67E3C3C91E4}"/>
              </c:ext>
            </c:extLst>
          </c:dPt>
          <c:dPt>
            <c:idx val="24"/>
            <c:bubble3D val="0"/>
            <c:spPr>
              <a:ln w="19050">
                <a:solidFill>
                  <a:srgbClr val="C00000"/>
                </a:solidFill>
                <a:prstDash val="sysDot"/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A-FA7E-4453-80EA-A67E3C3C91E4}"/>
              </c:ext>
            </c:extLst>
          </c:dPt>
          <c:dPt>
            <c:idx val="25"/>
            <c:bubble3D val="0"/>
            <c:spPr>
              <a:ln w="19050">
                <a:solidFill>
                  <a:srgbClr val="C00000"/>
                </a:solidFill>
                <a:prstDash val="sysDot"/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C-FA7E-4453-80EA-A67E3C3C91E4}"/>
              </c:ext>
            </c:extLst>
          </c:dPt>
          <c:dPt>
            <c:idx val="26"/>
            <c:bubble3D val="0"/>
            <c:spPr>
              <a:ln w="19050">
                <a:solidFill>
                  <a:srgbClr val="C00000"/>
                </a:solidFill>
                <a:prstDash val="sysDot"/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E-FA7E-4453-80EA-A67E3C3C91E4}"/>
              </c:ext>
            </c:extLst>
          </c:dPt>
          <c:cat>
            <c:numLit>
              <c:formatCode>m/d/yyyy</c:formatCode>
              <c:ptCount val="27"/>
              <c:pt idx="0">
                <c:v>42735</c:v>
              </c:pt>
              <c:pt idx="1">
                <c:v>42825</c:v>
              </c:pt>
              <c:pt idx="2">
                <c:v>42916</c:v>
              </c:pt>
              <c:pt idx="3">
                <c:v>43008</c:v>
              </c:pt>
              <c:pt idx="4">
                <c:v>43100</c:v>
              </c:pt>
              <c:pt idx="5">
                <c:v>43190</c:v>
              </c:pt>
              <c:pt idx="6">
                <c:v>43281</c:v>
              </c:pt>
              <c:pt idx="7">
                <c:v>43373</c:v>
              </c:pt>
              <c:pt idx="8">
                <c:v>43465</c:v>
              </c:pt>
              <c:pt idx="9">
                <c:v>43555</c:v>
              </c:pt>
              <c:pt idx="10">
                <c:v>43646</c:v>
              </c:pt>
              <c:pt idx="11">
                <c:v>43738</c:v>
              </c:pt>
              <c:pt idx="12">
                <c:v>43830</c:v>
              </c:pt>
              <c:pt idx="13">
                <c:v>43921</c:v>
              </c:pt>
              <c:pt idx="14">
                <c:v>44012</c:v>
              </c:pt>
              <c:pt idx="15">
                <c:v>44104</c:v>
              </c:pt>
              <c:pt idx="16">
                <c:v>44196</c:v>
              </c:pt>
              <c:pt idx="17">
                <c:v>44286</c:v>
              </c:pt>
              <c:pt idx="18">
                <c:v>44377</c:v>
              </c:pt>
              <c:pt idx="19">
                <c:v>44469</c:v>
              </c:pt>
              <c:pt idx="20">
                <c:v>44561</c:v>
              </c:pt>
              <c:pt idx="21">
                <c:v>44651</c:v>
              </c:pt>
              <c:pt idx="22">
                <c:v>44742</c:v>
              </c:pt>
              <c:pt idx="23">
                <c:v>44834</c:v>
              </c:pt>
              <c:pt idx="24">
                <c:v>44926</c:v>
              </c:pt>
              <c:pt idx="25">
                <c:v>45016</c:v>
              </c:pt>
              <c:pt idx="26">
                <c:v>45107</c:v>
              </c:pt>
            </c:numLit>
          </c:cat>
          <c:val>
            <c:numLit>
              <c:formatCode>0.0%</c:formatCode>
              <c:ptCount val="27"/>
              <c:pt idx="0">
                <c:v>0.31486093814860938</c:v>
              </c:pt>
              <c:pt idx="1">
                <c:v>-6.9680489462950357E-2</c:v>
              </c:pt>
              <c:pt idx="2">
                <c:v>0.13342550985136525</c:v>
              </c:pt>
              <c:pt idx="3">
                <c:v>0.27752924982794225</c:v>
              </c:pt>
              <c:pt idx="4">
                <c:v>0.44514601420678779</c:v>
              </c:pt>
              <c:pt idx="5">
                <c:v>1.3830836682499088</c:v>
              </c:pt>
              <c:pt idx="6">
                <c:v>0.96950289722476368</c:v>
              </c:pt>
              <c:pt idx="7">
                <c:v>0.64673400673400683</c:v>
              </c:pt>
              <c:pt idx="8">
                <c:v>0.65527034407427642</c:v>
              </c:pt>
              <c:pt idx="9">
                <c:v>-0.15369873514756616</c:v>
              </c:pt>
              <c:pt idx="10">
                <c:v>6.9216475689067858E-2</c:v>
              </c:pt>
              <c:pt idx="11">
                <c:v>0.11629999182137896</c:v>
              </c:pt>
              <c:pt idx="12">
                <c:v>-9.6146232017949029E-2</c:v>
              </c:pt>
              <c:pt idx="13">
                <c:v>0.20742753623188404</c:v>
              </c:pt>
              <c:pt idx="14">
                <c:v>-3.041274438812458E-2</c:v>
              </c:pt>
              <c:pt idx="15">
                <c:v>2.5862700564143859E-2</c:v>
              </c:pt>
              <c:pt idx="16">
                <c:v>4.1541943491275379E-2</c:v>
              </c:pt>
              <c:pt idx="17">
                <c:v>0.14801200300075013</c:v>
              </c:pt>
              <c:pt idx="18">
                <c:v>0.23674383868558624</c:v>
              </c:pt>
              <c:pt idx="19">
                <c:v>0.20997000428510204</c:v>
              </c:pt>
              <c:pt idx="20">
                <c:v>0.23496425066591886</c:v>
              </c:pt>
              <c:pt idx="21">
                <c:v>0.34398483957393977</c:v>
              </c:pt>
              <c:pt idx="22">
                <c:v>0.28448067632850238</c:v>
              </c:pt>
              <c:pt idx="23">
                <c:v>0.32908688466532898</c:v>
              </c:pt>
              <c:pt idx="24">
                <c:v>0.3632338517425362</c:v>
              </c:pt>
              <c:pt idx="25">
                <c:v>7.0866971361890352E-2</c:v>
              </c:pt>
              <c:pt idx="26">
                <c:v>4.7228480090263814E-2</c:v>
              </c:pt>
            </c:numLit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F-FA7E-4453-80EA-A67E3C3C91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11731072"/>
        <c:axId val="1711743584"/>
      </c:lineChart>
      <c:catAx>
        <c:axId val="1711735968"/>
        <c:scaling>
          <c:orientation val="minMax"/>
        </c:scaling>
        <c:delete val="0"/>
        <c:axPos val="b"/>
        <c:numFmt formatCode="yyyy\-mm" sourceLinked="0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</c:spPr>
        <c:txPr>
          <a:bodyPr rot="-5400000" vert="horz"/>
          <a:lstStyle/>
          <a:p>
            <a:pPr>
              <a:defRPr sz="700" baseline="0">
                <a:latin typeface="Arial" panose="020B0604020202020204" pitchFamily="34" charset="0"/>
                <a:ea typeface="楷体" pitchFamily="49" charset="-122"/>
              </a:defRPr>
            </a:pPr>
            <a:endParaRPr lang="zh-CN"/>
          </a:p>
        </c:txPr>
        <c:crossAx val="1711737600"/>
        <c:crosses val="autoZero"/>
        <c:auto val="0"/>
        <c:lblAlgn val="ctr"/>
        <c:lblOffset val="100"/>
        <c:noMultiLvlLbl val="0"/>
      </c:catAx>
      <c:valAx>
        <c:axId val="1711737600"/>
        <c:scaling>
          <c:orientation val="minMax"/>
        </c:scaling>
        <c:delete val="0"/>
        <c:axPos val="l"/>
        <c:title>
          <c:tx>
            <c:rich>
              <a:bodyPr rot="0" vert="horz"/>
              <a:lstStyle/>
              <a:p>
                <a:pPr>
                  <a:defRPr sz="700" b="0" i="0" baseline="0">
                    <a:latin typeface="Arial" panose="020B0604020202020204" pitchFamily="34" charset="0"/>
                    <a:ea typeface="楷体" pitchFamily="49" charset="-122"/>
                  </a:defRPr>
                </a:pPr>
                <a:r>
                  <a:rPr lang="en-US" altLang="zh-CN" sz="700"/>
                  <a:t>(</a:t>
                </a:r>
                <a:r>
                  <a:rPr lang="zh-CN" altLang="en-US" sz="700"/>
                  <a:t>百万美元</a:t>
                </a:r>
                <a:r>
                  <a:rPr lang="en-US" altLang="zh-CN" sz="700"/>
                  <a:t>)</a:t>
                </a:r>
              </a:p>
            </c:rich>
          </c:tx>
          <c:layout>
            <c:manualLayout>
              <c:xMode val="edge"/>
              <c:yMode val="edge"/>
              <c:x val="4.828947368421055E-3"/>
              <c:y val="8.253135024788575E-4"/>
            </c:manualLayout>
          </c:layout>
          <c:overlay val="0"/>
        </c:title>
        <c:numFmt formatCode="#,##0_);\(#,##0\)" sourceLinked="0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</c:spPr>
        <c:txPr>
          <a:bodyPr/>
          <a:lstStyle/>
          <a:p>
            <a:pPr>
              <a:defRPr sz="700" baseline="0">
                <a:latin typeface="Arial" panose="020B0604020202020204" pitchFamily="34" charset="0"/>
                <a:ea typeface="楷体" pitchFamily="49" charset="-122"/>
              </a:defRPr>
            </a:pPr>
            <a:endParaRPr lang="zh-CN"/>
          </a:p>
        </c:txPr>
        <c:crossAx val="1711735968"/>
        <c:crossesAt val="1"/>
        <c:crossBetween val="between"/>
      </c:valAx>
      <c:valAx>
        <c:axId val="1711743584"/>
        <c:scaling>
          <c:orientation val="minMax"/>
        </c:scaling>
        <c:delete val="0"/>
        <c:axPos val="r"/>
        <c:numFmt formatCode="0%" sourceLinked="0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</c:spPr>
        <c:txPr>
          <a:bodyPr/>
          <a:lstStyle/>
          <a:p>
            <a:pPr>
              <a:defRPr sz="700" baseline="0">
                <a:latin typeface="Arial" panose="020B0604020202020204" pitchFamily="34" charset="0"/>
                <a:ea typeface="楷体" pitchFamily="49" charset="-122"/>
              </a:defRPr>
            </a:pPr>
            <a:endParaRPr lang="zh-CN"/>
          </a:p>
        </c:txPr>
        <c:crossAx val="1711731072"/>
        <c:crosses val="max"/>
        <c:crossBetween val="between"/>
      </c:valAx>
      <c:dateAx>
        <c:axId val="1711731072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one"/>
        <c:crossAx val="1711743584"/>
        <c:crosses val="autoZero"/>
        <c:auto val="1"/>
        <c:lblOffset val="100"/>
        <c:baseTimeUnit val="months"/>
      </c:dateAx>
      <c:spPr>
        <a:noFill/>
        <a:ln w="25400">
          <a:noFill/>
        </a:ln>
      </c:spPr>
    </c:plotArea>
    <c:legend>
      <c:legendPos val="t"/>
      <c:layout>
        <c:manualLayout>
          <c:xMode val="edge"/>
          <c:yMode val="edge"/>
          <c:x val="0.10019651080130224"/>
          <c:y val="2.193745707538251E-2"/>
          <c:w val="0.82231167337550315"/>
          <c:h val="0.21752102621978411"/>
        </c:manualLayout>
      </c:layout>
      <c:overlay val="0"/>
      <c:txPr>
        <a:bodyPr/>
        <a:lstStyle/>
        <a:p>
          <a:pPr>
            <a:defRPr sz="700" baseline="0">
              <a:latin typeface="Arial" panose="020B0604020202020204" pitchFamily="34" charset="0"/>
              <a:ea typeface="楷体" pitchFamily="49" charset="-122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 paperSize="9" orientation="landscape"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5.0182232559008458E-2"/>
          <c:y val="7.3573146698699216E-2"/>
          <c:w val="0.8972630556411767"/>
          <c:h val="0.7896839429013932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'元宇宙-领先'!$L$1</c:f>
              <c:strCache>
                <c:ptCount val="1"/>
                <c:pt idx="0">
                  <c:v>全球VR/AR行业融资并购金额（MA3）</c:v>
                </c:pt>
              </c:strCache>
            </c:strRef>
          </c:tx>
          <c:spPr>
            <a:solidFill>
              <a:srgbClr val="BFEBFB"/>
            </a:solidFill>
            <a:ln>
              <a:noFill/>
            </a:ln>
          </c:spPr>
          <c:invertIfNegative val="0"/>
          <c:cat>
            <c:numRef>
              <c:f>'元宇宙-领先'!$J$2:$J$45</c:f>
              <c:numCache>
                <c:formatCode>m/d/yyyy</c:formatCode>
                <c:ptCount val="44"/>
                <c:pt idx="0">
                  <c:v>44865</c:v>
                </c:pt>
                <c:pt idx="1">
                  <c:v>44834</c:v>
                </c:pt>
                <c:pt idx="2">
                  <c:v>44804</c:v>
                </c:pt>
                <c:pt idx="3">
                  <c:v>44773</c:v>
                </c:pt>
                <c:pt idx="4">
                  <c:v>44742</c:v>
                </c:pt>
                <c:pt idx="5">
                  <c:v>44712</c:v>
                </c:pt>
                <c:pt idx="6">
                  <c:v>44681</c:v>
                </c:pt>
                <c:pt idx="7">
                  <c:v>44651</c:v>
                </c:pt>
                <c:pt idx="8">
                  <c:v>44620</c:v>
                </c:pt>
                <c:pt idx="9">
                  <c:v>44592</c:v>
                </c:pt>
                <c:pt idx="10">
                  <c:v>44561</c:v>
                </c:pt>
                <c:pt idx="11">
                  <c:v>44530</c:v>
                </c:pt>
                <c:pt idx="12">
                  <c:v>44500</c:v>
                </c:pt>
                <c:pt idx="13">
                  <c:v>44469</c:v>
                </c:pt>
                <c:pt idx="14">
                  <c:v>44439</c:v>
                </c:pt>
                <c:pt idx="15">
                  <c:v>44408</c:v>
                </c:pt>
                <c:pt idx="16">
                  <c:v>44377</c:v>
                </c:pt>
                <c:pt idx="17">
                  <c:v>44347</c:v>
                </c:pt>
                <c:pt idx="18">
                  <c:v>44316</c:v>
                </c:pt>
                <c:pt idx="19">
                  <c:v>44286</c:v>
                </c:pt>
                <c:pt idx="20">
                  <c:v>44255</c:v>
                </c:pt>
                <c:pt idx="21">
                  <c:v>44227</c:v>
                </c:pt>
                <c:pt idx="22">
                  <c:v>44196</c:v>
                </c:pt>
                <c:pt idx="23">
                  <c:v>44165</c:v>
                </c:pt>
                <c:pt idx="24">
                  <c:v>44135</c:v>
                </c:pt>
                <c:pt idx="25">
                  <c:v>44104</c:v>
                </c:pt>
                <c:pt idx="26">
                  <c:v>44074</c:v>
                </c:pt>
                <c:pt idx="27">
                  <c:v>44043</c:v>
                </c:pt>
                <c:pt idx="28">
                  <c:v>44012</c:v>
                </c:pt>
                <c:pt idx="29">
                  <c:v>43982</c:v>
                </c:pt>
                <c:pt idx="30">
                  <c:v>43951</c:v>
                </c:pt>
                <c:pt idx="31">
                  <c:v>43921</c:v>
                </c:pt>
                <c:pt idx="32">
                  <c:v>43890</c:v>
                </c:pt>
                <c:pt idx="33">
                  <c:v>43861</c:v>
                </c:pt>
                <c:pt idx="34">
                  <c:v>43830</c:v>
                </c:pt>
                <c:pt idx="35">
                  <c:v>43799</c:v>
                </c:pt>
                <c:pt idx="36">
                  <c:v>43769</c:v>
                </c:pt>
                <c:pt idx="37">
                  <c:v>43738</c:v>
                </c:pt>
                <c:pt idx="38">
                  <c:v>43708</c:v>
                </c:pt>
                <c:pt idx="39">
                  <c:v>43677</c:v>
                </c:pt>
                <c:pt idx="40">
                  <c:v>43646</c:v>
                </c:pt>
                <c:pt idx="41">
                  <c:v>43616</c:v>
                </c:pt>
                <c:pt idx="42">
                  <c:v>43585</c:v>
                </c:pt>
                <c:pt idx="43">
                  <c:v>43555</c:v>
                </c:pt>
              </c:numCache>
            </c:numRef>
          </c:cat>
          <c:val>
            <c:numRef>
              <c:f>'元宇宙-领先'!$L$2:$L$45</c:f>
              <c:numCache>
                <c:formatCode>_(* #,##0.00_);_(* \(#,##0.00\);_(* "-"??_);_(@_)</c:formatCode>
                <c:ptCount val="44"/>
                <c:pt idx="0">
                  <c:v>14.613333333333335</c:v>
                </c:pt>
                <c:pt idx="1">
                  <c:v>9.4666666666666668</c:v>
                </c:pt>
                <c:pt idx="2">
                  <c:v>10.246666666666666</c:v>
                </c:pt>
                <c:pt idx="3">
                  <c:v>14.543333333333331</c:v>
                </c:pt>
                <c:pt idx="4">
                  <c:v>72.116666666666674</c:v>
                </c:pt>
                <c:pt idx="5">
                  <c:v>83.490733333333338</c:v>
                </c:pt>
                <c:pt idx="6">
                  <c:v>88.200733333333332</c:v>
                </c:pt>
                <c:pt idx="7">
                  <c:v>35.330733333333335</c:v>
                </c:pt>
                <c:pt idx="8">
                  <c:v>28.813333333333333</c:v>
                </c:pt>
                <c:pt idx="9">
                  <c:v>38.423333333333339</c:v>
                </c:pt>
                <c:pt idx="10">
                  <c:v>49.949999999999996</c:v>
                </c:pt>
                <c:pt idx="11">
                  <c:v>45.41</c:v>
                </c:pt>
                <c:pt idx="12">
                  <c:v>59.620000000000005</c:v>
                </c:pt>
                <c:pt idx="13">
                  <c:v>59.303333333333335</c:v>
                </c:pt>
                <c:pt idx="14">
                  <c:v>62.483333333333327</c:v>
                </c:pt>
                <c:pt idx="15">
                  <c:v>50.98</c:v>
                </c:pt>
                <c:pt idx="16">
                  <c:v>65.233333333333334</c:v>
                </c:pt>
                <c:pt idx="17">
                  <c:v>63.663333333333334</c:v>
                </c:pt>
                <c:pt idx="18">
                  <c:v>42.726666666666659</c:v>
                </c:pt>
                <c:pt idx="19">
                  <c:v>14.493333333333332</c:v>
                </c:pt>
                <c:pt idx="20">
                  <c:v>9.8966666666666665</c:v>
                </c:pt>
                <c:pt idx="21">
                  <c:v>11.87</c:v>
                </c:pt>
                <c:pt idx="22">
                  <c:v>14.186666666666667</c:v>
                </c:pt>
                <c:pt idx="23">
                  <c:v>24.716666666666669</c:v>
                </c:pt>
                <c:pt idx="24">
                  <c:v>24.403333333333332</c:v>
                </c:pt>
                <c:pt idx="25">
                  <c:v>30.179999999999996</c:v>
                </c:pt>
                <c:pt idx="26">
                  <c:v>23.646666666666665</c:v>
                </c:pt>
                <c:pt idx="27">
                  <c:v>33.82</c:v>
                </c:pt>
                <c:pt idx="28">
                  <c:v>25.443333333333332</c:v>
                </c:pt>
                <c:pt idx="29">
                  <c:v>20.703333333333333</c:v>
                </c:pt>
                <c:pt idx="30">
                  <c:v>7.4866666666666672</c:v>
                </c:pt>
                <c:pt idx="31">
                  <c:v>11.233333333333334</c:v>
                </c:pt>
                <c:pt idx="32">
                  <c:v>10.663333333333332</c:v>
                </c:pt>
                <c:pt idx="33">
                  <c:v>14.626666666666665</c:v>
                </c:pt>
                <c:pt idx="34">
                  <c:v>21.566666666666666</c:v>
                </c:pt>
                <c:pt idx="35">
                  <c:v>44.333333333333336</c:v>
                </c:pt>
                <c:pt idx="36">
                  <c:v>42.666666666666664</c:v>
                </c:pt>
                <c:pt idx="37">
                  <c:v>46.933333333333337</c:v>
                </c:pt>
                <c:pt idx="38">
                  <c:v>24.52333333333333</c:v>
                </c:pt>
                <c:pt idx="39">
                  <c:v>29.056666666666661</c:v>
                </c:pt>
                <c:pt idx="40">
                  <c:v>20.756666666666668</c:v>
                </c:pt>
                <c:pt idx="41">
                  <c:v>23.866666666666664</c:v>
                </c:pt>
                <c:pt idx="42">
                  <c:v>17.333333333333332</c:v>
                </c:pt>
                <c:pt idx="43">
                  <c:v>20.033333333333335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6D7-4FDA-A862-22BEED647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11742496"/>
        <c:axId val="1711759904"/>
      </c:barChart>
      <c:lineChart>
        <c:grouping val="standard"/>
        <c:varyColors val="0"/>
        <c:ser>
          <c:idx val="1"/>
          <c:order val="1"/>
          <c:tx>
            <c:strRef>
              <c:f>'元宇宙-领先'!$M$1</c:f>
              <c:strCache>
                <c:ptCount val="1"/>
                <c:pt idx="0">
                  <c:v>同比（右轴）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cat>
            <c:numRef>
              <c:f>'元宇宙-领先'!$J$2:$J$45</c:f>
              <c:numCache>
                <c:formatCode>m/d/yyyy</c:formatCode>
                <c:ptCount val="44"/>
                <c:pt idx="0">
                  <c:v>44865</c:v>
                </c:pt>
                <c:pt idx="1">
                  <c:v>44834</c:v>
                </c:pt>
                <c:pt idx="2">
                  <c:v>44804</c:v>
                </c:pt>
                <c:pt idx="3">
                  <c:v>44773</c:v>
                </c:pt>
                <c:pt idx="4">
                  <c:v>44742</c:v>
                </c:pt>
                <c:pt idx="5">
                  <c:v>44712</c:v>
                </c:pt>
                <c:pt idx="6">
                  <c:v>44681</c:v>
                </c:pt>
                <c:pt idx="7">
                  <c:v>44651</c:v>
                </c:pt>
                <c:pt idx="8">
                  <c:v>44620</c:v>
                </c:pt>
                <c:pt idx="9">
                  <c:v>44592</c:v>
                </c:pt>
                <c:pt idx="10">
                  <c:v>44561</c:v>
                </c:pt>
                <c:pt idx="11">
                  <c:v>44530</c:v>
                </c:pt>
                <c:pt idx="12">
                  <c:v>44500</c:v>
                </c:pt>
                <c:pt idx="13">
                  <c:v>44469</c:v>
                </c:pt>
                <c:pt idx="14">
                  <c:v>44439</c:v>
                </c:pt>
                <c:pt idx="15">
                  <c:v>44408</c:v>
                </c:pt>
                <c:pt idx="16">
                  <c:v>44377</c:v>
                </c:pt>
                <c:pt idx="17">
                  <c:v>44347</c:v>
                </c:pt>
                <c:pt idx="18">
                  <c:v>44316</c:v>
                </c:pt>
                <c:pt idx="19">
                  <c:v>44286</c:v>
                </c:pt>
                <c:pt idx="20">
                  <c:v>44255</c:v>
                </c:pt>
                <c:pt idx="21">
                  <c:v>44227</c:v>
                </c:pt>
                <c:pt idx="22">
                  <c:v>44196</c:v>
                </c:pt>
                <c:pt idx="23">
                  <c:v>44165</c:v>
                </c:pt>
                <c:pt idx="24">
                  <c:v>44135</c:v>
                </c:pt>
                <c:pt idx="25">
                  <c:v>44104</c:v>
                </c:pt>
                <c:pt idx="26">
                  <c:v>44074</c:v>
                </c:pt>
                <c:pt idx="27">
                  <c:v>44043</c:v>
                </c:pt>
                <c:pt idx="28">
                  <c:v>44012</c:v>
                </c:pt>
                <c:pt idx="29">
                  <c:v>43982</c:v>
                </c:pt>
                <c:pt idx="30">
                  <c:v>43951</c:v>
                </c:pt>
                <c:pt idx="31">
                  <c:v>43921</c:v>
                </c:pt>
                <c:pt idx="32">
                  <c:v>43890</c:v>
                </c:pt>
                <c:pt idx="33">
                  <c:v>43861</c:v>
                </c:pt>
                <c:pt idx="34">
                  <c:v>43830</c:v>
                </c:pt>
                <c:pt idx="35">
                  <c:v>43799</c:v>
                </c:pt>
                <c:pt idx="36">
                  <c:v>43769</c:v>
                </c:pt>
                <c:pt idx="37">
                  <c:v>43738</c:v>
                </c:pt>
                <c:pt idx="38">
                  <c:v>43708</c:v>
                </c:pt>
                <c:pt idx="39">
                  <c:v>43677</c:v>
                </c:pt>
                <c:pt idx="40">
                  <c:v>43646</c:v>
                </c:pt>
                <c:pt idx="41">
                  <c:v>43616</c:v>
                </c:pt>
                <c:pt idx="42">
                  <c:v>43585</c:v>
                </c:pt>
                <c:pt idx="43">
                  <c:v>43555</c:v>
                </c:pt>
              </c:numCache>
            </c:numRef>
          </c:cat>
          <c:val>
            <c:numRef>
              <c:f>'元宇宙-领先'!$M$2:$M$45</c:f>
              <c:numCache>
                <c:formatCode>0%</c:formatCode>
                <c:ptCount val="44"/>
                <c:pt idx="0">
                  <c:v>-0.75489209437548921</c:v>
                </c:pt>
                <c:pt idx="1">
                  <c:v>-0.84036872576021582</c:v>
                </c:pt>
                <c:pt idx="2">
                  <c:v>-0.83600960256068291</c:v>
                </c:pt>
                <c:pt idx="3">
                  <c:v>-0.71472472865175884</c:v>
                </c:pt>
                <c:pt idx="4">
                  <c:v>0.10551865099642321</c:v>
                </c:pt>
                <c:pt idx="5">
                  <c:v>0.31144143672443581</c:v>
                </c:pt>
                <c:pt idx="6">
                  <c:v>1.0643017631455769</c:v>
                </c:pt>
                <c:pt idx="7">
                  <c:v>1.4377230910763572</c:v>
                </c:pt>
                <c:pt idx="8">
                  <c:v>1.9114179858538227</c:v>
                </c:pt>
                <c:pt idx="9">
                  <c:v>2.2370120752597593</c:v>
                </c:pt>
                <c:pt idx="10">
                  <c:v>2.5209116541353378</c:v>
                </c:pt>
                <c:pt idx="11">
                  <c:v>0.83722184760620344</c:v>
                </c:pt>
                <c:pt idx="12">
                  <c:v>1.4431088649091657</c:v>
                </c:pt>
                <c:pt idx="13">
                  <c:v>0.96498785067373571</c:v>
                </c:pt>
                <c:pt idx="14">
                  <c:v>1.6423738370453904</c:v>
                </c:pt>
                <c:pt idx="15">
                  <c:v>0.50739207569485512</c:v>
                </c:pt>
                <c:pt idx="16">
                  <c:v>1.5638674177911702</c:v>
                </c:pt>
                <c:pt idx="17">
                  <c:v>2.0750281758170988</c:v>
                </c:pt>
                <c:pt idx="18">
                  <c:v>4.7070347284060539</c:v>
                </c:pt>
                <c:pt idx="19">
                  <c:v>0.29020771513353094</c:v>
                </c:pt>
                <c:pt idx="20">
                  <c:v>-7.1897467958736971E-2</c:v>
                </c:pt>
                <c:pt idx="21">
                  <c:v>-0.18846855059252499</c:v>
                </c:pt>
                <c:pt idx="22">
                  <c:v>-0.34219474497681601</c:v>
                </c:pt>
                <c:pt idx="23">
                  <c:v>-0.44248120300751881</c:v>
                </c:pt>
                <c:pt idx="24">
                  <c:v>-0.42804687499999994</c:v>
                </c:pt>
                <c:pt idx="25">
                  <c:v>-0.35696022727272736</c:v>
                </c:pt>
                <c:pt idx="26">
                  <c:v>-3.5748266956639907E-2</c:v>
                </c:pt>
                <c:pt idx="27">
                  <c:v>0.16393254560055093</c:v>
                </c:pt>
                <c:pt idx="28">
                  <c:v>0.2257909105508269</c:v>
                </c:pt>
                <c:pt idx="29">
                  <c:v>-0.13254189944134065</c:v>
                </c:pt>
                <c:pt idx="30">
                  <c:v>-0.56807692307692303</c:v>
                </c:pt>
                <c:pt idx="31">
                  <c:v>-0.43926788685524132</c:v>
                </c:pt>
                <c:pt idx="32">
                  <c:v>-0.37151277013752459</c:v>
                </c:pt>
                <c:pt idx="33">
                  <c:v>-0.10993914807302241</c:v>
                </c:pt>
                <c:pt idx="34">
                  <c:v>-0.38032755483191272</c:v>
                </c:pt>
                <c:pt idx="35">
                  <c:v>0.14942528735632199</c:v>
                </c:pt>
                <c:pt idx="36">
                  <c:v>0.10812916630594738</c:v>
                </c:pt>
                <c:pt idx="37">
                  <c:v>2.8575342465753431</c:v>
                </c:pt>
                <c:pt idx="38">
                  <c:v>1.7762264150943392</c:v>
                </c:pt>
                <c:pt idx="39">
                  <c:v>1.9350168350168344</c:v>
                </c:pt>
                <c:pt idx="40">
                  <c:v>2.0228155339805824</c:v>
                </c:pt>
                <c:pt idx="41">
                  <c:v>0.18543046357615878</c:v>
                </c:pt>
                <c:pt idx="42">
                  <c:v>-8.6115992970122957E-2</c:v>
                </c:pt>
                <c:pt idx="43">
                  <c:v>-2.9079159935379573E-2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1-D6D7-4FDA-A862-22BEED647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11734336"/>
        <c:axId val="1711731616"/>
      </c:lineChart>
      <c:dateAx>
        <c:axId val="1711742496"/>
        <c:scaling>
          <c:orientation val="minMax"/>
          <c:min val="43556"/>
        </c:scaling>
        <c:delete val="0"/>
        <c:axPos val="b"/>
        <c:numFmt formatCode="yyyy\-mm" sourceLinked="0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</c:spPr>
        <c:txPr>
          <a:bodyPr rot="-5400000" vert="horz"/>
          <a:lstStyle/>
          <a:p>
            <a:pPr algn="ctr">
              <a:defRPr lang="en-US" altLang="zh-CN" sz="7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楷体" pitchFamily="49" charset="-122"/>
                <a:cs typeface="+mn-cs"/>
              </a:defRPr>
            </a:pPr>
            <a:endParaRPr lang="zh-CN"/>
          </a:p>
        </c:txPr>
        <c:crossAx val="1711759904"/>
        <c:crosses val="autoZero"/>
        <c:auto val="1"/>
        <c:lblOffset val="100"/>
        <c:baseTimeUnit val="months"/>
      </c:dateAx>
      <c:valAx>
        <c:axId val="1711759904"/>
        <c:scaling>
          <c:orientation val="minMax"/>
        </c:scaling>
        <c:delete val="0"/>
        <c:axPos val="l"/>
        <c:title>
          <c:tx>
            <c:rich>
              <a:bodyPr rot="0" vert="horz"/>
              <a:lstStyle/>
              <a:p>
                <a:pPr>
                  <a:defRPr sz="700" b="0" i="0" baseline="0">
                    <a:latin typeface="Arial" panose="020B0604020202020204" pitchFamily="34" charset="0"/>
                    <a:ea typeface="楷体" pitchFamily="49" charset="-122"/>
                  </a:defRPr>
                </a:pPr>
                <a:r>
                  <a:rPr lang="en-US" altLang="zh-CN" sz="700"/>
                  <a:t>(</a:t>
                </a:r>
                <a:r>
                  <a:rPr lang="zh-CN" altLang="en-US" sz="700"/>
                  <a:t>亿元</a:t>
                </a:r>
                <a:r>
                  <a:rPr lang="en-US" altLang="zh-CN" sz="700"/>
                  <a:t>)</a:t>
                </a:r>
              </a:p>
            </c:rich>
          </c:tx>
          <c:layout>
            <c:manualLayout>
              <c:xMode val="edge"/>
              <c:yMode val="edge"/>
              <c:x val="0"/>
              <c:y val="8.253135024788575E-4"/>
            </c:manualLayout>
          </c:layout>
          <c:overlay val="0"/>
        </c:title>
        <c:numFmt formatCode="#,##0_);\(#,##0\)" sourceLinked="0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</c:spPr>
        <c:txPr>
          <a:bodyPr/>
          <a:lstStyle/>
          <a:p>
            <a:pPr>
              <a:defRPr sz="700" baseline="0">
                <a:latin typeface="Arial" panose="020B0604020202020204" pitchFamily="34" charset="0"/>
                <a:ea typeface="楷体" pitchFamily="49" charset="-122"/>
              </a:defRPr>
            </a:pPr>
            <a:endParaRPr lang="zh-CN"/>
          </a:p>
        </c:txPr>
        <c:crossAx val="1711742496"/>
        <c:crosses val="autoZero"/>
        <c:crossBetween val="between"/>
      </c:valAx>
      <c:valAx>
        <c:axId val="1711731616"/>
        <c:scaling>
          <c:orientation val="minMax"/>
        </c:scaling>
        <c:delete val="0"/>
        <c:axPos val="r"/>
        <c:numFmt formatCode="0%" sourceLinked="0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</c:spPr>
        <c:txPr>
          <a:bodyPr/>
          <a:lstStyle/>
          <a:p>
            <a:pPr>
              <a:defRPr sz="700" baseline="0">
                <a:latin typeface="Arial" panose="020B0604020202020204" pitchFamily="34" charset="0"/>
                <a:ea typeface="楷体" pitchFamily="49" charset="-122"/>
              </a:defRPr>
            </a:pPr>
            <a:endParaRPr lang="zh-CN"/>
          </a:p>
        </c:txPr>
        <c:crossAx val="1711734336"/>
        <c:crosses val="max"/>
        <c:crossBetween val="between"/>
      </c:valAx>
      <c:dateAx>
        <c:axId val="1711734336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one"/>
        <c:crossAx val="1711731616"/>
        <c:crosses val="autoZero"/>
        <c:auto val="1"/>
        <c:lblOffset val="100"/>
        <c:baseTimeUnit val="months"/>
      </c:dateAx>
      <c:spPr>
        <a:noFill/>
        <a:ln w="25400">
          <a:noFill/>
        </a:ln>
      </c:spPr>
    </c:plotArea>
    <c:legend>
      <c:legendPos val="t"/>
      <c:layout>
        <c:manualLayout>
          <c:xMode val="edge"/>
          <c:yMode val="edge"/>
          <c:x val="0.11441442188147534"/>
          <c:y val="3.8389424559527964E-2"/>
          <c:w val="0.73545793617903021"/>
          <c:h val="5.9075171313892172E-2"/>
        </c:manualLayout>
      </c:layout>
      <c:overlay val="0"/>
      <c:txPr>
        <a:bodyPr/>
        <a:lstStyle/>
        <a:p>
          <a:pPr>
            <a:defRPr sz="700" baseline="0">
              <a:latin typeface="Arial" panose="020B0604020202020204" pitchFamily="34" charset="0"/>
              <a:ea typeface="楷体" pitchFamily="49" charset="-122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 paperSize="9" orientation="landscape"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5.0182232559008458E-2"/>
          <c:y val="0.13492053076698748"/>
          <c:w val="0.8972630556411767"/>
          <c:h val="0.74483194808982212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'物联网-领先 '!$J$1</c:f>
              <c:strCache>
                <c:ptCount val="1"/>
                <c:pt idx="0">
                  <c:v>全球物联网连接数（十亿）</c:v>
                </c:pt>
              </c:strCache>
            </c:strRef>
          </c:tx>
          <c:spPr>
            <a:solidFill>
              <a:srgbClr val="003778"/>
            </a:solidFill>
            <a:ln>
              <a:noFill/>
            </a:ln>
          </c:spPr>
          <c:invertIfNegative val="0"/>
          <c:cat>
            <c:strRef>
              <c:f>'物联网-领先 '!$I$2:$I$17</c:f>
              <c:strCache>
                <c:ptCount val="16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2022E</c:v>
                </c:pt>
                <c:pt idx="13">
                  <c:v>2023E</c:v>
                </c:pt>
                <c:pt idx="14">
                  <c:v>2024E</c:v>
                </c:pt>
                <c:pt idx="15">
                  <c:v>2025E</c:v>
                </c:pt>
              </c:strCache>
            </c:strRef>
          </c:cat>
          <c:val>
            <c:numRef>
              <c:f>'物联网-领先 '!$J$2:$J$17</c:f>
              <c:numCache>
                <c:formatCode>0.00</c:formatCode>
                <c:ptCount val="16"/>
                <c:pt idx="0">
                  <c:v>0.8</c:v>
                </c:pt>
                <c:pt idx="1">
                  <c:v>1.1000000000000001</c:v>
                </c:pt>
                <c:pt idx="2">
                  <c:v>1.6</c:v>
                </c:pt>
                <c:pt idx="3">
                  <c:v>2.1</c:v>
                </c:pt>
                <c:pt idx="4">
                  <c:v>2.8</c:v>
                </c:pt>
                <c:pt idx="5">
                  <c:v>3.6</c:v>
                </c:pt>
                <c:pt idx="6">
                  <c:v>4.5999999999999996</c:v>
                </c:pt>
                <c:pt idx="7">
                  <c:v>6.1</c:v>
                </c:pt>
                <c:pt idx="8">
                  <c:v>8</c:v>
                </c:pt>
                <c:pt idx="9">
                  <c:v>10</c:v>
                </c:pt>
                <c:pt idx="10">
                  <c:v>11.7</c:v>
                </c:pt>
                <c:pt idx="11">
                  <c:v>13.8</c:v>
                </c:pt>
                <c:pt idx="12">
                  <c:v>16.399999999999999</c:v>
                </c:pt>
                <c:pt idx="13">
                  <c:v>19.8</c:v>
                </c:pt>
                <c:pt idx="14">
                  <c:v>24.4</c:v>
                </c:pt>
                <c:pt idx="15">
                  <c:v>30.9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E33-426D-9F21-690F34019D46}"/>
            </c:ext>
          </c:extLst>
        </c:ser>
        <c:ser>
          <c:idx val="1"/>
          <c:order val="1"/>
          <c:tx>
            <c:strRef>
              <c:f>'物联网-领先 '!$K$1</c:f>
              <c:strCache>
                <c:ptCount val="1"/>
                <c:pt idx="0">
                  <c:v>非物联网连接数（十亿）</c:v>
                </c:pt>
              </c:strCache>
            </c:strRef>
          </c:tx>
          <c:spPr>
            <a:ln>
              <a:noFill/>
            </a:ln>
          </c:spPr>
          <c:invertIfNegative val="0"/>
          <c:cat>
            <c:strRef>
              <c:f>'物联网-领先 '!$I$2:$I$17</c:f>
              <c:strCache>
                <c:ptCount val="16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2022E</c:v>
                </c:pt>
                <c:pt idx="13">
                  <c:v>2023E</c:v>
                </c:pt>
                <c:pt idx="14">
                  <c:v>2024E</c:v>
                </c:pt>
                <c:pt idx="15">
                  <c:v>2025E</c:v>
                </c:pt>
              </c:strCache>
            </c:strRef>
          </c:cat>
          <c:val>
            <c:numRef>
              <c:f>'物联网-领先 '!$K$2:$K$17</c:f>
              <c:numCache>
                <c:formatCode>0.00</c:formatCode>
                <c:ptCount val="16"/>
                <c:pt idx="0">
                  <c:v>8</c:v>
                </c:pt>
                <c:pt idx="1">
                  <c:v>8.6999999999999993</c:v>
                </c:pt>
                <c:pt idx="2">
                  <c:v>9.1</c:v>
                </c:pt>
                <c:pt idx="3">
                  <c:v>9.5</c:v>
                </c:pt>
                <c:pt idx="4">
                  <c:v>9.6999999999999993</c:v>
                </c:pt>
                <c:pt idx="5">
                  <c:v>9.6999999999999993</c:v>
                </c:pt>
                <c:pt idx="6">
                  <c:v>9.8000000000000007</c:v>
                </c:pt>
                <c:pt idx="7">
                  <c:v>9.9</c:v>
                </c:pt>
                <c:pt idx="8">
                  <c:v>9.9</c:v>
                </c:pt>
                <c:pt idx="9">
                  <c:v>10</c:v>
                </c:pt>
                <c:pt idx="10">
                  <c:v>9.9</c:v>
                </c:pt>
                <c:pt idx="11">
                  <c:v>10</c:v>
                </c:pt>
                <c:pt idx="12">
                  <c:v>10.1</c:v>
                </c:pt>
                <c:pt idx="13">
                  <c:v>10.199999999999999</c:v>
                </c:pt>
                <c:pt idx="14">
                  <c:v>10.199999999999999</c:v>
                </c:pt>
                <c:pt idx="15">
                  <c:v>10.3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EE33-426D-9F21-690F34019D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11743040"/>
        <c:axId val="1711747392"/>
      </c:barChart>
      <c:lineChart>
        <c:grouping val="standard"/>
        <c:varyColors val="0"/>
        <c:ser>
          <c:idx val="2"/>
          <c:order val="2"/>
          <c:tx>
            <c:strRef>
              <c:f>'物联网-领先 '!$L$1</c:f>
              <c:strCache>
                <c:ptCount val="1"/>
                <c:pt idx="0">
                  <c:v>物联网连接数同比（右轴）</c:v>
                </c:pt>
              </c:strCache>
            </c:strRef>
          </c:tx>
          <c:marker>
            <c:symbol val="none"/>
          </c:marker>
          <c:dPt>
            <c:idx val="11"/>
            <c:bubble3D val="0"/>
            <c:spPr>
              <a:ln>
                <a:prstDash val="solid"/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EE33-426D-9F21-690F34019D46}"/>
              </c:ext>
            </c:extLst>
          </c:dPt>
          <c:dPt>
            <c:idx val="12"/>
            <c:marker>
              <c:symbol val="circle"/>
              <c:size val="5"/>
              <c:spPr>
                <a:solidFill>
                  <a:srgbClr val="FF6464"/>
                </a:solidFill>
                <a:ln>
                  <a:noFill/>
                  <a:prstDash val="sysDot"/>
                </a:ln>
              </c:spPr>
            </c:marker>
            <c:bubble3D val="0"/>
            <c:spPr>
              <a:ln>
                <a:prstDash val="sysDot"/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EE33-426D-9F21-690F34019D46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rgbClr val="FF6464"/>
                </a:solidFill>
                <a:ln>
                  <a:noFill/>
                  <a:prstDash val="sysDot"/>
                </a:ln>
              </c:spPr>
            </c:marker>
            <c:bubble3D val="0"/>
            <c:spPr>
              <a:ln>
                <a:prstDash val="sysDot"/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EE33-426D-9F21-690F34019D46}"/>
              </c:ext>
            </c:extLst>
          </c:dPt>
          <c:dPt>
            <c:idx val="14"/>
            <c:marker>
              <c:symbol val="circle"/>
              <c:size val="5"/>
              <c:spPr>
                <a:solidFill>
                  <a:srgbClr val="FF6464"/>
                </a:solidFill>
                <a:ln>
                  <a:noFill/>
                  <a:prstDash val="sysDot"/>
                </a:ln>
              </c:spPr>
            </c:marker>
            <c:bubble3D val="0"/>
            <c:spPr>
              <a:ln>
                <a:prstDash val="sysDot"/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EE33-426D-9F21-690F34019D46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rgbClr val="FF6464"/>
                </a:solidFill>
                <a:ln>
                  <a:noFill/>
                  <a:prstDash val="sysDot"/>
                </a:ln>
              </c:spPr>
            </c:marker>
            <c:bubble3D val="0"/>
            <c:spPr>
              <a:ln>
                <a:prstDash val="sysDot"/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B-EE33-426D-9F21-690F34019D46}"/>
              </c:ext>
            </c:extLst>
          </c:dPt>
          <c:cat>
            <c:strRef>
              <c:f>'物联网-领先 '!$I$2:$I$17</c:f>
              <c:strCache>
                <c:ptCount val="16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2022E</c:v>
                </c:pt>
                <c:pt idx="13">
                  <c:v>2023E</c:v>
                </c:pt>
                <c:pt idx="14">
                  <c:v>2024E</c:v>
                </c:pt>
                <c:pt idx="15">
                  <c:v>2025E</c:v>
                </c:pt>
              </c:strCache>
            </c:strRef>
          </c:cat>
          <c:val>
            <c:numRef>
              <c:f>'物联网-领先 '!$L$2:$L$17</c:f>
              <c:numCache>
                <c:formatCode>0.0%</c:formatCode>
                <c:ptCount val="16"/>
                <c:pt idx="1">
                  <c:v>0.375</c:v>
                </c:pt>
                <c:pt idx="2">
                  <c:v>0.45454545454545459</c:v>
                </c:pt>
                <c:pt idx="3">
                  <c:v>0.3125</c:v>
                </c:pt>
                <c:pt idx="4">
                  <c:v>0.33333333333333326</c:v>
                </c:pt>
                <c:pt idx="5">
                  <c:v>0.28571428571428581</c:v>
                </c:pt>
                <c:pt idx="6">
                  <c:v>0.27777777777777768</c:v>
                </c:pt>
                <c:pt idx="7">
                  <c:v>0.32608695652173925</c:v>
                </c:pt>
                <c:pt idx="8">
                  <c:v>0.3114754098360657</c:v>
                </c:pt>
                <c:pt idx="9">
                  <c:v>0.25</c:v>
                </c:pt>
                <c:pt idx="10">
                  <c:v>0.16999999999999993</c:v>
                </c:pt>
                <c:pt idx="11">
                  <c:v>0.17948717948717952</c:v>
                </c:pt>
                <c:pt idx="12">
                  <c:v>0.188405797101449</c:v>
                </c:pt>
                <c:pt idx="13">
                  <c:v>0.20731707317073189</c:v>
                </c:pt>
                <c:pt idx="14">
                  <c:v>0.23232323232323226</c:v>
                </c:pt>
                <c:pt idx="15">
                  <c:v>0.26639344262295084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C-EE33-426D-9F21-690F34019D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11732704"/>
        <c:axId val="1711732160"/>
      </c:lineChart>
      <c:catAx>
        <c:axId val="1711743040"/>
        <c:scaling>
          <c:orientation val="minMax"/>
        </c:scaling>
        <c:delete val="0"/>
        <c:axPos val="b"/>
        <c:numFmt formatCode="yyyy/mm" sourceLinked="0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</c:spPr>
        <c:txPr>
          <a:bodyPr rot="-5400000" vert="horz"/>
          <a:lstStyle/>
          <a:p>
            <a:pPr>
              <a:defRPr sz="700"/>
            </a:pPr>
            <a:endParaRPr lang="zh-CN"/>
          </a:p>
        </c:txPr>
        <c:crossAx val="1711747392"/>
        <c:crosses val="autoZero"/>
        <c:auto val="1"/>
        <c:lblAlgn val="ctr"/>
        <c:lblOffset val="100"/>
        <c:noMultiLvlLbl val="0"/>
      </c:catAx>
      <c:valAx>
        <c:axId val="1711747392"/>
        <c:scaling>
          <c:orientation val="minMax"/>
        </c:scaling>
        <c:delete val="0"/>
        <c:axPos val="l"/>
        <c:numFmt formatCode="#,##0_);[Red]\(#,##0\)" sourceLinked="0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</c:spPr>
        <c:txPr>
          <a:bodyPr/>
          <a:lstStyle/>
          <a:p>
            <a:pPr>
              <a:defRPr sz="700"/>
            </a:pPr>
            <a:endParaRPr lang="zh-CN"/>
          </a:p>
        </c:txPr>
        <c:crossAx val="1711743040"/>
        <c:crosses val="autoZero"/>
        <c:crossBetween val="between"/>
      </c:valAx>
      <c:valAx>
        <c:axId val="1711732160"/>
        <c:scaling>
          <c:orientation val="minMax"/>
        </c:scaling>
        <c:delete val="0"/>
        <c:axPos val="r"/>
        <c:numFmt formatCode="0%" sourceLinked="0"/>
        <c:majorTickMark val="out"/>
        <c:minorTickMark val="none"/>
        <c:tickLblPos val="nextTo"/>
        <c:spPr>
          <a:ln>
            <a:solidFill>
              <a:sysClr val="windowText" lastClr="000000"/>
            </a:solidFill>
          </a:ln>
        </c:spPr>
        <c:crossAx val="1711732704"/>
        <c:crosses val="max"/>
        <c:crossBetween val="between"/>
      </c:valAx>
      <c:catAx>
        <c:axId val="171173270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711732160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</c:spPr>
    </c:plotArea>
    <c:legend>
      <c:legendPos val="t"/>
      <c:layout>
        <c:manualLayout>
          <c:xMode val="edge"/>
          <c:yMode val="edge"/>
          <c:x val="5.2977029345673401E-2"/>
          <c:y val="1.1634656779013734E-2"/>
          <c:w val="0.40491688538932635"/>
          <c:h val="0.18311315252260135"/>
        </c:manualLayout>
      </c:layout>
      <c:overlay val="0"/>
      <c:txPr>
        <a:bodyPr/>
        <a:lstStyle/>
        <a:p>
          <a:pPr>
            <a:defRPr sz="700"/>
          </a:pPr>
          <a:endParaRPr lang="zh-CN"/>
        </a:p>
      </c:txPr>
    </c:legend>
    <c:plotVisOnly val="1"/>
    <c:dispBlanksAs val="gap"/>
    <c:showDLblsOverMax val="0"/>
  </c:chart>
  <c:spPr>
    <a:solidFill>
      <a:sysClr val="window" lastClr="FFFFFF"/>
    </a:solidFill>
    <a:ln>
      <a:noFill/>
    </a:ln>
  </c:spPr>
  <c:txPr>
    <a:bodyPr/>
    <a:lstStyle/>
    <a:p>
      <a:pPr>
        <a:defRPr sz="800">
          <a:latin typeface="Arial" panose="020B0604020202020204" pitchFamily="34" charset="0"/>
          <a:ea typeface="楷体" panose="02010609060101010101" pitchFamily="49" charset="-122"/>
          <a:cs typeface="Arial" panose="020B0604020202020204" pitchFamily="34" charset="0"/>
        </a:defRPr>
      </a:pPr>
      <a:endParaRPr lang="zh-CN"/>
    </a:p>
  </c:txPr>
  <c:printSettings>
    <c:headerFooter/>
    <c:pageMargins b="0.75000000000000033" l="0.70000000000000029" r="0.70000000000000029" t="0.75000000000000033" header="0.30000000000000016" footer="0.30000000000000016"/>
    <c:pageSetup paperSize="9" orientation="landscape"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5.8755030621172356E-2"/>
          <c:y val="0.10111160175349257"/>
          <c:w val="0.8972630556411767"/>
          <c:h val="0.76800673531484609"/>
        </c:manualLayout>
      </c:layout>
      <c:barChart>
        <c:barDir val="col"/>
        <c:grouping val="stacked"/>
        <c:varyColors val="0"/>
        <c:ser>
          <c:idx val="1"/>
          <c:order val="0"/>
          <c:tx>
            <c:strRef>
              <c:f>'物联网-领先 '!$J$128</c:f>
              <c:strCache>
                <c:ptCount val="1"/>
                <c:pt idx="0">
                  <c:v>公共应用（件）</c:v>
                </c:pt>
              </c:strCache>
            </c:strRef>
          </c:tx>
          <c:spPr>
            <a:solidFill>
              <a:srgbClr val="003778"/>
            </a:solidFill>
            <a:ln>
              <a:noFill/>
            </a:ln>
          </c:spPr>
          <c:invertIfNegative val="0"/>
          <c:val>
            <c:numRef>
              <c:f>'物联网-领先 '!$K$129:$K$136</c:f>
              <c:numCache>
                <c:formatCode>0.0</c:formatCode>
                <c:ptCount val="8"/>
                <c:pt idx="0">
                  <c:v>7.23</c:v>
                </c:pt>
                <c:pt idx="1">
                  <c:v>30.31</c:v>
                </c:pt>
                <c:pt idx="2">
                  <c:v>27.33</c:v>
                </c:pt>
                <c:pt idx="3">
                  <c:v>23.61</c:v>
                </c:pt>
                <c:pt idx="4">
                  <c:v>23.61</c:v>
                </c:pt>
                <c:pt idx="5">
                  <c:v>8.7200000000000006</c:v>
                </c:pt>
                <c:pt idx="6">
                  <c:v>3.5</c:v>
                </c:pt>
                <c:pt idx="7">
                  <c:v>10.95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185-4EBF-86DE-5DF4CCA108C2}"/>
            </c:ext>
          </c:extLst>
        </c:ser>
        <c:ser>
          <c:idx val="2"/>
          <c:order val="1"/>
          <c:tx>
            <c:strRef>
              <c:f>'物联网-领先 '!$K$128</c:f>
              <c:strCache>
                <c:ptCount val="1"/>
                <c:pt idx="0">
                  <c:v>基础硬件（件）</c:v>
                </c:pt>
              </c:strCache>
            </c:strRef>
          </c:tx>
          <c:spPr>
            <a:solidFill>
              <a:srgbClr val="FFC000">
                <a:lumMod val="20000"/>
                <a:lumOff val="80000"/>
              </a:srgbClr>
            </a:solidFill>
          </c:spPr>
          <c:invertIfNegative val="0"/>
          <c:cat>
            <c:numRef>
              <c:f>'物联网-领先 '!$I$129:$I$136</c:f>
              <c:numCache>
                <c:formatCode>m/d/yyyy</c:formatCode>
                <c:ptCount val="8"/>
                <c:pt idx="0">
                  <c:v>42004</c:v>
                </c:pt>
                <c:pt idx="1">
                  <c:v>42369</c:v>
                </c:pt>
                <c:pt idx="2">
                  <c:v>42735</c:v>
                </c:pt>
                <c:pt idx="3">
                  <c:v>43100</c:v>
                </c:pt>
                <c:pt idx="4">
                  <c:v>43465</c:v>
                </c:pt>
                <c:pt idx="5">
                  <c:v>43830</c:v>
                </c:pt>
                <c:pt idx="6">
                  <c:v>44196</c:v>
                </c:pt>
                <c:pt idx="7">
                  <c:v>44561</c:v>
                </c:pt>
              </c:numCache>
            </c:numRef>
          </c:cat>
          <c:val>
            <c:numRef>
              <c:f>'物联网-领先 '!$L$129:$L$136</c:f>
              <c:numCache>
                <c:formatCode>0.0</c:formatCode>
                <c:ptCount val="8"/>
                <c:pt idx="0">
                  <c:v>13.19</c:v>
                </c:pt>
                <c:pt idx="1">
                  <c:v>12.44</c:v>
                </c:pt>
                <c:pt idx="2">
                  <c:v>11.7</c:v>
                </c:pt>
                <c:pt idx="3">
                  <c:v>19.14</c:v>
                </c:pt>
                <c:pt idx="4">
                  <c:v>13.19</c:v>
                </c:pt>
                <c:pt idx="5">
                  <c:v>11.7</c:v>
                </c:pt>
                <c:pt idx="6">
                  <c:v>15.42</c:v>
                </c:pt>
                <c:pt idx="7">
                  <c:v>16.16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0185-4EBF-86DE-5DF4CCA108C2}"/>
            </c:ext>
          </c:extLst>
        </c:ser>
        <c:ser>
          <c:idx val="3"/>
          <c:order val="2"/>
          <c:tx>
            <c:strRef>
              <c:f>'物联网-领先 '!$L$128</c:f>
              <c:strCache>
                <c:ptCount val="1"/>
                <c:pt idx="0">
                  <c:v>平台与通信（件）</c:v>
                </c:pt>
              </c:strCache>
            </c:strRef>
          </c:tx>
          <c:invertIfNegative val="0"/>
          <c:cat>
            <c:numRef>
              <c:f>'物联网-领先 '!$I$129:$I$136</c:f>
              <c:numCache>
                <c:formatCode>m/d/yyyy</c:formatCode>
                <c:ptCount val="8"/>
                <c:pt idx="0">
                  <c:v>42004</c:v>
                </c:pt>
                <c:pt idx="1">
                  <c:v>42369</c:v>
                </c:pt>
                <c:pt idx="2">
                  <c:v>42735</c:v>
                </c:pt>
                <c:pt idx="3">
                  <c:v>43100</c:v>
                </c:pt>
                <c:pt idx="4">
                  <c:v>43465</c:v>
                </c:pt>
                <c:pt idx="5">
                  <c:v>43830</c:v>
                </c:pt>
                <c:pt idx="6">
                  <c:v>44196</c:v>
                </c:pt>
                <c:pt idx="7">
                  <c:v>44561</c:v>
                </c:pt>
              </c:numCache>
            </c:numRef>
          </c:cat>
          <c:val>
            <c:numRef>
              <c:f>'物联网-领先 '!$M$129:$M$136</c:f>
              <c:numCache>
                <c:formatCode>0.0</c:formatCode>
                <c:ptCount val="8"/>
                <c:pt idx="1">
                  <c:v>10.210000000000001</c:v>
                </c:pt>
                <c:pt idx="2">
                  <c:v>12.44</c:v>
                </c:pt>
                <c:pt idx="3">
                  <c:v>15.42</c:v>
                </c:pt>
                <c:pt idx="4">
                  <c:v>9.4600000000000009</c:v>
                </c:pt>
                <c:pt idx="5">
                  <c:v>2.016</c:v>
                </c:pt>
                <c:pt idx="6">
                  <c:v>7.23</c:v>
                </c:pt>
                <c:pt idx="7">
                  <c:v>4.99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0185-4EBF-86DE-5DF4CCA108C2}"/>
            </c:ext>
          </c:extLst>
        </c:ser>
        <c:ser>
          <c:idx val="4"/>
          <c:order val="3"/>
          <c:tx>
            <c:strRef>
              <c:f>'物联网-领先 '!$M$128</c:f>
              <c:strCache>
                <c:ptCount val="1"/>
                <c:pt idx="0">
                  <c:v>生产应用（件）</c:v>
                </c:pt>
              </c:strCache>
            </c:strRef>
          </c:tx>
          <c:invertIfNegative val="0"/>
          <c:cat>
            <c:numRef>
              <c:f>'物联网-领先 '!$I$129:$I$136</c:f>
              <c:numCache>
                <c:formatCode>m/d/yyyy</c:formatCode>
                <c:ptCount val="8"/>
                <c:pt idx="0">
                  <c:v>42004</c:v>
                </c:pt>
                <c:pt idx="1">
                  <c:v>42369</c:v>
                </c:pt>
                <c:pt idx="2">
                  <c:v>42735</c:v>
                </c:pt>
                <c:pt idx="3">
                  <c:v>43100</c:v>
                </c:pt>
                <c:pt idx="4">
                  <c:v>43465</c:v>
                </c:pt>
                <c:pt idx="5">
                  <c:v>43830</c:v>
                </c:pt>
                <c:pt idx="6">
                  <c:v>44196</c:v>
                </c:pt>
                <c:pt idx="7">
                  <c:v>44561</c:v>
                </c:pt>
              </c:numCache>
            </c:numRef>
          </c:cat>
          <c:val>
            <c:numRef>
              <c:f>'物联网-领先 '!$N$129:$N$136</c:f>
              <c:numCache>
                <c:formatCode>0.0</c:formatCode>
                <c:ptCount val="8"/>
                <c:pt idx="0">
                  <c:v>7.97</c:v>
                </c:pt>
                <c:pt idx="1">
                  <c:v>16.16</c:v>
                </c:pt>
                <c:pt idx="2">
                  <c:v>35.53</c:v>
                </c:pt>
                <c:pt idx="3">
                  <c:v>28.079000000000001</c:v>
                </c:pt>
                <c:pt idx="4">
                  <c:v>30.31</c:v>
                </c:pt>
                <c:pt idx="5">
                  <c:v>27.33</c:v>
                </c:pt>
                <c:pt idx="6">
                  <c:v>26.59</c:v>
                </c:pt>
                <c:pt idx="7">
                  <c:v>22.12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0185-4EBF-86DE-5DF4CCA108C2}"/>
            </c:ext>
          </c:extLst>
        </c:ser>
        <c:ser>
          <c:idx val="5"/>
          <c:order val="4"/>
          <c:tx>
            <c:strRef>
              <c:f>'物联网-领先 '!$N$128</c:f>
              <c:strCache>
                <c:ptCount val="1"/>
                <c:pt idx="0">
                  <c:v>生活应用（件）</c:v>
                </c:pt>
              </c:strCache>
            </c:strRef>
          </c:tx>
          <c:invertIfNegative val="0"/>
          <c:cat>
            <c:numRef>
              <c:f>'物联网-领先 '!$I$129:$I$136</c:f>
              <c:numCache>
                <c:formatCode>m/d/yyyy</c:formatCode>
                <c:ptCount val="8"/>
                <c:pt idx="0">
                  <c:v>42004</c:v>
                </c:pt>
                <c:pt idx="1">
                  <c:v>42369</c:v>
                </c:pt>
                <c:pt idx="2">
                  <c:v>42735</c:v>
                </c:pt>
                <c:pt idx="3">
                  <c:v>43100</c:v>
                </c:pt>
                <c:pt idx="4">
                  <c:v>43465</c:v>
                </c:pt>
                <c:pt idx="5">
                  <c:v>43830</c:v>
                </c:pt>
                <c:pt idx="6">
                  <c:v>44196</c:v>
                </c:pt>
                <c:pt idx="7">
                  <c:v>44561</c:v>
                </c:pt>
              </c:numCache>
            </c:numRef>
          </c:cat>
          <c:val>
            <c:numRef>
              <c:f>'物联网-领先 '!$O$129:$O$136</c:f>
              <c:numCache>
                <c:formatCode>0.0</c:formatCode>
                <c:ptCount val="8"/>
                <c:pt idx="0">
                  <c:v>22.87</c:v>
                </c:pt>
                <c:pt idx="1">
                  <c:v>37.76</c:v>
                </c:pt>
                <c:pt idx="2">
                  <c:v>37.015999999999998</c:v>
                </c:pt>
                <c:pt idx="3">
                  <c:v>38.5</c:v>
                </c:pt>
                <c:pt idx="4">
                  <c:v>37.76</c:v>
                </c:pt>
                <c:pt idx="5">
                  <c:v>16.91</c:v>
                </c:pt>
                <c:pt idx="6">
                  <c:v>10.95</c:v>
                </c:pt>
                <c:pt idx="7">
                  <c:v>15.42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0185-4EBF-86DE-5DF4CCA108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11744128"/>
        <c:axId val="1711744672"/>
      </c:barChart>
      <c:catAx>
        <c:axId val="1711744128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low"/>
        <c:spPr>
          <a:noFill/>
          <a:ln>
            <a:solidFill>
              <a:schemeClr val="tx1"/>
            </a:solidFill>
          </a:ln>
        </c:spPr>
        <c:txPr>
          <a:bodyPr rot="-5400000" vert="horz"/>
          <a:lstStyle/>
          <a:p>
            <a:pPr>
              <a:defRPr sz="700"/>
            </a:pPr>
            <a:endParaRPr lang="zh-CN"/>
          </a:p>
        </c:txPr>
        <c:crossAx val="1711744672"/>
        <c:crosses val="autoZero"/>
        <c:auto val="1"/>
        <c:lblAlgn val="ctr"/>
        <c:lblOffset val="100"/>
        <c:noMultiLvlLbl val="0"/>
      </c:catAx>
      <c:valAx>
        <c:axId val="1711744672"/>
        <c:scaling>
          <c:orientation val="minMax"/>
        </c:scaling>
        <c:delete val="0"/>
        <c:axPos val="l"/>
        <c:numFmt formatCode="#,##0_);[Red]\(#,##0\)" sourceLinked="0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</c:spPr>
        <c:txPr>
          <a:bodyPr/>
          <a:lstStyle/>
          <a:p>
            <a:pPr>
              <a:defRPr sz="700"/>
            </a:pPr>
            <a:endParaRPr lang="zh-CN"/>
          </a:p>
        </c:txPr>
        <c:crossAx val="1711744128"/>
        <c:crosses val="autoZero"/>
        <c:crossBetween val="between"/>
      </c:valAx>
      <c:spPr>
        <a:noFill/>
        <a:ln w="25400">
          <a:noFill/>
        </a:ln>
      </c:spPr>
    </c:plotArea>
    <c:legend>
      <c:legendPos val="t"/>
      <c:layout>
        <c:manualLayout>
          <c:xMode val="edge"/>
          <c:yMode val="edge"/>
          <c:x val="0.10853258967629047"/>
          <c:y val="1.1634656779013734E-2"/>
          <c:w val="0.84380577427821535"/>
          <c:h val="0.10554578227586053"/>
        </c:manualLayout>
      </c:layout>
      <c:overlay val="0"/>
      <c:txPr>
        <a:bodyPr/>
        <a:lstStyle/>
        <a:p>
          <a:pPr>
            <a:defRPr sz="700"/>
          </a:pPr>
          <a:endParaRPr lang="zh-CN"/>
        </a:p>
      </c:txPr>
    </c:legend>
    <c:plotVisOnly val="1"/>
    <c:dispBlanksAs val="gap"/>
    <c:showDLblsOverMax val="0"/>
  </c:chart>
  <c:spPr>
    <a:solidFill>
      <a:sysClr val="window" lastClr="FFFFFF"/>
    </a:solidFill>
    <a:ln>
      <a:noFill/>
    </a:ln>
  </c:spPr>
  <c:txPr>
    <a:bodyPr/>
    <a:lstStyle/>
    <a:p>
      <a:pPr>
        <a:defRPr sz="800">
          <a:latin typeface="Arial" panose="020B0604020202020204" pitchFamily="34" charset="0"/>
          <a:ea typeface="楷体" panose="02010609060101010101" pitchFamily="49" charset="-122"/>
          <a:cs typeface="Arial" panose="020B0604020202020204" pitchFamily="34" charset="0"/>
        </a:defRPr>
      </a:pPr>
      <a:endParaRPr lang="zh-CN"/>
    </a:p>
  </c:txPr>
  <c:printSettings>
    <c:headerFooter/>
    <c:pageMargins b="0.75000000000000033" l="0.70000000000000029" r="0.70000000000000029" t="0.75000000000000033" header="0.30000000000000016" footer="0.30000000000000016"/>
    <c:pageSetup paperSize="9" orientation="landscape"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5.0182232559008458E-2"/>
          <c:y val="0.17846533603744966"/>
          <c:w val="0.8972630556411767"/>
          <c:h val="0.6318116007224540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'物联网-领先 '!$N$20</c:f>
              <c:strCache>
                <c:ptCount val="1"/>
                <c:pt idx="0">
                  <c:v>中国物联网投融资额（亿元）</c:v>
                </c:pt>
              </c:strCache>
            </c:strRef>
          </c:tx>
          <c:spPr>
            <a:solidFill>
              <a:srgbClr val="BFEBFB"/>
            </a:solidFill>
            <a:ln>
              <a:noFill/>
            </a:ln>
          </c:spPr>
          <c:invertIfNegative val="0"/>
          <c:cat>
            <c:numRef>
              <c:f>'物联网-领先 '!$M$38:$M$55</c:f>
              <c:numCache>
                <c:formatCode>m/d/yyyy</c:formatCode>
                <c:ptCount val="18"/>
                <c:pt idx="0">
                  <c:v>43281</c:v>
                </c:pt>
                <c:pt idx="1">
                  <c:v>43373</c:v>
                </c:pt>
                <c:pt idx="2">
                  <c:v>43465</c:v>
                </c:pt>
                <c:pt idx="3">
                  <c:v>43555</c:v>
                </c:pt>
                <c:pt idx="4">
                  <c:v>43646</c:v>
                </c:pt>
                <c:pt idx="5">
                  <c:v>43738</c:v>
                </c:pt>
                <c:pt idx="6">
                  <c:v>43830</c:v>
                </c:pt>
                <c:pt idx="7">
                  <c:v>43921</c:v>
                </c:pt>
                <c:pt idx="8">
                  <c:v>44012</c:v>
                </c:pt>
                <c:pt idx="9">
                  <c:v>44104</c:v>
                </c:pt>
                <c:pt idx="10">
                  <c:v>44196</c:v>
                </c:pt>
                <c:pt idx="11">
                  <c:v>44286</c:v>
                </c:pt>
                <c:pt idx="12">
                  <c:v>44377</c:v>
                </c:pt>
                <c:pt idx="13">
                  <c:v>44469</c:v>
                </c:pt>
                <c:pt idx="14">
                  <c:v>44561</c:v>
                </c:pt>
                <c:pt idx="15">
                  <c:v>44651</c:v>
                </c:pt>
                <c:pt idx="16">
                  <c:v>44742</c:v>
                </c:pt>
                <c:pt idx="17">
                  <c:v>44834</c:v>
                </c:pt>
              </c:numCache>
            </c:numRef>
          </c:cat>
          <c:val>
            <c:numRef>
              <c:f>'物联网-领先 '!$N$38:$N$55</c:f>
              <c:numCache>
                <c:formatCode>0.0</c:formatCode>
                <c:ptCount val="18"/>
                <c:pt idx="0">
                  <c:v>18.338000000000001</c:v>
                </c:pt>
                <c:pt idx="1">
                  <c:v>33.078599999999994</c:v>
                </c:pt>
                <c:pt idx="2">
                  <c:v>64.777900000000002</c:v>
                </c:pt>
                <c:pt idx="3">
                  <c:v>87.388999999999996</c:v>
                </c:pt>
                <c:pt idx="4">
                  <c:v>66.471800000000002</c:v>
                </c:pt>
                <c:pt idx="5">
                  <c:v>65.08</c:v>
                </c:pt>
                <c:pt idx="6">
                  <c:v>40.433300000000003</c:v>
                </c:pt>
                <c:pt idx="7">
                  <c:v>33.2727</c:v>
                </c:pt>
                <c:pt idx="8">
                  <c:v>35.314500000000002</c:v>
                </c:pt>
                <c:pt idx="9">
                  <c:v>51.025399999999998</c:v>
                </c:pt>
                <c:pt idx="10">
                  <c:v>52.509399999999999</c:v>
                </c:pt>
                <c:pt idx="11">
                  <c:v>56.152999999999992</c:v>
                </c:pt>
                <c:pt idx="12">
                  <c:v>45.642499999999998</c:v>
                </c:pt>
                <c:pt idx="13">
                  <c:v>45.489999999999995</c:v>
                </c:pt>
                <c:pt idx="14">
                  <c:v>60.822500000000005</c:v>
                </c:pt>
                <c:pt idx="15">
                  <c:v>59.521000000000001</c:v>
                </c:pt>
                <c:pt idx="16">
                  <c:v>21.08</c:v>
                </c:pt>
                <c:pt idx="17">
                  <c:v>37.78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835-47C3-A3A5-71277CA9E1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711747936"/>
        <c:axId val="1711733248"/>
      </c:barChart>
      <c:lineChart>
        <c:grouping val="standard"/>
        <c:varyColors val="0"/>
        <c:ser>
          <c:idx val="1"/>
          <c:order val="1"/>
          <c:tx>
            <c:strRef>
              <c:f>'物联网-领先 '!$O$20</c:f>
              <c:strCache>
                <c:ptCount val="1"/>
                <c:pt idx="0">
                  <c:v>中国物联网投融资额同比（右轴，%）</c:v>
                </c:pt>
              </c:strCache>
            </c:strRef>
          </c:tx>
          <c:spPr>
            <a:ln>
              <a:solidFill>
                <a:srgbClr val="FF6464"/>
              </a:solidFill>
            </a:ln>
          </c:spPr>
          <c:marker>
            <c:symbol val="none"/>
          </c:marker>
          <c:cat>
            <c:numRef>
              <c:f>'物联网-领先 '!$M$38:$M$55</c:f>
              <c:numCache>
                <c:formatCode>m/d/yyyy</c:formatCode>
                <c:ptCount val="18"/>
                <c:pt idx="0">
                  <c:v>43281</c:v>
                </c:pt>
                <c:pt idx="1">
                  <c:v>43373</c:v>
                </c:pt>
                <c:pt idx="2">
                  <c:v>43465</c:v>
                </c:pt>
                <c:pt idx="3">
                  <c:v>43555</c:v>
                </c:pt>
                <c:pt idx="4">
                  <c:v>43646</c:v>
                </c:pt>
                <c:pt idx="5">
                  <c:v>43738</c:v>
                </c:pt>
                <c:pt idx="6">
                  <c:v>43830</c:v>
                </c:pt>
                <c:pt idx="7">
                  <c:v>43921</c:v>
                </c:pt>
                <c:pt idx="8">
                  <c:v>44012</c:v>
                </c:pt>
                <c:pt idx="9">
                  <c:v>44104</c:v>
                </c:pt>
                <c:pt idx="10">
                  <c:v>44196</c:v>
                </c:pt>
                <c:pt idx="11">
                  <c:v>44286</c:v>
                </c:pt>
                <c:pt idx="12">
                  <c:v>44377</c:v>
                </c:pt>
                <c:pt idx="13">
                  <c:v>44469</c:v>
                </c:pt>
                <c:pt idx="14">
                  <c:v>44561</c:v>
                </c:pt>
                <c:pt idx="15">
                  <c:v>44651</c:v>
                </c:pt>
                <c:pt idx="16">
                  <c:v>44742</c:v>
                </c:pt>
                <c:pt idx="17">
                  <c:v>44834</c:v>
                </c:pt>
              </c:numCache>
            </c:numRef>
          </c:cat>
          <c:val>
            <c:numRef>
              <c:f>'物联网-领先 '!$O$38:$O$55</c:f>
              <c:numCache>
                <c:formatCode>0%</c:formatCode>
                <c:ptCount val="18"/>
                <c:pt idx="0">
                  <c:v>-0.36592787248020464</c:v>
                </c:pt>
                <c:pt idx="1">
                  <c:v>-0.30696417347580152</c:v>
                </c:pt>
                <c:pt idx="2">
                  <c:v>0.77514551293996403</c:v>
                </c:pt>
                <c:pt idx="3">
                  <c:v>0.46272429030530238</c:v>
                </c:pt>
                <c:pt idx="4">
                  <c:v>2.6248118660704547</c:v>
                </c:pt>
                <c:pt idx="5">
                  <c:v>0.96743513933479686</c:v>
                </c:pt>
                <c:pt idx="6">
                  <c:v>-0.37581644357103272</c:v>
                </c:pt>
                <c:pt idx="7">
                  <c:v>-0.61925757246335356</c:v>
                </c:pt>
                <c:pt idx="8">
                  <c:v>-0.46872959661089364</c:v>
                </c:pt>
                <c:pt idx="9">
                  <c:v>-0.21595881991395205</c:v>
                </c:pt>
                <c:pt idx="10">
                  <c:v>0.29866718768935496</c:v>
                </c:pt>
                <c:pt idx="11">
                  <c:v>0.68765985327310353</c:v>
                </c:pt>
                <c:pt idx="12">
                  <c:v>0.29245777230316139</c:v>
                </c:pt>
                <c:pt idx="13">
                  <c:v>-0.10848322600116811</c:v>
                </c:pt>
                <c:pt idx="14">
                  <c:v>0.15831641572746991</c:v>
                </c:pt>
                <c:pt idx="15">
                  <c:v>5.9978985984720401E-2</c:v>
                </c:pt>
                <c:pt idx="16">
                  <c:v>-0.53814975078052263</c:v>
                </c:pt>
                <c:pt idx="17">
                  <c:v>-0.16948779951637716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1-0835-47C3-A3A5-71277CA9E1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11745216"/>
        <c:axId val="1711740320"/>
      </c:lineChart>
      <c:catAx>
        <c:axId val="1711747936"/>
        <c:scaling>
          <c:orientation val="minMax"/>
          <c:min val="1"/>
        </c:scaling>
        <c:delete val="0"/>
        <c:axPos val="b"/>
        <c:numFmt formatCode="yyyy\-mm" sourceLinked="0"/>
        <c:majorTickMark val="out"/>
        <c:minorTickMark val="none"/>
        <c:tickLblPos val="low"/>
        <c:spPr>
          <a:noFill/>
          <a:ln>
            <a:solidFill>
              <a:schemeClr val="tx1"/>
            </a:solidFill>
          </a:ln>
        </c:spPr>
        <c:txPr>
          <a:bodyPr rot="-5400000" vert="horz"/>
          <a:lstStyle/>
          <a:p>
            <a:pPr>
              <a:defRPr/>
            </a:pPr>
            <a:endParaRPr lang="zh-CN"/>
          </a:p>
        </c:txPr>
        <c:crossAx val="1711733248"/>
        <c:crosses val="autoZero"/>
        <c:auto val="0"/>
        <c:lblAlgn val="ctr"/>
        <c:lblOffset val="100"/>
        <c:noMultiLvlLbl val="1"/>
      </c:catAx>
      <c:valAx>
        <c:axId val="1711733248"/>
        <c:scaling>
          <c:orientation val="minMax"/>
        </c:scaling>
        <c:delete val="0"/>
        <c:axPos val="l"/>
        <c:numFmt formatCode="#,##0_);\(#,##0\)" sourceLinked="0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</c:spPr>
        <c:crossAx val="1711747936"/>
        <c:crosses val="autoZero"/>
        <c:crossBetween val="between"/>
      </c:valAx>
      <c:valAx>
        <c:axId val="1711740320"/>
        <c:scaling>
          <c:orientation val="minMax"/>
        </c:scaling>
        <c:delete val="0"/>
        <c:axPos val="r"/>
        <c:numFmt formatCode="0%" sourceLinked="0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</c:spPr>
        <c:crossAx val="1711745216"/>
        <c:crosses val="max"/>
        <c:crossBetween val="between"/>
      </c:valAx>
      <c:dateAx>
        <c:axId val="1711745216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one"/>
        <c:crossAx val="1711740320"/>
        <c:crosses val="autoZero"/>
        <c:auto val="1"/>
        <c:lblOffset val="100"/>
        <c:baseTimeUnit val="months"/>
      </c:dateAx>
      <c:spPr>
        <a:noFill/>
        <a:ln w="25400">
          <a:noFill/>
        </a:ln>
      </c:spPr>
    </c:plotArea>
    <c:legend>
      <c:legendPos val="t"/>
      <c:layout>
        <c:manualLayout>
          <c:xMode val="edge"/>
          <c:yMode val="edge"/>
          <c:x val="0"/>
          <c:y val="1.1634656779013734E-2"/>
          <c:w val="0.92222222222222228"/>
          <c:h val="0.13686834317122773"/>
        </c:manualLayout>
      </c:layout>
      <c:overlay val="0"/>
    </c:legend>
    <c:plotVisOnly val="1"/>
    <c:dispBlanksAs val="gap"/>
    <c:showDLblsOverMax val="0"/>
  </c:chart>
  <c:spPr>
    <a:solidFill>
      <a:sysClr val="window" lastClr="FFFFFF"/>
    </a:solidFill>
    <a:ln>
      <a:noFill/>
    </a:ln>
  </c:spPr>
  <c:txPr>
    <a:bodyPr/>
    <a:lstStyle/>
    <a:p>
      <a:pPr>
        <a:defRPr sz="800">
          <a:latin typeface="Arial" panose="020B0604020202020204" pitchFamily="34" charset="0"/>
          <a:ea typeface="楷体" panose="02010609060101010101" pitchFamily="49" charset="-122"/>
          <a:cs typeface="Arial" panose="020B0604020202020204" pitchFamily="34" charset="0"/>
        </a:defRPr>
      </a:pPr>
      <a:endParaRPr lang="zh-CN"/>
    </a:p>
  </c:txPr>
  <c:printSettings>
    <c:headerFooter/>
    <c:pageMargins b="0.75000000000000033" l="0.70000000000000029" r="0.70000000000000029" t="0.75000000000000033" header="0.30000000000000016" footer="0.30000000000000016"/>
    <c:pageSetup paperSize="9" orientation="landscape"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5.0182232559008458E-2"/>
          <c:y val="0.1331633285996765"/>
          <c:w val="0.8972630556411767"/>
          <c:h val="0.68718072092417692"/>
        </c:manualLayout>
      </c:layout>
      <c:lineChart>
        <c:grouping val="standard"/>
        <c:varyColors val="0"/>
        <c:ser>
          <c:idx val="2"/>
          <c:order val="1"/>
          <c:tx>
            <c:strRef>
              <c:f>'物联网-领先 '!$P$20</c:f>
              <c:strCache>
                <c:ptCount val="1"/>
                <c:pt idx="0">
                  <c:v>物联网单季度营收增速（%）</c:v>
                </c:pt>
              </c:strCache>
            </c:strRef>
          </c:tx>
          <c:spPr>
            <a:ln>
              <a:solidFill>
                <a:srgbClr val="003778"/>
              </a:solidFill>
              <a:prstDash val="solid"/>
            </a:ln>
          </c:spPr>
          <c:marker>
            <c:symbol val="circle"/>
            <c:size val="4"/>
            <c:spPr>
              <a:solidFill>
                <a:sysClr val="window" lastClr="FFFFFF"/>
              </a:solidFill>
              <a:ln>
                <a:solidFill>
                  <a:srgbClr val="003778"/>
                </a:solidFill>
              </a:ln>
            </c:spPr>
          </c:marker>
          <c:cat>
            <c:numRef>
              <c:f>'物联网-领先 '!$M$38:$M$55</c:f>
              <c:numCache>
                <c:formatCode>m/d/yyyy</c:formatCode>
                <c:ptCount val="18"/>
                <c:pt idx="0">
                  <c:v>43281</c:v>
                </c:pt>
                <c:pt idx="1">
                  <c:v>43373</c:v>
                </c:pt>
                <c:pt idx="2">
                  <c:v>43465</c:v>
                </c:pt>
                <c:pt idx="3">
                  <c:v>43555</c:v>
                </c:pt>
                <c:pt idx="4">
                  <c:v>43646</c:v>
                </c:pt>
                <c:pt idx="5">
                  <c:v>43738</c:v>
                </c:pt>
                <c:pt idx="6">
                  <c:v>43830</c:v>
                </c:pt>
                <c:pt idx="7">
                  <c:v>43921</c:v>
                </c:pt>
                <c:pt idx="8">
                  <c:v>44012</c:v>
                </c:pt>
                <c:pt idx="9">
                  <c:v>44104</c:v>
                </c:pt>
                <c:pt idx="10">
                  <c:v>44196</c:v>
                </c:pt>
                <c:pt idx="11">
                  <c:v>44286</c:v>
                </c:pt>
                <c:pt idx="12">
                  <c:v>44377</c:v>
                </c:pt>
                <c:pt idx="13">
                  <c:v>44469</c:v>
                </c:pt>
                <c:pt idx="14">
                  <c:v>44561</c:v>
                </c:pt>
                <c:pt idx="15">
                  <c:v>44651</c:v>
                </c:pt>
                <c:pt idx="16">
                  <c:v>44742</c:v>
                </c:pt>
                <c:pt idx="17">
                  <c:v>44834</c:v>
                </c:pt>
              </c:numCache>
            </c:numRef>
          </c:cat>
          <c:val>
            <c:numRef>
              <c:f>'物联网-领先 '!$P$38:$P$55</c:f>
              <c:numCache>
                <c:formatCode>_ * #,##0.0_ ;_ * \-#,##0.0_ ;_ * "-"??_ ;_ @_ </c:formatCode>
                <c:ptCount val="18"/>
                <c:pt idx="0">
                  <c:v>37.158999999999999</c:v>
                </c:pt>
                <c:pt idx="1">
                  <c:v>14.919</c:v>
                </c:pt>
                <c:pt idx="2">
                  <c:v>18.706299999999999</c:v>
                </c:pt>
                <c:pt idx="3">
                  <c:v>27.965399999999999</c:v>
                </c:pt>
                <c:pt idx="4">
                  <c:v>-7.9364999999999997</c:v>
                </c:pt>
                <c:pt idx="5">
                  <c:v>11.6812</c:v>
                </c:pt>
                <c:pt idx="6">
                  <c:v>-7.3066000000000004</c:v>
                </c:pt>
                <c:pt idx="7">
                  <c:v>-35.312800000000003</c:v>
                </c:pt>
                <c:pt idx="8">
                  <c:v>24.809000000000001</c:v>
                </c:pt>
                <c:pt idx="9">
                  <c:v>14.1936</c:v>
                </c:pt>
                <c:pt idx="10">
                  <c:v>-3.1737000000000002</c:v>
                </c:pt>
                <c:pt idx="11">
                  <c:v>50.875999999999998</c:v>
                </c:pt>
                <c:pt idx="12">
                  <c:v>20.584700000000002</c:v>
                </c:pt>
                <c:pt idx="13">
                  <c:v>33.188600000000001</c:v>
                </c:pt>
                <c:pt idx="14">
                  <c:v>61.807000000000002</c:v>
                </c:pt>
                <c:pt idx="15">
                  <c:v>30.983799999999999</c:v>
                </c:pt>
                <c:pt idx="16">
                  <c:v>19.0563</c:v>
                </c:pt>
                <c:pt idx="17">
                  <c:v>-46.882899999999999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682D-4195-9C63-DF21CD200C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11740864"/>
        <c:axId val="1711741408"/>
      </c:lineChart>
      <c:lineChart>
        <c:grouping val="standard"/>
        <c:varyColors val="0"/>
        <c:ser>
          <c:idx val="1"/>
          <c:order val="0"/>
          <c:tx>
            <c:strRef>
              <c:f>'物联网-领先 '!$O$20</c:f>
              <c:strCache>
                <c:ptCount val="1"/>
                <c:pt idx="0">
                  <c:v>中国物联网投融资额同比（右轴，%）</c:v>
                </c:pt>
              </c:strCache>
            </c:strRef>
          </c:tx>
          <c:spPr>
            <a:ln>
              <a:solidFill>
                <a:srgbClr val="FF6464"/>
              </a:solidFill>
            </a:ln>
          </c:spPr>
          <c:marker>
            <c:symbol val="diamond"/>
            <c:size val="4"/>
            <c:spPr>
              <a:solidFill>
                <a:sysClr val="window" lastClr="FFFFFF"/>
              </a:solidFill>
              <a:ln>
                <a:solidFill>
                  <a:srgbClr val="FF6464"/>
                </a:solidFill>
              </a:ln>
            </c:spPr>
          </c:marker>
          <c:cat>
            <c:numRef>
              <c:f>'物联网-领先 '!$M$38:$M$55</c:f>
              <c:numCache>
                <c:formatCode>m/d/yyyy</c:formatCode>
                <c:ptCount val="18"/>
                <c:pt idx="0">
                  <c:v>43281</c:v>
                </c:pt>
                <c:pt idx="1">
                  <c:v>43373</c:v>
                </c:pt>
                <c:pt idx="2">
                  <c:v>43465</c:v>
                </c:pt>
                <c:pt idx="3">
                  <c:v>43555</c:v>
                </c:pt>
                <c:pt idx="4">
                  <c:v>43646</c:v>
                </c:pt>
                <c:pt idx="5">
                  <c:v>43738</c:v>
                </c:pt>
                <c:pt idx="6">
                  <c:v>43830</c:v>
                </c:pt>
                <c:pt idx="7">
                  <c:v>43921</c:v>
                </c:pt>
                <c:pt idx="8">
                  <c:v>44012</c:v>
                </c:pt>
                <c:pt idx="9">
                  <c:v>44104</c:v>
                </c:pt>
                <c:pt idx="10">
                  <c:v>44196</c:v>
                </c:pt>
                <c:pt idx="11">
                  <c:v>44286</c:v>
                </c:pt>
                <c:pt idx="12">
                  <c:v>44377</c:v>
                </c:pt>
                <c:pt idx="13">
                  <c:v>44469</c:v>
                </c:pt>
                <c:pt idx="14">
                  <c:v>44561</c:v>
                </c:pt>
                <c:pt idx="15">
                  <c:v>44651</c:v>
                </c:pt>
                <c:pt idx="16">
                  <c:v>44742</c:v>
                </c:pt>
                <c:pt idx="17">
                  <c:v>44834</c:v>
                </c:pt>
              </c:numCache>
            </c:numRef>
          </c:cat>
          <c:val>
            <c:numRef>
              <c:f>'物联网-领先 '!$O$38:$O$55</c:f>
              <c:numCache>
                <c:formatCode>0%</c:formatCode>
                <c:ptCount val="18"/>
                <c:pt idx="0">
                  <c:v>-0.36592787248020464</c:v>
                </c:pt>
                <c:pt idx="1">
                  <c:v>-0.30696417347580152</c:v>
                </c:pt>
                <c:pt idx="2">
                  <c:v>0.77514551293996403</c:v>
                </c:pt>
                <c:pt idx="3">
                  <c:v>0.46272429030530238</c:v>
                </c:pt>
                <c:pt idx="4">
                  <c:v>2.6248118660704547</c:v>
                </c:pt>
                <c:pt idx="5">
                  <c:v>0.96743513933479686</c:v>
                </c:pt>
                <c:pt idx="6">
                  <c:v>-0.37581644357103272</c:v>
                </c:pt>
                <c:pt idx="7">
                  <c:v>-0.61925757246335356</c:v>
                </c:pt>
                <c:pt idx="8">
                  <c:v>-0.46872959661089364</c:v>
                </c:pt>
                <c:pt idx="9">
                  <c:v>-0.21595881991395205</c:v>
                </c:pt>
                <c:pt idx="10">
                  <c:v>0.29866718768935496</c:v>
                </c:pt>
                <c:pt idx="11">
                  <c:v>0.68765985327310353</c:v>
                </c:pt>
                <c:pt idx="12">
                  <c:v>0.29245777230316139</c:v>
                </c:pt>
                <c:pt idx="13">
                  <c:v>-0.10848322600116811</c:v>
                </c:pt>
                <c:pt idx="14">
                  <c:v>0.15831641572746991</c:v>
                </c:pt>
                <c:pt idx="15">
                  <c:v>5.9978985984720401E-2</c:v>
                </c:pt>
                <c:pt idx="16">
                  <c:v>-0.53814975078052263</c:v>
                </c:pt>
                <c:pt idx="17">
                  <c:v>-0.16948779951637716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1-682D-4195-9C63-DF21CD200C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19946256"/>
        <c:axId val="1711745760"/>
      </c:lineChart>
      <c:catAx>
        <c:axId val="1711740864"/>
        <c:scaling>
          <c:orientation val="minMax"/>
          <c:min val="1"/>
        </c:scaling>
        <c:delete val="0"/>
        <c:axPos val="b"/>
        <c:numFmt formatCode="yyyy\-mm" sourceLinked="0"/>
        <c:majorTickMark val="out"/>
        <c:minorTickMark val="none"/>
        <c:tickLblPos val="low"/>
        <c:spPr>
          <a:noFill/>
          <a:ln>
            <a:solidFill>
              <a:schemeClr val="tx1"/>
            </a:solidFill>
          </a:ln>
        </c:spPr>
        <c:txPr>
          <a:bodyPr rot="-5400000" vert="horz"/>
          <a:lstStyle/>
          <a:p>
            <a:pPr>
              <a:defRPr/>
            </a:pPr>
            <a:endParaRPr lang="zh-CN"/>
          </a:p>
        </c:txPr>
        <c:crossAx val="1711741408"/>
        <c:crosses val="autoZero"/>
        <c:auto val="0"/>
        <c:lblAlgn val="ctr"/>
        <c:lblOffset val="100"/>
        <c:noMultiLvlLbl val="1"/>
      </c:catAx>
      <c:valAx>
        <c:axId val="1711741408"/>
        <c:scaling>
          <c:orientation val="minMax"/>
        </c:scaling>
        <c:delete val="0"/>
        <c:axPos val="l"/>
        <c:numFmt formatCode="#,##0_);\(#,##0\)" sourceLinked="0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</c:spPr>
        <c:crossAx val="1711740864"/>
        <c:crosses val="autoZero"/>
        <c:crossBetween val="between"/>
      </c:valAx>
      <c:valAx>
        <c:axId val="1711745760"/>
        <c:scaling>
          <c:orientation val="minMax"/>
        </c:scaling>
        <c:delete val="0"/>
        <c:axPos val="r"/>
        <c:numFmt formatCode="0%" sourceLinked="0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</c:spPr>
        <c:crossAx val="1719946256"/>
        <c:crosses val="max"/>
        <c:crossBetween val="between"/>
      </c:valAx>
      <c:dateAx>
        <c:axId val="1719946256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one"/>
        <c:crossAx val="1711745760"/>
        <c:crosses val="autoZero"/>
        <c:auto val="1"/>
        <c:lblOffset val="100"/>
        <c:baseTimeUnit val="months"/>
      </c:dateAx>
      <c:spPr>
        <a:noFill/>
        <a:ln w="25400">
          <a:noFill/>
        </a:ln>
      </c:spPr>
    </c:plotArea>
    <c:legend>
      <c:legendPos val="t"/>
      <c:layout>
        <c:manualLayout>
          <c:xMode val="edge"/>
          <c:yMode val="edge"/>
          <c:x val="5.2977029345673401E-2"/>
          <c:y val="1.1634656779013734E-2"/>
          <c:w val="0.85833333333333339"/>
          <c:h val="0.13686834317122773"/>
        </c:manualLayout>
      </c:layout>
      <c:overlay val="0"/>
    </c:legend>
    <c:plotVisOnly val="1"/>
    <c:dispBlanksAs val="gap"/>
    <c:showDLblsOverMax val="0"/>
  </c:chart>
  <c:spPr>
    <a:solidFill>
      <a:sysClr val="window" lastClr="FFFFFF"/>
    </a:solidFill>
    <a:ln>
      <a:noFill/>
    </a:ln>
  </c:spPr>
  <c:txPr>
    <a:bodyPr/>
    <a:lstStyle/>
    <a:p>
      <a:pPr>
        <a:defRPr sz="800">
          <a:latin typeface="Arial" panose="020B0604020202020204" pitchFamily="34" charset="0"/>
          <a:ea typeface="楷体" panose="02010609060101010101" pitchFamily="49" charset="-122"/>
          <a:cs typeface="Arial" panose="020B0604020202020204" pitchFamily="34" charset="0"/>
        </a:defRPr>
      </a:pPr>
      <a:endParaRPr lang="zh-CN"/>
    </a:p>
  </c:txPr>
  <c:printSettings>
    <c:headerFooter/>
    <c:pageMargins b="0.75000000000000033" l="0.70000000000000029" r="0.70000000000000029" t="0.75000000000000033" header="0.30000000000000016" footer="0.30000000000000016"/>
    <c:pageSetup paperSize="9" orientation="landscape"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7.404296048075143E-2"/>
          <c:y val="0.20425706678751487"/>
          <c:w val="0.89732663507559285"/>
          <c:h val="0.65445002265903818"/>
        </c:manualLayout>
      </c:layout>
      <c:lineChart>
        <c:grouping val="standard"/>
        <c:varyColors val="0"/>
        <c:ser>
          <c:idx val="0"/>
          <c:order val="0"/>
          <c:tx>
            <c:strRef>
              <c:f>'机器人-领先'!$L$2</c:f>
              <c:strCache>
                <c:ptCount val="1"/>
                <c:pt idx="0">
                  <c:v>产量:工业机器人:当月同比</c:v>
                </c:pt>
              </c:strCache>
            </c:strRef>
          </c:tx>
          <c:spPr>
            <a:ln w="12700">
              <a:solidFill>
                <a:srgbClr val="00B0F0"/>
              </a:solidFill>
              <a:prstDash val="solid"/>
            </a:ln>
          </c:spPr>
          <c:marker>
            <c:symbol val="none"/>
          </c:marker>
          <c:cat>
            <c:numRef>
              <c:f>'机器人-领先'!$J$5:$J$410</c:f>
              <c:numCache>
                <c:formatCode>m/d/yyyy</c:formatCode>
                <c:ptCount val="406"/>
                <c:pt idx="0">
                  <c:v>44834</c:v>
                </c:pt>
                <c:pt idx="1">
                  <c:v>44804</c:v>
                </c:pt>
                <c:pt idx="2">
                  <c:v>44773</c:v>
                </c:pt>
                <c:pt idx="3">
                  <c:v>44742</c:v>
                </c:pt>
                <c:pt idx="4">
                  <c:v>44712</c:v>
                </c:pt>
                <c:pt idx="5">
                  <c:v>44681</c:v>
                </c:pt>
                <c:pt idx="6">
                  <c:v>44651</c:v>
                </c:pt>
                <c:pt idx="7">
                  <c:v>44620</c:v>
                </c:pt>
                <c:pt idx="8">
                  <c:v>44592</c:v>
                </c:pt>
                <c:pt idx="9">
                  <c:v>44561</c:v>
                </c:pt>
                <c:pt idx="10">
                  <c:v>44530</c:v>
                </c:pt>
                <c:pt idx="11">
                  <c:v>44500</c:v>
                </c:pt>
                <c:pt idx="12">
                  <c:v>44469</c:v>
                </c:pt>
                <c:pt idx="13">
                  <c:v>44439</c:v>
                </c:pt>
                <c:pt idx="14">
                  <c:v>44408</c:v>
                </c:pt>
                <c:pt idx="15">
                  <c:v>44377</c:v>
                </c:pt>
                <c:pt idx="16">
                  <c:v>44347</c:v>
                </c:pt>
                <c:pt idx="17">
                  <c:v>44316</c:v>
                </c:pt>
                <c:pt idx="18">
                  <c:v>44286</c:v>
                </c:pt>
                <c:pt idx="19">
                  <c:v>44255</c:v>
                </c:pt>
                <c:pt idx="20">
                  <c:v>44227</c:v>
                </c:pt>
                <c:pt idx="21">
                  <c:v>44196</c:v>
                </c:pt>
                <c:pt idx="22">
                  <c:v>44165</c:v>
                </c:pt>
                <c:pt idx="23">
                  <c:v>44135</c:v>
                </c:pt>
                <c:pt idx="24">
                  <c:v>44104</c:v>
                </c:pt>
                <c:pt idx="25">
                  <c:v>44074</c:v>
                </c:pt>
                <c:pt idx="26">
                  <c:v>44043</c:v>
                </c:pt>
                <c:pt idx="27">
                  <c:v>44012</c:v>
                </c:pt>
                <c:pt idx="28">
                  <c:v>43982</c:v>
                </c:pt>
                <c:pt idx="29">
                  <c:v>43951</c:v>
                </c:pt>
                <c:pt idx="30">
                  <c:v>43921</c:v>
                </c:pt>
                <c:pt idx="31">
                  <c:v>43890</c:v>
                </c:pt>
                <c:pt idx="32">
                  <c:v>43861</c:v>
                </c:pt>
                <c:pt idx="33">
                  <c:v>43830</c:v>
                </c:pt>
                <c:pt idx="34">
                  <c:v>43799</c:v>
                </c:pt>
                <c:pt idx="35">
                  <c:v>43769</c:v>
                </c:pt>
                <c:pt idx="36">
                  <c:v>43738</c:v>
                </c:pt>
                <c:pt idx="37">
                  <c:v>43708</c:v>
                </c:pt>
                <c:pt idx="38">
                  <c:v>43677</c:v>
                </c:pt>
                <c:pt idx="39">
                  <c:v>43646</c:v>
                </c:pt>
                <c:pt idx="40">
                  <c:v>43616</c:v>
                </c:pt>
                <c:pt idx="41">
                  <c:v>43585</c:v>
                </c:pt>
                <c:pt idx="42">
                  <c:v>43555</c:v>
                </c:pt>
                <c:pt idx="43">
                  <c:v>43524</c:v>
                </c:pt>
                <c:pt idx="44">
                  <c:v>43496</c:v>
                </c:pt>
                <c:pt idx="45">
                  <c:v>43465</c:v>
                </c:pt>
                <c:pt idx="46">
                  <c:v>43434</c:v>
                </c:pt>
                <c:pt idx="47">
                  <c:v>43404</c:v>
                </c:pt>
                <c:pt idx="48">
                  <c:v>43373</c:v>
                </c:pt>
                <c:pt idx="49">
                  <c:v>43343</c:v>
                </c:pt>
                <c:pt idx="50">
                  <c:v>43312</c:v>
                </c:pt>
                <c:pt idx="51">
                  <c:v>43281</c:v>
                </c:pt>
                <c:pt idx="52">
                  <c:v>43251</c:v>
                </c:pt>
                <c:pt idx="53">
                  <c:v>43220</c:v>
                </c:pt>
                <c:pt idx="54">
                  <c:v>43190</c:v>
                </c:pt>
                <c:pt idx="55">
                  <c:v>43159</c:v>
                </c:pt>
                <c:pt idx="56">
                  <c:v>43131</c:v>
                </c:pt>
                <c:pt idx="57">
                  <c:v>43100</c:v>
                </c:pt>
                <c:pt idx="58">
                  <c:v>43069</c:v>
                </c:pt>
                <c:pt idx="59">
                  <c:v>43039</c:v>
                </c:pt>
                <c:pt idx="60">
                  <c:v>43008</c:v>
                </c:pt>
                <c:pt idx="61">
                  <c:v>42978</c:v>
                </c:pt>
                <c:pt idx="62">
                  <c:v>42947</c:v>
                </c:pt>
                <c:pt idx="63">
                  <c:v>42916</c:v>
                </c:pt>
                <c:pt idx="64">
                  <c:v>42886</c:v>
                </c:pt>
                <c:pt idx="65">
                  <c:v>42855</c:v>
                </c:pt>
                <c:pt idx="66">
                  <c:v>42825</c:v>
                </c:pt>
                <c:pt idx="67">
                  <c:v>42794</c:v>
                </c:pt>
                <c:pt idx="68">
                  <c:v>42766</c:v>
                </c:pt>
                <c:pt idx="69">
                  <c:v>42735</c:v>
                </c:pt>
                <c:pt idx="70">
                  <c:v>42704</c:v>
                </c:pt>
                <c:pt idx="71">
                  <c:v>42674</c:v>
                </c:pt>
                <c:pt idx="72">
                  <c:v>42643</c:v>
                </c:pt>
                <c:pt idx="73">
                  <c:v>42613</c:v>
                </c:pt>
                <c:pt idx="74">
                  <c:v>42582</c:v>
                </c:pt>
                <c:pt idx="75">
                  <c:v>42551</c:v>
                </c:pt>
                <c:pt idx="76">
                  <c:v>42521</c:v>
                </c:pt>
                <c:pt idx="77">
                  <c:v>42490</c:v>
                </c:pt>
                <c:pt idx="78">
                  <c:v>42460</c:v>
                </c:pt>
                <c:pt idx="79">
                  <c:v>42429</c:v>
                </c:pt>
                <c:pt idx="80">
                  <c:v>42400</c:v>
                </c:pt>
                <c:pt idx="81">
                  <c:v>42369</c:v>
                </c:pt>
                <c:pt idx="82">
                  <c:v>42338</c:v>
                </c:pt>
                <c:pt idx="83">
                  <c:v>42308</c:v>
                </c:pt>
                <c:pt idx="84">
                  <c:v>42277</c:v>
                </c:pt>
                <c:pt idx="85">
                  <c:v>42247</c:v>
                </c:pt>
                <c:pt idx="86">
                  <c:v>42216</c:v>
                </c:pt>
                <c:pt idx="87">
                  <c:v>42185</c:v>
                </c:pt>
                <c:pt idx="88">
                  <c:v>42155</c:v>
                </c:pt>
                <c:pt idx="89">
                  <c:v>42124</c:v>
                </c:pt>
                <c:pt idx="90">
                  <c:v>42094</c:v>
                </c:pt>
                <c:pt idx="91">
                  <c:v>42063</c:v>
                </c:pt>
                <c:pt idx="92">
                  <c:v>42035</c:v>
                </c:pt>
                <c:pt idx="93">
                  <c:v>42004</c:v>
                </c:pt>
                <c:pt idx="94">
                  <c:v>41973</c:v>
                </c:pt>
                <c:pt idx="95">
                  <c:v>41943</c:v>
                </c:pt>
                <c:pt idx="96">
                  <c:v>41912</c:v>
                </c:pt>
                <c:pt idx="97">
                  <c:v>41882</c:v>
                </c:pt>
                <c:pt idx="98">
                  <c:v>41851</c:v>
                </c:pt>
                <c:pt idx="99">
                  <c:v>41820</c:v>
                </c:pt>
                <c:pt idx="100">
                  <c:v>41790</c:v>
                </c:pt>
                <c:pt idx="101">
                  <c:v>41759</c:v>
                </c:pt>
                <c:pt idx="102">
                  <c:v>41729</c:v>
                </c:pt>
                <c:pt idx="103">
                  <c:v>41698</c:v>
                </c:pt>
                <c:pt idx="104">
                  <c:v>41670</c:v>
                </c:pt>
                <c:pt idx="105">
                  <c:v>41639</c:v>
                </c:pt>
                <c:pt idx="106">
                  <c:v>41608</c:v>
                </c:pt>
                <c:pt idx="107">
                  <c:v>41578</c:v>
                </c:pt>
                <c:pt idx="108">
                  <c:v>41547</c:v>
                </c:pt>
                <c:pt idx="109">
                  <c:v>41517</c:v>
                </c:pt>
                <c:pt idx="110">
                  <c:v>41486</c:v>
                </c:pt>
                <c:pt idx="111">
                  <c:v>41455</c:v>
                </c:pt>
                <c:pt idx="112">
                  <c:v>41425</c:v>
                </c:pt>
                <c:pt idx="113">
                  <c:v>41394</c:v>
                </c:pt>
                <c:pt idx="114">
                  <c:v>41364</c:v>
                </c:pt>
                <c:pt idx="115">
                  <c:v>41333</c:v>
                </c:pt>
                <c:pt idx="116">
                  <c:v>41305</c:v>
                </c:pt>
                <c:pt idx="117">
                  <c:v>41274</c:v>
                </c:pt>
                <c:pt idx="118">
                  <c:v>41243</c:v>
                </c:pt>
                <c:pt idx="119">
                  <c:v>41213</c:v>
                </c:pt>
                <c:pt idx="120">
                  <c:v>41182</c:v>
                </c:pt>
                <c:pt idx="121">
                  <c:v>41152</c:v>
                </c:pt>
                <c:pt idx="122">
                  <c:v>41121</c:v>
                </c:pt>
                <c:pt idx="123">
                  <c:v>41090</c:v>
                </c:pt>
                <c:pt idx="124">
                  <c:v>41060</c:v>
                </c:pt>
                <c:pt idx="125">
                  <c:v>41029</c:v>
                </c:pt>
                <c:pt idx="126">
                  <c:v>40999</c:v>
                </c:pt>
                <c:pt idx="127">
                  <c:v>40968</c:v>
                </c:pt>
                <c:pt idx="128">
                  <c:v>40939</c:v>
                </c:pt>
                <c:pt idx="129">
                  <c:v>40908</c:v>
                </c:pt>
                <c:pt idx="130">
                  <c:v>40877</c:v>
                </c:pt>
                <c:pt idx="131">
                  <c:v>40847</c:v>
                </c:pt>
                <c:pt idx="132">
                  <c:v>40816</c:v>
                </c:pt>
                <c:pt idx="133">
                  <c:v>40786</c:v>
                </c:pt>
                <c:pt idx="134">
                  <c:v>40755</c:v>
                </c:pt>
                <c:pt idx="135">
                  <c:v>40724</c:v>
                </c:pt>
                <c:pt idx="136">
                  <c:v>40694</c:v>
                </c:pt>
                <c:pt idx="137">
                  <c:v>40663</c:v>
                </c:pt>
                <c:pt idx="138">
                  <c:v>40633</c:v>
                </c:pt>
                <c:pt idx="139">
                  <c:v>40602</c:v>
                </c:pt>
                <c:pt idx="140">
                  <c:v>40574</c:v>
                </c:pt>
                <c:pt idx="141">
                  <c:v>40543</c:v>
                </c:pt>
                <c:pt idx="142">
                  <c:v>40512</c:v>
                </c:pt>
                <c:pt idx="143">
                  <c:v>40482</c:v>
                </c:pt>
                <c:pt idx="144">
                  <c:v>40451</c:v>
                </c:pt>
                <c:pt idx="145">
                  <c:v>40421</c:v>
                </c:pt>
                <c:pt idx="146">
                  <c:v>40390</c:v>
                </c:pt>
                <c:pt idx="147">
                  <c:v>40359</c:v>
                </c:pt>
                <c:pt idx="148">
                  <c:v>40329</c:v>
                </c:pt>
                <c:pt idx="149">
                  <c:v>40298</c:v>
                </c:pt>
                <c:pt idx="150">
                  <c:v>40268</c:v>
                </c:pt>
                <c:pt idx="151">
                  <c:v>40237</c:v>
                </c:pt>
                <c:pt idx="152">
                  <c:v>40209</c:v>
                </c:pt>
                <c:pt idx="153">
                  <c:v>40178</c:v>
                </c:pt>
                <c:pt idx="154">
                  <c:v>40147</c:v>
                </c:pt>
                <c:pt idx="155">
                  <c:v>40117</c:v>
                </c:pt>
                <c:pt idx="156">
                  <c:v>40086</c:v>
                </c:pt>
                <c:pt idx="157">
                  <c:v>40056</c:v>
                </c:pt>
                <c:pt idx="158">
                  <c:v>40025</c:v>
                </c:pt>
                <c:pt idx="159">
                  <c:v>39994</c:v>
                </c:pt>
                <c:pt idx="160">
                  <c:v>39964</c:v>
                </c:pt>
                <c:pt idx="161">
                  <c:v>39933</c:v>
                </c:pt>
                <c:pt idx="162">
                  <c:v>39903</c:v>
                </c:pt>
                <c:pt idx="163">
                  <c:v>39872</c:v>
                </c:pt>
                <c:pt idx="164">
                  <c:v>39844</c:v>
                </c:pt>
                <c:pt idx="165">
                  <c:v>39813</c:v>
                </c:pt>
                <c:pt idx="166">
                  <c:v>39782</c:v>
                </c:pt>
                <c:pt idx="167">
                  <c:v>39752</c:v>
                </c:pt>
                <c:pt idx="168">
                  <c:v>39721</c:v>
                </c:pt>
                <c:pt idx="169">
                  <c:v>39691</c:v>
                </c:pt>
                <c:pt idx="170">
                  <c:v>39660</c:v>
                </c:pt>
                <c:pt idx="171">
                  <c:v>39629</c:v>
                </c:pt>
                <c:pt idx="172">
                  <c:v>39599</c:v>
                </c:pt>
                <c:pt idx="173">
                  <c:v>39568</c:v>
                </c:pt>
                <c:pt idx="174">
                  <c:v>39538</c:v>
                </c:pt>
                <c:pt idx="175">
                  <c:v>39507</c:v>
                </c:pt>
                <c:pt idx="176">
                  <c:v>39478</c:v>
                </c:pt>
                <c:pt idx="177">
                  <c:v>39447</c:v>
                </c:pt>
                <c:pt idx="178">
                  <c:v>39416</c:v>
                </c:pt>
                <c:pt idx="179">
                  <c:v>39386</c:v>
                </c:pt>
                <c:pt idx="180">
                  <c:v>39355</c:v>
                </c:pt>
                <c:pt idx="181">
                  <c:v>39325</c:v>
                </c:pt>
                <c:pt idx="182">
                  <c:v>39294</c:v>
                </c:pt>
                <c:pt idx="183">
                  <c:v>39263</c:v>
                </c:pt>
                <c:pt idx="184">
                  <c:v>39233</c:v>
                </c:pt>
                <c:pt idx="185">
                  <c:v>39202</c:v>
                </c:pt>
                <c:pt idx="186">
                  <c:v>39172</c:v>
                </c:pt>
                <c:pt idx="187">
                  <c:v>39141</c:v>
                </c:pt>
                <c:pt idx="188">
                  <c:v>39113</c:v>
                </c:pt>
                <c:pt idx="189">
                  <c:v>39082</c:v>
                </c:pt>
                <c:pt idx="190">
                  <c:v>39051</c:v>
                </c:pt>
                <c:pt idx="191">
                  <c:v>39021</c:v>
                </c:pt>
                <c:pt idx="192">
                  <c:v>38990</c:v>
                </c:pt>
                <c:pt idx="193">
                  <c:v>38960</c:v>
                </c:pt>
                <c:pt idx="194">
                  <c:v>38929</c:v>
                </c:pt>
                <c:pt idx="195">
                  <c:v>38898</c:v>
                </c:pt>
                <c:pt idx="196">
                  <c:v>38868</c:v>
                </c:pt>
                <c:pt idx="197">
                  <c:v>38837</c:v>
                </c:pt>
                <c:pt idx="198">
                  <c:v>38807</c:v>
                </c:pt>
                <c:pt idx="199">
                  <c:v>38776</c:v>
                </c:pt>
                <c:pt idx="200">
                  <c:v>38748</c:v>
                </c:pt>
                <c:pt idx="201">
                  <c:v>38717</c:v>
                </c:pt>
                <c:pt idx="202">
                  <c:v>38686</c:v>
                </c:pt>
                <c:pt idx="203">
                  <c:v>38656</c:v>
                </c:pt>
                <c:pt idx="204">
                  <c:v>38625</c:v>
                </c:pt>
                <c:pt idx="205">
                  <c:v>38595</c:v>
                </c:pt>
                <c:pt idx="206">
                  <c:v>38564</c:v>
                </c:pt>
                <c:pt idx="207">
                  <c:v>38533</c:v>
                </c:pt>
                <c:pt idx="208">
                  <c:v>38503</c:v>
                </c:pt>
                <c:pt idx="209">
                  <c:v>38472</c:v>
                </c:pt>
                <c:pt idx="210">
                  <c:v>38442</c:v>
                </c:pt>
                <c:pt idx="211">
                  <c:v>38411</c:v>
                </c:pt>
                <c:pt idx="212">
                  <c:v>38383</c:v>
                </c:pt>
                <c:pt idx="213">
                  <c:v>38352</c:v>
                </c:pt>
                <c:pt idx="214">
                  <c:v>38321</c:v>
                </c:pt>
                <c:pt idx="215">
                  <c:v>38291</c:v>
                </c:pt>
                <c:pt idx="216">
                  <c:v>38260</c:v>
                </c:pt>
                <c:pt idx="217">
                  <c:v>38230</c:v>
                </c:pt>
                <c:pt idx="218">
                  <c:v>38199</c:v>
                </c:pt>
                <c:pt idx="219">
                  <c:v>38168</c:v>
                </c:pt>
                <c:pt idx="220">
                  <c:v>38138</c:v>
                </c:pt>
                <c:pt idx="221">
                  <c:v>38107</c:v>
                </c:pt>
                <c:pt idx="222">
                  <c:v>38077</c:v>
                </c:pt>
                <c:pt idx="223">
                  <c:v>38046</c:v>
                </c:pt>
                <c:pt idx="224">
                  <c:v>38017</c:v>
                </c:pt>
                <c:pt idx="225">
                  <c:v>37986</c:v>
                </c:pt>
                <c:pt idx="226">
                  <c:v>37955</c:v>
                </c:pt>
                <c:pt idx="227">
                  <c:v>37925</c:v>
                </c:pt>
                <c:pt idx="228">
                  <c:v>37894</c:v>
                </c:pt>
                <c:pt idx="229">
                  <c:v>37864</c:v>
                </c:pt>
                <c:pt idx="230">
                  <c:v>37833</c:v>
                </c:pt>
                <c:pt idx="231">
                  <c:v>37802</c:v>
                </c:pt>
                <c:pt idx="232">
                  <c:v>37772</c:v>
                </c:pt>
                <c:pt idx="233">
                  <c:v>37741</c:v>
                </c:pt>
                <c:pt idx="234">
                  <c:v>37711</c:v>
                </c:pt>
                <c:pt idx="235">
                  <c:v>37680</c:v>
                </c:pt>
                <c:pt idx="236">
                  <c:v>37652</c:v>
                </c:pt>
                <c:pt idx="237">
                  <c:v>37621</c:v>
                </c:pt>
                <c:pt idx="238">
                  <c:v>37590</c:v>
                </c:pt>
                <c:pt idx="239">
                  <c:v>37560</c:v>
                </c:pt>
                <c:pt idx="240">
                  <c:v>37529</c:v>
                </c:pt>
                <c:pt idx="241">
                  <c:v>37499</c:v>
                </c:pt>
                <c:pt idx="242">
                  <c:v>37468</c:v>
                </c:pt>
                <c:pt idx="243">
                  <c:v>37437</c:v>
                </c:pt>
                <c:pt idx="244">
                  <c:v>37407</c:v>
                </c:pt>
                <c:pt idx="245">
                  <c:v>37376</c:v>
                </c:pt>
                <c:pt idx="246">
                  <c:v>37346</c:v>
                </c:pt>
                <c:pt idx="247">
                  <c:v>37315</c:v>
                </c:pt>
                <c:pt idx="248">
                  <c:v>37287</c:v>
                </c:pt>
                <c:pt idx="249">
                  <c:v>37256</c:v>
                </c:pt>
                <c:pt idx="250">
                  <c:v>37225</c:v>
                </c:pt>
                <c:pt idx="251">
                  <c:v>37195</c:v>
                </c:pt>
                <c:pt idx="252">
                  <c:v>37164</c:v>
                </c:pt>
                <c:pt idx="253">
                  <c:v>37134</c:v>
                </c:pt>
                <c:pt idx="254">
                  <c:v>37103</c:v>
                </c:pt>
                <c:pt idx="255">
                  <c:v>37072</c:v>
                </c:pt>
                <c:pt idx="256">
                  <c:v>37042</c:v>
                </c:pt>
                <c:pt idx="257">
                  <c:v>37011</c:v>
                </c:pt>
                <c:pt idx="258">
                  <c:v>36981</c:v>
                </c:pt>
                <c:pt idx="259">
                  <c:v>36950</c:v>
                </c:pt>
                <c:pt idx="260">
                  <c:v>36922</c:v>
                </c:pt>
                <c:pt idx="261">
                  <c:v>36891</c:v>
                </c:pt>
                <c:pt idx="262">
                  <c:v>36860</c:v>
                </c:pt>
                <c:pt idx="263">
                  <c:v>36830</c:v>
                </c:pt>
                <c:pt idx="264">
                  <c:v>36799</c:v>
                </c:pt>
                <c:pt idx="265">
                  <c:v>36769</c:v>
                </c:pt>
                <c:pt idx="266">
                  <c:v>36738</c:v>
                </c:pt>
                <c:pt idx="267">
                  <c:v>36707</c:v>
                </c:pt>
                <c:pt idx="268">
                  <c:v>36677</c:v>
                </c:pt>
                <c:pt idx="269">
                  <c:v>36646</c:v>
                </c:pt>
                <c:pt idx="270">
                  <c:v>36616</c:v>
                </c:pt>
                <c:pt idx="271">
                  <c:v>36585</c:v>
                </c:pt>
                <c:pt idx="272">
                  <c:v>36556</c:v>
                </c:pt>
                <c:pt idx="273">
                  <c:v>36525</c:v>
                </c:pt>
                <c:pt idx="274">
                  <c:v>36494</c:v>
                </c:pt>
                <c:pt idx="275">
                  <c:v>36464</c:v>
                </c:pt>
                <c:pt idx="276">
                  <c:v>36433</c:v>
                </c:pt>
                <c:pt idx="277">
                  <c:v>36403</c:v>
                </c:pt>
                <c:pt idx="278">
                  <c:v>36372</c:v>
                </c:pt>
                <c:pt idx="279">
                  <c:v>36341</c:v>
                </c:pt>
                <c:pt idx="280">
                  <c:v>36311</c:v>
                </c:pt>
                <c:pt idx="281">
                  <c:v>36280</c:v>
                </c:pt>
                <c:pt idx="282">
                  <c:v>36250</c:v>
                </c:pt>
                <c:pt idx="283">
                  <c:v>36219</c:v>
                </c:pt>
                <c:pt idx="284">
                  <c:v>36191</c:v>
                </c:pt>
                <c:pt idx="285">
                  <c:v>36160</c:v>
                </c:pt>
                <c:pt idx="286">
                  <c:v>36129</c:v>
                </c:pt>
                <c:pt idx="287">
                  <c:v>36099</c:v>
                </c:pt>
                <c:pt idx="288">
                  <c:v>36068</c:v>
                </c:pt>
                <c:pt idx="289">
                  <c:v>36038</c:v>
                </c:pt>
                <c:pt idx="290">
                  <c:v>36007</c:v>
                </c:pt>
                <c:pt idx="291">
                  <c:v>35976</c:v>
                </c:pt>
                <c:pt idx="292">
                  <c:v>35946</c:v>
                </c:pt>
                <c:pt idx="293">
                  <c:v>35915</c:v>
                </c:pt>
                <c:pt idx="294">
                  <c:v>35885</c:v>
                </c:pt>
                <c:pt idx="295">
                  <c:v>35854</c:v>
                </c:pt>
                <c:pt idx="296">
                  <c:v>35826</c:v>
                </c:pt>
                <c:pt idx="297">
                  <c:v>35795</c:v>
                </c:pt>
                <c:pt idx="298">
                  <c:v>35764</c:v>
                </c:pt>
                <c:pt idx="299">
                  <c:v>35734</c:v>
                </c:pt>
                <c:pt idx="300">
                  <c:v>35703</c:v>
                </c:pt>
                <c:pt idx="301">
                  <c:v>35673</c:v>
                </c:pt>
                <c:pt idx="302">
                  <c:v>35642</c:v>
                </c:pt>
                <c:pt idx="303">
                  <c:v>35611</c:v>
                </c:pt>
                <c:pt idx="304">
                  <c:v>35581</c:v>
                </c:pt>
                <c:pt idx="305">
                  <c:v>35550</c:v>
                </c:pt>
                <c:pt idx="306">
                  <c:v>35520</c:v>
                </c:pt>
                <c:pt idx="307">
                  <c:v>35489</c:v>
                </c:pt>
                <c:pt idx="308">
                  <c:v>35461</c:v>
                </c:pt>
                <c:pt idx="309">
                  <c:v>35430</c:v>
                </c:pt>
                <c:pt idx="310">
                  <c:v>35399</c:v>
                </c:pt>
                <c:pt idx="311">
                  <c:v>35369</c:v>
                </c:pt>
                <c:pt idx="312">
                  <c:v>35338</c:v>
                </c:pt>
                <c:pt idx="313">
                  <c:v>35308</c:v>
                </c:pt>
                <c:pt idx="314">
                  <c:v>35277</c:v>
                </c:pt>
                <c:pt idx="315">
                  <c:v>35246</c:v>
                </c:pt>
                <c:pt idx="316">
                  <c:v>35216</c:v>
                </c:pt>
                <c:pt idx="317">
                  <c:v>35185</c:v>
                </c:pt>
                <c:pt idx="318">
                  <c:v>35155</c:v>
                </c:pt>
                <c:pt idx="319">
                  <c:v>35124</c:v>
                </c:pt>
                <c:pt idx="320">
                  <c:v>35095</c:v>
                </c:pt>
                <c:pt idx="321">
                  <c:v>35064</c:v>
                </c:pt>
                <c:pt idx="322">
                  <c:v>35033</c:v>
                </c:pt>
                <c:pt idx="323">
                  <c:v>35003</c:v>
                </c:pt>
                <c:pt idx="324">
                  <c:v>34972</c:v>
                </c:pt>
                <c:pt idx="325">
                  <c:v>34942</c:v>
                </c:pt>
                <c:pt idx="326">
                  <c:v>34911</c:v>
                </c:pt>
                <c:pt idx="327">
                  <c:v>34880</c:v>
                </c:pt>
                <c:pt idx="328">
                  <c:v>34850</c:v>
                </c:pt>
                <c:pt idx="329">
                  <c:v>34819</c:v>
                </c:pt>
                <c:pt idx="330">
                  <c:v>34789</c:v>
                </c:pt>
                <c:pt idx="331">
                  <c:v>34758</c:v>
                </c:pt>
                <c:pt idx="332">
                  <c:v>34730</c:v>
                </c:pt>
                <c:pt idx="333">
                  <c:v>34699</c:v>
                </c:pt>
                <c:pt idx="334">
                  <c:v>34668</c:v>
                </c:pt>
                <c:pt idx="335">
                  <c:v>34638</c:v>
                </c:pt>
                <c:pt idx="336">
                  <c:v>34607</c:v>
                </c:pt>
                <c:pt idx="337">
                  <c:v>34577</c:v>
                </c:pt>
                <c:pt idx="338">
                  <c:v>34546</c:v>
                </c:pt>
                <c:pt idx="339">
                  <c:v>34515</c:v>
                </c:pt>
                <c:pt idx="340">
                  <c:v>34485</c:v>
                </c:pt>
                <c:pt idx="341">
                  <c:v>34454</c:v>
                </c:pt>
                <c:pt idx="342">
                  <c:v>34424</c:v>
                </c:pt>
                <c:pt idx="343">
                  <c:v>34393</c:v>
                </c:pt>
                <c:pt idx="344">
                  <c:v>34365</c:v>
                </c:pt>
                <c:pt idx="345">
                  <c:v>34334</c:v>
                </c:pt>
                <c:pt idx="346">
                  <c:v>34303</c:v>
                </c:pt>
                <c:pt idx="347">
                  <c:v>34273</c:v>
                </c:pt>
                <c:pt idx="348">
                  <c:v>34242</c:v>
                </c:pt>
                <c:pt idx="349">
                  <c:v>34212</c:v>
                </c:pt>
                <c:pt idx="350">
                  <c:v>34181</c:v>
                </c:pt>
                <c:pt idx="351">
                  <c:v>34150</c:v>
                </c:pt>
                <c:pt idx="352">
                  <c:v>34120</c:v>
                </c:pt>
                <c:pt idx="353">
                  <c:v>34089</c:v>
                </c:pt>
                <c:pt idx="354">
                  <c:v>34059</c:v>
                </c:pt>
                <c:pt idx="355">
                  <c:v>34028</c:v>
                </c:pt>
                <c:pt idx="356">
                  <c:v>34000</c:v>
                </c:pt>
                <c:pt idx="357">
                  <c:v>33969</c:v>
                </c:pt>
                <c:pt idx="358">
                  <c:v>33938</c:v>
                </c:pt>
                <c:pt idx="359">
                  <c:v>33908</c:v>
                </c:pt>
                <c:pt idx="360">
                  <c:v>33877</c:v>
                </c:pt>
                <c:pt idx="361">
                  <c:v>33847</c:v>
                </c:pt>
                <c:pt idx="362">
                  <c:v>33816</c:v>
                </c:pt>
                <c:pt idx="363">
                  <c:v>33785</c:v>
                </c:pt>
                <c:pt idx="364">
                  <c:v>33755</c:v>
                </c:pt>
                <c:pt idx="365">
                  <c:v>33724</c:v>
                </c:pt>
                <c:pt idx="366">
                  <c:v>33694</c:v>
                </c:pt>
                <c:pt idx="367">
                  <c:v>33663</c:v>
                </c:pt>
                <c:pt idx="368">
                  <c:v>33634</c:v>
                </c:pt>
                <c:pt idx="369">
                  <c:v>33603</c:v>
                </c:pt>
                <c:pt idx="370">
                  <c:v>33572</c:v>
                </c:pt>
                <c:pt idx="371">
                  <c:v>33542</c:v>
                </c:pt>
                <c:pt idx="372">
                  <c:v>33511</c:v>
                </c:pt>
                <c:pt idx="373">
                  <c:v>33481</c:v>
                </c:pt>
                <c:pt idx="374">
                  <c:v>33450</c:v>
                </c:pt>
                <c:pt idx="375">
                  <c:v>33419</c:v>
                </c:pt>
                <c:pt idx="376">
                  <c:v>33389</c:v>
                </c:pt>
                <c:pt idx="377">
                  <c:v>33358</c:v>
                </c:pt>
                <c:pt idx="378">
                  <c:v>33328</c:v>
                </c:pt>
                <c:pt idx="379">
                  <c:v>33297</c:v>
                </c:pt>
                <c:pt idx="380">
                  <c:v>33269</c:v>
                </c:pt>
                <c:pt idx="381">
                  <c:v>33238</c:v>
                </c:pt>
                <c:pt idx="382">
                  <c:v>33207</c:v>
                </c:pt>
                <c:pt idx="383">
                  <c:v>33177</c:v>
                </c:pt>
                <c:pt idx="384">
                  <c:v>33146</c:v>
                </c:pt>
                <c:pt idx="385">
                  <c:v>33116</c:v>
                </c:pt>
                <c:pt idx="386">
                  <c:v>33085</c:v>
                </c:pt>
                <c:pt idx="387">
                  <c:v>33054</c:v>
                </c:pt>
                <c:pt idx="388">
                  <c:v>33024</c:v>
                </c:pt>
                <c:pt idx="389">
                  <c:v>32993</c:v>
                </c:pt>
                <c:pt idx="390">
                  <c:v>32963</c:v>
                </c:pt>
                <c:pt idx="391">
                  <c:v>32932</c:v>
                </c:pt>
                <c:pt idx="392">
                  <c:v>32904</c:v>
                </c:pt>
                <c:pt idx="393">
                  <c:v>32873</c:v>
                </c:pt>
                <c:pt idx="394">
                  <c:v>32842</c:v>
                </c:pt>
                <c:pt idx="395">
                  <c:v>32812</c:v>
                </c:pt>
                <c:pt idx="396">
                  <c:v>32781</c:v>
                </c:pt>
                <c:pt idx="397">
                  <c:v>32751</c:v>
                </c:pt>
                <c:pt idx="398">
                  <c:v>32720</c:v>
                </c:pt>
                <c:pt idx="399">
                  <c:v>32689</c:v>
                </c:pt>
                <c:pt idx="400">
                  <c:v>32659</c:v>
                </c:pt>
                <c:pt idx="401">
                  <c:v>32628</c:v>
                </c:pt>
                <c:pt idx="402">
                  <c:v>32598</c:v>
                </c:pt>
                <c:pt idx="403">
                  <c:v>32567</c:v>
                </c:pt>
                <c:pt idx="404">
                  <c:v>32539</c:v>
                </c:pt>
                <c:pt idx="405">
                  <c:v>32508</c:v>
                </c:pt>
              </c:numCache>
            </c:numRef>
          </c:cat>
          <c:val>
            <c:numRef>
              <c:f>'机器人-领先'!$L$5:$L$411</c:f>
              <c:numCache>
                <c:formatCode>#,##0.00_ </c:formatCode>
                <c:ptCount val="407"/>
                <c:pt idx="0">
                  <c:v>15.1</c:v>
                </c:pt>
                <c:pt idx="1">
                  <c:v>-1.1000000000000001</c:v>
                </c:pt>
                <c:pt idx="2">
                  <c:v>-8.8000000000000007</c:v>
                </c:pt>
                <c:pt idx="3">
                  <c:v>2.5</c:v>
                </c:pt>
                <c:pt idx="4">
                  <c:v>-13.7</c:v>
                </c:pt>
                <c:pt idx="5">
                  <c:v>-8.4</c:v>
                </c:pt>
                <c:pt idx="6">
                  <c:v>16.600000000000001</c:v>
                </c:pt>
                <c:pt idx="7">
                  <c:v>#N/A</c:v>
                </c:pt>
                <c:pt idx="8">
                  <c:v>#N/A</c:v>
                </c:pt>
                <c:pt idx="9">
                  <c:v>15.1</c:v>
                </c:pt>
                <c:pt idx="10">
                  <c:v>27.9</c:v>
                </c:pt>
                <c:pt idx="11">
                  <c:v>10.6</c:v>
                </c:pt>
                <c:pt idx="12">
                  <c:v>19.5</c:v>
                </c:pt>
                <c:pt idx="13">
                  <c:v>57.4</c:v>
                </c:pt>
                <c:pt idx="14">
                  <c:v>42.3</c:v>
                </c:pt>
                <c:pt idx="15">
                  <c:v>60.7</c:v>
                </c:pt>
                <c:pt idx="16">
                  <c:v>50.1</c:v>
                </c:pt>
                <c:pt idx="17">
                  <c:v>43</c:v>
                </c:pt>
                <c:pt idx="18">
                  <c:v>80.8</c:v>
                </c:pt>
                <c:pt idx="19">
                  <c:v>#N/A</c:v>
                </c:pt>
                <c:pt idx="20">
                  <c:v>#N/A</c:v>
                </c:pt>
                <c:pt idx="21">
                  <c:v>32.4</c:v>
                </c:pt>
                <c:pt idx="22">
                  <c:v>31.7</c:v>
                </c:pt>
                <c:pt idx="23">
                  <c:v>38.5</c:v>
                </c:pt>
                <c:pt idx="24">
                  <c:v>51.4</c:v>
                </c:pt>
                <c:pt idx="25">
                  <c:v>32.5</c:v>
                </c:pt>
                <c:pt idx="26">
                  <c:v>19.399999999999999</c:v>
                </c:pt>
                <c:pt idx="27">
                  <c:v>29.2</c:v>
                </c:pt>
                <c:pt idx="28">
                  <c:v>16.899999999999999</c:v>
                </c:pt>
                <c:pt idx="29">
                  <c:v>26.6</c:v>
                </c:pt>
                <c:pt idx="30">
                  <c:v>12.9</c:v>
                </c:pt>
                <c:pt idx="31">
                  <c:v>#N/A</c:v>
                </c:pt>
                <c:pt idx="32">
                  <c:v>#N/A</c:v>
                </c:pt>
                <c:pt idx="33">
                  <c:v>15.3</c:v>
                </c:pt>
                <c:pt idx="34">
                  <c:v>4.3</c:v>
                </c:pt>
                <c:pt idx="35">
                  <c:v>1.7</c:v>
                </c:pt>
                <c:pt idx="36">
                  <c:v>-14.6</c:v>
                </c:pt>
                <c:pt idx="37">
                  <c:v>-19.3</c:v>
                </c:pt>
                <c:pt idx="38">
                  <c:v>-7.1</c:v>
                </c:pt>
                <c:pt idx="39">
                  <c:v>-11</c:v>
                </c:pt>
                <c:pt idx="40">
                  <c:v>-9.3000000000000007</c:v>
                </c:pt>
                <c:pt idx="41">
                  <c:v>-7.3</c:v>
                </c:pt>
                <c:pt idx="42">
                  <c:v>-14</c:v>
                </c:pt>
                <c:pt idx="43">
                  <c:v>#N/A</c:v>
                </c:pt>
                <c:pt idx="44">
                  <c:v>#N/A</c:v>
                </c:pt>
                <c:pt idx="45">
                  <c:v>-12.1</c:v>
                </c:pt>
                <c:pt idx="46">
                  <c:v>-7</c:v>
                </c:pt>
                <c:pt idx="47">
                  <c:v>-3.3</c:v>
                </c:pt>
                <c:pt idx="48">
                  <c:v>-16.399999999999999</c:v>
                </c:pt>
                <c:pt idx="49">
                  <c:v>9</c:v>
                </c:pt>
                <c:pt idx="50">
                  <c:v>6.3</c:v>
                </c:pt>
                <c:pt idx="51">
                  <c:v>7.2</c:v>
                </c:pt>
                <c:pt idx="52">
                  <c:v>35.1</c:v>
                </c:pt>
                <c:pt idx="53">
                  <c:v>35.4</c:v>
                </c:pt>
                <c:pt idx="54">
                  <c:v>34.4</c:v>
                </c:pt>
                <c:pt idx="55">
                  <c:v>#N/A</c:v>
                </c:pt>
                <c:pt idx="56">
                  <c:v>#N/A</c:v>
                </c:pt>
                <c:pt idx="57">
                  <c:v>56.5</c:v>
                </c:pt>
                <c:pt idx="58">
                  <c:v>45.8</c:v>
                </c:pt>
                <c:pt idx="59">
                  <c:v>63.7</c:v>
                </c:pt>
                <c:pt idx="60">
                  <c:v>103.2</c:v>
                </c:pt>
                <c:pt idx="61">
                  <c:v>61.3</c:v>
                </c:pt>
                <c:pt idx="62">
                  <c:v>90.4</c:v>
                </c:pt>
                <c:pt idx="63">
                  <c:v>61.1</c:v>
                </c:pt>
                <c:pt idx="64">
                  <c:v>47.3</c:v>
                </c:pt>
                <c:pt idx="65">
                  <c:v>57.4</c:v>
                </c:pt>
                <c:pt idx="66">
                  <c:v>78.2</c:v>
                </c:pt>
                <c:pt idx="67">
                  <c:v>#N/A</c:v>
                </c:pt>
                <c:pt idx="68">
                  <c:v>#N/A</c:v>
                </c:pt>
                <c:pt idx="69">
                  <c:v>48</c:v>
                </c:pt>
                <c:pt idx="70">
                  <c:v>54.4</c:v>
                </c:pt>
                <c:pt idx="71">
                  <c:v>15.1</c:v>
                </c:pt>
                <c:pt idx="72">
                  <c:v>35.1</c:v>
                </c:pt>
                <c:pt idx="73">
                  <c:v>65.5</c:v>
                </c:pt>
                <c:pt idx="74">
                  <c:v>40.1</c:v>
                </c:pt>
                <c:pt idx="75">
                  <c:v>62.8</c:v>
                </c:pt>
                <c:pt idx="76">
                  <c:v>14.7</c:v>
                </c:pt>
                <c:pt idx="77">
                  <c:v>16.5</c:v>
                </c:pt>
                <c:pt idx="78">
                  <c:v>20.100000000000001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#N/A</c:v>
                </c:pt>
                <c:pt idx="307">
                  <c:v>#N/A</c:v>
                </c:pt>
                <c:pt idx="308">
                  <c:v>#N/A</c:v>
                </c:pt>
                <c:pt idx="309">
                  <c:v>#N/A</c:v>
                </c:pt>
                <c:pt idx="310">
                  <c:v>#N/A</c:v>
                </c:pt>
                <c:pt idx="311">
                  <c:v>#N/A</c:v>
                </c:pt>
                <c:pt idx="312">
                  <c:v>#N/A</c:v>
                </c:pt>
                <c:pt idx="313">
                  <c:v>#N/A</c:v>
                </c:pt>
                <c:pt idx="314">
                  <c:v>#N/A</c:v>
                </c:pt>
                <c:pt idx="315">
                  <c:v>#N/A</c:v>
                </c:pt>
                <c:pt idx="316">
                  <c:v>#N/A</c:v>
                </c:pt>
                <c:pt idx="317">
                  <c:v>#N/A</c:v>
                </c:pt>
                <c:pt idx="318">
                  <c:v>#N/A</c:v>
                </c:pt>
                <c:pt idx="319">
                  <c:v>#N/A</c:v>
                </c:pt>
                <c:pt idx="320">
                  <c:v>#N/A</c:v>
                </c:pt>
                <c:pt idx="321">
                  <c:v>#N/A</c:v>
                </c:pt>
                <c:pt idx="322">
                  <c:v>#N/A</c:v>
                </c:pt>
                <c:pt idx="323">
                  <c:v>#N/A</c:v>
                </c:pt>
                <c:pt idx="324">
                  <c:v>#N/A</c:v>
                </c:pt>
                <c:pt idx="325">
                  <c:v>#N/A</c:v>
                </c:pt>
                <c:pt idx="326">
                  <c:v>#N/A</c:v>
                </c:pt>
                <c:pt idx="327">
                  <c:v>#N/A</c:v>
                </c:pt>
                <c:pt idx="328">
                  <c:v>#N/A</c:v>
                </c:pt>
                <c:pt idx="329">
                  <c:v>#N/A</c:v>
                </c:pt>
                <c:pt idx="330">
                  <c:v>#N/A</c:v>
                </c:pt>
                <c:pt idx="331">
                  <c:v>#N/A</c:v>
                </c:pt>
                <c:pt idx="332">
                  <c:v>#N/A</c:v>
                </c:pt>
                <c:pt idx="333">
                  <c:v>#N/A</c:v>
                </c:pt>
                <c:pt idx="334">
                  <c:v>#N/A</c:v>
                </c:pt>
                <c:pt idx="335">
                  <c:v>#N/A</c:v>
                </c:pt>
                <c:pt idx="336">
                  <c:v>#N/A</c:v>
                </c:pt>
                <c:pt idx="337">
                  <c:v>#N/A</c:v>
                </c:pt>
                <c:pt idx="338">
                  <c:v>#N/A</c:v>
                </c:pt>
                <c:pt idx="339">
                  <c:v>#N/A</c:v>
                </c:pt>
                <c:pt idx="340">
                  <c:v>#N/A</c:v>
                </c:pt>
                <c:pt idx="341">
                  <c:v>#N/A</c:v>
                </c:pt>
                <c:pt idx="342">
                  <c:v>#N/A</c:v>
                </c:pt>
                <c:pt idx="343">
                  <c:v>#N/A</c:v>
                </c:pt>
                <c:pt idx="344">
                  <c:v>#N/A</c:v>
                </c:pt>
                <c:pt idx="345">
                  <c:v>#N/A</c:v>
                </c:pt>
                <c:pt idx="346">
                  <c:v>#N/A</c:v>
                </c:pt>
                <c:pt idx="347">
                  <c:v>#N/A</c:v>
                </c:pt>
                <c:pt idx="348">
                  <c:v>#N/A</c:v>
                </c:pt>
                <c:pt idx="349">
                  <c:v>#N/A</c:v>
                </c:pt>
                <c:pt idx="350">
                  <c:v>#N/A</c:v>
                </c:pt>
                <c:pt idx="351">
                  <c:v>#N/A</c:v>
                </c:pt>
                <c:pt idx="352">
                  <c:v>#N/A</c:v>
                </c:pt>
                <c:pt idx="353">
                  <c:v>#N/A</c:v>
                </c:pt>
                <c:pt idx="354">
                  <c:v>#N/A</c:v>
                </c:pt>
                <c:pt idx="355">
                  <c:v>#N/A</c:v>
                </c:pt>
                <c:pt idx="356">
                  <c:v>#N/A</c:v>
                </c:pt>
                <c:pt idx="357">
                  <c:v>#N/A</c:v>
                </c:pt>
                <c:pt idx="358">
                  <c:v>#N/A</c:v>
                </c:pt>
                <c:pt idx="359">
                  <c:v>#N/A</c:v>
                </c:pt>
                <c:pt idx="360">
                  <c:v>#N/A</c:v>
                </c:pt>
                <c:pt idx="361">
                  <c:v>#N/A</c:v>
                </c:pt>
                <c:pt idx="362">
                  <c:v>#N/A</c:v>
                </c:pt>
                <c:pt idx="363">
                  <c:v>#N/A</c:v>
                </c:pt>
                <c:pt idx="364">
                  <c:v>#N/A</c:v>
                </c:pt>
                <c:pt idx="365">
                  <c:v>#N/A</c:v>
                </c:pt>
                <c:pt idx="366">
                  <c:v>#N/A</c:v>
                </c:pt>
                <c:pt idx="367">
                  <c:v>#N/A</c:v>
                </c:pt>
                <c:pt idx="368">
                  <c:v>#N/A</c:v>
                </c:pt>
                <c:pt idx="369">
                  <c:v>#N/A</c:v>
                </c:pt>
                <c:pt idx="370">
                  <c:v>#N/A</c:v>
                </c:pt>
                <c:pt idx="371">
                  <c:v>#N/A</c:v>
                </c:pt>
                <c:pt idx="372">
                  <c:v>#N/A</c:v>
                </c:pt>
                <c:pt idx="373">
                  <c:v>#N/A</c:v>
                </c:pt>
                <c:pt idx="374">
                  <c:v>#N/A</c:v>
                </c:pt>
                <c:pt idx="375">
                  <c:v>#N/A</c:v>
                </c:pt>
                <c:pt idx="376">
                  <c:v>#N/A</c:v>
                </c:pt>
                <c:pt idx="377">
                  <c:v>#N/A</c:v>
                </c:pt>
                <c:pt idx="378">
                  <c:v>#N/A</c:v>
                </c:pt>
                <c:pt idx="379">
                  <c:v>#N/A</c:v>
                </c:pt>
                <c:pt idx="380">
                  <c:v>#N/A</c:v>
                </c:pt>
                <c:pt idx="381">
                  <c:v>#N/A</c:v>
                </c:pt>
                <c:pt idx="382">
                  <c:v>#N/A</c:v>
                </c:pt>
                <c:pt idx="383">
                  <c:v>#N/A</c:v>
                </c:pt>
                <c:pt idx="384">
                  <c:v>#N/A</c:v>
                </c:pt>
                <c:pt idx="385">
                  <c:v>#N/A</c:v>
                </c:pt>
                <c:pt idx="386">
                  <c:v>#N/A</c:v>
                </c:pt>
                <c:pt idx="387">
                  <c:v>#N/A</c:v>
                </c:pt>
                <c:pt idx="388">
                  <c:v>#N/A</c:v>
                </c:pt>
                <c:pt idx="389">
                  <c:v>#N/A</c:v>
                </c:pt>
                <c:pt idx="390">
                  <c:v>#N/A</c:v>
                </c:pt>
                <c:pt idx="391">
                  <c:v>#N/A</c:v>
                </c:pt>
                <c:pt idx="392">
                  <c:v>#N/A</c:v>
                </c:pt>
                <c:pt idx="393">
                  <c:v>#N/A</c:v>
                </c:pt>
                <c:pt idx="394">
                  <c:v>#N/A</c:v>
                </c:pt>
                <c:pt idx="395">
                  <c:v>#N/A</c:v>
                </c:pt>
                <c:pt idx="396">
                  <c:v>#N/A</c:v>
                </c:pt>
                <c:pt idx="397">
                  <c:v>#N/A</c:v>
                </c:pt>
                <c:pt idx="398">
                  <c:v>#N/A</c:v>
                </c:pt>
                <c:pt idx="399">
                  <c:v>#N/A</c:v>
                </c:pt>
                <c:pt idx="400">
                  <c:v>#N/A</c:v>
                </c:pt>
                <c:pt idx="401">
                  <c:v>#N/A</c:v>
                </c:pt>
                <c:pt idx="402">
                  <c:v>#N/A</c:v>
                </c:pt>
                <c:pt idx="403">
                  <c:v>#N/A</c:v>
                </c:pt>
                <c:pt idx="404">
                  <c:v>#N/A</c:v>
                </c:pt>
                <c:pt idx="405">
                  <c:v>#N/A</c:v>
                </c:pt>
                <c:pt idx="406">
                  <c:v>#N/A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7524-41E3-9D42-5E691D68B45C}"/>
            </c:ext>
          </c:extLst>
        </c:ser>
        <c:ser>
          <c:idx val="1"/>
          <c:order val="1"/>
          <c:tx>
            <c:strRef>
              <c:f>'机器人-领先'!$M$2</c:f>
              <c:strCache>
                <c:ptCount val="1"/>
                <c:pt idx="0">
                  <c:v>日本:机械定单:工业机械:工业机器人:同比</c:v>
                </c:pt>
              </c:strCache>
            </c:strRef>
          </c:tx>
          <c:spPr>
            <a:ln w="12700">
              <a:solidFill>
                <a:srgbClr val="003778"/>
              </a:solidFill>
              <a:prstDash val="solid"/>
            </a:ln>
          </c:spPr>
          <c:marker>
            <c:symbol val="none"/>
          </c:marker>
          <c:cat>
            <c:numRef>
              <c:f>'机器人-领先'!$J$5:$J$410</c:f>
              <c:numCache>
                <c:formatCode>m/d/yyyy</c:formatCode>
                <c:ptCount val="406"/>
                <c:pt idx="0">
                  <c:v>44834</c:v>
                </c:pt>
                <c:pt idx="1">
                  <c:v>44804</c:v>
                </c:pt>
                <c:pt idx="2">
                  <c:v>44773</c:v>
                </c:pt>
                <c:pt idx="3">
                  <c:v>44742</c:v>
                </c:pt>
                <c:pt idx="4">
                  <c:v>44712</c:v>
                </c:pt>
                <c:pt idx="5">
                  <c:v>44681</c:v>
                </c:pt>
                <c:pt idx="6">
                  <c:v>44651</c:v>
                </c:pt>
                <c:pt idx="7">
                  <c:v>44620</c:v>
                </c:pt>
                <c:pt idx="8">
                  <c:v>44592</c:v>
                </c:pt>
                <c:pt idx="9">
                  <c:v>44561</c:v>
                </c:pt>
                <c:pt idx="10">
                  <c:v>44530</c:v>
                </c:pt>
                <c:pt idx="11">
                  <c:v>44500</c:v>
                </c:pt>
                <c:pt idx="12">
                  <c:v>44469</c:v>
                </c:pt>
                <c:pt idx="13">
                  <c:v>44439</c:v>
                </c:pt>
                <c:pt idx="14">
                  <c:v>44408</c:v>
                </c:pt>
                <c:pt idx="15">
                  <c:v>44377</c:v>
                </c:pt>
                <c:pt idx="16">
                  <c:v>44347</c:v>
                </c:pt>
                <c:pt idx="17">
                  <c:v>44316</c:v>
                </c:pt>
                <c:pt idx="18">
                  <c:v>44286</c:v>
                </c:pt>
                <c:pt idx="19">
                  <c:v>44255</c:v>
                </c:pt>
                <c:pt idx="20">
                  <c:v>44227</c:v>
                </c:pt>
                <c:pt idx="21">
                  <c:v>44196</c:v>
                </c:pt>
                <c:pt idx="22">
                  <c:v>44165</c:v>
                </c:pt>
                <c:pt idx="23">
                  <c:v>44135</c:v>
                </c:pt>
                <c:pt idx="24">
                  <c:v>44104</c:v>
                </c:pt>
                <c:pt idx="25">
                  <c:v>44074</c:v>
                </c:pt>
                <c:pt idx="26">
                  <c:v>44043</c:v>
                </c:pt>
                <c:pt idx="27">
                  <c:v>44012</c:v>
                </c:pt>
                <c:pt idx="28">
                  <c:v>43982</c:v>
                </c:pt>
                <c:pt idx="29">
                  <c:v>43951</c:v>
                </c:pt>
                <c:pt idx="30">
                  <c:v>43921</c:v>
                </c:pt>
                <c:pt idx="31">
                  <c:v>43890</c:v>
                </c:pt>
                <c:pt idx="32">
                  <c:v>43861</c:v>
                </c:pt>
                <c:pt idx="33">
                  <c:v>43830</c:v>
                </c:pt>
                <c:pt idx="34">
                  <c:v>43799</c:v>
                </c:pt>
                <c:pt idx="35">
                  <c:v>43769</c:v>
                </c:pt>
                <c:pt idx="36">
                  <c:v>43738</c:v>
                </c:pt>
                <c:pt idx="37">
                  <c:v>43708</c:v>
                </c:pt>
                <c:pt idx="38">
                  <c:v>43677</c:v>
                </c:pt>
                <c:pt idx="39">
                  <c:v>43646</c:v>
                </c:pt>
                <c:pt idx="40">
                  <c:v>43616</c:v>
                </c:pt>
                <c:pt idx="41">
                  <c:v>43585</c:v>
                </c:pt>
                <c:pt idx="42">
                  <c:v>43555</c:v>
                </c:pt>
                <c:pt idx="43">
                  <c:v>43524</c:v>
                </c:pt>
                <c:pt idx="44">
                  <c:v>43496</c:v>
                </c:pt>
                <c:pt idx="45">
                  <c:v>43465</c:v>
                </c:pt>
                <c:pt idx="46">
                  <c:v>43434</c:v>
                </c:pt>
                <c:pt idx="47">
                  <c:v>43404</c:v>
                </c:pt>
                <c:pt idx="48">
                  <c:v>43373</c:v>
                </c:pt>
                <c:pt idx="49">
                  <c:v>43343</c:v>
                </c:pt>
                <c:pt idx="50">
                  <c:v>43312</c:v>
                </c:pt>
                <c:pt idx="51">
                  <c:v>43281</c:v>
                </c:pt>
                <c:pt idx="52">
                  <c:v>43251</c:v>
                </c:pt>
                <c:pt idx="53">
                  <c:v>43220</c:v>
                </c:pt>
                <c:pt idx="54">
                  <c:v>43190</c:v>
                </c:pt>
                <c:pt idx="55">
                  <c:v>43159</c:v>
                </c:pt>
                <c:pt idx="56">
                  <c:v>43131</c:v>
                </c:pt>
                <c:pt idx="57">
                  <c:v>43100</c:v>
                </c:pt>
                <c:pt idx="58">
                  <c:v>43069</c:v>
                </c:pt>
                <c:pt idx="59">
                  <c:v>43039</c:v>
                </c:pt>
                <c:pt idx="60">
                  <c:v>43008</c:v>
                </c:pt>
                <c:pt idx="61">
                  <c:v>42978</c:v>
                </c:pt>
                <c:pt idx="62">
                  <c:v>42947</c:v>
                </c:pt>
                <c:pt idx="63">
                  <c:v>42916</c:v>
                </c:pt>
                <c:pt idx="64">
                  <c:v>42886</c:v>
                </c:pt>
                <c:pt idx="65">
                  <c:v>42855</c:v>
                </c:pt>
                <c:pt idx="66">
                  <c:v>42825</c:v>
                </c:pt>
                <c:pt idx="67">
                  <c:v>42794</c:v>
                </c:pt>
                <c:pt idx="68">
                  <c:v>42766</c:v>
                </c:pt>
                <c:pt idx="69">
                  <c:v>42735</c:v>
                </c:pt>
                <c:pt idx="70">
                  <c:v>42704</c:v>
                </c:pt>
                <c:pt idx="71">
                  <c:v>42674</c:v>
                </c:pt>
                <c:pt idx="72">
                  <c:v>42643</c:v>
                </c:pt>
                <c:pt idx="73">
                  <c:v>42613</c:v>
                </c:pt>
                <c:pt idx="74">
                  <c:v>42582</c:v>
                </c:pt>
                <c:pt idx="75">
                  <c:v>42551</c:v>
                </c:pt>
                <c:pt idx="76">
                  <c:v>42521</c:v>
                </c:pt>
                <c:pt idx="77">
                  <c:v>42490</c:v>
                </c:pt>
                <c:pt idx="78">
                  <c:v>42460</c:v>
                </c:pt>
                <c:pt idx="79">
                  <c:v>42429</c:v>
                </c:pt>
                <c:pt idx="80">
                  <c:v>42400</c:v>
                </c:pt>
                <c:pt idx="81">
                  <c:v>42369</c:v>
                </c:pt>
                <c:pt idx="82">
                  <c:v>42338</c:v>
                </c:pt>
                <c:pt idx="83">
                  <c:v>42308</c:v>
                </c:pt>
                <c:pt idx="84">
                  <c:v>42277</c:v>
                </c:pt>
                <c:pt idx="85">
                  <c:v>42247</c:v>
                </c:pt>
                <c:pt idx="86">
                  <c:v>42216</c:v>
                </c:pt>
                <c:pt idx="87">
                  <c:v>42185</c:v>
                </c:pt>
                <c:pt idx="88">
                  <c:v>42155</c:v>
                </c:pt>
                <c:pt idx="89">
                  <c:v>42124</c:v>
                </c:pt>
                <c:pt idx="90">
                  <c:v>42094</c:v>
                </c:pt>
                <c:pt idx="91">
                  <c:v>42063</c:v>
                </c:pt>
                <c:pt idx="92">
                  <c:v>42035</c:v>
                </c:pt>
                <c:pt idx="93">
                  <c:v>42004</c:v>
                </c:pt>
                <c:pt idx="94">
                  <c:v>41973</c:v>
                </c:pt>
                <c:pt idx="95">
                  <c:v>41943</c:v>
                </c:pt>
                <c:pt idx="96">
                  <c:v>41912</c:v>
                </c:pt>
                <c:pt idx="97">
                  <c:v>41882</c:v>
                </c:pt>
                <c:pt idx="98">
                  <c:v>41851</c:v>
                </c:pt>
                <c:pt idx="99">
                  <c:v>41820</c:v>
                </c:pt>
                <c:pt idx="100">
                  <c:v>41790</c:v>
                </c:pt>
                <c:pt idx="101">
                  <c:v>41759</c:v>
                </c:pt>
                <c:pt idx="102">
                  <c:v>41729</c:v>
                </c:pt>
                <c:pt idx="103">
                  <c:v>41698</c:v>
                </c:pt>
                <c:pt idx="104">
                  <c:v>41670</c:v>
                </c:pt>
                <c:pt idx="105">
                  <c:v>41639</c:v>
                </c:pt>
                <c:pt idx="106">
                  <c:v>41608</c:v>
                </c:pt>
                <c:pt idx="107">
                  <c:v>41578</c:v>
                </c:pt>
                <c:pt idx="108">
                  <c:v>41547</c:v>
                </c:pt>
                <c:pt idx="109">
                  <c:v>41517</c:v>
                </c:pt>
                <c:pt idx="110">
                  <c:v>41486</c:v>
                </c:pt>
                <c:pt idx="111">
                  <c:v>41455</c:v>
                </c:pt>
                <c:pt idx="112">
                  <c:v>41425</c:v>
                </c:pt>
                <c:pt idx="113">
                  <c:v>41394</c:v>
                </c:pt>
                <c:pt idx="114">
                  <c:v>41364</c:v>
                </c:pt>
                <c:pt idx="115">
                  <c:v>41333</c:v>
                </c:pt>
                <c:pt idx="116">
                  <c:v>41305</c:v>
                </c:pt>
                <c:pt idx="117">
                  <c:v>41274</c:v>
                </c:pt>
                <c:pt idx="118">
                  <c:v>41243</c:v>
                </c:pt>
                <c:pt idx="119">
                  <c:v>41213</c:v>
                </c:pt>
                <c:pt idx="120">
                  <c:v>41182</c:v>
                </c:pt>
                <c:pt idx="121">
                  <c:v>41152</c:v>
                </c:pt>
                <c:pt idx="122">
                  <c:v>41121</c:v>
                </c:pt>
                <c:pt idx="123">
                  <c:v>41090</c:v>
                </c:pt>
                <c:pt idx="124">
                  <c:v>41060</c:v>
                </c:pt>
                <c:pt idx="125">
                  <c:v>41029</c:v>
                </c:pt>
                <c:pt idx="126">
                  <c:v>40999</c:v>
                </c:pt>
                <c:pt idx="127">
                  <c:v>40968</c:v>
                </c:pt>
                <c:pt idx="128">
                  <c:v>40939</c:v>
                </c:pt>
                <c:pt idx="129">
                  <c:v>40908</c:v>
                </c:pt>
                <c:pt idx="130">
                  <c:v>40877</c:v>
                </c:pt>
                <c:pt idx="131">
                  <c:v>40847</c:v>
                </c:pt>
                <c:pt idx="132">
                  <c:v>40816</c:v>
                </c:pt>
                <c:pt idx="133">
                  <c:v>40786</c:v>
                </c:pt>
                <c:pt idx="134">
                  <c:v>40755</c:v>
                </c:pt>
                <c:pt idx="135">
                  <c:v>40724</c:v>
                </c:pt>
                <c:pt idx="136">
                  <c:v>40694</c:v>
                </c:pt>
                <c:pt idx="137">
                  <c:v>40663</c:v>
                </c:pt>
                <c:pt idx="138">
                  <c:v>40633</c:v>
                </c:pt>
                <c:pt idx="139">
                  <c:v>40602</c:v>
                </c:pt>
                <c:pt idx="140">
                  <c:v>40574</c:v>
                </c:pt>
                <c:pt idx="141">
                  <c:v>40543</c:v>
                </c:pt>
                <c:pt idx="142">
                  <c:v>40512</c:v>
                </c:pt>
                <c:pt idx="143">
                  <c:v>40482</c:v>
                </c:pt>
                <c:pt idx="144">
                  <c:v>40451</c:v>
                </c:pt>
                <c:pt idx="145">
                  <c:v>40421</c:v>
                </c:pt>
                <c:pt idx="146">
                  <c:v>40390</c:v>
                </c:pt>
                <c:pt idx="147">
                  <c:v>40359</c:v>
                </c:pt>
                <c:pt idx="148">
                  <c:v>40329</c:v>
                </c:pt>
                <c:pt idx="149">
                  <c:v>40298</c:v>
                </c:pt>
                <c:pt idx="150">
                  <c:v>40268</c:v>
                </c:pt>
                <c:pt idx="151">
                  <c:v>40237</c:v>
                </c:pt>
                <c:pt idx="152">
                  <c:v>40209</c:v>
                </c:pt>
                <c:pt idx="153">
                  <c:v>40178</c:v>
                </c:pt>
                <c:pt idx="154">
                  <c:v>40147</c:v>
                </c:pt>
                <c:pt idx="155">
                  <c:v>40117</c:v>
                </c:pt>
                <c:pt idx="156">
                  <c:v>40086</c:v>
                </c:pt>
                <c:pt idx="157">
                  <c:v>40056</c:v>
                </c:pt>
                <c:pt idx="158">
                  <c:v>40025</c:v>
                </c:pt>
                <c:pt idx="159">
                  <c:v>39994</c:v>
                </c:pt>
                <c:pt idx="160">
                  <c:v>39964</c:v>
                </c:pt>
                <c:pt idx="161">
                  <c:v>39933</c:v>
                </c:pt>
                <c:pt idx="162">
                  <c:v>39903</c:v>
                </c:pt>
                <c:pt idx="163">
                  <c:v>39872</c:v>
                </c:pt>
                <c:pt idx="164">
                  <c:v>39844</c:v>
                </c:pt>
                <c:pt idx="165">
                  <c:v>39813</c:v>
                </c:pt>
                <c:pt idx="166">
                  <c:v>39782</c:v>
                </c:pt>
                <c:pt idx="167">
                  <c:v>39752</c:v>
                </c:pt>
                <c:pt idx="168">
                  <c:v>39721</c:v>
                </c:pt>
                <c:pt idx="169">
                  <c:v>39691</c:v>
                </c:pt>
                <c:pt idx="170">
                  <c:v>39660</c:v>
                </c:pt>
                <c:pt idx="171">
                  <c:v>39629</c:v>
                </c:pt>
                <c:pt idx="172">
                  <c:v>39599</c:v>
                </c:pt>
                <c:pt idx="173">
                  <c:v>39568</c:v>
                </c:pt>
                <c:pt idx="174">
                  <c:v>39538</c:v>
                </c:pt>
                <c:pt idx="175">
                  <c:v>39507</c:v>
                </c:pt>
                <c:pt idx="176">
                  <c:v>39478</c:v>
                </c:pt>
                <c:pt idx="177">
                  <c:v>39447</c:v>
                </c:pt>
                <c:pt idx="178">
                  <c:v>39416</c:v>
                </c:pt>
                <c:pt idx="179">
                  <c:v>39386</c:v>
                </c:pt>
                <c:pt idx="180">
                  <c:v>39355</c:v>
                </c:pt>
                <c:pt idx="181">
                  <c:v>39325</c:v>
                </c:pt>
                <c:pt idx="182">
                  <c:v>39294</c:v>
                </c:pt>
                <c:pt idx="183">
                  <c:v>39263</c:v>
                </c:pt>
                <c:pt idx="184">
                  <c:v>39233</c:v>
                </c:pt>
                <c:pt idx="185">
                  <c:v>39202</c:v>
                </c:pt>
                <c:pt idx="186">
                  <c:v>39172</c:v>
                </c:pt>
                <c:pt idx="187">
                  <c:v>39141</c:v>
                </c:pt>
                <c:pt idx="188">
                  <c:v>39113</c:v>
                </c:pt>
                <c:pt idx="189">
                  <c:v>39082</c:v>
                </c:pt>
                <c:pt idx="190">
                  <c:v>39051</c:v>
                </c:pt>
                <c:pt idx="191">
                  <c:v>39021</c:v>
                </c:pt>
                <c:pt idx="192">
                  <c:v>38990</c:v>
                </c:pt>
                <c:pt idx="193">
                  <c:v>38960</c:v>
                </c:pt>
                <c:pt idx="194">
                  <c:v>38929</c:v>
                </c:pt>
                <c:pt idx="195">
                  <c:v>38898</c:v>
                </c:pt>
                <c:pt idx="196">
                  <c:v>38868</c:v>
                </c:pt>
                <c:pt idx="197">
                  <c:v>38837</c:v>
                </c:pt>
                <c:pt idx="198">
                  <c:v>38807</c:v>
                </c:pt>
                <c:pt idx="199">
                  <c:v>38776</c:v>
                </c:pt>
                <c:pt idx="200">
                  <c:v>38748</c:v>
                </c:pt>
                <c:pt idx="201">
                  <c:v>38717</c:v>
                </c:pt>
                <c:pt idx="202">
                  <c:v>38686</c:v>
                </c:pt>
                <c:pt idx="203">
                  <c:v>38656</c:v>
                </c:pt>
                <c:pt idx="204">
                  <c:v>38625</c:v>
                </c:pt>
                <c:pt idx="205">
                  <c:v>38595</c:v>
                </c:pt>
                <c:pt idx="206">
                  <c:v>38564</c:v>
                </c:pt>
                <c:pt idx="207">
                  <c:v>38533</c:v>
                </c:pt>
                <c:pt idx="208">
                  <c:v>38503</c:v>
                </c:pt>
                <c:pt idx="209">
                  <c:v>38472</c:v>
                </c:pt>
                <c:pt idx="210">
                  <c:v>38442</c:v>
                </c:pt>
                <c:pt idx="211">
                  <c:v>38411</c:v>
                </c:pt>
                <c:pt idx="212">
                  <c:v>38383</c:v>
                </c:pt>
                <c:pt idx="213">
                  <c:v>38352</c:v>
                </c:pt>
                <c:pt idx="214">
                  <c:v>38321</c:v>
                </c:pt>
                <c:pt idx="215">
                  <c:v>38291</c:v>
                </c:pt>
                <c:pt idx="216">
                  <c:v>38260</c:v>
                </c:pt>
                <c:pt idx="217">
                  <c:v>38230</c:v>
                </c:pt>
                <c:pt idx="218">
                  <c:v>38199</c:v>
                </c:pt>
                <c:pt idx="219">
                  <c:v>38168</c:v>
                </c:pt>
                <c:pt idx="220">
                  <c:v>38138</c:v>
                </c:pt>
                <c:pt idx="221">
                  <c:v>38107</c:v>
                </c:pt>
                <c:pt idx="222">
                  <c:v>38077</c:v>
                </c:pt>
                <c:pt idx="223">
                  <c:v>38046</c:v>
                </c:pt>
                <c:pt idx="224">
                  <c:v>38017</c:v>
                </c:pt>
                <c:pt idx="225">
                  <c:v>37986</c:v>
                </c:pt>
                <c:pt idx="226">
                  <c:v>37955</c:v>
                </c:pt>
                <c:pt idx="227">
                  <c:v>37925</c:v>
                </c:pt>
                <c:pt idx="228">
                  <c:v>37894</c:v>
                </c:pt>
                <c:pt idx="229">
                  <c:v>37864</c:v>
                </c:pt>
                <c:pt idx="230">
                  <c:v>37833</c:v>
                </c:pt>
                <c:pt idx="231">
                  <c:v>37802</c:v>
                </c:pt>
                <c:pt idx="232">
                  <c:v>37772</c:v>
                </c:pt>
                <c:pt idx="233">
                  <c:v>37741</c:v>
                </c:pt>
                <c:pt idx="234">
                  <c:v>37711</c:v>
                </c:pt>
                <c:pt idx="235">
                  <c:v>37680</c:v>
                </c:pt>
                <c:pt idx="236">
                  <c:v>37652</c:v>
                </c:pt>
                <c:pt idx="237">
                  <c:v>37621</c:v>
                </c:pt>
                <c:pt idx="238">
                  <c:v>37590</c:v>
                </c:pt>
                <c:pt idx="239">
                  <c:v>37560</c:v>
                </c:pt>
                <c:pt idx="240">
                  <c:v>37529</c:v>
                </c:pt>
                <c:pt idx="241">
                  <c:v>37499</c:v>
                </c:pt>
                <c:pt idx="242">
                  <c:v>37468</c:v>
                </c:pt>
                <c:pt idx="243">
                  <c:v>37437</c:v>
                </c:pt>
                <c:pt idx="244">
                  <c:v>37407</c:v>
                </c:pt>
                <c:pt idx="245">
                  <c:v>37376</c:v>
                </c:pt>
                <c:pt idx="246">
                  <c:v>37346</c:v>
                </c:pt>
                <c:pt idx="247">
                  <c:v>37315</c:v>
                </c:pt>
                <c:pt idx="248">
                  <c:v>37287</c:v>
                </c:pt>
                <c:pt idx="249">
                  <c:v>37256</c:v>
                </c:pt>
                <c:pt idx="250">
                  <c:v>37225</c:v>
                </c:pt>
                <c:pt idx="251">
                  <c:v>37195</c:v>
                </c:pt>
                <c:pt idx="252">
                  <c:v>37164</c:v>
                </c:pt>
                <c:pt idx="253">
                  <c:v>37134</c:v>
                </c:pt>
                <c:pt idx="254">
                  <c:v>37103</c:v>
                </c:pt>
                <c:pt idx="255">
                  <c:v>37072</c:v>
                </c:pt>
                <c:pt idx="256">
                  <c:v>37042</c:v>
                </c:pt>
                <c:pt idx="257">
                  <c:v>37011</c:v>
                </c:pt>
                <c:pt idx="258">
                  <c:v>36981</c:v>
                </c:pt>
                <c:pt idx="259">
                  <c:v>36950</c:v>
                </c:pt>
                <c:pt idx="260">
                  <c:v>36922</c:v>
                </c:pt>
                <c:pt idx="261">
                  <c:v>36891</c:v>
                </c:pt>
                <c:pt idx="262">
                  <c:v>36860</c:v>
                </c:pt>
                <c:pt idx="263">
                  <c:v>36830</c:v>
                </c:pt>
                <c:pt idx="264">
                  <c:v>36799</c:v>
                </c:pt>
                <c:pt idx="265">
                  <c:v>36769</c:v>
                </c:pt>
                <c:pt idx="266">
                  <c:v>36738</c:v>
                </c:pt>
                <c:pt idx="267">
                  <c:v>36707</c:v>
                </c:pt>
                <c:pt idx="268">
                  <c:v>36677</c:v>
                </c:pt>
                <c:pt idx="269">
                  <c:v>36646</c:v>
                </c:pt>
                <c:pt idx="270">
                  <c:v>36616</c:v>
                </c:pt>
                <c:pt idx="271">
                  <c:v>36585</c:v>
                </c:pt>
                <c:pt idx="272">
                  <c:v>36556</c:v>
                </c:pt>
                <c:pt idx="273">
                  <c:v>36525</c:v>
                </c:pt>
                <c:pt idx="274">
                  <c:v>36494</c:v>
                </c:pt>
                <c:pt idx="275">
                  <c:v>36464</c:v>
                </c:pt>
                <c:pt idx="276">
                  <c:v>36433</c:v>
                </c:pt>
                <c:pt idx="277">
                  <c:v>36403</c:v>
                </c:pt>
                <c:pt idx="278">
                  <c:v>36372</c:v>
                </c:pt>
                <c:pt idx="279">
                  <c:v>36341</c:v>
                </c:pt>
                <c:pt idx="280">
                  <c:v>36311</c:v>
                </c:pt>
                <c:pt idx="281">
                  <c:v>36280</c:v>
                </c:pt>
                <c:pt idx="282">
                  <c:v>36250</c:v>
                </c:pt>
                <c:pt idx="283">
                  <c:v>36219</c:v>
                </c:pt>
                <c:pt idx="284">
                  <c:v>36191</c:v>
                </c:pt>
                <c:pt idx="285">
                  <c:v>36160</c:v>
                </c:pt>
                <c:pt idx="286">
                  <c:v>36129</c:v>
                </c:pt>
                <c:pt idx="287">
                  <c:v>36099</c:v>
                </c:pt>
                <c:pt idx="288">
                  <c:v>36068</c:v>
                </c:pt>
                <c:pt idx="289">
                  <c:v>36038</c:v>
                </c:pt>
                <c:pt idx="290">
                  <c:v>36007</c:v>
                </c:pt>
                <c:pt idx="291">
                  <c:v>35976</c:v>
                </c:pt>
                <c:pt idx="292">
                  <c:v>35946</c:v>
                </c:pt>
                <c:pt idx="293">
                  <c:v>35915</c:v>
                </c:pt>
                <c:pt idx="294">
                  <c:v>35885</c:v>
                </c:pt>
                <c:pt idx="295">
                  <c:v>35854</c:v>
                </c:pt>
                <c:pt idx="296">
                  <c:v>35826</c:v>
                </c:pt>
                <c:pt idx="297">
                  <c:v>35795</c:v>
                </c:pt>
                <c:pt idx="298">
                  <c:v>35764</c:v>
                </c:pt>
                <c:pt idx="299">
                  <c:v>35734</c:v>
                </c:pt>
                <c:pt idx="300">
                  <c:v>35703</c:v>
                </c:pt>
                <c:pt idx="301">
                  <c:v>35673</c:v>
                </c:pt>
                <c:pt idx="302">
                  <c:v>35642</c:v>
                </c:pt>
                <c:pt idx="303">
                  <c:v>35611</c:v>
                </c:pt>
                <c:pt idx="304">
                  <c:v>35581</c:v>
                </c:pt>
                <c:pt idx="305">
                  <c:v>35550</c:v>
                </c:pt>
                <c:pt idx="306">
                  <c:v>35520</c:v>
                </c:pt>
                <c:pt idx="307">
                  <c:v>35489</c:v>
                </c:pt>
                <c:pt idx="308">
                  <c:v>35461</c:v>
                </c:pt>
                <c:pt idx="309">
                  <c:v>35430</c:v>
                </c:pt>
                <c:pt idx="310">
                  <c:v>35399</c:v>
                </c:pt>
                <c:pt idx="311">
                  <c:v>35369</c:v>
                </c:pt>
                <c:pt idx="312">
                  <c:v>35338</c:v>
                </c:pt>
                <c:pt idx="313">
                  <c:v>35308</c:v>
                </c:pt>
                <c:pt idx="314">
                  <c:v>35277</c:v>
                </c:pt>
                <c:pt idx="315">
                  <c:v>35246</c:v>
                </c:pt>
                <c:pt idx="316">
                  <c:v>35216</c:v>
                </c:pt>
                <c:pt idx="317">
                  <c:v>35185</c:v>
                </c:pt>
                <c:pt idx="318">
                  <c:v>35155</c:v>
                </c:pt>
                <c:pt idx="319">
                  <c:v>35124</c:v>
                </c:pt>
                <c:pt idx="320">
                  <c:v>35095</c:v>
                </c:pt>
                <c:pt idx="321">
                  <c:v>35064</c:v>
                </c:pt>
                <c:pt idx="322">
                  <c:v>35033</c:v>
                </c:pt>
                <c:pt idx="323">
                  <c:v>35003</c:v>
                </c:pt>
                <c:pt idx="324">
                  <c:v>34972</c:v>
                </c:pt>
                <c:pt idx="325">
                  <c:v>34942</c:v>
                </c:pt>
                <c:pt idx="326">
                  <c:v>34911</c:v>
                </c:pt>
                <c:pt idx="327">
                  <c:v>34880</c:v>
                </c:pt>
                <c:pt idx="328">
                  <c:v>34850</c:v>
                </c:pt>
                <c:pt idx="329">
                  <c:v>34819</c:v>
                </c:pt>
                <c:pt idx="330">
                  <c:v>34789</c:v>
                </c:pt>
                <c:pt idx="331">
                  <c:v>34758</c:v>
                </c:pt>
                <c:pt idx="332">
                  <c:v>34730</c:v>
                </c:pt>
                <c:pt idx="333">
                  <c:v>34699</c:v>
                </c:pt>
                <c:pt idx="334">
                  <c:v>34668</c:v>
                </c:pt>
                <c:pt idx="335">
                  <c:v>34638</c:v>
                </c:pt>
                <c:pt idx="336">
                  <c:v>34607</c:v>
                </c:pt>
                <c:pt idx="337">
                  <c:v>34577</c:v>
                </c:pt>
                <c:pt idx="338">
                  <c:v>34546</c:v>
                </c:pt>
                <c:pt idx="339">
                  <c:v>34515</c:v>
                </c:pt>
                <c:pt idx="340">
                  <c:v>34485</c:v>
                </c:pt>
                <c:pt idx="341">
                  <c:v>34454</c:v>
                </c:pt>
                <c:pt idx="342">
                  <c:v>34424</c:v>
                </c:pt>
                <c:pt idx="343">
                  <c:v>34393</c:v>
                </c:pt>
                <c:pt idx="344">
                  <c:v>34365</c:v>
                </c:pt>
                <c:pt idx="345">
                  <c:v>34334</c:v>
                </c:pt>
                <c:pt idx="346">
                  <c:v>34303</c:v>
                </c:pt>
                <c:pt idx="347">
                  <c:v>34273</c:v>
                </c:pt>
                <c:pt idx="348">
                  <c:v>34242</c:v>
                </c:pt>
                <c:pt idx="349">
                  <c:v>34212</c:v>
                </c:pt>
                <c:pt idx="350">
                  <c:v>34181</c:v>
                </c:pt>
                <c:pt idx="351">
                  <c:v>34150</c:v>
                </c:pt>
                <c:pt idx="352">
                  <c:v>34120</c:v>
                </c:pt>
                <c:pt idx="353">
                  <c:v>34089</c:v>
                </c:pt>
                <c:pt idx="354">
                  <c:v>34059</c:v>
                </c:pt>
                <c:pt idx="355">
                  <c:v>34028</c:v>
                </c:pt>
                <c:pt idx="356">
                  <c:v>34000</c:v>
                </c:pt>
                <c:pt idx="357">
                  <c:v>33969</c:v>
                </c:pt>
                <c:pt idx="358">
                  <c:v>33938</c:v>
                </c:pt>
                <c:pt idx="359">
                  <c:v>33908</c:v>
                </c:pt>
                <c:pt idx="360">
                  <c:v>33877</c:v>
                </c:pt>
                <c:pt idx="361">
                  <c:v>33847</c:v>
                </c:pt>
                <c:pt idx="362">
                  <c:v>33816</c:v>
                </c:pt>
                <c:pt idx="363">
                  <c:v>33785</c:v>
                </c:pt>
                <c:pt idx="364">
                  <c:v>33755</c:v>
                </c:pt>
                <c:pt idx="365">
                  <c:v>33724</c:v>
                </c:pt>
                <c:pt idx="366">
                  <c:v>33694</c:v>
                </c:pt>
                <c:pt idx="367">
                  <c:v>33663</c:v>
                </c:pt>
                <c:pt idx="368">
                  <c:v>33634</c:v>
                </c:pt>
                <c:pt idx="369">
                  <c:v>33603</c:v>
                </c:pt>
                <c:pt idx="370">
                  <c:v>33572</c:v>
                </c:pt>
                <c:pt idx="371">
                  <c:v>33542</c:v>
                </c:pt>
                <c:pt idx="372">
                  <c:v>33511</c:v>
                </c:pt>
                <c:pt idx="373">
                  <c:v>33481</c:v>
                </c:pt>
                <c:pt idx="374">
                  <c:v>33450</c:v>
                </c:pt>
                <c:pt idx="375">
                  <c:v>33419</c:v>
                </c:pt>
                <c:pt idx="376">
                  <c:v>33389</c:v>
                </c:pt>
                <c:pt idx="377">
                  <c:v>33358</c:v>
                </c:pt>
                <c:pt idx="378">
                  <c:v>33328</c:v>
                </c:pt>
                <c:pt idx="379">
                  <c:v>33297</c:v>
                </c:pt>
                <c:pt idx="380">
                  <c:v>33269</c:v>
                </c:pt>
                <c:pt idx="381">
                  <c:v>33238</c:v>
                </c:pt>
                <c:pt idx="382">
                  <c:v>33207</c:v>
                </c:pt>
                <c:pt idx="383">
                  <c:v>33177</c:v>
                </c:pt>
                <c:pt idx="384">
                  <c:v>33146</c:v>
                </c:pt>
                <c:pt idx="385">
                  <c:v>33116</c:v>
                </c:pt>
                <c:pt idx="386">
                  <c:v>33085</c:v>
                </c:pt>
                <c:pt idx="387">
                  <c:v>33054</c:v>
                </c:pt>
                <c:pt idx="388">
                  <c:v>33024</c:v>
                </c:pt>
                <c:pt idx="389">
                  <c:v>32993</c:v>
                </c:pt>
                <c:pt idx="390">
                  <c:v>32963</c:v>
                </c:pt>
                <c:pt idx="391">
                  <c:v>32932</c:v>
                </c:pt>
                <c:pt idx="392">
                  <c:v>32904</c:v>
                </c:pt>
                <c:pt idx="393">
                  <c:v>32873</c:v>
                </c:pt>
                <c:pt idx="394">
                  <c:v>32842</c:v>
                </c:pt>
                <c:pt idx="395">
                  <c:v>32812</c:v>
                </c:pt>
                <c:pt idx="396">
                  <c:v>32781</c:v>
                </c:pt>
                <c:pt idx="397">
                  <c:v>32751</c:v>
                </c:pt>
                <c:pt idx="398">
                  <c:v>32720</c:v>
                </c:pt>
                <c:pt idx="399">
                  <c:v>32689</c:v>
                </c:pt>
                <c:pt idx="400">
                  <c:v>32659</c:v>
                </c:pt>
                <c:pt idx="401">
                  <c:v>32628</c:v>
                </c:pt>
                <c:pt idx="402">
                  <c:v>32598</c:v>
                </c:pt>
                <c:pt idx="403">
                  <c:v>32567</c:v>
                </c:pt>
                <c:pt idx="404">
                  <c:v>32539</c:v>
                </c:pt>
                <c:pt idx="405">
                  <c:v>32508</c:v>
                </c:pt>
              </c:numCache>
            </c:numRef>
          </c:cat>
          <c:val>
            <c:numRef>
              <c:f>'机器人-领先'!$M$5:$M$411</c:f>
              <c:numCache>
                <c:formatCode>#,##0.00_ </c:formatCode>
                <c:ptCount val="407"/>
                <c:pt idx="1">
                  <c:v>18.850000000000001</c:v>
                </c:pt>
                <c:pt idx="2">
                  <c:v>20.59</c:v>
                </c:pt>
                <c:pt idx="3">
                  <c:v>7.93</c:v>
                </c:pt>
                <c:pt idx="4">
                  <c:v>-1.76</c:v>
                </c:pt>
                <c:pt idx="5">
                  <c:v>5.88</c:v>
                </c:pt>
                <c:pt idx="6">
                  <c:v>11.37</c:v>
                </c:pt>
                <c:pt idx="7">
                  <c:v>7.88</c:v>
                </c:pt>
                <c:pt idx="8">
                  <c:v>17.25</c:v>
                </c:pt>
                <c:pt idx="9">
                  <c:v>6.76</c:v>
                </c:pt>
                <c:pt idx="10">
                  <c:v>0.74</c:v>
                </c:pt>
                <c:pt idx="11">
                  <c:v>2.56</c:v>
                </c:pt>
                <c:pt idx="12">
                  <c:v>14.82</c:v>
                </c:pt>
                <c:pt idx="13">
                  <c:v>31.64</c:v>
                </c:pt>
                <c:pt idx="14">
                  <c:v>30.76</c:v>
                </c:pt>
                <c:pt idx="15">
                  <c:v>58.33</c:v>
                </c:pt>
                <c:pt idx="16">
                  <c:v>68.290000000000006</c:v>
                </c:pt>
                <c:pt idx="17">
                  <c:v>37.880000000000003</c:v>
                </c:pt>
                <c:pt idx="18">
                  <c:v>37.92</c:v>
                </c:pt>
                <c:pt idx="19">
                  <c:v>71.5</c:v>
                </c:pt>
                <c:pt idx="20">
                  <c:v>16.329999999999998</c:v>
                </c:pt>
                <c:pt idx="21">
                  <c:v>49.84</c:v>
                </c:pt>
                <c:pt idx="22">
                  <c:v>38.78</c:v>
                </c:pt>
                <c:pt idx="23">
                  <c:v>41.94</c:v>
                </c:pt>
                <c:pt idx="24">
                  <c:v>21.72</c:v>
                </c:pt>
                <c:pt idx="25">
                  <c:v>-2.86</c:v>
                </c:pt>
                <c:pt idx="26">
                  <c:v>3.31</c:v>
                </c:pt>
                <c:pt idx="27">
                  <c:v>-10.039999999999999</c:v>
                </c:pt>
                <c:pt idx="28">
                  <c:v>-15.68</c:v>
                </c:pt>
                <c:pt idx="29">
                  <c:v>6.56</c:v>
                </c:pt>
                <c:pt idx="30">
                  <c:v>18.649999999999999</c:v>
                </c:pt>
                <c:pt idx="31">
                  <c:v>2.04</c:v>
                </c:pt>
                <c:pt idx="32">
                  <c:v>44.86</c:v>
                </c:pt>
                <c:pt idx="33">
                  <c:v>22.5</c:v>
                </c:pt>
                <c:pt idx="34">
                  <c:v>7.87</c:v>
                </c:pt>
                <c:pt idx="35">
                  <c:v>-1.59</c:v>
                </c:pt>
                <c:pt idx="36">
                  <c:v>3.93</c:v>
                </c:pt>
                <c:pt idx="37">
                  <c:v>-1.04</c:v>
                </c:pt>
                <c:pt idx="38">
                  <c:v>-5.69</c:v>
                </c:pt>
                <c:pt idx="39">
                  <c:v>-8.11</c:v>
                </c:pt>
                <c:pt idx="40">
                  <c:v>-13.98</c:v>
                </c:pt>
                <c:pt idx="41">
                  <c:v>-21.32</c:v>
                </c:pt>
                <c:pt idx="42">
                  <c:v>-28.2</c:v>
                </c:pt>
                <c:pt idx="43">
                  <c:v>-35.86</c:v>
                </c:pt>
                <c:pt idx="44">
                  <c:v>-28.44</c:v>
                </c:pt>
                <c:pt idx="45">
                  <c:v>-33.9</c:v>
                </c:pt>
                <c:pt idx="46">
                  <c:v>-22.99</c:v>
                </c:pt>
                <c:pt idx="47">
                  <c:v>-15.32</c:v>
                </c:pt>
                <c:pt idx="48">
                  <c:v>-13.74</c:v>
                </c:pt>
                <c:pt idx="49">
                  <c:v>-7.38</c:v>
                </c:pt>
                <c:pt idx="50">
                  <c:v>-12.11</c:v>
                </c:pt>
                <c:pt idx="51">
                  <c:v>-9.94</c:v>
                </c:pt>
                <c:pt idx="52">
                  <c:v>-10.95</c:v>
                </c:pt>
                <c:pt idx="53">
                  <c:v>3.48</c:v>
                </c:pt>
                <c:pt idx="54">
                  <c:v>-0.98</c:v>
                </c:pt>
                <c:pt idx="55">
                  <c:v>32.49</c:v>
                </c:pt>
                <c:pt idx="56">
                  <c:v>19.11</c:v>
                </c:pt>
                <c:pt idx="57">
                  <c:v>29.39</c:v>
                </c:pt>
                <c:pt idx="58">
                  <c:v>27.07</c:v>
                </c:pt>
                <c:pt idx="59">
                  <c:v>30.96</c:v>
                </c:pt>
                <c:pt idx="60">
                  <c:v>10.67</c:v>
                </c:pt>
                <c:pt idx="61">
                  <c:v>26.02</c:v>
                </c:pt>
                <c:pt idx="62">
                  <c:v>40.450000000000003</c:v>
                </c:pt>
                <c:pt idx="63">
                  <c:v>32.53</c:v>
                </c:pt>
                <c:pt idx="64">
                  <c:v>61.82</c:v>
                </c:pt>
                <c:pt idx="65">
                  <c:v>54.18</c:v>
                </c:pt>
                <c:pt idx="66">
                  <c:v>65.75</c:v>
                </c:pt>
                <c:pt idx="67">
                  <c:v>30.58</c:v>
                </c:pt>
                <c:pt idx="68">
                  <c:v>25.22</c:v>
                </c:pt>
                <c:pt idx="69">
                  <c:v>32.479999999999997</c:v>
                </c:pt>
                <c:pt idx="70">
                  <c:v>29.55</c:v>
                </c:pt>
                <c:pt idx="71">
                  <c:v>14.3</c:v>
                </c:pt>
                <c:pt idx="72">
                  <c:v>21.81</c:v>
                </c:pt>
                <c:pt idx="73">
                  <c:v>9.34</c:v>
                </c:pt>
                <c:pt idx="74">
                  <c:v>-1.74</c:v>
                </c:pt>
                <c:pt idx="75">
                  <c:v>6.99</c:v>
                </c:pt>
                <c:pt idx="76">
                  <c:v>7.9</c:v>
                </c:pt>
                <c:pt idx="77">
                  <c:v>-5.0999999999999996</c:v>
                </c:pt>
                <c:pt idx="78">
                  <c:v>-4.26</c:v>
                </c:pt>
                <c:pt idx="79">
                  <c:v>-15.11</c:v>
                </c:pt>
                <c:pt idx="80">
                  <c:v>1.3</c:v>
                </c:pt>
                <c:pt idx="81">
                  <c:v>-9.18</c:v>
                </c:pt>
                <c:pt idx="82">
                  <c:v>1.83</c:v>
                </c:pt>
                <c:pt idx="83">
                  <c:v>-1.48</c:v>
                </c:pt>
                <c:pt idx="84">
                  <c:v>-1.21</c:v>
                </c:pt>
                <c:pt idx="85">
                  <c:v>7.59</c:v>
                </c:pt>
                <c:pt idx="86">
                  <c:v>-7.74</c:v>
                </c:pt>
                <c:pt idx="87">
                  <c:v>8.0399999999999991</c:v>
                </c:pt>
                <c:pt idx="88">
                  <c:v>-10.119999999999999</c:v>
                </c:pt>
                <c:pt idx="89">
                  <c:v>3.24</c:v>
                </c:pt>
                <c:pt idx="90">
                  <c:v>7.08</c:v>
                </c:pt>
                <c:pt idx="91">
                  <c:v>31.75</c:v>
                </c:pt>
                <c:pt idx="92">
                  <c:v>5.52</c:v>
                </c:pt>
                <c:pt idx="93">
                  <c:v>9.64</c:v>
                </c:pt>
                <c:pt idx="94">
                  <c:v>0.84</c:v>
                </c:pt>
                <c:pt idx="95">
                  <c:v>15.35</c:v>
                </c:pt>
                <c:pt idx="96">
                  <c:v>33.69</c:v>
                </c:pt>
                <c:pt idx="97">
                  <c:v>18.809999999999999</c:v>
                </c:pt>
                <c:pt idx="98">
                  <c:v>40.64</c:v>
                </c:pt>
                <c:pt idx="99">
                  <c:v>8.94</c:v>
                </c:pt>
                <c:pt idx="100">
                  <c:v>33.14</c:v>
                </c:pt>
                <c:pt idx="101">
                  <c:v>1.99</c:v>
                </c:pt>
                <c:pt idx="102">
                  <c:v>24.07</c:v>
                </c:pt>
                <c:pt idx="103">
                  <c:v>4.18</c:v>
                </c:pt>
                <c:pt idx="104">
                  <c:v>38.81</c:v>
                </c:pt>
                <c:pt idx="105">
                  <c:v>55.61</c:v>
                </c:pt>
                <c:pt idx="106">
                  <c:v>29.23</c:v>
                </c:pt>
                <c:pt idx="107">
                  <c:v>16.57</c:v>
                </c:pt>
                <c:pt idx="108">
                  <c:v>27.94</c:v>
                </c:pt>
                <c:pt idx="109">
                  <c:v>43.85</c:v>
                </c:pt>
                <c:pt idx="110">
                  <c:v>-7.87</c:v>
                </c:pt>
                <c:pt idx="111">
                  <c:v>6.1</c:v>
                </c:pt>
                <c:pt idx="112">
                  <c:v>-11.05</c:v>
                </c:pt>
                <c:pt idx="113">
                  <c:v>11.73</c:v>
                </c:pt>
                <c:pt idx="114">
                  <c:v>-12.58</c:v>
                </c:pt>
                <c:pt idx="115">
                  <c:v>-5.52</c:v>
                </c:pt>
                <c:pt idx="116">
                  <c:v>-25.4</c:v>
                </c:pt>
                <c:pt idx="117">
                  <c:v>-24.1</c:v>
                </c:pt>
                <c:pt idx="118">
                  <c:v>-6.33</c:v>
                </c:pt>
                <c:pt idx="119">
                  <c:v>-9.27</c:v>
                </c:pt>
                <c:pt idx="120">
                  <c:v>-7.69</c:v>
                </c:pt>
                <c:pt idx="121">
                  <c:v>-29.6</c:v>
                </c:pt>
                <c:pt idx="122">
                  <c:v>-6.41</c:v>
                </c:pt>
                <c:pt idx="123">
                  <c:v>-20.5</c:v>
                </c:pt>
                <c:pt idx="124">
                  <c:v>-28.84</c:v>
                </c:pt>
                <c:pt idx="125">
                  <c:v>-15.75</c:v>
                </c:pt>
                <c:pt idx="126">
                  <c:v>-5.2</c:v>
                </c:pt>
                <c:pt idx="127">
                  <c:v>-10.95</c:v>
                </c:pt>
                <c:pt idx="128">
                  <c:v>2.52</c:v>
                </c:pt>
                <c:pt idx="129">
                  <c:v>-9.1999999999999993</c:v>
                </c:pt>
                <c:pt idx="130">
                  <c:v>3.17</c:v>
                </c:pt>
                <c:pt idx="131">
                  <c:v>3.9</c:v>
                </c:pt>
                <c:pt idx="132">
                  <c:v>-18.420000000000002</c:v>
                </c:pt>
                <c:pt idx="133">
                  <c:v>16.190000000000001</c:v>
                </c:pt>
                <c:pt idx="134">
                  <c:v>13.6</c:v>
                </c:pt>
                <c:pt idx="135">
                  <c:v>26.65</c:v>
                </c:pt>
                <c:pt idx="136">
                  <c:v>17.260000000000002</c:v>
                </c:pt>
                <c:pt idx="137">
                  <c:v>-2</c:v>
                </c:pt>
                <c:pt idx="138">
                  <c:v>15.34</c:v>
                </c:pt>
                <c:pt idx="139">
                  <c:v>17.77</c:v>
                </c:pt>
                <c:pt idx="140">
                  <c:v>25.28</c:v>
                </c:pt>
                <c:pt idx="141">
                  <c:v>58.96</c:v>
                </c:pt>
                <c:pt idx="142">
                  <c:v>30.03</c:v>
                </c:pt>
                <c:pt idx="143">
                  <c:v>32.119999999999997</c:v>
                </c:pt>
                <c:pt idx="144">
                  <c:v>62.74</c:v>
                </c:pt>
                <c:pt idx="145">
                  <c:v>60.18</c:v>
                </c:pt>
                <c:pt idx="146">
                  <c:v>97.81</c:v>
                </c:pt>
                <c:pt idx="147">
                  <c:v>124.92</c:v>
                </c:pt>
                <c:pt idx="148">
                  <c:v>258.5</c:v>
                </c:pt>
                <c:pt idx="149">
                  <c:v>298.39</c:v>
                </c:pt>
                <c:pt idx="150">
                  <c:v>271.22000000000003</c:v>
                </c:pt>
                <c:pt idx="151">
                  <c:v>317.73</c:v>
                </c:pt>
                <c:pt idx="152">
                  <c:v>179.65</c:v>
                </c:pt>
                <c:pt idx="153">
                  <c:v>78.44</c:v>
                </c:pt>
                <c:pt idx="154">
                  <c:v>31.37</c:v>
                </c:pt>
                <c:pt idx="155">
                  <c:v>-6.87</c:v>
                </c:pt>
                <c:pt idx="156">
                  <c:v>-38.53</c:v>
                </c:pt>
                <c:pt idx="157">
                  <c:v>-39.35</c:v>
                </c:pt>
                <c:pt idx="158">
                  <c:v>-53.19</c:v>
                </c:pt>
                <c:pt idx="159">
                  <c:v>-56.95</c:v>
                </c:pt>
                <c:pt idx="160">
                  <c:v>-76.11</c:v>
                </c:pt>
                <c:pt idx="161">
                  <c:v>-76.84</c:v>
                </c:pt>
                <c:pt idx="162">
                  <c:v>-81.55</c:v>
                </c:pt>
                <c:pt idx="163">
                  <c:v>-83.02</c:v>
                </c:pt>
                <c:pt idx="164">
                  <c:v>-73.38</c:v>
                </c:pt>
                <c:pt idx="165">
                  <c:v>-69.91</c:v>
                </c:pt>
                <c:pt idx="166">
                  <c:v>-61.43</c:v>
                </c:pt>
                <c:pt idx="167">
                  <c:v>-31.39</c:v>
                </c:pt>
                <c:pt idx="168">
                  <c:v>-15.91</c:v>
                </c:pt>
                <c:pt idx="169">
                  <c:v>-29.37</c:v>
                </c:pt>
                <c:pt idx="170">
                  <c:v>-21.96</c:v>
                </c:pt>
                <c:pt idx="171">
                  <c:v>-25.93</c:v>
                </c:pt>
                <c:pt idx="172">
                  <c:v>-12.53</c:v>
                </c:pt>
                <c:pt idx="173">
                  <c:v>-15.2</c:v>
                </c:pt>
                <c:pt idx="174">
                  <c:v>26.66</c:v>
                </c:pt>
                <c:pt idx="175">
                  <c:v>36.159999999999997</c:v>
                </c:pt>
                <c:pt idx="176">
                  <c:v>7.07</c:v>
                </c:pt>
                <c:pt idx="177">
                  <c:v>-9.82</c:v>
                </c:pt>
                <c:pt idx="178">
                  <c:v>12.15</c:v>
                </c:pt>
                <c:pt idx="179">
                  <c:v>-1.52</c:v>
                </c:pt>
                <c:pt idx="180">
                  <c:v>-4.5199999999999996</c:v>
                </c:pt>
                <c:pt idx="181">
                  <c:v>3.53</c:v>
                </c:pt>
                <c:pt idx="182">
                  <c:v>19.649999999999999</c:v>
                </c:pt>
                <c:pt idx="183">
                  <c:v>11.98</c:v>
                </c:pt>
                <c:pt idx="184">
                  <c:v>6.08</c:v>
                </c:pt>
                <c:pt idx="185">
                  <c:v>6.72</c:v>
                </c:pt>
                <c:pt idx="186">
                  <c:v>-13.63</c:v>
                </c:pt>
                <c:pt idx="187">
                  <c:v>-20.88</c:v>
                </c:pt>
                <c:pt idx="188">
                  <c:v>-17.53</c:v>
                </c:pt>
                <c:pt idx="189">
                  <c:v>11.15</c:v>
                </c:pt>
                <c:pt idx="190">
                  <c:v>-0.93</c:v>
                </c:pt>
                <c:pt idx="191">
                  <c:v>-11.15</c:v>
                </c:pt>
                <c:pt idx="192">
                  <c:v>-5.52</c:v>
                </c:pt>
                <c:pt idx="193">
                  <c:v>5.53</c:v>
                </c:pt>
                <c:pt idx="194">
                  <c:v>-5.41</c:v>
                </c:pt>
                <c:pt idx="195">
                  <c:v>-9.4499999999999993</c:v>
                </c:pt>
                <c:pt idx="196">
                  <c:v>26.43</c:v>
                </c:pt>
                <c:pt idx="197">
                  <c:v>13.58</c:v>
                </c:pt>
                <c:pt idx="198">
                  <c:v>16.04</c:v>
                </c:pt>
                <c:pt idx="199">
                  <c:v>32.4</c:v>
                </c:pt>
                <c:pt idx="200">
                  <c:v>40.799999999999997</c:v>
                </c:pt>
                <c:pt idx="201">
                  <c:v>42.58</c:v>
                </c:pt>
                <c:pt idx="202">
                  <c:v>36.229999999999997</c:v>
                </c:pt>
                <c:pt idx="203">
                  <c:v>25.21</c:v>
                </c:pt>
                <c:pt idx="204">
                  <c:v>42.12</c:v>
                </c:pt>
                <c:pt idx="205">
                  <c:v>36</c:v>
                </c:pt>
                <c:pt idx="206">
                  <c:v>36.83</c:v>
                </c:pt>
                <c:pt idx="207">
                  <c:v>17.79</c:v>
                </c:pt>
                <c:pt idx="208">
                  <c:v>11.44</c:v>
                </c:pt>
                <c:pt idx="209">
                  <c:v>2.0099999999999998</c:v>
                </c:pt>
                <c:pt idx="210">
                  <c:v>2.21</c:v>
                </c:pt>
                <c:pt idx="211">
                  <c:v>13.35</c:v>
                </c:pt>
                <c:pt idx="212">
                  <c:v>2.68</c:v>
                </c:pt>
                <c:pt idx="213">
                  <c:v>2.84</c:v>
                </c:pt>
                <c:pt idx="214">
                  <c:v>15.87</c:v>
                </c:pt>
                <c:pt idx="215">
                  <c:v>18.32</c:v>
                </c:pt>
                <c:pt idx="216">
                  <c:v>-14.98</c:v>
                </c:pt>
                <c:pt idx="217">
                  <c:v>0.97</c:v>
                </c:pt>
                <c:pt idx="218">
                  <c:v>1.36</c:v>
                </c:pt>
                <c:pt idx="219">
                  <c:v>34.520000000000003</c:v>
                </c:pt>
                <c:pt idx="220">
                  <c:v>55.41</c:v>
                </c:pt>
                <c:pt idx="221">
                  <c:v>61.29</c:v>
                </c:pt>
                <c:pt idx="222">
                  <c:v>21.73</c:v>
                </c:pt>
                <c:pt idx="223">
                  <c:v>18.03</c:v>
                </c:pt>
                <c:pt idx="224">
                  <c:v>30.4</c:v>
                </c:pt>
                <c:pt idx="225">
                  <c:v>21.17</c:v>
                </c:pt>
                <c:pt idx="226">
                  <c:v>23.7</c:v>
                </c:pt>
                <c:pt idx="227">
                  <c:v>31.78</c:v>
                </c:pt>
                <c:pt idx="228">
                  <c:v>76.78</c:v>
                </c:pt>
                <c:pt idx="229">
                  <c:v>36.71</c:v>
                </c:pt>
                <c:pt idx="230">
                  <c:v>34.61</c:v>
                </c:pt>
                <c:pt idx="231">
                  <c:v>46.77</c:v>
                </c:pt>
                <c:pt idx="232">
                  <c:v>37</c:v>
                </c:pt>
                <c:pt idx="233">
                  <c:v>48.5</c:v>
                </c:pt>
                <c:pt idx="234">
                  <c:v>34.99</c:v>
                </c:pt>
                <c:pt idx="235">
                  <c:v>7.94</c:v>
                </c:pt>
                <c:pt idx="236">
                  <c:v>30.27</c:v>
                </c:pt>
                <c:pt idx="237">
                  <c:v>6.75</c:v>
                </c:pt>
                <c:pt idx="238">
                  <c:v>25.94</c:v>
                </c:pt>
                <c:pt idx="239">
                  <c:v>24.13</c:v>
                </c:pt>
                <c:pt idx="240">
                  <c:v>10.49</c:v>
                </c:pt>
                <c:pt idx="241">
                  <c:v>13.04</c:v>
                </c:pt>
                <c:pt idx="242">
                  <c:v>21.48</c:v>
                </c:pt>
                <c:pt idx="243">
                  <c:v>7.65</c:v>
                </c:pt>
                <c:pt idx="244">
                  <c:v>4.37</c:v>
                </c:pt>
                <c:pt idx="245">
                  <c:v>-10.82</c:v>
                </c:pt>
                <c:pt idx="246">
                  <c:v>43.39</c:v>
                </c:pt>
                <c:pt idx="247">
                  <c:v>-7</c:v>
                </c:pt>
                <c:pt idx="248">
                  <c:v>-20.059999999999999</c:v>
                </c:pt>
                <c:pt idx="249">
                  <c:v>-24.84</c:v>
                </c:pt>
                <c:pt idx="250">
                  <c:v>-51.11</c:v>
                </c:pt>
                <c:pt idx="251">
                  <c:v>-62.1</c:v>
                </c:pt>
                <c:pt idx="252">
                  <c:v>-59.24</c:v>
                </c:pt>
                <c:pt idx="253">
                  <c:v>-61.48</c:v>
                </c:pt>
                <c:pt idx="254">
                  <c:v>-63.69</c:v>
                </c:pt>
                <c:pt idx="255">
                  <c:v>-62.42</c:v>
                </c:pt>
                <c:pt idx="256">
                  <c:v>-61.36</c:v>
                </c:pt>
                <c:pt idx="257">
                  <c:v>-48.17</c:v>
                </c:pt>
                <c:pt idx="258">
                  <c:v>-42.16</c:v>
                </c:pt>
                <c:pt idx="259">
                  <c:v>17.329999999999998</c:v>
                </c:pt>
                <c:pt idx="260">
                  <c:v>4.25</c:v>
                </c:pt>
                <c:pt idx="261">
                  <c:v>41.28</c:v>
                </c:pt>
                <c:pt idx="262">
                  <c:v>67.02</c:v>
                </c:pt>
                <c:pt idx="263">
                  <c:v>119.48</c:v>
                </c:pt>
                <c:pt idx="264">
                  <c:v>105.17</c:v>
                </c:pt>
                <c:pt idx="265">
                  <c:v>139.16</c:v>
                </c:pt>
                <c:pt idx="266">
                  <c:v>111.18</c:v>
                </c:pt>
                <c:pt idx="267">
                  <c:v>135.06</c:v>
                </c:pt>
                <c:pt idx="268">
                  <c:v>107.73</c:v>
                </c:pt>
                <c:pt idx="269">
                  <c:v>143.59</c:v>
                </c:pt>
                <c:pt idx="270">
                  <c:v>57.8</c:v>
                </c:pt>
                <c:pt idx="271">
                  <c:v>51.91</c:v>
                </c:pt>
                <c:pt idx="272">
                  <c:v>34.880000000000003</c:v>
                </c:pt>
                <c:pt idx="273">
                  <c:v>33.36</c:v>
                </c:pt>
                <c:pt idx="274">
                  <c:v>44.57</c:v>
                </c:pt>
                <c:pt idx="275">
                  <c:v>51.08</c:v>
                </c:pt>
                <c:pt idx="276">
                  <c:v>5.2</c:v>
                </c:pt>
                <c:pt idx="277">
                  <c:v>22.27</c:v>
                </c:pt>
                <c:pt idx="278">
                  <c:v>72.069999999999993</c:v>
                </c:pt>
                <c:pt idx="279">
                  <c:v>35.700000000000003</c:v>
                </c:pt>
                <c:pt idx="280">
                  <c:v>58.17</c:v>
                </c:pt>
                <c:pt idx="281">
                  <c:v>13.43</c:v>
                </c:pt>
                <c:pt idx="282">
                  <c:v>-2.31</c:v>
                </c:pt>
                <c:pt idx="283">
                  <c:v>-13</c:v>
                </c:pt>
                <c:pt idx="284">
                  <c:v>9.69</c:v>
                </c:pt>
                <c:pt idx="285">
                  <c:v>-9.6</c:v>
                </c:pt>
                <c:pt idx="286">
                  <c:v>-28.38</c:v>
                </c:pt>
                <c:pt idx="287">
                  <c:v>-35.69</c:v>
                </c:pt>
                <c:pt idx="288">
                  <c:v>2.97</c:v>
                </c:pt>
                <c:pt idx="289">
                  <c:v>-22.17</c:v>
                </c:pt>
                <c:pt idx="290">
                  <c:v>-37.35</c:v>
                </c:pt>
                <c:pt idx="291">
                  <c:v>-25.8</c:v>
                </c:pt>
                <c:pt idx="292">
                  <c:v>-39.590000000000003</c:v>
                </c:pt>
                <c:pt idx="293">
                  <c:v>-26.13</c:v>
                </c:pt>
                <c:pt idx="294">
                  <c:v>-2.9</c:v>
                </c:pt>
                <c:pt idx="295">
                  <c:v>-10.7</c:v>
                </c:pt>
                <c:pt idx="296">
                  <c:v>-16.62</c:v>
                </c:pt>
                <c:pt idx="297">
                  <c:v>-0.01</c:v>
                </c:pt>
                <c:pt idx="298">
                  <c:v>19.010000000000002</c:v>
                </c:pt>
                <c:pt idx="299">
                  <c:v>39.81</c:v>
                </c:pt>
                <c:pt idx="300">
                  <c:v>25.79</c:v>
                </c:pt>
                <c:pt idx="301">
                  <c:v>39</c:v>
                </c:pt>
                <c:pt idx="302">
                  <c:v>37.33</c:v>
                </c:pt>
                <c:pt idx="303">
                  <c:v>37.04</c:v>
                </c:pt>
                <c:pt idx="304">
                  <c:v>34.28</c:v>
                </c:pt>
                <c:pt idx="305">
                  <c:v>54.55</c:v>
                </c:pt>
                <c:pt idx="306">
                  <c:v>33.06</c:v>
                </c:pt>
                <c:pt idx="307">
                  <c:v>48.7</c:v>
                </c:pt>
                <c:pt idx="308">
                  <c:v>56.98</c:v>
                </c:pt>
                <c:pt idx="309">
                  <c:v>16.48</c:v>
                </c:pt>
                <c:pt idx="310">
                  <c:v>5.21</c:v>
                </c:pt>
                <c:pt idx="311">
                  <c:v>2.3199999999999998</c:v>
                </c:pt>
                <c:pt idx="312">
                  <c:v>-9.2100000000000009</c:v>
                </c:pt>
                <c:pt idx="313">
                  <c:v>-8.59</c:v>
                </c:pt>
                <c:pt idx="314">
                  <c:v>-2.68</c:v>
                </c:pt>
                <c:pt idx="315">
                  <c:v>8.4</c:v>
                </c:pt>
                <c:pt idx="316">
                  <c:v>4.3</c:v>
                </c:pt>
                <c:pt idx="317">
                  <c:v>-27.53</c:v>
                </c:pt>
                <c:pt idx="318">
                  <c:v>-11.4</c:v>
                </c:pt>
                <c:pt idx="319">
                  <c:v>-24.12</c:v>
                </c:pt>
                <c:pt idx="320">
                  <c:v>-23.72</c:v>
                </c:pt>
                <c:pt idx="321">
                  <c:v>-13.03</c:v>
                </c:pt>
                <c:pt idx="322">
                  <c:v>14.08</c:v>
                </c:pt>
                <c:pt idx="323">
                  <c:v>16.97</c:v>
                </c:pt>
                <c:pt idx="324">
                  <c:v>32.79</c:v>
                </c:pt>
                <c:pt idx="325">
                  <c:v>14.63</c:v>
                </c:pt>
                <c:pt idx="326">
                  <c:v>33.86</c:v>
                </c:pt>
                <c:pt idx="327">
                  <c:v>9.9499999999999993</c:v>
                </c:pt>
                <c:pt idx="328">
                  <c:v>27.08</c:v>
                </c:pt>
                <c:pt idx="329">
                  <c:v>41.18</c:v>
                </c:pt>
                <c:pt idx="330">
                  <c:v>21.82</c:v>
                </c:pt>
                <c:pt idx="331">
                  <c:v>-2.0499999999999998</c:v>
                </c:pt>
                <c:pt idx="332">
                  <c:v>21.65</c:v>
                </c:pt>
                <c:pt idx="333">
                  <c:v>41.45</c:v>
                </c:pt>
                <c:pt idx="334">
                  <c:v>18.09</c:v>
                </c:pt>
                <c:pt idx="335">
                  <c:v>39.15</c:v>
                </c:pt>
                <c:pt idx="336">
                  <c:v>-4.4400000000000004</c:v>
                </c:pt>
                <c:pt idx="337">
                  <c:v>41.38</c:v>
                </c:pt>
                <c:pt idx="338">
                  <c:v>-12.96</c:v>
                </c:pt>
                <c:pt idx="339">
                  <c:v>0.4</c:v>
                </c:pt>
                <c:pt idx="340">
                  <c:v>1.43</c:v>
                </c:pt>
                <c:pt idx="341">
                  <c:v>0.6</c:v>
                </c:pt>
                <c:pt idx="342">
                  <c:v>-18.329999999999998</c:v>
                </c:pt>
                <c:pt idx="343">
                  <c:v>12.54</c:v>
                </c:pt>
                <c:pt idx="344">
                  <c:v>-7.82</c:v>
                </c:pt>
                <c:pt idx="345">
                  <c:v>-32.590000000000003</c:v>
                </c:pt>
                <c:pt idx="346">
                  <c:v>-18.13</c:v>
                </c:pt>
                <c:pt idx="347">
                  <c:v>-20.84</c:v>
                </c:pt>
                <c:pt idx="348">
                  <c:v>-6.15</c:v>
                </c:pt>
                <c:pt idx="349">
                  <c:v>-34.17</c:v>
                </c:pt>
                <c:pt idx="350">
                  <c:v>-6.18</c:v>
                </c:pt>
                <c:pt idx="351">
                  <c:v>-19.89</c:v>
                </c:pt>
                <c:pt idx="352">
                  <c:v>-2.62</c:v>
                </c:pt>
                <c:pt idx="353">
                  <c:v>-9.42</c:v>
                </c:pt>
                <c:pt idx="354">
                  <c:v>-11.63</c:v>
                </c:pt>
                <c:pt idx="355">
                  <c:v>23.58</c:v>
                </c:pt>
                <c:pt idx="356">
                  <c:v>16.07</c:v>
                </c:pt>
                <c:pt idx="357">
                  <c:v>22.4</c:v>
                </c:pt>
                <c:pt idx="358">
                  <c:v>15.33</c:v>
                </c:pt>
                <c:pt idx="359">
                  <c:v>-5.58</c:v>
                </c:pt>
                <c:pt idx="360">
                  <c:v>-21.4</c:v>
                </c:pt>
                <c:pt idx="361">
                  <c:v>-2.84</c:v>
                </c:pt>
                <c:pt idx="362">
                  <c:v>-7.24</c:v>
                </c:pt>
                <c:pt idx="363">
                  <c:v>8.85</c:v>
                </c:pt>
                <c:pt idx="364">
                  <c:v>-31.03</c:v>
                </c:pt>
                <c:pt idx="365">
                  <c:v>-12.63</c:v>
                </c:pt>
                <c:pt idx="366">
                  <c:v>-5.25</c:v>
                </c:pt>
                <c:pt idx="367">
                  <c:v>-18.71</c:v>
                </c:pt>
                <c:pt idx="368">
                  <c:v>-37.24</c:v>
                </c:pt>
                <c:pt idx="369">
                  <c:v>-20.100000000000001</c:v>
                </c:pt>
                <c:pt idx="370">
                  <c:v>-21.76</c:v>
                </c:pt>
                <c:pt idx="371">
                  <c:v>-36.229999999999997</c:v>
                </c:pt>
                <c:pt idx="372">
                  <c:v>-3.46</c:v>
                </c:pt>
                <c:pt idx="373">
                  <c:v>-25.51</c:v>
                </c:pt>
                <c:pt idx="374">
                  <c:v>-6.73</c:v>
                </c:pt>
                <c:pt idx="375">
                  <c:v>10.3</c:v>
                </c:pt>
                <c:pt idx="376">
                  <c:v>18.37</c:v>
                </c:pt>
                <c:pt idx="377">
                  <c:v>-2.41</c:v>
                </c:pt>
                <c:pt idx="378">
                  <c:v>26.61</c:v>
                </c:pt>
                <c:pt idx="379">
                  <c:v>20.83</c:v>
                </c:pt>
                <c:pt idx="380">
                  <c:v>25.06</c:v>
                </c:pt>
                <c:pt idx="381">
                  <c:v>22.44</c:v>
                </c:pt>
                <c:pt idx="382">
                  <c:v>0.91</c:v>
                </c:pt>
                <c:pt idx="383">
                  <c:v>20.71</c:v>
                </c:pt>
                <c:pt idx="384">
                  <c:v>39.44</c:v>
                </c:pt>
                <c:pt idx="385">
                  <c:v>50.48</c:v>
                </c:pt>
                <c:pt idx="386">
                  <c:v>23.89</c:v>
                </c:pt>
                <c:pt idx="387">
                  <c:v>-11.06</c:v>
                </c:pt>
                <c:pt idx="388">
                  <c:v>29.25</c:v>
                </c:pt>
                <c:pt idx="389">
                  <c:v>26.13</c:v>
                </c:pt>
                <c:pt idx="390">
                  <c:v>21.37</c:v>
                </c:pt>
                <c:pt idx="391">
                  <c:v>12.33</c:v>
                </c:pt>
                <c:pt idx="392">
                  <c:v>42.88</c:v>
                </c:pt>
                <c:pt idx="393">
                  <c:v>19.34</c:v>
                </c:pt>
                <c:pt idx="394">
                  <c:v>33.68</c:v>
                </c:pt>
                <c:pt idx="395">
                  <c:v>16.649999999999999</c:v>
                </c:pt>
                <c:pt idx="396">
                  <c:v>26.5</c:v>
                </c:pt>
                <c:pt idx="397">
                  <c:v>12.48</c:v>
                </c:pt>
                <c:pt idx="398">
                  <c:v>18.64</c:v>
                </c:pt>
                <c:pt idx="399">
                  <c:v>29.47</c:v>
                </c:pt>
                <c:pt idx="400">
                  <c:v>13.37</c:v>
                </c:pt>
                <c:pt idx="401">
                  <c:v>18.93</c:v>
                </c:pt>
                <c:pt idx="402">
                  <c:v>36.31</c:v>
                </c:pt>
                <c:pt idx="403">
                  <c:v>13.59</c:v>
                </c:pt>
                <c:pt idx="404">
                  <c:v>22.97</c:v>
                </c:pt>
                <c:pt idx="405">
                  <c:v>17.34</c:v>
                </c:pt>
                <c:pt idx="406">
                  <c:v>36.22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7524-41E3-9D42-5E691D68B4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19958224"/>
        <c:axId val="1719956592"/>
      </c:lineChart>
      <c:dateAx>
        <c:axId val="1719958224"/>
        <c:scaling>
          <c:orientation val="minMax"/>
          <c:min val="39479"/>
        </c:scaling>
        <c:delete val="0"/>
        <c:axPos val="b"/>
        <c:numFmt formatCode="yyyy\-mm;@" sourceLinked="0"/>
        <c:majorTickMark val="out"/>
        <c:minorTickMark val="none"/>
        <c:tickLblPos val="low"/>
        <c:spPr>
          <a:noFill/>
          <a:ln>
            <a:solidFill>
              <a:srgbClr val="000000"/>
            </a:solidFill>
          </a:ln>
        </c:spPr>
        <c:txPr>
          <a:bodyPr/>
          <a:lstStyle/>
          <a:p>
            <a:pPr>
              <a:defRPr sz="700" baseline="0">
                <a:latin typeface="Arial" panose="020B0604020202020204" pitchFamily="34" charset="0"/>
                <a:ea typeface="楷体" pitchFamily="49" charset="-122"/>
              </a:defRPr>
            </a:pPr>
            <a:endParaRPr lang="zh-CN"/>
          </a:p>
        </c:txPr>
        <c:crossAx val="1719956592"/>
        <c:crosses val="autoZero"/>
        <c:auto val="1"/>
        <c:lblOffset val="100"/>
        <c:baseTimeUnit val="months"/>
        <c:majorUnit val="6"/>
        <c:majorTimeUnit val="months"/>
      </c:dateAx>
      <c:valAx>
        <c:axId val="1719956592"/>
        <c:scaling>
          <c:orientation val="minMax"/>
          <c:max val="200"/>
          <c:min val="-100"/>
        </c:scaling>
        <c:delete val="0"/>
        <c:axPos val="l"/>
        <c:title>
          <c:tx>
            <c:rich>
              <a:bodyPr rot="0" vert="horz"/>
              <a:lstStyle/>
              <a:p>
                <a:pPr>
                  <a:defRPr sz="700" b="0" baseline="0">
                    <a:latin typeface="Arial" panose="020B0604020202020204" pitchFamily="34" charset="0"/>
                    <a:ea typeface="楷体" pitchFamily="49" charset="-122"/>
                  </a:defRPr>
                </a:pPr>
                <a:r>
                  <a:rPr lang="en-US" altLang="zh-CN" sz="700"/>
                  <a:t>(%)</a:t>
                </a:r>
              </a:p>
            </c:rich>
          </c:tx>
          <c:layout>
            <c:manualLayout>
              <c:xMode val="edge"/>
              <c:yMode val="edge"/>
              <c:x val="0"/>
              <c:y val="3.2560513269174734E-3"/>
            </c:manualLayout>
          </c:layout>
          <c:overlay val="0"/>
        </c:title>
        <c:numFmt formatCode="#,##0_);\(#,##0\)" sourceLinked="0"/>
        <c:majorTickMark val="out"/>
        <c:minorTickMark val="none"/>
        <c:tickLblPos val="nextTo"/>
        <c:spPr>
          <a:noFill/>
          <a:ln>
            <a:solidFill>
              <a:srgbClr val="000000"/>
            </a:solidFill>
          </a:ln>
        </c:spPr>
        <c:txPr>
          <a:bodyPr/>
          <a:lstStyle/>
          <a:p>
            <a:pPr>
              <a:defRPr sz="700" baseline="0">
                <a:latin typeface="Arial" panose="020B0604020202020204" pitchFamily="34" charset="0"/>
                <a:ea typeface="楷体" pitchFamily="49" charset="-122"/>
              </a:defRPr>
            </a:pPr>
            <a:endParaRPr lang="zh-CN"/>
          </a:p>
        </c:txPr>
        <c:crossAx val="1719958224"/>
        <c:crosses val="autoZero"/>
        <c:crossBetween val="between"/>
      </c:valAx>
    </c:plotArea>
    <c:legend>
      <c:legendPos val="t"/>
      <c:overlay val="0"/>
      <c:txPr>
        <a:bodyPr/>
        <a:lstStyle/>
        <a:p>
          <a:pPr>
            <a:defRPr sz="700">
              <a:latin typeface="楷体" panose="02010609060101010101" pitchFamily="49" charset="-122"/>
              <a:ea typeface="楷体" panose="02010609060101010101" pitchFamily="49" charset="-122"/>
            </a:defRPr>
          </a:pPr>
          <a:endParaRPr lang="zh-CN"/>
        </a:p>
      </c:txPr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  <c:userShapes r:id="rId2"/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7.2917455145140017E-2"/>
          <c:y val="0.19331758530183726"/>
          <c:w val="0.86439555912378685"/>
          <c:h val="0.69029892096821233"/>
        </c:manualLayout>
      </c:layout>
      <c:lineChart>
        <c:grouping val="standard"/>
        <c:varyColors val="0"/>
        <c:ser>
          <c:idx val="0"/>
          <c:order val="0"/>
          <c:tx>
            <c:strRef>
              <c:f>'机床-领先'!$K$2</c:f>
              <c:strCache>
                <c:ptCount val="1"/>
                <c:pt idx="0">
                  <c:v>日本机床出口至中国订单额同比</c:v>
                </c:pt>
              </c:strCache>
            </c:strRef>
          </c:tx>
          <c:spPr>
            <a:ln w="12700">
              <a:solidFill>
                <a:srgbClr val="003778"/>
              </a:solidFill>
            </a:ln>
          </c:spPr>
          <c:marker>
            <c:symbol val="none"/>
          </c:marker>
          <c:cat>
            <c:numRef>
              <c:f>'机床-领先'!$I$3:$I$168</c:f>
              <c:numCache>
                <c:formatCode>m/d/yyyy</c:formatCode>
                <c:ptCount val="166"/>
                <c:pt idx="0">
                  <c:v>44834</c:v>
                </c:pt>
                <c:pt idx="1">
                  <c:v>44804</c:v>
                </c:pt>
                <c:pt idx="2">
                  <c:v>44773</c:v>
                </c:pt>
                <c:pt idx="3">
                  <c:v>44742</c:v>
                </c:pt>
                <c:pt idx="4">
                  <c:v>44712</c:v>
                </c:pt>
                <c:pt idx="5">
                  <c:v>44681</c:v>
                </c:pt>
                <c:pt idx="6">
                  <c:v>44651</c:v>
                </c:pt>
                <c:pt idx="7">
                  <c:v>44620</c:v>
                </c:pt>
                <c:pt idx="8">
                  <c:v>44592</c:v>
                </c:pt>
                <c:pt idx="9">
                  <c:v>44561</c:v>
                </c:pt>
                <c:pt idx="10">
                  <c:v>44530</c:v>
                </c:pt>
                <c:pt idx="11">
                  <c:v>44500</c:v>
                </c:pt>
                <c:pt idx="12">
                  <c:v>44469</c:v>
                </c:pt>
                <c:pt idx="13">
                  <c:v>44439</c:v>
                </c:pt>
                <c:pt idx="14">
                  <c:v>44408</c:v>
                </c:pt>
                <c:pt idx="15">
                  <c:v>44377</c:v>
                </c:pt>
                <c:pt idx="16">
                  <c:v>44347</c:v>
                </c:pt>
                <c:pt idx="17">
                  <c:v>44316</c:v>
                </c:pt>
                <c:pt idx="18">
                  <c:v>44286</c:v>
                </c:pt>
                <c:pt idx="19">
                  <c:v>44255</c:v>
                </c:pt>
                <c:pt idx="20">
                  <c:v>44227</c:v>
                </c:pt>
                <c:pt idx="21">
                  <c:v>44196</c:v>
                </c:pt>
                <c:pt idx="22">
                  <c:v>44165</c:v>
                </c:pt>
                <c:pt idx="23">
                  <c:v>44135</c:v>
                </c:pt>
                <c:pt idx="24">
                  <c:v>44104</c:v>
                </c:pt>
                <c:pt idx="25">
                  <c:v>44074</c:v>
                </c:pt>
                <c:pt idx="26">
                  <c:v>44043</c:v>
                </c:pt>
                <c:pt idx="27">
                  <c:v>44012</c:v>
                </c:pt>
                <c:pt idx="28">
                  <c:v>43982</c:v>
                </c:pt>
                <c:pt idx="29">
                  <c:v>43951</c:v>
                </c:pt>
                <c:pt idx="30">
                  <c:v>43921</c:v>
                </c:pt>
                <c:pt idx="31">
                  <c:v>43890</c:v>
                </c:pt>
                <c:pt idx="32">
                  <c:v>43861</c:v>
                </c:pt>
                <c:pt idx="33">
                  <c:v>43830</c:v>
                </c:pt>
                <c:pt idx="34">
                  <c:v>43799</c:v>
                </c:pt>
                <c:pt idx="35">
                  <c:v>43769</c:v>
                </c:pt>
                <c:pt idx="36">
                  <c:v>43738</c:v>
                </c:pt>
                <c:pt idx="37">
                  <c:v>43708</c:v>
                </c:pt>
                <c:pt idx="38">
                  <c:v>43677</c:v>
                </c:pt>
                <c:pt idx="39">
                  <c:v>43646</c:v>
                </c:pt>
                <c:pt idx="40">
                  <c:v>43616</c:v>
                </c:pt>
                <c:pt idx="41">
                  <c:v>43585</c:v>
                </c:pt>
                <c:pt idx="42">
                  <c:v>43555</c:v>
                </c:pt>
                <c:pt idx="43">
                  <c:v>43524</c:v>
                </c:pt>
                <c:pt idx="44">
                  <c:v>43496</c:v>
                </c:pt>
                <c:pt idx="45">
                  <c:v>43465</c:v>
                </c:pt>
                <c:pt idx="46">
                  <c:v>43434</c:v>
                </c:pt>
                <c:pt idx="47">
                  <c:v>43404</c:v>
                </c:pt>
                <c:pt idx="48">
                  <c:v>43373</c:v>
                </c:pt>
                <c:pt idx="49">
                  <c:v>43343</c:v>
                </c:pt>
                <c:pt idx="50">
                  <c:v>43312</c:v>
                </c:pt>
                <c:pt idx="51">
                  <c:v>43281</c:v>
                </c:pt>
                <c:pt idx="52">
                  <c:v>43251</c:v>
                </c:pt>
                <c:pt idx="53">
                  <c:v>43220</c:v>
                </c:pt>
                <c:pt idx="54">
                  <c:v>43190</c:v>
                </c:pt>
                <c:pt idx="55">
                  <c:v>43159</c:v>
                </c:pt>
                <c:pt idx="56">
                  <c:v>43131</c:v>
                </c:pt>
                <c:pt idx="57">
                  <c:v>43100</c:v>
                </c:pt>
                <c:pt idx="58">
                  <c:v>43069</c:v>
                </c:pt>
                <c:pt idx="59">
                  <c:v>43039</c:v>
                </c:pt>
                <c:pt idx="60">
                  <c:v>43008</c:v>
                </c:pt>
                <c:pt idx="61">
                  <c:v>42978</c:v>
                </c:pt>
                <c:pt idx="62">
                  <c:v>42947</c:v>
                </c:pt>
                <c:pt idx="63">
                  <c:v>42916</c:v>
                </c:pt>
                <c:pt idx="64">
                  <c:v>42886</c:v>
                </c:pt>
                <c:pt idx="65">
                  <c:v>42855</c:v>
                </c:pt>
                <c:pt idx="66">
                  <c:v>42825</c:v>
                </c:pt>
                <c:pt idx="67">
                  <c:v>42794</c:v>
                </c:pt>
                <c:pt idx="68">
                  <c:v>42766</c:v>
                </c:pt>
                <c:pt idx="69">
                  <c:v>42735</c:v>
                </c:pt>
                <c:pt idx="70">
                  <c:v>42704</c:v>
                </c:pt>
                <c:pt idx="71">
                  <c:v>42674</c:v>
                </c:pt>
                <c:pt idx="72">
                  <c:v>42643</c:v>
                </c:pt>
                <c:pt idx="73">
                  <c:v>42613</c:v>
                </c:pt>
                <c:pt idx="74">
                  <c:v>42582</c:v>
                </c:pt>
                <c:pt idx="75">
                  <c:v>42551</c:v>
                </c:pt>
                <c:pt idx="76">
                  <c:v>42521</c:v>
                </c:pt>
                <c:pt idx="77">
                  <c:v>42490</c:v>
                </c:pt>
                <c:pt idx="78">
                  <c:v>42460</c:v>
                </c:pt>
                <c:pt idx="79">
                  <c:v>42429</c:v>
                </c:pt>
                <c:pt idx="80">
                  <c:v>42400</c:v>
                </c:pt>
                <c:pt idx="81">
                  <c:v>42369</c:v>
                </c:pt>
                <c:pt idx="82">
                  <c:v>42338</c:v>
                </c:pt>
                <c:pt idx="83">
                  <c:v>42308</c:v>
                </c:pt>
                <c:pt idx="84">
                  <c:v>42277</c:v>
                </c:pt>
                <c:pt idx="85">
                  <c:v>42247</c:v>
                </c:pt>
                <c:pt idx="86">
                  <c:v>42216</c:v>
                </c:pt>
                <c:pt idx="87">
                  <c:v>42185</c:v>
                </c:pt>
                <c:pt idx="88">
                  <c:v>42155</c:v>
                </c:pt>
                <c:pt idx="89">
                  <c:v>42124</c:v>
                </c:pt>
                <c:pt idx="90">
                  <c:v>42094</c:v>
                </c:pt>
                <c:pt idx="91">
                  <c:v>42063</c:v>
                </c:pt>
                <c:pt idx="92">
                  <c:v>42035</c:v>
                </c:pt>
                <c:pt idx="93">
                  <c:v>42004</c:v>
                </c:pt>
                <c:pt idx="94">
                  <c:v>41973</c:v>
                </c:pt>
                <c:pt idx="95">
                  <c:v>41943</c:v>
                </c:pt>
                <c:pt idx="96">
                  <c:v>41912</c:v>
                </c:pt>
                <c:pt idx="97">
                  <c:v>41882</c:v>
                </c:pt>
                <c:pt idx="98">
                  <c:v>41851</c:v>
                </c:pt>
                <c:pt idx="99">
                  <c:v>41820</c:v>
                </c:pt>
                <c:pt idx="100">
                  <c:v>41790</c:v>
                </c:pt>
                <c:pt idx="101">
                  <c:v>41759</c:v>
                </c:pt>
                <c:pt idx="102">
                  <c:v>41729</c:v>
                </c:pt>
                <c:pt idx="103">
                  <c:v>41698</c:v>
                </c:pt>
                <c:pt idx="104">
                  <c:v>41670</c:v>
                </c:pt>
                <c:pt idx="105">
                  <c:v>41639</c:v>
                </c:pt>
                <c:pt idx="106">
                  <c:v>41608</c:v>
                </c:pt>
                <c:pt idx="107">
                  <c:v>41578</c:v>
                </c:pt>
                <c:pt idx="108">
                  <c:v>41547</c:v>
                </c:pt>
                <c:pt idx="109">
                  <c:v>41517</c:v>
                </c:pt>
                <c:pt idx="110">
                  <c:v>41486</c:v>
                </c:pt>
                <c:pt idx="111">
                  <c:v>41455</c:v>
                </c:pt>
                <c:pt idx="112">
                  <c:v>41425</c:v>
                </c:pt>
                <c:pt idx="113">
                  <c:v>41394</c:v>
                </c:pt>
                <c:pt idx="114">
                  <c:v>41364</c:v>
                </c:pt>
                <c:pt idx="115">
                  <c:v>41333</c:v>
                </c:pt>
                <c:pt idx="116">
                  <c:v>41305</c:v>
                </c:pt>
                <c:pt idx="117">
                  <c:v>41274</c:v>
                </c:pt>
                <c:pt idx="118">
                  <c:v>41243</c:v>
                </c:pt>
                <c:pt idx="119">
                  <c:v>41213</c:v>
                </c:pt>
                <c:pt idx="120">
                  <c:v>41182</c:v>
                </c:pt>
                <c:pt idx="121">
                  <c:v>41152</c:v>
                </c:pt>
                <c:pt idx="122">
                  <c:v>41121</c:v>
                </c:pt>
                <c:pt idx="123">
                  <c:v>41090</c:v>
                </c:pt>
                <c:pt idx="124">
                  <c:v>41060</c:v>
                </c:pt>
                <c:pt idx="125">
                  <c:v>41029</c:v>
                </c:pt>
                <c:pt idx="126">
                  <c:v>40999</c:v>
                </c:pt>
                <c:pt idx="127">
                  <c:v>40968</c:v>
                </c:pt>
                <c:pt idx="128">
                  <c:v>40939</c:v>
                </c:pt>
                <c:pt idx="129">
                  <c:v>40908</c:v>
                </c:pt>
                <c:pt idx="130">
                  <c:v>40877</c:v>
                </c:pt>
                <c:pt idx="131">
                  <c:v>40847</c:v>
                </c:pt>
                <c:pt idx="132">
                  <c:v>40816</c:v>
                </c:pt>
                <c:pt idx="133">
                  <c:v>40786</c:v>
                </c:pt>
                <c:pt idx="134">
                  <c:v>40755</c:v>
                </c:pt>
                <c:pt idx="135">
                  <c:v>40724</c:v>
                </c:pt>
                <c:pt idx="136">
                  <c:v>40694</c:v>
                </c:pt>
                <c:pt idx="137">
                  <c:v>40663</c:v>
                </c:pt>
                <c:pt idx="138">
                  <c:v>40633</c:v>
                </c:pt>
                <c:pt idx="139">
                  <c:v>40602</c:v>
                </c:pt>
                <c:pt idx="140">
                  <c:v>40574</c:v>
                </c:pt>
                <c:pt idx="141">
                  <c:v>40543</c:v>
                </c:pt>
                <c:pt idx="142">
                  <c:v>40512</c:v>
                </c:pt>
                <c:pt idx="143">
                  <c:v>40482</c:v>
                </c:pt>
                <c:pt idx="144">
                  <c:v>40451</c:v>
                </c:pt>
                <c:pt idx="145">
                  <c:v>40421</c:v>
                </c:pt>
                <c:pt idx="146">
                  <c:v>40390</c:v>
                </c:pt>
                <c:pt idx="147">
                  <c:v>40359</c:v>
                </c:pt>
                <c:pt idx="148">
                  <c:v>40329</c:v>
                </c:pt>
                <c:pt idx="149">
                  <c:v>40298</c:v>
                </c:pt>
                <c:pt idx="150">
                  <c:v>40268</c:v>
                </c:pt>
                <c:pt idx="151">
                  <c:v>40237</c:v>
                </c:pt>
                <c:pt idx="152">
                  <c:v>40209</c:v>
                </c:pt>
                <c:pt idx="153">
                  <c:v>40178</c:v>
                </c:pt>
                <c:pt idx="154">
                  <c:v>40147</c:v>
                </c:pt>
                <c:pt idx="155">
                  <c:v>40117</c:v>
                </c:pt>
                <c:pt idx="156">
                  <c:v>40086</c:v>
                </c:pt>
                <c:pt idx="157">
                  <c:v>40056</c:v>
                </c:pt>
                <c:pt idx="158">
                  <c:v>40025</c:v>
                </c:pt>
                <c:pt idx="159">
                  <c:v>39994</c:v>
                </c:pt>
                <c:pt idx="160">
                  <c:v>39964</c:v>
                </c:pt>
                <c:pt idx="161">
                  <c:v>39933</c:v>
                </c:pt>
                <c:pt idx="162">
                  <c:v>39903</c:v>
                </c:pt>
                <c:pt idx="163">
                  <c:v>39872</c:v>
                </c:pt>
                <c:pt idx="164">
                  <c:v>39844</c:v>
                </c:pt>
                <c:pt idx="165">
                  <c:v>39813</c:v>
                </c:pt>
              </c:numCache>
            </c:numRef>
          </c:cat>
          <c:val>
            <c:numRef>
              <c:f>'机床-领先'!$K$3:$K$168</c:f>
              <c:numCache>
                <c:formatCode>0.0%</c:formatCode>
                <c:ptCount val="166"/>
                <c:pt idx="0">
                  <c:v>0.26287168807127159</c:v>
                </c:pt>
                <c:pt idx="1">
                  <c:v>0.24879722210601196</c:v>
                </c:pt>
                <c:pt idx="2">
                  <c:v>-7.6999999999999957E-2</c:v>
                </c:pt>
                <c:pt idx="3">
                  <c:v>0.24001996007984028</c:v>
                </c:pt>
                <c:pt idx="4">
                  <c:v>-0.14144151118680792</c:v>
                </c:pt>
                <c:pt idx="5">
                  <c:v>-0.14988755126339459</c:v>
                </c:pt>
                <c:pt idx="6">
                  <c:v>-0.10737213781296817</c:v>
                </c:pt>
                <c:pt idx="7">
                  <c:v>-8.9368462862439157E-3</c:v>
                </c:pt>
                <c:pt idx="8">
                  <c:v>0.26815794592491748</c:v>
                </c:pt>
                <c:pt idx="9">
                  <c:v>-1.5840520857804519E-2</c:v>
                </c:pt>
                <c:pt idx="10">
                  <c:v>0.10995729000921184</c:v>
                </c:pt>
                <c:pt idx="11">
                  <c:v>0.13642776523702027</c:v>
                </c:pt>
                <c:pt idx="12">
                  <c:v>0.24526942656805306</c:v>
                </c:pt>
                <c:pt idx="13">
                  <c:v>0.40415907889326208</c:v>
                </c:pt>
                <c:pt idx="14">
                  <c:v>0.64004329004328997</c:v>
                </c:pt>
                <c:pt idx="15">
                  <c:v>0.81545231008153229</c:v>
                </c:pt>
                <c:pt idx="16">
                  <c:v>1.7341423834050658</c:v>
                </c:pt>
                <c:pt idx="17">
                  <c:v>2.2691808667070323</c:v>
                </c:pt>
                <c:pt idx="18">
                  <c:v>2.3086113815381895</c:v>
                </c:pt>
                <c:pt idx="19">
                  <c:v>3.0937669376693764</c:v>
                </c:pt>
                <c:pt idx="20">
                  <c:v>1.3929435859244084</c:v>
                </c:pt>
                <c:pt idx="21">
                  <c:v>1.7925960637300844</c:v>
                </c:pt>
                <c:pt idx="22">
                  <c:v>1.0686011260285841</c:v>
                </c:pt>
                <c:pt idx="23">
                  <c:v>0.79110512129380051</c:v>
                </c:pt>
                <c:pt idx="24">
                  <c:v>0.89860490562596862</c:v>
                </c:pt>
                <c:pt idx="25">
                  <c:v>0.50779450841452611</c:v>
                </c:pt>
                <c:pt idx="26">
                  <c:v>0.50488599348534202</c:v>
                </c:pt>
                <c:pt idx="27">
                  <c:v>0.34230869451923929</c:v>
                </c:pt>
                <c:pt idx="28">
                  <c:v>-0.15927156246292562</c:v>
                </c:pt>
                <c:pt idx="29">
                  <c:v>-0.25985915492957745</c:v>
                </c:pt>
                <c:pt idx="30">
                  <c:v>-0.43800049738870928</c:v>
                </c:pt>
                <c:pt idx="31">
                  <c:v>-0.47588949648462464</c:v>
                </c:pt>
                <c:pt idx="32">
                  <c:v>-0.35355358969729789</c:v>
                </c:pt>
                <c:pt idx="33">
                  <c:v>-0.29084141964641763</c:v>
                </c:pt>
                <c:pt idx="34">
                  <c:v>-0.15122776062343779</c:v>
                </c:pt>
                <c:pt idx="35">
                  <c:v>-0.21548932795876552</c:v>
                </c:pt>
                <c:pt idx="36">
                  <c:v>-0.42059382924767541</c:v>
                </c:pt>
                <c:pt idx="37">
                  <c:v>-0.40481838789604097</c:v>
                </c:pt>
                <c:pt idx="38">
                  <c:v>-0.40205482787164626</c:v>
                </c:pt>
                <c:pt idx="39">
                  <c:v>-0.59668605058502067</c:v>
                </c:pt>
                <c:pt idx="40">
                  <c:v>-0.31746224543503787</c:v>
                </c:pt>
                <c:pt idx="41">
                  <c:v>-0.4870952912589479</c:v>
                </c:pt>
                <c:pt idx="42">
                  <c:v>-0.43992534195058075</c:v>
                </c:pt>
                <c:pt idx="43">
                  <c:v>-0.50399802740498079</c:v>
                </c:pt>
                <c:pt idx="44">
                  <c:v>-0.52310297325220989</c:v>
                </c:pt>
                <c:pt idx="45">
                  <c:v>-0.56425034029366627</c:v>
                </c:pt>
                <c:pt idx="46">
                  <c:v>-0.66991045210765154</c:v>
                </c:pt>
                <c:pt idx="47">
                  <c:v>-0.36469353484466838</c:v>
                </c:pt>
                <c:pt idx="48">
                  <c:v>-0.21997857083985817</c:v>
                </c:pt>
                <c:pt idx="49">
                  <c:v>-0.37327782733670334</c:v>
                </c:pt>
                <c:pt idx="50">
                  <c:v>-8.4763135612104024E-2</c:v>
                </c:pt>
                <c:pt idx="51">
                  <c:v>-7.7077271257678603E-2</c:v>
                </c:pt>
                <c:pt idx="52">
                  <c:v>-9.4943202638329005E-2</c:v>
                </c:pt>
                <c:pt idx="53">
                  <c:v>-2.3190172242358087E-2</c:v>
                </c:pt>
                <c:pt idx="54">
                  <c:v>-2.1746831993459614E-2</c:v>
                </c:pt>
                <c:pt idx="55">
                  <c:v>0.19603134479271977</c:v>
                </c:pt>
                <c:pt idx="56">
                  <c:v>0.68369171297414844</c:v>
                </c:pt>
                <c:pt idx="57">
                  <c:v>1.2525278883162634</c:v>
                </c:pt>
                <c:pt idx="58">
                  <c:v>1.6733489035941354</c:v>
                </c:pt>
                <c:pt idx="59">
                  <c:v>1.3699134414486123</c:v>
                </c:pt>
                <c:pt idx="60">
                  <c:v>1.1353396691305875</c:v>
                </c:pt>
                <c:pt idx="61">
                  <c:v>1.8454451443076052</c:v>
                </c:pt>
                <c:pt idx="62">
                  <c:v>0.96093681726819891</c:v>
                </c:pt>
                <c:pt idx="63">
                  <c:v>0.97270234071050443</c:v>
                </c:pt>
                <c:pt idx="64">
                  <c:v>0.63854698288802147</c:v>
                </c:pt>
                <c:pt idx="65">
                  <c:v>1.4050759854971844</c:v>
                </c:pt>
                <c:pt idx="66">
                  <c:v>1.7081180811808117</c:v>
                </c:pt>
                <c:pt idx="67">
                  <c:v>0.55513332896547207</c:v>
                </c:pt>
                <c:pt idx="68">
                  <c:v>0.43327100214696301</c:v>
                </c:pt>
                <c:pt idx="69">
                  <c:v>-5.9166513226538875E-2</c:v>
                </c:pt>
                <c:pt idx="70">
                  <c:v>-0.18560786178475197</c:v>
                </c:pt>
                <c:pt idx="71">
                  <c:v>-0.18377456553516325</c:v>
                </c:pt>
                <c:pt idx="72">
                  <c:v>-0.30282208588957049</c:v>
                </c:pt>
                <c:pt idx="73">
                  <c:v>-0.28830456309380437</c:v>
                </c:pt>
                <c:pt idx="74">
                  <c:v>-0.3966571759991564</c:v>
                </c:pt>
                <c:pt idx="75">
                  <c:v>-0.31969453724996744</c:v>
                </c:pt>
                <c:pt idx="76">
                  <c:v>-0.52438745787880514</c:v>
                </c:pt>
                <c:pt idx="77">
                  <c:v>-0.56949287635747736</c:v>
                </c:pt>
                <c:pt idx="78">
                  <c:v>-0.52902328814737576</c:v>
                </c:pt>
                <c:pt idx="79">
                  <c:v>-0.32359849324174605</c:v>
                </c:pt>
                <c:pt idx="80">
                  <c:v>-0.19456685446533162</c:v>
                </c:pt>
                <c:pt idx="81">
                  <c:v>-0.20984481086323969</c:v>
                </c:pt>
                <c:pt idx="82">
                  <c:v>-0.28598913535536441</c:v>
                </c:pt>
                <c:pt idx="83">
                  <c:v>-0.49042002896751502</c:v>
                </c:pt>
                <c:pt idx="84">
                  <c:v>-0.371360252998573</c:v>
                </c:pt>
                <c:pt idx="85">
                  <c:v>-0.37472283813747231</c:v>
                </c:pt>
                <c:pt idx="86">
                  <c:v>-0.37422462716114557</c:v>
                </c:pt>
                <c:pt idx="87">
                  <c:v>-0.17853578557171368</c:v>
                </c:pt>
                <c:pt idx="88">
                  <c:v>-9.6332997858119773E-2</c:v>
                </c:pt>
                <c:pt idx="89">
                  <c:v>-0.20330731578251093</c:v>
                </c:pt>
                <c:pt idx="90">
                  <c:v>-0.23041943077252303</c:v>
                </c:pt>
                <c:pt idx="91">
                  <c:v>-0.25311134648484046</c:v>
                </c:pt>
                <c:pt idx="92">
                  <c:v>-0.30258704532192182</c:v>
                </c:pt>
                <c:pt idx="93">
                  <c:v>-0.30798402523743995</c:v>
                </c:pt>
                <c:pt idx="94">
                  <c:v>0.10995729000921184</c:v>
                </c:pt>
                <c:pt idx="95">
                  <c:v>0.13642776523702027</c:v>
                </c:pt>
                <c:pt idx="96">
                  <c:v>0.24526942656805306</c:v>
                </c:pt>
                <c:pt idx="97">
                  <c:v>0.40415907889326208</c:v>
                </c:pt>
                <c:pt idx="98">
                  <c:v>0.64004329004328997</c:v>
                </c:pt>
                <c:pt idx="99">
                  <c:v>0.81545231008153229</c:v>
                </c:pt>
                <c:pt idx="100">
                  <c:v>1.7341423834050658</c:v>
                </c:pt>
                <c:pt idx="101">
                  <c:v>2.2691808667070323</c:v>
                </c:pt>
                <c:pt idx="102">
                  <c:v>2.3086113815381895</c:v>
                </c:pt>
                <c:pt idx="103">
                  <c:v>3.0937669376693764</c:v>
                </c:pt>
                <c:pt idx="104">
                  <c:v>1.3929435859244084</c:v>
                </c:pt>
                <c:pt idx="105">
                  <c:v>1.7925960637300844</c:v>
                </c:pt>
                <c:pt idx="106">
                  <c:v>1.0686011260285841</c:v>
                </c:pt>
                <c:pt idx="107">
                  <c:v>0.79110512129380051</c:v>
                </c:pt>
                <c:pt idx="108">
                  <c:v>0.89860490562596862</c:v>
                </c:pt>
                <c:pt idx="109">
                  <c:v>0.50779450841452611</c:v>
                </c:pt>
                <c:pt idx="110">
                  <c:v>0.50488599348534202</c:v>
                </c:pt>
                <c:pt idx="111">
                  <c:v>0.34230869451923929</c:v>
                </c:pt>
                <c:pt idx="112">
                  <c:v>-0.15927156246292562</c:v>
                </c:pt>
                <c:pt idx="113">
                  <c:v>-0.25985915492957745</c:v>
                </c:pt>
                <c:pt idx="114">
                  <c:v>-0.43800049738870928</c:v>
                </c:pt>
                <c:pt idx="115">
                  <c:v>-0.47588949648462464</c:v>
                </c:pt>
                <c:pt idx="116">
                  <c:v>-0.35355358969729789</c:v>
                </c:pt>
                <c:pt idx="117">
                  <c:v>-0.29084141964641763</c:v>
                </c:pt>
                <c:pt idx="118">
                  <c:v>-0.15122776062343779</c:v>
                </c:pt>
                <c:pt idx="119">
                  <c:v>-0.21548932795876552</c:v>
                </c:pt>
                <c:pt idx="120">
                  <c:v>-0.42059382924767541</c:v>
                </c:pt>
                <c:pt idx="121">
                  <c:v>-0.40481838789604097</c:v>
                </c:pt>
                <c:pt idx="122">
                  <c:v>-0.40205482787164626</c:v>
                </c:pt>
                <c:pt idx="123">
                  <c:v>-0.59668605058502067</c:v>
                </c:pt>
                <c:pt idx="124">
                  <c:v>-0.31746224543503787</c:v>
                </c:pt>
                <c:pt idx="125">
                  <c:v>-0.4870952912589479</c:v>
                </c:pt>
                <c:pt idx="126">
                  <c:v>-0.43992534195058075</c:v>
                </c:pt>
                <c:pt idx="127">
                  <c:v>-0.50399802740498079</c:v>
                </c:pt>
                <c:pt idx="128">
                  <c:v>-0.52310297325220989</c:v>
                </c:pt>
                <c:pt idx="129">
                  <c:v>-0.56425034029366627</c:v>
                </c:pt>
                <c:pt idx="130">
                  <c:v>-0.66991045210765154</c:v>
                </c:pt>
                <c:pt idx="131">
                  <c:v>-0.36469353484466838</c:v>
                </c:pt>
                <c:pt idx="132">
                  <c:v>-0.21997857083985817</c:v>
                </c:pt>
                <c:pt idx="133">
                  <c:v>-0.37327782733670334</c:v>
                </c:pt>
                <c:pt idx="134">
                  <c:v>-8.4763135612104024E-2</c:v>
                </c:pt>
                <c:pt idx="135">
                  <c:v>-7.7077271257678603E-2</c:v>
                </c:pt>
                <c:pt idx="136">
                  <c:v>-9.4943202638329005E-2</c:v>
                </c:pt>
                <c:pt idx="137">
                  <c:v>-2.3190172242358087E-2</c:v>
                </c:pt>
                <c:pt idx="138">
                  <c:v>-2.1746831993459614E-2</c:v>
                </c:pt>
                <c:pt idx="139">
                  <c:v>0.19603134479271977</c:v>
                </c:pt>
                <c:pt idx="140">
                  <c:v>0.68369171297414844</c:v>
                </c:pt>
                <c:pt idx="141">
                  <c:v>1.2525278883162634</c:v>
                </c:pt>
                <c:pt idx="142">
                  <c:v>1.6733489035941354</c:v>
                </c:pt>
                <c:pt idx="143">
                  <c:v>1.3699134414486123</c:v>
                </c:pt>
                <c:pt idx="144">
                  <c:v>1.1353396691305875</c:v>
                </c:pt>
                <c:pt idx="145">
                  <c:v>1.8454451443076052</c:v>
                </c:pt>
                <c:pt idx="146">
                  <c:v>0.96093681726819891</c:v>
                </c:pt>
                <c:pt idx="147">
                  <c:v>0.97270234071050443</c:v>
                </c:pt>
                <c:pt idx="148">
                  <c:v>0.63854698288802147</c:v>
                </c:pt>
                <c:pt idx="149">
                  <c:v>1.4050759854971844</c:v>
                </c:pt>
                <c:pt idx="150">
                  <c:v>1.7081180811808117</c:v>
                </c:pt>
                <c:pt idx="151">
                  <c:v>0.55513332896547207</c:v>
                </c:pt>
                <c:pt idx="152">
                  <c:v>0.43327100214696301</c:v>
                </c:pt>
                <c:pt idx="153">
                  <c:v>-5.9166513226538875E-2</c:v>
                </c:pt>
                <c:pt idx="154">
                  <c:v>-0.18560786178475197</c:v>
                </c:pt>
                <c:pt idx="155">
                  <c:v>-0.18377456553516325</c:v>
                </c:pt>
                <c:pt idx="156">
                  <c:v>-0.30282208588957049</c:v>
                </c:pt>
                <c:pt idx="157">
                  <c:v>-0.28830456309380437</c:v>
                </c:pt>
                <c:pt idx="158">
                  <c:v>-0.3966571759991564</c:v>
                </c:pt>
                <c:pt idx="159">
                  <c:v>-0.31969453724996744</c:v>
                </c:pt>
                <c:pt idx="160">
                  <c:v>-0.52438745787880514</c:v>
                </c:pt>
                <c:pt idx="161">
                  <c:v>-0.56949287635747736</c:v>
                </c:pt>
                <c:pt idx="162">
                  <c:v>-0.52902328814737576</c:v>
                </c:pt>
                <c:pt idx="163">
                  <c:v>-0.32359849324174605</c:v>
                </c:pt>
                <c:pt idx="164">
                  <c:v>-0.19456685446533162</c:v>
                </c:pt>
                <c:pt idx="165">
                  <c:v>-0.20984481086323969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823C-4AE9-B658-38B8FFB7ED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19940816"/>
        <c:axId val="1719968016"/>
      </c:lineChart>
      <c:lineChart>
        <c:grouping val="standard"/>
        <c:varyColors val="0"/>
        <c:ser>
          <c:idx val="1"/>
          <c:order val="1"/>
          <c:tx>
            <c:strRef>
              <c:f>'机床-领先'!$L$2</c:f>
              <c:strCache>
                <c:ptCount val="1"/>
                <c:pt idx="0">
                  <c:v>中国机床工具行业营收同比（累计，右轴）</c:v>
                </c:pt>
              </c:strCache>
            </c:strRef>
          </c:tx>
          <c:spPr>
            <a:ln w="12700">
              <a:solidFill>
                <a:srgbClr val="00AEEF"/>
              </a:solidFill>
              <a:prstDash val="dash"/>
            </a:ln>
          </c:spPr>
          <c:marker>
            <c:symbol val="none"/>
          </c:marker>
          <c:dPt>
            <c:idx val="159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01-823C-4AE9-B658-38B8FFB7ED46}"/>
              </c:ext>
            </c:extLst>
          </c:dPt>
          <c:cat>
            <c:numRef>
              <c:f>'机床-领先'!$I$3:$I$168</c:f>
              <c:numCache>
                <c:formatCode>m/d/yyyy</c:formatCode>
                <c:ptCount val="166"/>
                <c:pt idx="0">
                  <c:v>44834</c:v>
                </c:pt>
                <c:pt idx="1">
                  <c:v>44804</c:v>
                </c:pt>
                <c:pt idx="2">
                  <c:v>44773</c:v>
                </c:pt>
                <c:pt idx="3">
                  <c:v>44742</c:v>
                </c:pt>
                <c:pt idx="4">
                  <c:v>44712</c:v>
                </c:pt>
                <c:pt idx="5">
                  <c:v>44681</c:v>
                </c:pt>
                <c:pt idx="6">
                  <c:v>44651</c:v>
                </c:pt>
                <c:pt idx="7">
                  <c:v>44620</c:v>
                </c:pt>
                <c:pt idx="8">
                  <c:v>44592</c:v>
                </c:pt>
                <c:pt idx="9">
                  <c:v>44561</c:v>
                </c:pt>
                <c:pt idx="10">
                  <c:v>44530</c:v>
                </c:pt>
                <c:pt idx="11">
                  <c:v>44500</c:v>
                </c:pt>
                <c:pt idx="12">
                  <c:v>44469</c:v>
                </c:pt>
                <c:pt idx="13">
                  <c:v>44439</c:v>
                </c:pt>
                <c:pt idx="14">
                  <c:v>44408</c:v>
                </c:pt>
                <c:pt idx="15">
                  <c:v>44377</c:v>
                </c:pt>
                <c:pt idx="16">
                  <c:v>44347</c:v>
                </c:pt>
                <c:pt idx="17">
                  <c:v>44316</c:v>
                </c:pt>
                <c:pt idx="18">
                  <c:v>44286</c:v>
                </c:pt>
                <c:pt idx="19">
                  <c:v>44255</c:v>
                </c:pt>
                <c:pt idx="20">
                  <c:v>44227</c:v>
                </c:pt>
                <c:pt idx="21">
                  <c:v>44196</c:v>
                </c:pt>
                <c:pt idx="22">
                  <c:v>44165</c:v>
                </c:pt>
                <c:pt idx="23">
                  <c:v>44135</c:v>
                </c:pt>
                <c:pt idx="24">
                  <c:v>44104</c:v>
                </c:pt>
                <c:pt idx="25">
                  <c:v>44074</c:v>
                </c:pt>
                <c:pt idx="26">
                  <c:v>44043</c:v>
                </c:pt>
                <c:pt idx="27">
                  <c:v>44012</c:v>
                </c:pt>
                <c:pt idx="28">
                  <c:v>43982</c:v>
                </c:pt>
                <c:pt idx="29">
                  <c:v>43951</c:v>
                </c:pt>
                <c:pt idx="30">
                  <c:v>43921</c:v>
                </c:pt>
                <c:pt idx="31">
                  <c:v>43890</c:v>
                </c:pt>
                <c:pt idx="32">
                  <c:v>43861</c:v>
                </c:pt>
                <c:pt idx="33">
                  <c:v>43830</c:v>
                </c:pt>
                <c:pt idx="34">
                  <c:v>43799</c:v>
                </c:pt>
                <c:pt idx="35">
                  <c:v>43769</c:v>
                </c:pt>
                <c:pt idx="36">
                  <c:v>43738</c:v>
                </c:pt>
                <c:pt idx="37">
                  <c:v>43708</c:v>
                </c:pt>
                <c:pt idx="38">
                  <c:v>43677</c:v>
                </c:pt>
                <c:pt idx="39">
                  <c:v>43646</c:v>
                </c:pt>
                <c:pt idx="40">
                  <c:v>43616</c:v>
                </c:pt>
                <c:pt idx="41">
                  <c:v>43585</c:v>
                </c:pt>
                <c:pt idx="42">
                  <c:v>43555</c:v>
                </c:pt>
                <c:pt idx="43">
                  <c:v>43524</c:v>
                </c:pt>
                <c:pt idx="44">
                  <c:v>43496</c:v>
                </c:pt>
                <c:pt idx="45">
                  <c:v>43465</c:v>
                </c:pt>
                <c:pt idx="46">
                  <c:v>43434</c:v>
                </c:pt>
                <c:pt idx="47">
                  <c:v>43404</c:v>
                </c:pt>
                <c:pt idx="48">
                  <c:v>43373</c:v>
                </c:pt>
                <c:pt idx="49">
                  <c:v>43343</c:v>
                </c:pt>
                <c:pt idx="50">
                  <c:v>43312</c:v>
                </c:pt>
                <c:pt idx="51">
                  <c:v>43281</c:v>
                </c:pt>
                <c:pt idx="52">
                  <c:v>43251</c:v>
                </c:pt>
                <c:pt idx="53">
                  <c:v>43220</c:v>
                </c:pt>
                <c:pt idx="54">
                  <c:v>43190</c:v>
                </c:pt>
                <c:pt idx="55">
                  <c:v>43159</c:v>
                </c:pt>
                <c:pt idx="56">
                  <c:v>43131</c:v>
                </c:pt>
                <c:pt idx="57">
                  <c:v>43100</c:v>
                </c:pt>
                <c:pt idx="58">
                  <c:v>43069</c:v>
                </c:pt>
                <c:pt idx="59">
                  <c:v>43039</c:v>
                </c:pt>
                <c:pt idx="60">
                  <c:v>43008</c:v>
                </c:pt>
                <c:pt idx="61">
                  <c:v>42978</c:v>
                </c:pt>
                <c:pt idx="62">
                  <c:v>42947</c:v>
                </c:pt>
                <c:pt idx="63">
                  <c:v>42916</c:v>
                </c:pt>
                <c:pt idx="64">
                  <c:v>42886</c:v>
                </c:pt>
                <c:pt idx="65">
                  <c:v>42855</c:v>
                </c:pt>
                <c:pt idx="66">
                  <c:v>42825</c:v>
                </c:pt>
                <c:pt idx="67">
                  <c:v>42794</c:v>
                </c:pt>
                <c:pt idx="68">
                  <c:v>42766</c:v>
                </c:pt>
                <c:pt idx="69">
                  <c:v>42735</c:v>
                </c:pt>
                <c:pt idx="70">
                  <c:v>42704</c:v>
                </c:pt>
                <c:pt idx="71">
                  <c:v>42674</c:v>
                </c:pt>
                <c:pt idx="72">
                  <c:v>42643</c:v>
                </c:pt>
                <c:pt idx="73">
                  <c:v>42613</c:v>
                </c:pt>
                <c:pt idx="74">
                  <c:v>42582</c:v>
                </c:pt>
                <c:pt idx="75">
                  <c:v>42551</c:v>
                </c:pt>
                <c:pt idx="76">
                  <c:v>42521</c:v>
                </c:pt>
                <c:pt idx="77">
                  <c:v>42490</c:v>
                </c:pt>
                <c:pt idx="78">
                  <c:v>42460</c:v>
                </c:pt>
                <c:pt idx="79">
                  <c:v>42429</c:v>
                </c:pt>
                <c:pt idx="80">
                  <c:v>42400</c:v>
                </c:pt>
                <c:pt idx="81">
                  <c:v>42369</c:v>
                </c:pt>
                <c:pt idx="82">
                  <c:v>42338</c:v>
                </c:pt>
                <c:pt idx="83">
                  <c:v>42308</c:v>
                </c:pt>
                <c:pt idx="84">
                  <c:v>42277</c:v>
                </c:pt>
                <c:pt idx="85">
                  <c:v>42247</c:v>
                </c:pt>
                <c:pt idx="86">
                  <c:v>42216</c:v>
                </c:pt>
                <c:pt idx="87">
                  <c:v>42185</c:v>
                </c:pt>
                <c:pt idx="88">
                  <c:v>42155</c:v>
                </c:pt>
                <c:pt idx="89">
                  <c:v>42124</c:v>
                </c:pt>
                <c:pt idx="90">
                  <c:v>42094</c:v>
                </c:pt>
                <c:pt idx="91">
                  <c:v>42063</c:v>
                </c:pt>
                <c:pt idx="92">
                  <c:v>42035</c:v>
                </c:pt>
                <c:pt idx="93">
                  <c:v>42004</c:v>
                </c:pt>
                <c:pt idx="94">
                  <c:v>41973</c:v>
                </c:pt>
                <c:pt idx="95">
                  <c:v>41943</c:v>
                </c:pt>
                <c:pt idx="96">
                  <c:v>41912</c:v>
                </c:pt>
                <c:pt idx="97">
                  <c:v>41882</c:v>
                </c:pt>
                <c:pt idx="98">
                  <c:v>41851</c:v>
                </c:pt>
                <c:pt idx="99">
                  <c:v>41820</c:v>
                </c:pt>
                <c:pt idx="100">
                  <c:v>41790</c:v>
                </c:pt>
                <c:pt idx="101">
                  <c:v>41759</c:v>
                </c:pt>
                <c:pt idx="102">
                  <c:v>41729</c:v>
                </c:pt>
                <c:pt idx="103">
                  <c:v>41698</c:v>
                </c:pt>
                <c:pt idx="104">
                  <c:v>41670</c:v>
                </c:pt>
                <c:pt idx="105">
                  <c:v>41639</c:v>
                </c:pt>
                <c:pt idx="106">
                  <c:v>41608</c:v>
                </c:pt>
                <c:pt idx="107">
                  <c:v>41578</c:v>
                </c:pt>
                <c:pt idx="108">
                  <c:v>41547</c:v>
                </c:pt>
                <c:pt idx="109">
                  <c:v>41517</c:v>
                </c:pt>
                <c:pt idx="110">
                  <c:v>41486</c:v>
                </c:pt>
                <c:pt idx="111">
                  <c:v>41455</c:v>
                </c:pt>
                <c:pt idx="112">
                  <c:v>41425</c:v>
                </c:pt>
                <c:pt idx="113">
                  <c:v>41394</c:v>
                </c:pt>
                <c:pt idx="114">
                  <c:v>41364</c:v>
                </c:pt>
                <c:pt idx="115">
                  <c:v>41333</c:v>
                </c:pt>
                <c:pt idx="116">
                  <c:v>41305</c:v>
                </c:pt>
                <c:pt idx="117">
                  <c:v>41274</c:v>
                </c:pt>
                <c:pt idx="118">
                  <c:v>41243</c:v>
                </c:pt>
                <c:pt idx="119">
                  <c:v>41213</c:v>
                </c:pt>
                <c:pt idx="120">
                  <c:v>41182</c:v>
                </c:pt>
                <c:pt idx="121">
                  <c:v>41152</c:v>
                </c:pt>
                <c:pt idx="122">
                  <c:v>41121</c:v>
                </c:pt>
                <c:pt idx="123">
                  <c:v>41090</c:v>
                </c:pt>
                <c:pt idx="124">
                  <c:v>41060</c:v>
                </c:pt>
                <c:pt idx="125">
                  <c:v>41029</c:v>
                </c:pt>
                <c:pt idx="126">
                  <c:v>40999</c:v>
                </c:pt>
                <c:pt idx="127">
                  <c:v>40968</c:v>
                </c:pt>
                <c:pt idx="128">
                  <c:v>40939</c:v>
                </c:pt>
                <c:pt idx="129">
                  <c:v>40908</c:v>
                </c:pt>
                <c:pt idx="130">
                  <c:v>40877</c:v>
                </c:pt>
                <c:pt idx="131">
                  <c:v>40847</c:v>
                </c:pt>
                <c:pt idx="132">
                  <c:v>40816</c:v>
                </c:pt>
                <c:pt idx="133">
                  <c:v>40786</c:v>
                </c:pt>
                <c:pt idx="134">
                  <c:v>40755</c:v>
                </c:pt>
                <c:pt idx="135">
                  <c:v>40724</c:v>
                </c:pt>
                <c:pt idx="136">
                  <c:v>40694</c:v>
                </c:pt>
                <c:pt idx="137">
                  <c:v>40663</c:v>
                </c:pt>
                <c:pt idx="138">
                  <c:v>40633</c:v>
                </c:pt>
                <c:pt idx="139">
                  <c:v>40602</c:v>
                </c:pt>
                <c:pt idx="140">
                  <c:v>40574</c:v>
                </c:pt>
                <c:pt idx="141">
                  <c:v>40543</c:v>
                </c:pt>
                <c:pt idx="142">
                  <c:v>40512</c:v>
                </c:pt>
                <c:pt idx="143">
                  <c:v>40482</c:v>
                </c:pt>
                <c:pt idx="144">
                  <c:v>40451</c:v>
                </c:pt>
                <c:pt idx="145">
                  <c:v>40421</c:v>
                </c:pt>
                <c:pt idx="146">
                  <c:v>40390</c:v>
                </c:pt>
                <c:pt idx="147">
                  <c:v>40359</c:v>
                </c:pt>
                <c:pt idx="148">
                  <c:v>40329</c:v>
                </c:pt>
                <c:pt idx="149">
                  <c:v>40298</c:v>
                </c:pt>
                <c:pt idx="150">
                  <c:v>40268</c:v>
                </c:pt>
                <c:pt idx="151">
                  <c:v>40237</c:v>
                </c:pt>
                <c:pt idx="152">
                  <c:v>40209</c:v>
                </c:pt>
                <c:pt idx="153">
                  <c:v>40178</c:v>
                </c:pt>
                <c:pt idx="154">
                  <c:v>40147</c:v>
                </c:pt>
                <c:pt idx="155">
                  <c:v>40117</c:v>
                </c:pt>
                <c:pt idx="156">
                  <c:v>40086</c:v>
                </c:pt>
                <c:pt idx="157">
                  <c:v>40056</c:v>
                </c:pt>
                <c:pt idx="158">
                  <c:v>40025</c:v>
                </c:pt>
                <c:pt idx="159">
                  <c:v>39994</c:v>
                </c:pt>
                <c:pt idx="160">
                  <c:v>39964</c:v>
                </c:pt>
                <c:pt idx="161">
                  <c:v>39933</c:v>
                </c:pt>
                <c:pt idx="162">
                  <c:v>39903</c:v>
                </c:pt>
                <c:pt idx="163">
                  <c:v>39872</c:v>
                </c:pt>
                <c:pt idx="164">
                  <c:v>39844</c:v>
                </c:pt>
                <c:pt idx="165">
                  <c:v>39813</c:v>
                </c:pt>
              </c:numCache>
            </c:numRef>
          </c:cat>
          <c:val>
            <c:numRef>
              <c:f>'机床-领先'!$L$3:$L$168</c:f>
              <c:numCache>
                <c:formatCode>0.0%</c:formatCode>
                <c:ptCount val="166"/>
                <c:pt idx="1">
                  <c:v>4.0000000000000001E-3</c:v>
                </c:pt>
                <c:pt idx="2">
                  <c:v>-5.0000000000000001E-3</c:v>
                </c:pt>
                <c:pt idx="3">
                  <c:v>-2E-3</c:v>
                </c:pt>
                <c:pt idx="4">
                  <c:v>4.0000000000000001E-3</c:v>
                </c:pt>
                <c:pt idx="5">
                  <c:v>4.2000000000000003E-2</c:v>
                </c:pt>
                <c:pt idx="6">
                  <c:v>8.3000000000000004E-2</c:v>
                </c:pt>
                <c:pt idx="7">
                  <c:v>#N/A</c:v>
                </c:pt>
                <c:pt idx="8">
                  <c:v>#N/A</c:v>
                </c:pt>
                <c:pt idx="9">
                  <c:v>0.26809718999999999</c:v>
                </c:pt>
                <c:pt idx="10">
                  <c:v>0.28803569000000001</c:v>
                </c:pt>
                <c:pt idx="11">
                  <c:v>0.30660389999999998</c:v>
                </c:pt>
                <c:pt idx="12">
                  <c:v>0.31785165999999998</c:v>
                </c:pt>
                <c:pt idx="13">
                  <c:v>0.33506126999999997</c:v>
                </c:pt>
                <c:pt idx="14">
                  <c:v>0.34313419000000001</c:v>
                </c:pt>
                <c:pt idx="15">
                  <c:v>0.3644</c:v>
                </c:pt>
                <c:pt idx="16">
                  <c:v>0.38299999999999995</c:v>
                </c:pt>
                <c:pt idx="17">
                  <c:v>0.40914225000000004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5.0000000000000001E-3</c:v>
                </c:pt>
                <c:pt idx="22">
                  <c:v>-8.3000000000000001E-3</c:v>
                </c:pt>
                <c:pt idx="23">
                  <c:v>-2.5484010000000001E-2</c:v>
                </c:pt>
                <c:pt idx="24">
                  <c:v>-3.3021219999999997E-2</c:v>
                </c:pt>
                <c:pt idx="25">
                  <c:v>-5.2568869999999997E-2</c:v>
                </c:pt>
                <c:pt idx="26">
                  <c:v>-6.6799999999999998E-2</c:v>
                </c:pt>
                <c:pt idx="27">
                  <c:v>-6.6100000000000006E-2</c:v>
                </c:pt>
                <c:pt idx="28">
                  <c:v>-9.0090740000000002E-2</c:v>
                </c:pt>
                <c:pt idx="29">
                  <c:v>-0.1241</c:v>
                </c:pt>
                <c:pt idx="30">
                  <c:v>-0.21181539000000002</c:v>
                </c:pt>
                <c:pt idx="31">
                  <c:v>-0.25579999999999997</c:v>
                </c:pt>
                <c:pt idx="32">
                  <c:v>#N/A</c:v>
                </c:pt>
                <c:pt idx="33">
                  <c:v>-8.6999999999999994E-3</c:v>
                </c:pt>
                <c:pt idx="34">
                  <c:v>1.9E-3</c:v>
                </c:pt>
                <c:pt idx="35">
                  <c:v>-3.7958799999999997E-3</c:v>
                </c:pt>
                <c:pt idx="36">
                  <c:v>-2.8999999999999998E-3</c:v>
                </c:pt>
                <c:pt idx="37">
                  <c:v>-9.1000000000000004E-3</c:v>
                </c:pt>
                <c:pt idx="38">
                  <c:v>-1.2840689999999998E-2</c:v>
                </c:pt>
                <c:pt idx="39">
                  <c:v>-8.3000000000000001E-3</c:v>
                </c:pt>
                <c:pt idx="40">
                  <c:v>-1.59581E-3</c:v>
                </c:pt>
                <c:pt idx="41">
                  <c:v>1.2699999999999999E-2</c:v>
                </c:pt>
                <c:pt idx="42">
                  <c:v>7.8030799999999997E-2</c:v>
                </c:pt>
                <c:pt idx="43">
                  <c:v>6.9979199999999995E-3</c:v>
                </c:pt>
                <c:pt idx="44">
                  <c:v>#N/A</c:v>
                </c:pt>
                <c:pt idx="45">
                  <c:v>8.5194060000000002E-2</c:v>
                </c:pt>
                <c:pt idx="46">
                  <c:v>9.2820839999999988E-2</c:v>
                </c:pt>
                <c:pt idx="47">
                  <c:v>9.4114470000000006E-2</c:v>
                </c:pt>
                <c:pt idx="48">
                  <c:v>0.1102558</c:v>
                </c:pt>
                <c:pt idx="49">
                  <c:v>0.11717487</c:v>
                </c:pt>
                <c:pt idx="50">
                  <c:v>0.11751445000000001</c:v>
                </c:pt>
                <c:pt idx="51">
                  <c:v>0.12427994999999999</c:v>
                </c:pt>
                <c:pt idx="52">
                  <c:v>0.13637168999999999</c:v>
                </c:pt>
                <c:pt idx="53">
                  <c:v>0.15833033999999999</c:v>
                </c:pt>
                <c:pt idx="54">
                  <c:v>0.12392381000000001</c:v>
                </c:pt>
                <c:pt idx="55">
                  <c:v>#N/A</c:v>
                </c:pt>
                <c:pt idx="56">
                  <c:v>#N/A</c:v>
                </c:pt>
                <c:pt idx="57">
                  <c:v>8.4600000000000009E-2</c:v>
                </c:pt>
                <c:pt idx="58">
                  <c:v>8.8000000000000009E-2</c:v>
                </c:pt>
                <c:pt idx="59">
                  <c:v>9.4399999999999998E-2</c:v>
                </c:pt>
                <c:pt idx="60">
                  <c:v>0.1069</c:v>
                </c:pt>
                <c:pt idx="61">
                  <c:v>0.122</c:v>
                </c:pt>
                <c:pt idx="62">
                  <c:v>0.1313</c:v>
                </c:pt>
                <c:pt idx="63">
                  <c:v>0.13350000000000001</c:v>
                </c:pt>
                <c:pt idx="64">
                  <c:v>0.121</c:v>
                </c:pt>
                <c:pt idx="65">
                  <c:v>0.1174</c:v>
                </c:pt>
                <c:pt idx="66">
                  <c:v>0.11960000000000001</c:v>
                </c:pt>
                <c:pt idx="67">
                  <c:v>#N/A</c:v>
                </c:pt>
                <c:pt idx="68">
                  <c:v>#N/A</c:v>
                </c:pt>
                <c:pt idx="69">
                  <c:v>6.1200000000000004E-2</c:v>
                </c:pt>
                <c:pt idx="70">
                  <c:v>5.4199999999999998E-2</c:v>
                </c:pt>
                <c:pt idx="71">
                  <c:v>4.9000000000000002E-2</c:v>
                </c:pt>
                <c:pt idx="72">
                  <c:v>5.1100000000000007E-2</c:v>
                </c:pt>
                <c:pt idx="73">
                  <c:v>5.1299999999999998E-2</c:v>
                </c:pt>
                <c:pt idx="74">
                  <c:v>5.1399999999999994E-2</c:v>
                </c:pt>
                <c:pt idx="75">
                  <c:v>5.2300000000000006E-2</c:v>
                </c:pt>
                <c:pt idx="76">
                  <c:v>5.1500000000000004E-2</c:v>
                </c:pt>
                <c:pt idx="77">
                  <c:v>4.0399999999999998E-2</c:v>
                </c:pt>
                <c:pt idx="78">
                  <c:v>0.04</c:v>
                </c:pt>
                <c:pt idx="79">
                  <c:v>3.95E-2</c:v>
                </c:pt>
                <c:pt idx="80">
                  <c:v>#N/A</c:v>
                </c:pt>
                <c:pt idx="81">
                  <c:v>3.2500000000000001E-2</c:v>
                </c:pt>
                <c:pt idx="82">
                  <c:v>4.7800000000000002E-2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823C-4AE9-B658-38B8FFB7ED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19954416"/>
        <c:axId val="1719944624"/>
      </c:lineChart>
      <c:dateAx>
        <c:axId val="1719940816"/>
        <c:scaling>
          <c:orientation val="minMax"/>
          <c:min val="39845"/>
        </c:scaling>
        <c:delete val="0"/>
        <c:axPos val="b"/>
        <c:numFmt formatCode="yyyy\-mm" sourceLinked="0"/>
        <c:majorTickMark val="out"/>
        <c:minorTickMark val="none"/>
        <c:tickLblPos val="low"/>
        <c:spPr>
          <a:noFill/>
          <a:ln>
            <a:solidFill>
              <a:srgbClr val="000000"/>
            </a:solidFill>
          </a:ln>
        </c:spPr>
        <c:txPr>
          <a:bodyPr/>
          <a:lstStyle/>
          <a:p>
            <a:pPr>
              <a:defRPr sz="700" baseline="0">
                <a:latin typeface="Arial" panose="020B0604020202020204" pitchFamily="34" charset="0"/>
                <a:ea typeface="楷体" pitchFamily="49" charset="-122"/>
              </a:defRPr>
            </a:pPr>
            <a:endParaRPr lang="zh-CN"/>
          </a:p>
        </c:txPr>
        <c:crossAx val="1719968016"/>
        <c:crosses val="autoZero"/>
        <c:auto val="1"/>
        <c:lblOffset val="100"/>
        <c:baseTimeUnit val="months"/>
      </c:dateAx>
      <c:valAx>
        <c:axId val="1719968016"/>
        <c:scaling>
          <c:orientation val="minMax"/>
        </c:scaling>
        <c:delete val="0"/>
        <c:axPos val="l"/>
        <c:numFmt formatCode="0%" sourceLinked="0"/>
        <c:majorTickMark val="out"/>
        <c:minorTickMark val="none"/>
        <c:tickLblPos val="nextTo"/>
        <c:spPr>
          <a:noFill/>
          <a:ln>
            <a:solidFill>
              <a:srgbClr val="000000"/>
            </a:solidFill>
          </a:ln>
        </c:spPr>
        <c:txPr>
          <a:bodyPr/>
          <a:lstStyle/>
          <a:p>
            <a:pPr>
              <a:defRPr sz="700" baseline="0">
                <a:latin typeface="Arial" panose="020B0604020202020204" pitchFamily="34" charset="0"/>
                <a:ea typeface="楷体" pitchFamily="49" charset="-122"/>
              </a:defRPr>
            </a:pPr>
            <a:endParaRPr lang="zh-CN"/>
          </a:p>
        </c:txPr>
        <c:crossAx val="1719940816"/>
        <c:crosses val="autoZero"/>
        <c:crossBetween val="between"/>
      </c:valAx>
      <c:valAx>
        <c:axId val="1719944624"/>
        <c:scaling>
          <c:orientation val="minMax"/>
        </c:scaling>
        <c:delete val="0"/>
        <c:axPos val="r"/>
        <c:numFmt formatCode="0%" sourceLinked="0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</c:spPr>
        <c:txPr>
          <a:bodyPr/>
          <a:lstStyle/>
          <a:p>
            <a:pPr>
              <a:defRPr sz="700" baseline="0">
                <a:latin typeface="Arial" panose="020B0604020202020204" pitchFamily="34" charset="0"/>
                <a:ea typeface="楷体" pitchFamily="49" charset="-122"/>
              </a:defRPr>
            </a:pPr>
            <a:endParaRPr lang="zh-CN"/>
          </a:p>
        </c:txPr>
        <c:crossAx val="1719954416"/>
        <c:crosses val="max"/>
        <c:crossBetween val="between"/>
      </c:valAx>
      <c:dateAx>
        <c:axId val="1719954416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1719944624"/>
        <c:crosses val="autoZero"/>
        <c:auto val="1"/>
        <c:lblOffset val="100"/>
        <c:baseTimeUnit val="months"/>
      </c:dateAx>
    </c:plotArea>
    <c:legend>
      <c:legendPos val="t"/>
      <c:layout>
        <c:manualLayout>
          <c:xMode val="edge"/>
          <c:yMode val="edge"/>
          <c:x val="8.6032870018308796E-2"/>
          <c:y val="3.0213232572936115E-2"/>
          <c:w val="0.80958583880718626"/>
          <c:h val="7.8583641957205796E-2"/>
        </c:manualLayout>
      </c:layout>
      <c:overlay val="0"/>
      <c:txPr>
        <a:bodyPr/>
        <a:lstStyle/>
        <a:p>
          <a:pPr>
            <a:defRPr sz="700" baseline="0">
              <a:latin typeface="Arial" panose="020B0604020202020204" pitchFamily="34" charset="0"/>
              <a:ea typeface="楷体" pitchFamily="49" charset="-122"/>
            </a:defRPr>
          </a:pPr>
          <a:endParaRPr lang="zh-CN"/>
        </a:p>
      </c:txPr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  <c:userShapes r:id="rId2"/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5.2350581781142089E-2"/>
          <c:y val="0.13553344487640803"/>
          <c:w val="0.93525196850393699"/>
          <c:h val="0.71437544763198335"/>
        </c:manualLayout>
      </c:layout>
      <c:lineChart>
        <c:grouping val="standard"/>
        <c:varyColors val="0"/>
        <c:ser>
          <c:idx val="0"/>
          <c:order val="0"/>
          <c:tx>
            <c:strRef>
              <c:f>'航空装备-领先'!$J$2</c:f>
              <c:strCache>
                <c:ptCount val="1"/>
                <c:pt idx="0">
                  <c:v>营收增速：航空装备链</c:v>
                </c:pt>
              </c:strCache>
            </c:strRef>
          </c:tx>
          <c:spPr>
            <a:ln w="12700">
              <a:solidFill>
                <a:srgbClr val="003778"/>
              </a:solidFill>
            </a:ln>
          </c:spPr>
          <c:marker>
            <c:symbol val="none"/>
          </c:marker>
          <c:cat>
            <c:numRef>
              <c:f>'航空装备-领先'!$I$7:$I$29</c:f>
              <c:numCache>
                <c:formatCode>m/d/yyyy</c:formatCode>
                <c:ptCount val="23"/>
                <c:pt idx="0">
                  <c:v>42825</c:v>
                </c:pt>
                <c:pt idx="1">
                  <c:v>42916</c:v>
                </c:pt>
                <c:pt idx="2">
                  <c:v>43008</c:v>
                </c:pt>
                <c:pt idx="3">
                  <c:v>43100</c:v>
                </c:pt>
                <c:pt idx="4">
                  <c:v>43190</c:v>
                </c:pt>
                <c:pt idx="5">
                  <c:v>43281</c:v>
                </c:pt>
                <c:pt idx="6">
                  <c:v>43373</c:v>
                </c:pt>
                <c:pt idx="7">
                  <c:v>43465</c:v>
                </c:pt>
                <c:pt idx="8">
                  <c:v>43555</c:v>
                </c:pt>
                <c:pt idx="9">
                  <c:v>43646</c:v>
                </c:pt>
                <c:pt idx="10">
                  <c:v>43738</c:v>
                </c:pt>
                <c:pt idx="11">
                  <c:v>43830</c:v>
                </c:pt>
                <c:pt idx="12">
                  <c:v>43921</c:v>
                </c:pt>
                <c:pt idx="13">
                  <c:v>44012</c:v>
                </c:pt>
                <c:pt idx="14">
                  <c:v>44104</c:v>
                </c:pt>
                <c:pt idx="15">
                  <c:v>44196</c:v>
                </c:pt>
                <c:pt idx="16">
                  <c:v>44286</c:v>
                </c:pt>
                <c:pt idx="17">
                  <c:v>44377</c:v>
                </c:pt>
                <c:pt idx="18">
                  <c:v>44469</c:v>
                </c:pt>
                <c:pt idx="19">
                  <c:v>44561</c:v>
                </c:pt>
                <c:pt idx="20">
                  <c:v>44651</c:v>
                </c:pt>
                <c:pt idx="21">
                  <c:v>44742</c:v>
                </c:pt>
                <c:pt idx="22">
                  <c:v>44834</c:v>
                </c:pt>
              </c:numCache>
            </c:numRef>
          </c:cat>
          <c:val>
            <c:numRef>
              <c:f>'航空装备-领先'!$J$7:$J$29</c:f>
              <c:numCache>
                <c:formatCode>0.0</c:formatCode>
                <c:ptCount val="23"/>
                <c:pt idx="0">
                  <c:v>3.0760803627098312</c:v>
                </c:pt>
                <c:pt idx="1">
                  <c:v>10.191076565974726</c:v>
                </c:pt>
                <c:pt idx="2">
                  <c:v>12.661445647210527</c:v>
                </c:pt>
                <c:pt idx="3">
                  <c:v>26.955774829008149</c:v>
                </c:pt>
                <c:pt idx="4">
                  <c:v>28.19538653759318</c:v>
                </c:pt>
                <c:pt idx="5">
                  <c:v>26.978875228315218</c:v>
                </c:pt>
                <c:pt idx="6">
                  <c:v>25.457198112940475</c:v>
                </c:pt>
                <c:pt idx="7">
                  <c:v>8.1509931103562536</c:v>
                </c:pt>
                <c:pt idx="8">
                  <c:v>37.12581835031088</c:v>
                </c:pt>
                <c:pt idx="9">
                  <c:v>20.310425225786915</c:v>
                </c:pt>
                <c:pt idx="10">
                  <c:v>10.146963570163777</c:v>
                </c:pt>
                <c:pt idx="11">
                  <c:v>10.661000899116786</c:v>
                </c:pt>
                <c:pt idx="12">
                  <c:v>-1.0443908999680787</c:v>
                </c:pt>
                <c:pt idx="13">
                  <c:v>2.1284025220457181</c:v>
                </c:pt>
                <c:pt idx="14">
                  <c:v>15.140306970931093</c:v>
                </c:pt>
                <c:pt idx="15">
                  <c:v>9.1641787453015695</c:v>
                </c:pt>
                <c:pt idx="16">
                  <c:v>23.003259273532947</c:v>
                </c:pt>
                <c:pt idx="17">
                  <c:v>25.29019894129118</c:v>
                </c:pt>
                <c:pt idx="18">
                  <c:v>20.53149849873634</c:v>
                </c:pt>
                <c:pt idx="19">
                  <c:v>15.681759744351865</c:v>
                </c:pt>
                <c:pt idx="20">
                  <c:v>16.283042343008262</c:v>
                </c:pt>
                <c:pt idx="21">
                  <c:v>18.561524432395515</c:v>
                </c:pt>
                <c:pt idx="22">
                  <c:v>13.853703394289196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D47E-4C11-BD07-0D7ECDB5A6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19971824"/>
        <c:axId val="1719969104"/>
      </c:lineChart>
      <c:lineChart>
        <c:grouping val="standard"/>
        <c:varyColors val="0"/>
        <c:ser>
          <c:idx val="1"/>
          <c:order val="1"/>
          <c:tx>
            <c:strRef>
              <c:f>'航空装备-领先'!$K$2</c:f>
              <c:strCache>
                <c:ptCount val="1"/>
                <c:pt idx="0">
                  <c:v>预收账款+合同负债增速：航空装备链（右轴）</c:v>
                </c:pt>
              </c:strCache>
            </c:strRef>
          </c:tx>
          <c:spPr>
            <a:ln w="12700">
              <a:solidFill>
                <a:srgbClr val="00AEEF"/>
              </a:solidFill>
              <a:prstDash val="dash"/>
            </a:ln>
          </c:spPr>
          <c:marker>
            <c:symbol val="none"/>
          </c:marker>
          <c:cat>
            <c:numRef>
              <c:f>'航空装备-领先'!$I$7:$I$29</c:f>
              <c:numCache>
                <c:formatCode>m/d/yyyy</c:formatCode>
                <c:ptCount val="23"/>
                <c:pt idx="0">
                  <c:v>42825</c:v>
                </c:pt>
                <c:pt idx="1">
                  <c:v>42916</c:v>
                </c:pt>
                <c:pt idx="2">
                  <c:v>43008</c:v>
                </c:pt>
                <c:pt idx="3">
                  <c:v>43100</c:v>
                </c:pt>
                <c:pt idx="4">
                  <c:v>43190</c:v>
                </c:pt>
                <c:pt idx="5">
                  <c:v>43281</c:v>
                </c:pt>
                <c:pt idx="6">
                  <c:v>43373</c:v>
                </c:pt>
                <c:pt idx="7">
                  <c:v>43465</c:v>
                </c:pt>
                <c:pt idx="8">
                  <c:v>43555</c:v>
                </c:pt>
                <c:pt idx="9">
                  <c:v>43646</c:v>
                </c:pt>
                <c:pt idx="10">
                  <c:v>43738</c:v>
                </c:pt>
                <c:pt idx="11">
                  <c:v>43830</c:v>
                </c:pt>
                <c:pt idx="12">
                  <c:v>43921</c:v>
                </c:pt>
                <c:pt idx="13">
                  <c:v>44012</c:v>
                </c:pt>
                <c:pt idx="14">
                  <c:v>44104</c:v>
                </c:pt>
                <c:pt idx="15">
                  <c:v>44196</c:v>
                </c:pt>
                <c:pt idx="16">
                  <c:v>44286</c:v>
                </c:pt>
                <c:pt idx="17">
                  <c:v>44377</c:v>
                </c:pt>
                <c:pt idx="18">
                  <c:v>44469</c:v>
                </c:pt>
                <c:pt idx="19">
                  <c:v>44561</c:v>
                </c:pt>
                <c:pt idx="20">
                  <c:v>44651</c:v>
                </c:pt>
                <c:pt idx="21">
                  <c:v>44742</c:v>
                </c:pt>
                <c:pt idx="22">
                  <c:v>44834</c:v>
                </c:pt>
              </c:numCache>
            </c:numRef>
          </c:cat>
          <c:val>
            <c:numRef>
              <c:f>'航空装备-领先'!$K$7:$K$29</c:f>
              <c:numCache>
                <c:formatCode>0.0</c:formatCode>
                <c:ptCount val="23"/>
                <c:pt idx="0">
                  <c:v>-18.842530145024753</c:v>
                </c:pt>
                <c:pt idx="1">
                  <c:v>-2.0384202605952453</c:v>
                </c:pt>
                <c:pt idx="2">
                  <c:v>21.749386317880592</c:v>
                </c:pt>
                <c:pt idx="3">
                  <c:v>278.13671861618548</c:v>
                </c:pt>
                <c:pt idx="4">
                  <c:v>113.66045005487715</c:v>
                </c:pt>
                <c:pt idx="5">
                  <c:v>145.29275971597605</c:v>
                </c:pt>
                <c:pt idx="6">
                  <c:v>172.83473236140071</c:v>
                </c:pt>
                <c:pt idx="7">
                  <c:v>-3.0192725820226372</c:v>
                </c:pt>
                <c:pt idx="8">
                  <c:v>-4.0055182346391405</c:v>
                </c:pt>
                <c:pt idx="9">
                  <c:v>-25.362956661566344</c:v>
                </c:pt>
                <c:pt idx="10">
                  <c:v>13.525569533879818</c:v>
                </c:pt>
                <c:pt idx="11">
                  <c:v>9.1567591419196219</c:v>
                </c:pt>
                <c:pt idx="12">
                  <c:v>-23.236975085477752</c:v>
                </c:pt>
                <c:pt idx="13">
                  <c:v>-9.6452674504180891</c:v>
                </c:pt>
                <c:pt idx="14">
                  <c:v>-32.690497991455587</c:v>
                </c:pt>
                <c:pt idx="15">
                  <c:v>17.239906447712656</c:v>
                </c:pt>
                <c:pt idx="16">
                  <c:v>56.176899844491743</c:v>
                </c:pt>
                <c:pt idx="17">
                  <c:v>654.12395227412878</c:v>
                </c:pt>
                <c:pt idx="18">
                  <c:v>492.79290218806864</c:v>
                </c:pt>
                <c:pt idx="19">
                  <c:v>201.42456911162441</c:v>
                </c:pt>
                <c:pt idx="20">
                  <c:v>216.03261463664467</c:v>
                </c:pt>
                <c:pt idx="21">
                  <c:v>-1.0473677627082956</c:v>
                </c:pt>
                <c:pt idx="22">
                  <c:v>-2.746949310835245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D47E-4C11-BD07-0D7ECDB5A6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19961488"/>
        <c:axId val="1719950608"/>
      </c:lineChart>
      <c:dateAx>
        <c:axId val="1719971824"/>
        <c:scaling>
          <c:orientation val="minMax"/>
          <c:min val="42705"/>
        </c:scaling>
        <c:delete val="0"/>
        <c:axPos val="b"/>
        <c:numFmt formatCode="yyyy\-mm" sourceLinked="0"/>
        <c:majorTickMark val="out"/>
        <c:minorTickMark val="none"/>
        <c:tickLblPos val="low"/>
        <c:spPr>
          <a:noFill/>
          <a:ln>
            <a:solidFill>
              <a:srgbClr val="000000"/>
            </a:solidFill>
          </a:ln>
        </c:spPr>
        <c:txPr>
          <a:bodyPr rot="-5400000" vert="horz"/>
          <a:lstStyle/>
          <a:p>
            <a:pPr>
              <a:defRPr sz="800" baseline="0">
                <a:latin typeface="Arial" panose="020B0604020202020204" pitchFamily="34" charset="0"/>
                <a:ea typeface="楷体" pitchFamily="49" charset="-122"/>
              </a:defRPr>
            </a:pPr>
            <a:endParaRPr lang="zh-CN"/>
          </a:p>
        </c:txPr>
        <c:crossAx val="1719969104"/>
        <c:crosses val="autoZero"/>
        <c:auto val="1"/>
        <c:lblOffset val="100"/>
        <c:baseTimeUnit val="months"/>
        <c:majorUnit val="3"/>
        <c:majorTimeUnit val="months"/>
      </c:dateAx>
      <c:valAx>
        <c:axId val="1719969104"/>
        <c:scaling>
          <c:orientation val="minMax"/>
        </c:scaling>
        <c:delete val="0"/>
        <c:axPos val="l"/>
        <c:title>
          <c:tx>
            <c:rich>
              <a:bodyPr rot="0" vert="horz"/>
              <a:lstStyle/>
              <a:p>
                <a:pPr>
                  <a:defRPr sz="800" b="0" baseline="0">
                    <a:latin typeface="Arial" panose="020B0604020202020204" pitchFamily="34" charset="0"/>
                    <a:ea typeface="楷体" pitchFamily="49" charset="-122"/>
                  </a:defRPr>
                </a:pPr>
                <a:r>
                  <a:rPr lang="en-US" altLang="zh-CN"/>
                  <a:t>(%)</a:t>
                </a:r>
              </a:p>
            </c:rich>
          </c:tx>
          <c:layout>
            <c:manualLayout>
              <c:xMode val="edge"/>
              <c:yMode val="edge"/>
              <c:x val="0"/>
              <c:y val="3.2560513269174734E-3"/>
            </c:manualLayout>
          </c:layout>
          <c:overlay val="0"/>
        </c:title>
        <c:numFmt formatCode="#,##0_);\(#,##0\)" sourceLinked="0"/>
        <c:majorTickMark val="out"/>
        <c:minorTickMark val="none"/>
        <c:tickLblPos val="nextTo"/>
        <c:spPr>
          <a:noFill/>
          <a:ln>
            <a:solidFill>
              <a:srgbClr val="000000"/>
            </a:solidFill>
          </a:ln>
        </c:spPr>
        <c:txPr>
          <a:bodyPr/>
          <a:lstStyle/>
          <a:p>
            <a:pPr>
              <a:defRPr sz="800" baseline="0">
                <a:latin typeface="Arial" panose="020B0604020202020204" pitchFamily="34" charset="0"/>
                <a:ea typeface="楷体" pitchFamily="49" charset="-122"/>
              </a:defRPr>
            </a:pPr>
            <a:endParaRPr lang="zh-CN"/>
          </a:p>
        </c:txPr>
        <c:crossAx val="1719971824"/>
        <c:crosses val="autoZero"/>
        <c:crossBetween val="between"/>
      </c:valAx>
      <c:valAx>
        <c:axId val="1719950608"/>
        <c:scaling>
          <c:orientation val="minMax"/>
        </c:scaling>
        <c:delete val="0"/>
        <c:axPos val="r"/>
        <c:title>
          <c:tx>
            <c:rich>
              <a:bodyPr rot="0" vert="horz"/>
              <a:lstStyle/>
              <a:p>
                <a:pPr>
                  <a:defRPr sz="800" b="0" baseline="0">
                    <a:latin typeface="Arial" panose="020B0604020202020204" pitchFamily="34" charset="0"/>
                    <a:ea typeface="楷体" pitchFamily="49" charset="-122"/>
                  </a:defRPr>
                </a:pPr>
                <a:r>
                  <a:rPr lang="en-US" altLang="zh-CN"/>
                  <a:t>(%)</a:t>
                </a:r>
              </a:p>
            </c:rich>
          </c:tx>
          <c:layout>
            <c:manualLayout>
              <c:xMode val="edge"/>
              <c:yMode val="edge"/>
              <c:x val="0.928078947368421"/>
              <c:y val="3.2560513269174734E-3"/>
            </c:manualLayout>
          </c:layout>
          <c:overlay val="0"/>
        </c:title>
        <c:numFmt formatCode="#,##0_);\(#,##0\)" sourceLinked="0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</c:spPr>
        <c:txPr>
          <a:bodyPr/>
          <a:lstStyle/>
          <a:p>
            <a:pPr>
              <a:defRPr sz="800" baseline="0">
                <a:latin typeface="Arial" panose="020B0604020202020204" pitchFamily="34" charset="0"/>
                <a:ea typeface="楷体" pitchFamily="49" charset="-122"/>
              </a:defRPr>
            </a:pPr>
            <a:endParaRPr lang="zh-CN"/>
          </a:p>
        </c:txPr>
        <c:crossAx val="1719961488"/>
        <c:crosses val="max"/>
        <c:crossBetween val="between"/>
      </c:valAx>
      <c:dateAx>
        <c:axId val="1719961488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1719950608"/>
        <c:crosses val="autoZero"/>
        <c:auto val="1"/>
        <c:lblOffset val="100"/>
        <c:baseTimeUnit val="months"/>
      </c:dateAx>
    </c:plotArea>
    <c:legend>
      <c:legendPos val="t"/>
      <c:layout>
        <c:manualLayout>
          <c:xMode val="edge"/>
          <c:yMode val="edge"/>
          <c:x val="8.9107902532139141E-2"/>
          <c:y val="1.0678599325377454E-3"/>
          <c:w val="0.80958583880718626"/>
          <c:h val="0.12503331888549196"/>
        </c:manualLayout>
      </c:layout>
      <c:overlay val="0"/>
      <c:txPr>
        <a:bodyPr/>
        <a:lstStyle/>
        <a:p>
          <a:pPr>
            <a:defRPr sz="800" baseline="0">
              <a:latin typeface="Arial" panose="020B0604020202020204" pitchFamily="34" charset="0"/>
              <a:ea typeface="楷体" pitchFamily="49" charset="-122"/>
            </a:defRPr>
          </a:pPr>
          <a:endParaRPr lang="zh-CN"/>
        </a:p>
      </c:txPr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5.0182232559008458E-2"/>
          <c:y val="0.10714271827132719"/>
          <c:w val="0.8972630556411767"/>
          <c:h val="0.7500015213470042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'智能汽车-领先'!$O$1</c:f>
              <c:strCache>
                <c:ptCount val="1"/>
                <c:pt idx="0">
                  <c:v>全球自动驾驶投融资额（亿元，季度）</c:v>
                </c:pt>
              </c:strCache>
            </c:strRef>
          </c:tx>
          <c:spPr>
            <a:solidFill>
              <a:srgbClr val="BFEBFB"/>
            </a:solidFill>
            <a:ln>
              <a:noFill/>
            </a:ln>
          </c:spPr>
          <c:invertIfNegative val="0"/>
          <c:dPt>
            <c:idx val="19"/>
            <c:invertIfNegative val="0"/>
            <c:bubble3D val="0"/>
            <c:spPr>
              <a:noFill/>
              <a:ln>
                <a:solidFill>
                  <a:srgbClr val="BFEBFB"/>
                </a:solidFill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2DE8-4161-A204-C8368370A67F}"/>
              </c:ext>
            </c:extLst>
          </c:dPt>
          <c:cat>
            <c:numRef>
              <c:f>'智能汽车-领先'!$N$4:$N$23</c:f>
              <c:numCache>
                <c:formatCode>m/d/yyyy</c:formatCode>
                <c:ptCount val="20"/>
                <c:pt idx="0">
                  <c:v>43190</c:v>
                </c:pt>
                <c:pt idx="1">
                  <c:v>43281</c:v>
                </c:pt>
                <c:pt idx="2">
                  <c:v>43373</c:v>
                </c:pt>
                <c:pt idx="3">
                  <c:v>43465</c:v>
                </c:pt>
                <c:pt idx="4">
                  <c:v>43555</c:v>
                </c:pt>
                <c:pt idx="5">
                  <c:v>43646</c:v>
                </c:pt>
                <c:pt idx="6">
                  <c:v>43738</c:v>
                </c:pt>
                <c:pt idx="7">
                  <c:v>43830</c:v>
                </c:pt>
                <c:pt idx="8">
                  <c:v>43921</c:v>
                </c:pt>
                <c:pt idx="9">
                  <c:v>44012</c:v>
                </c:pt>
                <c:pt idx="10">
                  <c:v>44104</c:v>
                </c:pt>
                <c:pt idx="11">
                  <c:v>44196</c:v>
                </c:pt>
                <c:pt idx="12">
                  <c:v>44286</c:v>
                </c:pt>
                <c:pt idx="13">
                  <c:v>44377</c:v>
                </c:pt>
                <c:pt idx="14">
                  <c:v>44469</c:v>
                </c:pt>
                <c:pt idx="15">
                  <c:v>44561</c:v>
                </c:pt>
                <c:pt idx="16">
                  <c:v>44651</c:v>
                </c:pt>
                <c:pt idx="17">
                  <c:v>44742</c:v>
                </c:pt>
                <c:pt idx="18">
                  <c:v>44834</c:v>
                </c:pt>
                <c:pt idx="19">
                  <c:v>44865</c:v>
                </c:pt>
              </c:numCache>
            </c:numRef>
          </c:cat>
          <c:val>
            <c:numRef>
              <c:f>'智能汽车-领先'!$O$4:$O$23</c:f>
              <c:numCache>
                <c:formatCode>0.0</c:formatCode>
                <c:ptCount val="20"/>
                <c:pt idx="0">
                  <c:v>700.66</c:v>
                </c:pt>
                <c:pt idx="1">
                  <c:v>641.52399999999989</c:v>
                </c:pt>
                <c:pt idx="2">
                  <c:v>297.346</c:v>
                </c:pt>
                <c:pt idx="3">
                  <c:v>245.154</c:v>
                </c:pt>
                <c:pt idx="4">
                  <c:v>240.798</c:v>
                </c:pt>
                <c:pt idx="5">
                  <c:v>459.084</c:v>
                </c:pt>
                <c:pt idx="6">
                  <c:v>406.59600000000012</c:v>
                </c:pt>
                <c:pt idx="7">
                  <c:v>131.97400000000002</c:v>
                </c:pt>
                <c:pt idx="8">
                  <c:v>170.95200000000003</c:v>
                </c:pt>
                <c:pt idx="9">
                  <c:v>144.89600000000002</c:v>
                </c:pt>
                <c:pt idx="10">
                  <c:v>736.154</c:v>
                </c:pt>
                <c:pt idx="11">
                  <c:v>176.84200000000001</c:v>
                </c:pt>
                <c:pt idx="12">
                  <c:v>310.99799999999999</c:v>
                </c:pt>
                <c:pt idx="13">
                  <c:v>1093.768</c:v>
                </c:pt>
                <c:pt idx="14">
                  <c:v>927.93599999999992</c:v>
                </c:pt>
                <c:pt idx="15">
                  <c:v>569.46199999999988</c:v>
                </c:pt>
                <c:pt idx="16">
                  <c:v>483.89599999999996</c:v>
                </c:pt>
                <c:pt idx="17">
                  <c:v>191.86160000000001</c:v>
                </c:pt>
                <c:pt idx="18">
                  <c:v>330.21749999999997</c:v>
                </c:pt>
                <c:pt idx="19">
                  <c:v>217.46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9CD-4550-9582-7E5934206C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19960944"/>
        <c:axId val="1719945168"/>
      </c:barChart>
      <c:lineChart>
        <c:grouping val="standard"/>
        <c:varyColors val="0"/>
        <c:ser>
          <c:idx val="1"/>
          <c:order val="1"/>
          <c:tx>
            <c:strRef>
              <c:f>'智能汽车-领先'!$P$1</c:f>
              <c:strCache>
                <c:ptCount val="1"/>
                <c:pt idx="0">
                  <c:v>同比（右轴）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dPt>
            <c:idx val="19"/>
            <c:bubble3D val="0"/>
            <c:spPr>
              <a:ln>
                <a:solidFill>
                  <a:srgbClr val="C00000"/>
                </a:solidFill>
                <a:prstDash val="sysDot"/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2-2DE8-4161-A204-C8368370A67F}"/>
              </c:ext>
            </c:extLst>
          </c:dPt>
          <c:cat>
            <c:numRef>
              <c:f>'智能汽车-领先'!$N$4:$N$23</c:f>
              <c:numCache>
                <c:formatCode>m/d/yyyy</c:formatCode>
                <c:ptCount val="20"/>
                <c:pt idx="0">
                  <c:v>43190</c:v>
                </c:pt>
                <c:pt idx="1">
                  <c:v>43281</c:v>
                </c:pt>
                <c:pt idx="2">
                  <c:v>43373</c:v>
                </c:pt>
                <c:pt idx="3">
                  <c:v>43465</c:v>
                </c:pt>
                <c:pt idx="4">
                  <c:v>43555</c:v>
                </c:pt>
                <c:pt idx="5">
                  <c:v>43646</c:v>
                </c:pt>
                <c:pt idx="6">
                  <c:v>43738</c:v>
                </c:pt>
                <c:pt idx="7">
                  <c:v>43830</c:v>
                </c:pt>
                <c:pt idx="8">
                  <c:v>43921</c:v>
                </c:pt>
                <c:pt idx="9">
                  <c:v>44012</c:v>
                </c:pt>
                <c:pt idx="10">
                  <c:v>44104</c:v>
                </c:pt>
                <c:pt idx="11">
                  <c:v>44196</c:v>
                </c:pt>
                <c:pt idx="12">
                  <c:v>44286</c:v>
                </c:pt>
                <c:pt idx="13">
                  <c:v>44377</c:v>
                </c:pt>
                <c:pt idx="14">
                  <c:v>44469</c:v>
                </c:pt>
                <c:pt idx="15">
                  <c:v>44561</c:v>
                </c:pt>
                <c:pt idx="16">
                  <c:v>44651</c:v>
                </c:pt>
                <c:pt idx="17">
                  <c:v>44742</c:v>
                </c:pt>
                <c:pt idx="18">
                  <c:v>44834</c:v>
                </c:pt>
                <c:pt idx="19">
                  <c:v>44865</c:v>
                </c:pt>
              </c:numCache>
            </c:numRef>
          </c:cat>
          <c:val>
            <c:numRef>
              <c:f>'智能汽车-领先'!$P$4:$P$23</c:f>
              <c:numCache>
                <c:formatCode>General</c:formatCode>
                <c:ptCount val="20"/>
                <c:pt idx="4" formatCode="0%">
                  <c:v>-0.65632689178774295</c:v>
                </c:pt>
                <c:pt idx="5" formatCode="0%">
                  <c:v>-0.28438530748654756</c:v>
                </c:pt>
                <c:pt idx="6" formatCode="0%">
                  <c:v>0.36741708312874599</c:v>
                </c:pt>
                <c:pt idx="7" formatCode="0%">
                  <c:v>-0.46166899173580678</c:v>
                </c:pt>
                <c:pt idx="8" formatCode="0%">
                  <c:v>-0.29006054867565334</c:v>
                </c:pt>
                <c:pt idx="9" formatCode="0%">
                  <c:v>-0.6843802005733155</c:v>
                </c:pt>
                <c:pt idx="10" formatCode="0%">
                  <c:v>0.81052937067752695</c:v>
                </c:pt>
                <c:pt idx="11" formatCode="0%">
                  <c:v>0.3399760558897964</c:v>
                </c:pt>
                <c:pt idx="12" formatCode="0%">
                  <c:v>0.81921241050119309</c:v>
                </c:pt>
                <c:pt idx="13" formatCode="0%">
                  <c:v>6.5486417844522959</c:v>
                </c:pt>
                <c:pt idx="14" formatCode="0%">
                  <c:v>0.26051885882573478</c:v>
                </c:pt>
                <c:pt idx="15" formatCode="0%">
                  <c:v>2.2201739405797256</c:v>
                </c:pt>
                <c:pt idx="16" formatCode="0%">
                  <c:v>0.55594569739998323</c:v>
                </c:pt>
                <c:pt idx="17" formatCode="0%">
                  <c:v>-0.82458656680392917</c:v>
                </c:pt>
                <c:pt idx="18" formatCode="0%">
                  <c:v>-0.64413763449203398</c:v>
                </c:pt>
                <c:pt idx="19" formatCode="0%">
                  <c:v>0.79239062345455147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1-E9CD-4550-9582-7E5934206C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19972368"/>
        <c:axId val="1719963664"/>
      </c:lineChart>
      <c:catAx>
        <c:axId val="1719960944"/>
        <c:scaling>
          <c:orientation val="minMax"/>
        </c:scaling>
        <c:delete val="0"/>
        <c:axPos val="b"/>
        <c:numFmt formatCode="yyyy\-mm" sourceLinked="0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</c:spPr>
        <c:txPr>
          <a:bodyPr rot="-5400000" vert="horz"/>
          <a:lstStyle/>
          <a:p>
            <a:pPr>
              <a:defRPr sz="700" baseline="0">
                <a:latin typeface="Arial" panose="020B0604020202020204" pitchFamily="34" charset="0"/>
                <a:ea typeface="楷体" pitchFamily="49" charset="-122"/>
              </a:defRPr>
            </a:pPr>
            <a:endParaRPr lang="zh-CN"/>
          </a:p>
        </c:txPr>
        <c:crossAx val="1719945168"/>
        <c:crosses val="autoZero"/>
        <c:auto val="0"/>
        <c:lblAlgn val="ctr"/>
        <c:lblOffset val="100"/>
        <c:noMultiLvlLbl val="0"/>
      </c:catAx>
      <c:valAx>
        <c:axId val="1719945168"/>
        <c:scaling>
          <c:orientation val="minMax"/>
        </c:scaling>
        <c:delete val="0"/>
        <c:axPos val="l"/>
        <c:title>
          <c:tx>
            <c:rich>
              <a:bodyPr rot="0" vert="horz"/>
              <a:lstStyle/>
              <a:p>
                <a:pPr>
                  <a:defRPr sz="700" b="0" i="0" baseline="0">
                    <a:latin typeface="Arial" panose="020B0604020202020204" pitchFamily="34" charset="0"/>
                    <a:ea typeface="楷体" pitchFamily="49" charset="-122"/>
                  </a:defRPr>
                </a:pPr>
                <a:r>
                  <a:rPr lang="en-US" altLang="zh-CN" sz="700"/>
                  <a:t>(</a:t>
                </a:r>
                <a:r>
                  <a:rPr lang="zh-CN" altLang="en-US" sz="700"/>
                  <a:t>亿元</a:t>
                </a:r>
                <a:r>
                  <a:rPr lang="en-US" altLang="zh-CN" sz="700"/>
                  <a:t>)</a:t>
                </a:r>
              </a:p>
            </c:rich>
          </c:tx>
          <c:layout>
            <c:manualLayout>
              <c:xMode val="edge"/>
              <c:yMode val="edge"/>
              <c:x val="4.828947368421055E-3"/>
              <c:y val="8.253135024788575E-4"/>
            </c:manualLayout>
          </c:layout>
          <c:overlay val="0"/>
        </c:title>
        <c:numFmt formatCode="#,##0_);\(#,##0\)" sourceLinked="0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</c:spPr>
        <c:txPr>
          <a:bodyPr/>
          <a:lstStyle/>
          <a:p>
            <a:pPr>
              <a:defRPr sz="700" baseline="0">
                <a:latin typeface="Arial" panose="020B0604020202020204" pitchFamily="34" charset="0"/>
                <a:ea typeface="楷体" pitchFamily="49" charset="-122"/>
              </a:defRPr>
            </a:pPr>
            <a:endParaRPr lang="zh-CN"/>
          </a:p>
        </c:txPr>
        <c:crossAx val="1719960944"/>
        <c:crosses val="autoZero"/>
        <c:crossBetween val="between"/>
      </c:valAx>
      <c:valAx>
        <c:axId val="1719963664"/>
        <c:scaling>
          <c:orientation val="minMax"/>
        </c:scaling>
        <c:delete val="0"/>
        <c:axPos val="r"/>
        <c:numFmt formatCode="0%" sourceLinked="0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</c:spPr>
        <c:txPr>
          <a:bodyPr/>
          <a:lstStyle/>
          <a:p>
            <a:pPr>
              <a:defRPr sz="700" baseline="0">
                <a:latin typeface="Arial" panose="020B0604020202020204" pitchFamily="34" charset="0"/>
                <a:ea typeface="楷体" pitchFamily="49" charset="-122"/>
              </a:defRPr>
            </a:pPr>
            <a:endParaRPr lang="zh-CN"/>
          </a:p>
        </c:txPr>
        <c:crossAx val="1719972368"/>
        <c:crosses val="max"/>
        <c:crossBetween val="between"/>
      </c:valAx>
      <c:dateAx>
        <c:axId val="1719972368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one"/>
        <c:crossAx val="1719963664"/>
        <c:crosses val="autoZero"/>
        <c:auto val="1"/>
        <c:lblOffset val="100"/>
        <c:baseTimeUnit val="months"/>
      </c:dateAx>
      <c:spPr>
        <a:noFill/>
        <a:ln w="25400">
          <a:noFill/>
        </a:ln>
      </c:spPr>
    </c:plotArea>
    <c:legend>
      <c:legendPos val="t"/>
      <c:layout>
        <c:manualLayout>
          <c:xMode val="edge"/>
          <c:yMode val="edge"/>
          <c:x val="0.11540556481181999"/>
          <c:y val="3.655450950030132E-2"/>
          <c:w val="0.62643766725245154"/>
          <c:h val="0.13829812707775441"/>
        </c:manualLayout>
      </c:layout>
      <c:overlay val="0"/>
      <c:txPr>
        <a:bodyPr/>
        <a:lstStyle/>
        <a:p>
          <a:pPr>
            <a:defRPr sz="700" baseline="0">
              <a:latin typeface="Arial" panose="020B0604020202020204" pitchFamily="34" charset="0"/>
              <a:ea typeface="楷体" pitchFamily="49" charset="-122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 paperSize="9" orientation="landscape"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5.0182232559008458E-2"/>
          <c:y val="0.10714271827132719"/>
          <c:w val="0.8972630556411767"/>
          <c:h val="0.7500015213470042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'智能汽车-领先'!$I$1</c:f>
              <c:strCache>
                <c:ptCount val="1"/>
                <c:pt idx="0">
                  <c:v>全球自动驾驶投融资额（亿元）</c:v>
                </c:pt>
              </c:strCache>
            </c:strRef>
          </c:tx>
          <c:spPr>
            <a:solidFill>
              <a:srgbClr val="BFEBFB"/>
            </a:solidFill>
          </c:spPr>
          <c:invertIfNegative val="0"/>
          <c:cat>
            <c:numRef>
              <c:f>'智能汽车-领先'!$H$2:$H$57</c:f>
              <c:numCache>
                <c:formatCode>m/d/yyyy</c:formatCode>
                <c:ptCount val="56"/>
                <c:pt idx="0">
                  <c:v>44835</c:v>
                </c:pt>
                <c:pt idx="1">
                  <c:v>44805</c:v>
                </c:pt>
                <c:pt idx="2">
                  <c:v>44774</c:v>
                </c:pt>
                <c:pt idx="3">
                  <c:v>44743</c:v>
                </c:pt>
                <c:pt idx="4">
                  <c:v>44713</c:v>
                </c:pt>
                <c:pt idx="5">
                  <c:v>44682</c:v>
                </c:pt>
                <c:pt idx="6">
                  <c:v>44652</c:v>
                </c:pt>
                <c:pt idx="7">
                  <c:v>44621</c:v>
                </c:pt>
                <c:pt idx="8">
                  <c:v>44593</c:v>
                </c:pt>
                <c:pt idx="9">
                  <c:v>44562</c:v>
                </c:pt>
                <c:pt idx="10">
                  <c:v>44531</c:v>
                </c:pt>
                <c:pt idx="11">
                  <c:v>44501</c:v>
                </c:pt>
                <c:pt idx="12">
                  <c:v>44470</c:v>
                </c:pt>
                <c:pt idx="13">
                  <c:v>44440</c:v>
                </c:pt>
                <c:pt idx="14">
                  <c:v>44409</c:v>
                </c:pt>
                <c:pt idx="15">
                  <c:v>44378</c:v>
                </c:pt>
                <c:pt idx="16">
                  <c:v>44348</c:v>
                </c:pt>
                <c:pt idx="17">
                  <c:v>44317</c:v>
                </c:pt>
                <c:pt idx="18">
                  <c:v>44287</c:v>
                </c:pt>
                <c:pt idx="19">
                  <c:v>44256</c:v>
                </c:pt>
                <c:pt idx="20">
                  <c:v>44228</c:v>
                </c:pt>
                <c:pt idx="21">
                  <c:v>44197</c:v>
                </c:pt>
                <c:pt idx="22">
                  <c:v>44166</c:v>
                </c:pt>
                <c:pt idx="23">
                  <c:v>44136</c:v>
                </c:pt>
                <c:pt idx="24">
                  <c:v>44105</c:v>
                </c:pt>
                <c:pt idx="25">
                  <c:v>44075</c:v>
                </c:pt>
                <c:pt idx="26">
                  <c:v>44044</c:v>
                </c:pt>
                <c:pt idx="27">
                  <c:v>44013</c:v>
                </c:pt>
                <c:pt idx="28">
                  <c:v>43983</c:v>
                </c:pt>
                <c:pt idx="29">
                  <c:v>43952</c:v>
                </c:pt>
                <c:pt idx="30">
                  <c:v>43922</c:v>
                </c:pt>
                <c:pt idx="31">
                  <c:v>43891</c:v>
                </c:pt>
                <c:pt idx="32">
                  <c:v>43862</c:v>
                </c:pt>
                <c:pt idx="33">
                  <c:v>43831</c:v>
                </c:pt>
                <c:pt idx="34">
                  <c:v>43800</c:v>
                </c:pt>
                <c:pt idx="35">
                  <c:v>43770</c:v>
                </c:pt>
                <c:pt idx="36">
                  <c:v>43739</c:v>
                </c:pt>
                <c:pt idx="37">
                  <c:v>43709</c:v>
                </c:pt>
                <c:pt idx="38">
                  <c:v>43678</c:v>
                </c:pt>
                <c:pt idx="39">
                  <c:v>43647</c:v>
                </c:pt>
                <c:pt idx="40">
                  <c:v>43617</c:v>
                </c:pt>
                <c:pt idx="41">
                  <c:v>43586</c:v>
                </c:pt>
                <c:pt idx="42">
                  <c:v>43556</c:v>
                </c:pt>
                <c:pt idx="43">
                  <c:v>43525</c:v>
                </c:pt>
                <c:pt idx="44">
                  <c:v>43497</c:v>
                </c:pt>
                <c:pt idx="45">
                  <c:v>43466</c:v>
                </c:pt>
                <c:pt idx="46">
                  <c:v>43435</c:v>
                </c:pt>
                <c:pt idx="47">
                  <c:v>43405</c:v>
                </c:pt>
                <c:pt idx="48">
                  <c:v>43374</c:v>
                </c:pt>
                <c:pt idx="49">
                  <c:v>43344</c:v>
                </c:pt>
                <c:pt idx="50">
                  <c:v>43313</c:v>
                </c:pt>
                <c:pt idx="51">
                  <c:v>43282</c:v>
                </c:pt>
                <c:pt idx="52">
                  <c:v>43252</c:v>
                </c:pt>
                <c:pt idx="53">
                  <c:v>43221</c:v>
                </c:pt>
                <c:pt idx="54">
                  <c:v>43191</c:v>
                </c:pt>
                <c:pt idx="55">
                  <c:v>43160</c:v>
                </c:pt>
              </c:numCache>
            </c:numRef>
          </c:cat>
          <c:val>
            <c:numRef>
              <c:f>'智能汽车-领先'!$I$2:$I$57</c:f>
              <c:numCache>
                <c:formatCode>0.0</c:formatCode>
                <c:ptCount val="56"/>
                <c:pt idx="0">
                  <c:v>217.46</c:v>
                </c:pt>
                <c:pt idx="1">
                  <c:v>73.122</c:v>
                </c:pt>
                <c:pt idx="2">
                  <c:v>133.79920000000001</c:v>
                </c:pt>
                <c:pt idx="3">
                  <c:v>123.2963</c:v>
                </c:pt>
                <c:pt idx="4">
                  <c:v>64.641599999999997</c:v>
                </c:pt>
                <c:pt idx="5">
                  <c:v>31.013999999999999</c:v>
                </c:pt>
                <c:pt idx="6">
                  <c:v>96.206000000000003</c:v>
                </c:pt>
                <c:pt idx="7">
                  <c:v>219.672</c:v>
                </c:pt>
                <c:pt idx="8">
                  <c:v>132.892</c:v>
                </c:pt>
                <c:pt idx="9">
                  <c:v>131.33199999999999</c:v>
                </c:pt>
                <c:pt idx="10">
                  <c:v>132.47199999999995</c:v>
                </c:pt>
                <c:pt idx="11">
                  <c:v>315.666</c:v>
                </c:pt>
                <c:pt idx="12">
                  <c:v>121.324</c:v>
                </c:pt>
                <c:pt idx="13">
                  <c:v>263.61</c:v>
                </c:pt>
                <c:pt idx="14">
                  <c:v>225.73999999999998</c:v>
                </c:pt>
                <c:pt idx="15">
                  <c:v>438.58599999999996</c:v>
                </c:pt>
                <c:pt idx="16">
                  <c:v>742.64199999999994</c:v>
                </c:pt>
                <c:pt idx="17">
                  <c:v>117.92600000000002</c:v>
                </c:pt>
                <c:pt idx="18">
                  <c:v>233.20000000000002</c:v>
                </c:pt>
                <c:pt idx="19">
                  <c:v>56.422000000000004</c:v>
                </c:pt>
                <c:pt idx="20">
                  <c:v>23.256000000000004</c:v>
                </c:pt>
                <c:pt idx="21">
                  <c:v>231.32</c:v>
                </c:pt>
                <c:pt idx="22">
                  <c:v>23.166</c:v>
                </c:pt>
                <c:pt idx="23">
                  <c:v>38.844000000000001</c:v>
                </c:pt>
                <c:pt idx="24">
                  <c:v>114.83200000000001</c:v>
                </c:pt>
                <c:pt idx="25">
                  <c:v>296.858</c:v>
                </c:pt>
                <c:pt idx="26">
                  <c:v>135.46400000000003</c:v>
                </c:pt>
                <c:pt idx="27">
                  <c:v>303.83200000000005</c:v>
                </c:pt>
                <c:pt idx="28">
                  <c:v>49.540000000000006</c:v>
                </c:pt>
                <c:pt idx="29">
                  <c:v>72.347999999999999</c:v>
                </c:pt>
                <c:pt idx="30">
                  <c:v>23.008000000000003</c:v>
                </c:pt>
                <c:pt idx="31">
                  <c:v>147.42400000000001</c:v>
                </c:pt>
                <c:pt idx="32">
                  <c:v>6.8480000000000008</c:v>
                </c:pt>
                <c:pt idx="33">
                  <c:v>16.68</c:v>
                </c:pt>
                <c:pt idx="34">
                  <c:v>49.332000000000008</c:v>
                </c:pt>
                <c:pt idx="35">
                  <c:v>59.506000000000007</c:v>
                </c:pt>
                <c:pt idx="36">
                  <c:v>23.136000000000006</c:v>
                </c:pt>
                <c:pt idx="37">
                  <c:v>9.92</c:v>
                </c:pt>
                <c:pt idx="38">
                  <c:v>51.408000000000015</c:v>
                </c:pt>
                <c:pt idx="39">
                  <c:v>345.26800000000009</c:v>
                </c:pt>
                <c:pt idx="40">
                  <c:v>49</c:v>
                </c:pt>
                <c:pt idx="41">
                  <c:v>276.70800000000003</c:v>
                </c:pt>
                <c:pt idx="42">
                  <c:v>133.37599999999998</c:v>
                </c:pt>
                <c:pt idx="43">
                  <c:v>68.41</c:v>
                </c:pt>
                <c:pt idx="44">
                  <c:v>110.56400000000001</c:v>
                </c:pt>
                <c:pt idx="45">
                  <c:v>61.824000000000005</c:v>
                </c:pt>
                <c:pt idx="46">
                  <c:v>60.347999999999999</c:v>
                </c:pt>
                <c:pt idx="47">
                  <c:v>117.696</c:v>
                </c:pt>
                <c:pt idx="48">
                  <c:v>67.11</c:v>
                </c:pt>
                <c:pt idx="49">
                  <c:v>96.367999999999995</c:v>
                </c:pt>
                <c:pt idx="50">
                  <c:v>108.14399999999999</c:v>
                </c:pt>
                <c:pt idx="51">
                  <c:v>92.834000000000017</c:v>
                </c:pt>
                <c:pt idx="52">
                  <c:v>129.12199999999999</c:v>
                </c:pt>
                <c:pt idx="53">
                  <c:v>422.10199999999998</c:v>
                </c:pt>
                <c:pt idx="54">
                  <c:v>90.300000000000011</c:v>
                </c:pt>
                <c:pt idx="55">
                  <c:v>39.65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20A-4D62-A60D-32195685C8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1719941360"/>
        <c:axId val="1719941904"/>
      </c:barChart>
      <c:lineChart>
        <c:grouping val="standard"/>
        <c:varyColors val="0"/>
        <c:ser>
          <c:idx val="2"/>
          <c:order val="1"/>
          <c:tx>
            <c:strRef>
              <c:f>'智能汽车-领先'!$K$1</c:f>
              <c:strCache>
                <c:ptCount val="1"/>
                <c:pt idx="0">
                  <c:v>MA3同比（右轴）</c:v>
                </c:pt>
              </c:strCache>
            </c:strRef>
          </c:tx>
          <c:spPr>
            <a:ln>
              <a:solidFill>
                <a:srgbClr val="4472C4">
                  <a:lumMod val="50000"/>
                </a:srgbClr>
              </a:solidFill>
            </a:ln>
          </c:spPr>
          <c:marker>
            <c:symbol val="none"/>
          </c:marker>
          <c:cat>
            <c:numRef>
              <c:f>'智能汽车-领先'!$H$2:$H$57</c:f>
              <c:numCache>
                <c:formatCode>m/d/yyyy</c:formatCode>
                <c:ptCount val="56"/>
                <c:pt idx="0">
                  <c:v>44835</c:v>
                </c:pt>
                <c:pt idx="1">
                  <c:v>44805</c:v>
                </c:pt>
                <c:pt idx="2">
                  <c:v>44774</c:v>
                </c:pt>
                <c:pt idx="3">
                  <c:v>44743</c:v>
                </c:pt>
                <c:pt idx="4">
                  <c:v>44713</c:v>
                </c:pt>
                <c:pt idx="5">
                  <c:v>44682</c:v>
                </c:pt>
                <c:pt idx="6">
                  <c:v>44652</c:v>
                </c:pt>
                <c:pt idx="7">
                  <c:v>44621</c:v>
                </c:pt>
                <c:pt idx="8">
                  <c:v>44593</c:v>
                </c:pt>
                <c:pt idx="9">
                  <c:v>44562</c:v>
                </c:pt>
                <c:pt idx="10">
                  <c:v>44531</c:v>
                </c:pt>
                <c:pt idx="11">
                  <c:v>44501</c:v>
                </c:pt>
                <c:pt idx="12">
                  <c:v>44470</c:v>
                </c:pt>
                <c:pt idx="13">
                  <c:v>44440</c:v>
                </c:pt>
                <c:pt idx="14">
                  <c:v>44409</c:v>
                </c:pt>
                <c:pt idx="15">
                  <c:v>44378</c:v>
                </c:pt>
                <c:pt idx="16">
                  <c:v>44348</c:v>
                </c:pt>
                <c:pt idx="17">
                  <c:v>44317</c:v>
                </c:pt>
                <c:pt idx="18">
                  <c:v>44287</c:v>
                </c:pt>
                <c:pt idx="19">
                  <c:v>44256</c:v>
                </c:pt>
                <c:pt idx="20">
                  <c:v>44228</c:v>
                </c:pt>
                <c:pt idx="21">
                  <c:v>44197</c:v>
                </c:pt>
                <c:pt idx="22">
                  <c:v>44166</c:v>
                </c:pt>
                <c:pt idx="23">
                  <c:v>44136</c:v>
                </c:pt>
                <c:pt idx="24">
                  <c:v>44105</c:v>
                </c:pt>
                <c:pt idx="25">
                  <c:v>44075</c:v>
                </c:pt>
                <c:pt idx="26">
                  <c:v>44044</c:v>
                </c:pt>
                <c:pt idx="27">
                  <c:v>44013</c:v>
                </c:pt>
                <c:pt idx="28">
                  <c:v>43983</c:v>
                </c:pt>
                <c:pt idx="29">
                  <c:v>43952</c:v>
                </c:pt>
                <c:pt idx="30">
                  <c:v>43922</c:v>
                </c:pt>
                <c:pt idx="31">
                  <c:v>43891</c:v>
                </c:pt>
                <c:pt idx="32">
                  <c:v>43862</c:v>
                </c:pt>
                <c:pt idx="33">
                  <c:v>43831</c:v>
                </c:pt>
                <c:pt idx="34">
                  <c:v>43800</c:v>
                </c:pt>
                <c:pt idx="35">
                  <c:v>43770</c:v>
                </c:pt>
                <c:pt idx="36">
                  <c:v>43739</c:v>
                </c:pt>
                <c:pt idx="37">
                  <c:v>43709</c:v>
                </c:pt>
                <c:pt idx="38">
                  <c:v>43678</c:v>
                </c:pt>
                <c:pt idx="39">
                  <c:v>43647</c:v>
                </c:pt>
                <c:pt idx="40">
                  <c:v>43617</c:v>
                </c:pt>
                <c:pt idx="41">
                  <c:v>43586</c:v>
                </c:pt>
                <c:pt idx="42">
                  <c:v>43556</c:v>
                </c:pt>
                <c:pt idx="43">
                  <c:v>43525</c:v>
                </c:pt>
                <c:pt idx="44">
                  <c:v>43497</c:v>
                </c:pt>
                <c:pt idx="45">
                  <c:v>43466</c:v>
                </c:pt>
                <c:pt idx="46">
                  <c:v>43435</c:v>
                </c:pt>
                <c:pt idx="47">
                  <c:v>43405</c:v>
                </c:pt>
                <c:pt idx="48">
                  <c:v>43374</c:v>
                </c:pt>
                <c:pt idx="49">
                  <c:v>43344</c:v>
                </c:pt>
                <c:pt idx="50">
                  <c:v>43313</c:v>
                </c:pt>
                <c:pt idx="51">
                  <c:v>43282</c:v>
                </c:pt>
                <c:pt idx="52">
                  <c:v>43252</c:v>
                </c:pt>
                <c:pt idx="53">
                  <c:v>43221</c:v>
                </c:pt>
                <c:pt idx="54">
                  <c:v>43191</c:v>
                </c:pt>
                <c:pt idx="55">
                  <c:v>43160</c:v>
                </c:pt>
              </c:numCache>
            </c:numRef>
          </c:cat>
          <c:val>
            <c:numRef>
              <c:f>'智能汽车-领先'!$K$2:$K$57</c:f>
              <c:numCache>
                <c:formatCode>0.0%</c:formatCode>
                <c:ptCount val="56"/>
                <c:pt idx="0">
                  <c:v>-0.37885811414928416</c:v>
                </c:pt>
                <c:pt idx="1">
                  <c:v>-0.64413763449203398</c:v>
                </c:pt>
                <c:pt idx="2">
                  <c:v>-0.77132592923222132</c:v>
                </c:pt>
                <c:pt idx="3">
                  <c:v>-0.83146578465678433</c:v>
                </c:pt>
                <c:pt idx="4">
                  <c:v>-0.82458656680392917</c:v>
                </c:pt>
                <c:pt idx="5">
                  <c:v>-0.14883154867647508</c:v>
                </c:pt>
                <c:pt idx="6">
                  <c:v>0.43432903559853986</c:v>
                </c:pt>
                <c:pt idx="7">
                  <c:v>0.55594569739998323</c:v>
                </c:pt>
                <c:pt idx="8">
                  <c:v>0.42828956369580351</c:v>
                </c:pt>
                <c:pt idx="9">
                  <c:v>0.97548835782224819</c:v>
                </c:pt>
                <c:pt idx="10">
                  <c:v>2.2201739405797256</c:v>
                </c:pt>
                <c:pt idx="11">
                  <c:v>0.55504357051854014</c:v>
                </c:pt>
                <c:pt idx="12">
                  <c:v>0.1160916305098747</c:v>
                </c:pt>
                <c:pt idx="13">
                  <c:v>0.26051885882573456</c:v>
                </c:pt>
                <c:pt idx="14">
                  <c:v>1.87820045986793</c:v>
                </c:pt>
                <c:pt idx="15">
                  <c:v>2.051663064925302</c:v>
                </c:pt>
                <c:pt idx="16">
                  <c:v>6.5486417844522968</c:v>
                </c:pt>
                <c:pt idx="17">
                  <c:v>0.67867204876843279</c:v>
                </c:pt>
                <c:pt idx="18">
                  <c:v>0.76488041516245486</c:v>
                </c:pt>
                <c:pt idx="19">
                  <c:v>0.81921241050119309</c:v>
                </c:pt>
                <c:pt idx="20">
                  <c:v>2.8119956080153714</c:v>
                </c:pt>
                <c:pt idx="21">
                  <c:v>1.3369556557625195</c:v>
                </c:pt>
                <c:pt idx="22">
                  <c:v>0.33997605588979662</c:v>
                </c:pt>
                <c:pt idx="23">
                  <c:v>3.8673753808258242</c:v>
                </c:pt>
                <c:pt idx="24">
                  <c:v>5.4779551051335469</c:v>
                </c:pt>
                <c:pt idx="25">
                  <c:v>0.81052937067752717</c:v>
                </c:pt>
                <c:pt idx="26">
                  <c:v>9.6841651782909377E-2</c:v>
                </c:pt>
                <c:pt idx="27">
                  <c:v>-0.36552127050743988</c:v>
                </c:pt>
                <c:pt idx="28">
                  <c:v>-0.6843802005733155</c:v>
                </c:pt>
                <c:pt idx="29">
                  <c:v>-0.4926164173427463</c:v>
                </c:pt>
                <c:pt idx="30">
                  <c:v>-0.43243156715223297</c:v>
                </c:pt>
                <c:pt idx="31">
                  <c:v>-0.29006054867565334</c:v>
                </c:pt>
                <c:pt idx="32">
                  <c:v>-0.68694142719647999</c:v>
                </c:pt>
                <c:pt idx="33">
                  <c:v>-0.47672052962462685</c:v>
                </c:pt>
                <c:pt idx="34">
                  <c:v>-0.46166899173580689</c:v>
                </c:pt>
                <c:pt idx="35">
                  <c:v>-0.67080170997318378</c:v>
                </c:pt>
                <c:pt idx="36">
                  <c:v>-0.68903844313052698</c:v>
                </c:pt>
                <c:pt idx="37">
                  <c:v>0.36741708312874599</c:v>
                </c:pt>
                <c:pt idx="38">
                  <c:v>0.35012420478642858</c:v>
                </c:pt>
                <c:pt idx="39">
                  <c:v>4.1794372556509085E-2</c:v>
                </c:pt>
                <c:pt idx="40">
                  <c:v>-0.28438530748654756</c:v>
                </c:pt>
                <c:pt idx="41">
                  <c:v>-0.1332446943403881</c:v>
                </c:pt>
                <c:pt idx="42">
                  <c:v>-0.53488198942744403</c:v>
                </c:pt>
                <c:pt idx="43">
                  <c:v>-0.65632689178774295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1-D20A-4D62-A60D-32195685C8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19939184"/>
        <c:axId val="1719967472"/>
      </c:lineChart>
      <c:dateAx>
        <c:axId val="1719941360"/>
        <c:scaling>
          <c:orientation val="minMax"/>
        </c:scaling>
        <c:delete val="0"/>
        <c:axPos val="b"/>
        <c:numFmt formatCode="yyyy\-mm" sourceLinked="0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</c:spPr>
        <c:txPr>
          <a:bodyPr rot="-5400000" vert="horz"/>
          <a:lstStyle/>
          <a:p>
            <a:pPr>
              <a:defRPr sz="700" baseline="0">
                <a:latin typeface="Arial" panose="020B0604020202020204" pitchFamily="34" charset="0"/>
                <a:ea typeface="楷体" pitchFamily="49" charset="-122"/>
              </a:defRPr>
            </a:pPr>
            <a:endParaRPr lang="zh-CN"/>
          </a:p>
        </c:txPr>
        <c:crossAx val="1719941904"/>
        <c:crosses val="autoZero"/>
        <c:auto val="0"/>
        <c:lblOffset val="100"/>
        <c:baseTimeUnit val="months"/>
      </c:dateAx>
      <c:valAx>
        <c:axId val="1719941904"/>
        <c:scaling>
          <c:orientation val="minMax"/>
        </c:scaling>
        <c:delete val="0"/>
        <c:axPos val="l"/>
        <c:title>
          <c:tx>
            <c:rich>
              <a:bodyPr rot="0" vert="horz"/>
              <a:lstStyle/>
              <a:p>
                <a:pPr>
                  <a:defRPr sz="700" b="0" i="0" baseline="0">
                    <a:latin typeface="Arial" panose="020B0604020202020204" pitchFamily="34" charset="0"/>
                    <a:ea typeface="楷体" pitchFamily="49" charset="-122"/>
                  </a:defRPr>
                </a:pPr>
                <a:r>
                  <a:rPr lang="en-US" altLang="zh-CN" sz="700"/>
                  <a:t>(</a:t>
                </a:r>
                <a:r>
                  <a:rPr lang="zh-CN" altLang="en-US" sz="700"/>
                  <a:t>亿元</a:t>
                </a:r>
                <a:r>
                  <a:rPr lang="en-US" altLang="zh-CN" sz="700"/>
                  <a:t>)</a:t>
                </a:r>
              </a:p>
            </c:rich>
          </c:tx>
          <c:layout>
            <c:manualLayout>
              <c:xMode val="edge"/>
              <c:yMode val="edge"/>
              <c:x val="4.828947368421055E-3"/>
              <c:y val="8.253135024788575E-4"/>
            </c:manualLayout>
          </c:layout>
          <c:overlay val="0"/>
        </c:title>
        <c:numFmt formatCode="#,##0_);\(#,##0\)" sourceLinked="0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</c:spPr>
        <c:txPr>
          <a:bodyPr/>
          <a:lstStyle/>
          <a:p>
            <a:pPr>
              <a:defRPr sz="700" baseline="0">
                <a:latin typeface="Arial" panose="020B0604020202020204" pitchFamily="34" charset="0"/>
                <a:ea typeface="楷体" pitchFamily="49" charset="-122"/>
              </a:defRPr>
            </a:pPr>
            <a:endParaRPr lang="zh-CN"/>
          </a:p>
        </c:txPr>
        <c:crossAx val="1719941360"/>
        <c:crosses val="autoZero"/>
        <c:crossBetween val="between"/>
      </c:valAx>
      <c:valAx>
        <c:axId val="1719967472"/>
        <c:scaling>
          <c:orientation val="minMax"/>
        </c:scaling>
        <c:delete val="0"/>
        <c:axPos val="r"/>
        <c:numFmt formatCode="0%" sourceLinked="0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</c:spPr>
        <c:txPr>
          <a:bodyPr/>
          <a:lstStyle/>
          <a:p>
            <a:pPr>
              <a:defRPr sz="700" baseline="0">
                <a:latin typeface="Arial" panose="020B0604020202020204" pitchFamily="34" charset="0"/>
                <a:ea typeface="楷体" pitchFamily="49" charset="-122"/>
              </a:defRPr>
            </a:pPr>
            <a:endParaRPr lang="zh-CN"/>
          </a:p>
        </c:txPr>
        <c:crossAx val="1719939184"/>
        <c:crosses val="max"/>
        <c:crossBetween val="between"/>
      </c:valAx>
      <c:dateAx>
        <c:axId val="1719939184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one"/>
        <c:crossAx val="1719967472"/>
        <c:crosses val="autoZero"/>
        <c:auto val="1"/>
        <c:lblOffset val="100"/>
        <c:baseTimeUnit val="months"/>
      </c:dateAx>
      <c:spPr>
        <a:noFill/>
        <a:ln w="25400">
          <a:noFill/>
        </a:ln>
      </c:spPr>
    </c:plotArea>
    <c:legend>
      <c:legendPos val="t"/>
      <c:layout>
        <c:manualLayout>
          <c:xMode val="edge"/>
          <c:yMode val="edge"/>
          <c:x val="6.6413029852193661E-2"/>
          <c:y val="4.7315454465812245E-3"/>
          <c:w val="0.89999992538050333"/>
          <c:h val="6.247225777999238E-2"/>
        </c:manualLayout>
      </c:layout>
      <c:overlay val="0"/>
      <c:txPr>
        <a:bodyPr/>
        <a:lstStyle/>
        <a:p>
          <a:pPr>
            <a:defRPr sz="700" baseline="0">
              <a:latin typeface="Arial" panose="020B0604020202020204" pitchFamily="34" charset="0"/>
              <a:ea typeface="楷体" pitchFamily="49" charset="-122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 paperSize="9" orientation="landscape"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5.0182232559008499E-2"/>
          <c:y val="7.3573146698699202E-2"/>
          <c:w val="0.89726305564117703"/>
          <c:h val="0.78713815318539704"/>
        </c:manualLayout>
      </c:layout>
      <c:lineChart>
        <c:grouping val="standard"/>
        <c:varyColors val="0"/>
        <c:ser>
          <c:idx val="0"/>
          <c:order val="0"/>
          <c:tx>
            <c:strRef>
              <c:f>'CXO-领先'!$O$1</c:f>
              <c:strCache>
                <c:ptCount val="1"/>
                <c:pt idx="0">
                  <c:v>华泰CXO链景气指数</c:v>
                </c:pt>
              </c:strCache>
            </c:strRef>
          </c:tx>
          <c:marker>
            <c:symbol val="none"/>
          </c:marker>
          <c:cat>
            <c:strRef>
              <c:f>'CXO-领先'!$J$26:$J$48</c:f>
              <c:strCache>
                <c:ptCount val="23"/>
                <c:pt idx="0">
                  <c:v>2017Q1</c:v>
                </c:pt>
                <c:pt idx="1">
                  <c:v>2017Q2</c:v>
                </c:pt>
                <c:pt idx="2">
                  <c:v>2017Q3</c:v>
                </c:pt>
                <c:pt idx="3">
                  <c:v>2017Q4</c:v>
                </c:pt>
                <c:pt idx="4">
                  <c:v>2018Q1</c:v>
                </c:pt>
                <c:pt idx="5">
                  <c:v>2018Q2</c:v>
                </c:pt>
                <c:pt idx="6">
                  <c:v>2018Q3</c:v>
                </c:pt>
                <c:pt idx="7">
                  <c:v>2018Q4</c:v>
                </c:pt>
                <c:pt idx="8">
                  <c:v>2019Q1</c:v>
                </c:pt>
                <c:pt idx="9">
                  <c:v>2019Q2</c:v>
                </c:pt>
                <c:pt idx="10">
                  <c:v>2019Q3</c:v>
                </c:pt>
                <c:pt idx="11">
                  <c:v>2019Q4</c:v>
                </c:pt>
                <c:pt idx="12">
                  <c:v>2020Q1</c:v>
                </c:pt>
                <c:pt idx="13">
                  <c:v>2020Q2</c:v>
                </c:pt>
                <c:pt idx="14">
                  <c:v>2020Q3</c:v>
                </c:pt>
                <c:pt idx="15">
                  <c:v>2020Q4</c:v>
                </c:pt>
                <c:pt idx="16">
                  <c:v>2021Q1</c:v>
                </c:pt>
                <c:pt idx="17">
                  <c:v>2021Q2</c:v>
                </c:pt>
                <c:pt idx="18">
                  <c:v>2021Q3</c:v>
                </c:pt>
                <c:pt idx="19">
                  <c:v>2021Q4</c:v>
                </c:pt>
                <c:pt idx="20">
                  <c:v>2022Q1</c:v>
                </c:pt>
                <c:pt idx="21">
                  <c:v>2022Q2</c:v>
                </c:pt>
                <c:pt idx="22">
                  <c:v>2022Q3</c:v>
                </c:pt>
              </c:strCache>
            </c:strRef>
          </c:cat>
          <c:val>
            <c:numRef>
              <c:f>'CXO-领先'!$O$26:$O$48</c:f>
              <c:numCache>
                <c:formatCode>_(* #,##0.00_);_(* \(#,##0.00\);_(* "-"??_);_(@_)</c:formatCode>
                <c:ptCount val="23"/>
                <c:pt idx="0">
                  <c:v>45.662500000000001</c:v>
                </c:pt>
                <c:pt idx="1">
                  <c:v>39.087499999999999</c:v>
                </c:pt>
                <c:pt idx="2">
                  <c:v>55.65</c:v>
                </c:pt>
                <c:pt idx="3">
                  <c:v>43.862499999999997</c:v>
                </c:pt>
                <c:pt idx="4">
                  <c:v>26.574999999999999</c:v>
                </c:pt>
                <c:pt idx="5">
                  <c:v>52.475000000000001</c:v>
                </c:pt>
                <c:pt idx="6">
                  <c:v>52.375</c:v>
                </c:pt>
                <c:pt idx="7">
                  <c:v>68.887500000000003</c:v>
                </c:pt>
                <c:pt idx="8">
                  <c:v>74.237499999999997</c:v>
                </c:pt>
                <c:pt idx="9">
                  <c:v>45.912500000000001</c:v>
                </c:pt>
                <c:pt idx="10">
                  <c:v>33.549999999999997</c:v>
                </c:pt>
                <c:pt idx="11">
                  <c:v>30.824999999999999</c:v>
                </c:pt>
                <c:pt idx="12">
                  <c:v>13.1625</c:v>
                </c:pt>
                <c:pt idx="13">
                  <c:v>43.3125</c:v>
                </c:pt>
                <c:pt idx="14">
                  <c:v>63.024999999999999</c:v>
                </c:pt>
                <c:pt idx="15">
                  <c:v>64.900000000000006</c:v>
                </c:pt>
                <c:pt idx="16">
                  <c:v>50.487499999999997</c:v>
                </c:pt>
                <c:pt idx="17">
                  <c:v>69.95</c:v>
                </c:pt>
                <c:pt idx="18">
                  <c:v>35.137500000000003</c:v>
                </c:pt>
                <c:pt idx="19">
                  <c:v>50.162500000000001</c:v>
                </c:pt>
                <c:pt idx="20">
                  <c:v>66.75</c:v>
                </c:pt>
                <c:pt idx="21">
                  <c:v>46.087499999999999</c:v>
                </c:pt>
                <c:pt idx="22">
                  <c:v>71.587500000000006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5145-4A9E-B939-8151D5D5E3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19962032"/>
        <c:axId val="1719962576"/>
      </c:lineChart>
      <c:lineChart>
        <c:grouping val="standard"/>
        <c:varyColors val="0"/>
        <c:ser>
          <c:idx val="1"/>
          <c:order val="1"/>
          <c:tx>
            <c:strRef>
              <c:f>'CXO-领先'!$N$1</c:f>
              <c:strCache>
                <c:ptCount val="1"/>
                <c:pt idx="0">
                  <c:v>全球医疗健康投融资额同比（右轴）</c:v>
                </c:pt>
              </c:strCache>
            </c:strRef>
          </c:tx>
          <c:spPr>
            <a:ln w="19050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cat>
            <c:strRef>
              <c:f>'CXO-领先'!$J$26:$J$48</c:f>
              <c:strCache>
                <c:ptCount val="23"/>
                <c:pt idx="0">
                  <c:v>2017Q1</c:v>
                </c:pt>
                <c:pt idx="1">
                  <c:v>2017Q2</c:v>
                </c:pt>
                <c:pt idx="2">
                  <c:v>2017Q3</c:v>
                </c:pt>
                <c:pt idx="3">
                  <c:v>2017Q4</c:v>
                </c:pt>
                <c:pt idx="4">
                  <c:v>2018Q1</c:v>
                </c:pt>
                <c:pt idx="5">
                  <c:v>2018Q2</c:v>
                </c:pt>
                <c:pt idx="6">
                  <c:v>2018Q3</c:v>
                </c:pt>
                <c:pt idx="7">
                  <c:v>2018Q4</c:v>
                </c:pt>
                <c:pt idx="8">
                  <c:v>2019Q1</c:v>
                </c:pt>
                <c:pt idx="9">
                  <c:v>2019Q2</c:v>
                </c:pt>
                <c:pt idx="10">
                  <c:v>2019Q3</c:v>
                </c:pt>
                <c:pt idx="11">
                  <c:v>2019Q4</c:v>
                </c:pt>
                <c:pt idx="12">
                  <c:v>2020Q1</c:v>
                </c:pt>
                <c:pt idx="13">
                  <c:v>2020Q2</c:v>
                </c:pt>
                <c:pt idx="14">
                  <c:v>2020Q3</c:v>
                </c:pt>
                <c:pt idx="15">
                  <c:v>2020Q4</c:v>
                </c:pt>
                <c:pt idx="16">
                  <c:v>2021Q1</c:v>
                </c:pt>
                <c:pt idx="17">
                  <c:v>2021Q2</c:v>
                </c:pt>
                <c:pt idx="18">
                  <c:v>2021Q3</c:v>
                </c:pt>
                <c:pt idx="19">
                  <c:v>2021Q4</c:v>
                </c:pt>
                <c:pt idx="20">
                  <c:v>2022Q1</c:v>
                </c:pt>
                <c:pt idx="21">
                  <c:v>2022Q2</c:v>
                </c:pt>
                <c:pt idx="22">
                  <c:v>2022Q3</c:v>
                </c:pt>
              </c:strCache>
            </c:strRef>
          </c:cat>
          <c:val>
            <c:numRef>
              <c:f>'CXO-领先'!$N$26:$N$48</c:f>
              <c:numCache>
                <c:formatCode>0%</c:formatCode>
                <c:ptCount val="23"/>
                <c:pt idx="0">
                  <c:v>0.11854402361042804</c:v>
                </c:pt>
                <c:pt idx="1">
                  <c:v>0.24663677130044848</c:v>
                </c:pt>
                <c:pt idx="2">
                  <c:v>0.67541799088019894</c:v>
                </c:pt>
                <c:pt idx="3">
                  <c:v>0.97507283910650688</c:v>
                </c:pt>
                <c:pt idx="4">
                  <c:v>0.57959542656112606</c:v>
                </c:pt>
                <c:pt idx="5">
                  <c:v>1.5567719737253674</c:v>
                </c:pt>
                <c:pt idx="6">
                  <c:v>0.28618556701030928</c:v>
                </c:pt>
                <c:pt idx="7">
                  <c:v>8.8510080314702533E-2</c:v>
                </c:pt>
                <c:pt idx="8">
                  <c:v>-9.0478841870822446E-4</c:v>
                </c:pt>
                <c:pt idx="9">
                  <c:v>-0.45849645216540247</c:v>
                </c:pt>
                <c:pt idx="10">
                  <c:v>-1.1221545367104846E-2</c:v>
                </c:pt>
                <c:pt idx="11">
                  <c:v>0.10487878331576583</c:v>
                </c:pt>
                <c:pt idx="12">
                  <c:v>8.505747126436769E-2</c:v>
                </c:pt>
                <c:pt idx="13">
                  <c:v>0.15148263202485168</c:v>
                </c:pt>
                <c:pt idx="14">
                  <c:v>0.51258106355382638</c:v>
                </c:pt>
                <c:pt idx="15">
                  <c:v>0.82555366269165242</c:v>
                </c:pt>
                <c:pt idx="16">
                  <c:v>1.2526964560862868</c:v>
                </c:pt>
                <c:pt idx="17">
                  <c:v>0.62946976014126643</c:v>
                </c:pt>
                <c:pt idx="18">
                  <c:v>0.27821128451380539</c:v>
                </c:pt>
                <c:pt idx="19">
                  <c:v>0.28589025755879072</c:v>
                </c:pt>
                <c:pt idx="20">
                  <c:v>-0.30295257637938888</c:v>
                </c:pt>
                <c:pt idx="21">
                  <c:v>-0.4225466586393738</c:v>
                </c:pt>
                <c:pt idx="22">
                  <c:v>-0.4504410827491363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1-5145-4A9E-B939-8151D5D5E3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19959856"/>
        <c:axId val="1719969648"/>
      </c:lineChart>
      <c:catAx>
        <c:axId val="1719962032"/>
        <c:scaling>
          <c:orientation val="minMax"/>
        </c:scaling>
        <c:delete val="0"/>
        <c:axPos val="b"/>
        <c:numFmt formatCode="yyyy\-mm" sourceLinked="0"/>
        <c:majorTickMark val="out"/>
        <c:minorTickMark val="none"/>
        <c:tickLblPos val="nextTo"/>
        <c:spPr>
          <a:noFill/>
          <a:ln w="6350" cap="flat" cmpd="sng" algn="ctr">
            <a:solidFill>
              <a:schemeClr val="tx1"/>
            </a:solidFill>
            <a:prstDash val="solid"/>
            <a:round/>
          </a:ln>
        </c:spPr>
        <c:txPr>
          <a:bodyPr rot="-54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Arial" panose="020B0604020202020204" pitchFamily="7" charset="0"/>
                <a:ea typeface="楷体" panose="02010609060101010101" pitchFamily="49" charset="-122"/>
                <a:cs typeface="+mn-cs"/>
              </a:defRPr>
            </a:pPr>
            <a:endParaRPr lang="zh-CN"/>
          </a:p>
        </c:txPr>
        <c:crossAx val="1719962576"/>
        <c:crosses val="autoZero"/>
        <c:auto val="1"/>
        <c:lblAlgn val="ctr"/>
        <c:lblOffset val="100"/>
        <c:noMultiLvlLbl val="0"/>
      </c:catAx>
      <c:valAx>
        <c:axId val="1719962576"/>
        <c:scaling>
          <c:orientation val="minMax"/>
        </c:scaling>
        <c:delete val="0"/>
        <c:axPos val="l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zh-CN" sz="700" b="0" i="0" u="none" strike="noStrike" kern="1200" baseline="0">
                    <a:solidFill>
                      <a:schemeClr val="tx1"/>
                    </a:solidFill>
                    <a:latin typeface="Arial" panose="020B0604020202020204" pitchFamily="7" charset="0"/>
                    <a:ea typeface="楷体" panose="02010609060101010101" pitchFamily="49" charset="-122"/>
                    <a:cs typeface="+mn-cs"/>
                  </a:defRPr>
                </a:pPr>
                <a:r>
                  <a:rPr lang="en-US" altLang="zh-CN" sz="700"/>
                  <a:t>(</a:t>
                </a:r>
                <a:r>
                  <a:rPr lang="zh-CN" altLang="en-US" sz="700"/>
                  <a:t>亿元</a:t>
                </a:r>
                <a:r>
                  <a:rPr lang="en-US" altLang="zh-CN" sz="700"/>
                  <a:t>)</a:t>
                </a:r>
              </a:p>
            </c:rich>
          </c:tx>
          <c:layout>
            <c:manualLayout>
              <c:xMode val="edge"/>
              <c:yMode val="edge"/>
              <c:x val="0"/>
              <c:y val="8.2531350247885805E-4"/>
            </c:manualLayout>
          </c:layout>
          <c:overlay val="0"/>
        </c:title>
        <c:numFmt formatCode="#,##0_);\(#,##0\)" sourceLinked="0"/>
        <c:majorTickMark val="out"/>
        <c:minorTickMark val="none"/>
        <c:tickLblPos val="nextTo"/>
        <c:spPr>
          <a:noFill/>
          <a:ln w="6350" cap="flat" cmpd="sng" algn="ctr">
            <a:solidFill>
              <a:schemeClr val="tx1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Arial" panose="020B0604020202020204" pitchFamily="7" charset="0"/>
                <a:ea typeface="楷体" panose="02010609060101010101" pitchFamily="49" charset="-122"/>
                <a:cs typeface="+mn-cs"/>
              </a:defRPr>
            </a:pPr>
            <a:endParaRPr lang="zh-CN"/>
          </a:p>
        </c:txPr>
        <c:crossAx val="1719962032"/>
        <c:crosses val="autoZero"/>
        <c:crossBetween val="between"/>
      </c:valAx>
      <c:catAx>
        <c:axId val="171995985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1719969648"/>
        <c:crosses val="autoZero"/>
        <c:auto val="1"/>
        <c:lblAlgn val="ctr"/>
        <c:lblOffset val="100"/>
        <c:noMultiLvlLbl val="0"/>
      </c:catAx>
      <c:valAx>
        <c:axId val="1719969648"/>
        <c:scaling>
          <c:orientation val="minMax"/>
        </c:scaling>
        <c:delete val="0"/>
        <c:axPos val="r"/>
        <c:numFmt formatCode="0%" sourceLinked="0"/>
        <c:majorTickMark val="out"/>
        <c:minorTickMark val="none"/>
        <c:tickLblPos val="nextTo"/>
        <c:spPr>
          <a:noFill/>
          <a:ln w="6350" cap="flat" cmpd="sng" algn="ctr">
            <a:solidFill>
              <a:schemeClr val="tx1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Arial" panose="020B0604020202020204" pitchFamily="7" charset="0"/>
                <a:ea typeface="楷体" panose="02010609060101010101" pitchFamily="49" charset="-122"/>
                <a:cs typeface="+mn-cs"/>
              </a:defRPr>
            </a:pPr>
            <a:endParaRPr lang="zh-CN"/>
          </a:p>
        </c:txPr>
        <c:crossAx val="1719959856"/>
        <c:crosses val="max"/>
        <c:crossBetween val="between"/>
      </c:valAx>
      <c:spPr>
        <a:noFill/>
        <a:ln w="25400">
          <a:noFill/>
        </a:ln>
      </c:spPr>
    </c:plotArea>
    <c:legend>
      <c:legendPos val="t"/>
      <c:layout>
        <c:manualLayout>
          <c:xMode val="edge"/>
          <c:yMode val="edge"/>
          <c:x val="0.124940737670949"/>
          <c:y val="4.28838361496948E-2"/>
          <c:w val="0.768421052631579"/>
          <c:h val="6.6721755286207204E-2"/>
        </c:manualLayout>
      </c:layout>
      <c:overlay val="0"/>
      <c:txPr>
        <a:bodyPr rot="0" spcFirstLastPara="0" vertOverflow="ellipsis" vert="horz" wrap="square" anchor="ctr" anchorCtr="1"/>
        <a:lstStyle/>
        <a:p>
          <a:pPr>
            <a:defRPr lang="zh-CN" sz="700" b="0" i="0" u="none" strike="noStrike" kern="1200" baseline="0">
              <a:solidFill>
                <a:schemeClr val="tx1"/>
              </a:solidFill>
              <a:latin typeface="Arial" panose="020B0604020202020204" pitchFamily="7" charset="0"/>
              <a:ea typeface="楷体" panose="02010609060101010101" pitchFamily="49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6350" cap="flat" cmpd="sng" algn="ctr">
      <a:noFill/>
      <a:prstDash val="solid"/>
      <a:round/>
    </a:ln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5.0182232559008499E-2"/>
          <c:y val="0.12845103429302723"/>
          <c:w val="0.89726305564117703"/>
          <c:h val="0.72784370267037224"/>
        </c:manualLayout>
      </c:layout>
      <c:lineChart>
        <c:grouping val="standard"/>
        <c:varyColors val="0"/>
        <c:ser>
          <c:idx val="0"/>
          <c:order val="0"/>
          <c:tx>
            <c:strRef>
              <c:f>'CXO-领先'!$AF$1</c:f>
              <c:strCache>
                <c:ptCount val="1"/>
                <c:pt idx="0">
                  <c:v>相对PETTM（剔除负值）：CXO/全A</c:v>
                </c:pt>
              </c:strCache>
            </c:strRef>
          </c:tx>
          <c:marker>
            <c:symbol val="none"/>
          </c:marker>
          <c:cat>
            <c:numRef>
              <c:f>'CXO-领先'!$Z$2:$Z$71</c:f>
              <c:numCache>
                <c:formatCode>m/d/yyyy</c:formatCode>
                <c:ptCount val="70"/>
                <c:pt idx="0">
                  <c:v>42766</c:v>
                </c:pt>
                <c:pt idx="1">
                  <c:v>42794</c:v>
                </c:pt>
                <c:pt idx="2">
                  <c:v>42825</c:v>
                </c:pt>
                <c:pt idx="3">
                  <c:v>42855</c:v>
                </c:pt>
                <c:pt idx="4">
                  <c:v>42886</c:v>
                </c:pt>
                <c:pt idx="5">
                  <c:v>42916</c:v>
                </c:pt>
                <c:pt idx="6">
                  <c:v>42947</c:v>
                </c:pt>
                <c:pt idx="7">
                  <c:v>42978</c:v>
                </c:pt>
                <c:pt idx="8">
                  <c:v>43008</c:v>
                </c:pt>
                <c:pt idx="9">
                  <c:v>43039</c:v>
                </c:pt>
                <c:pt idx="10">
                  <c:v>43069</c:v>
                </c:pt>
                <c:pt idx="11">
                  <c:v>43100</c:v>
                </c:pt>
                <c:pt idx="12">
                  <c:v>43131</c:v>
                </c:pt>
                <c:pt idx="13">
                  <c:v>43159</c:v>
                </c:pt>
                <c:pt idx="14">
                  <c:v>43190</c:v>
                </c:pt>
                <c:pt idx="15">
                  <c:v>43220</c:v>
                </c:pt>
                <c:pt idx="16">
                  <c:v>43251</c:v>
                </c:pt>
                <c:pt idx="17">
                  <c:v>43281</c:v>
                </c:pt>
                <c:pt idx="18">
                  <c:v>43312</c:v>
                </c:pt>
                <c:pt idx="19">
                  <c:v>43343</c:v>
                </c:pt>
                <c:pt idx="20">
                  <c:v>43373</c:v>
                </c:pt>
                <c:pt idx="21">
                  <c:v>43404</c:v>
                </c:pt>
                <c:pt idx="22">
                  <c:v>43434</c:v>
                </c:pt>
                <c:pt idx="23">
                  <c:v>43465</c:v>
                </c:pt>
                <c:pt idx="24">
                  <c:v>43496</c:v>
                </c:pt>
                <c:pt idx="25">
                  <c:v>43524</c:v>
                </c:pt>
                <c:pt idx="26">
                  <c:v>43555</c:v>
                </c:pt>
                <c:pt idx="27">
                  <c:v>43585</c:v>
                </c:pt>
                <c:pt idx="28">
                  <c:v>43616</c:v>
                </c:pt>
                <c:pt idx="29">
                  <c:v>43646</c:v>
                </c:pt>
                <c:pt idx="30">
                  <c:v>43677</c:v>
                </c:pt>
                <c:pt idx="31">
                  <c:v>43708</c:v>
                </c:pt>
                <c:pt idx="32">
                  <c:v>43738</c:v>
                </c:pt>
                <c:pt idx="33">
                  <c:v>43769</c:v>
                </c:pt>
                <c:pt idx="34">
                  <c:v>43799</c:v>
                </c:pt>
                <c:pt idx="35">
                  <c:v>43830</c:v>
                </c:pt>
                <c:pt idx="36">
                  <c:v>43861</c:v>
                </c:pt>
                <c:pt idx="37">
                  <c:v>43890</c:v>
                </c:pt>
                <c:pt idx="38">
                  <c:v>43921</c:v>
                </c:pt>
                <c:pt idx="39">
                  <c:v>43951</c:v>
                </c:pt>
                <c:pt idx="40">
                  <c:v>43982</c:v>
                </c:pt>
                <c:pt idx="41">
                  <c:v>44012</c:v>
                </c:pt>
                <c:pt idx="42">
                  <c:v>44043</c:v>
                </c:pt>
                <c:pt idx="43">
                  <c:v>44074</c:v>
                </c:pt>
                <c:pt idx="44">
                  <c:v>44104</c:v>
                </c:pt>
                <c:pt idx="45">
                  <c:v>44135</c:v>
                </c:pt>
                <c:pt idx="46">
                  <c:v>44165</c:v>
                </c:pt>
                <c:pt idx="47">
                  <c:v>44196</c:v>
                </c:pt>
                <c:pt idx="48">
                  <c:v>44227</c:v>
                </c:pt>
                <c:pt idx="49">
                  <c:v>44255</c:v>
                </c:pt>
                <c:pt idx="50">
                  <c:v>44286</c:v>
                </c:pt>
                <c:pt idx="51">
                  <c:v>44316</c:v>
                </c:pt>
                <c:pt idx="52">
                  <c:v>44347</c:v>
                </c:pt>
                <c:pt idx="53">
                  <c:v>44377</c:v>
                </c:pt>
                <c:pt idx="54">
                  <c:v>44408</c:v>
                </c:pt>
                <c:pt idx="55">
                  <c:v>44439</c:v>
                </c:pt>
                <c:pt idx="56">
                  <c:v>44469</c:v>
                </c:pt>
                <c:pt idx="57">
                  <c:v>44500</c:v>
                </c:pt>
                <c:pt idx="58">
                  <c:v>44530</c:v>
                </c:pt>
                <c:pt idx="59">
                  <c:v>44561</c:v>
                </c:pt>
                <c:pt idx="60">
                  <c:v>44592</c:v>
                </c:pt>
                <c:pt idx="61">
                  <c:v>44620</c:v>
                </c:pt>
                <c:pt idx="62">
                  <c:v>44651</c:v>
                </c:pt>
                <c:pt idx="63">
                  <c:v>44681</c:v>
                </c:pt>
                <c:pt idx="64">
                  <c:v>44712</c:v>
                </c:pt>
                <c:pt idx="65">
                  <c:v>44742</c:v>
                </c:pt>
                <c:pt idx="66">
                  <c:v>44773</c:v>
                </c:pt>
                <c:pt idx="67">
                  <c:v>44804</c:v>
                </c:pt>
                <c:pt idx="68">
                  <c:v>44834</c:v>
                </c:pt>
                <c:pt idx="69">
                  <c:v>44865</c:v>
                </c:pt>
              </c:numCache>
            </c:numRef>
          </c:cat>
          <c:val>
            <c:numRef>
              <c:f>'CXO-领先'!$AF$2:$AF$71</c:f>
              <c:numCache>
                <c:formatCode>_(* #,##0.00_);_(* \(#,##0.00\);_(* "-"??_);_(@_)</c:formatCode>
                <c:ptCount val="70"/>
                <c:pt idx="0">
                  <c:v>4.0711709991833445</c:v>
                </c:pt>
                <c:pt idx="1">
                  <c:v>3.5183789650441297</c:v>
                </c:pt>
                <c:pt idx="2">
                  <c:v>3.4812132742140873</c:v>
                </c:pt>
                <c:pt idx="3">
                  <c:v>3.236755162241888</c:v>
                </c:pt>
                <c:pt idx="4">
                  <c:v>3.1845052962466931</c:v>
                </c:pt>
                <c:pt idx="5">
                  <c:v>3.2072591206735268</c:v>
                </c:pt>
                <c:pt idx="6">
                  <c:v>3.053120436898066</c:v>
                </c:pt>
                <c:pt idx="7">
                  <c:v>3.0507389162561576</c:v>
                </c:pt>
                <c:pt idx="8">
                  <c:v>3.0791482731757989</c:v>
                </c:pt>
                <c:pt idx="9">
                  <c:v>3.0711369296379827</c:v>
                </c:pt>
                <c:pt idx="10">
                  <c:v>2.9821578149208627</c:v>
                </c:pt>
                <c:pt idx="11">
                  <c:v>3.3017109593885157</c:v>
                </c:pt>
                <c:pt idx="12">
                  <c:v>3.1779256951328896</c:v>
                </c:pt>
                <c:pt idx="13">
                  <c:v>2.8781770231493509</c:v>
                </c:pt>
                <c:pt idx="14">
                  <c:v>3.7280593465088625</c:v>
                </c:pt>
                <c:pt idx="15">
                  <c:v>4.2616120136321483</c:v>
                </c:pt>
                <c:pt idx="16">
                  <c:v>4.2456116695268449</c:v>
                </c:pt>
                <c:pt idx="17">
                  <c:v>5.1288220351381177</c:v>
                </c:pt>
                <c:pt idx="18">
                  <c:v>4.5570873592987349</c:v>
                </c:pt>
                <c:pt idx="19">
                  <c:v>3.8134090675590389</c:v>
                </c:pt>
                <c:pt idx="20">
                  <c:v>3.930832742558021</c:v>
                </c:pt>
                <c:pt idx="21">
                  <c:v>3.454703625140024</c:v>
                </c:pt>
                <c:pt idx="22">
                  <c:v>3.4096126991139974</c:v>
                </c:pt>
                <c:pt idx="23">
                  <c:v>3.5291695771869991</c:v>
                </c:pt>
                <c:pt idx="24">
                  <c:v>3.4801683499024803</c:v>
                </c:pt>
                <c:pt idx="25">
                  <c:v>3.5582676094642371</c:v>
                </c:pt>
                <c:pt idx="26">
                  <c:v>3.5760988660975919</c:v>
                </c:pt>
                <c:pt idx="27">
                  <c:v>3.324993086374231</c:v>
                </c:pt>
                <c:pt idx="28">
                  <c:v>3.3366414134354643</c:v>
                </c:pt>
                <c:pt idx="29">
                  <c:v>3.5621268859220665</c:v>
                </c:pt>
                <c:pt idx="30">
                  <c:v>3.5324710836455115</c:v>
                </c:pt>
                <c:pt idx="31">
                  <c:v>4.6630200286720394</c:v>
                </c:pt>
                <c:pt idx="32">
                  <c:v>4.7828189662915142</c:v>
                </c:pt>
                <c:pt idx="33">
                  <c:v>4.9458370010199664</c:v>
                </c:pt>
                <c:pt idx="34">
                  <c:v>4.7182406264629524</c:v>
                </c:pt>
                <c:pt idx="35">
                  <c:v>4.6395207906022744</c:v>
                </c:pt>
                <c:pt idx="36">
                  <c:v>5.1136675433489263</c:v>
                </c:pt>
                <c:pt idx="37">
                  <c:v>5.3294952000862903</c:v>
                </c:pt>
                <c:pt idx="38">
                  <c:v>5.3913734587790518</c:v>
                </c:pt>
                <c:pt idx="39">
                  <c:v>5.3277924090870279</c:v>
                </c:pt>
                <c:pt idx="40">
                  <c:v>5.9237824595786375</c:v>
                </c:pt>
                <c:pt idx="41">
                  <c:v>6.8924820813609635</c:v>
                </c:pt>
                <c:pt idx="42">
                  <c:v>5.7343862439874265</c:v>
                </c:pt>
                <c:pt idx="43">
                  <c:v>4.999853112442425</c:v>
                </c:pt>
                <c:pt idx="44">
                  <c:v>4.94309261516905</c:v>
                </c:pt>
                <c:pt idx="45">
                  <c:v>5.2309691814251851</c:v>
                </c:pt>
                <c:pt idx="46">
                  <c:v>4.4489819879919938</c:v>
                </c:pt>
                <c:pt idx="47">
                  <c:v>5.5285706890303876</c:v>
                </c:pt>
                <c:pt idx="48">
                  <c:v>6.4207813403850924</c:v>
                </c:pt>
                <c:pt idx="49">
                  <c:v>5.7469153156530162</c:v>
                </c:pt>
                <c:pt idx="50">
                  <c:v>5.6053656901374405</c:v>
                </c:pt>
                <c:pt idx="51">
                  <c:v>5.418157349403331</c:v>
                </c:pt>
                <c:pt idx="52">
                  <c:v>5.6120840185125527</c:v>
                </c:pt>
                <c:pt idx="53">
                  <c:v>6.2395366553145726</c:v>
                </c:pt>
                <c:pt idx="54">
                  <c:v>6.1848279841496954</c:v>
                </c:pt>
                <c:pt idx="55">
                  <c:v>5.7646013714549964</c:v>
                </c:pt>
                <c:pt idx="56">
                  <c:v>6.8743766629931136</c:v>
                </c:pt>
                <c:pt idx="57">
                  <c:v>6.0560826546077351</c:v>
                </c:pt>
                <c:pt idx="58">
                  <c:v>5.7674362339791081</c:v>
                </c:pt>
                <c:pt idx="59">
                  <c:v>4.8678079331941548</c:v>
                </c:pt>
                <c:pt idx="60">
                  <c:v>4.444286774801764</c:v>
                </c:pt>
                <c:pt idx="61">
                  <c:v>4.044144075249493</c:v>
                </c:pt>
                <c:pt idx="62">
                  <c:v>4.2314488601313283</c:v>
                </c:pt>
                <c:pt idx="63">
                  <c:v>3.7868942895482336</c:v>
                </c:pt>
                <c:pt idx="64">
                  <c:v>3.4916995934055692</c:v>
                </c:pt>
                <c:pt idx="65">
                  <c:v>3.7212085671255881</c:v>
                </c:pt>
                <c:pt idx="66">
                  <c:v>3.0277737385487855</c:v>
                </c:pt>
                <c:pt idx="67">
                  <c:v>2.7513074215184923</c:v>
                </c:pt>
                <c:pt idx="68">
                  <c:v>2.3637049003769519</c:v>
                </c:pt>
                <c:pt idx="69">
                  <c:v>2.1691154710582512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25FD-4763-A190-4225509E27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19963120"/>
        <c:axId val="1719948976"/>
      </c:lineChart>
      <c:lineChart>
        <c:grouping val="standard"/>
        <c:varyColors val="0"/>
        <c:ser>
          <c:idx val="1"/>
          <c:order val="1"/>
          <c:tx>
            <c:strRef>
              <c:f>'CXO-领先'!$AG$1</c:f>
              <c:strCache>
                <c:ptCount val="1"/>
                <c:pt idx="0">
                  <c:v>全球医药健康领域投融资额同比（右轴）</c:v>
                </c:pt>
              </c:strCache>
            </c:strRef>
          </c:tx>
          <c:spPr>
            <a:ln w="12700" cap="rnd" cmpd="sng" algn="ctr">
              <a:solidFill>
                <a:srgbClr val="00B0F0"/>
              </a:solidFill>
              <a:prstDash val="dash"/>
              <a:round/>
            </a:ln>
          </c:spPr>
          <c:marker>
            <c:symbol val="none"/>
          </c:marker>
          <c:cat>
            <c:numRef>
              <c:f>'CXO-领先'!$Z$2:$Z$71</c:f>
              <c:numCache>
                <c:formatCode>m/d/yyyy</c:formatCode>
                <c:ptCount val="70"/>
                <c:pt idx="0">
                  <c:v>42766</c:v>
                </c:pt>
                <c:pt idx="1">
                  <c:v>42794</c:v>
                </c:pt>
                <c:pt idx="2">
                  <c:v>42825</c:v>
                </c:pt>
                <c:pt idx="3">
                  <c:v>42855</c:v>
                </c:pt>
                <c:pt idx="4">
                  <c:v>42886</c:v>
                </c:pt>
                <c:pt idx="5">
                  <c:v>42916</c:v>
                </c:pt>
                <c:pt idx="6">
                  <c:v>42947</c:v>
                </c:pt>
                <c:pt idx="7">
                  <c:v>42978</c:v>
                </c:pt>
                <c:pt idx="8">
                  <c:v>43008</c:v>
                </c:pt>
                <c:pt idx="9">
                  <c:v>43039</c:v>
                </c:pt>
                <c:pt idx="10">
                  <c:v>43069</c:v>
                </c:pt>
                <c:pt idx="11">
                  <c:v>43100</c:v>
                </c:pt>
                <c:pt idx="12">
                  <c:v>43131</c:v>
                </c:pt>
                <c:pt idx="13">
                  <c:v>43159</c:v>
                </c:pt>
                <c:pt idx="14">
                  <c:v>43190</c:v>
                </c:pt>
                <c:pt idx="15">
                  <c:v>43220</c:v>
                </c:pt>
                <c:pt idx="16">
                  <c:v>43251</c:v>
                </c:pt>
                <c:pt idx="17">
                  <c:v>43281</c:v>
                </c:pt>
                <c:pt idx="18">
                  <c:v>43312</c:v>
                </c:pt>
                <c:pt idx="19">
                  <c:v>43343</c:v>
                </c:pt>
                <c:pt idx="20">
                  <c:v>43373</c:v>
                </c:pt>
                <c:pt idx="21">
                  <c:v>43404</c:v>
                </c:pt>
                <c:pt idx="22">
                  <c:v>43434</c:v>
                </c:pt>
                <c:pt idx="23">
                  <c:v>43465</c:v>
                </c:pt>
                <c:pt idx="24">
                  <c:v>43496</c:v>
                </c:pt>
                <c:pt idx="25">
                  <c:v>43524</c:v>
                </c:pt>
                <c:pt idx="26">
                  <c:v>43555</c:v>
                </c:pt>
                <c:pt idx="27">
                  <c:v>43585</c:v>
                </c:pt>
                <c:pt idx="28">
                  <c:v>43616</c:v>
                </c:pt>
                <c:pt idx="29">
                  <c:v>43646</c:v>
                </c:pt>
                <c:pt idx="30">
                  <c:v>43677</c:v>
                </c:pt>
                <c:pt idx="31">
                  <c:v>43708</c:v>
                </c:pt>
                <c:pt idx="32">
                  <c:v>43738</c:v>
                </c:pt>
                <c:pt idx="33">
                  <c:v>43769</c:v>
                </c:pt>
                <c:pt idx="34">
                  <c:v>43799</c:v>
                </c:pt>
                <c:pt idx="35">
                  <c:v>43830</c:v>
                </c:pt>
                <c:pt idx="36">
                  <c:v>43861</c:v>
                </c:pt>
                <c:pt idx="37">
                  <c:v>43890</c:v>
                </c:pt>
                <c:pt idx="38">
                  <c:v>43921</c:v>
                </c:pt>
                <c:pt idx="39">
                  <c:v>43951</c:v>
                </c:pt>
                <c:pt idx="40">
                  <c:v>43982</c:v>
                </c:pt>
                <c:pt idx="41">
                  <c:v>44012</c:v>
                </c:pt>
                <c:pt idx="42">
                  <c:v>44043</c:v>
                </c:pt>
                <c:pt idx="43">
                  <c:v>44074</c:v>
                </c:pt>
                <c:pt idx="44">
                  <c:v>44104</c:v>
                </c:pt>
                <c:pt idx="45">
                  <c:v>44135</c:v>
                </c:pt>
                <c:pt idx="46">
                  <c:v>44165</c:v>
                </c:pt>
                <c:pt idx="47">
                  <c:v>44196</c:v>
                </c:pt>
                <c:pt idx="48">
                  <c:v>44227</c:v>
                </c:pt>
                <c:pt idx="49">
                  <c:v>44255</c:v>
                </c:pt>
                <c:pt idx="50">
                  <c:v>44286</c:v>
                </c:pt>
                <c:pt idx="51">
                  <c:v>44316</c:v>
                </c:pt>
                <c:pt idx="52">
                  <c:v>44347</c:v>
                </c:pt>
                <c:pt idx="53">
                  <c:v>44377</c:v>
                </c:pt>
                <c:pt idx="54">
                  <c:v>44408</c:v>
                </c:pt>
                <c:pt idx="55">
                  <c:v>44439</c:v>
                </c:pt>
                <c:pt idx="56">
                  <c:v>44469</c:v>
                </c:pt>
                <c:pt idx="57">
                  <c:v>44500</c:v>
                </c:pt>
                <c:pt idx="58">
                  <c:v>44530</c:v>
                </c:pt>
                <c:pt idx="59">
                  <c:v>44561</c:v>
                </c:pt>
                <c:pt idx="60">
                  <c:v>44592</c:v>
                </c:pt>
                <c:pt idx="61">
                  <c:v>44620</c:v>
                </c:pt>
                <c:pt idx="62">
                  <c:v>44651</c:v>
                </c:pt>
                <c:pt idx="63">
                  <c:v>44681</c:v>
                </c:pt>
                <c:pt idx="64">
                  <c:v>44712</c:v>
                </c:pt>
                <c:pt idx="65">
                  <c:v>44742</c:v>
                </c:pt>
                <c:pt idx="66">
                  <c:v>44773</c:v>
                </c:pt>
                <c:pt idx="67">
                  <c:v>44804</c:v>
                </c:pt>
                <c:pt idx="68">
                  <c:v>44834</c:v>
                </c:pt>
                <c:pt idx="69">
                  <c:v>44865</c:v>
                </c:pt>
              </c:numCache>
            </c:numRef>
          </c:cat>
          <c:val>
            <c:numRef>
              <c:f>'CXO-领先'!$AG$2:$AG$71</c:f>
              <c:numCache>
                <c:formatCode>0%</c:formatCode>
                <c:ptCount val="70"/>
                <c:pt idx="0">
                  <c:v>#N/A</c:v>
                </c:pt>
                <c:pt idx="1">
                  <c:v>#N/A</c:v>
                </c:pt>
                <c:pt idx="2">
                  <c:v>0.11854402361042804</c:v>
                </c:pt>
                <c:pt idx="3">
                  <c:v>#N/A</c:v>
                </c:pt>
                <c:pt idx="4">
                  <c:v>#N/A</c:v>
                </c:pt>
                <c:pt idx="5">
                  <c:v>0.24663677130044848</c:v>
                </c:pt>
                <c:pt idx="6">
                  <c:v>#N/A</c:v>
                </c:pt>
                <c:pt idx="7">
                  <c:v>#N/A</c:v>
                </c:pt>
                <c:pt idx="8">
                  <c:v>0.67541799088019894</c:v>
                </c:pt>
                <c:pt idx="9">
                  <c:v>#N/A</c:v>
                </c:pt>
                <c:pt idx="10">
                  <c:v>#N/A</c:v>
                </c:pt>
                <c:pt idx="11">
                  <c:v>0.97507283910650688</c:v>
                </c:pt>
                <c:pt idx="12">
                  <c:v>#N/A</c:v>
                </c:pt>
                <c:pt idx="13">
                  <c:v>#N/A</c:v>
                </c:pt>
                <c:pt idx="14">
                  <c:v>0.57959542656112606</c:v>
                </c:pt>
                <c:pt idx="15">
                  <c:v>#N/A</c:v>
                </c:pt>
                <c:pt idx="16">
                  <c:v>#N/A</c:v>
                </c:pt>
                <c:pt idx="17">
                  <c:v>1.5567719737253674</c:v>
                </c:pt>
                <c:pt idx="18">
                  <c:v>#N/A</c:v>
                </c:pt>
                <c:pt idx="19">
                  <c:v>#N/A</c:v>
                </c:pt>
                <c:pt idx="20">
                  <c:v>0.28618556701030928</c:v>
                </c:pt>
                <c:pt idx="21">
                  <c:v>#N/A</c:v>
                </c:pt>
                <c:pt idx="22">
                  <c:v>#N/A</c:v>
                </c:pt>
                <c:pt idx="23">
                  <c:v>8.8510080314702533E-2</c:v>
                </c:pt>
                <c:pt idx="24">
                  <c:v>#N/A</c:v>
                </c:pt>
                <c:pt idx="25">
                  <c:v>#N/A</c:v>
                </c:pt>
                <c:pt idx="26">
                  <c:v>-9.0478841870822446E-4</c:v>
                </c:pt>
                <c:pt idx="27">
                  <c:v>#N/A</c:v>
                </c:pt>
                <c:pt idx="28">
                  <c:v>#N/A</c:v>
                </c:pt>
                <c:pt idx="29">
                  <c:v>-0.45849645216540247</c:v>
                </c:pt>
                <c:pt idx="30">
                  <c:v>#N/A</c:v>
                </c:pt>
                <c:pt idx="31">
                  <c:v>#N/A</c:v>
                </c:pt>
                <c:pt idx="32">
                  <c:v>-1.1221545367104846E-2</c:v>
                </c:pt>
                <c:pt idx="33">
                  <c:v>#N/A</c:v>
                </c:pt>
                <c:pt idx="34">
                  <c:v>#N/A</c:v>
                </c:pt>
                <c:pt idx="35">
                  <c:v>0.10487878331576583</c:v>
                </c:pt>
                <c:pt idx="36">
                  <c:v>#N/A</c:v>
                </c:pt>
                <c:pt idx="37">
                  <c:v>#N/A</c:v>
                </c:pt>
                <c:pt idx="38">
                  <c:v>8.505747126436769E-2</c:v>
                </c:pt>
                <c:pt idx="39">
                  <c:v>#N/A</c:v>
                </c:pt>
                <c:pt idx="40">
                  <c:v>#N/A</c:v>
                </c:pt>
                <c:pt idx="41">
                  <c:v>0.15148263202485168</c:v>
                </c:pt>
                <c:pt idx="42">
                  <c:v>#N/A</c:v>
                </c:pt>
                <c:pt idx="43">
                  <c:v>#N/A</c:v>
                </c:pt>
                <c:pt idx="44">
                  <c:v>0.51258106355382638</c:v>
                </c:pt>
                <c:pt idx="45">
                  <c:v>#N/A</c:v>
                </c:pt>
                <c:pt idx="46">
                  <c:v>#N/A</c:v>
                </c:pt>
                <c:pt idx="47">
                  <c:v>0.82555366269165242</c:v>
                </c:pt>
                <c:pt idx="48">
                  <c:v>#N/A</c:v>
                </c:pt>
                <c:pt idx="49">
                  <c:v>#N/A</c:v>
                </c:pt>
                <c:pt idx="50">
                  <c:v>1.2526964560862868</c:v>
                </c:pt>
                <c:pt idx="51">
                  <c:v>#N/A</c:v>
                </c:pt>
                <c:pt idx="52">
                  <c:v>#N/A</c:v>
                </c:pt>
                <c:pt idx="53">
                  <c:v>0.62946976014126643</c:v>
                </c:pt>
                <c:pt idx="54">
                  <c:v>#N/A</c:v>
                </c:pt>
                <c:pt idx="55">
                  <c:v>#N/A</c:v>
                </c:pt>
                <c:pt idx="56">
                  <c:v>0.27821128451380539</c:v>
                </c:pt>
                <c:pt idx="57">
                  <c:v>#N/A</c:v>
                </c:pt>
                <c:pt idx="58">
                  <c:v>#N/A</c:v>
                </c:pt>
                <c:pt idx="59">
                  <c:v>0.28589025755879072</c:v>
                </c:pt>
                <c:pt idx="60">
                  <c:v>#N/A</c:v>
                </c:pt>
                <c:pt idx="61">
                  <c:v>#N/A</c:v>
                </c:pt>
                <c:pt idx="62">
                  <c:v>-0.30295257637938888</c:v>
                </c:pt>
                <c:pt idx="63">
                  <c:v>#N/A</c:v>
                </c:pt>
                <c:pt idx="64">
                  <c:v>#N/A</c:v>
                </c:pt>
                <c:pt idx="65">
                  <c:v>-0.4225466586393738</c:v>
                </c:pt>
                <c:pt idx="66">
                  <c:v>#N/A</c:v>
                </c:pt>
                <c:pt idx="67" formatCode="General">
                  <c:v>#N/A</c:v>
                </c:pt>
                <c:pt idx="68">
                  <c:v>-0.4504410827491363</c:v>
                </c:pt>
                <c:pt idx="69">
                  <c:v>#N/A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1-25FD-4763-A190-4225509E27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19966384"/>
        <c:axId val="1719951696"/>
      </c:lineChart>
      <c:dateAx>
        <c:axId val="1719963120"/>
        <c:scaling>
          <c:orientation val="minMax"/>
        </c:scaling>
        <c:delete val="0"/>
        <c:axPos val="b"/>
        <c:numFmt formatCode="yyyy\-mm" sourceLinked="0"/>
        <c:majorTickMark val="out"/>
        <c:minorTickMark val="none"/>
        <c:tickLblPos val="nextTo"/>
        <c:spPr>
          <a:noFill/>
          <a:ln w="6350" cap="flat" cmpd="sng" algn="ctr">
            <a:solidFill>
              <a:schemeClr val="tx1"/>
            </a:solidFill>
            <a:prstDash val="solid"/>
            <a:round/>
          </a:ln>
        </c:spPr>
        <c:txPr>
          <a:bodyPr rot="-54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Arial" panose="020B0604020202020204" pitchFamily="7" charset="0"/>
                <a:ea typeface="楷体" panose="02010609060101010101" pitchFamily="49" charset="-122"/>
                <a:cs typeface="+mn-cs"/>
              </a:defRPr>
            </a:pPr>
            <a:endParaRPr lang="zh-CN"/>
          </a:p>
        </c:txPr>
        <c:crossAx val="1719948976"/>
        <c:crosses val="autoZero"/>
        <c:auto val="1"/>
        <c:lblOffset val="100"/>
        <c:baseTimeUnit val="months"/>
      </c:dateAx>
      <c:valAx>
        <c:axId val="1719948976"/>
        <c:scaling>
          <c:orientation val="minMax"/>
          <c:min val="1.5"/>
        </c:scaling>
        <c:delete val="0"/>
        <c:axPos val="l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zh-CN" sz="700" b="0" i="0" u="none" strike="noStrike" kern="1200" baseline="0">
                    <a:solidFill>
                      <a:schemeClr val="tx1"/>
                    </a:solidFill>
                    <a:latin typeface="Arial" panose="020B0604020202020204" pitchFamily="7" charset="0"/>
                    <a:ea typeface="楷体" panose="02010609060101010101" pitchFamily="49" charset="-122"/>
                    <a:cs typeface="+mn-cs"/>
                  </a:defRPr>
                </a:pPr>
                <a:r>
                  <a:rPr lang="en-US" altLang="zh-CN" sz="700"/>
                  <a:t>(x)</a:t>
                </a:r>
              </a:p>
            </c:rich>
          </c:tx>
          <c:layout>
            <c:manualLayout>
              <c:xMode val="edge"/>
              <c:yMode val="edge"/>
              <c:x val="0"/>
              <c:y val="8.2531350247885805E-4"/>
            </c:manualLayout>
          </c:layout>
          <c:overlay val="0"/>
        </c:title>
        <c:numFmt formatCode="#,##0.0_);[Red]\(#,##0.0\)" sourceLinked="0"/>
        <c:majorTickMark val="out"/>
        <c:minorTickMark val="none"/>
        <c:tickLblPos val="nextTo"/>
        <c:spPr>
          <a:noFill/>
          <a:ln w="6350" cap="flat" cmpd="sng" algn="ctr">
            <a:solidFill>
              <a:schemeClr val="tx1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Arial" panose="020B0604020202020204" pitchFamily="7" charset="0"/>
                <a:ea typeface="楷体" panose="02010609060101010101" pitchFamily="49" charset="-122"/>
                <a:cs typeface="+mn-cs"/>
              </a:defRPr>
            </a:pPr>
            <a:endParaRPr lang="zh-CN"/>
          </a:p>
        </c:txPr>
        <c:crossAx val="1719963120"/>
        <c:crosses val="autoZero"/>
        <c:crossBetween val="between"/>
      </c:valAx>
      <c:dateAx>
        <c:axId val="1719966384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one"/>
        <c:crossAx val="1719951696"/>
        <c:crosses val="autoZero"/>
        <c:auto val="1"/>
        <c:lblOffset val="100"/>
        <c:baseTimeUnit val="months"/>
      </c:dateAx>
      <c:valAx>
        <c:axId val="1719951696"/>
        <c:scaling>
          <c:orientation val="minMax"/>
        </c:scaling>
        <c:delete val="0"/>
        <c:axPos val="r"/>
        <c:numFmt formatCode="0%" sourceLinked="0"/>
        <c:majorTickMark val="out"/>
        <c:minorTickMark val="none"/>
        <c:tickLblPos val="nextTo"/>
        <c:spPr>
          <a:noFill/>
          <a:ln w="6350" cap="flat" cmpd="sng" algn="ctr">
            <a:solidFill>
              <a:schemeClr val="tx1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Arial" panose="020B0604020202020204" pitchFamily="7" charset="0"/>
                <a:ea typeface="楷体" panose="02010609060101010101" pitchFamily="49" charset="-122"/>
                <a:cs typeface="+mn-cs"/>
              </a:defRPr>
            </a:pPr>
            <a:endParaRPr lang="zh-CN"/>
          </a:p>
        </c:txPr>
        <c:crossAx val="1719966384"/>
        <c:crosses val="max"/>
        <c:crossBetween val="between"/>
      </c:valAx>
      <c:spPr>
        <a:noFill/>
        <a:ln w="25400">
          <a:noFill/>
        </a:ln>
      </c:spPr>
    </c:plotArea>
    <c:legend>
      <c:legendPos val="t"/>
      <c:layout>
        <c:manualLayout>
          <c:xMode val="edge"/>
          <c:yMode val="edge"/>
          <c:x val="8.1948503404083911E-2"/>
          <c:y val="5.8857198852902744E-3"/>
          <c:w val="0.79129131157061605"/>
          <c:h val="0.120000322705563"/>
        </c:manualLayout>
      </c:layout>
      <c:overlay val="0"/>
      <c:txPr>
        <a:bodyPr rot="0" spcFirstLastPara="0" vertOverflow="ellipsis" vert="horz" wrap="square" anchor="ctr" anchorCtr="1"/>
        <a:lstStyle/>
        <a:p>
          <a:pPr>
            <a:defRPr lang="zh-CN" sz="700" b="0" i="0" u="none" strike="noStrike" kern="1200" baseline="0">
              <a:solidFill>
                <a:schemeClr val="tx1"/>
              </a:solidFill>
              <a:latin typeface="Arial" panose="020B0604020202020204" pitchFamily="7" charset="0"/>
              <a:ea typeface="楷体" panose="02010609060101010101" pitchFamily="49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6350" cap="flat" cmpd="sng" algn="ctr">
      <a:noFill/>
      <a:prstDash val="solid"/>
      <a:round/>
    </a:ln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5.0182232559008499E-2"/>
          <c:y val="0.13492053076698701"/>
          <c:w val="0.89726305564117703"/>
          <c:h val="0.7024421255301569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'CXO-领先'!$S$1</c:f>
              <c:strCache>
                <c:ptCount val="1"/>
                <c:pt idx="0">
                  <c:v>全球融资额（亿美元,仅统计数字健康+生物医药+医疗器械）</c:v>
                </c:pt>
              </c:strCache>
            </c:strRef>
          </c:tx>
          <c:spPr>
            <a:solidFill>
              <a:srgbClr val="5B9BD5">
                <a:lumMod val="20000"/>
                <a:lumOff val="80000"/>
              </a:srgbClr>
            </a:solidFill>
          </c:spPr>
          <c:invertIfNegative val="0"/>
          <c:cat>
            <c:numRef>
              <c:f>'CXO-领先'!$R$2:$R$30</c:f>
              <c:numCache>
                <c:formatCode>m/d/yyyy</c:formatCode>
                <c:ptCount val="29"/>
                <c:pt idx="0">
                  <c:v>44012</c:v>
                </c:pt>
                <c:pt idx="1">
                  <c:v>44043</c:v>
                </c:pt>
                <c:pt idx="2">
                  <c:v>44074</c:v>
                </c:pt>
                <c:pt idx="3">
                  <c:v>44104</c:v>
                </c:pt>
                <c:pt idx="4">
                  <c:v>44135</c:v>
                </c:pt>
                <c:pt idx="5">
                  <c:v>44165</c:v>
                </c:pt>
                <c:pt idx="6">
                  <c:v>44196</c:v>
                </c:pt>
                <c:pt idx="7">
                  <c:v>44227</c:v>
                </c:pt>
                <c:pt idx="8">
                  <c:v>44255</c:v>
                </c:pt>
                <c:pt idx="9">
                  <c:v>44286</c:v>
                </c:pt>
                <c:pt idx="10">
                  <c:v>44316</c:v>
                </c:pt>
                <c:pt idx="11">
                  <c:v>44347</c:v>
                </c:pt>
                <c:pt idx="12">
                  <c:v>44377</c:v>
                </c:pt>
                <c:pt idx="13">
                  <c:v>44408</c:v>
                </c:pt>
                <c:pt idx="14">
                  <c:v>44439</c:v>
                </c:pt>
                <c:pt idx="15">
                  <c:v>44469</c:v>
                </c:pt>
                <c:pt idx="16">
                  <c:v>44500</c:v>
                </c:pt>
                <c:pt idx="17">
                  <c:v>44530</c:v>
                </c:pt>
                <c:pt idx="18">
                  <c:v>44561</c:v>
                </c:pt>
                <c:pt idx="19">
                  <c:v>44592</c:v>
                </c:pt>
                <c:pt idx="20">
                  <c:v>44620</c:v>
                </c:pt>
                <c:pt idx="21">
                  <c:v>44651</c:v>
                </c:pt>
                <c:pt idx="22">
                  <c:v>44681</c:v>
                </c:pt>
                <c:pt idx="23">
                  <c:v>44712</c:v>
                </c:pt>
                <c:pt idx="24">
                  <c:v>44742</c:v>
                </c:pt>
                <c:pt idx="25">
                  <c:v>44773</c:v>
                </c:pt>
                <c:pt idx="26">
                  <c:v>44804</c:v>
                </c:pt>
                <c:pt idx="27">
                  <c:v>44834</c:v>
                </c:pt>
                <c:pt idx="28">
                  <c:v>44865</c:v>
                </c:pt>
              </c:numCache>
            </c:numRef>
          </c:cat>
          <c:val>
            <c:numRef>
              <c:f>'CXO-领先'!$S$2:$S$30</c:f>
              <c:numCache>
                <c:formatCode>_ * #,##0.0_ ;_ * \-#,##0.0_ ;_ * "-"??_ ;_ @_ </c:formatCode>
                <c:ptCount val="29"/>
                <c:pt idx="0">
                  <c:v>62.75</c:v>
                </c:pt>
                <c:pt idx="1">
                  <c:v>58.48</c:v>
                </c:pt>
                <c:pt idx="2">
                  <c:v>57.55</c:v>
                </c:pt>
                <c:pt idx="3">
                  <c:v>85.99</c:v>
                </c:pt>
                <c:pt idx="4">
                  <c:v>53.03</c:v>
                </c:pt>
                <c:pt idx="5">
                  <c:v>54.27</c:v>
                </c:pt>
                <c:pt idx="6">
                  <c:v>97.92</c:v>
                </c:pt>
                <c:pt idx="7">
                  <c:v>85.97</c:v>
                </c:pt>
                <c:pt idx="8">
                  <c:v>77.37</c:v>
                </c:pt>
                <c:pt idx="9">
                  <c:v>137.44</c:v>
                </c:pt>
                <c:pt idx="10">
                  <c:v>88.14</c:v>
                </c:pt>
                <c:pt idx="11">
                  <c:v>109.38</c:v>
                </c:pt>
                <c:pt idx="12">
                  <c:v>108.63</c:v>
                </c:pt>
                <c:pt idx="13">
                  <c:v>90.37</c:v>
                </c:pt>
                <c:pt idx="14">
                  <c:v>99.32</c:v>
                </c:pt>
                <c:pt idx="15">
                  <c:v>88.82</c:v>
                </c:pt>
                <c:pt idx="16">
                  <c:v>117.88</c:v>
                </c:pt>
                <c:pt idx="17">
                  <c:v>96.94</c:v>
                </c:pt>
                <c:pt idx="18">
                  <c:v>105.05</c:v>
                </c:pt>
                <c:pt idx="19">
                  <c:v>104.66</c:v>
                </c:pt>
                <c:pt idx="20">
                  <c:v>60.07</c:v>
                </c:pt>
                <c:pt idx="21">
                  <c:v>64.36</c:v>
                </c:pt>
                <c:pt idx="22">
                  <c:v>56.62</c:v>
                </c:pt>
                <c:pt idx="23">
                  <c:v>49.94</c:v>
                </c:pt>
                <c:pt idx="24">
                  <c:v>70.240000000000009</c:v>
                </c:pt>
                <c:pt idx="25">
                  <c:v>45.43</c:v>
                </c:pt>
                <c:pt idx="26">
                  <c:v>45.47</c:v>
                </c:pt>
                <c:pt idx="27">
                  <c:v>54.07</c:v>
                </c:pt>
                <c:pt idx="28">
                  <c:v>42.75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AF9-4295-9FB2-0C343C13DB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19947344"/>
        <c:axId val="1719957136"/>
      </c:barChart>
      <c:lineChart>
        <c:grouping val="standard"/>
        <c:varyColors val="0"/>
        <c:ser>
          <c:idx val="1"/>
          <c:order val="1"/>
          <c:tx>
            <c:strRef>
              <c:f>'CXO-领先'!$T$1</c:f>
              <c:strCache>
                <c:ptCount val="1"/>
                <c:pt idx="0">
                  <c:v>同比（右轴）</c:v>
                </c:pt>
              </c:strCache>
            </c:strRef>
          </c:tx>
          <c:spPr>
            <a:ln>
              <a:solidFill>
                <a:srgbClr val="4472C4">
                  <a:lumMod val="50000"/>
                </a:srgbClr>
              </a:solidFill>
            </a:ln>
          </c:spPr>
          <c:marker>
            <c:symbol val="none"/>
          </c:marker>
          <c:cat>
            <c:numRef>
              <c:f>'CXO-领先'!$R$2:$R$30</c:f>
              <c:numCache>
                <c:formatCode>m/d/yyyy</c:formatCode>
                <c:ptCount val="29"/>
                <c:pt idx="0">
                  <c:v>44012</c:v>
                </c:pt>
                <c:pt idx="1">
                  <c:v>44043</c:v>
                </c:pt>
                <c:pt idx="2">
                  <c:v>44074</c:v>
                </c:pt>
                <c:pt idx="3">
                  <c:v>44104</c:v>
                </c:pt>
                <c:pt idx="4">
                  <c:v>44135</c:v>
                </c:pt>
                <c:pt idx="5">
                  <c:v>44165</c:v>
                </c:pt>
                <c:pt idx="6">
                  <c:v>44196</c:v>
                </c:pt>
                <c:pt idx="7">
                  <c:v>44227</c:v>
                </c:pt>
                <c:pt idx="8">
                  <c:v>44255</c:v>
                </c:pt>
                <c:pt idx="9">
                  <c:v>44286</c:v>
                </c:pt>
                <c:pt idx="10">
                  <c:v>44316</c:v>
                </c:pt>
                <c:pt idx="11">
                  <c:v>44347</c:v>
                </c:pt>
                <c:pt idx="12">
                  <c:v>44377</c:v>
                </c:pt>
                <c:pt idx="13">
                  <c:v>44408</c:v>
                </c:pt>
                <c:pt idx="14">
                  <c:v>44439</c:v>
                </c:pt>
                <c:pt idx="15">
                  <c:v>44469</c:v>
                </c:pt>
                <c:pt idx="16">
                  <c:v>44500</c:v>
                </c:pt>
                <c:pt idx="17">
                  <c:v>44530</c:v>
                </c:pt>
                <c:pt idx="18">
                  <c:v>44561</c:v>
                </c:pt>
                <c:pt idx="19">
                  <c:v>44592</c:v>
                </c:pt>
                <c:pt idx="20">
                  <c:v>44620</c:v>
                </c:pt>
                <c:pt idx="21">
                  <c:v>44651</c:v>
                </c:pt>
                <c:pt idx="22">
                  <c:v>44681</c:v>
                </c:pt>
                <c:pt idx="23">
                  <c:v>44712</c:v>
                </c:pt>
                <c:pt idx="24">
                  <c:v>44742</c:v>
                </c:pt>
                <c:pt idx="25">
                  <c:v>44773</c:v>
                </c:pt>
                <c:pt idx="26">
                  <c:v>44804</c:v>
                </c:pt>
                <c:pt idx="27">
                  <c:v>44834</c:v>
                </c:pt>
                <c:pt idx="28">
                  <c:v>44865</c:v>
                </c:pt>
              </c:numCache>
            </c:numRef>
          </c:cat>
          <c:val>
            <c:numRef>
              <c:f>'CXO-领先'!$T$2:$T$30</c:f>
              <c:numCache>
                <c:formatCode>0.0%</c:formatCode>
                <c:ptCount val="29"/>
                <c:pt idx="12">
                  <c:v>0.73115537848605561</c:v>
                </c:pt>
                <c:pt idx="13">
                  <c:v>0.54531463748290032</c:v>
                </c:pt>
                <c:pt idx="14">
                  <c:v>0.7258036490008688</c:v>
                </c:pt>
                <c:pt idx="15">
                  <c:v>3.2910803581811754E-2</c:v>
                </c:pt>
                <c:pt idx="16">
                  <c:v>1.2228927022440126</c:v>
                </c:pt>
                <c:pt idx="17">
                  <c:v>0.7862539156071493</c:v>
                </c:pt>
                <c:pt idx="18">
                  <c:v>7.281454248366015E-2</c:v>
                </c:pt>
                <c:pt idx="19">
                  <c:v>0.21740141909968602</c:v>
                </c:pt>
                <c:pt idx="20">
                  <c:v>-0.22360087889362801</c:v>
                </c:pt>
                <c:pt idx="21">
                  <c:v>-0.53172293364377188</c:v>
                </c:pt>
                <c:pt idx="22">
                  <c:v>-0.35761288858633999</c:v>
                </c:pt>
                <c:pt idx="23">
                  <c:v>-0.54342658621320172</c:v>
                </c:pt>
                <c:pt idx="24">
                  <c:v>-0.35340145447850491</c:v>
                </c:pt>
                <c:pt idx="25">
                  <c:v>-0.49728892331525953</c:v>
                </c:pt>
                <c:pt idx="26">
                  <c:v>-0.5421868707209021</c:v>
                </c:pt>
                <c:pt idx="27">
                  <c:v>-0.39124071155145235</c:v>
                </c:pt>
                <c:pt idx="28">
                  <c:v>-0.63734306073973523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1-CAF9-4295-9FB2-0C343C13DB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19949520"/>
        <c:axId val="1719952240"/>
      </c:lineChart>
      <c:dateAx>
        <c:axId val="1719947344"/>
        <c:scaling>
          <c:orientation val="minMax"/>
        </c:scaling>
        <c:delete val="0"/>
        <c:axPos val="b"/>
        <c:numFmt formatCode="yyyy/mm" sourceLinked="0"/>
        <c:majorTickMark val="out"/>
        <c:minorTickMark val="none"/>
        <c:tickLblPos val="nextTo"/>
        <c:spPr>
          <a:noFill/>
          <a:ln w="6350" cap="flat" cmpd="sng" algn="ctr">
            <a:solidFill>
              <a:schemeClr val="tx1"/>
            </a:solidFill>
            <a:prstDash val="solid"/>
            <a:round/>
          </a:ln>
        </c:spPr>
        <c:txPr>
          <a:bodyPr rot="-5400000" spcFirstLastPara="0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chemeClr val="tx1"/>
                </a:solidFill>
                <a:latin typeface="Arial" panose="020B0604020202020204" pitchFamily="7" charset="0"/>
                <a:ea typeface="楷体" panose="02010609060101010101" pitchFamily="49" charset="-122"/>
                <a:cs typeface="Arial" panose="020B0604020202020204" pitchFamily="7" charset="0"/>
              </a:defRPr>
            </a:pPr>
            <a:endParaRPr lang="zh-CN"/>
          </a:p>
        </c:txPr>
        <c:crossAx val="1719957136"/>
        <c:crosses val="autoZero"/>
        <c:auto val="1"/>
        <c:lblOffset val="100"/>
        <c:baseTimeUnit val="months"/>
      </c:dateAx>
      <c:valAx>
        <c:axId val="1719957136"/>
        <c:scaling>
          <c:orientation val="minMax"/>
        </c:scaling>
        <c:delete val="0"/>
        <c:axPos val="l"/>
        <c:numFmt formatCode="#,##0_);[Red]\(#,##0\)" sourceLinked="0"/>
        <c:majorTickMark val="out"/>
        <c:minorTickMark val="none"/>
        <c:tickLblPos val="nextTo"/>
        <c:spPr>
          <a:noFill/>
          <a:ln w="6350" cap="flat" cmpd="sng" algn="ctr">
            <a:solidFill>
              <a:schemeClr val="tx1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chemeClr val="tx1"/>
                </a:solidFill>
                <a:latin typeface="Arial" panose="020B0604020202020204" pitchFamily="7" charset="0"/>
                <a:ea typeface="楷体" panose="02010609060101010101" pitchFamily="49" charset="-122"/>
                <a:cs typeface="Arial" panose="020B0604020202020204" pitchFamily="7" charset="0"/>
              </a:defRPr>
            </a:pPr>
            <a:endParaRPr lang="zh-CN"/>
          </a:p>
        </c:txPr>
        <c:crossAx val="1719947344"/>
        <c:crosses val="autoZero"/>
        <c:crossBetween val="between"/>
      </c:valAx>
      <c:dateAx>
        <c:axId val="1719949520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one"/>
        <c:crossAx val="1719952240"/>
        <c:crosses val="autoZero"/>
        <c:auto val="1"/>
        <c:lblOffset val="100"/>
        <c:baseTimeUnit val="months"/>
      </c:dateAx>
      <c:valAx>
        <c:axId val="1719952240"/>
        <c:scaling>
          <c:orientation val="minMax"/>
          <c:max val="1.5"/>
        </c:scaling>
        <c:delete val="0"/>
        <c:axPos val="r"/>
        <c:numFmt formatCode="0%" sourceLinked="0"/>
        <c:majorTickMark val="out"/>
        <c:minorTickMark val="none"/>
        <c:tickLblPos val="nextTo"/>
        <c:spPr>
          <a:noFill/>
          <a:ln w="6350" cap="flat" cmpd="sng" algn="ctr">
            <a:solidFill>
              <a:schemeClr val="tx1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chemeClr val="tx1"/>
                </a:solidFill>
                <a:latin typeface="Arial" panose="020B0604020202020204" pitchFamily="7" charset="0"/>
                <a:ea typeface="楷体" panose="02010609060101010101" pitchFamily="49" charset="-122"/>
                <a:cs typeface="Arial" panose="020B0604020202020204" pitchFamily="7" charset="0"/>
              </a:defRPr>
            </a:pPr>
            <a:endParaRPr lang="zh-CN"/>
          </a:p>
        </c:txPr>
        <c:crossAx val="1719949520"/>
        <c:crosses val="max"/>
        <c:crossBetween val="between"/>
      </c:valAx>
      <c:spPr>
        <a:noFill/>
        <a:ln w="25400">
          <a:noFill/>
        </a:ln>
      </c:spPr>
    </c:plotArea>
    <c:legend>
      <c:legendPos val="t"/>
      <c:layout>
        <c:manualLayout>
          <c:xMode val="edge"/>
          <c:yMode val="edge"/>
          <c:x val="5.2977029345673401E-2"/>
          <c:y val="1.1634656779013699E-2"/>
          <c:w val="0.89102797347700002"/>
          <c:h val="0.146076186422643"/>
        </c:manualLayout>
      </c:layout>
      <c:overlay val="0"/>
      <c:txPr>
        <a:bodyPr rot="0" spcFirstLastPara="0" vertOverflow="ellipsis" vert="horz" wrap="square" anchor="ctr" anchorCtr="1"/>
        <a:lstStyle/>
        <a:p>
          <a:pPr>
            <a:defRPr lang="zh-CN" sz="800" b="0" i="0" u="none" strike="noStrike" kern="1200" baseline="0">
              <a:solidFill>
                <a:schemeClr val="tx1"/>
              </a:solidFill>
              <a:latin typeface="Arial" panose="020B0604020202020204" pitchFamily="7" charset="0"/>
              <a:ea typeface="楷体" panose="02010609060101010101" pitchFamily="49" charset="-122"/>
              <a:cs typeface="Arial" panose="020B0604020202020204" pitchFamily="7" charset="0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ysClr val="window" lastClr="FFFFFF"/>
    </a:solidFill>
    <a:ln w="6350" cap="flat" cmpd="sng" algn="ctr">
      <a:noFill/>
      <a:prstDash val="solid"/>
      <a:round/>
    </a:ln>
  </c:spPr>
  <c:txPr>
    <a:bodyPr/>
    <a:lstStyle/>
    <a:p>
      <a:pPr>
        <a:defRPr lang="zh-CN" sz="800">
          <a:latin typeface="Arial" panose="020B0604020202020204" pitchFamily="7" charset="0"/>
          <a:ea typeface="楷体" panose="02010609060101010101" pitchFamily="49" charset="-122"/>
          <a:cs typeface="Arial" panose="020B0604020202020204" pitchFamily="7" charset="0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5.0182232559008458E-2"/>
          <c:y val="0.13492053076698748"/>
          <c:w val="0.8972630556411767"/>
          <c:h val="0.73686390142654767"/>
        </c:manualLayout>
      </c:layout>
      <c:barChart>
        <c:barDir val="col"/>
        <c:grouping val="stacked"/>
        <c:varyColors val="0"/>
        <c:ser>
          <c:idx val="1"/>
          <c:order val="0"/>
          <c:tx>
            <c:strRef>
              <c:f>'CXO-领先'!$M$1</c:f>
              <c:strCache>
                <c:ptCount val="1"/>
                <c:pt idx="0">
                  <c:v>海外融资额</c:v>
                </c:pt>
              </c:strCache>
            </c:strRef>
          </c:tx>
          <c:spPr>
            <a:solidFill>
              <a:srgbClr val="5B9BD5">
                <a:lumMod val="20000"/>
                <a:lumOff val="80000"/>
              </a:srgbClr>
            </a:solidFill>
            <a:ln>
              <a:noFill/>
            </a:ln>
          </c:spPr>
          <c:invertIfNegative val="0"/>
          <c:cat>
            <c:strRef>
              <c:f>'CXO-领先'!$J$6:$J$48</c:f>
              <c:strCache>
                <c:ptCount val="43"/>
                <c:pt idx="0">
                  <c:v>2012Q1</c:v>
                </c:pt>
                <c:pt idx="1">
                  <c:v>2012Q2</c:v>
                </c:pt>
                <c:pt idx="2">
                  <c:v>2012Q3</c:v>
                </c:pt>
                <c:pt idx="3">
                  <c:v>2012Q4</c:v>
                </c:pt>
                <c:pt idx="4">
                  <c:v>2013Q1</c:v>
                </c:pt>
                <c:pt idx="5">
                  <c:v>2013Q2</c:v>
                </c:pt>
                <c:pt idx="6">
                  <c:v>2013Q3</c:v>
                </c:pt>
                <c:pt idx="7">
                  <c:v>2013Q4</c:v>
                </c:pt>
                <c:pt idx="8">
                  <c:v>2014Q1</c:v>
                </c:pt>
                <c:pt idx="9">
                  <c:v>2014Q2</c:v>
                </c:pt>
                <c:pt idx="10">
                  <c:v>2014Q3</c:v>
                </c:pt>
                <c:pt idx="11">
                  <c:v>2014Q4</c:v>
                </c:pt>
                <c:pt idx="12">
                  <c:v>2015Q1</c:v>
                </c:pt>
                <c:pt idx="13">
                  <c:v>2015Q2</c:v>
                </c:pt>
                <c:pt idx="14">
                  <c:v>2015Q3</c:v>
                </c:pt>
                <c:pt idx="15">
                  <c:v>2015Q4</c:v>
                </c:pt>
                <c:pt idx="16">
                  <c:v>2016Q1</c:v>
                </c:pt>
                <c:pt idx="17">
                  <c:v>2016Q2</c:v>
                </c:pt>
                <c:pt idx="18">
                  <c:v>2016Q3</c:v>
                </c:pt>
                <c:pt idx="19">
                  <c:v>2016Q4</c:v>
                </c:pt>
                <c:pt idx="20">
                  <c:v>2017Q1</c:v>
                </c:pt>
                <c:pt idx="21">
                  <c:v>2017Q2</c:v>
                </c:pt>
                <c:pt idx="22">
                  <c:v>2017Q3</c:v>
                </c:pt>
                <c:pt idx="23">
                  <c:v>2017Q4</c:v>
                </c:pt>
                <c:pt idx="24">
                  <c:v>2018Q1</c:v>
                </c:pt>
                <c:pt idx="25">
                  <c:v>2018Q2</c:v>
                </c:pt>
                <c:pt idx="26">
                  <c:v>2018Q3</c:v>
                </c:pt>
                <c:pt idx="27">
                  <c:v>2018Q4</c:v>
                </c:pt>
                <c:pt idx="28">
                  <c:v>2019Q1</c:v>
                </c:pt>
                <c:pt idx="29">
                  <c:v>2019Q2</c:v>
                </c:pt>
                <c:pt idx="30">
                  <c:v>2019Q3</c:v>
                </c:pt>
                <c:pt idx="31">
                  <c:v>2019Q4</c:v>
                </c:pt>
                <c:pt idx="32">
                  <c:v>2020Q1</c:v>
                </c:pt>
                <c:pt idx="33">
                  <c:v>2020Q2</c:v>
                </c:pt>
                <c:pt idx="34">
                  <c:v>2020Q3</c:v>
                </c:pt>
                <c:pt idx="35">
                  <c:v>2020Q4</c:v>
                </c:pt>
                <c:pt idx="36">
                  <c:v>2021Q1</c:v>
                </c:pt>
                <c:pt idx="37">
                  <c:v>2021Q2</c:v>
                </c:pt>
                <c:pt idx="38">
                  <c:v>2021Q3</c:v>
                </c:pt>
                <c:pt idx="39">
                  <c:v>2021Q4</c:v>
                </c:pt>
                <c:pt idx="40">
                  <c:v>2022Q1</c:v>
                </c:pt>
                <c:pt idx="41">
                  <c:v>2022Q2</c:v>
                </c:pt>
                <c:pt idx="42">
                  <c:v>2022Q3</c:v>
                </c:pt>
              </c:strCache>
            </c:strRef>
          </c:cat>
          <c:val>
            <c:numRef>
              <c:f>'CXO-领先'!$M$6:$M$48</c:f>
              <c:numCache>
                <c:formatCode>_ * #,##0.0_ ;_ * \-#,##0.0_ ;_ * "-"??_ ;_ @_ </c:formatCode>
                <c:ptCount val="43"/>
                <c:pt idx="0">
                  <c:v>14.77</c:v>
                </c:pt>
                <c:pt idx="1">
                  <c:v>7.88</c:v>
                </c:pt>
                <c:pt idx="2">
                  <c:v>13.85</c:v>
                </c:pt>
                <c:pt idx="3">
                  <c:v>14.58</c:v>
                </c:pt>
                <c:pt idx="4">
                  <c:v>13.72</c:v>
                </c:pt>
                <c:pt idx="5">
                  <c:v>19.559999999999999</c:v>
                </c:pt>
                <c:pt idx="6">
                  <c:v>17.96</c:v>
                </c:pt>
                <c:pt idx="7">
                  <c:v>29.13</c:v>
                </c:pt>
                <c:pt idx="8">
                  <c:v>65.8</c:v>
                </c:pt>
                <c:pt idx="9">
                  <c:v>44.5</c:v>
                </c:pt>
                <c:pt idx="10">
                  <c:v>27.55</c:v>
                </c:pt>
                <c:pt idx="11">
                  <c:v>34.57</c:v>
                </c:pt>
                <c:pt idx="12">
                  <c:v>36.47</c:v>
                </c:pt>
                <c:pt idx="13">
                  <c:v>60.43</c:v>
                </c:pt>
                <c:pt idx="14">
                  <c:v>48.21</c:v>
                </c:pt>
                <c:pt idx="15">
                  <c:v>43.84</c:v>
                </c:pt>
                <c:pt idx="16">
                  <c:v>64.42</c:v>
                </c:pt>
                <c:pt idx="17">
                  <c:v>34.700000000000003</c:v>
                </c:pt>
                <c:pt idx="18">
                  <c:v>48.7</c:v>
                </c:pt>
                <c:pt idx="19">
                  <c:v>44.02</c:v>
                </c:pt>
                <c:pt idx="20">
                  <c:v>65.680000000000007</c:v>
                </c:pt>
                <c:pt idx="21">
                  <c:v>76.459999999999994</c:v>
                </c:pt>
                <c:pt idx="22">
                  <c:v>89.57</c:v>
                </c:pt>
                <c:pt idx="23">
                  <c:v>88.26</c:v>
                </c:pt>
                <c:pt idx="24">
                  <c:v>105.91</c:v>
                </c:pt>
                <c:pt idx="25">
                  <c:v>104.62</c:v>
                </c:pt>
                <c:pt idx="26">
                  <c:v>108.05</c:v>
                </c:pt>
                <c:pt idx="27">
                  <c:v>105.27</c:v>
                </c:pt>
                <c:pt idx="28">
                  <c:v>116.52</c:v>
                </c:pt>
                <c:pt idx="29">
                  <c:v>142.04</c:v>
                </c:pt>
                <c:pt idx="30">
                  <c:v>111.77</c:v>
                </c:pt>
                <c:pt idx="31">
                  <c:v>113.26</c:v>
                </c:pt>
                <c:pt idx="32">
                  <c:v>128.94</c:v>
                </c:pt>
                <c:pt idx="33">
                  <c:v>149</c:v>
                </c:pt>
                <c:pt idx="34">
                  <c:v>160.25</c:v>
                </c:pt>
                <c:pt idx="35">
                  <c:v>165.23</c:v>
                </c:pt>
                <c:pt idx="36">
                  <c:v>255.7</c:v>
                </c:pt>
                <c:pt idx="37">
                  <c:v>263</c:v>
                </c:pt>
                <c:pt idx="38">
                  <c:v>207</c:v>
                </c:pt>
                <c:pt idx="39">
                  <c:v>249.92</c:v>
                </c:pt>
                <c:pt idx="40">
                  <c:v>190.13</c:v>
                </c:pt>
                <c:pt idx="41">
                  <c:v>150.31</c:v>
                </c:pt>
                <c:pt idx="42">
                  <c:v>124.42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F-67E0-4B9A-9C7D-4D750F93F297}"/>
            </c:ext>
          </c:extLst>
        </c:ser>
        <c:ser>
          <c:idx val="0"/>
          <c:order val="1"/>
          <c:tx>
            <c:strRef>
              <c:f>'CXO-领先'!$L$1</c:f>
              <c:strCache>
                <c:ptCount val="1"/>
                <c:pt idx="0">
                  <c:v>国内融资额</c:v>
                </c:pt>
              </c:strCache>
            </c:strRef>
          </c:tx>
          <c:spPr>
            <a:solidFill>
              <a:srgbClr val="003778"/>
            </a:solidFill>
            <a:ln>
              <a:noFill/>
            </a:ln>
          </c:spPr>
          <c:invertIfNegative val="0"/>
          <c:cat>
            <c:strRef>
              <c:f>'CXO-领先'!$J$6:$J$48</c:f>
              <c:strCache>
                <c:ptCount val="43"/>
                <c:pt idx="0">
                  <c:v>2012Q1</c:v>
                </c:pt>
                <c:pt idx="1">
                  <c:v>2012Q2</c:v>
                </c:pt>
                <c:pt idx="2">
                  <c:v>2012Q3</c:v>
                </c:pt>
                <c:pt idx="3">
                  <c:v>2012Q4</c:v>
                </c:pt>
                <c:pt idx="4">
                  <c:v>2013Q1</c:v>
                </c:pt>
                <c:pt idx="5">
                  <c:v>2013Q2</c:v>
                </c:pt>
                <c:pt idx="6">
                  <c:v>2013Q3</c:v>
                </c:pt>
                <c:pt idx="7">
                  <c:v>2013Q4</c:v>
                </c:pt>
                <c:pt idx="8">
                  <c:v>2014Q1</c:v>
                </c:pt>
                <c:pt idx="9">
                  <c:v>2014Q2</c:v>
                </c:pt>
                <c:pt idx="10">
                  <c:v>2014Q3</c:v>
                </c:pt>
                <c:pt idx="11">
                  <c:v>2014Q4</c:v>
                </c:pt>
                <c:pt idx="12">
                  <c:v>2015Q1</c:v>
                </c:pt>
                <c:pt idx="13">
                  <c:v>2015Q2</c:v>
                </c:pt>
                <c:pt idx="14">
                  <c:v>2015Q3</c:v>
                </c:pt>
                <c:pt idx="15">
                  <c:v>2015Q4</c:v>
                </c:pt>
                <c:pt idx="16">
                  <c:v>2016Q1</c:v>
                </c:pt>
                <c:pt idx="17">
                  <c:v>2016Q2</c:v>
                </c:pt>
                <c:pt idx="18">
                  <c:v>2016Q3</c:v>
                </c:pt>
                <c:pt idx="19">
                  <c:v>2016Q4</c:v>
                </c:pt>
                <c:pt idx="20">
                  <c:v>2017Q1</c:v>
                </c:pt>
                <c:pt idx="21">
                  <c:v>2017Q2</c:v>
                </c:pt>
                <c:pt idx="22">
                  <c:v>2017Q3</c:v>
                </c:pt>
                <c:pt idx="23">
                  <c:v>2017Q4</c:v>
                </c:pt>
                <c:pt idx="24">
                  <c:v>2018Q1</c:v>
                </c:pt>
                <c:pt idx="25">
                  <c:v>2018Q2</c:v>
                </c:pt>
                <c:pt idx="26">
                  <c:v>2018Q3</c:v>
                </c:pt>
                <c:pt idx="27">
                  <c:v>2018Q4</c:v>
                </c:pt>
                <c:pt idx="28">
                  <c:v>2019Q1</c:v>
                </c:pt>
                <c:pt idx="29">
                  <c:v>2019Q2</c:v>
                </c:pt>
                <c:pt idx="30">
                  <c:v>2019Q3</c:v>
                </c:pt>
                <c:pt idx="31">
                  <c:v>2019Q4</c:v>
                </c:pt>
                <c:pt idx="32">
                  <c:v>2020Q1</c:v>
                </c:pt>
                <c:pt idx="33">
                  <c:v>2020Q2</c:v>
                </c:pt>
                <c:pt idx="34">
                  <c:v>2020Q3</c:v>
                </c:pt>
                <c:pt idx="35">
                  <c:v>2020Q4</c:v>
                </c:pt>
                <c:pt idx="36">
                  <c:v>2021Q1</c:v>
                </c:pt>
                <c:pt idx="37">
                  <c:v>2021Q2</c:v>
                </c:pt>
                <c:pt idx="38">
                  <c:v>2021Q3</c:v>
                </c:pt>
                <c:pt idx="39">
                  <c:v>2021Q4</c:v>
                </c:pt>
                <c:pt idx="40">
                  <c:v>2022Q1</c:v>
                </c:pt>
                <c:pt idx="41">
                  <c:v>2022Q2</c:v>
                </c:pt>
                <c:pt idx="42">
                  <c:v>2022Q3</c:v>
                </c:pt>
              </c:strCache>
            </c:strRef>
          </c:cat>
          <c:val>
            <c:numRef>
              <c:f>'CXO-领先'!$L$6:$L$48</c:f>
              <c:numCache>
                <c:formatCode>_ * #,##0.0_ ;_ * \-#,##0.0_ ;_ * "-"??_ ;_ @_ </c:formatCode>
                <c:ptCount val="43"/>
                <c:pt idx="0">
                  <c:v>1.69</c:v>
                </c:pt>
                <c:pt idx="1">
                  <c:v>1.77</c:v>
                </c:pt>
                <c:pt idx="2">
                  <c:v>1.27</c:v>
                </c:pt>
                <c:pt idx="3">
                  <c:v>3.06</c:v>
                </c:pt>
                <c:pt idx="4">
                  <c:v>4.25</c:v>
                </c:pt>
                <c:pt idx="5">
                  <c:v>6.14</c:v>
                </c:pt>
                <c:pt idx="6">
                  <c:v>2.9</c:v>
                </c:pt>
                <c:pt idx="7">
                  <c:v>3.7</c:v>
                </c:pt>
                <c:pt idx="8">
                  <c:v>4.7699999999999996</c:v>
                </c:pt>
                <c:pt idx="9">
                  <c:v>11.55</c:v>
                </c:pt>
                <c:pt idx="10">
                  <c:v>8.1999999999999993</c:v>
                </c:pt>
                <c:pt idx="11">
                  <c:v>9.23</c:v>
                </c:pt>
                <c:pt idx="12">
                  <c:v>13.21</c:v>
                </c:pt>
                <c:pt idx="13">
                  <c:v>23.81</c:v>
                </c:pt>
                <c:pt idx="14">
                  <c:v>34.76</c:v>
                </c:pt>
                <c:pt idx="15">
                  <c:v>17.649999999999999</c:v>
                </c:pt>
                <c:pt idx="16">
                  <c:v>16.89</c:v>
                </c:pt>
                <c:pt idx="17">
                  <c:v>67.89</c:v>
                </c:pt>
                <c:pt idx="18">
                  <c:v>23.45</c:v>
                </c:pt>
                <c:pt idx="19">
                  <c:v>17.760000000000002</c:v>
                </c:pt>
                <c:pt idx="20">
                  <c:v>25.28</c:v>
                </c:pt>
                <c:pt idx="21">
                  <c:v>51.39</c:v>
                </c:pt>
                <c:pt idx="22">
                  <c:v>31.55</c:v>
                </c:pt>
                <c:pt idx="23">
                  <c:v>33.700000000000003</c:v>
                </c:pt>
                <c:pt idx="24">
                  <c:v>37.76</c:v>
                </c:pt>
                <c:pt idx="25">
                  <c:v>222.33</c:v>
                </c:pt>
                <c:pt idx="26">
                  <c:v>47.85</c:v>
                </c:pt>
                <c:pt idx="27">
                  <c:v>27.55</c:v>
                </c:pt>
                <c:pt idx="28">
                  <c:v>27.03</c:v>
                </c:pt>
                <c:pt idx="29">
                  <c:v>35</c:v>
                </c:pt>
                <c:pt idx="30">
                  <c:v>42.43</c:v>
                </c:pt>
                <c:pt idx="31">
                  <c:v>33.49</c:v>
                </c:pt>
                <c:pt idx="32">
                  <c:v>26.82</c:v>
                </c:pt>
                <c:pt idx="33">
                  <c:v>54.87</c:v>
                </c:pt>
                <c:pt idx="34">
                  <c:v>72.98</c:v>
                </c:pt>
                <c:pt idx="35">
                  <c:v>86.9</c:v>
                </c:pt>
                <c:pt idx="36">
                  <c:v>92.5</c:v>
                </c:pt>
                <c:pt idx="37">
                  <c:v>69.2</c:v>
                </c:pt>
                <c:pt idx="38">
                  <c:v>89.72</c:v>
                </c:pt>
                <c:pt idx="39">
                  <c:v>86.74</c:v>
                </c:pt>
                <c:pt idx="40">
                  <c:v>53.42</c:v>
                </c:pt>
                <c:pt idx="41">
                  <c:v>41.08</c:v>
                </c:pt>
                <c:pt idx="42">
                  <c:v>39.42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67E0-4B9A-9C7D-4D750F93F2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19964208"/>
        <c:axId val="1719953872"/>
      </c:barChart>
      <c:lineChart>
        <c:grouping val="standard"/>
        <c:varyColors val="0"/>
        <c:ser>
          <c:idx val="2"/>
          <c:order val="2"/>
          <c:tx>
            <c:strRef>
              <c:f>'CXO-领先'!$N$1</c:f>
              <c:strCache>
                <c:ptCount val="1"/>
                <c:pt idx="0">
                  <c:v>全球医疗健康投融资额同比（右轴）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cat>
            <c:strRef>
              <c:f>'CXO-领先'!$J$6:$J$48</c:f>
              <c:strCache>
                <c:ptCount val="43"/>
                <c:pt idx="0">
                  <c:v>2012Q1</c:v>
                </c:pt>
                <c:pt idx="1">
                  <c:v>2012Q2</c:v>
                </c:pt>
                <c:pt idx="2">
                  <c:v>2012Q3</c:v>
                </c:pt>
                <c:pt idx="3">
                  <c:v>2012Q4</c:v>
                </c:pt>
                <c:pt idx="4">
                  <c:v>2013Q1</c:v>
                </c:pt>
                <c:pt idx="5">
                  <c:v>2013Q2</c:v>
                </c:pt>
                <c:pt idx="6">
                  <c:v>2013Q3</c:v>
                </c:pt>
                <c:pt idx="7">
                  <c:v>2013Q4</c:v>
                </c:pt>
                <c:pt idx="8">
                  <c:v>2014Q1</c:v>
                </c:pt>
                <c:pt idx="9">
                  <c:v>2014Q2</c:v>
                </c:pt>
                <c:pt idx="10">
                  <c:v>2014Q3</c:v>
                </c:pt>
                <c:pt idx="11">
                  <c:v>2014Q4</c:v>
                </c:pt>
                <c:pt idx="12">
                  <c:v>2015Q1</c:v>
                </c:pt>
                <c:pt idx="13">
                  <c:v>2015Q2</c:v>
                </c:pt>
                <c:pt idx="14">
                  <c:v>2015Q3</c:v>
                </c:pt>
                <c:pt idx="15">
                  <c:v>2015Q4</c:v>
                </c:pt>
                <c:pt idx="16">
                  <c:v>2016Q1</c:v>
                </c:pt>
                <c:pt idx="17">
                  <c:v>2016Q2</c:v>
                </c:pt>
                <c:pt idx="18">
                  <c:v>2016Q3</c:v>
                </c:pt>
                <c:pt idx="19">
                  <c:v>2016Q4</c:v>
                </c:pt>
                <c:pt idx="20">
                  <c:v>2017Q1</c:v>
                </c:pt>
                <c:pt idx="21">
                  <c:v>2017Q2</c:v>
                </c:pt>
                <c:pt idx="22">
                  <c:v>2017Q3</c:v>
                </c:pt>
                <c:pt idx="23">
                  <c:v>2017Q4</c:v>
                </c:pt>
                <c:pt idx="24">
                  <c:v>2018Q1</c:v>
                </c:pt>
                <c:pt idx="25">
                  <c:v>2018Q2</c:v>
                </c:pt>
                <c:pt idx="26">
                  <c:v>2018Q3</c:v>
                </c:pt>
                <c:pt idx="27">
                  <c:v>2018Q4</c:v>
                </c:pt>
                <c:pt idx="28">
                  <c:v>2019Q1</c:v>
                </c:pt>
                <c:pt idx="29">
                  <c:v>2019Q2</c:v>
                </c:pt>
                <c:pt idx="30">
                  <c:v>2019Q3</c:v>
                </c:pt>
                <c:pt idx="31">
                  <c:v>2019Q4</c:v>
                </c:pt>
                <c:pt idx="32">
                  <c:v>2020Q1</c:v>
                </c:pt>
                <c:pt idx="33">
                  <c:v>2020Q2</c:v>
                </c:pt>
                <c:pt idx="34">
                  <c:v>2020Q3</c:v>
                </c:pt>
                <c:pt idx="35">
                  <c:v>2020Q4</c:v>
                </c:pt>
                <c:pt idx="36">
                  <c:v>2021Q1</c:v>
                </c:pt>
                <c:pt idx="37">
                  <c:v>2021Q2</c:v>
                </c:pt>
                <c:pt idx="38">
                  <c:v>2021Q3</c:v>
                </c:pt>
                <c:pt idx="39">
                  <c:v>2021Q4</c:v>
                </c:pt>
                <c:pt idx="40">
                  <c:v>2022Q1</c:v>
                </c:pt>
                <c:pt idx="41">
                  <c:v>2022Q2</c:v>
                </c:pt>
                <c:pt idx="42">
                  <c:v>2022Q3</c:v>
                </c:pt>
              </c:strCache>
            </c:strRef>
          </c:cat>
          <c:val>
            <c:numRef>
              <c:f>'CXO-领先'!$N$6:$N$48</c:f>
              <c:numCache>
                <c:formatCode>0%</c:formatCode>
                <c:ptCount val="43"/>
                <c:pt idx="0">
                  <c:v>-0.3114548494983278</c:v>
                </c:pt>
                <c:pt idx="1">
                  <c:v>-0.45847362514029177</c:v>
                </c:pt>
                <c:pt idx="2">
                  <c:v>0.13855421686746983</c:v>
                </c:pt>
                <c:pt idx="3">
                  <c:v>0.36850271528316525</c:v>
                </c:pt>
                <c:pt idx="4">
                  <c:v>-5.7073466909532411E-2</c:v>
                </c:pt>
                <c:pt idx="5">
                  <c:v>1.6632124352331603</c:v>
                </c:pt>
                <c:pt idx="6">
                  <c:v>0.37962962962962976</c:v>
                </c:pt>
                <c:pt idx="7">
                  <c:v>0.86451247165532874</c:v>
                </c:pt>
                <c:pt idx="8">
                  <c:v>3.5434642627173218</c:v>
                </c:pt>
                <c:pt idx="9">
                  <c:v>1.1805447470817123</c:v>
                </c:pt>
                <c:pt idx="10">
                  <c:v>0.71428571428571419</c:v>
                </c:pt>
                <c:pt idx="11">
                  <c:v>0.33140772271207042</c:v>
                </c:pt>
                <c:pt idx="12">
                  <c:v>-0.29591836734693877</c:v>
                </c:pt>
                <c:pt idx="13">
                  <c:v>0.50321199143468953</c:v>
                </c:pt>
                <c:pt idx="14">
                  <c:v>1.3201901565995526</c:v>
                </c:pt>
                <c:pt idx="15">
                  <c:v>0.40443023521351917</c:v>
                </c:pt>
                <c:pt idx="16">
                  <c:v>0.63687600644122377</c:v>
                </c:pt>
                <c:pt idx="17">
                  <c:v>0.21771130104463454</c:v>
                </c:pt>
                <c:pt idx="18">
                  <c:v>-0.12775702060985894</c:v>
                </c:pt>
                <c:pt idx="19">
                  <c:v>4.5528455284553626E-3</c:v>
                </c:pt>
                <c:pt idx="20">
                  <c:v>0.11854402361042804</c:v>
                </c:pt>
                <c:pt idx="21">
                  <c:v>0.24663677130044848</c:v>
                </c:pt>
                <c:pt idx="22">
                  <c:v>0.67541799088019894</c:v>
                </c:pt>
                <c:pt idx="23">
                  <c:v>0.97507283910650688</c:v>
                </c:pt>
                <c:pt idx="24">
                  <c:v>0.57959542656112606</c:v>
                </c:pt>
                <c:pt idx="25">
                  <c:v>1.5567719737253674</c:v>
                </c:pt>
                <c:pt idx="26">
                  <c:v>0.28618556701030928</c:v>
                </c:pt>
                <c:pt idx="27">
                  <c:v>8.8510080314702533E-2</c:v>
                </c:pt>
                <c:pt idx="28">
                  <c:v>-9.0478841870822446E-4</c:v>
                </c:pt>
                <c:pt idx="29">
                  <c:v>-0.45849645216540247</c:v>
                </c:pt>
                <c:pt idx="30">
                  <c:v>-1.1221545367104846E-2</c:v>
                </c:pt>
                <c:pt idx="31">
                  <c:v>0.10487878331576583</c:v>
                </c:pt>
                <c:pt idx="32">
                  <c:v>8.505747126436769E-2</c:v>
                </c:pt>
                <c:pt idx="33">
                  <c:v>0.15148263202485168</c:v>
                </c:pt>
                <c:pt idx="34">
                  <c:v>0.51258106355382638</c:v>
                </c:pt>
                <c:pt idx="35">
                  <c:v>0.82555366269165242</c:v>
                </c:pt>
                <c:pt idx="36">
                  <c:v>1.2526964560862868</c:v>
                </c:pt>
                <c:pt idx="37">
                  <c:v>0.62946976014126643</c:v>
                </c:pt>
                <c:pt idx="38">
                  <c:v>0.27821128451380539</c:v>
                </c:pt>
                <c:pt idx="39">
                  <c:v>0.28589025755879072</c:v>
                </c:pt>
                <c:pt idx="40">
                  <c:v>-0.30295257637938888</c:v>
                </c:pt>
                <c:pt idx="41">
                  <c:v>-0.4225466586393738</c:v>
                </c:pt>
                <c:pt idx="42">
                  <c:v>-0.4504410827491363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5-18E0-4C85-A8F4-89360F4605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19954960"/>
        <c:axId val="1719955504"/>
      </c:lineChart>
      <c:catAx>
        <c:axId val="1719964208"/>
        <c:scaling>
          <c:orientation val="minMax"/>
        </c:scaling>
        <c:delete val="0"/>
        <c:axPos val="b"/>
        <c:numFmt formatCode="yyyy/mm" sourceLinked="0"/>
        <c:majorTickMark val="out"/>
        <c:minorTickMark val="none"/>
        <c:tickLblPos val="low"/>
        <c:spPr>
          <a:noFill/>
          <a:ln>
            <a:solidFill>
              <a:schemeClr val="tx1"/>
            </a:solidFill>
          </a:ln>
        </c:spPr>
        <c:txPr>
          <a:bodyPr rot="-5400000" vert="horz"/>
          <a:lstStyle/>
          <a:p>
            <a:pPr>
              <a:defRPr sz="700"/>
            </a:pPr>
            <a:endParaRPr lang="zh-CN"/>
          </a:p>
        </c:txPr>
        <c:crossAx val="1719953872"/>
        <c:crosses val="autoZero"/>
        <c:auto val="1"/>
        <c:lblAlgn val="ctr"/>
        <c:lblOffset val="100"/>
        <c:noMultiLvlLbl val="0"/>
      </c:catAx>
      <c:valAx>
        <c:axId val="1719953872"/>
        <c:scaling>
          <c:orientation val="minMax"/>
        </c:scaling>
        <c:delete val="0"/>
        <c:axPos val="l"/>
        <c:title>
          <c:tx>
            <c:rich>
              <a:bodyPr rot="0" vert="horz"/>
              <a:lstStyle/>
              <a:p>
                <a:pPr>
                  <a:defRPr sz="700" b="0"/>
                </a:pPr>
                <a:r>
                  <a:rPr lang="zh-CN" altLang="en-US" sz="700" b="0"/>
                  <a:t>（亿元）</a:t>
                </a:r>
              </a:p>
            </c:rich>
          </c:tx>
          <c:layout>
            <c:manualLayout>
              <c:xMode val="edge"/>
              <c:yMode val="edge"/>
              <c:x val="0"/>
              <c:y val="6.8760913254044083E-3"/>
            </c:manualLayout>
          </c:layout>
          <c:overlay val="0"/>
        </c:title>
        <c:numFmt formatCode="#,##0_);\(#,##0\)" sourceLinked="0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</c:spPr>
        <c:txPr>
          <a:bodyPr/>
          <a:lstStyle/>
          <a:p>
            <a:pPr>
              <a:defRPr sz="700"/>
            </a:pPr>
            <a:endParaRPr lang="zh-CN"/>
          </a:p>
        </c:txPr>
        <c:crossAx val="1719964208"/>
        <c:crosses val="autoZero"/>
        <c:crossBetween val="between"/>
      </c:valAx>
      <c:valAx>
        <c:axId val="1719955504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ln>
            <a:solidFill>
              <a:sysClr val="windowText" lastClr="000000"/>
            </a:solidFill>
          </a:ln>
        </c:spPr>
        <c:txPr>
          <a:bodyPr/>
          <a:lstStyle/>
          <a:p>
            <a:pPr>
              <a:defRPr sz="700"/>
            </a:pPr>
            <a:endParaRPr lang="zh-CN"/>
          </a:p>
        </c:txPr>
        <c:crossAx val="1719954960"/>
        <c:crosses val="max"/>
        <c:crossBetween val="between"/>
      </c:valAx>
      <c:catAx>
        <c:axId val="171995496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719955504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</c:spPr>
    </c:plotArea>
    <c:legend>
      <c:legendPos val="t"/>
      <c:layout>
        <c:manualLayout>
          <c:xMode val="edge"/>
          <c:yMode val="edge"/>
          <c:x val="8.4586161643587648E-2"/>
          <c:y val="1.1634764273712649E-2"/>
          <c:w val="0.89102797347699958"/>
          <c:h val="9.5866965374098112E-2"/>
        </c:manualLayout>
      </c:layout>
      <c:overlay val="0"/>
      <c:txPr>
        <a:bodyPr/>
        <a:lstStyle/>
        <a:p>
          <a:pPr>
            <a:defRPr sz="700"/>
          </a:pPr>
          <a:endParaRPr lang="zh-CN"/>
        </a:p>
      </c:txPr>
    </c:legend>
    <c:plotVisOnly val="1"/>
    <c:dispBlanksAs val="gap"/>
    <c:showDLblsOverMax val="0"/>
  </c:chart>
  <c:spPr>
    <a:solidFill>
      <a:sysClr val="window" lastClr="FFFFFF"/>
    </a:solidFill>
    <a:ln>
      <a:noFill/>
    </a:ln>
  </c:spPr>
  <c:txPr>
    <a:bodyPr/>
    <a:lstStyle/>
    <a:p>
      <a:pPr>
        <a:defRPr sz="800">
          <a:latin typeface="Arial" panose="020B0604020202020204" pitchFamily="34" charset="0"/>
          <a:ea typeface="楷体" panose="02010609060101010101" pitchFamily="49" charset="-122"/>
          <a:cs typeface="Arial" panose="020B0604020202020204" pitchFamily="34" charset="0"/>
        </a:defRPr>
      </a:pPr>
      <a:endParaRPr lang="zh-CN"/>
    </a:p>
  </c:txPr>
  <c:printSettings>
    <c:headerFooter/>
    <c:pageMargins b="0.75000000000000033" l="0.70000000000000029" r="0.70000000000000029" t="0.75000000000000033" header="0.30000000000000016" footer="0.30000000000000016"/>
    <c:pageSetup paperSize="9" orientation="landscape"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5.0182232559008458E-2"/>
          <c:y val="0.10569981447494262"/>
          <c:w val="0.8972630556411767"/>
          <c:h val="0.76780607224509867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'医美-领先  '!$K$1</c:f>
              <c:strCache>
                <c:ptCount val="1"/>
                <c:pt idx="0">
                  <c:v>手术类（亿元）</c:v>
                </c:pt>
              </c:strCache>
            </c:strRef>
          </c:tx>
          <c:spPr>
            <a:solidFill>
              <a:srgbClr val="003778"/>
            </a:solidFill>
            <a:ln>
              <a:noFill/>
            </a:ln>
          </c:spPr>
          <c:invertIfNegative val="0"/>
          <c:cat>
            <c:strRef>
              <c:f>'医美-领先  '!$I$2:$I$11</c:f>
              <c:strCache>
                <c:ptCount val="1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2022E</c:v>
                </c:pt>
                <c:pt idx="8">
                  <c:v>2023E</c:v>
                </c:pt>
                <c:pt idx="9">
                  <c:v>2024E</c:v>
                </c:pt>
              </c:strCache>
            </c:strRef>
          </c:cat>
          <c:val>
            <c:numRef>
              <c:f>'医美-领先  '!$K$2:$K$11</c:f>
              <c:numCache>
                <c:formatCode>0.0_);[Red]\(0.0\)</c:formatCode>
                <c:ptCount val="10"/>
                <c:pt idx="0">
                  <c:v>38.799999999999997</c:v>
                </c:pt>
                <c:pt idx="1">
                  <c:v>46.9</c:v>
                </c:pt>
                <c:pt idx="2">
                  <c:v>59</c:v>
                </c:pt>
                <c:pt idx="3">
                  <c:v>71.5</c:v>
                </c:pt>
                <c:pt idx="4">
                  <c:v>83.5</c:v>
                </c:pt>
                <c:pt idx="5">
                  <c:v>87.1</c:v>
                </c:pt>
                <c:pt idx="6">
                  <c:v>104.7</c:v>
                </c:pt>
                <c:pt idx="7">
                  <c:v>125.1</c:v>
                </c:pt>
                <c:pt idx="8">
                  <c:v>148.4</c:v>
                </c:pt>
                <c:pt idx="9">
                  <c:v>174.2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E95-41CB-A231-3F80B819B91D}"/>
            </c:ext>
          </c:extLst>
        </c:ser>
        <c:ser>
          <c:idx val="1"/>
          <c:order val="1"/>
          <c:tx>
            <c:strRef>
              <c:f>'医美-领先  '!$L$1</c:f>
              <c:strCache>
                <c:ptCount val="1"/>
                <c:pt idx="0">
                  <c:v>非手术类（亿元）</c:v>
                </c:pt>
              </c:strCache>
            </c:strRef>
          </c:tx>
          <c:spPr>
            <a:ln>
              <a:noFill/>
            </a:ln>
          </c:spPr>
          <c:invertIfNegative val="0"/>
          <c:cat>
            <c:strRef>
              <c:f>'医美-领先  '!$I$2:$I$11</c:f>
              <c:strCache>
                <c:ptCount val="1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2022E</c:v>
                </c:pt>
                <c:pt idx="8">
                  <c:v>2023E</c:v>
                </c:pt>
                <c:pt idx="9">
                  <c:v>2024E</c:v>
                </c:pt>
              </c:strCache>
            </c:strRef>
          </c:cat>
          <c:val>
            <c:numRef>
              <c:f>'医美-领先  '!$L$2:$L$11</c:f>
              <c:numCache>
                <c:formatCode>0.0_);[Red]\(0.0\)</c:formatCode>
                <c:ptCount val="10"/>
                <c:pt idx="0">
                  <c:v>25</c:v>
                </c:pt>
                <c:pt idx="1">
                  <c:v>30.7</c:v>
                </c:pt>
                <c:pt idx="2">
                  <c:v>40.299999999999997</c:v>
                </c:pt>
                <c:pt idx="3">
                  <c:v>50.2</c:v>
                </c:pt>
                <c:pt idx="4">
                  <c:v>60.1</c:v>
                </c:pt>
                <c:pt idx="5">
                  <c:v>64.7</c:v>
                </c:pt>
                <c:pt idx="6">
                  <c:v>79.900000000000006</c:v>
                </c:pt>
                <c:pt idx="7">
                  <c:v>98.1</c:v>
                </c:pt>
                <c:pt idx="8">
                  <c:v>119.4</c:v>
                </c:pt>
                <c:pt idx="9">
                  <c:v>144.30000000000001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2E95-41CB-A231-3F80B819B9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19951152"/>
        <c:axId val="1719945712"/>
      </c:barChart>
      <c:lineChart>
        <c:grouping val="standard"/>
        <c:varyColors val="0"/>
        <c:ser>
          <c:idx val="2"/>
          <c:order val="2"/>
          <c:tx>
            <c:strRef>
              <c:f>'医美-领先  '!$M$1</c:f>
              <c:strCache>
                <c:ptCount val="1"/>
                <c:pt idx="0">
                  <c:v>同比</c:v>
                </c:pt>
              </c:strCache>
            </c:strRef>
          </c:tx>
          <c:marker>
            <c:symbol val="none"/>
          </c:marker>
          <c:dPt>
            <c:idx val="7"/>
            <c:marker>
              <c:symbol val="circle"/>
              <c:size val="5"/>
              <c:spPr>
                <a:solidFill>
                  <a:srgbClr val="FF6464"/>
                </a:solidFill>
                <a:ln>
                  <a:noFill/>
                  <a:prstDash val="sysDot"/>
                </a:ln>
              </c:spPr>
            </c:marker>
            <c:bubble3D val="0"/>
            <c:spPr>
              <a:ln>
                <a:prstDash val="sysDot"/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2E95-41CB-A231-3F80B819B91D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rgbClr val="FF6464"/>
                </a:solidFill>
                <a:ln>
                  <a:noFill/>
                  <a:prstDash val="sysDot"/>
                </a:ln>
              </c:spPr>
            </c:marker>
            <c:bubble3D val="0"/>
            <c:spPr>
              <a:ln>
                <a:prstDash val="sysDot"/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2E95-41CB-A231-3F80B819B91D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rgbClr val="FF6464"/>
                </a:solidFill>
                <a:ln>
                  <a:noFill/>
                  <a:prstDash val="sysDot"/>
                </a:ln>
              </c:spPr>
            </c:marker>
            <c:bubble3D val="0"/>
            <c:spPr>
              <a:ln>
                <a:prstDash val="sysDot"/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2E95-41CB-A231-3F80B819B91D}"/>
              </c:ext>
            </c:extLst>
          </c:dPt>
          <c:cat>
            <c:strRef>
              <c:f>'医美-领先  '!$I$2:$I$11</c:f>
              <c:strCache>
                <c:ptCount val="1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2022E</c:v>
                </c:pt>
                <c:pt idx="8">
                  <c:v>2023E</c:v>
                </c:pt>
                <c:pt idx="9">
                  <c:v>2024E</c:v>
                </c:pt>
              </c:strCache>
            </c:strRef>
          </c:cat>
          <c:val>
            <c:numRef>
              <c:f>'医美-领先  '!$M$2:$M$11</c:f>
              <c:numCache>
                <c:formatCode>0%</c:formatCode>
                <c:ptCount val="10"/>
                <c:pt idx="1">
                  <c:v>0.21630094043887138</c:v>
                </c:pt>
                <c:pt idx="2">
                  <c:v>0.27963917525773208</c:v>
                </c:pt>
                <c:pt idx="3">
                  <c:v>0.22557905337361528</c:v>
                </c:pt>
                <c:pt idx="4">
                  <c:v>0.17995069843878375</c:v>
                </c:pt>
                <c:pt idx="5">
                  <c:v>5.7103064066852394E-2</c:v>
                </c:pt>
                <c:pt idx="6">
                  <c:v>0.21607378129117238</c:v>
                </c:pt>
                <c:pt idx="7">
                  <c:v>0.20910075839653297</c:v>
                </c:pt>
                <c:pt idx="8">
                  <c:v>0.19982078853046614</c:v>
                </c:pt>
                <c:pt idx="9">
                  <c:v>0.18932038834951448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8-2E95-41CB-A231-3F80B819B9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19968560"/>
        <c:axId val="1719964752"/>
      </c:lineChart>
      <c:catAx>
        <c:axId val="1719951152"/>
        <c:scaling>
          <c:orientation val="minMax"/>
        </c:scaling>
        <c:delete val="0"/>
        <c:axPos val="b"/>
        <c:numFmt formatCode="yyyy/mm" sourceLinked="0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</c:spPr>
        <c:txPr>
          <a:bodyPr rot="-5400000" vert="horz"/>
          <a:lstStyle/>
          <a:p>
            <a:pPr>
              <a:defRPr sz="700"/>
            </a:pPr>
            <a:endParaRPr lang="zh-CN"/>
          </a:p>
        </c:txPr>
        <c:crossAx val="1719945712"/>
        <c:crosses val="autoZero"/>
        <c:auto val="1"/>
        <c:lblAlgn val="ctr"/>
        <c:lblOffset val="100"/>
        <c:noMultiLvlLbl val="0"/>
      </c:catAx>
      <c:valAx>
        <c:axId val="1719945712"/>
        <c:scaling>
          <c:orientation val="minMax"/>
        </c:scaling>
        <c:delete val="0"/>
        <c:axPos val="l"/>
        <c:numFmt formatCode="#,##0_);[Red]\(#,##0\)" sourceLinked="0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</c:spPr>
        <c:txPr>
          <a:bodyPr/>
          <a:lstStyle/>
          <a:p>
            <a:pPr>
              <a:defRPr sz="700"/>
            </a:pPr>
            <a:endParaRPr lang="zh-CN"/>
          </a:p>
        </c:txPr>
        <c:crossAx val="1719951152"/>
        <c:crosses val="autoZero"/>
        <c:crossBetween val="between"/>
      </c:valAx>
      <c:valAx>
        <c:axId val="1719964752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ln>
            <a:solidFill>
              <a:sysClr val="windowText" lastClr="000000"/>
            </a:solidFill>
          </a:ln>
        </c:spPr>
        <c:txPr>
          <a:bodyPr/>
          <a:lstStyle/>
          <a:p>
            <a:pPr>
              <a:defRPr sz="700"/>
            </a:pPr>
            <a:endParaRPr lang="zh-CN"/>
          </a:p>
        </c:txPr>
        <c:crossAx val="1719968560"/>
        <c:crosses val="max"/>
        <c:crossBetween val="between"/>
      </c:valAx>
      <c:catAx>
        <c:axId val="171996856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719964752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</c:spPr>
    </c:plotArea>
    <c:legend>
      <c:legendPos val="t"/>
      <c:layout>
        <c:manualLayout>
          <c:xMode val="edge"/>
          <c:yMode val="edge"/>
          <c:x val="0.17519925634295716"/>
          <c:y val="1.6264216972878394E-2"/>
          <c:w val="0.63666666666666671"/>
          <c:h val="6.3619495479731697E-2"/>
        </c:manualLayout>
      </c:layout>
      <c:overlay val="0"/>
      <c:txPr>
        <a:bodyPr/>
        <a:lstStyle/>
        <a:p>
          <a:pPr>
            <a:defRPr sz="700"/>
          </a:pPr>
          <a:endParaRPr lang="zh-CN"/>
        </a:p>
      </c:txPr>
    </c:legend>
    <c:plotVisOnly val="1"/>
    <c:dispBlanksAs val="gap"/>
    <c:showDLblsOverMax val="0"/>
  </c:chart>
  <c:spPr>
    <a:solidFill>
      <a:sysClr val="window" lastClr="FFFFFF"/>
    </a:solidFill>
    <a:ln>
      <a:noFill/>
    </a:ln>
  </c:spPr>
  <c:txPr>
    <a:bodyPr/>
    <a:lstStyle/>
    <a:p>
      <a:pPr>
        <a:defRPr sz="800">
          <a:latin typeface="Arial" panose="020B0604020202020204" pitchFamily="34" charset="0"/>
          <a:ea typeface="楷体" panose="02010609060101010101" pitchFamily="49" charset="-122"/>
          <a:cs typeface="Arial" panose="020B0604020202020204" pitchFamily="34" charset="0"/>
        </a:defRPr>
      </a:pPr>
      <a:endParaRPr lang="zh-CN"/>
    </a:p>
  </c:txPr>
  <c:printSettings>
    <c:headerFooter/>
    <c:pageMargins b="0.75000000000000033" l="0.70000000000000029" r="0.70000000000000029" t="0.75000000000000033" header="0.30000000000000016" footer="0.30000000000000016"/>
    <c:pageSetup paperSize="9" orientation="landscape"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5.8755030621172356E-2"/>
          <c:y val="0.1252654146221216"/>
          <c:w val="0.93525196850393699"/>
          <c:h val="0.71415802461798006"/>
        </c:manualLayout>
      </c:layout>
      <c:lineChart>
        <c:grouping val="standard"/>
        <c:varyColors val="0"/>
        <c:ser>
          <c:idx val="2"/>
          <c:order val="0"/>
          <c:tx>
            <c:strRef>
              <c:f>'医美-领先  '!$T$1</c:f>
              <c:strCache>
                <c:ptCount val="1"/>
                <c:pt idx="0">
                  <c:v>百度搜索指数：玻尿酸（同比）</c:v>
                </c:pt>
              </c:strCache>
            </c:strRef>
          </c:tx>
          <c:spPr>
            <a:ln>
              <a:solidFill>
                <a:srgbClr val="003778"/>
              </a:solidFill>
            </a:ln>
          </c:spPr>
          <c:marker>
            <c:symbol val="none"/>
          </c:marker>
          <c:cat>
            <c:numRef>
              <c:f>'医美-领先  '!$O$14:$O$83</c:f>
              <c:numCache>
                <c:formatCode>m/d/yyyy</c:formatCode>
                <c:ptCount val="70"/>
                <c:pt idx="0">
                  <c:v>42766</c:v>
                </c:pt>
                <c:pt idx="1">
                  <c:v>42794</c:v>
                </c:pt>
                <c:pt idx="2">
                  <c:v>42825</c:v>
                </c:pt>
                <c:pt idx="3">
                  <c:v>42855</c:v>
                </c:pt>
                <c:pt idx="4">
                  <c:v>42886</c:v>
                </c:pt>
                <c:pt idx="5">
                  <c:v>42916</c:v>
                </c:pt>
                <c:pt idx="6">
                  <c:v>42947</c:v>
                </c:pt>
                <c:pt idx="7">
                  <c:v>42978</c:v>
                </c:pt>
                <c:pt idx="8">
                  <c:v>43008</c:v>
                </c:pt>
                <c:pt idx="9">
                  <c:v>43039</c:v>
                </c:pt>
                <c:pt idx="10">
                  <c:v>43069</c:v>
                </c:pt>
                <c:pt idx="11">
                  <c:v>43100</c:v>
                </c:pt>
                <c:pt idx="12">
                  <c:v>43131</c:v>
                </c:pt>
                <c:pt idx="13">
                  <c:v>43159</c:v>
                </c:pt>
                <c:pt idx="14">
                  <c:v>43190</c:v>
                </c:pt>
                <c:pt idx="15">
                  <c:v>43220</c:v>
                </c:pt>
                <c:pt idx="16">
                  <c:v>43251</c:v>
                </c:pt>
                <c:pt idx="17">
                  <c:v>43281</c:v>
                </c:pt>
                <c:pt idx="18">
                  <c:v>43312</c:v>
                </c:pt>
                <c:pt idx="19">
                  <c:v>43343</c:v>
                </c:pt>
                <c:pt idx="20">
                  <c:v>43373</c:v>
                </c:pt>
                <c:pt idx="21">
                  <c:v>43404</c:v>
                </c:pt>
                <c:pt idx="22">
                  <c:v>43434</c:v>
                </c:pt>
                <c:pt idx="23">
                  <c:v>43465</c:v>
                </c:pt>
                <c:pt idx="24">
                  <c:v>43496</c:v>
                </c:pt>
                <c:pt idx="25">
                  <c:v>43524</c:v>
                </c:pt>
                <c:pt idx="26">
                  <c:v>43555</c:v>
                </c:pt>
                <c:pt idx="27">
                  <c:v>43585</c:v>
                </c:pt>
                <c:pt idx="28">
                  <c:v>43616</c:v>
                </c:pt>
                <c:pt idx="29">
                  <c:v>43646</c:v>
                </c:pt>
                <c:pt idx="30">
                  <c:v>43677</c:v>
                </c:pt>
                <c:pt idx="31">
                  <c:v>43708</c:v>
                </c:pt>
                <c:pt idx="32">
                  <c:v>43738</c:v>
                </c:pt>
                <c:pt idx="33">
                  <c:v>43769</c:v>
                </c:pt>
                <c:pt idx="34">
                  <c:v>43799</c:v>
                </c:pt>
                <c:pt idx="35">
                  <c:v>43830</c:v>
                </c:pt>
                <c:pt idx="36">
                  <c:v>43861</c:v>
                </c:pt>
                <c:pt idx="37">
                  <c:v>43890</c:v>
                </c:pt>
                <c:pt idx="38">
                  <c:v>43921</c:v>
                </c:pt>
                <c:pt idx="39">
                  <c:v>43951</c:v>
                </c:pt>
                <c:pt idx="40">
                  <c:v>43982</c:v>
                </c:pt>
                <c:pt idx="41">
                  <c:v>44012</c:v>
                </c:pt>
                <c:pt idx="42">
                  <c:v>44043</c:v>
                </c:pt>
                <c:pt idx="43">
                  <c:v>44074</c:v>
                </c:pt>
                <c:pt idx="44">
                  <c:v>44104</c:v>
                </c:pt>
                <c:pt idx="45">
                  <c:v>44135</c:v>
                </c:pt>
                <c:pt idx="46">
                  <c:v>44165</c:v>
                </c:pt>
                <c:pt idx="47">
                  <c:v>44196</c:v>
                </c:pt>
                <c:pt idx="48">
                  <c:v>44227</c:v>
                </c:pt>
                <c:pt idx="49">
                  <c:v>44255</c:v>
                </c:pt>
                <c:pt idx="50">
                  <c:v>44286</c:v>
                </c:pt>
                <c:pt idx="51">
                  <c:v>44316</c:v>
                </c:pt>
                <c:pt idx="52">
                  <c:v>44347</c:v>
                </c:pt>
                <c:pt idx="53">
                  <c:v>44377</c:v>
                </c:pt>
                <c:pt idx="54">
                  <c:v>44408</c:v>
                </c:pt>
                <c:pt idx="55">
                  <c:v>44439</c:v>
                </c:pt>
                <c:pt idx="56">
                  <c:v>44469</c:v>
                </c:pt>
                <c:pt idx="57">
                  <c:v>44500</c:v>
                </c:pt>
                <c:pt idx="58">
                  <c:v>44530</c:v>
                </c:pt>
                <c:pt idx="59">
                  <c:v>44561</c:v>
                </c:pt>
                <c:pt idx="60">
                  <c:v>44592</c:v>
                </c:pt>
                <c:pt idx="61">
                  <c:v>44620</c:v>
                </c:pt>
                <c:pt idx="62">
                  <c:v>44651</c:v>
                </c:pt>
                <c:pt idx="63">
                  <c:v>44681</c:v>
                </c:pt>
                <c:pt idx="64">
                  <c:v>44712</c:v>
                </c:pt>
                <c:pt idx="65">
                  <c:v>44742</c:v>
                </c:pt>
                <c:pt idx="66">
                  <c:v>44773</c:v>
                </c:pt>
                <c:pt idx="67">
                  <c:v>44804</c:v>
                </c:pt>
                <c:pt idx="68">
                  <c:v>44834</c:v>
                </c:pt>
                <c:pt idx="69">
                  <c:v>44865</c:v>
                </c:pt>
              </c:numCache>
            </c:numRef>
          </c:cat>
          <c:val>
            <c:numRef>
              <c:f>'医美-领先  '!$T$14:$T$83</c:f>
              <c:numCache>
                <c:formatCode>General</c:formatCode>
                <c:ptCount val="70"/>
                <c:pt idx="2" formatCode="0%">
                  <c:v>-4.2259773507666076E-2</c:v>
                </c:pt>
                <c:pt idx="3" formatCode="0%">
                  <c:v>-8.2819229411913331E-2</c:v>
                </c:pt>
                <c:pt idx="4" formatCode="0%">
                  <c:v>-0.18794694306386894</c:v>
                </c:pt>
                <c:pt idx="5" formatCode="0%">
                  <c:v>-0.17621055439502165</c:v>
                </c:pt>
                <c:pt idx="6" formatCode="0%">
                  <c:v>-0.12010608460379102</c:v>
                </c:pt>
                <c:pt idx="7" formatCode="0%">
                  <c:v>4.8262574519023049E-2</c:v>
                </c:pt>
                <c:pt idx="8" formatCode="0%">
                  <c:v>7.4716228649807759E-2</c:v>
                </c:pt>
                <c:pt idx="9" formatCode="0%">
                  <c:v>5.6029902186394587E-2</c:v>
                </c:pt>
                <c:pt idx="10" formatCode="0%">
                  <c:v>2.1352608712366106E-3</c:v>
                </c:pt>
                <c:pt idx="11" formatCode="0%">
                  <c:v>-0.10099572154072523</c:v>
                </c:pt>
                <c:pt idx="12" formatCode="0%">
                  <c:v>-0.1222764482507307</c:v>
                </c:pt>
                <c:pt idx="13" formatCode="0%">
                  <c:v>-0.23400094347746314</c:v>
                </c:pt>
                <c:pt idx="14" formatCode="0%">
                  <c:v>-0.25052146636316619</c:v>
                </c:pt>
                <c:pt idx="15" formatCode="0%">
                  <c:v>-0.25744481401913055</c:v>
                </c:pt>
                <c:pt idx="16" formatCode="0%">
                  <c:v>-0.25038727781193149</c:v>
                </c:pt>
                <c:pt idx="17" formatCode="0%">
                  <c:v>-0.28803580762558212</c:v>
                </c:pt>
                <c:pt idx="18" formatCode="0%">
                  <c:v>-0.32353359424297401</c:v>
                </c:pt>
                <c:pt idx="19" formatCode="0%">
                  <c:v>-0.38038038415957387</c:v>
                </c:pt>
                <c:pt idx="20" formatCode="0%">
                  <c:v>-0.44173609682930448</c:v>
                </c:pt>
                <c:pt idx="21" formatCode="0%">
                  <c:v>-0.41103849509138768</c:v>
                </c:pt>
                <c:pt idx="22" formatCode="0%">
                  <c:v>-0.33631051786227839</c:v>
                </c:pt>
                <c:pt idx="23" formatCode="0%">
                  <c:v>-0.24415797321455057</c:v>
                </c:pt>
                <c:pt idx="24" formatCode="0%">
                  <c:v>-0.2810657593230389</c:v>
                </c:pt>
                <c:pt idx="25" formatCode="0%">
                  <c:v>-0.30222186596466549</c:v>
                </c:pt>
                <c:pt idx="26" formatCode="0%">
                  <c:v>-0.29128830052418919</c:v>
                </c:pt>
                <c:pt idx="27" formatCode="0%">
                  <c:v>-0.30620007670608784</c:v>
                </c:pt>
                <c:pt idx="28" formatCode="0%">
                  <c:v>-0.3190801203906436</c:v>
                </c:pt>
                <c:pt idx="29" formatCode="0%">
                  <c:v>-0.29095098731738145</c:v>
                </c:pt>
                <c:pt idx="30" formatCode="0%">
                  <c:v>-0.38202674941699066</c:v>
                </c:pt>
                <c:pt idx="31" formatCode="0%">
                  <c:v>-0.42509637850918436</c:v>
                </c:pt>
                <c:pt idx="32" formatCode="0%">
                  <c:v>-0.45772334217714172</c:v>
                </c:pt>
                <c:pt idx="33" formatCode="0%">
                  <c:v>-0.40680901166133121</c:v>
                </c:pt>
                <c:pt idx="34" formatCode="0%">
                  <c:v>-0.41471406410300526</c:v>
                </c:pt>
                <c:pt idx="35" formatCode="0%">
                  <c:v>-0.46350367827786243</c:v>
                </c:pt>
                <c:pt idx="36" formatCode="0%">
                  <c:v>-0.47348540323214694</c:v>
                </c:pt>
                <c:pt idx="37" formatCode="0%">
                  <c:v>-0.4939290501748359</c:v>
                </c:pt>
                <c:pt idx="38" formatCode="0%">
                  <c:v>-0.51328155489017391</c:v>
                </c:pt>
                <c:pt idx="39" formatCode="0%">
                  <c:v>-0.47313218678464752</c:v>
                </c:pt>
                <c:pt idx="40" formatCode="0%">
                  <c:v>-0.4405421132176881</c:v>
                </c:pt>
                <c:pt idx="41" formatCode="0%">
                  <c:v>-0.43562222561815767</c:v>
                </c:pt>
                <c:pt idx="42" formatCode="0%">
                  <c:v>-0.35445134065500894</c:v>
                </c:pt>
                <c:pt idx="43" formatCode="0%">
                  <c:v>-0.32698448334774088</c:v>
                </c:pt>
                <c:pt idx="44" formatCode="0%">
                  <c:v>-0.25063630932689152</c:v>
                </c:pt>
                <c:pt idx="45" formatCode="0%">
                  <c:v>-0.3254413742688661</c:v>
                </c:pt>
                <c:pt idx="46" formatCode="0%">
                  <c:v>-0.28187422466991685</c:v>
                </c:pt>
                <c:pt idx="47" formatCode="0%">
                  <c:v>-0.24722623767050511</c:v>
                </c:pt>
                <c:pt idx="48" formatCode="0%">
                  <c:v>-0.1521327624787816</c:v>
                </c:pt>
                <c:pt idx="49" formatCode="0%">
                  <c:v>-1.5904192177312093E-2</c:v>
                </c:pt>
                <c:pt idx="50" formatCode="0%">
                  <c:v>0.14140347634957129</c:v>
                </c:pt>
                <c:pt idx="51" formatCode="0%">
                  <c:v>0.11793705164433632</c:v>
                </c:pt>
                <c:pt idx="52" formatCode="0%">
                  <c:v>7.8010659407688587E-2</c:v>
                </c:pt>
                <c:pt idx="53" formatCode="0%">
                  <c:v>2.6509223932424275E-2</c:v>
                </c:pt>
                <c:pt idx="54" formatCode="0%">
                  <c:v>6.4141706011273669E-3</c:v>
                </c:pt>
                <c:pt idx="55" formatCode="0%">
                  <c:v>7.2392988289861959E-2</c:v>
                </c:pt>
                <c:pt idx="56" formatCode="0%">
                  <c:v>6.6734575901176374E-2</c:v>
                </c:pt>
                <c:pt idx="57" formatCode="0%">
                  <c:v>0.10198954304831997</c:v>
                </c:pt>
                <c:pt idx="58" formatCode="0%">
                  <c:v>-1.2141019975952072E-2</c:v>
                </c:pt>
                <c:pt idx="59" formatCode="0%">
                  <c:v>-1.9323261847157491E-2</c:v>
                </c:pt>
                <c:pt idx="60" formatCode="0%">
                  <c:v>-8.3992162682610449E-2</c:v>
                </c:pt>
                <c:pt idx="61" formatCode="0%">
                  <c:v>-8.4528634844520556E-2</c:v>
                </c:pt>
                <c:pt idx="62" formatCode="0%">
                  <c:v>-0.1307427820671202</c:v>
                </c:pt>
                <c:pt idx="63" formatCode="0%">
                  <c:v>-0.13897997194517164</c:v>
                </c:pt>
                <c:pt idx="64" formatCode="0%">
                  <c:v>-0.15789720803210017</c:v>
                </c:pt>
                <c:pt idx="65" formatCode="0%">
                  <c:v>-0.1459601957050094</c:v>
                </c:pt>
                <c:pt idx="66" formatCode="0%">
                  <c:v>-0.12809296516910607</c:v>
                </c:pt>
                <c:pt idx="67" formatCode="0%">
                  <c:v>-0.15821016963735579</c:v>
                </c:pt>
                <c:pt idx="68" formatCode="0%">
                  <c:v>-0.10273864869952254</c:v>
                </c:pt>
                <c:pt idx="69" formatCode="0%">
                  <c:v>-4.9744093829689473E-2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643A-4A4C-BAD3-63DDE78303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19956048"/>
        <c:axId val="1719970192"/>
      </c:lineChart>
      <c:lineChart>
        <c:grouping val="standard"/>
        <c:varyColors val="0"/>
        <c:ser>
          <c:idx val="3"/>
          <c:order val="1"/>
          <c:tx>
            <c:strRef>
              <c:f>'医美-领先  '!$Q$1</c:f>
              <c:strCache>
                <c:ptCount val="1"/>
                <c:pt idx="0">
                  <c:v>医疗美容行业营收 季累同比（右轴，%）</c:v>
                </c:pt>
              </c:strCache>
            </c:strRef>
          </c:tx>
          <c:spPr>
            <a:ln w="12700">
              <a:solidFill>
                <a:srgbClr val="00AEEF"/>
              </a:solidFill>
              <a:prstDash val="dash"/>
            </a:ln>
          </c:spPr>
          <c:marker>
            <c:symbol val="circle"/>
            <c:size val="5"/>
            <c:spPr>
              <a:solidFill>
                <a:srgbClr val="00B0F0"/>
              </a:solidFill>
              <a:ln>
                <a:noFill/>
              </a:ln>
            </c:spPr>
          </c:marker>
          <c:cat>
            <c:numRef>
              <c:f>'医美-领先  '!$O$14:$O$83</c:f>
              <c:numCache>
                <c:formatCode>m/d/yyyy</c:formatCode>
                <c:ptCount val="70"/>
                <c:pt idx="0">
                  <c:v>42766</c:v>
                </c:pt>
                <c:pt idx="1">
                  <c:v>42794</c:v>
                </c:pt>
                <c:pt idx="2">
                  <c:v>42825</c:v>
                </c:pt>
                <c:pt idx="3">
                  <c:v>42855</c:v>
                </c:pt>
                <c:pt idx="4">
                  <c:v>42886</c:v>
                </c:pt>
                <c:pt idx="5">
                  <c:v>42916</c:v>
                </c:pt>
                <c:pt idx="6">
                  <c:v>42947</c:v>
                </c:pt>
                <c:pt idx="7">
                  <c:v>42978</c:v>
                </c:pt>
                <c:pt idx="8">
                  <c:v>43008</c:v>
                </c:pt>
                <c:pt idx="9">
                  <c:v>43039</c:v>
                </c:pt>
                <c:pt idx="10">
                  <c:v>43069</c:v>
                </c:pt>
                <c:pt idx="11">
                  <c:v>43100</c:v>
                </c:pt>
                <c:pt idx="12">
                  <c:v>43131</c:v>
                </c:pt>
                <c:pt idx="13">
                  <c:v>43159</c:v>
                </c:pt>
                <c:pt idx="14">
                  <c:v>43190</c:v>
                </c:pt>
                <c:pt idx="15">
                  <c:v>43220</c:v>
                </c:pt>
                <c:pt idx="16">
                  <c:v>43251</c:v>
                </c:pt>
                <c:pt idx="17">
                  <c:v>43281</c:v>
                </c:pt>
                <c:pt idx="18">
                  <c:v>43312</c:v>
                </c:pt>
                <c:pt idx="19">
                  <c:v>43343</c:v>
                </c:pt>
                <c:pt idx="20">
                  <c:v>43373</c:v>
                </c:pt>
                <c:pt idx="21">
                  <c:v>43404</c:v>
                </c:pt>
                <c:pt idx="22">
                  <c:v>43434</c:v>
                </c:pt>
                <c:pt idx="23">
                  <c:v>43465</c:v>
                </c:pt>
                <c:pt idx="24">
                  <c:v>43496</c:v>
                </c:pt>
                <c:pt idx="25">
                  <c:v>43524</c:v>
                </c:pt>
                <c:pt idx="26">
                  <c:v>43555</c:v>
                </c:pt>
                <c:pt idx="27">
                  <c:v>43585</c:v>
                </c:pt>
                <c:pt idx="28">
                  <c:v>43616</c:v>
                </c:pt>
                <c:pt idx="29">
                  <c:v>43646</c:v>
                </c:pt>
                <c:pt idx="30">
                  <c:v>43677</c:v>
                </c:pt>
                <c:pt idx="31">
                  <c:v>43708</c:v>
                </c:pt>
                <c:pt idx="32">
                  <c:v>43738</c:v>
                </c:pt>
                <c:pt idx="33">
                  <c:v>43769</c:v>
                </c:pt>
                <c:pt idx="34">
                  <c:v>43799</c:v>
                </c:pt>
                <c:pt idx="35">
                  <c:v>43830</c:v>
                </c:pt>
                <c:pt idx="36">
                  <c:v>43861</c:v>
                </c:pt>
                <c:pt idx="37">
                  <c:v>43890</c:v>
                </c:pt>
                <c:pt idx="38">
                  <c:v>43921</c:v>
                </c:pt>
                <c:pt idx="39">
                  <c:v>43951</c:v>
                </c:pt>
                <c:pt idx="40">
                  <c:v>43982</c:v>
                </c:pt>
                <c:pt idx="41">
                  <c:v>44012</c:v>
                </c:pt>
                <c:pt idx="42">
                  <c:v>44043</c:v>
                </c:pt>
                <c:pt idx="43">
                  <c:v>44074</c:v>
                </c:pt>
                <c:pt idx="44">
                  <c:v>44104</c:v>
                </c:pt>
                <c:pt idx="45">
                  <c:v>44135</c:v>
                </c:pt>
                <c:pt idx="46">
                  <c:v>44165</c:v>
                </c:pt>
                <c:pt idx="47">
                  <c:v>44196</c:v>
                </c:pt>
                <c:pt idx="48">
                  <c:v>44227</c:v>
                </c:pt>
                <c:pt idx="49">
                  <c:v>44255</c:v>
                </c:pt>
                <c:pt idx="50">
                  <c:v>44286</c:v>
                </c:pt>
                <c:pt idx="51">
                  <c:v>44316</c:v>
                </c:pt>
                <c:pt idx="52">
                  <c:v>44347</c:v>
                </c:pt>
                <c:pt idx="53">
                  <c:v>44377</c:v>
                </c:pt>
                <c:pt idx="54">
                  <c:v>44408</c:v>
                </c:pt>
                <c:pt idx="55">
                  <c:v>44439</c:v>
                </c:pt>
                <c:pt idx="56">
                  <c:v>44469</c:v>
                </c:pt>
                <c:pt idx="57">
                  <c:v>44500</c:v>
                </c:pt>
                <c:pt idx="58">
                  <c:v>44530</c:v>
                </c:pt>
                <c:pt idx="59">
                  <c:v>44561</c:v>
                </c:pt>
                <c:pt idx="60">
                  <c:v>44592</c:v>
                </c:pt>
                <c:pt idx="61">
                  <c:v>44620</c:v>
                </c:pt>
                <c:pt idx="62">
                  <c:v>44651</c:v>
                </c:pt>
                <c:pt idx="63">
                  <c:v>44681</c:v>
                </c:pt>
                <c:pt idx="64">
                  <c:v>44712</c:v>
                </c:pt>
                <c:pt idx="65">
                  <c:v>44742</c:v>
                </c:pt>
                <c:pt idx="66">
                  <c:v>44773</c:v>
                </c:pt>
                <c:pt idx="67">
                  <c:v>44804</c:v>
                </c:pt>
                <c:pt idx="68">
                  <c:v>44834</c:v>
                </c:pt>
                <c:pt idx="69">
                  <c:v>44865</c:v>
                </c:pt>
              </c:numCache>
            </c:numRef>
          </c:cat>
          <c:val>
            <c:numRef>
              <c:f>'医美-领先  '!$Q$14:$Q$83</c:f>
              <c:numCache>
                <c:formatCode>0.0_ </c:formatCode>
                <c:ptCount val="70"/>
                <c:pt idx="0">
                  <c:v>#N/A</c:v>
                </c:pt>
                <c:pt idx="1">
                  <c:v>#N/A</c:v>
                </c:pt>
                <c:pt idx="2">
                  <c:v>18.211287569992699</c:v>
                </c:pt>
                <c:pt idx="3">
                  <c:v>#N/A</c:v>
                </c:pt>
                <c:pt idx="4">
                  <c:v>#N/A</c:v>
                </c:pt>
                <c:pt idx="5">
                  <c:v>1.98920217579584</c:v>
                </c:pt>
                <c:pt idx="6">
                  <c:v>#N/A</c:v>
                </c:pt>
                <c:pt idx="7">
                  <c:v>#N/A</c:v>
                </c:pt>
                <c:pt idx="8">
                  <c:v>4.4488234027614597</c:v>
                </c:pt>
                <c:pt idx="9">
                  <c:v>#N/A</c:v>
                </c:pt>
                <c:pt idx="10">
                  <c:v>#N/A</c:v>
                </c:pt>
                <c:pt idx="11">
                  <c:v>-25.034865308545101</c:v>
                </c:pt>
                <c:pt idx="12">
                  <c:v>#N/A</c:v>
                </c:pt>
                <c:pt idx="13">
                  <c:v>#N/A</c:v>
                </c:pt>
                <c:pt idx="14">
                  <c:v>-26.235737931724501</c:v>
                </c:pt>
                <c:pt idx="15">
                  <c:v>#N/A</c:v>
                </c:pt>
                <c:pt idx="16">
                  <c:v>#N/A</c:v>
                </c:pt>
                <c:pt idx="17">
                  <c:v>51.017865224939598</c:v>
                </c:pt>
                <c:pt idx="18">
                  <c:v>#N/A</c:v>
                </c:pt>
                <c:pt idx="19">
                  <c:v>#N/A</c:v>
                </c:pt>
                <c:pt idx="20">
                  <c:v>86.1106155190826</c:v>
                </c:pt>
                <c:pt idx="21">
                  <c:v>#N/A</c:v>
                </c:pt>
                <c:pt idx="22">
                  <c:v>#N/A</c:v>
                </c:pt>
                <c:pt idx="23">
                  <c:v>16.611395986577001</c:v>
                </c:pt>
                <c:pt idx="24">
                  <c:v>#N/A</c:v>
                </c:pt>
                <c:pt idx="25">
                  <c:v>#N/A</c:v>
                </c:pt>
                <c:pt idx="26">
                  <c:v>194.019154574542</c:v>
                </c:pt>
                <c:pt idx="27">
                  <c:v>#N/A</c:v>
                </c:pt>
                <c:pt idx="28">
                  <c:v>#N/A</c:v>
                </c:pt>
                <c:pt idx="29">
                  <c:v>39.512385316878799</c:v>
                </c:pt>
                <c:pt idx="30">
                  <c:v>#N/A</c:v>
                </c:pt>
                <c:pt idx="31">
                  <c:v>#N/A</c:v>
                </c:pt>
                <c:pt idx="32">
                  <c:v>21.709701654408299</c:v>
                </c:pt>
                <c:pt idx="33">
                  <c:v>#N/A</c:v>
                </c:pt>
                <c:pt idx="34">
                  <c:v>#N/A</c:v>
                </c:pt>
                <c:pt idx="35">
                  <c:v>25.0626347352413</c:v>
                </c:pt>
                <c:pt idx="36">
                  <c:v>#N/A</c:v>
                </c:pt>
                <c:pt idx="37">
                  <c:v>#N/A</c:v>
                </c:pt>
                <c:pt idx="38">
                  <c:v>-57.983067151497103</c:v>
                </c:pt>
                <c:pt idx="39">
                  <c:v>#N/A</c:v>
                </c:pt>
                <c:pt idx="40">
                  <c:v>#N/A</c:v>
                </c:pt>
                <c:pt idx="41">
                  <c:v>-38.965712296986901</c:v>
                </c:pt>
                <c:pt idx="42">
                  <c:v>#N/A</c:v>
                </c:pt>
                <c:pt idx="43">
                  <c:v>#N/A</c:v>
                </c:pt>
                <c:pt idx="44">
                  <c:v>3.1017563040792</c:v>
                </c:pt>
                <c:pt idx="45">
                  <c:v>#N/A</c:v>
                </c:pt>
                <c:pt idx="46">
                  <c:v>#N/A</c:v>
                </c:pt>
                <c:pt idx="47">
                  <c:v>-4.7253691538645501</c:v>
                </c:pt>
                <c:pt idx="48">
                  <c:v>#N/A</c:v>
                </c:pt>
                <c:pt idx="49">
                  <c:v>#N/A</c:v>
                </c:pt>
                <c:pt idx="50">
                  <c:v>187.36459337950299</c:v>
                </c:pt>
                <c:pt idx="51">
                  <c:v>#N/A</c:v>
                </c:pt>
                <c:pt idx="52">
                  <c:v>#N/A</c:v>
                </c:pt>
                <c:pt idx="53">
                  <c:v>151.20958579606901</c:v>
                </c:pt>
                <c:pt idx="54">
                  <c:v>#N/A</c:v>
                </c:pt>
                <c:pt idx="55">
                  <c:v>#N/A</c:v>
                </c:pt>
                <c:pt idx="56">
                  <c:v>55.520268925724999</c:v>
                </c:pt>
                <c:pt idx="57">
                  <c:v>#N/A</c:v>
                </c:pt>
                <c:pt idx="58">
                  <c:v>#N/A</c:v>
                </c:pt>
                <c:pt idx="59">
                  <c:v>48.879125465549897</c:v>
                </c:pt>
                <c:pt idx="60">
                  <c:v>#N/A</c:v>
                </c:pt>
                <c:pt idx="61">
                  <c:v>#N/A</c:v>
                </c:pt>
                <c:pt idx="62">
                  <c:v>21.5911763381215</c:v>
                </c:pt>
                <c:pt idx="63">
                  <c:v>#N/A</c:v>
                </c:pt>
                <c:pt idx="64">
                  <c:v>#N/A</c:v>
                </c:pt>
                <c:pt idx="65">
                  <c:v>22.2773</c:v>
                </c:pt>
                <c:pt idx="66">
                  <c:v>#N/A</c:v>
                </c:pt>
                <c:pt idx="67">
                  <c:v>#N/A</c:v>
                </c:pt>
                <c:pt idx="68">
                  <c:v>25.988600000000002</c:v>
                </c:pt>
                <c:pt idx="69">
                  <c:v>#N/A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643A-4A4C-BAD3-63DDE78303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19948432"/>
        <c:axId val="1719952784"/>
      </c:lineChart>
      <c:dateAx>
        <c:axId val="1719956048"/>
        <c:scaling>
          <c:orientation val="minMax"/>
          <c:min val="43344"/>
        </c:scaling>
        <c:delete val="0"/>
        <c:axPos val="b"/>
        <c:numFmt formatCode="yyyy\-mm;@" sourceLinked="0"/>
        <c:majorTickMark val="out"/>
        <c:minorTickMark val="none"/>
        <c:tickLblPos val="low"/>
        <c:spPr>
          <a:noFill/>
          <a:ln>
            <a:solidFill>
              <a:sysClr val="windowText" lastClr="000000"/>
            </a:solidFill>
          </a:ln>
        </c:spPr>
        <c:txPr>
          <a:bodyPr rot="-5400000" vert="horz"/>
          <a:lstStyle/>
          <a:p>
            <a:pPr>
              <a:defRPr sz="700" baseline="0">
                <a:latin typeface="Arial" panose="020B0604020202020204" pitchFamily="34" charset="0"/>
                <a:ea typeface="楷体" pitchFamily="49" charset="-122"/>
              </a:defRPr>
            </a:pPr>
            <a:endParaRPr lang="zh-CN"/>
          </a:p>
        </c:txPr>
        <c:crossAx val="1719970192"/>
        <c:crosses val="autoZero"/>
        <c:auto val="1"/>
        <c:lblOffset val="100"/>
        <c:baseTimeUnit val="months"/>
      </c:dateAx>
      <c:valAx>
        <c:axId val="1719970192"/>
        <c:scaling>
          <c:orientation val="minMax"/>
        </c:scaling>
        <c:delete val="0"/>
        <c:axPos val="l"/>
        <c:numFmt formatCode="0%" sourceLinked="0"/>
        <c:majorTickMark val="out"/>
        <c:minorTickMark val="none"/>
        <c:tickLblPos val="nextTo"/>
        <c:spPr>
          <a:noFill/>
          <a:ln>
            <a:solidFill>
              <a:sysClr val="windowText" lastClr="000000"/>
            </a:solidFill>
          </a:ln>
        </c:spPr>
        <c:txPr>
          <a:bodyPr/>
          <a:lstStyle/>
          <a:p>
            <a:pPr>
              <a:defRPr sz="700" baseline="0">
                <a:latin typeface="Arial" panose="020B0604020202020204" pitchFamily="34" charset="0"/>
                <a:ea typeface="楷体" pitchFamily="49" charset="-122"/>
              </a:defRPr>
            </a:pPr>
            <a:endParaRPr lang="zh-CN"/>
          </a:p>
        </c:txPr>
        <c:crossAx val="1719956048"/>
        <c:crosses val="autoZero"/>
        <c:crossBetween val="between"/>
      </c:valAx>
      <c:valAx>
        <c:axId val="1719952784"/>
        <c:scaling>
          <c:orientation val="minMax"/>
        </c:scaling>
        <c:delete val="0"/>
        <c:axPos val="r"/>
        <c:numFmt formatCode="0_ " sourceLinked="0"/>
        <c:majorTickMark val="out"/>
        <c:minorTickMark val="none"/>
        <c:tickLblPos val="nextTo"/>
        <c:spPr>
          <a:ln>
            <a:solidFill>
              <a:sysClr val="windowText" lastClr="000000"/>
            </a:solidFill>
          </a:ln>
        </c:spPr>
        <c:txPr>
          <a:bodyPr/>
          <a:lstStyle/>
          <a:p>
            <a:pPr>
              <a:defRPr sz="800">
                <a:latin typeface="Arial" panose="020B0604020202020204" pitchFamily="34" charset="0"/>
                <a:cs typeface="Arial" panose="020B0604020202020204" pitchFamily="34" charset="0"/>
              </a:defRPr>
            </a:pPr>
            <a:endParaRPr lang="zh-CN"/>
          </a:p>
        </c:txPr>
        <c:crossAx val="1719948432"/>
        <c:crosses val="max"/>
        <c:crossBetween val="between"/>
      </c:valAx>
      <c:dateAx>
        <c:axId val="1719948432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1719952784"/>
        <c:crosses val="autoZero"/>
        <c:auto val="1"/>
        <c:lblOffset val="100"/>
        <c:baseTimeUnit val="months"/>
      </c:dateAx>
      <c:spPr>
        <a:noFill/>
      </c:spPr>
    </c:plotArea>
    <c:legend>
      <c:legendPos val="t"/>
      <c:layout>
        <c:manualLayout>
          <c:xMode val="edge"/>
          <c:yMode val="edge"/>
          <c:x val="7.7699693788276472E-2"/>
          <c:y val="3.0066671314875372E-2"/>
          <c:w val="0.9"/>
          <c:h val="6.6492625540687633E-2"/>
        </c:manualLayout>
      </c:layout>
      <c:overlay val="0"/>
      <c:txPr>
        <a:bodyPr/>
        <a:lstStyle/>
        <a:p>
          <a:pPr>
            <a:defRPr sz="700" baseline="0">
              <a:latin typeface="Arial" panose="020B0604020202020204" pitchFamily="34" charset="0"/>
              <a:ea typeface="楷体" pitchFamily="49" charset="-122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ysClr val="window" lastClr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5.8755030621172356E-2"/>
          <c:y val="0.1252654146221216"/>
          <c:w val="0.93525196850393699"/>
          <c:h val="0.71415802461798006"/>
        </c:manualLayout>
      </c:layout>
      <c:lineChart>
        <c:grouping val="standard"/>
        <c:varyColors val="0"/>
        <c:ser>
          <c:idx val="2"/>
          <c:order val="0"/>
          <c:tx>
            <c:strRef>
              <c:f>'医美-领先  '!$R$1</c:f>
              <c:strCache>
                <c:ptCount val="1"/>
                <c:pt idx="0">
                  <c:v>百度搜索指数：医美（同比）</c:v>
                </c:pt>
              </c:strCache>
            </c:strRef>
          </c:tx>
          <c:spPr>
            <a:ln>
              <a:solidFill>
                <a:srgbClr val="4472C4">
                  <a:lumMod val="50000"/>
                </a:srgbClr>
              </a:solidFill>
            </a:ln>
          </c:spPr>
          <c:marker>
            <c:symbol val="none"/>
          </c:marker>
          <c:cat>
            <c:numRef>
              <c:f>'医美-领先  '!$O$14:$O$83</c:f>
              <c:numCache>
                <c:formatCode>m/d/yyyy</c:formatCode>
                <c:ptCount val="70"/>
                <c:pt idx="0">
                  <c:v>42766</c:v>
                </c:pt>
                <c:pt idx="1">
                  <c:v>42794</c:v>
                </c:pt>
                <c:pt idx="2">
                  <c:v>42825</c:v>
                </c:pt>
                <c:pt idx="3">
                  <c:v>42855</c:v>
                </c:pt>
                <c:pt idx="4">
                  <c:v>42886</c:v>
                </c:pt>
                <c:pt idx="5">
                  <c:v>42916</c:v>
                </c:pt>
                <c:pt idx="6">
                  <c:v>42947</c:v>
                </c:pt>
                <c:pt idx="7">
                  <c:v>42978</c:v>
                </c:pt>
                <c:pt idx="8">
                  <c:v>43008</c:v>
                </c:pt>
                <c:pt idx="9">
                  <c:v>43039</c:v>
                </c:pt>
                <c:pt idx="10">
                  <c:v>43069</c:v>
                </c:pt>
                <c:pt idx="11">
                  <c:v>43100</c:v>
                </c:pt>
                <c:pt idx="12">
                  <c:v>43131</c:v>
                </c:pt>
                <c:pt idx="13">
                  <c:v>43159</c:v>
                </c:pt>
                <c:pt idx="14">
                  <c:v>43190</c:v>
                </c:pt>
                <c:pt idx="15">
                  <c:v>43220</c:v>
                </c:pt>
                <c:pt idx="16">
                  <c:v>43251</c:v>
                </c:pt>
                <c:pt idx="17">
                  <c:v>43281</c:v>
                </c:pt>
                <c:pt idx="18">
                  <c:v>43312</c:v>
                </c:pt>
                <c:pt idx="19">
                  <c:v>43343</c:v>
                </c:pt>
                <c:pt idx="20">
                  <c:v>43373</c:v>
                </c:pt>
                <c:pt idx="21">
                  <c:v>43404</c:v>
                </c:pt>
                <c:pt idx="22">
                  <c:v>43434</c:v>
                </c:pt>
                <c:pt idx="23">
                  <c:v>43465</c:v>
                </c:pt>
                <c:pt idx="24">
                  <c:v>43496</c:v>
                </c:pt>
                <c:pt idx="25">
                  <c:v>43524</c:v>
                </c:pt>
                <c:pt idx="26">
                  <c:v>43555</c:v>
                </c:pt>
                <c:pt idx="27">
                  <c:v>43585</c:v>
                </c:pt>
                <c:pt idx="28">
                  <c:v>43616</c:v>
                </c:pt>
                <c:pt idx="29">
                  <c:v>43646</c:v>
                </c:pt>
                <c:pt idx="30">
                  <c:v>43677</c:v>
                </c:pt>
                <c:pt idx="31">
                  <c:v>43708</c:v>
                </c:pt>
                <c:pt idx="32">
                  <c:v>43738</c:v>
                </c:pt>
                <c:pt idx="33">
                  <c:v>43769</c:v>
                </c:pt>
                <c:pt idx="34">
                  <c:v>43799</c:v>
                </c:pt>
                <c:pt idx="35">
                  <c:v>43830</c:v>
                </c:pt>
                <c:pt idx="36">
                  <c:v>43861</c:v>
                </c:pt>
                <c:pt idx="37">
                  <c:v>43890</c:v>
                </c:pt>
                <c:pt idx="38">
                  <c:v>43921</c:v>
                </c:pt>
                <c:pt idx="39">
                  <c:v>43951</c:v>
                </c:pt>
                <c:pt idx="40">
                  <c:v>43982</c:v>
                </c:pt>
                <c:pt idx="41">
                  <c:v>44012</c:v>
                </c:pt>
                <c:pt idx="42">
                  <c:v>44043</c:v>
                </c:pt>
                <c:pt idx="43">
                  <c:v>44074</c:v>
                </c:pt>
                <c:pt idx="44">
                  <c:v>44104</c:v>
                </c:pt>
                <c:pt idx="45">
                  <c:v>44135</c:v>
                </c:pt>
                <c:pt idx="46">
                  <c:v>44165</c:v>
                </c:pt>
                <c:pt idx="47">
                  <c:v>44196</c:v>
                </c:pt>
                <c:pt idx="48">
                  <c:v>44227</c:v>
                </c:pt>
                <c:pt idx="49">
                  <c:v>44255</c:v>
                </c:pt>
                <c:pt idx="50">
                  <c:v>44286</c:v>
                </c:pt>
                <c:pt idx="51">
                  <c:v>44316</c:v>
                </c:pt>
                <c:pt idx="52">
                  <c:v>44347</c:v>
                </c:pt>
                <c:pt idx="53">
                  <c:v>44377</c:v>
                </c:pt>
                <c:pt idx="54">
                  <c:v>44408</c:v>
                </c:pt>
                <c:pt idx="55">
                  <c:v>44439</c:v>
                </c:pt>
                <c:pt idx="56">
                  <c:v>44469</c:v>
                </c:pt>
                <c:pt idx="57">
                  <c:v>44500</c:v>
                </c:pt>
                <c:pt idx="58">
                  <c:v>44530</c:v>
                </c:pt>
                <c:pt idx="59">
                  <c:v>44561</c:v>
                </c:pt>
                <c:pt idx="60">
                  <c:v>44592</c:v>
                </c:pt>
                <c:pt idx="61">
                  <c:v>44620</c:v>
                </c:pt>
                <c:pt idx="62">
                  <c:v>44651</c:v>
                </c:pt>
                <c:pt idx="63">
                  <c:v>44681</c:v>
                </c:pt>
                <c:pt idx="64">
                  <c:v>44712</c:v>
                </c:pt>
                <c:pt idx="65">
                  <c:v>44742</c:v>
                </c:pt>
                <c:pt idx="66">
                  <c:v>44773</c:v>
                </c:pt>
                <c:pt idx="67">
                  <c:v>44804</c:v>
                </c:pt>
                <c:pt idx="68">
                  <c:v>44834</c:v>
                </c:pt>
                <c:pt idx="69">
                  <c:v>44865</c:v>
                </c:pt>
              </c:numCache>
            </c:numRef>
          </c:cat>
          <c:val>
            <c:numRef>
              <c:f>'医美-领先  '!$R$14:$R$83</c:f>
              <c:numCache>
                <c:formatCode>General</c:formatCode>
                <c:ptCount val="70"/>
                <c:pt idx="14" formatCode="0%">
                  <c:v>0.76232912459994195</c:v>
                </c:pt>
                <c:pt idx="15" formatCode="0%">
                  <c:v>0.85034298786311546</c:v>
                </c:pt>
                <c:pt idx="16" formatCode="0%">
                  <c:v>0.96067528082132414</c:v>
                </c:pt>
                <c:pt idx="17" formatCode="0%">
                  <c:v>0.78955760312723933</c:v>
                </c:pt>
                <c:pt idx="18" formatCode="0%">
                  <c:v>0.54208685149101488</c:v>
                </c:pt>
                <c:pt idx="19" formatCode="0%">
                  <c:v>0.3955013513137724</c:v>
                </c:pt>
                <c:pt idx="20" formatCode="0%">
                  <c:v>0.38746313884324857</c:v>
                </c:pt>
                <c:pt idx="21" formatCode="0%">
                  <c:v>0.41791232488067331</c:v>
                </c:pt>
                <c:pt idx="22" formatCode="0%">
                  <c:v>0.45824513369711073</c:v>
                </c:pt>
                <c:pt idx="23" formatCode="0%">
                  <c:v>0.47203249650558599</c:v>
                </c:pt>
                <c:pt idx="24" formatCode="0%">
                  <c:v>0.35610924347460093</c:v>
                </c:pt>
                <c:pt idx="25" formatCode="0%">
                  <c:v>0.29938570298946332</c:v>
                </c:pt>
                <c:pt idx="26" formatCode="0%">
                  <c:v>0.21160964463331111</c:v>
                </c:pt>
                <c:pt idx="27" formatCode="0%">
                  <c:v>0.22337965862397158</c:v>
                </c:pt>
                <c:pt idx="28" formatCode="0%">
                  <c:v>0.15836716739269008</c:v>
                </c:pt>
                <c:pt idx="29" formatCode="0%">
                  <c:v>0.294107312327478</c:v>
                </c:pt>
                <c:pt idx="30" formatCode="0%">
                  <c:v>0.22934647139380537</c:v>
                </c:pt>
                <c:pt idx="31" formatCode="0%">
                  <c:v>0.25278483321194911</c:v>
                </c:pt>
                <c:pt idx="32" formatCode="0%">
                  <c:v>0.10843644723415702</c:v>
                </c:pt>
                <c:pt idx="33" formatCode="0%">
                  <c:v>0.12100319401779358</c:v>
                </c:pt>
                <c:pt idx="34" formatCode="0%">
                  <c:v>0.10568996420995935</c:v>
                </c:pt>
                <c:pt idx="35" formatCode="0%">
                  <c:v>9.8272540276544307E-2</c:v>
                </c:pt>
                <c:pt idx="36" formatCode="0%">
                  <c:v>7.5753857719332407E-2</c:v>
                </c:pt>
                <c:pt idx="37" formatCode="0%">
                  <c:v>1.0828494329942373E-2</c:v>
                </c:pt>
                <c:pt idx="38" formatCode="0%">
                  <c:v>-1.5768479916185796E-2</c:v>
                </c:pt>
                <c:pt idx="39" formatCode="0%">
                  <c:v>1.4351720197335105E-2</c:v>
                </c:pt>
                <c:pt idx="40" formatCode="0%">
                  <c:v>6.8659106853937057E-2</c:v>
                </c:pt>
                <c:pt idx="41" formatCode="0%">
                  <c:v>-2.1895202694836913E-2</c:v>
                </c:pt>
                <c:pt idx="42" formatCode="0%">
                  <c:v>3.8354289813012921E-2</c:v>
                </c:pt>
                <c:pt idx="43" formatCode="0%">
                  <c:v>1.1495139378624675E-2</c:v>
                </c:pt>
                <c:pt idx="44" formatCode="0%">
                  <c:v>9.9281875640659711E-2</c:v>
                </c:pt>
                <c:pt idx="45" formatCode="0%">
                  <c:v>1.6339447834918364E-2</c:v>
                </c:pt>
                <c:pt idx="46" formatCode="0%">
                  <c:v>3.1206155483384235E-2</c:v>
                </c:pt>
                <c:pt idx="47" formatCode="0%">
                  <c:v>7.1533571889139891E-2</c:v>
                </c:pt>
                <c:pt idx="48" formatCode="0%">
                  <c:v>0.17005068139071811</c:v>
                </c:pt>
                <c:pt idx="49" formatCode="0%">
                  <c:v>0.2925416146920603</c:v>
                </c:pt>
                <c:pt idx="50" formatCode="0%">
                  <c:v>0.31117135256269024</c:v>
                </c:pt>
                <c:pt idx="51" formatCode="0%">
                  <c:v>0.23574456742183836</c:v>
                </c:pt>
                <c:pt idx="52" formatCode="0%">
                  <c:v>0.18086718578910288</c:v>
                </c:pt>
                <c:pt idx="53" formatCode="0%">
                  <c:v>0.14485073828827844</c:v>
                </c:pt>
                <c:pt idx="54" formatCode="0%">
                  <c:v>5.4367535917562826E-2</c:v>
                </c:pt>
                <c:pt idx="55" formatCode="0%">
                  <c:v>-4.0719823330039651E-2</c:v>
                </c:pt>
                <c:pt idx="56" formatCode="0%">
                  <c:v>-9.2092627787126236E-2</c:v>
                </c:pt>
                <c:pt idx="57" formatCode="0%">
                  <c:v>-8.1283158338277262E-2</c:v>
                </c:pt>
                <c:pt idx="58" formatCode="0%">
                  <c:v>-0.1035160709724261</c:v>
                </c:pt>
                <c:pt idx="59" formatCode="0%">
                  <c:v>-0.16431880573936242</c:v>
                </c:pt>
                <c:pt idx="60" formatCode="0%">
                  <c:v>-0.23666956068256084</c:v>
                </c:pt>
                <c:pt idx="61" formatCode="0%">
                  <c:v>-0.28142743395723213</c:v>
                </c:pt>
                <c:pt idx="62" formatCode="0%">
                  <c:v>-0.26122508937159794</c:v>
                </c:pt>
                <c:pt idx="63" formatCode="0%">
                  <c:v>-0.28324528566872731</c:v>
                </c:pt>
                <c:pt idx="64" formatCode="0%">
                  <c:v>-0.30754506025048578</c:v>
                </c:pt>
                <c:pt idx="65" formatCode="0%">
                  <c:v>-0.33367807476144795</c:v>
                </c:pt>
                <c:pt idx="66" formatCode="0%">
                  <c:v>-0.28440755441410415</c:v>
                </c:pt>
                <c:pt idx="67" formatCode="0%">
                  <c:v>-0.20161848608285382</c:v>
                </c:pt>
                <c:pt idx="68" formatCode="0%">
                  <c:v>-0.13797006920424559</c:v>
                </c:pt>
                <c:pt idx="69" formatCode="0%">
                  <c:v>-0.10854297846770877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D6C0-4B9B-BF31-F7B5D6EF0C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19953328"/>
        <c:axId val="1719957680"/>
      </c:lineChart>
      <c:lineChart>
        <c:grouping val="standard"/>
        <c:varyColors val="0"/>
        <c:ser>
          <c:idx val="3"/>
          <c:order val="1"/>
          <c:tx>
            <c:strRef>
              <c:f>'医美-领先  '!$Q$1</c:f>
              <c:strCache>
                <c:ptCount val="1"/>
                <c:pt idx="0">
                  <c:v>医疗美容行业营收 季累同比（右轴，%）</c:v>
                </c:pt>
              </c:strCache>
            </c:strRef>
          </c:tx>
          <c:spPr>
            <a:ln w="12700">
              <a:solidFill>
                <a:srgbClr val="00AEEF"/>
              </a:solidFill>
              <a:prstDash val="dash"/>
            </a:ln>
          </c:spPr>
          <c:marker>
            <c:symbol val="circle"/>
            <c:size val="5"/>
            <c:spPr>
              <a:solidFill>
                <a:srgbClr val="00B0F0"/>
              </a:solidFill>
              <a:ln>
                <a:noFill/>
              </a:ln>
            </c:spPr>
          </c:marker>
          <c:cat>
            <c:numRef>
              <c:f>'医美-领先  '!$O$14:$O$83</c:f>
              <c:numCache>
                <c:formatCode>m/d/yyyy</c:formatCode>
                <c:ptCount val="70"/>
                <c:pt idx="0">
                  <c:v>42766</c:v>
                </c:pt>
                <c:pt idx="1">
                  <c:v>42794</c:v>
                </c:pt>
                <c:pt idx="2">
                  <c:v>42825</c:v>
                </c:pt>
                <c:pt idx="3">
                  <c:v>42855</c:v>
                </c:pt>
                <c:pt idx="4">
                  <c:v>42886</c:v>
                </c:pt>
                <c:pt idx="5">
                  <c:v>42916</c:v>
                </c:pt>
                <c:pt idx="6">
                  <c:v>42947</c:v>
                </c:pt>
                <c:pt idx="7">
                  <c:v>42978</c:v>
                </c:pt>
                <c:pt idx="8">
                  <c:v>43008</c:v>
                </c:pt>
                <c:pt idx="9">
                  <c:v>43039</c:v>
                </c:pt>
                <c:pt idx="10">
                  <c:v>43069</c:v>
                </c:pt>
                <c:pt idx="11">
                  <c:v>43100</c:v>
                </c:pt>
                <c:pt idx="12">
                  <c:v>43131</c:v>
                </c:pt>
                <c:pt idx="13">
                  <c:v>43159</c:v>
                </c:pt>
                <c:pt idx="14">
                  <c:v>43190</c:v>
                </c:pt>
                <c:pt idx="15">
                  <c:v>43220</c:v>
                </c:pt>
                <c:pt idx="16">
                  <c:v>43251</c:v>
                </c:pt>
                <c:pt idx="17">
                  <c:v>43281</c:v>
                </c:pt>
                <c:pt idx="18">
                  <c:v>43312</c:v>
                </c:pt>
                <c:pt idx="19">
                  <c:v>43343</c:v>
                </c:pt>
                <c:pt idx="20">
                  <c:v>43373</c:v>
                </c:pt>
                <c:pt idx="21">
                  <c:v>43404</c:v>
                </c:pt>
                <c:pt idx="22">
                  <c:v>43434</c:v>
                </c:pt>
                <c:pt idx="23">
                  <c:v>43465</c:v>
                </c:pt>
                <c:pt idx="24">
                  <c:v>43496</c:v>
                </c:pt>
                <c:pt idx="25">
                  <c:v>43524</c:v>
                </c:pt>
                <c:pt idx="26">
                  <c:v>43555</c:v>
                </c:pt>
                <c:pt idx="27">
                  <c:v>43585</c:v>
                </c:pt>
                <c:pt idx="28">
                  <c:v>43616</c:v>
                </c:pt>
                <c:pt idx="29">
                  <c:v>43646</c:v>
                </c:pt>
                <c:pt idx="30">
                  <c:v>43677</c:v>
                </c:pt>
                <c:pt idx="31">
                  <c:v>43708</c:v>
                </c:pt>
                <c:pt idx="32">
                  <c:v>43738</c:v>
                </c:pt>
                <c:pt idx="33">
                  <c:v>43769</c:v>
                </c:pt>
                <c:pt idx="34">
                  <c:v>43799</c:v>
                </c:pt>
                <c:pt idx="35">
                  <c:v>43830</c:v>
                </c:pt>
                <c:pt idx="36">
                  <c:v>43861</c:v>
                </c:pt>
                <c:pt idx="37">
                  <c:v>43890</c:v>
                </c:pt>
                <c:pt idx="38">
                  <c:v>43921</c:v>
                </c:pt>
                <c:pt idx="39">
                  <c:v>43951</c:v>
                </c:pt>
                <c:pt idx="40">
                  <c:v>43982</c:v>
                </c:pt>
                <c:pt idx="41">
                  <c:v>44012</c:v>
                </c:pt>
                <c:pt idx="42">
                  <c:v>44043</c:v>
                </c:pt>
                <c:pt idx="43">
                  <c:v>44074</c:v>
                </c:pt>
                <c:pt idx="44">
                  <c:v>44104</c:v>
                </c:pt>
                <c:pt idx="45">
                  <c:v>44135</c:v>
                </c:pt>
                <c:pt idx="46">
                  <c:v>44165</c:v>
                </c:pt>
                <c:pt idx="47">
                  <c:v>44196</c:v>
                </c:pt>
                <c:pt idx="48">
                  <c:v>44227</c:v>
                </c:pt>
                <c:pt idx="49">
                  <c:v>44255</c:v>
                </c:pt>
                <c:pt idx="50">
                  <c:v>44286</c:v>
                </c:pt>
                <c:pt idx="51">
                  <c:v>44316</c:v>
                </c:pt>
                <c:pt idx="52">
                  <c:v>44347</c:v>
                </c:pt>
                <c:pt idx="53">
                  <c:v>44377</c:v>
                </c:pt>
                <c:pt idx="54">
                  <c:v>44408</c:v>
                </c:pt>
                <c:pt idx="55">
                  <c:v>44439</c:v>
                </c:pt>
                <c:pt idx="56">
                  <c:v>44469</c:v>
                </c:pt>
                <c:pt idx="57">
                  <c:v>44500</c:v>
                </c:pt>
                <c:pt idx="58">
                  <c:v>44530</c:v>
                </c:pt>
                <c:pt idx="59">
                  <c:v>44561</c:v>
                </c:pt>
                <c:pt idx="60">
                  <c:v>44592</c:v>
                </c:pt>
                <c:pt idx="61">
                  <c:v>44620</c:v>
                </c:pt>
                <c:pt idx="62">
                  <c:v>44651</c:v>
                </c:pt>
                <c:pt idx="63">
                  <c:v>44681</c:v>
                </c:pt>
                <c:pt idx="64">
                  <c:v>44712</c:v>
                </c:pt>
                <c:pt idx="65">
                  <c:v>44742</c:v>
                </c:pt>
                <c:pt idx="66">
                  <c:v>44773</c:v>
                </c:pt>
                <c:pt idx="67">
                  <c:v>44804</c:v>
                </c:pt>
                <c:pt idx="68">
                  <c:v>44834</c:v>
                </c:pt>
                <c:pt idx="69">
                  <c:v>44865</c:v>
                </c:pt>
              </c:numCache>
            </c:numRef>
          </c:cat>
          <c:val>
            <c:numRef>
              <c:f>'医美-领先  '!$Q$14:$Q$83</c:f>
              <c:numCache>
                <c:formatCode>0.0_ </c:formatCode>
                <c:ptCount val="70"/>
                <c:pt idx="0">
                  <c:v>#N/A</c:v>
                </c:pt>
                <c:pt idx="1">
                  <c:v>#N/A</c:v>
                </c:pt>
                <c:pt idx="2">
                  <c:v>18.211287569992699</c:v>
                </c:pt>
                <c:pt idx="3">
                  <c:v>#N/A</c:v>
                </c:pt>
                <c:pt idx="4">
                  <c:v>#N/A</c:v>
                </c:pt>
                <c:pt idx="5">
                  <c:v>1.98920217579584</c:v>
                </c:pt>
                <c:pt idx="6">
                  <c:v>#N/A</c:v>
                </c:pt>
                <c:pt idx="7">
                  <c:v>#N/A</c:v>
                </c:pt>
                <c:pt idx="8">
                  <c:v>4.4488234027614597</c:v>
                </c:pt>
                <c:pt idx="9">
                  <c:v>#N/A</c:v>
                </c:pt>
                <c:pt idx="10">
                  <c:v>#N/A</c:v>
                </c:pt>
                <c:pt idx="11">
                  <c:v>-25.034865308545101</c:v>
                </c:pt>
                <c:pt idx="12">
                  <c:v>#N/A</c:v>
                </c:pt>
                <c:pt idx="13">
                  <c:v>#N/A</c:v>
                </c:pt>
                <c:pt idx="14">
                  <c:v>-26.235737931724501</c:v>
                </c:pt>
                <c:pt idx="15">
                  <c:v>#N/A</c:v>
                </c:pt>
                <c:pt idx="16">
                  <c:v>#N/A</c:v>
                </c:pt>
                <c:pt idx="17">
                  <c:v>51.017865224939598</c:v>
                </c:pt>
                <c:pt idx="18">
                  <c:v>#N/A</c:v>
                </c:pt>
                <c:pt idx="19">
                  <c:v>#N/A</c:v>
                </c:pt>
                <c:pt idx="20">
                  <c:v>86.1106155190826</c:v>
                </c:pt>
                <c:pt idx="21">
                  <c:v>#N/A</c:v>
                </c:pt>
                <c:pt idx="22">
                  <c:v>#N/A</c:v>
                </c:pt>
                <c:pt idx="23">
                  <c:v>16.611395986577001</c:v>
                </c:pt>
                <c:pt idx="24">
                  <c:v>#N/A</c:v>
                </c:pt>
                <c:pt idx="25">
                  <c:v>#N/A</c:v>
                </c:pt>
                <c:pt idx="26">
                  <c:v>194.019154574542</c:v>
                </c:pt>
                <c:pt idx="27">
                  <c:v>#N/A</c:v>
                </c:pt>
                <c:pt idx="28">
                  <c:v>#N/A</c:v>
                </c:pt>
                <c:pt idx="29">
                  <c:v>39.512385316878799</c:v>
                </c:pt>
                <c:pt idx="30">
                  <c:v>#N/A</c:v>
                </c:pt>
                <c:pt idx="31">
                  <c:v>#N/A</c:v>
                </c:pt>
                <c:pt idx="32">
                  <c:v>21.709701654408299</c:v>
                </c:pt>
                <c:pt idx="33">
                  <c:v>#N/A</c:v>
                </c:pt>
                <c:pt idx="34">
                  <c:v>#N/A</c:v>
                </c:pt>
                <c:pt idx="35">
                  <c:v>25.0626347352413</c:v>
                </c:pt>
                <c:pt idx="36">
                  <c:v>#N/A</c:v>
                </c:pt>
                <c:pt idx="37">
                  <c:v>#N/A</c:v>
                </c:pt>
                <c:pt idx="38">
                  <c:v>-57.983067151497103</c:v>
                </c:pt>
                <c:pt idx="39">
                  <c:v>#N/A</c:v>
                </c:pt>
                <c:pt idx="40">
                  <c:v>#N/A</c:v>
                </c:pt>
                <c:pt idx="41">
                  <c:v>-38.965712296986901</c:v>
                </c:pt>
                <c:pt idx="42">
                  <c:v>#N/A</c:v>
                </c:pt>
                <c:pt idx="43">
                  <c:v>#N/A</c:v>
                </c:pt>
                <c:pt idx="44">
                  <c:v>3.1017563040792</c:v>
                </c:pt>
                <c:pt idx="45">
                  <c:v>#N/A</c:v>
                </c:pt>
                <c:pt idx="46">
                  <c:v>#N/A</c:v>
                </c:pt>
                <c:pt idx="47">
                  <c:v>-4.7253691538645501</c:v>
                </c:pt>
                <c:pt idx="48">
                  <c:v>#N/A</c:v>
                </c:pt>
                <c:pt idx="49">
                  <c:v>#N/A</c:v>
                </c:pt>
                <c:pt idx="50">
                  <c:v>187.36459337950299</c:v>
                </c:pt>
                <c:pt idx="51">
                  <c:v>#N/A</c:v>
                </c:pt>
                <c:pt idx="52">
                  <c:v>#N/A</c:v>
                </c:pt>
                <c:pt idx="53">
                  <c:v>151.20958579606901</c:v>
                </c:pt>
                <c:pt idx="54">
                  <c:v>#N/A</c:v>
                </c:pt>
                <c:pt idx="55">
                  <c:v>#N/A</c:v>
                </c:pt>
                <c:pt idx="56">
                  <c:v>55.520268925724999</c:v>
                </c:pt>
                <c:pt idx="57">
                  <c:v>#N/A</c:v>
                </c:pt>
                <c:pt idx="58">
                  <c:v>#N/A</c:v>
                </c:pt>
                <c:pt idx="59">
                  <c:v>48.879125465549897</c:v>
                </c:pt>
                <c:pt idx="60">
                  <c:v>#N/A</c:v>
                </c:pt>
                <c:pt idx="61">
                  <c:v>#N/A</c:v>
                </c:pt>
                <c:pt idx="62">
                  <c:v>21.5911763381215</c:v>
                </c:pt>
                <c:pt idx="63">
                  <c:v>#N/A</c:v>
                </c:pt>
                <c:pt idx="64">
                  <c:v>#N/A</c:v>
                </c:pt>
                <c:pt idx="65">
                  <c:v>22.2773</c:v>
                </c:pt>
                <c:pt idx="66">
                  <c:v>#N/A</c:v>
                </c:pt>
                <c:pt idx="67">
                  <c:v>#N/A</c:v>
                </c:pt>
                <c:pt idx="68">
                  <c:v>25.988600000000002</c:v>
                </c:pt>
                <c:pt idx="69">
                  <c:v>#N/A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D6C0-4B9B-BF31-F7B5D6EF0C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19958768"/>
        <c:axId val="1719970736"/>
      </c:lineChart>
      <c:dateAx>
        <c:axId val="1719953328"/>
        <c:scaling>
          <c:orientation val="minMax"/>
          <c:min val="43344"/>
        </c:scaling>
        <c:delete val="0"/>
        <c:axPos val="b"/>
        <c:numFmt formatCode="yyyy\-mm;@" sourceLinked="0"/>
        <c:majorTickMark val="out"/>
        <c:minorTickMark val="none"/>
        <c:tickLblPos val="low"/>
        <c:spPr>
          <a:noFill/>
          <a:ln>
            <a:solidFill>
              <a:sysClr val="windowText" lastClr="000000"/>
            </a:solidFill>
          </a:ln>
        </c:spPr>
        <c:txPr>
          <a:bodyPr rot="-5400000" vert="horz"/>
          <a:lstStyle/>
          <a:p>
            <a:pPr>
              <a:defRPr sz="700" baseline="0">
                <a:latin typeface="Arial" panose="020B0604020202020204" pitchFamily="34" charset="0"/>
                <a:ea typeface="楷体" pitchFamily="49" charset="-122"/>
              </a:defRPr>
            </a:pPr>
            <a:endParaRPr lang="zh-CN"/>
          </a:p>
        </c:txPr>
        <c:crossAx val="1719957680"/>
        <c:crosses val="autoZero"/>
        <c:auto val="1"/>
        <c:lblOffset val="100"/>
        <c:baseTimeUnit val="months"/>
      </c:dateAx>
      <c:valAx>
        <c:axId val="1719957680"/>
        <c:scaling>
          <c:orientation val="minMax"/>
          <c:max val="0.60000000000000009"/>
          <c:min val="-0.4"/>
        </c:scaling>
        <c:delete val="0"/>
        <c:axPos val="l"/>
        <c:numFmt formatCode="0%" sourceLinked="0"/>
        <c:majorTickMark val="out"/>
        <c:minorTickMark val="none"/>
        <c:tickLblPos val="nextTo"/>
        <c:spPr>
          <a:noFill/>
          <a:ln>
            <a:solidFill>
              <a:sysClr val="windowText" lastClr="000000"/>
            </a:solidFill>
          </a:ln>
        </c:spPr>
        <c:txPr>
          <a:bodyPr/>
          <a:lstStyle/>
          <a:p>
            <a:pPr>
              <a:defRPr sz="700" baseline="0">
                <a:latin typeface="Arial" panose="020B0604020202020204" pitchFamily="34" charset="0"/>
                <a:ea typeface="楷体" pitchFamily="49" charset="-122"/>
              </a:defRPr>
            </a:pPr>
            <a:endParaRPr lang="zh-CN"/>
          </a:p>
        </c:txPr>
        <c:crossAx val="1719953328"/>
        <c:crosses val="autoZero"/>
        <c:crossBetween val="between"/>
      </c:valAx>
      <c:valAx>
        <c:axId val="1719970736"/>
        <c:scaling>
          <c:orientation val="minMax"/>
        </c:scaling>
        <c:delete val="0"/>
        <c:axPos val="r"/>
        <c:numFmt formatCode="0_ " sourceLinked="0"/>
        <c:majorTickMark val="out"/>
        <c:minorTickMark val="none"/>
        <c:tickLblPos val="nextTo"/>
        <c:spPr>
          <a:ln>
            <a:solidFill>
              <a:sysClr val="windowText" lastClr="000000"/>
            </a:solidFill>
          </a:ln>
        </c:spPr>
        <c:txPr>
          <a:bodyPr/>
          <a:lstStyle/>
          <a:p>
            <a:pPr>
              <a:defRPr sz="800">
                <a:latin typeface="Arial" panose="020B0604020202020204" pitchFamily="34" charset="0"/>
                <a:cs typeface="Arial" panose="020B0604020202020204" pitchFamily="34" charset="0"/>
              </a:defRPr>
            </a:pPr>
            <a:endParaRPr lang="zh-CN"/>
          </a:p>
        </c:txPr>
        <c:crossAx val="1719958768"/>
        <c:crosses val="max"/>
        <c:crossBetween val="between"/>
      </c:valAx>
      <c:dateAx>
        <c:axId val="1719958768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1719970736"/>
        <c:crosses val="autoZero"/>
        <c:auto val="1"/>
        <c:lblOffset val="100"/>
        <c:baseTimeUnit val="months"/>
      </c:dateAx>
      <c:spPr>
        <a:noFill/>
      </c:spPr>
    </c:plotArea>
    <c:legend>
      <c:legendPos val="t"/>
      <c:layout>
        <c:manualLayout>
          <c:xMode val="edge"/>
          <c:yMode val="edge"/>
          <c:x val="6.9366360454943127E-2"/>
          <c:y val="3.0066671314875372E-2"/>
          <c:w val="0.89452252843394575"/>
          <c:h val="6.6492625540687633E-2"/>
        </c:manualLayout>
      </c:layout>
      <c:overlay val="0"/>
      <c:txPr>
        <a:bodyPr/>
        <a:lstStyle/>
        <a:p>
          <a:pPr>
            <a:defRPr sz="700" baseline="0">
              <a:latin typeface="Arial" panose="020B0604020202020204" pitchFamily="34" charset="0"/>
              <a:ea typeface="楷体" pitchFamily="49" charset="-122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ysClr val="window" lastClr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5.8755030621172356E-2"/>
          <c:y val="0.1252654146221216"/>
          <c:w val="0.93525196850393699"/>
          <c:h val="0.71415802461798006"/>
        </c:manualLayout>
      </c:layout>
      <c:lineChart>
        <c:grouping val="standard"/>
        <c:varyColors val="0"/>
        <c:ser>
          <c:idx val="2"/>
          <c:order val="0"/>
          <c:tx>
            <c:strRef>
              <c:f>'医美-领先  '!$V$1</c:f>
              <c:strCache>
                <c:ptCount val="1"/>
                <c:pt idx="0">
                  <c:v>百度搜索指数：水光针（同比）</c:v>
                </c:pt>
              </c:strCache>
            </c:strRef>
          </c:tx>
          <c:spPr>
            <a:ln>
              <a:solidFill>
                <a:srgbClr val="4472C4">
                  <a:lumMod val="50000"/>
                </a:srgbClr>
              </a:solidFill>
            </a:ln>
          </c:spPr>
          <c:marker>
            <c:symbol val="none"/>
          </c:marker>
          <c:cat>
            <c:numRef>
              <c:f>'医美-领先  '!$O$14:$O$83</c:f>
              <c:numCache>
                <c:formatCode>m/d/yyyy</c:formatCode>
                <c:ptCount val="70"/>
                <c:pt idx="0">
                  <c:v>42766</c:v>
                </c:pt>
                <c:pt idx="1">
                  <c:v>42794</c:v>
                </c:pt>
                <c:pt idx="2">
                  <c:v>42825</c:v>
                </c:pt>
                <c:pt idx="3">
                  <c:v>42855</c:v>
                </c:pt>
                <c:pt idx="4">
                  <c:v>42886</c:v>
                </c:pt>
                <c:pt idx="5">
                  <c:v>42916</c:v>
                </c:pt>
                <c:pt idx="6">
                  <c:v>42947</c:v>
                </c:pt>
                <c:pt idx="7">
                  <c:v>42978</c:v>
                </c:pt>
                <c:pt idx="8">
                  <c:v>43008</c:v>
                </c:pt>
                <c:pt idx="9">
                  <c:v>43039</c:v>
                </c:pt>
                <c:pt idx="10">
                  <c:v>43069</c:v>
                </c:pt>
                <c:pt idx="11">
                  <c:v>43100</c:v>
                </c:pt>
                <c:pt idx="12">
                  <c:v>43131</c:v>
                </c:pt>
                <c:pt idx="13">
                  <c:v>43159</c:v>
                </c:pt>
                <c:pt idx="14">
                  <c:v>43190</c:v>
                </c:pt>
                <c:pt idx="15">
                  <c:v>43220</c:v>
                </c:pt>
                <c:pt idx="16">
                  <c:v>43251</c:v>
                </c:pt>
                <c:pt idx="17">
                  <c:v>43281</c:v>
                </c:pt>
                <c:pt idx="18">
                  <c:v>43312</c:v>
                </c:pt>
                <c:pt idx="19">
                  <c:v>43343</c:v>
                </c:pt>
                <c:pt idx="20">
                  <c:v>43373</c:v>
                </c:pt>
                <c:pt idx="21">
                  <c:v>43404</c:v>
                </c:pt>
                <c:pt idx="22">
                  <c:v>43434</c:v>
                </c:pt>
                <c:pt idx="23">
                  <c:v>43465</c:v>
                </c:pt>
                <c:pt idx="24">
                  <c:v>43496</c:v>
                </c:pt>
                <c:pt idx="25">
                  <c:v>43524</c:v>
                </c:pt>
                <c:pt idx="26">
                  <c:v>43555</c:v>
                </c:pt>
                <c:pt idx="27">
                  <c:v>43585</c:v>
                </c:pt>
                <c:pt idx="28">
                  <c:v>43616</c:v>
                </c:pt>
                <c:pt idx="29">
                  <c:v>43646</c:v>
                </c:pt>
                <c:pt idx="30">
                  <c:v>43677</c:v>
                </c:pt>
                <c:pt idx="31">
                  <c:v>43708</c:v>
                </c:pt>
                <c:pt idx="32">
                  <c:v>43738</c:v>
                </c:pt>
                <c:pt idx="33">
                  <c:v>43769</c:v>
                </c:pt>
                <c:pt idx="34">
                  <c:v>43799</c:v>
                </c:pt>
                <c:pt idx="35">
                  <c:v>43830</c:v>
                </c:pt>
                <c:pt idx="36">
                  <c:v>43861</c:v>
                </c:pt>
                <c:pt idx="37">
                  <c:v>43890</c:v>
                </c:pt>
                <c:pt idx="38">
                  <c:v>43921</c:v>
                </c:pt>
                <c:pt idx="39">
                  <c:v>43951</c:v>
                </c:pt>
                <c:pt idx="40">
                  <c:v>43982</c:v>
                </c:pt>
                <c:pt idx="41">
                  <c:v>44012</c:v>
                </c:pt>
                <c:pt idx="42">
                  <c:v>44043</c:v>
                </c:pt>
                <c:pt idx="43">
                  <c:v>44074</c:v>
                </c:pt>
                <c:pt idx="44">
                  <c:v>44104</c:v>
                </c:pt>
                <c:pt idx="45">
                  <c:v>44135</c:v>
                </c:pt>
                <c:pt idx="46">
                  <c:v>44165</c:v>
                </c:pt>
                <c:pt idx="47">
                  <c:v>44196</c:v>
                </c:pt>
                <c:pt idx="48">
                  <c:v>44227</c:v>
                </c:pt>
                <c:pt idx="49">
                  <c:v>44255</c:v>
                </c:pt>
                <c:pt idx="50">
                  <c:v>44286</c:v>
                </c:pt>
                <c:pt idx="51">
                  <c:v>44316</c:v>
                </c:pt>
                <c:pt idx="52">
                  <c:v>44347</c:v>
                </c:pt>
                <c:pt idx="53">
                  <c:v>44377</c:v>
                </c:pt>
                <c:pt idx="54">
                  <c:v>44408</c:v>
                </c:pt>
                <c:pt idx="55">
                  <c:v>44439</c:v>
                </c:pt>
                <c:pt idx="56">
                  <c:v>44469</c:v>
                </c:pt>
                <c:pt idx="57">
                  <c:v>44500</c:v>
                </c:pt>
                <c:pt idx="58">
                  <c:v>44530</c:v>
                </c:pt>
                <c:pt idx="59">
                  <c:v>44561</c:v>
                </c:pt>
                <c:pt idx="60">
                  <c:v>44592</c:v>
                </c:pt>
                <c:pt idx="61">
                  <c:v>44620</c:v>
                </c:pt>
                <c:pt idx="62">
                  <c:v>44651</c:v>
                </c:pt>
                <c:pt idx="63">
                  <c:v>44681</c:v>
                </c:pt>
                <c:pt idx="64">
                  <c:v>44712</c:v>
                </c:pt>
                <c:pt idx="65">
                  <c:v>44742</c:v>
                </c:pt>
                <c:pt idx="66">
                  <c:v>44773</c:v>
                </c:pt>
                <c:pt idx="67">
                  <c:v>44804</c:v>
                </c:pt>
                <c:pt idx="68">
                  <c:v>44834</c:v>
                </c:pt>
                <c:pt idx="69">
                  <c:v>44865</c:v>
                </c:pt>
              </c:numCache>
            </c:numRef>
          </c:cat>
          <c:val>
            <c:numRef>
              <c:f>'医美-领先  '!$V$14:$V$83</c:f>
              <c:numCache>
                <c:formatCode>General</c:formatCode>
                <c:ptCount val="70"/>
                <c:pt idx="2" formatCode="0%">
                  <c:v>-0.48044042573696011</c:v>
                </c:pt>
                <c:pt idx="3" formatCode="0%">
                  <c:v>-0.474352735103857</c:v>
                </c:pt>
                <c:pt idx="4" formatCode="0%">
                  <c:v>-0.49098572822483988</c:v>
                </c:pt>
                <c:pt idx="5" formatCode="0%">
                  <c:v>-0.44184892170081302</c:v>
                </c:pt>
                <c:pt idx="6" formatCode="0%">
                  <c:v>-0.37153141344424634</c:v>
                </c:pt>
                <c:pt idx="7" formatCode="0%">
                  <c:v>-0.27154340881978523</c:v>
                </c:pt>
                <c:pt idx="8" formatCode="0%">
                  <c:v>-0.20513546878647859</c:v>
                </c:pt>
                <c:pt idx="9" formatCode="0%">
                  <c:v>-0.13652711657803429</c:v>
                </c:pt>
                <c:pt idx="10" formatCode="0%">
                  <c:v>-8.8148776886802338E-2</c:v>
                </c:pt>
                <c:pt idx="11" formatCode="0%">
                  <c:v>-9.6407882822787228E-2</c:v>
                </c:pt>
                <c:pt idx="12" formatCode="0%">
                  <c:v>-7.4256018369527887E-2</c:v>
                </c:pt>
                <c:pt idx="13" formatCode="0%">
                  <c:v>-0.16662810095652258</c:v>
                </c:pt>
                <c:pt idx="14" formatCode="0%">
                  <c:v>-0.20918312916882575</c:v>
                </c:pt>
                <c:pt idx="15" formatCode="0%">
                  <c:v>-0.23416325363020052</c:v>
                </c:pt>
                <c:pt idx="16" formatCode="0%">
                  <c:v>-0.202746077217557</c:v>
                </c:pt>
                <c:pt idx="17" formatCode="0%">
                  <c:v>-0.2107742529391583</c:v>
                </c:pt>
                <c:pt idx="18" formatCode="0%">
                  <c:v>-0.2339659227412022</c:v>
                </c:pt>
                <c:pt idx="19" formatCode="0%">
                  <c:v>-0.25498863640544911</c:v>
                </c:pt>
                <c:pt idx="20" formatCode="0%">
                  <c:v>-0.27924533023149145</c:v>
                </c:pt>
                <c:pt idx="21" formatCode="0%">
                  <c:v>-0.30841377290277927</c:v>
                </c:pt>
                <c:pt idx="22" formatCode="0%">
                  <c:v>-0.35461485934943027</c:v>
                </c:pt>
                <c:pt idx="23" formatCode="0%">
                  <c:v>-0.34677384983332693</c:v>
                </c:pt>
                <c:pt idx="24" formatCode="0%">
                  <c:v>-0.33029412947524406</c:v>
                </c:pt>
                <c:pt idx="25" formatCode="0%">
                  <c:v>-0.2620712735110563</c:v>
                </c:pt>
                <c:pt idx="26" formatCode="0%">
                  <c:v>-0.20557655523693974</c:v>
                </c:pt>
                <c:pt idx="27" formatCode="0%">
                  <c:v>-0.19094944082023868</c:v>
                </c:pt>
                <c:pt idx="28" formatCode="0%">
                  <c:v>-0.17825239715635577</c:v>
                </c:pt>
                <c:pt idx="29" formatCode="0%">
                  <c:v>-0.20064018855304644</c:v>
                </c:pt>
                <c:pt idx="30" formatCode="0%">
                  <c:v>-0.35858608633813127</c:v>
                </c:pt>
                <c:pt idx="31" formatCode="0%">
                  <c:v>-0.42445362381423613</c:v>
                </c:pt>
                <c:pt idx="32" formatCode="0%">
                  <c:v>-0.40090868444340932</c:v>
                </c:pt>
                <c:pt idx="33" formatCode="0%">
                  <c:v>-0.21604146988899753</c:v>
                </c:pt>
                <c:pt idx="34" formatCode="0%">
                  <c:v>-0.13590934572092594</c:v>
                </c:pt>
                <c:pt idx="35" formatCode="0%">
                  <c:v>-0.12650663327473954</c:v>
                </c:pt>
                <c:pt idx="36" formatCode="0%">
                  <c:v>-0.19873988902244122</c:v>
                </c:pt>
                <c:pt idx="37" formatCode="0%">
                  <c:v>-0.31966120474274973</c:v>
                </c:pt>
                <c:pt idx="38" formatCode="0%">
                  <c:v>-0.45776362513223112</c:v>
                </c:pt>
                <c:pt idx="39" formatCode="0%">
                  <c:v>-0.47102622049286613</c:v>
                </c:pt>
                <c:pt idx="40" formatCode="0%">
                  <c:v>-0.44506896851105093</c:v>
                </c:pt>
                <c:pt idx="41" formatCode="0%">
                  <c:v>-0.35055230546813376</c:v>
                </c:pt>
                <c:pt idx="42" formatCode="0%">
                  <c:v>-0.12783285997537586</c:v>
                </c:pt>
                <c:pt idx="43" formatCode="0%">
                  <c:v>3.7649470310742617E-2</c:v>
                </c:pt>
                <c:pt idx="44" formatCode="0%">
                  <c:v>0.10700131765944976</c:v>
                </c:pt>
                <c:pt idx="45" formatCode="0%">
                  <c:v>-9.3850733115916629E-2</c:v>
                </c:pt>
                <c:pt idx="46" formatCode="0%">
                  <c:v>-9.1137709960620872E-2</c:v>
                </c:pt>
                <c:pt idx="47" formatCode="0%">
                  <c:v>-0.12354481394212391</c:v>
                </c:pt>
                <c:pt idx="48" formatCode="0%">
                  <c:v>-2.7887411233262327E-2</c:v>
                </c:pt>
                <c:pt idx="49" formatCode="0%">
                  <c:v>0.16574185310787559</c:v>
                </c:pt>
                <c:pt idx="50" formatCode="0%">
                  <c:v>0.57561323790153018</c:v>
                </c:pt>
                <c:pt idx="51" formatCode="0%">
                  <c:v>0.77148200760347851</c:v>
                </c:pt>
                <c:pt idx="52" formatCode="0%">
                  <c:v>0.75493517185720238</c:v>
                </c:pt>
                <c:pt idx="53" formatCode="0%">
                  <c:v>0.6157943695882151</c:v>
                </c:pt>
                <c:pt idx="54" formatCode="0%">
                  <c:v>0.47896313419064729</c:v>
                </c:pt>
                <c:pt idx="55" formatCode="0%">
                  <c:v>0.32673739226796528</c:v>
                </c:pt>
                <c:pt idx="56" formatCode="0%">
                  <c:v>0.17341959846562571</c:v>
                </c:pt>
                <c:pt idx="57" formatCode="0%">
                  <c:v>0.11324384750363437</c:v>
                </c:pt>
                <c:pt idx="58" formatCode="0%">
                  <c:v>7.0572936801313269E-2</c:v>
                </c:pt>
                <c:pt idx="59" formatCode="0%">
                  <c:v>0.19727881370192435</c:v>
                </c:pt>
                <c:pt idx="60" formatCode="0%">
                  <c:v>0.27434510280154001</c:v>
                </c:pt>
                <c:pt idx="61" formatCode="0%">
                  <c:v>0.82545523137671872</c:v>
                </c:pt>
                <c:pt idx="62" formatCode="0%">
                  <c:v>0.78393937627744181</c:v>
                </c:pt>
                <c:pt idx="63" formatCode="0%">
                  <c:v>0.57371102952122133</c:v>
                </c:pt>
                <c:pt idx="64" formatCode="0%">
                  <c:v>9.2672312301584903E-3</c:v>
                </c:pt>
                <c:pt idx="65" formatCode="0.0%">
                  <c:v>-0.19558919938105668</c:v>
                </c:pt>
                <c:pt idx="66" formatCode="0.0%">
                  <c:v>-0.14778281527774806</c:v>
                </c:pt>
                <c:pt idx="67" formatCode="0.0%">
                  <c:v>-3.5840619798504836E-2</c:v>
                </c:pt>
                <c:pt idx="68" formatCode="0.0%">
                  <c:v>2.5883643148769675E-3</c:v>
                </c:pt>
                <c:pt idx="69" formatCode="0.0%">
                  <c:v>-3.6134653404650385E-2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1BDA-47CB-88EB-FB79AEC9B0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19959312"/>
        <c:axId val="1719965296"/>
      </c:lineChart>
      <c:lineChart>
        <c:grouping val="standard"/>
        <c:varyColors val="0"/>
        <c:ser>
          <c:idx val="3"/>
          <c:order val="1"/>
          <c:tx>
            <c:strRef>
              <c:f>'医美-领先  '!$Q$1</c:f>
              <c:strCache>
                <c:ptCount val="1"/>
                <c:pt idx="0">
                  <c:v>医疗美容行业营收 季累同比（右轴，%）</c:v>
                </c:pt>
              </c:strCache>
            </c:strRef>
          </c:tx>
          <c:spPr>
            <a:ln w="12700">
              <a:solidFill>
                <a:srgbClr val="00AEEF"/>
              </a:solidFill>
              <a:prstDash val="dash"/>
            </a:ln>
          </c:spPr>
          <c:marker>
            <c:symbol val="circle"/>
            <c:size val="5"/>
            <c:spPr>
              <a:solidFill>
                <a:srgbClr val="00B0F0"/>
              </a:solidFill>
              <a:ln>
                <a:noFill/>
              </a:ln>
            </c:spPr>
          </c:marker>
          <c:cat>
            <c:numRef>
              <c:f>'医美-领先  '!$O$14:$O$83</c:f>
              <c:numCache>
                <c:formatCode>m/d/yyyy</c:formatCode>
                <c:ptCount val="70"/>
                <c:pt idx="0">
                  <c:v>42766</c:v>
                </c:pt>
                <c:pt idx="1">
                  <c:v>42794</c:v>
                </c:pt>
                <c:pt idx="2">
                  <c:v>42825</c:v>
                </c:pt>
                <c:pt idx="3">
                  <c:v>42855</c:v>
                </c:pt>
                <c:pt idx="4">
                  <c:v>42886</c:v>
                </c:pt>
                <c:pt idx="5">
                  <c:v>42916</c:v>
                </c:pt>
                <c:pt idx="6">
                  <c:v>42947</c:v>
                </c:pt>
                <c:pt idx="7">
                  <c:v>42978</c:v>
                </c:pt>
                <c:pt idx="8">
                  <c:v>43008</c:v>
                </c:pt>
                <c:pt idx="9">
                  <c:v>43039</c:v>
                </c:pt>
                <c:pt idx="10">
                  <c:v>43069</c:v>
                </c:pt>
                <c:pt idx="11">
                  <c:v>43100</c:v>
                </c:pt>
                <c:pt idx="12">
                  <c:v>43131</c:v>
                </c:pt>
                <c:pt idx="13">
                  <c:v>43159</c:v>
                </c:pt>
                <c:pt idx="14">
                  <c:v>43190</c:v>
                </c:pt>
                <c:pt idx="15">
                  <c:v>43220</c:v>
                </c:pt>
                <c:pt idx="16">
                  <c:v>43251</c:v>
                </c:pt>
                <c:pt idx="17">
                  <c:v>43281</c:v>
                </c:pt>
                <c:pt idx="18">
                  <c:v>43312</c:v>
                </c:pt>
                <c:pt idx="19">
                  <c:v>43343</c:v>
                </c:pt>
                <c:pt idx="20">
                  <c:v>43373</c:v>
                </c:pt>
                <c:pt idx="21">
                  <c:v>43404</c:v>
                </c:pt>
                <c:pt idx="22">
                  <c:v>43434</c:v>
                </c:pt>
                <c:pt idx="23">
                  <c:v>43465</c:v>
                </c:pt>
                <c:pt idx="24">
                  <c:v>43496</c:v>
                </c:pt>
                <c:pt idx="25">
                  <c:v>43524</c:v>
                </c:pt>
                <c:pt idx="26">
                  <c:v>43555</c:v>
                </c:pt>
                <c:pt idx="27">
                  <c:v>43585</c:v>
                </c:pt>
                <c:pt idx="28">
                  <c:v>43616</c:v>
                </c:pt>
                <c:pt idx="29">
                  <c:v>43646</c:v>
                </c:pt>
                <c:pt idx="30">
                  <c:v>43677</c:v>
                </c:pt>
                <c:pt idx="31">
                  <c:v>43708</c:v>
                </c:pt>
                <c:pt idx="32">
                  <c:v>43738</c:v>
                </c:pt>
                <c:pt idx="33">
                  <c:v>43769</c:v>
                </c:pt>
                <c:pt idx="34">
                  <c:v>43799</c:v>
                </c:pt>
                <c:pt idx="35">
                  <c:v>43830</c:v>
                </c:pt>
                <c:pt idx="36">
                  <c:v>43861</c:v>
                </c:pt>
                <c:pt idx="37">
                  <c:v>43890</c:v>
                </c:pt>
                <c:pt idx="38">
                  <c:v>43921</c:v>
                </c:pt>
                <c:pt idx="39">
                  <c:v>43951</c:v>
                </c:pt>
                <c:pt idx="40">
                  <c:v>43982</c:v>
                </c:pt>
                <c:pt idx="41">
                  <c:v>44012</c:v>
                </c:pt>
                <c:pt idx="42">
                  <c:v>44043</c:v>
                </c:pt>
                <c:pt idx="43">
                  <c:v>44074</c:v>
                </c:pt>
                <c:pt idx="44">
                  <c:v>44104</c:v>
                </c:pt>
                <c:pt idx="45">
                  <c:v>44135</c:v>
                </c:pt>
                <c:pt idx="46">
                  <c:v>44165</c:v>
                </c:pt>
                <c:pt idx="47">
                  <c:v>44196</c:v>
                </c:pt>
                <c:pt idx="48">
                  <c:v>44227</c:v>
                </c:pt>
                <c:pt idx="49">
                  <c:v>44255</c:v>
                </c:pt>
                <c:pt idx="50">
                  <c:v>44286</c:v>
                </c:pt>
                <c:pt idx="51">
                  <c:v>44316</c:v>
                </c:pt>
                <c:pt idx="52">
                  <c:v>44347</c:v>
                </c:pt>
                <c:pt idx="53">
                  <c:v>44377</c:v>
                </c:pt>
                <c:pt idx="54">
                  <c:v>44408</c:v>
                </c:pt>
                <c:pt idx="55">
                  <c:v>44439</c:v>
                </c:pt>
                <c:pt idx="56">
                  <c:v>44469</c:v>
                </c:pt>
                <c:pt idx="57">
                  <c:v>44500</c:v>
                </c:pt>
                <c:pt idx="58">
                  <c:v>44530</c:v>
                </c:pt>
                <c:pt idx="59">
                  <c:v>44561</c:v>
                </c:pt>
                <c:pt idx="60">
                  <c:v>44592</c:v>
                </c:pt>
                <c:pt idx="61">
                  <c:v>44620</c:v>
                </c:pt>
                <c:pt idx="62">
                  <c:v>44651</c:v>
                </c:pt>
                <c:pt idx="63">
                  <c:v>44681</c:v>
                </c:pt>
                <c:pt idx="64">
                  <c:v>44712</c:v>
                </c:pt>
                <c:pt idx="65">
                  <c:v>44742</c:v>
                </c:pt>
                <c:pt idx="66">
                  <c:v>44773</c:v>
                </c:pt>
                <c:pt idx="67">
                  <c:v>44804</c:v>
                </c:pt>
                <c:pt idx="68">
                  <c:v>44834</c:v>
                </c:pt>
                <c:pt idx="69">
                  <c:v>44865</c:v>
                </c:pt>
              </c:numCache>
            </c:numRef>
          </c:cat>
          <c:val>
            <c:numRef>
              <c:f>'医美-领先  '!$Q$14:$Q$83</c:f>
              <c:numCache>
                <c:formatCode>0.0_ </c:formatCode>
                <c:ptCount val="70"/>
                <c:pt idx="0">
                  <c:v>#N/A</c:v>
                </c:pt>
                <c:pt idx="1">
                  <c:v>#N/A</c:v>
                </c:pt>
                <c:pt idx="2">
                  <c:v>18.211287569992699</c:v>
                </c:pt>
                <c:pt idx="3">
                  <c:v>#N/A</c:v>
                </c:pt>
                <c:pt idx="4">
                  <c:v>#N/A</c:v>
                </c:pt>
                <c:pt idx="5">
                  <c:v>1.98920217579584</c:v>
                </c:pt>
                <c:pt idx="6">
                  <c:v>#N/A</c:v>
                </c:pt>
                <c:pt idx="7">
                  <c:v>#N/A</c:v>
                </c:pt>
                <c:pt idx="8">
                  <c:v>4.4488234027614597</c:v>
                </c:pt>
                <c:pt idx="9">
                  <c:v>#N/A</c:v>
                </c:pt>
                <c:pt idx="10">
                  <c:v>#N/A</c:v>
                </c:pt>
                <c:pt idx="11">
                  <c:v>-25.034865308545101</c:v>
                </c:pt>
                <c:pt idx="12">
                  <c:v>#N/A</c:v>
                </c:pt>
                <c:pt idx="13">
                  <c:v>#N/A</c:v>
                </c:pt>
                <c:pt idx="14">
                  <c:v>-26.235737931724501</c:v>
                </c:pt>
                <c:pt idx="15">
                  <c:v>#N/A</c:v>
                </c:pt>
                <c:pt idx="16">
                  <c:v>#N/A</c:v>
                </c:pt>
                <c:pt idx="17">
                  <c:v>51.017865224939598</c:v>
                </c:pt>
                <c:pt idx="18">
                  <c:v>#N/A</c:v>
                </c:pt>
                <c:pt idx="19">
                  <c:v>#N/A</c:v>
                </c:pt>
                <c:pt idx="20">
                  <c:v>86.1106155190826</c:v>
                </c:pt>
                <c:pt idx="21">
                  <c:v>#N/A</c:v>
                </c:pt>
                <c:pt idx="22">
                  <c:v>#N/A</c:v>
                </c:pt>
                <c:pt idx="23">
                  <c:v>16.611395986577001</c:v>
                </c:pt>
                <c:pt idx="24">
                  <c:v>#N/A</c:v>
                </c:pt>
                <c:pt idx="25">
                  <c:v>#N/A</c:v>
                </c:pt>
                <c:pt idx="26">
                  <c:v>194.019154574542</c:v>
                </c:pt>
                <c:pt idx="27">
                  <c:v>#N/A</c:v>
                </c:pt>
                <c:pt idx="28">
                  <c:v>#N/A</c:v>
                </c:pt>
                <c:pt idx="29">
                  <c:v>39.512385316878799</c:v>
                </c:pt>
                <c:pt idx="30">
                  <c:v>#N/A</c:v>
                </c:pt>
                <c:pt idx="31">
                  <c:v>#N/A</c:v>
                </c:pt>
                <c:pt idx="32">
                  <c:v>21.709701654408299</c:v>
                </c:pt>
                <c:pt idx="33">
                  <c:v>#N/A</c:v>
                </c:pt>
                <c:pt idx="34">
                  <c:v>#N/A</c:v>
                </c:pt>
                <c:pt idx="35">
                  <c:v>25.0626347352413</c:v>
                </c:pt>
                <c:pt idx="36">
                  <c:v>#N/A</c:v>
                </c:pt>
                <c:pt idx="37">
                  <c:v>#N/A</c:v>
                </c:pt>
                <c:pt idx="38">
                  <c:v>-57.983067151497103</c:v>
                </c:pt>
                <c:pt idx="39">
                  <c:v>#N/A</c:v>
                </c:pt>
                <c:pt idx="40">
                  <c:v>#N/A</c:v>
                </c:pt>
                <c:pt idx="41">
                  <c:v>-38.965712296986901</c:v>
                </c:pt>
                <c:pt idx="42">
                  <c:v>#N/A</c:v>
                </c:pt>
                <c:pt idx="43">
                  <c:v>#N/A</c:v>
                </c:pt>
                <c:pt idx="44">
                  <c:v>3.1017563040792</c:v>
                </c:pt>
                <c:pt idx="45">
                  <c:v>#N/A</c:v>
                </c:pt>
                <c:pt idx="46">
                  <c:v>#N/A</c:v>
                </c:pt>
                <c:pt idx="47">
                  <c:v>-4.7253691538645501</c:v>
                </c:pt>
                <c:pt idx="48">
                  <c:v>#N/A</c:v>
                </c:pt>
                <c:pt idx="49">
                  <c:v>#N/A</c:v>
                </c:pt>
                <c:pt idx="50">
                  <c:v>187.36459337950299</c:v>
                </c:pt>
                <c:pt idx="51">
                  <c:v>#N/A</c:v>
                </c:pt>
                <c:pt idx="52">
                  <c:v>#N/A</c:v>
                </c:pt>
                <c:pt idx="53">
                  <c:v>151.20958579606901</c:v>
                </c:pt>
                <c:pt idx="54">
                  <c:v>#N/A</c:v>
                </c:pt>
                <c:pt idx="55">
                  <c:v>#N/A</c:v>
                </c:pt>
                <c:pt idx="56">
                  <c:v>55.520268925724999</c:v>
                </c:pt>
                <c:pt idx="57">
                  <c:v>#N/A</c:v>
                </c:pt>
                <c:pt idx="58">
                  <c:v>#N/A</c:v>
                </c:pt>
                <c:pt idx="59">
                  <c:v>48.879125465549897</c:v>
                </c:pt>
                <c:pt idx="60">
                  <c:v>#N/A</c:v>
                </c:pt>
                <c:pt idx="61">
                  <c:v>#N/A</c:v>
                </c:pt>
                <c:pt idx="62">
                  <c:v>21.5911763381215</c:v>
                </c:pt>
                <c:pt idx="63">
                  <c:v>#N/A</c:v>
                </c:pt>
                <c:pt idx="64">
                  <c:v>#N/A</c:v>
                </c:pt>
                <c:pt idx="65">
                  <c:v>22.2773</c:v>
                </c:pt>
                <c:pt idx="66">
                  <c:v>#N/A</c:v>
                </c:pt>
                <c:pt idx="67">
                  <c:v>#N/A</c:v>
                </c:pt>
                <c:pt idx="68">
                  <c:v>25.988600000000002</c:v>
                </c:pt>
                <c:pt idx="69">
                  <c:v>#N/A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1BDA-47CB-88EB-FB79AEC9B0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19971280"/>
        <c:axId val="1719960400"/>
      </c:lineChart>
      <c:dateAx>
        <c:axId val="1719959312"/>
        <c:scaling>
          <c:orientation val="minMax"/>
          <c:min val="43344"/>
        </c:scaling>
        <c:delete val="0"/>
        <c:axPos val="b"/>
        <c:numFmt formatCode="yyyy\-mm;@" sourceLinked="0"/>
        <c:majorTickMark val="out"/>
        <c:minorTickMark val="none"/>
        <c:tickLblPos val="low"/>
        <c:spPr>
          <a:noFill/>
          <a:ln>
            <a:solidFill>
              <a:sysClr val="windowText" lastClr="000000"/>
            </a:solidFill>
          </a:ln>
        </c:spPr>
        <c:txPr>
          <a:bodyPr rot="-5400000" vert="horz"/>
          <a:lstStyle/>
          <a:p>
            <a:pPr>
              <a:defRPr sz="700" baseline="0">
                <a:latin typeface="Arial" panose="020B0604020202020204" pitchFamily="34" charset="0"/>
                <a:ea typeface="楷体" pitchFamily="49" charset="-122"/>
              </a:defRPr>
            </a:pPr>
            <a:endParaRPr lang="zh-CN"/>
          </a:p>
        </c:txPr>
        <c:crossAx val="1719965296"/>
        <c:crosses val="autoZero"/>
        <c:auto val="1"/>
        <c:lblOffset val="100"/>
        <c:baseTimeUnit val="months"/>
      </c:dateAx>
      <c:valAx>
        <c:axId val="1719965296"/>
        <c:scaling>
          <c:orientation val="minMax"/>
        </c:scaling>
        <c:delete val="0"/>
        <c:axPos val="l"/>
        <c:numFmt formatCode="0%" sourceLinked="0"/>
        <c:majorTickMark val="out"/>
        <c:minorTickMark val="none"/>
        <c:tickLblPos val="nextTo"/>
        <c:spPr>
          <a:noFill/>
          <a:ln>
            <a:solidFill>
              <a:sysClr val="windowText" lastClr="000000"/>
            </a:solidFill>
          </a:ln>
        </c:spPr>
        <c:txPr>
          <a:bodyPr/>
          <a:lstStyle/>
          <a:p>
            <a:pPr>
              <a:defRPr sz="700" baseline="0">
                <a:latin typeface="Arial" panose="020B0604020202020204" pitchFamily="34" charset="0"/>
                <a:ea typeface="楷体" pitchFamily="49" charset="-122"/>
              </a:defRPr>
            </a:pPr>
            <a:endParaRPr lang="zh-CN"/>
          </a:p>
        </c:txPr>
        <c:crossAx val="1719959312"/>
        <c:crosses val="autoZero"/>
        <c:crossBetween val="between"/>
      </c:valAx>
      <c:valAx>
        <c:axId val="1719960400"/>
        <c:scaling>
          <c:orientation val="minMax"/>
        </c:scaling>
        <c:delete val="0"/>
        <c:axPos val="r"/>
        <c:numFmt formatCode="0_ " sourceLinked="0"/>
        <c:majorTickMark val="out"/>
        <c:minorTickMark val="none"/>
        <c:tickLblPos val="nextTo"/>
        <c:spPr>
          <a:ln>
            <a:solidFill>
              <a:sysClr val="windowText" lastClr="000000"/>
            </a:solidFill>
          </a:ln>
        </c:spPr>
        <c:txPr>
          <a:bodyPr/>
          <a:lstStyle/>
          <a:p>
            <a:pPr>
              <a:defRPr sz="800">
                <a:latin typeface="Arial" panose="020B0604020202020204" pitchFamily="34" charset="0"/>
                <a:cs typeface="Arial" panose="020B0604020202020204" pitchFamily="34" charset="0"/>
              </a:defRPr>
            </a:pPr>
            <a:endParaRPr lang="zh-CN"/>
          </a:p>
        </c:txPr>
        <c:crossAx val="1719971280"/>
        <c:crosses val="max"/>
        <c:crossBetween val="between"/>
      </c:valAx>
      <c:dateAx>
        <c:axId val="1719971280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1719960400"/>
        <c:crosses val="autoZero"/>
        <c:auto val="1"/>
        <c:lblOffset val="100"/>
        <c:baseTimeUnit val="months"/>
      </c:dateAx>
      <c:spPr>
        <a:noFill/>
      </c:spPr>
    </c:plotArea>
    <c:legend>
      <c:legendPos val="t"/>
      <c:layout>
        <c:manualLayout>
          <c:xMode val="edge"/>
          <c:yMode val="edge"/>
          <c:x val="6.9366360454943127E-2"/>
          <c:y val="3.0066671314875372E-2"/>
          <c:w val="0.89452252843394575"/>
          <c:h val="6.6492625540687633E-2"/>
        </c:manualLayout>
      </c:layout>
      <c:overlay val="0"/>
      <c:txPr>
        <a:bodyPr/>
        <a:lstStyle/>
        <a:p>
          <a:pPr>
            <a:defRPr sz="700" baseline="0">
              <a:latin typeface="Arial" panose="020B0604020202020204" pitchFamily="34" charset="0"/>
              <a:ea typeface="楷体" pitchFamily="49" charset="-122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ysClr val="window" lastClr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0.xml"/><Relationship Id="rId2" Type="http://schemas.openxmlformats.org/officeDocument/2006/relationships/chart" Target="../charts/chart19.xml"/><Relationship Id="rId1" Type="http://schemas.openxmlformats.org/officeDocument/2006/relationships/chart" Target="../charts/chart18.xml"/><Relationship Id="rId4" Type="http://schemas.openxmlformats.org/officeDocument/2006/relationships/chart" Target="../charts/chart21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4.xml"/><Relationship Id="rId2" Type="http://schemas.openxmlformats.org/officeDocument/2006/relationships/chart" Target="../charts/chart23.xml"/><Relationship Id="rId1" Type="http://schemas.openxmlformats.org/officeDocument/2006/relationships/chart" Target="../charts/chart22.xml"/><Relationship Id="rId5" Type="http://schemas.openxmlformats.org/officeDocument/2006/relationships/chart" Target="../charts/chart26.xml"/><Relationship Id="rId4" Type="http://schemas.openxmlformats.org/officeDocument/2006/relationships/chart" Target="../charts/chart25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8.xml"/><Relationship Id="rId1" Type="http://schemas.openxmlformats.org/officeDocument/2006/relationships/chart" Target="../charts/chart27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0.xml"/><Relationship Id="rId1" Type="http://schemas.openxmlformats.org/officeDocument/2006/relationships/chart" Target="../charts/chart29.xm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3.xml"/><Relationship Id="rId2" Type="http://schemas.openxmlformats.org/officeDocument/2006/relationships/chart" Target="../charts/chart32.xml"/><Relationship Id="rId1" Type="http://schemas.openxmlformats.org/officeDocument/2006/relationships/chart" Target="../charts/chart31.xml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6.xml"/><Relationship Id="rId2" Type="http://schemas.openxmlformats.org/officeDocument/2006/relationships/chart" Target="../charts/chart35.xml"/><Relationship Id="rId1" Type="http://schemas.openxmlformats.org/officeDocument/2006/relationships/chart" Target="../charts/chart34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7.xml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0.xml"/><Relationship Id="rId2" Type="http://schemas.openxmlformats.org/officeDocument/2006/relationships/chart" Target="../charts/chart39.xml"/><Relationship Id="rId1" Type="http://schemas.openxmlformats.org/officeDocument/2006/relationships/chart" Target="../charts/chart38.xml"/><Relationship Id="rId4" Type="http://schemas.openxmlformats.org/officeDocument/2006/relationships/chart" Target="../charts/chart41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2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3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4.xml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6.xml"/><Relationship Id="rId1" Type="http://schemas.openxmlformats.org/officeDocument/2006/relationships/chart" Target="../charts/chart45.xml"/></Relationships>
</file>

<file path=xl/drawings/_rels/drawing1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9.xml"/><Relationship Id="rId2" Type="http://schemas.openxmlformats.org/officeDocument/2006/relationships/chart" Target="../charts/chart48.xml"/><Relationship Id="rId1" Type="http://schemas.openxmlformats.org/officeDocument/2006/relationships/chart" Target="../charts/chart47.xml"/><Relationship Id="rId4" Type="http://schemas.openxmlformats.org/officeDocument/2006/relationships/chart" Target="../charts/chart50.xml"/></Relationships>
</file>

<file path=xl/drawings/_rels/drawing2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3.xml"/><Relationship Id="rId2" Type="http://schemas.openxmlformats.org/officeDocument/2006/relationships/chart" Target="../charts/chart52.xml"/><Relationship Id="rId1" Type="http://schemas.openxmlformats.org/officeDocument/2006/relationships/chart" Target="../charts/chart51.xml"/><Relationship Id="rId4" Type="http://schemas.openxmlformats.org/officeDocument/2006/relationships/chart" Target="../charts/chart5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571500</xdr:colOff>
      <xdr:row>1</xdr:row>
      <xdr:rowOff>112849</xdr:rowOff>
    </xdr:from>
    <xdr:to>
      <xdr:col>16</xdr:col>
      <xdr:colOff>502919</xdr:colOff>
      <xdr:row>15</xdr:row>
      <xdr:rowOff>72209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xmlns="" id="{0AA33013-4B59-4515-96CC-198BA3FF4C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539568</xdr:colOff>
      <xdr:row>1</xdr:row>
      <xdr:rowOff>112849</xdr:rowOff>
    </xdr:from>
    <xdr:to>
      <xdr:col>22</xdr:col>
      <xdr:colOff>485140</xdr:colOff>
      <xdr:row>15</xdr:row>
      <xdr:rowOff>72209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xmlns="" id="{E6B153AC-6B73-4D13-ADC2-F03BD960019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22</xdr:col>
      <xdr:colOff>519248</xdr:colOff>
      <xdr:row>1</xdr:row>
      <xdr:rowOff>112849</xdr:rowOff>
    </xdr:from>
    <xdr:to>
      <xdr:col>28</xdr:col>
      <xdr:colOff>464819</xdr:colOff>
      <xdr:row>15</xdr:row>
      <xdr:rowOff>72209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xmlns="" id="{796D99EE-D3C4-4E74-8857-D6DB614A2C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28</xdr:col>
      <xdr:colOff>501015</xdr:colOff>
      <xdr:row>1</xdr:row>
      <xdr:rowOff>112849</xdr:rowOff>
    </xdr:from>
    <xdr:to>
      <xdr:col>34</xdr:col>
      <xdr:colOff>434340</xdr:colOff>
      <xdr:row>15</xdr:row>
      <xdr:rowOff>72209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xmlns="" id="{CFBDB7FF-D187-4952-9EDA-A221ED2026C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34</xdr:col>
      <xdr:colOff>495300</xdr:colOff>
      <xdr:row>1</xdr:row>
      <xdr:rowOff>112849</xdr:rowOff>
    </xdr:from>
    <xdr:to>
      <xdr:col>40</xdr:col>
      <xdr:colOff>393700</xdr:colOff>
      <xdr:row>15</xdr:row>
      <xdr:rowOff>72209</xdr:rowOff>
    </xdr:to>
    <xdr:graphicFrame macro="">
      <xdr:nvGraphicFramePr>
        <xdr:cNvPr id="6" name="图表 5">
          <a:extLst>
            <a:ext uri="{FF2B5EF4-FFF2-40B4-BE49-F238E27FC236}">
              <a16:creationId xmlns:a16="http://schemas.microsoft.com/office/drawing/2014/main" xmlns="" id="{EA25FF69-3627-4E8A-8DF9-47D20477F1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10</xdr:col>
      <xdr:colOff>571500</xdr:colOff>
      <xdr:row>15</xdr:row>
      <xdr:rowOff>123009</xdr:rowOff>
    </xdr:from>
    <xdr:to>
      <xdr:col>16</xdr:col>
      <xdr:colOff>502919</xdr:colOff>
      <xdr:row>30</xdr:row>
      <xdr:rowOff>102689</xdr:rowOff>
    </xdr:to>
    <xdr:graphicFrame macro="">
      <xdr:nvGraphicFramePr>
        <xdr:cNvPr id="7" name="图表 6">
          <a:extLst>
            <a:ext uri="{FF2B5EF4-FFF2-40B4-BE49-F238E27FC236}">
              <a16:creationId xmlns:a16="http://schemas.microsoft.com/office/drawing/2014/main" xmlns="" id="{F49B81B9-3E80-48E9-B961-00B7553C9C5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16</xdr:col>
      <xdr:colOff>539568</xdr:colOff>
      <xdr:row>15</xdr:row>
      <xdr:rowOff>123009</xdr:rowOff>
    </xdr:from>
    <xdr:to>
      <xdr:col>22</xdr:col>
      <xdr:colOff>485140</xdr:colOff>
      <xdr:row>30</xdr:row>
      <xdr:rowOff>102689</xdr:rowOff>
    </xdr:to>
    <xdr:graphicFrame macro="">
      <xdr:nvGraphicFramePr>
        <xdr:cNvPr id="8" name="图表 7">
          <a:extLst>
            <a:ext uri="{FF2B5EF4-FFF2-40B4-BE49-F238E27FC236}">
              <a16:creationId xmlns:a16="http://schemas.microsoft.com/office/drawing/2014/main" xmlns="" id="{B8405FCD-99DF-40D0-A0BF-48324398EB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22</xdr:col>
      <xdr:colOff>519248</xdr:colOff>
      <xdr:row>15</xdr:row>
      <xdr:rowOff>123009</xdr:rowOff>
    </xdr:from>
    <xdr:to>
      <xdr:col>28</xdr:col>
      <xdr:colOff>464819</xdr:colOff>
      <xdr:row>30</xdr:row>
      <xdr:rowOff>102689</xdr:rowOff>
    </xdr:to>
    <xdr:graphicFrame macro="">
      <xdr:nvGraphicFramePr>
        <xdr:cNvPr id="9" name="图表 8">
          <a:extLst>
            <a:ext uri="{FF2B5EF4-FFF2-40B4-BE49-F238E27FC236}">
              <a16:creationId xmlns:a16="http://schemas.microsoft.com/office/drawing/2014/main" xmlns="" id="{66D2F08A-2340-426E-A972-56D5BC99F9E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28</xdr:col>
      <xdr:colOff>501015</xdr:colOff>
      <xdr:row>15</xdr:row>
      <xdr:rowOff>123009</xdr:rowOff>
    </xdr:from>
    <xdr:to>
      <xdr:col>34</xdr:col>
      <xdr:colOff>434340</xdr:colOff>
      <xdr:row>30</xdr:row>
      <xdr:rowOff>102689</xdr:rowOff>
    </xdr:to>
    <xdr:graphicFrame macro="">
      <xdr:nvGraphicFramePr>
        <xdr:cNvPr id="10" name="图表 9">
          <a:extLst>
            <a:ext uri="{FF2B5EF4-FFF2-40B4-BE49-F238E27FC236}">
              <a16:creationId xmlns:a16="http://schemas.microsoft.com/office/drawing/2014/main" xmlns="" id="{F673EE0E-C895-4195-9A41-38650572DB7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34</xdr:col>
      <xdr:colOff>495300</xdr:colOff>
      <xdr:row>15</xdr:row>
      <xdr:rowOff>123009</xdr:rowOff>
    </xdr:from>
    <xdr:to>
      <xdr:col>40</xdr:col>
      <xdr:colOff>393700</xdr:colOff>
      <xdr:row>30</xdr:row>
      <xdr:rowOff>102689</xdr:rowOff>
    </xdr:to>
    <xdr:graphicFrame macro="">
      <xdr:nvGraphicFramePr>
        <xdr:cNvPr id="11" name="图表 10">
          <a:extLst>
            <a:ext uri="{FF2B5EF4-FFF2-40B4-BE49-F238E27FC236}">
              <a16:creationId xmlns:a16="http://schemas.microsoft.com/office/drawing/2014/main" xmlns="" id="{E6B2C794-E8E8-4719-B06C-8D3D356E5D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25400</xdr:colOff>
      <xdr:row>31</xdr:row>
      <xdr:rowOff>34834</xdr:rowOff>
    </xdr:from>
    <xdr:to>
      <xdr:col>8</xdr:col>
      <xdr:colOff>746760</xdr:colOff>
      <xdr:row>62</xdr:row>
      <xdr:rowOff>127000</xdr:rowOff>
    </xdr:to>
    <xdr:graphicFrame macro="">
      <xdr:nvGraphicFramePr>
        <xdr:cNvPr id="12" name="图表 11">
          <a:extLst>
            <a:ext uri="{FF2B5EF4-FFF2-40B4-BE49-F238E27FC236}">
              <a16:creationId xmlns:a16="http://schemas.microsoft.com/office/drawing/2014/main" xmlns="" id="{31F542D1-B818-4B6A-B98C-B1738BCB6D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0</xdr:col>
      <xdr:colOff>0</xdr:colOff>
      <xdr:row>1</xdr:row>
      <xdr:rowOff>3266</xdr:rowOff>
    </xdr:from>
    <xdr:to>
      <xdr:col>9</xdr:col>
      <xdr:colOff>965200</xdr:colOff>
      <xdr:row>30</xdr:row>
      <xdr:rowOff>84546</xdr:rowOff>
    </xdr:to>
    <xdr:graphicFrame macro="">
      <xdr:nvGraphicFramePr>
        <xdr:cNvPr id="13" name="图表 12">
          <a:extLst>
            <a:ext uri="{FF2B5EF4-FFF2-40B4-BE49-F238E27FC236}">
              <a16:creationId xmlns:a16="http://schemas.microsoft.com/office/drawing/2014/main" xmlns="" id="{0DC1BE39-5EA1-4C28-A0C6-0740545E6EF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40</xdr:col>
      <xdr:colOff>502922</xdr:colOff>
      <xdr:row>1</xdr:row>
      <xdr:rowOff>63500</xdr:rowOff>
    </xdr:from>
    <xdr:to>
      <xdr:col>46</xdr:col>
      <xdr:colOff>414020</xdr:colOff>
      <xdr:row>15</xdr:row>
      <xdr:rowOff>66403</xdr:rowOff>
    </xdr:to>
    <xdr:graphicFrame macro="">
      <xdr:nvGraphicFramePr>
        <xdr:cNvPr id="14" name="图表 13">
          <a:extLst>
            <a:ext uri="{FF2B5EF4-FFF2-40B4-BE49-F238E27FC236}">
              <a16:creationId xmlns:a16="http://schemas.microsoft.com/office/drawing/2014/main" xmlns="" id="{1974D3A5-C921-49B7-8A65-CEE2B76D2C5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40</xdr:col>
      <xdr:colOff>508000</xdr:colOff>
      <xdr:row>15</xdr:row>
      <xdr:rowOff>117930</xdr:rowOff>
    </xdr:from>
    <xdr:to>
      <xdr:col>46</xdr:col>
      <xdr:colOff>419098</xdr:colOff>
      <xdr:row>30</xdr:row>
      <xdr:rowOff>97610</xdr:rowOff>
    </xdr:to>
    <xdr:graphicFrame macro="">
      <xdr:nvGraphicFramePr>
        <xdr:cNvPr id="15" name="图表 14">
          <a:extLst>
            <a:ext uri="{FF2B5EF4-FFF2-40B4-BE49-F238E27FC236}">
              <a16:creationId xmlns:a16="http://schemas.microsoft.com/office/drawing/2014/main" xmlns="" id="{BCB55C5C-BCBE-4354-A6E5-4082AEAF5D1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46</xdr:col>
      <xdr:colOff>498928</xdr:colOff>
      <xdr:row>1</xdr:row>
      <xdr:rowOff>63501</xdr:rowOff>
    </xdr:from>
    <xdr:to>
      <xdr:col>52</xdr:col>
      <xdr:colOff>397329</xdr:colOff>
      <xdr:row>15</xdr:row>
      <xdr:rowOff>81644</xdr:rowOff>
    </xdr:to>
    <xdr:graphicFrame macro="">
      <xdr:nvGraphicFramePr>
        <xdr:cNvPr id="16" name="图表 15">
          <a:extLst>
            <a:ext uri="{FF2B5EF4-FFF2-40B4-BE49-F238E27FC236}">
              <a16:creationId xmlns:a16="http://schemas.microsoft.com/office/drawing/2014/main" xmlns="" id="{CC9630D4-A951-4900-8AF9-84E0ACE0DE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46</xdr:col>
      <xdr:colOff>471713</xdr:colOff>
      <xdr:row>15</xdr:row>
      <xdr:rowOff>127001</xdr:rowOff>
    </xdr:from>
    <xdr:to>
      <xdr:col>52</xdr:col>
      <xdr:colOff>382813</xdr:colOff>
      <xdr:row>30</xdr:row>
      <xdr:rowOff>106681</xdr:rowOff>
    </xdr:to>
    <xdr:graphicFrame macro="">
      <xdr:nvGraphicFramePr>
        <xdr:cNvPr id="17" name="图表 16">
          <a:extLst>
            <a:ext uri="{FF2B5EF4-FFF2-40B4-BE49-F238E27FC236}">
              <a16:creationId xmlns:a16="http://schemas.microsoft.com/office/drawing/2014/main" xmlns="" id="{B4944FDB-E87D-43B7-B369-85F786E349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0.90769</cdr:x>
      <cdr:y>0.05797</cdr:y>
    </cdr:from>
    <cdr:to>
      <cdr:x>0.98767</cdr:x>
      <cdr:y>0.90518</cdr:y>
    </cdr:to>
    <cdr:grpSp>
      <cdr:nvGrpSpPr>
        <cdr:cNvPr id="2" name="组合 1">
          <a:extLst xmlns:a="http://schemas.openxmlformats.org/drawingml/2006/main">
            <a:ext uri="{FF2B5EF4-FFF2-40B4-BE49-F238E27FC236}">
              <a16:creationId xmlns:a16="http://schemas.microsoft.com/office/drawing/2014/main" xmlns="" id="{7719712D-35F4-FE93-1D8B-A0FF8588C199}"/>
            </a:ext>
          </a:extLst>
        </cdr:cNvPr>
        <cdr:cNvGrpSpPr/>
      </cdr:nvGrpSpPr>
      <cdr:grpSpPr>
        <a:xfrm xmlns:a="http://schemas.openxmlformats.org/drawingml/2006/main">
          <a:off x="5198815" y="303897"/>
          <a:ext cx="458088" cy="4441338"/>
          <a:chOff x="538480" y="176720"/>
          <a:chExt cx="4886960" cy="4324439"/>
        </a:xfrm>
      </cdr:grpSpPr>
      <cdr:sp macro="" textlink="">
        <cdr:nvSpPr>
          <cdr:cNvPr id="3" name="矩形 2"/>
          <cdr:cNvSpPr/>
        </cdr:nvSpPr>
        <cdr:spPr>
          <a:xfrm xmlns:a="http://schemas.openxmlformats.org/drawingml/2006/main">
            <a:off x="538480" y="1933523"/>
            <a:ext cx="4886960" cy="831546"/>
          </a:xfrm>
          <a:prstGeom xmlns:a="http://schemas.openxmlformats.org/drawingml/2006/main" prst="rect">
            <a:avLst/>
          </a:prstGeom>
          <a:solidFill xmlns:a="http://schemas.openxmlformats.org/drawingml/2006/main">
            <a:schemeClr val="bg1">
              <a:lumMod val="85000"/>
              <a:alpha val="10000"/>
            </a:schemeClr>
          </a:solidFill>
          <a:ln xmlns:a="http://schemas.openxmlformats.org/drawingml/2006/main" w="6350">
            <a:solidFill>
              <a:schemeClr val="tx1"/>
            </a:solidFill>
            <a:prstDash val="sysDot"/>
          </a:ln>
        </cdr:spPr>
        <cdr:style>
          <a:lnRef xmlns:a="http://schemas.openxmlformats.org/drawingml/2006/main" idx="2">
            <a:schemeClr val="accent1">
              <a:shade val="50000"/>
            </a:schemeClr>
          </a:lnRef>
          <a:fillRef xmlns:a="http://schemas.openxmlformats.org/drawingml/2006/main" idx="1">
            <a:schemeClr val="accent1"/>
          </a:fillRef>
          <a:effectRef xmlns:a="http://schemas.openxmlformats.org/drawingml/2006/main" idx="0">
            <a:schemeClr val="accent1"/>
          </a:effectRef>
          <a:fontRef xmlns:a="http://schemas.openxmlformats.org/drawingml/2006/main" idx="minor">
            <a:schemeClr val="lt1"/>
          </a:fontRef>
        </cdr:style>
        <cdr:txBody>
          <a:bodyPr xmlns:a="http://schemas.openxmlformats.org/drawingml/2006/main" vertOverflow="clip"/>
          <a:lstStyle xmlns:a="http://schemas.openxmlformats.org/drawingml/2006/main"/>
          <a:p xmlns:a="http://schemas.openxmlformats.org/drawingml/2006/main">
            <a:pPr algn="ctr"/>
            <a:r>
              <a:rPr lang="zh-CN" altLang="en-US" sz="900" b="1">
                <a:solidFill>
                  <a:schemeClr val="tx1"/>
                </a:solidFill>
                <a:latin typeface="楷体" panose="02010609060101010101" pitchFamily="49" charset="-122"/>
                <a:ea typeface="楷体" panose="02010609060101010101" pitchFamily="49" charset="-122"/>
              </a:rPr>
              <a:t>中等景气位</a:t>
            </a:r>
            <a:endParaRPr lang="zh-CN" sz="900" b="1">
              <a:solidFill>
                <a:schemeClr val="tx1"/>
              </a:solidFill>
              <a:latin typeface="楷体" panose="02010609060101010101" pitchFamily="49" charset="-122"/>
              <a:ea typeface="楷体" panose="02010609060101010101" pitchFamily="49" charset="-122"/>
            </a:endParaRPr>
          </a:p>
        </cdr:txBody>
      </cdr:sp>
      <cdr:sp macro="" textlink="">
        <cdr:nvSpPr>
          <cdr:cNvPr id="4" name="矩形 3"/>
          <cdr:cNvSpPr/>
        </cdr:nvSpPr>
        <cdr:spPr>
          <a:xfrm xmlns:a="http://schemas.openxmlformats.org/drawingml/2006/main">
            <a:off x="538480" y="2796636"/>
            <a:ext cx="4886960" cy="799652"/>
          </a:xfrm>
          <a:prstGeom xmlns:a="http://schemas.openxmlformats.org/drawingml/2006/main" prst="rect">
            <a:avLst/>
          </a:prstGeom>
          <a:solidFill xmlns:a="http://schemas.openxmlformats.org/drawingml/2006/main">
            <a:schemeClr val="accent1">
              <a:alpha val="10000"/>
            </a:schemeClr>
          </a:solidFill>
          <a:ln xmlns:a="http://schemas.openxmlformats.org/drawingml/2006/main" w="6350">
            <a:solidFill>
              <a:schemeClr val="tx1"/>
            </a:solidFill>
            <a:prstDash val="sysDot"/>
          </a:ln>
        </cdr:spPr>
        <cdr:style>
          <a:lnRef xmlns:a="http://schemas.openxmlformats.org/drawingml/2006/main" idx="2">
            <a:schemeClr val="accent1">
              <a:shade val="50000"/>
            </a:schemeClr>
          </a:lnRef>
          <a:fillRef xmlns:a="http://schemas.openxmlformats.org/drawingml/2006/main" idx="1">
            <a:schemeClr val="accent1"/>
          </a:fillRef>
          <a:effectRef xmlns:a="http://schemas.openxmlformats.org/drawingml/2006/main" idx="0">
            <a:schemeClr val="accent1"/>
          </a:effectRef>
          <a:fontRef xmlns:a="http://schemas.openxmlformats.org/drawingml/2006/main" idx="minor">
            <a:schemeClr val="lt1"/>
          </a:fontRef>
        </cdr:style>
        <cdr:txBody>
          <a:bodyPr xmlns:a="http://schemas.openxmlformats.org/drawingml/2006/main" vertOverflow="clip"/>
          <a:lstStyle xmlns:a="http://schemas.openxmlformats.org/drawingml/2006/main"/>
          <a:p xmlns:a="http://schemas.openxmlformats.org/drawingml/2006/main"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/>
            </a:pPr>
            <a:r>
              <a:rPr lang="zh-CN" altLang="zh-CN" sz="900" b="1">
                <a:solidFill>
                  <a:srgbClr val="0070C0"/>
                </a:solidFill>
                <a:effectLst/>
                <a:latin typeface="楷体" panose="02010609060101010101" pitchFamily="49" charset="-122"/>
                <a:ea typeface="楷体" panose="02010609060101010101" pitchFamily="49" charset="-122"/>
                <a:cs typeface="+mn-cs"/>
              </a:rPr>
              <a:t>中</a:t>
            </a:r>
            <a:r>
              <a:rPr lang="zh-CN" altLang="en-US" sz="900" b="1">
                <a:solidFill>
                  <a:srgbClr val="0070C0"/>
                </a:solidFill>
                <a:effectLst/>
                <a:latin typeface="楷体" panose="02010609060101010101" pitchFamily="49" charset="-122"/>
                <a:ea typeface="楷体" panose="02010609060101010101" pitchFamily="49" charset="-122"/>
                <a:cs typeface="+mn-cs"/>
              </a:rPr>
              <a:t>低</a:t>
            </a:r>
            <a:r>
              <a:rPr lang="zh-CN" altLang="zh-CN" sz="900" b="1">
                <a:solidFill>
                  <a:srgbClr val="0070C0"/>
                </a:solidFill>
                <a:effectLst/>
                <a:latin typeface="楷体" panose="02010609060101010101" pitchFamily="49" charset="-122"/>
                <a:ea typeface="楷体" panose="02010609060101010101" pitchFamily="49" charset="-122"/>
                <a:cs typeface="+mn-cs"/>
              </a:rPr>
              <a:t>景气位</a:t>
            </a:r>
            <a:endParaRPr lang="zh-CN" altLang="zh-CN" sz="900" b="1">
              <a:solidFill>
                <a:srgbClr val="0070C0"/>
              </a:solidFill>
              <a:effectLst/>
              <a:latin typeface="楷体" panose="02010609060101010101" pitchFamily="49" charset="-122"/>
              <a:ea typeface="楷体" panose="02010609060101010101" pitchFamily="49" charset="-122"/>
            </a:endParaRPr>
          </a:p>
        </cdr:txBody>
      </cdr:sp>
      <cdr:sp macro="" textlink="">
        <cdr:nvSpPr>
          <cdr:cNvPr id="5" name="矩形 4"/>
          <cdr:cNvSpPr/>
        </cdr:nvSpPr>
        <cdr:spPr>
          <a:xfrm xmlns:a="http://schemas.openxmlformats.org/drawingml/2006/main">
            <a:off x="538480" y="3617332"/>
            <a:ext cx="4886960" cy="883827"/>
          </a:xfrm>
          <a:prstGeom xmlns:a="http://schemas.openxmlformats.org/drawingml/2006/main" prst="rect">
            <a:avLst/>
          </a:prstGeom>
          <a:solidFill xmlns:a="http://schemas.openxmlformats.org/drawingml/2006/main">
            <a:srgbClr val="002060">
              <a:alpha val="10000"/>
            </a:srgbClr>
          </a:solidFill>
          <a:ln xmlns:a="http://schemas.openxmlformats.org/drawingml/2006/main" w="6350">
            <a:solidFill>
              <a:schemeClr val="tx1"/>
            </a:solidFill>
            <a:prstDash val="sysDot"/>
          </a:ln>
        </cdr:spPr>
        <cdr:style>
          <a:lnRef xmlns:a="http://schemas.openxmlformats.org/drawingml/2006/main" idx="2">
            <a:schemeClr val="accent1">
              <a:shade val="50000"/>
            </a:schemeClr>
          </a:lnRef>
          <a:fillRef xmlns:a="http://schemas.openxmlformats.org/drawingml/2006/main" idx="1">
            <a:schemeClr val="accent1"/>
          </a:fillRef>
          <a:effectRef xmlns:a="http://schemas.openxmlformats.org/drawingml/2006/main" idx="0">
            <a:schemeClr val="accent1"/>
          </a:effectRef>
          <a:fontRef xmlns:a="http://schemas.openxmlformats.org/drawingml/2006/main" idx="minor">
            <a:schemeClr val="lt1"/>
          </a:fontRef>
        </cdr:style>
        <cdr:txBody>
          <a:bodyPr xmlns:a="http://schemas.openxmlformats.org/drawingml/2006/main" vertOverflow="clip"/>
          <a:lstStyle xmlns:a="http://schemas.openxmlformats.org/drawingml/2006/main"/>
          <a:p xmlns:a="http://schemas.openxmlformats.org/drawingml/2006/main">
            <a:pPr algn="ctr"/>
            <a:r>
              <a:rPr lang="zh-CN" altLang="en-US" sz="900" b="1">
                <a:solidFill>
                  <a:srgbClr val="002060"/>
                </a:solidFill>
                <a:latin typeface="楷体" panose="02010609060101010101" pitchFamily="49" charset="-122"/>
                <a:ea typeface="楷体" panose="02010609060101010101" pitchFamily="49" charset="-122"/>
              </a:rPr>
              <a:t>低景气位</a:t>
            </a:r>
            <a:endParaRPr lang="zh-CN" sz="900" b="1">
              <a:solidFill>
                <a:srgbClr val="002060"/>
              </a:solidFill>
              <a:latin typeface="楷体" panose="02010609060101010101" pitchFamily="49" charset="-122"/>
              <a:ea typeface="楷体" panose="02010609060101010101" pitchFamily="49" charset="-122"/>
            </a:endParaRPr>
          </a:p>
        </cdr:txBody>
      </cdr:sp>
      <cdr:sp macro="" textlink="">
        <cdr:nvSpPr>
          <cdr:cNvPr id="6" name="矩形 5"/>
          <cdr:cNvSpPr/>
        </cdr:nvSpPr>
        <cdr:spPr>
          <a:xfrm xmlns:a="http://schemas.openxmlformats.org/drawingml/2006/main">
            <a:off x="538480" y="1081110"/>
            <a:ext cx="4886960" cy="821177"/>
          </a:xfrm>
          <a:prstGeom xmlns:a="http://schemas.openxmlformats.org/drawingml/2006/main" prst="rect">
            <a:avLst/>
          </a:prstGeom>
          <a:solidFill xmlns:a="http://schemas.openxmlformats.org/drawingml/2006/main">
            <a:schemeClr val="accent3">
              <a:lumMod val="60000"/>
              <a:lumOff val="40000"/>
              <a:alpha val="10000"/>
            </a:schemeClr>
          </a:solidFill>
          <a:ln xmlns:a="http://schemas.openxmlformats.org/drawingml/2006/main" w="6350">
            <a:solidFill>
              <a:schemeClr val="tx1"/>
            </a:solidFill>
            <a:prstDash val="sysDot"/>
          </a:ln>
        </cdr:spPr>
        <cdr:style>
          <a:lnRef xmlns:a="http://schemas.openxmlformats.org/drawingml/2006/main" idx="2">
            <a:schemeClr val="accent1">
              <a:shade val="50000"/>
            </a:schemeClr>
          </a:lnRef>
          <a:fillRef xmlns:a="http://schemas.openxmlformats.org/drawingml/2006/main" idx="1">
            <a:schemeClr val="accent1"/>
          </a:fillRef>
          <a:effectRef xmlns:a="http://schemas.openxmlformats.org/drawingml/2006/main" idx="0">
            <a:schemeClr val="accent1"/>
          </a:effectRef>
          <a:fontRef xmlns:a="http://schemas.openxmlformats.org/drawingml/2006/main" idx="minor">
            <a:schemeClr val="lt1"/>
          </a:fontRef>
        </cdr:style>
        <cdr:txBody>
          <a:bodyPr xmlns:a="http://schemas.openxmlformats.org/drawingml/2006/main" vertOverflow="clip"/>
          <a:lstStyle xmlns:a="http://schemas.openxmlformats.org/drawingml/2006/main"/>
          <a:p xmlns:a="http://schemas.openxmlformats.org/drawingml/2006/main">
            <a:pPr algn="ctr"/>
            <a:r>
              <a:rPr lang="zh-CN" altLang="en-US" sz="900" b="1">
                <a:solidFill>
                  <a:srgbClr val="FF0000"/>
                </a:solidFill>
                <a:latin typeface="楷体" panose="02010609060101010101" pitchFamily="49" charset="-122"/>
                <a:ea typeface="楷体" panose="02010609060101010101" pitchFamily="49" charset="-122"/>
              </a:rPr>
              <a:t>中高景气位</a:t>
            </a:r>
            <a:endParaRPr lang="zh-CN" sz="900" b="1">
              <a:solidFill>
                <a:srgbClr val="FF0000"/>
              </a:solidFill>
              <a:latin typeface="楷体" panose="02010609060101010101" pitchFamily="49" charset="-122"/>
              <a:ea typeface="楷体" panose="02010609060101010101" pitchFamily="49" charset="-122"/>
            </a:endParaRPr>
          </a:p>
        </cdr:txBody>
      </cdr:sp>
      <cdr:sp macro="" textlink="">
        <cdr:nvSpPr>
          <cdr:cNvPr id="7" name="矩形 6"/>
          <cdr:cNvSpPr/>
        </cdr:nvSpPr>
        <cdr:spPr>
          <a:xfrm xmlns:a="http://schemas.openxmlformats.org/drawingml/2006/main">
            <a:off x="538480" y="176720"/>
            <a:ext cx="4886960" cy="883599"/>
          </a:xfrm>
          <a:prstGeom xmlns:a="http://schemas.openxmlformats.org/drawingml/2006/main" prst="rect">
            <a:avLst/>
          </a:prstGeom>
          <a:solidFill xmlns:a="http://schemas.openxmlformats.org/drawingml/2006/main">
            <a:srgbClr val="C00000">
              <a:alpha val="10000"/>
            </a:srgbClr>
          </a:solidFill>
          <a:ln xmlns:a="http://schemas.openxmlformats.org/drawingml/2006/main" w="6350">
            <a:solidFill>
              <a:schemeClr val="tx1"/>
            </a:solidFill>
            <a:prstDash val="sysDot"/>
          </a:ln>
        </cdr:spPr>
        <cdr:style>
          <a:lnRef xmlns:a="http://schemas.openxmlformats.org/drawingml/2006/main" idx="2">
            <a:schemeClr val="accent1">
              <a:shade val="50000"/>
            </a:schemeClr>
          </a:lnRef>
          <a:fillRef xmlns:a="http://schemas.openxmlformats.org/drawingml/2006/main" idx="1">
            <a:schemeClr val="accent1"/>
          </a:fillRef>
          <a:effectRef xmlns:a="http://schemas.openxmlformats.org/drawingml/2006/main" idx="0">
            <a:schemeClr val="accent1"/>
          </a:effectRef>
          <a:fontRef xmlns:a="http://schemas.openxmlformats.org/drawingml/2006/main" idx="minor">
            <a:schemeClr val="lt1"/>
          </a:fontRef>
        </cdr:style>
        <cdr:txBody>
          <a:bodyPr xmlns:a="http://schemas.openxmlformats.org/drawingml/2006/main" vertOverflow="clip"/>
          <a:lstStyle xmlns:a="http://schemas.openxmlformats.org/drawingml/2006/main"/>
          <a:p xmlns:a="http://schemas.openxmlformats.org/drawingml/2006/main">
            <a:pPr algn="ctr"/>
            <a:r>
              <a:rPr lang="zh-CN" altLang="en-US" sz="900" b="1">
                <a:solidFill>
                  <a:srgbClr val="C00000"/>
                </a:solidFill>
                <a:latin typeface="楷体" panose="02010609060101010101" pitchFamily="49" charset="-122"/>
                <a:ea typeface="楷体" panose="02010609060101010101" pitchFamily="49" charset="-122"/>
              </a:rPr>
              <a:t>高景气位</a:t>
            </a:r>
            <a:endParaRPr lang="zh-CN" sz="900" b="1">
              <a:solidFill>
                <a:srgbClr val="C00000"/>
              </a:solidFill>
              <a:latin typeface="楷体" panose="02010609060101010101" pitchFamily="49" charset="-122"/>
              <a:ea typeface="楷体" panose="02010609060101010101" pitchFamily="49" charset="-122"/>
            </a:endParaRPr>
          </a:p>
        </cdr:txBody>
      </cdr:sp>
    </cdr:grp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0.65318</cdr:x>
      <cdr:y>0.2308</cdr:y>
    </cdr:from>
    <cdr:to>
      <cdr:x>0.94378</cdr:x>
      <cdr:y>0.75079</cdr:y>
    </cdr:to>
    <cdr:sp macro="" textlink="">
      <cdr:nvSpPr>
        <cdr:cNvPr id="2" name="矩形 1"/>
        <cdr:cNvSpPr/>
      </cdr:nvSpPr>
      <cdr:spPr>
        <a:xfrm xmlns:a="http://schemas.openxmlformats.org/drawingml/2006/main">
          <a:off x="4392310" y="1106015"/>
          <a:ext cx="1954140" cy="2491841"/>
        </a:xfrm>
        <a:prstGeom xmlns:a="http://schemas.openxmlformats.org/drawingml/2006/main" prst="rect">
          <a:avLst/>
        </a:prstGeom>
        <a:solidFill xmlns:a="http://schemas.openxmlformats.org/drawingml/2006/main">
          <a:srgbClr val="FFC000">
            <a:alpha val="10000"/>
          </a:srgbClr>
        </a:solidFill>
        <a:ln xmlns:a="http://schemas.openxmlformats.org/drawingml/2006/main">
          <a:solidFill>
            <a:schemeClr val="tx1"/>
          </a:solidFill>
          <a:prstDash val="sysDot"/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b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r"/>
          <a:r>
            <a:rPr lang="zh-CN" altLang="en-US" sz="900" b="1" u="sng">
              <a:solidFill>
                <a:schemeClr val="tx1"/>
              </a:solidFill>
              <a:latin typeface="楷体" panose="02010609060101010101" pitchFamily="49" charset="-122"/>
              <a:ea typeface="楷体" panose="02010609060101010101" pitchFamily="49" charset="-122"/>
            </a:rPr>
            <a:t>爬坡位</a:t>
          </a:r>
        </a:p>
      </cdr:txBody>
    </cdr:sp>
  </cdr:relSizeAnchor>
  <cdr:relSizeAnchor xmlns:cdr="http://schemas.openxmlformats.org/drawingml/2006/chartDrawing">
    <cdr:from>
      <cdr:x>0.08658</cdr:x>
      <cdr:y>0.05957</cdr:y>
    </cdr:from>
    <cdr:to>
      <cdr:x>0.15508</cdr:x>
      <cdr:y>0.91786</cdr:y>
    </cdr:to>
    <cdr:grpSp>
      <cdr:nvGrpSpPr>
        <cdr:cNvPr id="3" name="组合 2">
          <a:extLst xmlns:a="http://schemas.openxmlformats.org/drawingml/2006/main">
            <a:ext uri="{FF2B5EF4-FFF2-40B4-BE49-F238E27FC236}">
              <a16:creationId xmlns:a16="http://schemas.microsoft.com/office/drawing/2014/main" xmlns="" id="{3A2D50A0-6E20-9BBF-8F39-E733970C7392}"/>
            </a:ext>
          </a:extLst>
        </cdr:cNvPr>
        <cdr:cNvGrpSpPr/>
      </cdr:nvGrpSpPr>
      <cdr:grpSpPr>
        <a:xfrm xmlns:a="http://schemas.openxmlformats.org/drawingml/2006/main">
          <a:off x="601386" y="291843"/>
          <a:ext cx="475802" cy="4204898"/>
          <a:chOff x="717322" y="278620"/>
          <a:chExt cx="6510034" cy="4457908"/>
        </a:xfrm>
      </cdr:grpSpPr>
      <cdr:sp macro="" textlink="">
        <cdr:nvSpPr>
          <cdr:cNvPr id="4" name="矩形 3"/>
          <cdr:cNvSpPr/>
        </cdr:nvSpPr>
        <cdr:spPr>
          <a:xfrm xmlns:a="http://schemas.openxmlformats.org/drawingml/2006/main">
            <a:off x="717322" y="2089645"/>
            <a:ext cx="6510034" cy="894388"/>
          </a:xfrm>
          <a:prstGeom xmlns:a="http://schemas.openxmlformats.org/drawingml/2006/main" prst="rect">
            <a:avLst/>
          </a:prstGeom>
          <a:solidFill xmlns:a="http://schemas.openxmlformats.org/drawingml/2006/main">
            <a:schemeClr val="bg1">
              <a:lumMod val="85000"/>
              <a:alpha val="10000"/>
            </a:schemeClr>
          </a:solidFill>
          <a:ln xmlns:a="http://schemas.openxmlformats.org/drawingml/2006/main" w="6350">
            <a:solidFill>
              <a:schemeClr val="tx1"/>
            </a:solidFill>
            <a:prstDash val="sysDot"/>
          </a:ln>
        </cdr:spPr>
        <cdr:style>
          <a:lnRef xmlns:a="http://schemas.openxmlformats.org/drawingml/2006/main" idx="2">
            <a:schemeClr val="accent1">
              <a:shade val="50000"/>
            </a:schemeClr>
          </a:lnRef>
          <a:fillRef xmlns:a="http://schemas.openxmlformats.org/drawingml/2006/main" idx="1">
            <a:schemeClr val="accent1"/>
          </a:fillRef>
          <a:effectRef xmlns:a="http://schemas.openxmlformats.org/drawingml/2006/main" idx="0">
            <a:schemeClr val="accent1"/>
          </a:effectRef>
          <a:fontRef xmlns:a="http://schemas.openxmlformats.org/drawingml/2006/main" idx="minor">
            <a:schemeClr val="lt1"/>
          </a:fontRef>
        </cdr:style>
        <cdr:txBody>
          <a:bodyPr xmlns:a="http://schemas.openxmlformats.org/drawingml/2006/main"/>
          <a:lstStyle xmlns:a="http://schemas.openxmlformats.org/drawingml/2006/main">
            <a:lvl1pPr marL="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pPr algn="ctr"/>
            <a:r>
              <a:rPr lang="zh-CN" altLang="en-US" sz="900" b="1">
                <a:solidFill>
                  <a:schemeClr val="tx1"/>
                </a:solidFill>
                <a:latin typeface="楷体" panose="02010609060101010101" pitchFamily="49" charset="-122"/>
                <a:ea typeface="楷体" panose="02010609060101010101" pitchFamily="49" charset="-122"/>
              </a:rPr>
              <a:t>中等景气位</a:t>
            </a:r>
            <a:endParaRPr lang="zh-CN" sz="900" b="1">
              <a:solidFill>
                <a:schemeClr val="tx1"/>
              </a:solidFill>
              <a:latin typeface="楷体" panose="02010609060101010101" pitchFamily="49" charset="-122"/>
              <a:ea typeface="楷体" panose="02010609060101010101" pitchFamily="49" charset="-122"/>
            </a:endParaRPr>
          </a:p>
        </cdr:txBody>
      </cdr:sp>
      <cdr:sp macro="" textlink="">
        <cdr:nvSpPr>
          <cdr:cNvPr id="5" name="矩形 4"/>
          <cdr:cNvSpPr/>
        </cdr:nvSpPr>
        <cdr:spPr>
          <a:xfrm xmlns:a="http://schemas.openxmlformats.org/drawingml/2006/main">
            <a:off x="717322" y="3000515"/>
            <a:ext cx="6510034" cy="868007"/>
          </a:xfrm>
          <a:prstGeom xmlns:a="http://schemas.openxmlformats.org/drawingml/2006/main" prst="rect">
            <a:avLst/>
          </a:prstGeom>
          <a:solidFill xmlns:a="http://schemas.openxmlformats.org/drawingml/2006/main">
            <a:schemeClr val="accent1">
              <a:alpha val="10000"/>
            </a:schemeClr>
          </a:solidFill>
          <a:ln xmlns:a="http://schemas.openxmlformats.org/drawingml/2006/main" w="6350">
            <a:solidFill>
              <a:schemeClr val="tx1"/>
            </a:solidFill>
            <a:prstDash val="sysDot"/>
          </a:ln>
        </cdr:spPr>
        <cdr:style>
          <a:lnRef xmlns:a="http://schemas.openxmlformats.org/drawingml/2006/main" idx="2">
            <a:schemeClr val="accent1">
              <a:shade val="50000"/>
            </a:schemeClr>
          </a:lnRef>
          <a:fillRef xmlns:a="http://schemas.openxmlformats.org/drawingml/2006/main" idx="1">
            <a:schemeClr val="accent1"/>
          </a:fillRef>
          <a:effectRef xmlns:a="http://schemas.openxmlformats.org/drawingml/2006/main" idx="0">
            <a:schemeClr val="accent1"/>
          </a:effectRef>
          <a:fontRef xmlns:a="http://schemas.openxmlformats.org/drawingml/2006/main" idx="minor">
            <a:schemeClr val="lt1"/>
          </a:fontRef>
        </cdr:style>
        <cdr:txBody>
          <a:bodyPr xmlns:a="http://schemas.openxmlformats.org/drawingml/2006/main"/>
          <a:lstStyle xmlns:a="http://schemas.openxmlformats.org/drawingml/2006/main">
            <a:lvl1pPr marL="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/>
            </a:pPr>
            <a:r>
              <a:rPr lang="zh-CN" altLang="zh-CN" sz="900" b="1">
                <a:solidFill>
                  <a:srgbClr val="0070C0"/>
                </a:solidFill>
                <a:effectLst/>
                <a:latin typeface="楷体" panose="02010609060101010101" pitchFamily="49" charset="-122"/>
                <a:ea typeface="楷体" panose="02010609060101010101" pitchFamily="49" charset="-122"/>
                <a:cs typeface="+mn-cs"/>
              </a:rPr>
              <a:t>中</a:t>
            </a:r>
            <a:r>
              <a:rPr lang="zh-CN" altLang="en-US" sz="900" b="1">
                <a:solidFill>
                  <a:srgbClr val="0070C0"/>
                </a:solidFill>
                <a:effectLst/>
                <a:latin typeface="楷体" panose="02010609060101010101" pitchFamily="49" charset="-122"/>
                <a:ea typeface="楷体" panose="02010609060101010101" pitchFamily="49" charset="-122"/>
                <a:cs typeface="+mn-cs"/>
              </a:rPr>
              <a:t>低</a:t>
            </a:r>
            <a:r>
              <a:rPr lang="zh-CN" altLang="zh-CN" sz="900" b="1">
                <a:solidFill>
                  <a:srgbClr val="0070C0"/>
                </a:solidFill>
                <a:effectLst/>
                <a:latin typeface="楷体" panose="02010609060101010101" pitchFamily="49" charset="-122"/>
                <a:ea typeface="楷体" panose="02010609060101010101" pitchFamily="49" charset="-122"/>
                <a:cs typeface="+mn-cs"/>
              </a:rPr>
              <a:t>景气位</a:t>
            </a:r>
            <a:endParaRPr lang="zh-CN" altLang="zh-CN" sz="900" b="1">
              <a:solidFill>
                <a:srgbClr val="0070C0"/>
              </a:solidFill>
              <a:effectLst/>
              <a:latin typeface="楷体" panose="02010609060101010101" pitchFamily="49" charset="-122"/>
              <a:ea typeface="楷体" panose="02010609060101010101" pitchFamily="49" charset="-122"/>
            </a:endParaRPr>
          </a:p>
        </cdr:txBody>
      </cdr:sp>
      <cdr:sp macro="" textlink="">
        <cdr:nvSpPr>
          <cdr:cNvPr id="6" name="矩形 5"/>
          <cdr:cNvSpPr/>
        </cdr:nvSpPr>
        <cdr:spPr>
          <a:xfrm xmlns:a="http://schemas.openxmlformats.org/drawingml/2006/main">
            <a:off x="717322" y="3868522"/>
            <a:ext cx="6510034" cy="868006"/>
          </a:xfrm>
          <a:prstGeom xmlns:a="http://schemas.openxmlformats.org/drawingml/2006/main" prst="rect">
            <a:avLst/>
          </a:prstGeom>
          <a:solidFill xmlns:a="http://schemas.openxmlformats.org/drawingml/2006/main">
            <a:srgbClr val="002060">
              <a:alpha val="10000"/>
            </a:srgbClr>
          </a:solidFill>
          <a:ln xmlns:a="http://schemas.openxmlformats.org/drawingml/2006/main" w="6350">
            <a:solidFill>
              <a:schemeClr val="tx1"/>
            </a:solidFill>
            <a:prstDash val="sysDot"/>
          </a:ln>
        </cdr:spPr>
        <cdr:style>
          <a:lnRef xmlns:a="http://schemas.openxmlformats.org/drawingml/2006/main" idx="2">
            <a:schemeClr val="accent1">
              <a:shade val="50000"/>
            </a:schemeClr>
          </a:lnRef>
          <a:fillRef xmlns:a="http://schemas.openxmlformats.org/drawingml/2006/main" idx="1">
            <a:schemeClr val="accent1"/>
          </a:fillRef>
          <a:effectRef xmlns:a="http://schemas.openxmlformats.org/drawingml/2006/main" idx="0">
            <a:schemeClr val="accent1"/>
          </a:effectRef>
          <a:fontRef xmlns:a="http://schemas.openxmlformats.org/drawingml/2006/main" idx="minor">
            <a:schemeClr val="lt1"/>
          </a:fontRef>
        </cdr:style>
        <cdr:txBody>
          <a:bodyPr xmlns:a="http://schemas.openxmlformats.org/drawingml/2006/main"/>
          <a:lstStyle xmlns:a="http://schemas.openxmlformats.org/drawingml/2006/main">
            <a:lvl1pPr marL="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pPr algn="ctr"/>
            <a:r>
              <a:rPr lang="zh-CN" altLang="en-US" sz="900" b="1">
                <a:solidFill>
                  <a:srgbClr val="002060"/>
                </a:solidFill>
                <a:latin typeface="楷体" panose="02010609060101010101" pitchFamily="49" charset="-122"/>
                <a:ea typeface="楷体" panose="02010609060101010101" pitchFamily="49" charset="-122"/>
              </a:rPr>
              <a:t>低景气位</a:t>
            </a:r>
            <a:endParaRPr lang="zh-CN" sz="900" b="1">
              <a:solidFill>
                <a:srgbClr val="002060"/>
              </a:solidFill>
              <a:latin typeface="楷体" panose="02010609060101010101" pitchFamily="49" charset="-122"/>
              <a:ea typeface="楷体" panose="02010609060101010101" pitchFamily="49" charset="-122"/>
            </a:endParaRPr>
          </a:p>
        </cdr:txBody>
      </cdr:sp>
      <cdr:sp macro="" textlink="">
        <cdr:nvSpPr>
          <cdr:cNvPr id="7" name="矩形 6"/>
          <cdr:cNvSpPr/>
        </cdr:nvSpPr>
        <cdr:spPr>
          <a:xfrm xmlns:a="http://schemas.openxmlformats.org/drawingml/2006/main">
            <a:off x="717322" y="1210922"/>
            <a:ext cx="6510034" cy="842098"/>
          </a:xfrm>
          <a:prstGeom xmlns:a="http://schemas.openxmlformats.org/drawingml/2006/main" prst="rect">
            <a:avLst/>
          </a:prstGeom>
          <a:solidFill xmlns:a="http://schemas.openxmlformats.org/drawingml/2006/main">
            <a:schemeClr val="accent3">
              <a:lumMod val="60000"/>
              <a:lumOff val="40000"/>
              <a:alpha val="10000"/>
            </a:schemeClr>
          </a:solidFill>
          <a:ln xmlns:a="http://schemas.openxmlformats.org/drawingml/2006/main" w="6350">
            <a:solidFill>
              <a:schemeClr val="tx1"/>
            </a:solidFill>
            <a:prstDash val="sysDot"/>
          </a:ln>
        </cdr:spPr>
        <cdr:style>
          <a:lnRef xmlns:a="http://schemas.openxmlformats.org/drawingml/2006/main" idx="2">
            <a:schemeClr val="accent1">
              <a:shade val="50000"/>
            </a:schemeClr>
          </a:lnRef>
          <a:fillRef xmlns:a="http://schemas.openxmlformats.org/drawingml/2006/main" idx="1">
            <a:schemeClr val="accent1"/>
          </a:fillRef>
          <a:effectRef xmlns:a="http://schemas.openxmlformats.org/drawingml/2006/main" idx="0">
            <a:schemeClr val="accent1"/>
          </a:effectRef>
          <a:fontRef xmlns:a="http://schemas.openxmlformats.org/drawingml/2006/main" idx="minor">
            <a:schemeClr val="lt1"/>
          </a:fontRef>
        </cdr:style>
        <cdr:txBody>
          <a:bodyPr xmlns:a="http://schemas.openxmlformats.org/drawingml/2006/main"/>
          <a:lstStyle xmlns:a="http://schemas.openxmlformats.org/drawingml/2006/main">
            <a:lvl1pPr marL="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pPr algn="ctr"/>
            <a:r>
              <a:rPr lang="zh-CN" altLang="en-US" sz="900" b="1">
                <a:solidFill>
                  <a:srgbClr val="FF0000"/>
                </a:solidFill>
                <a:latin typeface="楷体" panose="02010609060101010101" pitchFamily="49" charset="-122"/>
                <a:ea typeface="楷体" panose="02010609060101010101" pitchFamily="49" charset="-122"/>
              </a:rPr>
              <a:t>中高景气位</a:t>
            </a:r>
            <a:endParaRPr lang="zh-CN" sz="900" b="1">
              <a:solidFill>
                <a:srgbClr val="FF0000"/>
              </a:solidFill>
              <a:latin typeface="楷体" panose="02010609060101010101" pitchFamily="49" charset="-122"/>
              <a:ea typeface="楷体" panose="02010609060101010101" pitchFamily="49" charset="-122"/>
            </a:endParaRPr>
          </a:p>
        </cdr:txBody>
      </cdr:sp>
      <cdr:sp macro="" textlink="">
        <cdr:nvSpPr>
          <cdr:cNvPr id="8" name="矩形 7"/>
          <cdr:cNvSpPr/>
        </cdr:nvSpPr>
        <cdr:spPr>
          <a:xfrm xmlns:a="http://schemas.openxmlformats.org/drawingml/2006/main">
            <a:off x="717322" y="278620"/>
            <a:ext cx="6510034" cy="898154"/>
          </a:xfrm>
          <a:prstGeom xmlns:a="http://schemas.openxmlformats.org/drawingml/2006/main" prst="rect">
            <a:avLst/>
          </a:prstGeom>
          <a:solidFill xmlns:a="http://schemas.openxmlformats.org/drawingml/2006/main">
            <a:srgbClr val="C00000">
              <a:alpha val="10000"/>
            </a:srgbClr>
          </a:solidFill>
          <a:ln xmlns:a="http://schemas.openxmlformats.org/drawingml/2006/main" w="6350">
            <a:solidFill>
              <a:schemeClr val="tx1"/>
            </a:solidFill>
            <a:prstDash val="sysDot"/>
          </a:ln>
        </cdr:spPr>
        <cdr:style>
          <a:lnRef xmlns:a="http://schemas.openxmlformats.org/drawingml/2006/main" idx="2">
            <a:schemeClr val="accent1">
              <a:shade val="50000"/>
            </a:schemeClr>
          </a:lnRef>
          <a:fillRef xmlns:a="http://schemas.openxmlformats.org/drawingml/2006/main" idx="1">
            <a:schemeClr val="accent1"/>
          </a:fillRef>
          <a:effectRef xmlns:a="http://schemas.openxmlformats.org/drawingml/2006/main" idx="0">
            <a:schemeClr val="accent1"/>
          </a:effectRef>
          <a:fontRef xmlns:a="http://schemas.openxmlformats.org/drawingml/2006/main" idx="minor">
            <a:schemeClr val="lt1"/>
          </a:fontRef>
        </cdr:style>
        <cdr:txBody>
          <a:bodyPr xmlns:a="http://schemas.openxmlformats.org/drawingml/2006/main"/>
          <a:lstStyle xmlns:a="http://schemas.openxmlformats.org/drawingml/2006/main">
            <a:lvl1pPr marL="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pPr algn="ctr"/>
            <a:r>
              <a:rPr lang="zh-CN" altLang="en-US" sz="900" b="1">
                <a:solidFill>
                  <a:srgbClr val="C00000"/>
                </a:solidFill>
                <a:latin typeface="楷体" panose="02010609060101010101" pitchFamily="49" charset="-122"/>
                <a:ea typeface="楷体" panose="02010609060101010101" pitchFamily="49" charset="-122"/>
              </a:rPr>
              <a:t>高景气位</a:t>
            </a:r>
            <a:endParaRPr lang="zh-CN" sz="900" b="1">
              <a:solidFill>
                <a:srgbClr val="C00000"/>
              </a:solidFill>
              <a:latin typeface="楷体" panose="02010609060101010101" pitchFamily="49" charset="-122"/>
              <a:ea typeface="楷体" panose="02010609060101010101" pitchFamily="49" charset="-122"/>
            </a:endParaRPr>
          </a:p>
        </cdr:txBody>
      </cdr:sp>
    </cdr:grpSp>
  </cdr:relSizeAnchor>
  <cdr:relSizeAnchor xmlns:cdr="http://schemas.openxmlformats.org/drawingml/2006/chartDrawing">
    <cdr:from>
      <cdr:x>0.287</cdr:x>
      <cdr:y>0.57808</cdr:y>
    </cdr:from>
    <cdr:to>
      <cdr:x>0.65365</cdr:x>
      <cdr:y>0.92314</cdr:y>
    </cdr:to>
    <cdr:sp macro="" textlink="">
      <cdr:nvSpPr>
        <cdr:cNvPr id="9" name="矩形 8"/>
        <cdr:cNvSpPr/>
      </cdr:nvSpPr>
      <cdr:spPr>
        <a:xfrm xmlns:a="http://schemas.openxmlformats.org/drawingml/2006/main">
          <a:off x="1993498" y="2832084"/>
          <a:ext cx="2546756" cy="1690504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1">
            <a:alpha val="10000"/>
          </a:schemeClr>
        </a:solidFill>
        <a:ln xmlns:a="http://schemas.openxmlformats.org/drawingml/2006/main">
          <a:solidFill>
            <a:schemeClr val="tx1"/>
          </a:solidFill>
          <a:prstDash val="sysDot"/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b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r"/>
          <a:r>
            <a:rPr lang="zh-CN" altLang="en-US" sz="900" b="1" u="sng">
              <a:solidFill>
                <a:schemeClr val="tx1"/>
              </a:solidFill>
              <a:latin typeface="楷体" panose="02010609060101010101" pitchFamily="49" charset="-122"/>
              <a:ea typeface="楷体" panose="02010609060101010101" pitchFamily="49" charset="-122"/>
            </a:rPr>
            <a:t>筑底位</a:t>
          </a:r>
        </a:p>
      </cdr:txBody>
    </cdr:sp>
  </cdr:relSizeAnchor>
  <cdr:relSizeAnchor xmlns:cdr="http://schemas.openxmlformats.org/drawingml/2006/chartDrawing">
    <cdr:from>
      <cdr:x>0.28381</cdr:x>
      <cdr:y>0.06065</cdr:y>
    </cdr:from>
    <cdr:to>
      <cdr:x>0.65182</cdr:x>
      <cdr:y>0.23457</cdr:y>
    </cdr:to>
    <cdr:sp macro="" textlink="">
      <cdr:nvSpPr>
        <cdr:cNvPr id="10" name="矩形 9"/>
        <cdr:cNvSpPr/>
      </cdr:nvSpPr>
      <cdr:spPr>
        <a:xfrm xmlns:a="http://schemas.openxmlformats.org/drawingml/2006/main">
          <a:off x="1895908" y="292125"/>
          <a:ext cx="2458380" cy="837697"/>
        </a:xfrm>
        <a:prstGeom xmlns:a="http://schemas.openxmlformats.org/drawingml/2006/main" prst="rect">
          <a:avLst/>
        </a:prstGeom>
        <a:solidFill xmlns:a="http://schemas.openxmlformats.org/drawingml/2006/main">
          <a:srgbClr val="C00000">
            <a:alpha val="10000"/>
          </a:srgbClr>
        </a:solidFill>
        <a:ln xmlns:a="http://schemas.openxmlformats.org/drawingml/2006/main">
          <a:solidFill>
            <a:schemeClr val="tx1"/>
          </a:solidFill>
          <a:prstDash val="sysDot"/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t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r>
            <a:rPr lang="zh-CN" altLang="en-US" sz="900" b="1" u="sng">
              <a:solidFill>
                <a:schemeClr val="tx1"/>
              </a:solidFill>
              <a:latin typeface="楷体" panose="02010609060101010101" pitchFamily="49" charset="-122"/>
              <a:ea typeface="楷体" panose="02010609060101010101" pitchFamily="49" charset="-122"/>
            </a:rPr>
            <a:t>筑顶位</a:t>
          </a:r>
        </a:p>
      </cdr:txBody>
    </cdr:sp>
  </cdr:relSizeAnchor>
</c:userShapes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0</xdr:row>
      <xdr:rowOff>412221</xdr:rowOff>
    </xdr:from>
    <xdr:to>
      <xdr:col>4</xdr:col>
      <xdr:colOff>838200</xdr:colOff>
      <xdr:row>15</xdr:row>
      <xdr:rowOff>133562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xmlns="" id="{6E382286-7361-4EFC-A180-4E659B96C35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177800</xdr:colOff>
      <xdr:row>23</xdr:row>
      <xdr:rowOff>130492</xdr:rowOff>
    </xdr:from>
    <xdr:to>
      <xdr:col>7</xdr:col>
      <xdr:colOff>67734</xdr:colOff>
      <xdr:row>43</xdr:row>
      <xdr:rowOff>9736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xmlns="" id="{5C7ED405-4D12-40DB-9081-F89FEA08875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171450</xdr:colOff>
      <xdr:row>23</xdr:row>
      <xdr:rowOff>126999</xdr:rowOff>
    </xdr:from>
    <xdr:to>
      <xdr:col>14</xdr:col>
      <xdr:colOff>347133</xdr:colOff>
      <xdr:row>43</xdr:row>
      <xdr:rowOff>25399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xmlns="" id="{9FA32A14-585C-49DE-BA9A-E17D183414A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177800</xdr:colOff>
      <xdr:row>3</xdr:row>
      <xdr:rowOff>135468</xdr:rowOff>
    </xdr:from>
    <xdr:to>
      <xdr:col>7</xdr:col>
      <xdr:colOff>76201</xdr:colOff>
      <xdr:row>23</xdr:row>
      <xdr:rowOff>33868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xmlns="" id="{CC583AA1-416E-41AC-B761-238F49ABFB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171451</xdr:colOff>
      <xdr:row>3</xdr:row>
      <xdr:rowOff>135468</xdr:rowOff>
    </xdr:from>
    <xdr:to>
      <xdr:col>14</xdr:col>
      <xdr:colOff>347134</xdr:colOff>
      <xdr:row>23</xdr:row>
      <xdr:rowOff>33868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xmlns="" id="{36B87527-C03D-4591-8B57-92B6F06FF51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42333</xdr:colOff>
      <xdr:row>22</xdr:row>
      <xdr:rowOff>158750</xdr:rowOff>
    </xdr:from>
    <xdr:to>
      <xdr:col>12</xdr:col>
      <xdr:colOff>228600</xdr:colOff>
      <xdr:row>45</xdr:row>
      <xdr:rowOff>900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xmlns="" id="{8209690E-A6E1-4B28-B9C3-E6BA8AB7A4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5</xdr:row>
      <xdr:rowOff>42334</xdr:rowOff>
    </xdr:from>
    <xdr:to>
      <xdr:col>5</xdr:col>
      <xdr:colOff>537607</xdr:colOff>
      <xdr:row>21</xdr:row>
      <xdr:rowOff>159237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xmlns="" id="{5845FAA4-3ADC-4BEA-8A3F-006DB7E7A0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67734</xdr:colOff>
      <xdr:row>5</xdr:row>
      <xdr:rowOff>42334</xdr:rowOff>
    </xdr:from>
    <xdr:to>
      <xdr:col>12</xdr:col>
      <xdr:colOff>241274</xdr:colOff>
      <xdr:row>21</xdr:row>
      <xdr:rowOff>159237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xmlns="" id="{8B56DE57-EB6E-4467-A954-97CFA39CC6C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42332</xdr:colOff>
      <xdr:row>45</xdr:row>
      <xdr:rowOff>76206</xdr:rowOff>
    </xdr:from>
    <xdr:to>
      <xdr:col>5</xdr:col>
      <xdr:colOff>474132</xdr:colOff>
      <xdr:row>62</xdr:row>
      <xdr:rowOff>50800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xmlns="" id="{6F95EA33-F11B-4F70-8C74-02FAF4841C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541867</xdr:colOff>
      <xdr:row>45</xdr:row>
      <xdr:rowOff>76206</xdr:rowOff>
    </xdr:from>
    <xdr:to>
      <xdr:col>12</xdr:col>
      <xdr:colOff>230216</xdr:colOff>
      <xdr:row>62</xdr:row>
      <xdr:rowOff>63500</xdr:rowOff>
    </xdr:to>
    <xdr:graphicFrame macro="">
      <xdr:nvGraphicFramePr>
        <xdr:cNvPr id="6" name="图表 5">
          <a:extLst>
            <a:ext uri="{FF2B5EF4-FFF2-40B4-BE49-F238E27FC236}">
              <a16:creationId xmlns:a16="http://schemas.microsoft.com/office/drawing/2014/main" xmlns="" id="{16A9DBE2-8E6B-41D7-BD81-6A1D02FB2B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127000</xdr:colOff>
      <xdr:row>0</xdr:row>
      <xdr:rowOff>152400</xdr:rowOff>
    </xdr:from>
    <xdr:to>
      <xdr:col>0</xdr:col>
      <xdr:colOff>4032250</xdr:colOff>
      <xdr:row>15</xdr:row>
      <xdr:rowOff>66675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xmlns="" id="{8DADCD7E-D9F2-4138-90EC-4E8DDB177A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147637</xdr:colOff>
      <xdr:row>16</xdr:row>
      <xdr:rowOff>71437</xdr:rowOff>
    </xdr:from>
    <xdr:to>
      <xdr:col>0</xdr:col>
      <xdr:colOff>3990975</xdr:colOff>
      <xdr:row>33</xdr:row>
      <xdr:rowOff>61912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xmlns="" id="{CAAF5447-61A8-FF8B-64EC-FA4B501162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116840</xdr:colOff>
      <xdr:row>12</xdr:row>
      <xdr:rowOff>78740</xdr:rowOff>
    </xdr:from>
    <xdr:to>
      <xdr:col>7</xdr:col>
      <xdr:colOff>528320</xdr:colOff>
      <xdr:row>29</xdr:row>
      <xdr:rowOff>127000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xmlns="" id="{B056C16D-62E9-427E-A6B3-F6D88C4A671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63500</xdr:colOff>
      <xdr:row>30</xdr:row>
      <xdr:rowOff>50800</xdr:rowOff>
    </xdr:from>
    <xdr:to>
      <xdr:col>7</xdr:col>
      <xdr:colOff>480060</xdr:colOff>
      <xdr:row>50</xdr:row>
      <xdr:rowOff>12700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xmlns="" id="{85648656-5AD3-48A2-BA13-D5AFBA0149D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1</xdr:row>
      <xdr:rowOff>0</xdr:rowOff>
    </xdr:from>
    <xdr:to>
      <xdr:col>0</xdr:col>
      <xdr:colOff>4343400</xdr:colOff>
      <xdr:row>17</xdr:row>
      <xdr:rowOff>101600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xmlns="" id="{9913155A-F8A4-4DCE-9F7E-8D8B5BAB64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196850</xdr:colOff>
      <xdr:row>18</xdr:row>
      <xdr:rowOff>69850</xdr:rowOff>
    </xdr:from>
    <xdr:to>
      <xdr:col>0</xdr:col>
      <xdr:colOff>4349750</xdr:colOff>
      <xdr:row>35</xdr:row>
      <xdr:rowOff>6350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xmlns="" id="{88D0BC2D-3FD4-4D52-A1E2-BAFF480AB9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184150</xdr:colOff>
      <xdr:row>35</xdr:row>
      <xdr:rowOff>152400</xdr:rowOff>
    </xdr:from>
    <xdr:to>
      <xdr:col>0</xdr:col>
      <xdr:colOff>4337050</xdr:colOff>
      <xdr:row>52</xdr:row>
      <xdr:rowOff>92075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xmlns="" id="{5F03DF3B-8331-4C5F-BCDD-79B38574BA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93133</xdr:colOff>
      <xdr:row>0</xdr:row>
      <xdr:rowOff>634576</xdr:rowOff>
    </xdr:from>
    <xdr:to>
      <xdr:col>6</xdr:col>
      <xdr:colOff>533399</xdr:colOff>
      <xdr:row>16</xdr:row>
      <xdr:rowOff>41910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xmlns="" id="{2CA913FD-8F9F-4020-849D-F48D62F9995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93133</xdr:colOff>
      <xdr:row>16</xdr:row>
      <xdr:rowOff>163830</xdr:rowOff>
    </xdr:from>
    <xdr:to>
      <xdr:col>6</xdr:col>
      <xdr:colOff>482599</xdr:colOff>
      <xdr:row>32</xdr:row>
      <xdr:rowOff>62230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xmlns="" id="{82AA2450-2D86-402D-9929-341CB82438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152400</xdr:colOff>
      <xdr:row>33</xdr:row>
      <xdr:rowOff>42333</xdr:rowOff>
    </xdr:from>
    <xdr:to>
      <xdr:col>6</xdr:col>
      <xdr:colOff>524933</xdr:colOff>
      <xdr:row>53</xdr:row>
      <xdr:rowOff>59513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xmlns="" id="{FEA12A21-76AB-4646-B875-6CBAB8774A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</xdr:colOff>
      <xdr:row>0</xdr:row>
      <xdr:rowOff>740410</xdr:rowOff>
    </xdr:from>
    <xdr:to>
      <xdr:col>8</xdr:col>
      <xdr:colOff>349250</xdr:colOff>
      <xdr:row>20</xdr:row>
      <xdr:rowOff>20320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xmlns="" id="{C5078A76-605B-44E6-8D5C-88F7279BC69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67733</xdr:colOff>
      <xdr:row>1</xdr:row>
      <xdr:rowOff>42334</xdr:rowOff>
    </xdr:from>
    <xdr:to>
      <xdr:col>7</xdr:col>
      <xdr:colOff>474133</xdr:colOff>
      <xdr:row>17</xdr:row>
      <xdr:rowOff>76201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xmlns="" id="{3CF3775B-63EA-4532-B35A-5105D1CD39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4236</xdr:colOff>
      <xdr:row>52</xdr:row>
      <xdr:rowOff>63502</xdr:rowOff>
    </xdr:from>
    <xdr:to>
      <xdr:col>7</xdr:col>
      <xdr:colOff>508000</xdr:colOff>
      <xdr:row>71</xdr:row>
      <xdr:rowOff>12700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xmlns="" id="{9CF3F629-73B0-4E96-86C8-41ED710F94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84668</xdr:colOff>
      <xdr:row>17</xdr:row>
      <xdr:rowOff>135465</xdr:rowOff>
    </xdr:from>
    <xdr:to>
      <xdr:col>7</xdr:col>
      <xdr:colOff>491068</xdr:colOff>
      <xdr:row>32</xdr:row>
      <xdr:rowOff>118532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xmlns="" id="{44B55B65-6EFE-46F6-8178-A42F03146A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93134</xdr:colOff>
      <xdr:row>32</xdr:row>
      <xdr:rowOff>151340</xdr:rowOff>
    </xdr:from>
    <xdr:to>
      <xdr:col>7</xdr:col>
      <xdr:colOff>499534</xdr:colOff>
      <xdr:row>51</xdr:row>
      <xdr:rowOff>114299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xmlns="" id="{11778A5B-F2D0-4E79-A464-9B7AA2CEF38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139700</xdr:colOff>
      <xdr:row>4</xdr:row>
      <xdr:rowOff>109220</xdr:rowOff>
    </xdr:from>
    <xdr:to>
      <xdr:col>8</xdr:col>
      <xdr:colOff>381000</xdr:colOff>
      <xdr:row>21</xdr:row>
      <xdr:rowOff>127000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xmlns="" id="{74429403-AD61-4E77-B415-AB9006A7261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.xml><?xml version="1.0" encoding="utf-8"?>
<c:userShapes xmlns:c="http://schemas.openxmlformats.org/drawingml/2006/chart">
  <cdr:relSizeAnchor xmlns:cdr="http://schemas.openxmlformats.org/drawingml/2006/chartDrawing">
    <cdr:from>
      <cdr:x>0.13701</cdr:x>
      <cdr:y>0.11323</cdr:y>
    </cdr:from>
    <cdr:to>
      <cdr:x>0.94379</cdr:x>
      <cdr:y>0.83691</cdr:y>
    </cdr:to>
    <cdr:grpSp>
      <cdr:nvGrpSpPr>
        <cdr:cNvPr id="2" name="组合 1">
          <a:extLst xmlns:a="http://schemas.openxmlformats.org/drawingml/2006/main">
            <a:ext uri="{FF2B5EF4-FFF2-40B4-BE49-F238E27FC236}">
              <a16:creationId xmlns:a16="http://schemas.microsoft.com/office/drawing/2014/main" xmlns="" id="{491A339D-BCA9-46D4-9B43-A2506F427E22}"/>
            </a:ext>
          </a:extLst>
        </cdr:cNvPr>
        <cdr:cNvGrpSpPr/>
      </cdr:nvGrpSpPr>
      <cdr:grpSpPr>
        <a:xfrm xmlns:a="http://schemas.openxmlformats.org/drawingml/2006/main">
          <a:off x="626845" y="295370"/>
          <a:ext cx="3691159" cy="1887777"/>
          <a:chOff x="-71885" y="-6528"/>
          <a:chExt cx="3621915" cy="925006"/>
        </a:xfrm>
      </cdr:grpSpPr>
      <cdr:cxnSp macro="">
        <cdr:nvCxnSpPr>
          <cdr:cNvPr id="3" name="直接连接符 2">
            <a:extLst xmlns:a="http://schemas.openxmlformats.org/drawingml/2006/main">
              <a:ext uri="{FF2B5EF4-FFF2-40B4-BE49-F238E27FC236}">
                <a16:creationId xmlns:a16="http://schemas.microsoft.com/office/drawing/2014/main" xmlns="" id="{7D37B3BF-4D2F-417E-9E21-302D4363E34C}"/>
              </a:ext>
            </a:extLst>
          </cdr:cNvPr>
          <cdr:cNvCxnSpPr/>
        </cdr:nvCxnSpPr>
        <cdr:spPr>
          <a:xfrm xmlns:a="http://schemas.openxmlformats.org/drawingml/2006/main">
            <a:off x="-71885" y="25388"/>
            <a:ext cx="0" cy="891012"/>
          </a:xfrm>
          <a:prstGeom xmlns:a="http://schemas.openxmlformats.org/drawingml/2006/main" prst="line">
            <a:avLst/>
          </a:prstGeom>
          <a:ln xmlns:a="http://schemas.openxmlformats.org/drawingml/2006/main" w="12700"/>
        </cdr:spPr>
        <cdr:style>
          <a:lnRef xmlns:a="http://schemas.openxmlformats.org/drawingml/2006/main" idx="1">
            <a:schemeClr val="dk1"/>
          </a:lnRef>
          <a:fillRef xmlns:a="http://schemas.openxmlformats.org/drawingml/2006/main" idx="0">
            <a:schemeClr val="dk1"/>
          </a:fillRef>
          <a:effectRef xmlns:a="http://schemas.openxmlformats.org/drawingml/2006/main" idx="0">
            <a:schemeClr val="dk1"/>
          </a:effectRef>
          <a:fontRef xmlns:a="http://schemas.openxmlformats.org/drawingml/2006/main" idx="minor">
            <a:schemeClr val="tx1"/>
          </a:fontRef>
        </cdr:style>
      </cdr:cxnSp>
      <cdr:cxnSp macro="">
        <cdr:nvCxnSpPr>
          <cdr:cNvPr id="4" name="直接连接符 3">
            <a:extLst xmlns:a="http://schemas.openxmlformats.org/drawingml/2006/main">
              <a:ext uri="{FF2B5EF4-FFF2-40B4-BE49-F238E27FC236}">
                <a16:creationId xmlns:a16="http://schemas.microsoft.com/office/drawing/2014/main" xmlns="" id="{B06ACDB0-DA5D-4156-B4E1-BA412D275051}"/>
              </a:ext>
            </a:extLst>
          </cdr:cNvPr>
          <cdr:cNvCxnSpPr/>
        </cdr:nvCxnSpPr>
        <cdr:spPr>
          <a:xfrm xmlns:a="http://schemas.openxmlformats.org/drawingml/2006/main">
            <a:off x="883712" y="27466"/>
            <a:ext cx="0" cy="891012"/>
          </a:xfrm>
          <a:prstGeom xmlns:a="http://schemas.openxmlformats.org/drawingml/2006/main" prst="line">
            <a:avLst/>
          </a:prstGeom>
          <a:ln xmlns:a="http://schemas.openxmlformats.org/drawingml/2006/main" w="12700"/>
        </cdr:spPr>
        <cdr:style>
          <a:lnRef xmlns:a="http://schemas.openxmlformats.org/drawingml/2006/main" idx="1">
            <a:schemeClr val="dk1"/>
          </a:lnRef>
          <a:fillRef xmlns:a="http://schemas.openxmlformats.org/drawingml/2006/main" idx="0">
            <a:schemeClr val="dk1"/>
          </a:fillRef>
          <a:effectRef xmlns:a="http://schemas.openxmlformats.org/drawingml/2006/main" idx="0">
            <a:schemeClr val="dk1"/>
          </a:effectRef>
          <a:fontRef xmlns:a="http://schemas.openxmlformats.org/drawingml/2006/main" idx="minor">
            <a:schemeClr val="tx1"/>
          </a:fontRef>
        </cdr:style>
      </cdr:cxnSp>
      <cdr:cxnSp macro="">
        <cdr:nvCxnSpPr>
          <cdr:cNvPr id="5" name="直接连接符 4">
            <a:extLst xmlns:a="http://schemas.openxmlformats.org/drawingml/2006/main">
              <a:ext uri="{FF2B5EF4-FFF2-40B4-BE49-F238E27FC236}">
                <a16:creationId xmlns:a16="http://schemas.microsoft.com/office/drawing/2014/main" xmlns="" id="{361017D8-B2A5-40C6-90EE-1843E2E38965}"/>
              </a:ext>
            </a:extLst>
          </cdr:cNvPr>
          <cdr:cNvCxnSpPr/>
        </cdr:nvCxnSpPr>
        <cdr:spPr>
          <a:xfrm xmlns:a="http://schemas.openxmlformats.org/drawingml/2006/main">
            <a:off x="1862284" y="18860"/>
            <a:ext cx="0" cy="891012"/>
          </a:xfrm>
          <a:prstGeom xmlns:a="http://schemas.openxmlformats.org/drawingml/2006/main" prst="line">
            <a:avLst/>
          </a:prstGeom>
          <a:ln xmlns:a="http://schemas.openxmlformats.org/drawingml/2006/main" w="12700"/>
        </cdr:spPr>
        <cdr:style>
          <a:lnRef xmlns:a="http://schemas.openxmlformats.org/drawingml/2006/main" idx="1">
            <a:schemeClr val="dk1"/>
          </a:lnRef>
          <a:fillRef xmlns:a="http://schemas.openxmlformats.org/drawingml/2006/main" idx="0">
            <a:schemeClr val="dk1"/>
          </a:fillRef>
          <a:effectRef xmlns:a="http://schemas.openxmlformats.org/drawingml/2006/main" idx="0">
            <a:schemeClr val="dk1"/>
          </a:effectRef>
          <a:fontRef xmlns:a="http://schemas.openxmlformats.org/drawingml/2006/main" idx="minor">
            <a:schemeClr val="tx1"/>
          </a:fontRef>
        </cdr:style>
      </cdr:cxnSp>
      <cdr:cxnSp macro="">
        <cdr:nvCxnSpPr>
          <cdr:cNvPr id="6" name="直接连接符 5">
            <a:extLst xmlns:a="http://schemas.openxmlformats.org/drawingml/2006/main">
              <a:ext uri="{FF2B5EF4-FFF2-40B4-BE49-F238E27FC236}">
                <a16:creationId xmlns:a16="http://schemas.microsoft.com/office/drawing/2014/main" xmlns="" id="{5AE4C064-A316-4D40-8220-FCF3CA151249}"/>
              </a:ext>
            </a:extLst>
          </cdr:cNvPr>
          <cdr:cNvCxnSpPr/>
        </cdr:nvCxnSpPr>
        <cdr:spPr>
          <a:xfrm xmlns:a="http://schemas.openxmlformats.org/drawingml/2006/main">
            <a:off x="2693548" y="9525"/>
            <a:ext cx="0" cy="891012"/>
          </a:xfrm>
          <a:prstGeom xmlns:a="http://schemas.openxmlformats.org/drawingml/2006/main" prst="line">
            <a:avLst/>
          </a:prstGeom>
          <a:ln xmlns:a="http://schemas.openxmlformats.org/drawingml/2006/main" w="12700"/>
        </cdr:spPr>
        <cdr:style>
          <a:lnRef xmlns:a="http://schemas.openxmlformats.org/drawingml/2006/main" idx="1">
            <a:schemeClr val="dk1"/>
          </a:lnRef>
          <a:fillRef xmlns:a="http://schemas.openxmlformats.org/drawingml/2006/main" idx="0">
            <a:schemeClr val="dk1"/>
          </a:fillRef>
          <a:effectRef xmlns:a="http://schemas.openxmlformats.org/drawingml/2006/main" idx="0">
            <a:schemeClr val="dk1"/>
          </a:effectRef>
          <a:fontRef xmlns:a="http://schemas.openxmlformats.org/drawingml/2006/main" idx="minor">
            <a:schemeClr val="tx1"/>
          </a:fontRef>
        </cdr:style>
      </cdr:cxnSp>
      <cdr:cxnSp macro="">
        <cdr:nvCxnSpPr>
          <cdr:cNvPr id="7" name="直接箭头连接符 6">
            <a:extLst xmlns:a="http://schemas.openxmlformats.org/drawingml/2006/main">
              <a:ext uri="{FF2B5EF4-FFF2-40B4-BE49-F238E27FC236}">
                <a16:creationId xmlns:a16="http://schemas.microsoft.com/office/drawing/2014/main" xmlns="" id="{05DA3D12-5978-4078-9E4D-F3D5B21020B5}"/>
              </a:ext>
            </a:extLst>
          </cdr:cNvPr>
          <cdr:cNvCxnSpPr/>
        </cdr:nvCxnSpPr>
        <cdr:spPr>
          <a:xfrm xmlns:a="http://schemas.openxmlformats.org/drawingml/2006/main">
            <a:off x="-69050" y="41616"/>
            <a:ext cx="964723" cy="0"/>
          </a:xfrm>
          <a:prstGeom xmlns:a="http://schemas.openxmlformats.org/drawingml/2006/main" prst="straightConnector1">
            <a:avLst/>
          </a:prstGeom>
          <a:ln xmlns:a="http://schemas.openxmlformats.org/drawingml/2006/main" w="12700">
            <a:headEnd type="triangle"/>
            <a:tailEnd type="triangle"/>
          </a:ln>
        </cdr:spPr>
        <cdr:style>
          <a:lnRef xmlns:a="http://schemas.openxmlformats.org/drawingml/2006/main" idx="1">
            <a:schemeClr val="dk1"/>
          </a:lnRef>
          <a:fillRef xmlns:a="http://schemas.openxmlformats.org/drawingml/2006/main" idx="0">
            <a:schemeClr val="dk1"/>
          </a:fillRef>
          <a:effectRef xmlns:a="http://schemas.openxmlformats.org/drawingml/2006/main" idx="0">
            <a:schemeClr val="dk1"/>
          </a:effectRef>
          <a:fontRef xmlns:a="http://schemas.openxmlformats.org/drawingml/2006/main" idx="minor">
            <a:schemeClr val="tx1"/>
          </a:fontRef>
        </cdr:style>
      </cdr:cxnSp>
      <cdr:cxnSp macro="">
        <cdr:nvCxnSpPr>
          <cdr:cNvPr id="9" name="直接箭头连接符 8">
            <a:extLst xmlns:a="http://schemas.openxmlformats.org/drawingml/2006/main">
              <a:ext uri="{FF2B5EF4-FFF2-40B4-BE49-F238E27FC236}">
                <a16:creationId xmlns:a16="http://schemas.microsoft.com/office/drawing/2014/main" xmlns="" id="{41C461E3-3917-4E63-985F-6952635DBB2D}"/>
              </a:ext>
            </a:extLst>
          </cdr:cNvPr>
          <cdr:cNvCxnSpPr/>
        </cdr:nvCxnSpPr>
        <cdr:spPr>
          <a:xfrm xmlns:a="http://schemas.openxmlformats.org/drawingml/2006/main">
            <a:off x="1867691" y="41029"/>
            <a:ext cx="841169" cy="0"/>
          </a:xfrm>
          <a:prstGeom xmlns:a="http://schemas.openxmlformats.org/drawingml/2006/main" prst="straightConnector1">
            <a:avLst/>
          </a:prstGeom>
          <a:ln xmlns:a="http://schemas.openxmlformats.org/drawingml/2006/main" w="12700">
            <a:headEnd type="triangle"/>
            <a:tailEnd type="triangle"/>
          </a:ln>
        </cdr:spPr>
        <cdr:style>
          <a:lnRef xmlns:a="http://schemas.openxmlformats.org/drawingml/2006/main" idx="1">
            <a:schemeClr val="dk1"/>
          </a:lnRef>
          <a:fillRef xmlns:a="http://schemas.openxmlformats.org/drawingml/2006/main" idx="0">
            <a:schemeClr val="dk1"/>
          </a:fillRef>
          <a:effectRef xmlns:a="http://schemas.openxmlformats.org/drawingml/2006/main" idx="0">
            <a:schemeClr val="dk1"/>
          </a:effectRef>
          <a:fontRef xmlns:a="http://schemas.openxmlformats.org/drawingml/2006/main" idx="minor">
            <a:schemeClr val="tx1"/>
          </a:fontRef>
        </cdr:style>
      </cdr:cxnSp>
      <cdr:sp macro="" textlink="">
        <cdr:nvSpPr>
          <cdr:cNvPr id="10" name="文本框 9">
            <a:extLst xmlns:a="http://schemas.openxmlformats.org/drawingml/2006/main">
              <a:ext uri="{FF2B5EF4-FFF2-40B4-BE49-F238E27FC236}">
                <a16:creationId xmlns:a16="http://schemas.microsoft.com/office/drawing/2014/main" xmlns="" id="{7D40ABA0-F28D-4505-8CFF-2A7AFE098AB4}"/>
              </a:ext>
            </a:extLst>
          </cdr:cNvPr>
          <cdr:cNvSpPr txBox="1"/>
        </cdr:nvSpPr>
        <cdr:spPr>
          <a:xfrm xmlns:a="http://schemas.openxmlformats.org/drawingml/2006/main">
            <a:off x="214672" y="-6528"/>
            <a:ext cx="381000" cy="90483"/>
          </a:xfrm>
          <a:prstGeom xmlns:a="http://schemas.openxmlformats.org/drawingml/2006/main" prst="rect">
            <a:avLst/>
          </a:prstGeom>
          <a:solidFill xmlns:a="http://schemas.openxmlformats.org/drawingml/2006/main">
            <a:schemeClr val="bg1"/>
          </a:solidFill>
          <a:ln xmlns:a="http://schemas.openxmlformats.org/drawingml/2006/main">
            <a:solidFill>
              <a:schemeClr val="tx1"/>
            </a:solidFill>
          </a:ln>
        </cdr:spPr>
        <cdr:txBody>
          <a:bodyPr xmlns:a="http://schemas.openxmlformats.org/drawingml/2006/main" wrap="square" rtlCol="0" anchor="ctr"/>
          <a:lstStyle xmlns:a="http://schemas.openxmlformats.org/drawingml/2006/main">
            <a:lvl1pPr marL="0" indent="0">
              <a:defRPr sz="1100"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pPr algn="ctr"/>
            <a:r>
              <a:rPr lang="en-US" altLang="zh-CN" sz="700">
                <a:latin typeface="Arial" panose="020B0604020202020204" pitchFamily="34" charset="0"/>
                <a:cs typeface="Arial" panose="020B0604020202020204" pitchFamily="34" charset="0"/>
              </a:rPr>
              <a:t>42M</a:t>
            </a:r>
            <a:endParaRPr lang="zh-CN" altLang="en-US" sz="700">
              <a:latin typeface="Arial" panose="020B0604020202020204" pitchFamily="34" charset="0"/>
              <a:cs typeface="Arial" panose="020B0604020202020204" pitchFamily="34" charset="0"/>
            </a:endParaRPr>
          </a:p>
        </cdr:txBody>
      </cdr:sp>
      <cdr:sp macro="" textlink="">
        <cdr:nvSpPr>
          <cdr:cNvPr id="12" name="文本框 11">
            <a:extLst xmlns:a="http://schemas.openxmlformats.org/drawingml/2006/main">
              <a:ext uri="{FF2B5EF4-FFF2-40B4-BE49-F238E27FC236}">
                <a16:creationId xmlns:a16="http://schemas.microsoft.com/office/drawing/2014/main" xmlns="" id="{18D4CA3C-59E1-40EF-8156-B84B0F7411EE}"/>
              </a:ext>
            </a:extLst>
          </cdr:cNvPr>
          <cdr:cNvSpPr txBox="1"/>
        </cdr:nvSpPr>
        <cdr:spPr>
          <a:xfrm xmlns:a="http://schemas.openxmlformats.org/drawingml/2006/main">
            <a:off x="2079812" y="-6223"/>
            <a:ext cx="381000" cy="90483"/>
          </a:xfrm>
          <a:prstGeom xmlns:a="http://schemas.openxmlformats.org/drawingml/2006/main" prst="rect">
            <a:avLst/>
          </a:prstGeom>
          <a:solidFill xmlns:a="http://schemas.openxmlformats.org/drawingml/2006/main">
            <a:schemeClr val="bg1"/>
          </a:solidFill>
          <a:ln xmlns:a="http://schemas.openxmlformats.org/drawingml/2006/main">
            <a:solidFill>
              <a:schemeClr val="tx1"/>
            </a:solidFill>
          </a:ln>
        </cdr:spPr>
        <cdr:txBody>
          <a:bodyPr xmlns:a="http://schemas.openxmlformats.org/drawingml/2006/main" wrap="square" rtlCol="0" anchor="ctr"/>
          <a:lstStyle xmlns:a="http://schemas.openxmlformats.org/drawingml/2006/main">
            <a:lvl1pPr marL="0" indent="0">
              <a:defRPr sz="1100"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pPr algn="ctr"/>
            <a:r>
              <a:rPr lang="en-US" altLang="zh-CN" sz="700">
                <a:latin typeface="Arial" panose="020B0604020202020204" pitchFamily="34" charset="0"/>
                <a:cs typeface="Arial" panose="020B0604020202020204" pitchFamily="34" charset="0"/>
              </a:rPr>
              <a:t>36M</a:t>
            </a:r>
            <a:endParaRPr lang="zh-CN" altLang="en-US" sz="700">
              <a:latin typeface="Arial" panose="020B0604020202020204" pitchFamily="34" charset="0"/>
              <a:cs typeface="Arial" panose="020B0604020202020204" pitchFamily="34" charset="0"/>
            </a:endParaRPr>
          </a:p>
        </cdr:txBody>
      </cdr:sp>
      <cdr:cxnSp macro="">
        <cdr:nvCxnSpPr>
          <cdr:cNvPr id="13" name="直接箭头连接符 12">
            <a:extLst xmlns:a="http://schemas.openxmlformats.org/drawingml/2006/main">
              <a:ext uri="{FF2B5EF4-FFF2-40B4-BE49-F238E27FC236}">
                <a16:creationId xmlns:a16="http://schemas.microsoft.com/office/drawing/2014/main" xmlns="" id="{A5D31753-27E6-4DD8-A050-7F695F92BEF9}"/>
              </a:ext>
            </a:extLst>
          </cdr:cNvPr>
          <cdr:cNvCxnSpPr/>
        </cdr:nvCxnSpPr>
        <cdr:spPr>
          <a:xfrm xmlns:a="http://schemas.openxmlformats.org/drawingml/2006/main">
            <a:off x="2671475" y="41029"/>
            <a:ext cx="878555" cy="0"/>
          </a:xfrm>
          <a:prstGeom xmlns:a="http://schemas.openxmlformats.org/drawingml/2006/main" prst="straightConnector1">
            <a:avLst/>
          </a:prstGeom>
          <a:ln xmlns:a="http://schemas.openxmlformats.org/drawingml/2006/main" w="12700">
            <a:headEnd type="triangle"/>
            <a:tailEnd type="triangle"/>
          </a:ln>
        </cdr:spPr>
        <cdr:style>
          <a:lnRef xmlns:a="http://schemas.openxmlformats.org/drawingml/2006/main" idx="1">
            <a:schemeClr val="dk1"/>
          </a:lnRef>
          <a:fillRef xmlns:a="http://schemas.openxmlformats.org/drawingml/2006/main" idx="0">
            <a:schemeClr val="dk1"/>
          </a:fillRef>
          <a:effectRef xmlns:a="http://schemas.openxmlformats.org/drawingml/2006/main" idx="0">
            <a:schemeClr val="dk1"/>
          </a:effectRef>
          <a:fontRef xmlns:a="http://schemas.openxmlformats.org/drawingml/2006/main" idx="minor">
            <a:schemeClr val="tx1"/>
          </a:fontRef>
        </cdr:style>
      </cdr:cxnSp>
      <cdr:sp macro="" textlink="">
        <cdr:nvSpPr>
          <cdr:cNvPr id="14" name="文本框 13">
            <a:extLst xmlns:a="http://schemas.openxmlformats.org/drawingml/2006/main">
              <a:ext uri="{FF2B5EF4-FFF2-40B4-BE49-F238E27FC236}">
                <a16:creationId xmlns:a16="http://schemas.microsoft.com/office/drawing/2014/main" xmlns="" id="{C8B8BE35-C395-43DC-8053-A0ECD23FB79A}"/>
              </a:ext>
            </a:extLst>
          </cdr:cNvPr>
          <cdr:cNvSpPr txBox="1"/>
        </cdr:nvSpPr>
        <cdr:spPr>
          <a:xfrm xmlns:a="http://schemas.openxmlformats.org/drawingml/2006/main">
            <a:off x="2925829" y="-6223"/>
            <a:ext cx="381000" cy="90483"/>
          </a:xfrm>
          <a:prstGeom xmlns:a="http://schemas.openxmlformats.org/drawingml/2006/main" prst="rect">
            <a:avLst/>
          </a:prstGeom>
          <a:solidFill xmlns:a="http://schemas.openxmlformats.org/drawingml/2006/main">
            <a:schemeClr val="bg1"/>
          </a:solidFill>
          <a:ln xmlns:a="http://schemas.openxmlformats.org/drawingml/2006/main">
            <a:solidFill>
              <a:schemeClr val="tx1"/>
            </a:solidFill>
          </a:ln>
        </cdr:spPr>
        <cdr:txBody>
          <a:bodyPr xmlns:a="http://schemas.openxmlformats.org/drawingml/2006/main" wrap="square" rtlCol="0" anchor="ctr"/>
          <a:lstStyle xmlns:a="http://schemas.openxmlformats.org/drawingml/2006/main">
            <a:lvl1pPr marL="0" indent="0">
              <a:defRPr sz="1100"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pPr algn="ctr"/>
            <a:r>
              <a:rPr lang="en-US" altLang="zh-CN" sz="700">
                <a:solidFill>
                  <a:srgbClr val="C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39M</a:t>
            </a:r>
            <a:endParaRPr lang="zh-CN" altLang="en-US" sz="700">
              <a:solidFill>
                <a:srgbClr val="C00000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dr:txBody>
      </cdr:sp>
    </cdr:grpSp>
  </cdr:relSizeAnchor>
  <cdr:relSizeAnchor xmlns:cdr="http://schemas.openxmlformats.org/drawingml/2006/chartDrawing">
    <cdr:from>
      <cdr:x>0.34837</cdr:x>
      <cdr:y>0.1558</cdr:y>
    </cdr:from>
    <cdr:to>
      <cdr:x>0.56927</cdr:x>
      <cdr:y>0.1558</cdr:y>
    </cdr:to>
    <cdr:cxnSp macro="">
      <cdr:nvCxnSpPr>
        <cdr:cNvPr id="25" name="直接箭头连接符 24">
          <a:extLst xmlns:a="http://schemas.openxmlformats.org/drawingml/2006/main">
            <a:ext uri="{FF2B5EF4-FFF2-40B4-BE49-F238E27FC236}">
              <a16:creationId xmlns:a16="http://schemas.microsoft.com/office/drawing/2014/main" xmlns="" id="{0E7ECA9A-00AE-4113-B5C7-8E7F51E5DD68}"/>
            </a:ext>
          </a:extLst>
        </cdr:cNvPr>
        <cdr:cNvCxnSpPr/>
      </cdr:nvCxnSpPr>
      <cdr:spPr>
        <a:xfrm xmlns:a="http://schemas.openxmlformats.org/drawingml/2006/main">
          <a:off x="1593850" y="406405"/>
          <a:ext cx="1010682" cy="0"/>
        </a:xfrm>
        <a:prstGeom xmlns:a="http://schemas.openxmlformats.org/drawingml/2006/main" prst="straightConnector1">
          <a:avLst/>
        </a:prstGeom>
        <a:ln xmlns:a="http://schemas.openxmlformats.org/drawingml/2006/main" w="12700">
          <a:headEnd type="triangle"/>
          <a:tailEnd type="triangle"/>
        </a:ln>
      </cdr:spPr>
      <cdr:style>
        <a:lnRef xmlns:a="http://schemas.openxmlformats.org/drawingml/2006/main" idx="1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0.42818</cdr:x>
      <cdr:y>0.11198</cdr:y>
    </cdr:from>
    <cdr:to>
      <cdr:x>0.51442</cdr:x>
      <cdr:y>0.18277</cdr:y>
    </cdr:to>
    <cdr:sp macro="" textlink="">
      <cdr:nvSpPr>
        <cdr:cNvPr id="29" name="文本框 1">
          <a:extLst xmlns:a="http://schemas.openxmlformats.org/drawingml/2006/main">
            <a:ext uri="{FF2B5EF4-FFF2-40B4-BE49-F238E27FC236}">
              <a16:creationId xmlns:a16="http://schemas.microsoft.com/office/drawing/2014/main" xmlns="" id="{587C31E1-1034-4770-8683-413B7AA10699}"/>
            </a:ext>
          </a:extLst>
        </cdr:cNvPr>
        <cdr:cNvSpPr txBox="1"/>
      </cdr:nvSpPr>
      <cdr:spPr>
        <a:xfrm xmlns:a="http://schemas.openxmlformats.org/drawingml/2006/main">
          <a:off x="2006600" y="292100"/>
          <a:ext cx="404119" cy="184658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  <a:ln xmlns:a="http://schemas.openxmlformats.org/drawingml/2006/main">
          <a:solidFill>
            <a:schemeClr val="tx1"/>
          </a:solidFill>
        </a:ln>
      </cdr:spPr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altLang="zh-CN" sz="700">
              <a:latin typeface="Arial" panose="020B0604020202020204" pitchFamily="34" charset="0"/>
              <a:cs typeface="Arial" panose="020B0604020202020204" pitchFamily="34" charset="0"/>
            </a:rPr>
            <a:t>42M</a:t>
          </a:r>
          <a:endParaRPr lang="zh-CN" altLang="en-US" sz="700"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0.94595</cdr:x>
      <cdr:y>0.1331</cdr:y>
    </cdr:from>
    <cdr:to>
      <cdr:x>0.94595</cdr:x>
      <cdr:y>0.83018</cdr:y>
    </cdr:to>
    <cdr:cxnSp macro="">
      <cdr:nvCxnSpPr>
        <cdr:cNvPr id="8" name="直接连接符 7">
          <a:extLst xmlns:a="http://schemas.openxmlformats.org/drawingml/2006/main">
            <a:ext uri="{FF2B5EF4-FFF2-40B4-BE49-F238E27FC236}">
              <a16:creationId xmlns:a16="http://schemas.microsoft.com/office/drawing/2014/main" xmlns="" id="{567F2574-C0D5-BBCB-5184-AE8A078A8340}"/>
            </a:ext>
          </a:extLst>
        </cdr:cNvPr>
        <cdr:cNvCxnSpPr/>
      </cdr:nvCxnSpPr>
      <cdr:spPr>
        <a:xfrm xmlns:a="http://schemas.openxmlformats.org/drawingml/2006/main">
          <a:off x="4327881" y="347213"/>
          <a:ext cx="0" cy="1818389"/>
        </a:xfrm>
        <a:prstGeom xmlns:a="http://schemas.openxmlformats.org/drawingml/2006/main" prst="line">
          <a:avLst/>
        </a:prstGeom>
        <a:ln xmlns:a="http://schemas.openxmlformats.org/drawingml/2006/main" w="12700"/>
      </cdr:spPr>
      <cdr:style>
        <a:lnRef xmlns:a="http://schemas.openxmlformats.org/drawingml/2006/main" idx="1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3387</xdr:colOff>
      <xdr:row>2</xdr:row>
      <xdr:rowOff>131234</xdr:rowOff>
    </xdr:from>
    <xdr:to>
      <xdr:col>7</xdr:col>
      <xdr:colOff>457149</xdr:colOff>
      <xdr:row>22</xdr:row>
      <xdr:rowOff>86360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xmlns="" id="{7B4B65A5-3BA8-48A8-9CF6-436EF15E48E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6.xml><?xml version="1.0" encoding="utf-8"?>
<c:userShapes xmlns:c="http://schemas.openxmlformats.org/drawingml/2006/chart">
  <cdr:relSizeAnchor xmlns:cdr="http://schemas.openxmlformats.org/drawingml/2006/chartDrawing">
    <cdr:from>
      <cdr:x>0.08309</cdr:x>
      <cdr:y>0.10722</cdr:y>
    </cdr:from>
    <cdr:to>
      <cdr:x>0.91985</cdr:x>
      <cdr:y>0.8674</cdr:y>
    </cdr:to>
    <cdr:grpSp>
      <cdr:nvGrpSpPr>
        <cdr:cNvPr id="18" name="组合 17">
          <a:extLst xmlns:a="http://schemas.openxmlformats.org/drawingml/2006/main">
            <a:ext uri="{FF2B5EF4-FFF2-40B4-BE49-F238E27FC236}">
              <a16:creationId xmlns:a16="http://schemas.microsoft.com/office/drawing/2014/main" xmlns="" id="{098FC495-7708-4F07-AA53-1D70B7978132}"/>
            </a:ext>
          </a:extLst>
        </cdr:cNvPr>
        <cdr:cNvGrpSpPr/>
      </cdr:nvGrpSpPr>
      <cdr:grpSpPr>
        <a:xfrm xmlns:a="http://schemas.openxmlformats.org/drawingml/2006/main">
          <a:off x="408093" y="320633"/>
          <a:ext cx="4109715" cy="2273263"/>
          <a:chOff x="502920" y="382894"/>
          <a:chExt cx="3379864" cy="1462608"/>
        </a:xfrm>
      </cdr:grpSpPr>
      <cdr:cxnSp macro="">
        <cdr:nvCxnSpPr>
          <cdr:cNvPr id="3" name="直接连接符 2">
            <a:extLst xmlns:a="http://schemas.openxmlformats.org/drawingml/2006/main">
              <a:ext uri="{FF2B5EF4-FFF2-40B4-BE49-F238E27FC236}">
                <a16:creationId xmlns:a16="http://schemas.microsoft.com/office/drawing/2014/main" xmlns="" id="{0D292D35-BB7C-4793-A84A-3C3123BBCC79}"/>
              </a:ext>
            </a:extLst>
          </cdr:cNvPr>
          <cdr:cNvCxnSpPr/>
        </cdr:nvCxnSpPr>
        <cdr:spPr>
          <a:xfrm xmlns:a="http://schemas.openxmlformats.org/drawingml/2006/main">
            <a:off x="502920" y="403860"/>
            <a:ext cx="0" cy="1440000"/>
          </a:xfrm>
          <a:prstGeom xmlns:a="http://schemas.openxmlformats.org/drawingml/2006/main" prst="line">
            <a:avLst/>
          </a:prstGeom>
          <a:ln xmlns:a="http://schemas.openxmlformats.org/drawingml/2006/main" w="12700"/>
        </cdr:spPr>
        <cdr:style>
          <a:lnRef xmlns:a="http://schemas.openxmlformats.org/drawingml/2006/main" idx="1">
            <a:schemeClr val="dk1"/>
          </a:lnRef>
          <a:fillRef xmlns:a="http://schemas.openxmlformats.org/drawingml/2006/main" idx="0">
            <a:schemeClr val="dk1"/>
          </a:fillRef>
          <a:effectRef xmlns:a="http://schemas.openxmlformats.org/drawingml/2006/main" idx="0">
            <a:schemeClr val="dk1"/>
          </a:effectRef>
          <a:fontRef xmlns:a="http://schemas.openxmlformats.org/drawingml/2006/main" idx="minor">
            <a:schemeClr val="tx1"/>
          </a:fontRef>
        </cdr:style>
      </cdr:cxnSp>
      <cdr:cxnSp macro="">
        <cdr:nvCxnSpPr>
          <cdr:cNvPr id="5" name="直接连接符 4">
            <a:extLst xmlns:a="http://schemas.openxmlformats.org/drawingml/2006/main">
              <a:ext uri="{FF2B5EF4-FFF2-40B4-BE49-F238E27FC236}">
                <a16:creationId xmlns:a16="http://schemas.microsoft.com/office/drawing/2014/main" xmlns="" id="{E1071099-BCF6-4419-90D4-327D204BB6CC}"/>
              </a:ext>
            </a:extLst>
          </cdr:cNvPr>
          <cdr:cNvCxnSpPr/>
        </cdr:nvCxnSpPr>
        <cdr:spPr>
          <a:xfrm xmlns:a="http://schemas.openxmlformats.org/drawingml/2006/main">
            <a:off x="1319152" y="403860"/>
            <a:ext cx="0" cy="1440000"/>
          </a:xfrm>
          <a:prstGeom xmlns:a="http://schemas.openxmlformats.org/drawingml/2006/main" prst="line">
            <a:avLst/>
          </a:prstGeom>
          <a:ln xmlns:a="http://schemas.openxmlformats.org/drawingml/2006/main" w="12700"/>
        </cdr:spPr>
        <cdr:style>
          <a:lnRef xmlns:a="http://schemas.openxmlformats.org/drawingml/2006/main" idx="1">
            <a:schemeClr val="dk1"/>
          </a:lnRef>
          <a:fillRef xmlns:a="http://schemas.openxmlformats.org/drawingml/2006/main" idx="0">
            <a:schemeClr val="dk1"/>
          </a:fillRef>
          <a:effectRef xmlns:a="http://schemas.openxmlformats.org/drawingml/2006/main" idx="0">
            <a:schemeClr val="dk1"/>
          </a:effectRef>
          <a:fontRef xmlns:a="http://schemas.openxmlformats.org/drawingml/2006/main" idx="minor">
            <a:schemeClr val="tx1"/>
          </a:fontRef>
        </cdr:style>
      </cdr:cxnSp>
      <cdr:cxnSp macro="">
        <cdr:nvCxnSpPr>
          <cdr:cNvPr id="6" name="直接连接符 5">
            <a:extLst xmlns:a="http://schemas.openxmlformats.org/drawingml/2006/main">
              <a:ext uri="{FF2B5EF4-FFF2-40B4-BE49-F238E27FC236}">
                <a16:creationId xmlns:a16="http://schemas.microsoft.com/office/drawing/2014/main" xmlns="" id="{BE3482F7-1325-4D43-8A8A-10F8DCB849C1}"/>
              </a:ext>
            </a:extLst>
          </cdr:cNvPr>
          <cdr:cNvCxnSpPr/>
        </cdr:nvCxnSpPr>
        <cdr:spPr>
          <a:xfrm xmlns:a="http://schemas.openxmlformats.org/drawingml/2006/main">
            <a:off x="2301366" y="405502"/>
            <a:ext cx="0" cy="1440000"/>
          </a:xfrm>
          <a:prstGeom xmlns:a="http://schemas.openxmlformats.org/drawingml/2006/main" prst="line">
            <a:avLst/>
          </a:prstGeom>
          <a:ln xmlns:a="http://schemas.openxmlformats.org/drawingml/2006/main" w="12700"/>
        </cdr:spPr>
        <cdr:style>
          <a:lnRef xmlns:a="http://schemas.openxmlformats.org/drawingml/2006/main" idx="1">
            <a:schemeClr val="dk1"/>
          </a:lnRef>
          <a:fillRef xmlns:a="http://schemas.openxmlformats.org/drawingml/2006/main" idx="0">
            <a:schemeClr val="dk1"/>
          </a:fillRef>
          <a:effectRef xmlns:a="http://schemas.openxmlformats.org/drawingml/2006/main" idx="0">
            <a:schemeClr val="dk1"/>
          </a:effectRef>
          <a:fontRef xmlns:a="http://schemas.openxmlformats.org/drawingml/2006/main" idx="minor">
            <a:schemeClr val="tx1"/>
          </a:fontRef>
        </cdr:style>
      </cdr:cxnSp>
      <cdr:cxnSp macro="">
        <cdr:nvCxnSpPr>
          <cdr:cNvPr id="7" name="直接连接符 6">
            <a:extLst xmlns:a="http://schemas.openxmlformats.org/drawingml/2006/main">
              <a:ext uri="{FF2B5EF4-FFF2-40B4-BE49-F238E27FC236}">
                <a16:creationId xmlns:a16="http://schemas.microsoft.com/office/drawing/2014/main" xmlns="" id="{7871503F-373F-48B8-8A37-BCD3908F88BD}"/>
              </a:ext>
            </a:extLst>
          </cdr:cNvPr>
          <cdr:cNvCxnSpPr/>
        </cdr:nvCxnSpPr>
        <cdr:spPr>
          <a:xfrm xmlns:a="http://schemas.openxmlformats.org/drawingml/2006/main">
            <a:off x="3115000" y="382894"/>
            <a:ext cx="0" cy="1440000"/>
          </a:xfrm>
          <a:prstGeom xmlns:a="http://schemas.openxmlformats.org/drawingml/2006/main" prst="line">
            <a:avLst/>
          </a:prstGeom>
          <a:ln xmlns:a="http://schemas.openxmlformats.org/drawingml/2006/main" w="12700"/>
        </cdr:spPr>
        <cdr:style>
          <a:lnRef xmlns:a="http://schemas.openxmlformats.org/drawingml/2006/main" idx="1">
            <a:schemeClr val="dk1"/>
          </a:lnRef>
          <a:fillRef xmlns:a="http://schemas.openxmlformats.org/drawingml/2006/main" idx="0">
            <a:schemeClr val="dk1"/>
          </a:fillRef>
          <a:effectRef xmlns:a="http://schemas.openxmlformats.org/drawingml/2006/main" idx="0">
            <a:schemeClr val="dk1"/>
          </a:effectRef>
          <a:fontRef xmlns:a="http://schemas.openxmlformats.org/drawingml/2006/main" idx="minor">
            <a:schemeClr val="tx1"/>
          </a:fontRef>
        </cdr:style>
      </cdr:cxnSp>
      <cdr:cxnSp macro="">
        <cdr:nvCxnSpPr>
          <cdr:cNvPr id="9" name="直接箭头连接符 8">
            <a:extLst xmlns:a="http://schemas.openxmlformats.org/drawingml/2006/main">
              <a:ext uri="{FF2B5EF4-FFF2-40B4-BE49-F238E27FC236}">
                <a16:creationId xmlns:a16="http://schemas.microsoft.com/office/drawing/2014/main" xmlns="" id="{40854957-3162-4830-98FD-B52D2C7BAF61}"/>
              </a:ext>
            </a:extLst>
          </cdr:cNvPr>
          <cdr:cNvCxnSpPr/>
        </cdr:nvCxnSpPr>
        <cdr:spPr>
          <a:xfrm xmlns:a="http://schemas.openxmlformats.org/drawingml/2006/main">
            <a:off x="534448" y="457200"/>
            <a:ext cx="778063" cy="0"/>
          </a:xfrm>
          <a:prstGeom xmlns:a="http://schemas.openxmlformats.org/drawingml/2006/main" prst="straightConnector1">
            <a:avLst/>
          </a:prstGeom>
          <a:ln xmlns:a="http://schemas.openxmlformats.org/drawingml/2006/main" w="12700">
            <a:headEnd type="triangle"/>
            <a:tailEnd type="triangle"/>
          </a:ln>
        </cdr:spPr>
        <cdr:style>
          <a:lnRef xmlns:a="http://schemas.openxmlformats.org/drawingml/2006/main" idx="1">
            <a:schemeClr val="dk1"/>
          </a:lnRef>
          <a:fillRef xmlns:a="http://schemas.openxmlformats.org/drawingml/2006/main" idx="0">
            <a:schemeClr val="dk1"/>
          </a:fillRef>
          <a:effectRef xmlns:a="http://schemas.openxmlformats.org/drawingml/2006/main" idx="0">
            <a:schemeClr val="dk1"/>
          </a:effectRef>
          <a:fontRef xmlns:a="http://schemas.openxmlformats.org/drawingml/2006/main" idx="minor">
            <a:schemeClr val="tx1"/>
          </a:fontRef>
        </cdr:style>
      </cdr:cxnSp>
      <cdr:cxnSp macro="">
        <cdr:nvCxnSpPr>
          <cdr:cNvPr id="11" name="直接箭头连接符 10">
            <a:extLst xmlns:a="http://schemas.openxmlformats.org/drawingml/2006/main">
              <a:ext uri="{FF2B5EF4-FFF2-40B4-BE49-F238E27FC236}">
                <a16:creationId xmlns:a16="http://schemas.microsoft.com/office/drawing/2014/main" xmlns="" id="{10A60E13-DC91-439D-94F9-61C427907EAF}"/>
              </a:ext>
            </a:extLst>
          </cdr:cNvPr>
          <cdr:cNvCxnSpPr/>
        </cdr:nvCxnSpPr>
        <cdr:spPr>
          <a:xfrm xmlns:a="http://schemas.openxmlformats.org/drawingml/2006/main">
            <a:off x="1335792" y="452350"/>
            <a:ext cx="956807" cy="0"/>
          </a:xfrm>
          <a:prstGeom xmlns:a="http://schemas.openxmlformats.org/drawingml/2006/main" prst="straightConnector1">
            <a:avLst/>
          </a:prstGeom>
          <a:ln xmlns:a="http://schemas.openxmlformats.org/drawingml/2006/main" w="12700">
            <a:headEnd type="triangle"/>
            <a:tailEnd type="triangle"/>
          </a:ln>
        </cdr:spPr>
        <cdr:style>
          <a:lnRef xmlns:a="http://schemas.openxmlformats.org/drawingml/2006/main" idx="1">
            <a:schemeClr val="dk1"/>
          </a:lnRef>
          <a:fillRef xmlns:a="http://schemas.openxmlformats.org/drawingml/2006/main" idx="0">
            <a:schemeClr val="dk1"/>
          </a:fillRef>
          <a:effectRef xmlns:a="http://schemas.openxmlformats.org/drawingml/2006/main" idx="0">
            <a:schemeClr val="dk1"/>
          </a:effectRef>
          <a:fontRef xmlns:a="http://schemas.openxmlformats.org/drawingml/2006/main" idx="minor">
            <a:schemeClr val="tx1"/>
          </a:fontRef>
        </cdr:style>
      </cdr:cxnSp>
      <cdr:cxnSp macro="">
        <cdr:nvCxnSpPr>
          <cdr:cNvPr id="13" name="直接箭头连接符 12">
            <a:extLst xmlns:a="http://schemas.openxmlformats.org/drawingml/2006/main">
              <a:ext uri="{FF2B5EF4-FFF2-40B4-BE49-F238E27FC236}">
                <a16:creationId xmlns:a16="http://schemas.microsoft.com/office/drawing/2014/main" xmlns="" id="{083B2F85-87E0-4AB2-AB4D-25199DDB66B3}"/>
              </a:ext>
            </a:extLst>
          </cdr:cNvPr>
          <cdr:cNvCxnSpPr/>
        </cdr:nvCxnSpPr>
        <cdr:spPr>
          <a:xfrm xmlns:a="http://schemas.openxmlformats.org/drawingml/2006/main" flipV="1">
            <a:off x="2353433" y="456743"/>
            <a:ext cx="755786" cy="457"/>
          </a:xfrm>
          <a:prstGeom xmlns:a="http://schemas.openxmlformats.org/drawingml/2006/main" prst="straightConnector1">
            <a:avLst/>
          </a:prstGeom>
          <a:ln xmlns:a="http://schemas.openxmlformats.org/drawingml/2006/main" w="12700">
            <a:headEnd type="triangle"/>
            <a:tailEnd type="triangle"/>
          </a:ln>
        </cdr:spPr>
        <cdr:style>
          <a:lnRef xmlns:a="http://schemas.openxmlformats.org/drawingml/2006/main" idx="1">
            <a:schemeClr val="dk1"/>
          </a:lnRef>
          <a:fillRef xmlns:a="http://schemas.openxmlformats.org/drawingml/2006/main" idx="0">
            <a:schemeClr val="dk1"/>
          </a:fillRef>
          <a:effectRef xmlns:a="http://schemas.openxmlformats.org/drawingml/2006/main" idx="0">
            <a:schemeClr val="dk1"/>
          </a:effectRef>
          <a:fontRef xmlns:a="http://schemas.openxmlformats.org/drawingml/2006/main" idx="minor">
            <a:schemeClr val="tx1"/>
          </a:fontRef>
        </cdr:style>
      </cdr:cxnSp>
      <cdr:sp macro="" textlink="">
        <cdr:nvSpPr>
          <cdr:cNvPr id="15" name="文本框 14">
            <a:extLst xmlns:a="http://schemas.openxmlformats.org/drawingml/2006/main">
              <a:ext uri="{FF2B5EF4-FFF2-40B4-BE49-F238E27FC236}">
                <a16:creationId xmlns:a16="http://schemas.microsoft.com/office/drawing/2014/main" xmlns="" id="{21886CEB-0CA9-4E03-9CD4-AB04F632B6D4}"/>
              </a:ext>
            </a:extLst>
          </cdr:cNvPr>
          <cdr:cNvSpPr txBox="1"/>
        </cdr:nvSpPr>
        <cdr:spPr>
          <a:xfrm xmlns:a="http://schemas.openxmlformats.org/drawingml/2006/main">
            <a:off x="716280" y="392780"/>
            <a:ext cx="381000" cy="122170"/>
          </a:xfrm>
          <a:prstGeom xmlns:a="http://schemas.openxmlformats.org/drawingml/2006/main" prst="rect">
            <a:avLst/>
          </a:prstGeom>
          <a:solidFill xmlns:a="http://schemas.openxmlformats.org/drawingml/2006/main">
            <a:schemeClr val="bg1"/>
          </a:solidFill>
          <a:ln xmlns:a="http://schemas.openxmlformats.org/drawingml/2006/main">
            <a:solidFill>
              <a:schemeClr val="tx1"/>
            </a:solidFill>
          </a:ln>
        </cdr:spPr>
        <cdr:txBody>
          <a:bodyPr xmlns:a="http://schemas.openxmlformats.org/drawingml/2006/main" vertOverflow="clip" wrap="square" rtlCol="0" anchor="ctr"/>
          <a:lstStyle xmlns:a="http://schemas.openxmlformats.org/drawingml/2006/main"/>
          <a:p xmlns:a="http://schemas.openxmlformats.org/drawingml/2006/main">
            <a:pPr algn="ctr"/>
            <a:r>
              <a:rPr lang="en-US" altLang="zh-CN" sz="700">
                <a:latin typeface="Arial" panose="020B0604020202020204" pitchFamily="34" charset="0"/>
                <a:cs typeface="Arial" panose="020B0604020202020204" pitchFamily="34" charset="0"/>
              </a:rPr>
              <a:t>38M</a:t>
            </a:r>
            <a:endParaRPr lang="zh-CN" altLang="en-US" sz="700">
              <a:latin typeface="Arial" panose="020B0604020202020204" pitchFamily="34" charset="0"/>
              <a:cs typeface="Arial" panose="020B0604020202020204" pitchFamily="34" charset="0"/>
            </a:endParaRPr>
          </a:p>
        </cdr:txBody>
      </cdr:sp>
      <cdr:sp macro="" textlink="">
        <cdr:nvSpPr>
          <cdr:cNvPr id="16" name="文本框 15">
            <a:extLst xmlns:a="http://schemas.openxmlformats.org/drawingml/2006/main">
              <a:ext uri="{FF2B5EF4-FFF2-40B4-BE49-F238E27FC236}">
                <a16:creationId xmlns:a16="http://schemas.microsoft.com/office/drawing/2014/main" xmlns="" id="{2312F502-BA9B-479E-840F-F687BC832140}"/>
              </a:ext>
            </a:extLst>
          </cdr:cNvPr>
          <cdr:cNvSpPr txBox="1"/>
        </cdr:nvSpPr>
        <cdr:spPr>
          <a:xfrm xmlns:a="http://schemas.openxmlformats.org/drawingml/2006/main">
            <a:off x="1661160" y="392780"/>
            <a:ext cx="381000" cy="122170"/>
          </a:xfrm>
          <a:prstGeom xmlns:a="http://schemas.openxmlformats.org/drawingml/2006/main" prst="rect">
            <a:avLst/>
          </a:prstGeom>
          <a:solidFill xmlns:a="http://schemas.openxmlformats.org/drawingml/2006/main">
            <a:schemeClr val="bg1"/>
          </a:solidFill>
          <a:ln xmlns:a="http://schemas.openxmlformats.org/drawingml/2006/main">
            <a:solidFill>
              <a:schemeClr val="tx1"/>
            </a:solidFill>
          </a:ln>
        </cdr:spPr>
        <cdr:txBody>
          <a:bodyPr xmlns:a="http://schemas.openxmlformats.org/drawingml/2006/main" vertOverflow="clip" wrap="square" rtlCol="0" anchor="ctr"/>
          <a:lstStyle xmlns:a="http://schemas.openxmlformats.org/drawingml/2006/main"/>
          <a:p xmlns:a="http://schemas.openxmlformats.org/drawingml/2006/main">
            <a:pPr algn="ctr"/>
            <a:r>
              <a:rPr lang="en-US" altLang="zh-CN" sz="700">
                <a:latin typeface="Arial" panose="020B0604020202020204" pitchFamily="34" charset="0"/>
                <a:cs typeface="Arial" panose="020B0604020202020204" pitchFamily="34" charset="0"/>
              </a:rPr>
              <a:t>45M</a:t>
            </a:r>
            <a:endParaRPr lang="zh-CN" altLang="en-US" sz="700">
              <a:latin typeface="Arial" panose="020B0604020202020204" pitchFamily="34" charset="0"/>
              <a:cs typeface="Arial" panose="020B0604020202020204" pitchFamily="34" charset="0"/>
            </a:endParaRPr>
          </a:p>
        </cdr:txBody>
      </cdr:sp>
      <cdr:sp macro="" textlink="">
        <cdr:nvSpPr>
          <cdr:cNvPr id="17" name="文本框 16">
            <a:extLst xmlns:a="http://schemas.openxmlformats.org/drawingml/2006/main">
              <a:ext uri="{FF2B5EF4-FFF2-40B4-BE49-F238E27FC236}">
                <a16:creationId xmlns:a16="http://schemas.microsoft.com/office/drawing/2014/main" xmlns="" id="{F70D5A90-C6DB-4207-8345-02BFC85E024E}"/>
              </a:ext>
            </a:extLst>
          </cdr:cNvPr>
          <cdr:cNvSpPr txBox="1"/>
        </cdr:nvSpPr>
        <cdr:spPr>
          <a:xfrm xmlns:a="http://schemas.openxmlformats.org/drawingml/2006/main">
            <a:off x="2561740" y="392780"/>
            <a:ext cx="381000" cy="122170"/>
          </a:xfrm>
          <a:prstGeom xmlns:a="http://schemas.openxmlformats.org/drawingml/2006/main" prst="rect">
            <a:avLst/>
          </a:prstGeom>
          <a:solidFill xmlns:a="http://schemas.openxmlformats.org/drawingml/2006/main">
            <a:schemeClr val="bg1"/>
          </a:solidFill>
          <a:ln xmlns:a="http://schemas.openxmlformats.org/drawingml/2006/main">
            <a:solidFill>
              <a:schemeClr val="tx1"/>
            </a:solidFill>
          </a:ln>
        </cdr:spPr>
        <cdr:txBody>
          <a:bodyPr xmlns:a="http://schemas.openxmlformats.org/drawingml/2006/main" vertOverflow="clip" wrap="square" rtlCol="0" anchor="ctr"/>
          <a:lstStyle xmlns:a="http://schemas.openxmlformats.org/drawingml/2006/main"/>
          <a:p xmlns:a="http://schemas.openxmlformats.org/drawingml/2006/main">
            <a:pPr algn="ctr"/>
            <a:r>
              <a:rPr lang="en-US" altLang="zh-CN" sz="700">
                <a:latin typeface="Arial" panose="020B0604020202020204" pitchFamily="34" charset="0"/>
                <a:cs typeface="Arial" panose="020B0604020202020204" pitchFamily="34" charset="0"/>
              </a:rPr>
              <a:t>40M</a:t>
            </a:r>
            <a:endParaRPr lang="zh-CN" altLang="en-US" sz="700">
              <a:latin typeface="Arial" panose="020B0604020202020204" pitchFamily="34" charset="0"/>
              <a:cs typeface="Arial" panose="020B0604020202020204" pitchFamily="34" charset="0"/>
            </a:endParaRPr>
          </a:p>
        </cdr:txBody>
      </cdr:sp>
      <cdr:cxnSp macro="">
        <cdr:nvCxnSpPr>
          <cdr:cNvPr id="19" name="直接箭头连接符 18">
            <a:extLst xmlns:a="http://schemas.openxmlformats.org/drawingml/2006/main">
              <a:ext uri="{FF2B5EF4-FFF2-40B4-BE49-F238E27FC236}">
                <a16:creationId xmlns:a16="http://schemas.microsoft.com/office/drawing/2014/main" xmlns="" id="{A0776AB5-B1A8-44AB-9C4F-3D99B7CACDFD}"/>
              </a:ext>
            </a:extLst>
          </cdr:cNvPr>
          <cdr:cNvCxnSpPr/>
        </cdr:nvCxnSpPr>
        <cdr:spPr>
          <a:xfrm xmlns:a="http://schemas.openxmlformats.org/drawingml/2006/main">
            <a:off x="3088998" y="457200"/>
            <a:ext cx="793786" cy="0"/>
          </a:xfrm>
          <a:prstGeom xmlns:a="http://schemas.openxmlformats.org/drawingml/2006/main" prst="straightConnector1">
            <a:avLst/>
          </a:prstGeom>
          <a:ln xmlns:a="http://schemas.openxmlformats.org/drawingml/2006/main" w="12700">
            <a:headEnd type="triangle"/>
            <a:tailEnd type="triangle"/>
          </a:ln>
        </cdr:spPr>
        <cdr:style>
          <a:lnRef xmlns:a="http://schemas.openxmlformats.org/drawingml/2006/main" idx="1">
            <a:schemeClr val="dk1"/>
          </a:lnRef>
          <a:fillRef xmlns:a="http://schemas.openxmlformats.org/drawingml/2006/main" idx="0">
            <a:schemeClr val="dk1"/>
          </a:fillRef>
          <a:effectRef xmlns:a="http://schemas.openxmlformats.org/drawingml/2006/main" idx="0">
            <a:schemeClr val="dk1"/>
          </a:effectRef>
          <a:fontRef xmlns:a="http://schemas.openxmlformats.org/drawingml/2006/main" idx="minor">
            <a:schemeClr val="tx1"/>
          </a:fontRef>
        </cdr:style>
      </cdr:cxnSp>
      <cdr:sp macro="" textlink="">
        <cdr:nvSpPr>
          <cdr:cNvPr id="24" name="文本框 23">
            <a:extLst xmlns:a="http://schemas.openxmlformats.org/drawingml/2006/main">
              <a:ext uri="{FF2B5EF4-FFF2-40B4-BE49-F238E27FC236}">
                <a16:creationId xmlns:a16="http://schemas.microsoft.com/office/drawing/2014/main" xmlns="" id="{86ADBEC8-EF5C-4D90-85C1-543211A671F8}"/>
              </a:ext>
            </a:extLst>
          </cdr:cNvPr>
          <cdr:cNvSpPr txBox="1"/>
        </cdr:nvSpPr>
        <cdr:spPr>
          <a:xfrm xmlns:a="http://schemas.openxmlformats.org/drawingml/2006/main">
            <a:off x="3332021" y="397630"/>
            <a:ext cx="381000" cy="122170"/>
          </a:xfrm>
          <a:prstGeom xmlns:a="http://schemas.openxmlformats.org/drawingml/2006/main" prst="rect">
            <a:avLst/>
          </a:prstGeom>
          <a:solidFill xmlns:a="http://schemas.openxmlformats.org/drawingml/2006/main">
            <a:schemeClr val="bg1"/>
          </a:solidFill>
          <a:ln xmlns:a="http://schemas.openxmlformats.org/drawingml/2006/main">
            <a:solidFill>
              <a:schemeClr val="tx1"/>
            </a:solidFill>
          </a:ln>
        </cdr:spPr>
        <cdr:txBody>
          <a:bodyPr xmlns:a="http://schemas.openxmlformats.org/drawingml/2006/main" vertOverflow="clip" wrap="square" rtlCol="0" anchor="ctr"/>
          <a:lstStyle xmlns:a="http://schemas.openxmlformats.org/drawingml/2006/main"/>
          <a:p xmlns:a="http://schemas.openxmlformats.org/drawingml/2006/main">
            <a:pPr algn="ctr"/>
            <a:r>
              <a:rPr lang="en-US" altLang="zh-CN" sz="700">
                <a:solidFill>
                  <a:srgbClr val="C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36M</a:t>
            </a:r>
            <a:endParaRPr lang="zh-CN" altLang="en-US" sz="700">
              <a:solidFill>
                <a:srgbClr val="C00000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dr:txBody>
      </cdr:sp>
    </cdr:grpSp>
  </cdr:relSizeAnchor>
  <cdr:relSizeAnchor xmlns:cdr="http://schemas.openxmlformats.org/drawingml/2006/chartDrawing">
    <cdr:from>
      <cdr:x>0.92167</cdr:x>
      <cdr:y>0.10629</cdr:y>
    </cdr:from>
    <cdr:to>
      <cdr:x>0.92167</cdr:x>
      <cdr:y>0.85473</cdr:y>
    </cdr:to>
    <cdr:cxnSp macro="">
      <cdr:nvCxnSpPr>
        <cdr:cNvPr id="20" name="直接连接符 19">
          <a:extLst xmlns:a="http://schemas.openxmlformats.org/drawingml/2006/main">
            <a:ext uri="{FF2B5EF4-FFF2-40B4-BE49-F238E27FC236}">
              <a16:creationId xmlns:a16="http://schemas.microsoft.com/office/drawing/2014/main" xmlns="" id="{7FDB4333-8FF9-0976-B95A-F872083A5683}"/>
            </a:ext>
          </a:extLst>
        </cdr:cNvPr>
        <cdr:cNvCxnSpPr/>
      </cdr:nvCxnSpPr>
      <cdr:spPr>
        <a:xfrm xmlns:a="http://schemas.openxmlformats.org/drawingml/2006/main">
          <a:off x="4526747" y="317848"/>
          <a:ext cx="0" cy="2238155"/>
        </a:xfrm>
        <a:prstGeom xmlns:a="http://schemas.openxmlformats.org/drawingml/2006/main" prst="line">
          <a:avLst/>
        </a:prstGeom>
        <a:ln xmlns:a="http://schemas.openxmlformats.org/drawingml/2006/main" w="12700"/>
      </cdr:spPr>
      <cdr:style>
        <a:lnRef xmlns:a="http://schemas.openxmlformats.org/drawingml/2006/main" idx="1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104986</xdr:colOff>
      <xdr:row>1</xdr:row>
      <xdr:rowOff>12700</xdr:rowOff>
    </xdr:from>
    <xdr:to>
      <xdr:col>7</xdr:col>
      <xdr:colOff>469900</xdr:colOff>
      <xdr:row>18</xdr:row>
      <xdr:rowOff>25400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xmlns="" id="{FA6EE958-7DDB-47DC-A4E9-E94A2E9B9E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71120</xdr:colOff>
      <xdr:row>2</xdr:row>
      <xdr:rowOff>135890</xdr:rowOff>
    </xdr:from>
    <xdr:to>
      <xdr:col>6</xdr:col>
      <xdr:colOff>450850</xdr:colOff>
      <xdr:row>19</xdr:row>
      <xdr:rowOff>50800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xmlns="" id="{30594884-4019-433A-9E1B-A6635FDA6D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160867</xdr:colOff>
      <xdr:row>20</xdr:row>
      <xdr:rowOff>25400</xdr:rowOff>
    </xdr:from>
    <xdr:to>
      <xdr:col>6</xdr:col>
      <xdr:colOff>540597</xdr:colOff>
      <xdr:row>36</xdr:row>
      <xdr:rowOff>109643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xmlns="" id="{4F3E8F94-57A2-427E-A3D9-E9A76E6CE2C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92286</xdr:colOff>
      <xdr:row>37</xdr:row>
      <xdr:rowOff>29634</xdr:rowOff>
    </xdr:from>
    <xdr:to>
      <xdr:col>7</xdr:col>
      <xdr:colOff>381000</xdr:colOff>
      <xdr:row>55</xdr:row>
      <xdr:rowOff>70909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xmlns="" id="{BA34BB53-D903-4068-B7A3-8D501D848A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143086</xdr:colOff>
      <xdr:row>57</xdr:row>
      <xdr:rowOff>25400</xdr:rowOff>
    </xdr:from>
    <xdr:to>
      <xdr:col>7</xdr:col>
      <xdr:colOff>448733</xdr:colOff>
      <xdr:row>75</xdr:row>
      <xdr:rowOff>59266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xmlns="" id="{6E0DE039-0F08-4EC2-802A-B1311F317B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84666</xdr:colOff>
      <xdr:row>18</xdr:row>
      <xdr:rowOff>84667</xdr:rowOff>
    </xdr:from>
    <xdr:to>
      <xdr:col>7</xdr:col>
      <xdr:colOff>381000</xdr:colOff>
      <xdr:row>36</xdr:row>
      <xdr:rowOff>94192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xmlns="" id="{8059A2D0-2AB2-402E-90E9-AA172D0715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177800</xdr:colOff>
      <xdr:row>0</xdr:row>
      <xdr:rowOff>630767</xdr:rowOff>
    </xdr:from>
    <xdr:to>
      <xdr:col>7</xdr:col>
      <xdr:colOff>431800</xdr:colOff>
      <xdr:row>17</xdr:row>
      <xdr:rowOff>127000</xdr:rowOff>
    </xdr:to>
    <xdr:graphicFrame macro="">
      <xdr:nvGraphicFramePr>
        <xdr:cNvPr id="7" name="图表 6">
          <a:extLst>
            <a:ext uri="{FF2B5EF4-FFF2-40B4-BE49-F238E27FC236}">
              <a16:creationId xmlns:a16="http://schemas.microsoft.com/office/drawing/2014/main" xmlns="" id="{BAC8F55F-2F26-A1C3-6756-38ADD6E4E7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84667</xdr:colOff>
      <xdr:row>0</xdr:row>
      <xdr:rowOff>110066</xdr:rowOff>
    </xdr:from>
    <xdr:to>
      <xdr:col>7</xdr:col>
      <xdr:colOff>491067</xdr:colOff>
      <xdr:row>10</xdr:row>
      <xdr:rowOff>33868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xmlns="" id="{A9CC111B-449E-46B2-A43F-7CFEFD1CAA3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110067</xdr:colOff>
      <xdr:row>27</xdr:row>
      <xdr:rowOff>50800</xdr:rowOff>
    </xdr:from>
    <xdr:to>
      <xdr:col>7</xdr:col>
      <xdr:colOff>516467</xdr:colOff>
      <xdr:row>42</xdr:row>
      <xdr:rowOff>135467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xmlns="" id="{3C51C21C-1494-4AC6-ABA8-313F1E2C57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93134</xdr:colOff>
      <xdr:row>11</xdr:row>
      <xdr:rowOff>8467</xdr:rowOff>
    </xdr:from>
    <xdr:to>
      <xdr:col>7</xdr:col>
      <xdr:colOff>499534</xdr:colOff>
      <xdr:row>26</xdr:row>
      <xdr:rowOff>93134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xmlns="" id="{936AE07A-4F85-4534-A3CD-1511078ED5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118533</xdr:colOff>
      <xdr:row>43</xdr:row>
      <xdr:rowOff>135467</xdr:rowOff>
    </xdr:from>
    <xdr:to>
      <xdr:col>7</xdr:col>
      <xdr:colOff>524933</xdr:colOff>
      <xdr:row>59</xdr:row>
      <xdr:rowOff>50800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xmlns="" id="{62446A12-1F59-486B-892B-D291174711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Adam Wang" id="{732F62E6-56F0-4409-A83E-EF7544DF8A53}" userId="Adam Wang" providerId="None"/>
</personList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自定义 1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003778"/>
    </a:accent1>
    <a:accent2>
      <a:srgbClr val="BFBFBF"/>
    </a:accent2>
    <a:accent3>
      <a:srgbClr val="FF6464"/>
    </a:accent3>
    <a:accent4>
      <a:srgbClr val="00AEEF"/>
    </a:accent4>
    <a:accent5>
      <a:srgbClr val="B40000"/>
    </a:accent5>
    <a:accent6>
      <a:srgbClr val="BFEBFB"/>
    </a:accent6>
    <a:hlink>
      <a:srgbClr val="0563C1"/>
    </a:hlink>
    <a:folHlink>
      <a:srgbClr val="954F72"/>
    </a:folHlink>
  </a:clrScheme>
  <a:fontScheme name="Office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自定义 1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003778"/>
    </a:accent1>
    <a:accent2>
      <a:srgbClr val="BFBFBF"/>
    </a:accent2>
    <a:accent3>
      <a:srgbClr val="FF6464"/>
    </a:accent3>
    <a:accent4>
      <a:srgbClr val="00AEEF"/>
    </a:accent4>
    <a:accent5>
      <a:srgbClr val="B40000"/>
    </a:accent5>
    <a:accent6>
      <a:srgbClr val="BFEBFB"/>
    </a:accent6>
    <a:hlink>
      <a:srgbClr val="0563C1"/>
    </a:hlink>
    <a:folHlink>
      <a:srgbClr val="954F72"/>
    </a:folHlink>
  </a:clrScheme>
  <a:fontScheme name="Office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.xml><?xml version="1.0" encoding="utf-8"?>
<a:themeOverride xmlns:a="http://schemas.openxmlformats.org/drawingml/2006/main">
  <a:clrScheme name="自定义 1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003778"/>
    </a:accent1>
    <a:accent2>
      <a:srgbClr val="BFBFBF"/>
    </a:accent2>
    <a:accent3>
      <a:srgbClr val="FF6464"/>
    </a:accent3>
    <a:accent4>
      <a:srgbClr val="00AEEF"/>
    </a:accent4>
    <a:accent5>
      <a:srgbClr val="B40000"/>
    </a:accent5>
    <a:accent6>
      <a:srgbClr val="BFEBFB"/>
    </a:accent6>
    <a:hlink>
      <a:srgbClr val="0563C1"/>
    </a:hlink>
    <a:folHlink>
      <a:srgbClr val="954F72"/>
    </a:folHlink>
  </a:clrScheme>
  <a:fontScheme name="Office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4.xml><?xml version="1.0" encoding="utf-8"?>
<a:themeOverride xmlns:a="http://schemas.openxmlformats.org/drawingml/2006/main">
  <a:clrScheme name="自定义 1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003778"/>
    </a:accent1>
    <a:accent2>
      <a:srgbClr val="BFBFBF"/>
    </a:accent2>
    <a:accent3>
      <a:srgbClr val="FF6464"/>
    </a:accent3>
    <a:accent4>
      <a:srgbClr val="00AEEF"/>
    </a:accent4>
    <a:accent5>
      <a:srgbClr val="B40000"/>
    </a:accent5>
    <a:accent6>
      <a:srgbClr val="BFEBFB"/>
    </a:accent6>
    <a:hlink>
      <a:srgbClr val="0563C1"/>
    </a:hlink>
    <a:folHlink>
      <a:srgbClr val="954F72"/>
    </a:folHlink>
  </a:clrScheme>
  <a:fontScheme name="Office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5.xml><?xml version="1.0" encoding="utf-8"?>
<a:themeOverride xmlns:a="http://schemas.openxmlformats.org/drawingml/2006/main">
  <a:clrScheme name="自定义 1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003778"/>
    </a:accent1>
    <a:accent2>
      <a:srgbClr val="BFBFBF"/>
    </a:accent2>
    <a:accent3>
      <a:srgbClr val="FF6464"/>
    </a:accent3>
    <a:accent4>
      <a:srgbClr val="00AEEF"/>
    </a:accent4>
    <a:accent5>
      <a:srgbClr val="B40000"/>
    </a:accent5>
    <a:accent6>
      <a:srgbClr val="BFEBFB"/>
    </a:accent6>
    <a:hlink>
      <a:srgbClr val="0563C1"/>
    </a:hlink>
    <a:folHlink>
      <a:srgbClr val="954F72"/>
    </a:folHlink>
  </a:clrScheme>
  <a:fontScheme name="Office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6.xml><?xml version="1.0" encoding="utf-8"?>
<a:themeOverride xmlns:a="http://schemas.openxmlformats.org/drawingml/2006/main">
  <a:clrScheme name="自定义 1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003778"/>
    </a:accent1>
    <a:accent2>
      <a:srgbClr val="BFBFBF"/>
    </a:accent2>
    <a:accent3>
      <a:srgbClr val="FF6464"/>
    </a:accent3>
    <a:accent4>
      <a:srgbClr val="00AEEF"/>
    </a:accent4>
    <a:accent5>
      <a:srgbClr val="B40000"/>
    </a:accent5>
    <a:accent6>
      <a:srgbClr val="BFEBFB"/>
    </a:accent6>
    <a:hlink>
      <a:srgbClr val="0563C1"/>
    </a:hlink>
    <a:folHlink>
      <a:srgbClr val="954F72"/>
    </a:folHlink>
  </a:clrScheme>
  <a:fontScheme name="Office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7.xml><?xml version="1.0" encoding="utf-8"?>
<a:themeOverride xmlns:a="http://schemas.openxmlformats.org/drawingml/2006/main">
  <a:clrScheme name="自定义 1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003778"/>
    </a:accent1>
    <a:accent2>
      <a:srgbClr val="BFBFBF"/>
    </a:accent2>
    <a:accent3>
      <a:srgbClr val="FF6464"/>
    </a:accent3>
    <a:accent4>
      <a:srgbClr val="00AEEF"/>
    </a:accent4>
    <a:accent5>
      <a:srgbClr val="B40000"/>
    </a:accent5>
    <a:accent6>
      <a:srgbClr val="BFEBFB"/>
    </a:accent6>
    <a:hlink>
      <a:srgbClr val="0563C1"/>
    </a:hlink>
    <a:folHlink>
      <a:srgbClr val="954F72"/>
    </a:folHlink>
  </a:clrScheme>
  <a:fontScheme name="Office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8.xml><?xml version="1.0" encoding="utf-8"?>
<a:themeOverride xmlns:a="http://schemas.openxmlformats.org/drawingml/2006/main">
  <a:clrScheme name="自定义 1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003778"/>
    </a:accent1>
    <a:accent2>
      <a:srgbClr val="BFBFBF"/>
    </a:accent2>
    <a:accent3>
      <a:srgbClr val="FF6464"/>
    </a:accent3>
    <a:accent4>
      <a:srgbClr val="00AEEF"/>
    </a:accent4>
    <a:accent5>
      <a:srgbClr val="B40000"/>
    </a:accent5>
    <a:accent6>
      <a:srgbClr val="BFEBFB"/>
    </a:accent6>
    <a:hlink>
      <a:srgbClr val="0563C1"/>
    </a:hlink>
    <a:folHlink>
      <a:srgbClr val="954F72"/>
    </a:folHlink>
  </a:clrScheme>
  <a:fontScheme name="Office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9.xml><?xml version="1.0" encoding="utf-8"?>
<a:themeOverride xmlns:a="http://schemas.openxmlformats.org/drawingml/2006/main">
  <a:clrScheme name="自定义 1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003778"/>
    </a:accent1>
    <a:accent2>
      <a:srgbClr val="BFBFBF"/>
    </a:accent2>
    <a:accent3>
      <a:srgbClr val="FF6464"/>
    </a:accent3>
    <a:accent4>
      <a:srgbClr val="00AEEF"/>
    </a:accent4>
    <a:accent5>
      <a:srgbClr val="B40000"/>
    </a:accent5>
    <a:accent6>
      <a:srgbClr val="BFEBFB"/>
    </a:accent6>
    <a:hlink>
      <a:srgbClr val="0563C1"/>
    </a:hlink>
    <a:folHlink>
      <a:srgbClr val="954F72"/>
    </a:folHlink>
  </a:clrScheme>
  <a:fontScheme name="Office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0.xml><?xml version="1.0" encoding="utf-8"?>
<a:themeOverride xmlns:a="http://schemas.openxmlformats.org/drawingml/2006/main">
  <a:clrScheme name="自定义 1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003778"/>
    </a:accent1>
    <a:accent2>
      <a:srgbClr val="BFBFBF"/>
    </a:accent2>
    <a:accent3>
      <a:srgbClr val="FF6464"/>
    </a:accent3>
    <a:accent4>
      <a:srgbClr val="00AEEF"/>
    </a:accent4>
    <a:accent5>
      <a:srgbClr val="B40000"/>
    </a:accent5>
    <a:accent6>
      <a:srgbClr val="BFEBFB"/>
    </a:accent6>
    <a:hlink>
      <a:srgbClr val="0563C1"/>
    </a:hlink>
    <a:folHlink>
      <a:srgbClr val="954F72"/>
    </a:folHlink>
  </a:clrScheme>
  <a:fontScheme name="Office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1.xml><?xml version="1.0" encoding="utf-8"?>
<a:themeOverride xmlns:a="http://schemas.openxmlformats.org/drawingml/2006/main">
  <a:clrScheme name="FACTSET DEMO">
    <a:dk1>
      <a:srgbClr val="000000"/>
    </a:dk1>
    <a:lt1>
      <a:srgbClr val="FFFFFF"/>
    </a:lt1>
    <a:dk2>
      <a:srgbClr val="4B4B4B"/>
    </a:dk2>
    <a:lt2>
      <a:srgbClr val="E1E1E1"/>
    </a:lt2>
    <a:accent1>
      <a:srgbClr val="00AEEF"/>
    </a:accent1>
    <a:accent2>
      <a:srgbClr val="004988"/>
    </a:accent2>
    <a:accent3>
      <a:srgbClr val="7CBA0C"/>
    </a:accent3>
    <a:accent4>
      <a:srgbClr val="AFAFAF"/>
    </a:accent4>
    <a:accent5>
      <a:srgbClr val="182A54"/>
    </a:accent5>
    <a:accent6>
      <a:srgbClr val="863484"/>
    </a:accent6>
    <a:hlink>
      <a:srgbClr val="00AEEF"/>
    </a:hlink>
    <a:folHlink>
      <a:srgbClr val="00AEEF"/>
    </a:folHlink>
  </a:clrScheme>
  <a:fontScheme name="Office">
    <a:majorFont>
      <a:latin typeface="Calibri Light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2.xml><?xml version="1.0" encoding="utf-8"?>
<a:themeOverride xmlns:a="http://schemas.openxmlformats.org/drawingml/2006/main">
  <a:clrScheme name="FACTSET DEMO">
    <a:dk1>
      <a:srgbClr val="000000"/>
    </a:dk1>
    <a:lt1>
      <a:srgbClr val="FFFFFF"/>
    </a:lt1>
    <a:dk2>
      <a:srgbClr val="4B4B4B"/>
    </a:dk2>
    <a:lt2>
      <a:srgbClr val="E1E1E1"/>
    </a:lt2>
    <a:accent1>
      <a:srgbClr val="00AEEF"/>
    </a:accent1>
    <a:accent2>
      <a:srgbClr val="004988"/>
    </a:accent2>
    <a:accent3>
      <a:srgbClr val="7CBA0C"/>
    </a:accent3>
    <a:accent4>
      <a:srgbClr val="AFAFAF"/>
    </a:accent4>
    <a:accent5>
      <a:srgbClr val="182A54"/>
    </a:accent5>
    <a:accent6>
      <a:srgbClr val="863484"/>
    </a:accent6>
    <a:hlink>
      <a:srgbClr val="00AEEF"/>
    </a:hlink>
    <a:folHlink>
      <a:srgbClr val="00AEEF"/>
    </a:folHlink>
  </a:clrScheme>
  <a:fontScheme name="Office">
    <a:majorFont>
      <a:latin typeface="Calibri Light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3.xml><?xml version="1.0" encoding="utf-8"?>
<a:themeOverride xmlns:a="http://schemas.openxmlformats.org/drawingml/2006/main">
  <a:clrScheme name="自定义 1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003778"/>
    </a:accent1>
    <a:accent2>
      <a:srgbClr val="BFBFBF"/>
    </a:accent2>
    <a:accent3>
      <a:srgbClr val="FF6464"/>
    </a:accent3>
    <a:accent4>
      <a:srgbClr val="00AEEF"/>
    </a:accent4>
    <a:accent5>
      <a:srgbClr val="B40000"/>
    </a:accent5>
    <a:accent6>
      <a:srgbClr val="BFEBFB"/>
    </a:accent6>
    <a:hlink>
      <a:srgbClr val="0563C1"/>
    </a:hlink>
    <a:folHlink>
      <a:srgbClr val="954F72"/>
    </a:folHlink>
  </a:clrScheme>
  <a:fontScheme name="Office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4.xml><?xml version="1.0" encoding="utf-8"?>
<a:themeOverride xmlns:a="http://schemas.openxmlformats.org/drawingml/2006/main">
  <a:clrScheme name="自定义 1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003778"/>
    </a:accent1>
    <a:accent2>
      <a:srgbClr val="BFBFBF"/>
    </a:accent2>
    <a:accent3>
      <a:srgbClr val="FF6464"/>
    </a:accent3>
    <a:accent4>
      <a:srgbClr val="00AEEF"/>
    </a:accent4>
    <a:accent5>
      <a:srgbClr val="B40000"/>
    </a:accent5>
    <a:accent6>
      <a:srgbClr val="BFEBFB"/>
    </a:accent6>
    <a:hlink>
      <a:srgbClr val="0563C1"/>
    </a:hlink>
    <a:folHlink>
      <a:srgbClr val="954F72"/>
    </a:folHlink>
  </a:clrScheme>
  <a:fontScheme name="Office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5.xml><?xml version="1.0" encoding="utf-8"?>
<a:themeOverride xmlns:a="http://schemas.openxmlformats.org/drawingml/2006/main">
  <a:clrScheme name="自定义 1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003778"/>
    </a:accent1>
    <a:accent2>
      <a:srgbClr val="BFBFBF"/>
    </a:accent2>
    <a:accent3>
      <a:srgbClr val="FF6464"/>
    </a:accent3>
    <a:accent4>
      <a:srgbClr val="00AEEF"/>
    </a:accent4>
    <a:accent5>
      <a:srgbClr val="B40000"/>
    </a:accent5>
    <a:accent6>
      <a:srgbClr val="BFEBFB"/>
    </a:accent6>
    <a:hlink>
      <a:srgbClr val="0563C1"/>
    </a:hlink>
    <a:folHlink>
      <a:srgbClr val="954F72"/>
    </a:folHlink>
  </a:clrScheme>
  <a:fontScheme name="Office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6.xml><?xml version="1.0" encoding="utf-8"?>
<a:themeOverride xmlns:a="http://schemas.openxmlformats.org/drawingml/2006/main">
  <a:clrScheme name="自定义 1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003778"/>
    </a:accent1>
    <a:accent2>
      <a:srgbClr val="BFBFBF"/>
    </a:accent2>
    <a:accent3>
      <a:srgbClr val="FF6464"/>
    </a:accent3>
    <a:accent4>
      <a:srgbClr val="00AEEF"/>
    </a:accent4>
    <a:accent5>
      <a:srgbClr val="B40000"/>
    </a:accent5>
    <a:accent6>
      <a:srgbClr val="BFEBFB"/>
    </a:accent6>
    <a:hlink>
      <a:srgbClr val="0563C1"/>
    </a:hlink>
    <a:folHlink>
      <a:srgbClr val="954F72"/>
    </a:folHlink>
  </a:clrScheme>
  <a:fontScheme name="Office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7.xml><?xml version="1.0" encoding="utf-8"?>
<a:themeOverride xmlns:a="http://schemas.openxmlformats.org/drawingml/2006/main">
  <a:clrScheme name="自定义 1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003778"/>
    </a:accent1>
    <a:accent2>
      <a:srgbClr val="BFBFBF"/>
    </a:accent2>
    <a:accent3>
      <a:srgbClr val="FF6464"/>
    </a:accent3>
    <a:accent4>
      <a:srgbClr val="00AEEF"/>
    </a:accent4>
    <a:accent5>
      <a:srgbClr val="B40000"/>
    </a:accent5>
    <a:accent6>
      <a:srgbClr val="BFEBFB"/>
    </a:accent6>
    <a:hlink>
      <a:srgbClr val="0563C1"/>
    </a:hlink>
    <a:folHlink>
      <a:srgbClr val="954F72"/>
    </a:folHlink>
  </a:clrScheme>
  <a:fontScheme name="Office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8.xml><?xml version="1.0" encoding="utf-8"?>
<a:themeOverride xmlns:a="http://schemas.openxmlformats.org/drawingml/2006/main">
  <a:clrScheme name="自定义 1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003778"/>
    </a:accent1>
    <a:accent2>
      <a:srgbClr val="BFBFBF"/>
    </a:accent2>
    <a:accent3>
      <a:srgbClr val="FF6464"/>
    </a:accent3>
    <a:accent4>
      <a:srgbClr val="00AEEF"/>
    </a:accent4>
    <a:accent5>
      <a:srgbClr val="B40000"/>
    </a:accent5>
    <a:accent6>
      <a:srgbClr val="BFEBFB"/>
    </a:accent6>
    <a:hlink>
      <a:srgbClr val="0563C1"/>
    </a:hlink>
    <a:folHlink>
      <a:srgbClr val="954F72"/>
    </a:folHlink>
  </a:clrScheme>
  <a:fontScheme name="Office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9.xml><?xml version="1.0" encoding="utf-8"?>
<a:themeOverride xmlns:a="http://schemas.openxmlformats.org/drawingml/2006/main">
  <a:clrScheme name="自定义 1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003778"/>
    </a:accent1>
    <a:accent2>
      <a:srgbClr val="BFBFBF"/>
    </a:accent2>
    <a:accent3>
      <a:srgbClr val="FF6464"/>
    </a:accent3>
    <a:accent4>
      <a:srgbClr val="00AEEF"/>
    </a:accent4>
    <a:accent5>
      <a:srgbClr val="B40000"/>
    </a:accent5>
    <a:accent6>
      <a:srgbClr val="BFEBFB"/>
    </a:accent6>
    <a:hlink>
      <a:srgbClr val="0563C1"/>
    </a:hlink>
    <a:folHlink>
      <a:srgbClr val="954F72"/>
    </a:folHlink>
  </a:clrScheme>
  <a:fontScheme name="Office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0.xml><?xml version="1.0" encoding="utf-8"?>
<a:themeOverride xmlns:a="http://schemas.openxmlformats.org/drawingml/2006/main">
  <a:clrScheme name="自定义 1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003778"/>
    </a:accent1>
    <a:accent2>
      <a:srgbClr val="BFBFBF"/>
    </a:accent2>
    <a:accent3>
      <a:srgbClr val="FF6464"/>
    </a:accent3>
    <a:accent4>
      <a:srgbClr val="00AEEF"/>
    </a:accent4>
    <a:accent5>
      <a:srgbClr val="B40000"/>
    </a:accent5>
    <a:accent6>
      <a:srgbClr val="BFEBFB"/>
    </a:accent6>
    <a:hlink>
      <a:srgbClr val="0563C1"/>
    </a:hlink>
    <a:folHlink>
      <a:srgbClr val="954F72"/>
    </a:folHlink>
  </a:clrScheme>
  <a:fontScheme name="Office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1.xml><?xml version="1.0" encoding="utf-8"?>
<a:themeOverride xmlns:a="http://schemas.openxmlformats.org/drawingml/2006/main">
  <a:clrScheme name="自定义 1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003778"/>
    </a:accent1>
    <a:accent2>
      <a:srgbClr val="BFBFBF"/>
    </a:accent2>
    <a:accent3>
      <a:srgbClr val="FF6464"/>
    </a:accent3>
    <a:accent4>
      <a:srgbClr val="00AEEF"/>
    </a:accent4>
    <a:accent5>
      <a:srgbClr val="B40000"/>
    </a:accent5>
    <a:accent6>
      <a:srgbClr val="BFEBFB"/>
    </a:accent6>
    <a:hlink>
      <a:srgbClr val="0563C1"/>
    </a:hlink>
    <a:folHlink>
      <a:srgbClr val="954F72"/>
    </a:folHlink>
  </a:clrScheme>
  <a:fontScheme name="Office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2.xml><?xml version="1.0" encoding="utf-8"?>
<a:themeOverride xmlns:a="http://schemas.openxmlformats.org/drawingml/2006/main">
  <a:clrScheme name="自定义 1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003778"/>
    </a:accent1>
    <a:accent2>
      <a:srgbClr val="BFBFBF"/>
    </a:accent2>
    <a:accent3>
      <a:srgbClr val="FF6464"/>
    </a:accent3>
    <a:accent4>
      <a:srgbClr val="00AEEF"/>
    </a:accent4>
    <a:accent5>
      <a:srgbClr val="B40000"/>
    </a:accent5>
    <a:accent6>
      <a:srgbClr val="BFEBFB"/>
    </a:accent6>
    <a:hlink>
      <a:srgbClr val="0563C1"/>
    </a:hlink>
    <a:folHlink>
      <a:srgbClr val="954F72"/>
    </a:folHlink>
  </a:clrScheme>
  <a:fontScheme name="Office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3.xml><?xml version="1.0" encoding="utf-8"?>
<a:themeOverride xmlns:a="http://schemas.openxmlformats.org/drawingml/2006/main">
  <a:clrScheme name="自定义 1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003778"/>
    </a:accent1>
    <a:accent2>
      <a:srgbClr val="BFBFBF"/>
    </a:accent2>
    <a:accent3>
      <a:srgbClr val="FF6464"/>
    </a:accent3>
    <a:accent4>
      <a:srgbClr val="00AEEF"/>
    </a:accent4>
    <a:accent5>
      <a:srgbClr val="B40000"/>
    </a:accent5>
    <a:accent6>
      <a:srgbClr val="BFEBFB"/>
    </a:accent6>
    <a:hlink>
      <a:srgbClr val="0563C1"/>
    </a:hlink>
    <a:folHlink>
      <a:srgbClr val="954F72"/>
    </a:folHlink>
  </a:clrScheme>
  <a:fontScheme name="Office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4.xml><?xml version="1.0" encoding="utf-8"?>
<a:themeOverride xmlns:a="http://schemas.openxmlformats.org/drawingml/2006/main">
  <a:clrScheme name="自定义 1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003778"/>
    </a:accent1>
    <a:accent2>
      <a:srgbClr val="BFBFBF"/>
    </a:accent2>
    <a:accent3>
      <a:srgbClr val="FF6464"/>
    </a:accent3>
    <a:accent4>
      <a:srgbClr val="00AEEF"/>
    </a:accent4>
    <a:accent5>
      <a:srgbClr val="B40000"/>
    </a:accent5>
    <a:accent6>
      <a:srgbClr val="BFEBFB"/>
    </a:accent6>
    <a:hlink>
      <a:srgbClr val="0563C1"/>
    </a:hlink>
    <a:folHlink>
      <a:srgbClr val="954F72"/>
    </a:folHlink>
  </a:clrScheme>
  <a:fontScheme name="Office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5.xml><?xml version="1.0" encoding="utf-8"?>
<a:themeOverride xmlns:a="http://schemas.openxmlformats.org/drawingml/2006/main">
  <a:clrScheme name="自定义 1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003778"/>
    </a:accent1>
    <a:accent2>
      <a:srgbClr val="BFBFBF"/>
    </a:accent2>
    <a:accent3>
      <a:srgbClr val="FF6464"/>
    </a:accent3>
    <a:accent4>
      <a:srgbClr val="00AEEF"/>
    </a:accent4>
    <a:accent5>
      <a:srgbClr val="B40000"/>
    </a:accent5>
    <a:accent6>
      <a:srgbClr val="BFEBFB"/>
    </a:accent6>
    <a:hlink>
      <a:srgbClr val="0563C1"/>
    </a:hlink>
    <a:folHlink>
      <a:srgbClr val="954F72"/>
    </a:folHlink>
  </a:clrScheme>
  <a:fontScheme name="Office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6.xml><?xml version="1.0" encoding="utf-8"?>
<a:themeOverride xmlns:a="http://schemas.openxmlformats.org/drawingml/2006/main">
  <a:clrScheme name="自定义 1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003778"/>
    </a:accent1>
    <a:accent2>
      <a:srgbClr val="BFBFBF"/>
    </a:accent2>
    <a:accent3>
      <a:srgbClr val="FF6464"/>
    </a:accent3>
    <a:accent4>
      <a:srgbClr val="00AEEF"/>
    </a:accent4>
    <a:accent5>
      <a:srgbClr val="B40000"/>
    </a:accent5>
    <a:accent6>
      <a:srgbClr val="BFEBFB"/>
    </a:accent6>
    <a:hlink>
      <a:srgbClr val="0563C1"/>
    </a:hlink>
    <a:folHlink>
      <a:srgbClr val="954F72"/>
    </a:folHlink>
  </a:clrScheme>
  <a:fontScheme name="Office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7.xml><?xml version="1.0" encoding="utf-8"?>
<a:themeOverride xmlns:a="http://schemas.openxmlformats.org/drawingml/2006/main">
  <a:clrScheme name="自定义 1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003778"/>
    </a:accent1>
    <a:accent2>
      <a:srgbClr val="BFBFBF"/>
    </a:accent2>
    <a:accent3>
      <a:srgbClr val="FF6464"/>
    </a:accent3>
    <a:accent4>
      <a:srgbClr val="00AEEF"/>
    </a:accent4>
    <a:accent5>
      <a:srgbClr val="B40000"/>
    </a:accent5>
    <a:accent6>
      <a:srgbClr val="BFEBFB"/>
    </a:accent6>
    <a:hlink>
      <a:srgbClr val="0563C1"/>
    </a:hlink>
    <a:folHlink>
      <a:srgbClr val="954F72"/>
    </a:folHlink>
  </a:clrScheme>
  <a:fontScheme name="Office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8.xml><?xml version="1.0" encoding="utf-8"?>
<a:themeOverride xmlns:a="http://schemas.openxmlformats.org/drawingml/2006/main">
  <a:clrScheme name="自定义 1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003778"/>
    </a:accent1>
    <a:accent2>
      <a:srgbClr val="BFBFBF"/>
    </a:accent2>
    <a:accent3>
      <a:srgbClr val="FF6464"/>
    </a:accent3>
    <a:accent4>
      <a:srgbClr val="00AEEF"/>
    </a:accent4>
    <a:accent5>
      <a:srgbClr val="B40000"/>
    </a:accent5>
    <a:accent6>
      <a:srgbClr val="BFEBFB"/>
    </a:accent6>
    <a:hlink>
      <a:srgbClr val="0563C1"/>
    </a:hlink>
    <a:folHlink>
      <a:srgbClr val="954F72"/>
    </a:folHlink>
  </a:clrScheme>
  <a:fontScheme name="Office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9.xml><?xml version="1.0" encoding="utf-8"?>
<a:themeOverride xmlns:a="http://schemas.openxmlformats.org/drawingml/2006/main">
  <a:clrScheme name="自定义 1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003778"/>
    </a:accent1>
    <a:accent2>
      <a:srgbClr val="BFBFBF"/>
    </a:accent2>
    <a:accent3>
      <a:srgbClr val="FF6464"/>
    </a:accent3>
    <a:accent4>
      <a:srgbClr val="00AEEF"/>
    </a:accent4>
    <a:accent5>
      <a:srgbClr val="B40000"/>
    </a:accent5>
    <a:accent6>
      <a:srgbClr val="BFEBFB"/>
    </a:accent6>
    <a:hlink>
      <a:srgbClr val="0563C1"/>
    </a:hlink>
    <a:folHlink>
      <a:srgbClr val="954F72"/>
    </a:folHlink>
  </a:clrScheme>
  <a:fontScheme name="Office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0.xml><?xml version="1.0" encoding="utf-8"?>
<a:themeOverride xmlns:a="http://schemas.openxmlformats.org/drawingml/2006/main">
  <a:clrScheme name="自定义 1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003778"/>
    </a:accent1>
    <a:accent2>
      <a:srgbClr val="BFBFBF"/>
    </a:accent2>
    <a:accent3>
      <a:srgbClr val="FF6464"/>
    </a:accent3>
    <a:accent4>
      <a:srgbClr val="00AEEF"/>
    </a:accent4>
    <a:accent5>
      <a:srgbClr val="B40000"/>
    </a:accent5>
    <a:accent6>
      <a:srgbClr val="BFEBFB"/>
    </a:accent6>
    <a:hlink>
      <a:srgbClr val="0563C1"/>
    </a:hlink>
    <a:folHlink>
      <a:srgbClr val="954F72"/>
    </a:folHlink>
  </a:clrScheme>
  <a:fontScheme name="Office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1.xml><?xml version="1.0" encoding="utf-8"?>
<a:themeOverride xmlns:a="http://schemas.openxmlformats.org/drawingml/2006/main">
  <a:clrScheme name="自定义 1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003778"/>
    </a:accent1>
    <a:accent2>
      <a:srgbClr val="BFBFBF"/>
    </a:accent2>
    <a:accent3>
      <a:srgbClr val="FF6464"/>
    </a:accent3>
    <a:accent4>
      <a:srgbClr val="00AEEF"/>
    </a:accent4>
    <a:accent5>
      <a:srgbClr val="B40000"/>
    </a:accent5>
    <a:accent6>
      <a:srgbClr val="BFEBFB"/>
    </a:accent6>
    <a:hlink>
      <a:srgbClr val="0563C1"/>
    </a:hlink>
    <a:folHlink>
      <a:srgbClr val="954F72"/>
    </a:folHlink>
  </a:clrScheme>
  <a:fontScheme name="Office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2.xml><?xml version="1.0" encoding="utf-8"?>
<a:themeOverride xmlns:a="http://schemas.openxmlformats.org/drawingml/2006/main">
  <a:clrScheme name="自定义 1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003778"/>
    </a:accent1>
    <a:accent2>
      <a:srgbClr val="BFBFBF"/>
    </a:accent2>
    <a:accent3>
      <a:srgbClr val="FF6464"/>
    </a:accent3>
    <a:accent4>
      <a:srgbClr val="00AEEF"/>
    </a:accent4>
    <a:accent5>
      <a:srgbClr val="B40000"/>
    </a:accent5>
    <a:accent6>
      <a:srgbClr val="BFEBFB"/>
    </a:accent6>
    <a:hlink>
      <a:srgbClr val="0563C1"/>
    </a:hlink>
    <a:folHlink>
      <a:srgbClr val="954F72"/>
    </a:folHlink>
  </a:clrScheme>
  <a:fontScheme name="Office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3.xml><?xml version="1.0" encoding="utf-8"?>
<a:themeOverride xmlns:a="http://schemas.openxmlformats.org/drawingml/2006/main">
  <a:clrScheme name="自定义 1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003778"/>
    </a:accent1>
    <a:accent2>
      <a:srgbClr val="BFBFBF"/>
    </a:accent2>
    <a:accent3>
      <a:srgbClr val="FF6464"/>
    </a:accent3>
    <a:accent4>
      <a:srgbClr val="00AEEF"/>
    </a:accent4>
    <a:accent5>
      <a:srgbClr val="B40000"/>
    </a:accent5>
    <a:accent6>
      <a:srgbClr val="BFEBFB"/>
    </a:accent6>
    <a:hlink>
      <a:srgbClr val="0563C1"/>
    </a:hlink>
    <a:folHlink>
      <a:srgbClr val="954F72"/>
    </a:folHlink>
  </a:clrScheme>
  <a:fontScheme name="Office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4.xml><?xml version="1.0" encoding="utf-8"?>
<a:themeOverride xmlns:a="http://schemas.openxmlformats.org/drawingml/2006/main">
  <a:clrScheme name="自定义 1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003778"/>
    </a:accent1>
    <a:accent2>
      <a:srgbClr val="BFBFBF"/>
    </a:accent2>
    <a:accent3>
      <a:srgbClr val="FF6464"/>
    </a:accent3>
    <a:accent4>
      <a:srgbClr val="00AEEF"/>
    </a:accent4>
    <a:accent5>
      <a:srgbClr val="B40000"/>
    </a:accent5>
    <a:accent6>
      <a:srgbClr val="BFEBFB"/>
    </a:accent6>
    <a:hlink>
      <a:srgbClr val="0563C1"/>
    </a:hlink>
    <a:folHlink>
      <a:srgbClr val="954F72"/>
    </a:folHlink>
  </a:clrScheme>
  <a:fontScheme name="Office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5.xml><?xml version="1.0" encoding="utf-8"?>
<a:themeOverride xmlns:a="http://schemas.openxmlformats.org/drawingml/2006/main">
  <a:clrScheme name="自定义 1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003778"/>
    </a:accent1>
    <a:accent2>
      <a:srgbClr val="BFBFBF"/>
    </a:accent2>
    <a:accent3>
      <a:srgbClr val="FF6464"/>
    </a:accent3>
    <a:accent4>
      <a:srgbClr val="00AEEF"/>
    </a:accent4>
    <a:accent5>
      <a:srgbClr val="B40000"/>
    </a:accent5>
    <a:accent6>
      <a:srgbClr val="BFEBFB"/>
    </a:accent6>
    <a:hlink>
      <a:srgbClr val="0563C1"/>
    </a:hlink>
    <a:folHlink>
      <a:srgbClr val="954F72"/>
    </a:folHlink>
  </a:clrScheme>
  <a:fontScheme name="Office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6.xml><?xml version="1.0" encoding="utf-8"?>
<a:themeOverride xmlns:a="http://schemas.openxmlformats.org/drawingml/2006/main">
  <a:clrScheme name="自定义 1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003778"/>
    </a:accent1>
    <a:accent2>
      <a:srgbClr val="BFBFBF"/>
    </a:accent2>
    <a:accent3>
      <a:srgbClr val="FF6464"/>
    </a:accent3>
    <a:accent4>
      <a:srgbClr val="00AEEF"/>
    </a:accent4>
    <a:accent5>
      <a:srgbClr val="B40000"/>
    </a:accent5>
    <a:accent6>
      <a:srgbClr val="BFEBFB"/>
    </a:accent6>
    <a:hlink>
      <a:srgbClr val="0563C1"/>
    </a:hlink>
    <a:folHlink>
      <a:srgbClr val="954F72"/>
    </a:folHlink>
  </a:clrScheme>
  <a:fontScheme name="Office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7.xml><?xml version="1.0" encoding="utf-8"?>
<a:themeOverride xmlns:a="http://schemas.openxmlformats.org/drawingml/2006/main">
  <a:clrScheme name="自定义 1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003778"/>
    </a:accent1>
    <a:accent2>
      <a:srgbClr val="BFBFBF"/>
    </a:accent2>
    <a:accent3>
      <a:srgbClr val="FF6464"/>
    </a:accent3>
    <a:accent4>
      <a:srgbClr val="00AEEF"/>
    </a:accent4>
    <a:accent5>
      <a:srgbClr val="B40000"/>
    </a:accent5>
    <a:accent6>
      <a:srgbClr val="BFEBFB"/>
    </a:accent6>
    <a:hlink>
      <a:srgbClr val="0563C1"/>
    </a:hlink>
    <a:folHlink>
      <a:srgbClr val="954F72"/>
    </a:folHlink>
  </a:clrScheme>
  <a:fontScheme name="Office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8.xml><?xml version="1.0" encoding="utf-8"?>
<a:themeOverride xmlns:a="http://schemas.openxmlformats.org/drawingml/2006/main">
  <a:clrScheme name="自定义 1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003778"/>
    </a:accent1>
    <a:accent2>
      <a:srgbClr val="BFBFBF"/>
    </a:accent2>
    <a:accent3>
      <a:srgbClr val="FF6464"/>
    </a:accent3>
    <a:accent4>
      <a:srgbClr val="00AEEF"/>
    </a:accent4>
    <a:accent5>
      <a:srgbClr val="B40000"/>
    </a:accent5>
    <a:accent6>
      <a:srgbClr val="BFEBFB"/>
    </a:accent6>
    <a:hlink>
      <a:srgbClr val="0563C1"/>
    </a:hlink>
    <a:folHlink>
      <a:srgbClr val="954F72"/>
    </a:folHlink>
  </a:clrScheme>
  <a:fontScheme name="Office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9.xml><?xml version="1.0" encoding="utf-8"?>
<a:themeOverride xmlns:a="http://schemas.openxmlformats.org/drawingml/2006/main">
  <a:clrScheme name="自定义 1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003778"/>
    </a:accent1>
    <a:accent2>
      <a:srgbClr val="BFBFBF"/>
    </a:accent2>
    <a:accent3>
      <a:srgbClr val="FF6464"/>
    </a:accent3>
    <a:accent4>
      <a:srgbClr val="00AEEF"/>
    </a:accent4>
    <a:accent5>
      <a:srgbClr val="B40000"/>
    </a:accent5>
    <a:accent6>
      <a:srgbClr val="BFEBFB"/>
    </a:accent6>
    <a:hlink>
      <a:srgbClr val="0563C1"/>
    </a:hlink>
    <a:folHlink>
      <a:srgbClr val="954F72"/>
    </a:folHlink>
  </a:clrScheme>
  <a:fontScheme name="Office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40.xml><?xml version="1.0" encoding="utf-8"?>
<a:themeOverride xmlns:a="http://schemas.openxmlformats.org/drawingml/2006/main">
  <a:clrScheme name="自定义 1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003778"/>
    </a:accent1>
    <a:accent2>
      <a:srgbClr val="BFBFBF"/>
    </a:accent2>
    <a:accent3>
      <a:srgbClr val="FF6464"/>
    </a:accent3>
    <a:accent4>
      <a:srgbClr val="00AEEF"/>
    </a:accent4>
    <a:accent5>
      <a:srgbClr val="B40000"/>
    </a:accent5>
    <a:accent6>
      <a:srgbClr val="BFEBFB"/>
    </a:accent6>
    <a:hlink>
      <a:srgbClr val="0563C1"/>
    </a:hlink>
    <a:folHlink>
      <a:srgbClr val="954F72"/>
    </a:folHlink>
  </a:clrScheme>
  <a:fontScheme name="Office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41.xml><?xml version="1.0" encoding="utf-8"?>
<a:themeOverride xmlns:a="http://schemas.openxmlformats.org/drawingml/2006/main">
  <a:clrScheme name="自定义 1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003778"/>
    </a:accent1>
    <a:accent2>
      <a:srgbClr val="BFBFBF"/>
    </a:accent2>
    <a:accent3>
      <a:srgbClr val="FF6464"/>
    </a:accent3>
    <a:accent4>
      <a:srgbClr val="00AEEF"/>
    </a:accent4>
    <a:accent5>
      <a:srgbClr val="B40000"/>
    </a:accent5>
    <a:accent6>
      <a:srgbClr val="BFEBFB"/>
    </a:accent6>
    <a:hlink>
      <a:srgbClr val="0563C1"/>
    </a:hlink>
    <a:folHlink>
      <a:srgbClr val="954F72"/>
    </a:folHlink>
  </a:clrScheme>
  <a:fontScheme name="Office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42.xml><?xml version="1.0" encoding="utf-8"?>
<a:themeOverride xmlns:a="http://schemas.openxmlformats.org/drawingml/2006/main">
  <a:clrScheme name="自定义 1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003778"/>
    </a:accent1>
    <a:accent2>
      <a:srgbClr val="BFBFBF"/>
    </a:accent2>
    <a:accent3>
      <a:srgbClr val="FF6464"/>
    </a:accent3>
    <a:accent4>
      <a:srgbClr val="00AEEF"/>
    </a:accent4>
    <a:accent5>
      <a:srgbClr val="B40000"/>
    </a:accent5>
    <a:accent6>
      <a:srgbClr val="BFEBFB"/>
    </a:accent6>
    <a:hlink>
      <a:srgbClr val="0563C1"/>
    </a:hlink>
    <a:folHlink>
      <a:srgbClr val="954F72"/>
    </a:folHlink>
  </a:clrScheme>
  <a:fontScheme name="Office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43.xml><?xml version="1.0" encoding="utf-8"?>
<a:themeOverride xmlns:a="http://schemas.openxmlformats.org/drawingml/2006/main">
  <a:clrScheme name="自定义 1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003778"/>
    </a:accent1>
    <a:accent2>
      <a:srgbClr val="BFBFBF"/>
    </a:accent2>
    <a:accent3>
      <a:srgbClr val="FF6464"/>
    </a:accent3>
    <a:accent4>
      <a:srgbClr val="00AEEF"/>
    </a:accent4>
    <a:accent5>
      <a:srgbClr val="B40000"/>
    </a:accent5>
    <a:accent6>
      <a:srgbClr val="BFEBFB"/>
    </a:accent6>
    <a:hlink>
      <a:srgbClr val="0563C1"/>
    </a:hlink>
    <a:folHlink>
      <a:srgbClr val="954F72"/>
    </a:folHlink>
  </a:clrScheme>
  <a:fontScheme name="Office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44.xml><?xml version="1.0" encoding="utf-8"?>
<a:themeOverride xmlns:a="http://schemas.openxmlformats.org/drawingml/2006/main">
  <a:clrScheme name="自定义 1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003778"/>
    </a:accent1>
    <a:accent2>
      <a:srgbClr val="BFBFBF"/>
    </a:accent2>
    <a:accent3>
      <a:srgbClr val="FF6464"/>
    </a:accent3>
    <a:accent4>
      <a:srgbClr val="00AEEF"/>
    </a:accent4>
    <a:accent5>
      <a:srgbClr val="B40000"/>
    </a:accent5>
    <a:accent6>
      <a:srgbClr val="BFEBFB"/>
    </a:accent6>
    <a:hlink>
      <a:srgbClr val="0563C1"/>
    </a:hlink>
    <a:folHlink>
      <a:srgbClr val="954F72"/>
    </a:folHlink>
  </a:clrScheme>
  <a:fontScheme name="Office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45.xml><?xml version="1.0" encoding="utf-8"?>
<a:themeOverride xmlns:a="http://schemas.openxmlformats.org/drawingml/2006/main">
  <a:clrScheme name="自定义 1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003778"/>
    </a:accent1>
    <a:accent2>
      <a:srgbClr val="BFBFBF"/>
    </a:accent2>
    <a:accent3>
      <a:srgbClr val="FF6464"/>
    </a:accent3>
    <a:accent4>
      <a:srgbClr val="00AEEF"/>
    </a:accent4>
    <a:accent5>
      <a:srgbClr val="B40000"/>
    </a:accent5>
    <a:accent6>
      <a:srgbClr val="BFEBFB"/>
    </a:accent6>
    <a:hlink>
      <a:srgbClr val="0563C1"/>
    </a:hlink>
    <a:folHlink>
      <a:srgbClr val="954F72"/>
    </a:folHlink>
  </a:clrScheme>
  <a:fontScheme name="Office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46.xml><?xml version="1.0" encoding="utf-8"?>
<a:themeOverride xmlns:a="http://schemas.openxmlformats.org/drawingml/2006/main">
  <a:clrScheme name="自定义 1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003778"/>
    </a:accent1>
    <a:accent2>
      <a:srgbClr val="BFBFBF"/>
    </a:accent2>
    <a:accent3>
      <a:srgbClr val="FF6464"/>
    </a:accent3>
    <a:accent4>
      <a:srgbClr val="00AEEF"/>
    </a:accent4>
    <a:accent5>
      <a:srgbClr val="B40000"/>
    </a:accent5>
    <a:accent6>
      <a:srgbClr val="BFEBFB"/>
    </a:accent6>
    <a:hlink>
      <a:srgbClr val="0563C1"/>
    </a:hlink>
    <a:folHlink>
      <a:srgbClr val="954F72"/>
    </a:folHlink>
  </a:clrScheme>
  <a:fontScheme name="Office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47.xml><?xml version="1.0" encoding="utf-8"?>
<a:themeOverride xmlns:a="http://schemas.openxmlformats.org/drawingml/2006/main">
  <a:clrScheme name="自定义 1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003778"/>
    </a:accent1>
    <a:accent2>
      <a:srgbClr val="BFBFBF"/>
    </a:accent2>
    <a:accent3>
      <a:srgbClr val="FF6464"/>
    </a:accent3>
    <a:accent4>
      <a:srgbClr val="00AEEF"/>
    </a:accent4>
    <a:accent5>
      <a:srgbClr val="B40000"/>
    </a:accent5>
    <a:accent6>
      <a:srgbClr val="BFEBFB"/>
    </a:accent6>
    <a:hlink>
      <a:srgbClr val="0563C1"/>
    </a:hlink>
    <a:folHlink>
      <a:srgbClr val="954F72"/>
    </a:folHlink>
  </a:clrScheme>
  <a:fontScheme name="Office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48.xml><?xml version="1.0" encoding="utf-8"?>
<a:themeOverride xmlns:a="http://schemas.openxmlformats.org/drawingml/2006/main">
  <a:clrScheme name="自定义 1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003778"/>
    </a:accent1>
    <a:accent2>
      <a:srgbClr val="BFBFBF"/>
    </a:accent2>
    <a:accent3>
      <a:srgbClr val="FF6464"/>
    </a:accent3>
    <a:accent4>
      <a:srgbClr val="00AEEF"/>
    </a:accent4>
    <a:accent5>
      <a:srgbClr val="B40000"/>
    </a:accent5>
    <a:accent6>
      <a:srgbClr val="BFEBFB"/>
    </a:accent6>
    <a:hlink>
      <a:srgbClr val="0563C1"/>
    </a:hlink>
    <a:folHlink>
      <a:srgbClr val="954F72"/>
    </a:folHlink>
  </a:clrScheme>
  <a:fontScheme name="Office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49.xml><?xml version="1.0" encoding="utf-8"?>
<a:themeOverride xmlns:a="http://schemas.openxmlformats.org/drawingml/2006/main">
  <a:clrScheme name="自定义 1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003778"/>
    </a:accent1>
    <a:accent2>
      <a:srgbClr val="BFBFBF"/>
    </a:accent2>
    <a:accent3>
      <a:srgbClr val="FF6464"/>
    </a:accent3>
    <a:accent4>
      <a:srgbClr val="00AEEF"/>
    </a:accent4>
    <a:accent5>
      <a:srgbClr val="B40000"/>
    </a:accent5>
    <a:accent6>
      <a:srgbClr val="BFEBFB"/>
    </a:accent6>
    <a:hlink>
      <a:srgbClr val="0563C1"/>
    </a:hlink>
    <a:folHlink>
      <a:srgbClr val="954F72"/>
    </a:folHlink>
  </a:clrScheme>
  <a:fontScheme name="Office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50.xml><?xml version="1.0" encoding="utf-8"?>
<a:themeOverride xmlns:a="http://schemas.openxmlformats.org/drawingml/2006/main">
  <a:clrScheme name="自定义 1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003778"/>
    </a:accent1>
    <a:accent2>
      <a:srgbClr val="BFBFBF"/>
    </a:accent2>
    <a:accent3>
      <a:srgbClr val="FF6464"/>
    </a:accent3>
    <a:accent4>
      <a:srgbClr val="00AEEF"/>
    </a:accent4>
    <a:accent5>
      <a:srgbClr val="B40000"/>
    </a:accent5>
    <a:accent6>
      <a:srgbClr val="BFEBFB"/>
    </a:accent6>
    <a:hlink>
      <a:srgbClr val="0563C1"/>
    </a:hlink>
    <a:folHlink>
      <a:srgbClr val="954F72"/>
    </a:folHlink>
  </a:clrScheme>
  <a:fontScheme name="Office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51.xml><?xml version="1.0" encoding="utf-8"?>
<a:themeOverride xmlns:a="http://schemas.openxmlformats.org/drawingml/2006/main">
  <a:clrScheme name="自定义 1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003778"/>
    </a:accent1>
    <a:accent2>
      <a:srgbClr val="BFBFBF"/>
    </a:accent2>
    <a:accent3>
      <a:srgbClr val="FF6464"/>
    </a:accent3>
    <a:accent4>
      <a:srgbClr val="00AEEF"/>
    </a:accent4>
    <a:accent5>
      <a:srgbClr val="B40000"/>
    </a:accent5>
    <a:accent6>
      <a:srgbClr val="BFEBFB"/>
    </a:accent6>
    <a:hlink>
      <a:srgbClr val="0563C1"/>
    </a:hlink>
    <a:folHlink>
      <a:srgbClr val="954F72"/>
    </a:folHlink>
  </a:clrScheme>
  <a:fontScheme name="Office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52.xml><?xml version="1.0" encoding="utf-8"?>
<a:themeOverride xmlns:a="http://schemas.openxmlformats.org/drawingml/2006/main">
  <a:clrScheme name="自定义 1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003778"/>
    </a:accent1>
    <a:accent2>
      <a:srgbClr val="BFBFBF"/>
    </a:accent2>
    <a:accent3>
      <a:srgbClr val="FF6464"/>
    </a:accent3>
    <a:accent4>
      <a:srgbClr val="00AEEF"/>
    </a:accent4>
    <a:accent5>
      <a:srgbClr val="B40000"/>
    </a:accent5>
    <a:accent6>
      <a:srgbClr val="BFEBFB"/>
    </a:accent6>
    <a:hlink>
      <a:srgbClr val="0563C1"/>
    </a:hlink>
    <a:folHlink>
      <a:srgbClr val="954F72"/>
    </a:folHlink>
  </a:clrScheme>
  <a:fontScheme name="Office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53.xml><?xml version="1.0" encoding="utf-8"?>
<a:themeOverride xmlns:a="http://schemas.openxmlformats.org/drawingml/2006/main">
  <a:clrScheme name="自定义 1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003778"/>
    </a:accent1>
    <a:accent2>
      <a:srgbClr val="BFBFBF"/>
    </a:accent2>
    <a:accent3>
      <a:srgbClr val="FF6464"/>
    </a:accent3>
    <a:accent4>
      <a:srgbClr val="00AEEF"/>
    </a:accent4>
    <a:accent5>
      <a:srgbClr val="B40000"/>
    </a:accent5>
    <a:accent6>
      <a:srgbClr val="BFEBFB"/>
    </a:accent6>
    <a:hlink>
      <a:srgbClr val="0563C1"/>
    </a:hlink>
    <a:folHlink>
      <a:srgbClr val="954F72"/>
    </a:folHlink>
  </a:clrScheme>
  <a:fontScheme name="Office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54.xml><?xml version="1.0" encoding="utf-8"?>
<a:themeOverride xmlns:a="http://schemas.openxmlformats.org/drawingml/2006/main">
  <a:clrScheme name="自定义 1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003778"/>
    </a:accent1>
    <a:accent2>
      <a:srgbClr val="BFBFBF"/>
    </a:accent2>
    <a:accent3>
      <a:srgbClr val="FF6464"/>
    </a:accent3>
    <a:accent4>
      <a:srgbClr val="00AEEF"/>
    </a:accent4>
    <a:accent5>
      <a:srgbClr val="B40000"/>
    </a:accent5>
    <a:accent6>
      <a:srgbClr val="BFEBFB"/>
    </a:accent6>
    <a:hlink>
      <a:srgbClr val="0563C1"/>
    </a:hlink>
    <a:folHlink>
      <a:srgbClr val="954F72"/>
    </a:folHlink>
  </a:clrScheme>
  <a:fontScheme name="Office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61" dT="2022-02-28T17:38:15.15" personId="{732F62E6-56F0-4409-A83E-EF7544DF8A53}" id="{C0D91F2C-C90A-4190-9607-6C076197B902}">
    <text>跟踪支架无高频指标，增加一个电池片指标</text>
  </threadedComment>
  <threadedComment ref="D64" dT="2022-03-02T10:29:01.93" personId="{732F62E6-56F0-4409-A83E-EF7544DF8A53}" id="{3C37699A-A284-496B-9480-2EC16BEE346C}">
    <text>跟踪支架无高频指标，增加一个光伏玻璃指标</text>
  </threadedComment>
  <threadedComment ref="D111" dT="2022-02-26T18:59:01.51" personId="{732F62E6-56F0-4409-A83E-EF7544DF8A53}" id="{78780FF2-F8F5-412A-8416-CD306F0AD6FF}">
    <text>信骅为服务器BMC芯片全球最大龙头（70%市占率），服务器景气指标较多，交换机、路由器又没有对应的景气指标，因此此处把服务器景气指标拿来补充上</text>
  </threadedComment>
  <threadedComment ref="D112" dT="2022-02-26T18:59:08.22" personId="{732F62E6-56F0-4409-A83E-EF7544DF8A53}" id="{1208C0FF-FA78-4782-AAB4-66722528025B}">
    <text>勤诚为服务器机壳全球最大龙头，服务器景气指标较多，交换机、路由器又没有对应的景气指标，因此此处把服务器景气指标拿来补充上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5.xml"/><Relationship Id="rId1" Type="http://schemas.openxmlformats.org/officeDocument/2006/relationships/hyperlink" Target="mailto:/=@edb()" TargetMode="External"/><Relationship Id="rId4" Type="http://schemas.openxmlformats.org/officeDocument/2006/relationships/comments" Target="../comments2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6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13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drawing" Target="../drawings/drawing15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XFD56"/>
  <sheetViews>
    <sheetView showGridLines="0" tabSelected="1" zoomScale="75" zoomScaleNormal="75" zoomScaleSheetLayoutView="70" workbookViewId="0">
      <selection activeCell="H45" sqref="H45"/>
    </sheetView>
  </sheetViews>
  <sheetFormatPr defaultColWidth="0" defaultRowHeight="20.25" zeroHeight="1" x14ac:dyDescent="0.3"/>
  <cols>
    <col min="1" max="10" width="9.28515625" style="374" customWidth="1"/>
    <col min="11" max="16384" width="8.85546875" style="374" hidden="1"/>
  </cols>
  <sheetData>
    <row r="1" spans="1:10" ht="46.5" customHeight="1" x14ac:dyDescent="0.3">
      <c r="A1" s="420" t="s">
        <v>944</v>
      </c>
      <c r="B1" s="421"/>
      <c r="C1" s="421"/>
      <c r="D1" s="421"/>
      <c r="E1" s="421"/>
      <c r="F1" s="421"/>
      <c r="G1" s="421"/>
      <c r="H1" s="421"/>
      <c r="I1" s="421"/>
      <c r="J1" s="421"/>
    </row>
    <row r="2" spans="1:10" s="376" customFormat="1" ht="15" x14ac:dyDescent="0.2">
      <c r="A2" s="375"/>
      <c r="B2" s="375"/>
      <c r="C2" s="375"/>
      <c r="D2" s="375"/>
      <c r="E2" s="375"/>
      <c r="F2" s="375"/>
      <c r="G2" s="375"/>
      <c r="H2" s="375"/>
      <c r="I2" s="375"/>
      <c r="J2" s="375"/>
    </row>
    <row r="3" spans="1:10" s="376" customFormat="1" ht="15" x14ac:dyDescent="0.2">
      <c r="A3" s="423" t="s">
        <v>1020</v>
      </c>
      <c r="B3" s="423"/>
      <c r="C3" s="423"/>
      <c r="D3" s="423"/>
      <c r="E3" s="423"/>
      <c r="F3" s="423"/>
      <c r="G3" s="423"/>
      <c r="H3" s="423"/>
      <c r="I3" s="423"/>
      <c r="J3" s="423"/>
    </row>
    <row r="4" spans="1:10" s="376" customFormat="1" ht="15" x14ac:dyDescent="0.2">
      <c r="A4" s="419" t="s">
        <v>925</v>
      </c>
      <c r="B4" s="419"/>
      <c r="C4" s="419"/>
      <c r="D4" s="419"/>
      <c r="E4" s="419"/>
      <c r="F4" s="419"/>
      <c r="G4" s="419"/>
      <c r="H4" s="419"/>
      <c r="I4" s="419"/>
      <c r="J4" s="419"/>
    </row>
    <row r="5" spans="1:10" s="376" customFormat="1" ht="15" x14ac:dyDescent="0.2">
      <c r="A5" s="419" t="s">
        <v>926</v>
      </c>
      <c r="B5" s="419"/>
      <c r="C5" s="419"/>
      <c r="D5" s="419"/>
      <c r="E5" s="419"/>
      <c r="F5" s="419"/>
      <c r="G5" s="419"/>
      <c r="H5" s="419"/>
      <c r="I5" s="419"/>
      <c r="J5" s="419"/>
    </row>
    <row r="6" spans="1:10" s="376" customFormat="1" ht="15" x14ac:dyDescent="0.2">
      <c r="A6" s="419" t="s">
        <v>927</v>
      </c>
      <c r="B6" s="419"/>
      <c r="C6" s="419"/>
      <c r="D6" s="419"/>
      <c r="E6" s="419"/>
      <c r="F6" s="419"/>
      <c r="G6" s="419"/>
      <c r="H6" s="419"/>
      <c r="I6" s="419"/>
      <c r="J6" s="419"/>
    </row>
    <row r="7" spans="1:10" s="376" customFormat="1" ht="15" x14ac:dyDescent="0.2">
      <c r="A7" s="419" t="s">
        <v>928</v>
      </c>
      <c r="B7" s="419"/>
      <c r="C7" s="419"/>
      <c r="D7" s="419"/>
      <c r="E7" s="419"/>
      <c r="F7" s="419"/>
      <c r="G7" s="419"/>
      <c r="H7" s="419"/>
      <c r="I7" s="419"/>
      <c r="J7" s="419"/>
    </row>
    <row r="8" spans="1:10" s="376" customFormat="1" ht="15" x14ac:dyDescent="0.2">
      <c r="A8" s="419" t="s">
        <v>929</v>
      </c>
      <c r="B8" s="419"/>
      <c r="C8" s="419"/>
      <c r="D8" s="419"/>
      <c r="E8" s="419"/>
      <c r="F8" s="419"/>
      <c r="G8" s="419"/>
      <c r="H8" s="419"/>
      <c r="I8" s="419"/>
      <c r="J8" s="419"/>
    </row>
    <row r="9" spans="1:10" s="376" customFormat="1" ht="15" x14ac:dyDescent="0.2">
      <c r="A9" s="419" t="s">
        <v>930</v>
      </c>
      <c r="B9" s="419"/>
      <c r="C9" s="419"/>
      <c r="D9" s="419"/>
      <c r="E9" s="419"/>
      <c r="F9" s="419"/>
      <c r="G9" s="419"/>
      <c r="H9" s="419"/>
      <c r="I9" s="419"/>
      <c r="J9" s="419"/>
    </row>
    <row r="10" spans="1:10" s="376" customFormat="1" ht="15" x14ac:dyDescent="0.2">
      <c r="A10" s="377"/>
      <c r="B10" s="377"/>
      <c r="C10" s="377"/>
      <c r="D10" s="377"/>
      <c r="E10" s="377"/>
      <c r="F10" s="377"/>
      <c r="G10" s="377"/>
      <c r="H10" s="377"/>
      <c r="I10" s="377"/>
      <c r="J10" s="377"/>
    </row>
    <row r="11" spans="1:10" s="378" customFormat="1" ht="15.75" x14ac:dyDescent="0.25">
      <c r="A11" s="422" t="s">
        <v>923</v>
      </c>
      <c r="B11" s="422"/>
      <c r="C11" s="422"/>
      <c r="D11" s="422"/>
      <c r="E11" s="422"/>
      <c r="F11" s="422"/>
      <c r="G11" s="422"/>
      <c r="H11" s="422"/>
      <c r="I11" s="422"/>
      <c r="J11" s="422"/>
    </row>
    <row r="12" spans="1:10" s="376" customFormat="1" ht="15" x14ac:dyDescent="0.2">
      <c r="A12" s="419" t="s">
        <v>931</v>
      </c>
      <c r="B12" s="419"/>
      <c r="C12" s="419"/>
      <c r="D12" s="419"/>
      <c r="E12" s="419"/>
      <c r="F12" s="419"/>
      <c r="G12" s="419"/>
      <c r="H12" s="419"/>
      <c r="I12" s="419"/>
      <c r="J12" s="419"/>
    </row>
    <row r="13" spans="1:10" s="376" customFormat="1" ht="15" x14ac:dyDescent="0.2">
      <c r="A13" s="419" t="s">
        <v>932</v>
      </c>
      <c r="B13" s="419"/>
      <c r="C13" s="419"/>
      <c r="D13" s="419"/>
      <c r="E13" s="419"/>
      <c r="F13" s="419"/>
      <c r="G13" s="419"/>
      <c r="H13" s="419"/>
      <c r="I13" s="419"/>
      <c r="J13" s="419"/>
    </row>
    <row r="14" spans="1:10" s="376" customFormat="1" ht="15" x14ac:dyDescent="0.2">
      <c r="A14" s="419" t="s">
        <v>933</v>
      </c>
      <c r="B14" s="419"/>
      <c r="C14" s="419"/>
      <c r="D14" s="419"/>
      <c r="E14" s="419"/>
      <c r="F14" s="419"/>
      <c r="G14" s="419"/>
      <c r="H14" s="419"/>
      <c r="I14" s="419"/>
      <c r="J14" s="419"/>
    </row>
    <row r="15" spans="1:10" s="376" customFormat="1" ht="15" x14ac:dyDescent="0.2">
      <c r="A15" s="419" t="s">
        <v>934</v>
      </c>
      <c r="B15" s="419"/>
      <c r="C15" s="419"/>
      <c r="D15" s="419"/>
      <c r="E15" s="419"/>
      <c r="F15" s="419"/>
      <c r="G15" s="419"/>
      <c r="H15" s="419"/>
      <c r="I15" s="419"/>
      <c r="J15" s="419"/>
    </row>
    <row r="16" spans="1:10" s="376" customFormat="1" ht="15" x14ac:dyDescent="0.2">
      <c r="A16" s="419" t="s">
        <v>935</v>
      </c>
      <c r="B16" s="419"/>
      <c r="C16" s="419"/>
      <c r="D16" s="419"/>
      <c r="E16" s="419"/>
      <c r="F16" s="419"/>
      <c r="G16" s="419"/>
      <c r="H16" s="419"/>
      <c r="I16" s="419"/>
      <c r="J16" s="419"/>
    </row>
    <row r="17" spans="1:16384" s="383" customFormat="1" ht="15.6" customHeight="1" x14ac:dyDescent="0.2">
      <c r="A17" s="419" t="s">
        <v>936</v>
      </c>
      <c r="B17" s="419"/>
      <c r="C17" s="419"/>
      <c r="D17" s="419"/>
      <c r="E17" s="419"/>
      <c r="F17" s="419"/>
      <c r="G17" s="419"/>
      <c r="H17" s="419"/>
      <c r="I17" s="419"/>
      <c r="J17" s="419"/>
      <c r="K17" s="418"/>
      <c r="L17" s="418"/>
      <c r="M17" s="418"/>
      <c r="N17" s="418"/>
      <c r="O17" s="418"/>
      <c r="P17" s="418"/>
      <c r="Q17" s="418"/>
      <c r="R17" s="418"/>
      <c r="S17" s="418"/>
      <c r="T17" s="418"/>
      <c r="U17" s="418"/>
      <c r="V17" s="418"/>
      <c r="W17" s="418"/>
      <c r="X17" s="418"/>
      <c r="Y17" s="418"/>
      <c r="Z17" s="418"/>
      <c r="AA17" s="418"/>
      <c r="AB17" s="418"/>
      <c r="AC17" s="418"/>
      <c r="AD17" s="418"/>
      <c r="AE17" s="418"/>
      <c r="AF17" s="418"/>
      <c r="AG17" s="418"/>
      <c r="AH17" s="418"/>
      <c r="AI17" s="418"/>
      <c r="AJ17" s="418"/>
      <c r="AK17" s="418"/>
      <c r="AL17" s="418"/>
      <c r="AM17" s="418"/>
      <c r="AN17" s="418"/>
      <c r="AO17" s="418"/>
      <c r="AP17" s="418"/>
      <c r="AQ17" s="418"/>
      <c r="AR17" s="418"/>
      <c r="AS17" s="418"/>
      <c r="AT17" s="418"/>
      <c r="AU17" s="418"/>
      <c r="AV17" s="418"/>
      <c r="AW17" s="418"/>
      <c r="AX17" s="418"/>
      <c r="AY17" s="418"/>
      <c r="AZ17" s="418"/>
      <c r="BA17" s="418"/>
      <c r="BB17" s="418"/>
      <c r="BC17" s="418"/>
      <c r="BD17" s="418"/>
      <c r="BE17" s="418"/>
      <c r="BF17" s="418"/>
      <c r="BG17" s="418"/>
      <c r="BH17" s="418"/>
      <c r="BI17" s="418"/>
      <c r="BJ17" s="418"/>
      <c r="BK17" s="418"/>
      <c r="BL17" s="418"/>
      <c r="BM17" s="418"/>
      <c r="BN17" s="418"/>
      <c r="BO17" s="418"/>
      <c r="BP17" s="418"/>
      <c r="BQ17" s="418"/>
      <c r="BR17" s="418"/>
      <c r="BS17" s="418"/>
      <c r="BT17" s="418"/>
      <c r="BU17" s="418"/>
      <c r="BV17" s="418"/>
      <c r="BW17" s="418"/>
      <c r="BX17" s="418"/>
      <c r="BY17" s="418"/>
      <c r="BZ17" s="418"/>
      <c r="CA17" s="418"/>
      <c r="CB17" s="418"/>
      <c r="CC17" s="418"/>
      <c r="CD17" s="418"/>
      <c r="CE17" s="418"/>
      <c r="CF17" s="418"/>
      <c r="CG17" s="418"/>
      <c r="CH17" s="418"/>
      <c r="CI17" s="418"/>
      <c r="CJ17" s="418"/>
      <c r="CK17" s="418"/>
      <c r="CL17" s="418"/>
      <c r="CM17" s="418"/>
      <c r="CN17" s="418"/>
      <c r="CO17" s="418"/>
      <c r="CP17" s="418"/>
      <c r="CQ17" s="418"/>
      <c r="CR17" s="418"/>
      <c r="CS17" s="418"/>
      <c r="CT17" s="418"/>
      <c r="CU17" s="418"/>
      <c r="CV17" s="418"/>
      <c r="CW17" s="418"/>
      <c r="CX17" s="418"/>
      <c r="CY17" s="418"/>
      <c r="CZ17" s="418"/>
      <c r="DA17" s="418"/>
      <c r="DB17" s="418"/>
      <c r="DC17" s="418"/>
      <c r="DD17" s="418"/>
      <c r="DE17" s="418"/>
      <c r="DF17" s="418"/>
      <c r="DG17" s="418"/>
      <c r="DH17" s="418"/>
      <c r="DI17" s="418"/>
      <c r="DJ17" s="418"/>
      <c r="DK17" s="418"/>
      <c r="DL17" s="418"/>
      <c r="DM17" s="418"/>
      <c r="DN17" s="418"/>
      <c r="DO17" s="418"/>
      <c r="DP17" s="418"/>
      <c r="DQ17" s="418"/>
      <c r="DR17" s="418"/>
      <c r="DS17" s="418"/>
      <c r="DT17" s="418"/>
      <c r="DU17" s="418"/>
      <c r="DV17" s="418"/>
      <c r="DW17" s="418"/>
      <c r="DX17" s="418"/>
      <c r="DY17" s="418"/>
      <c r="DZ17" s="418"/>
      <c r="EA17" s="418"/>
      <c r="EB17" s="418"/>
      <c r="EC17" s="418"/>
      <c r="ED17" s="418"/>
      <c r="EE17" s="418"/>
      <c r="EF17" s="418"/>
      <c r="EG17" s="418"/>
      <c r="EH17" s="418"/>
      <c r="EI17" s="418"/>
      <c r="EJ17" s="418"/>
      <c r="EK17" s="418"/>
      <c r="EL17" s="418"/>
      <c r="EM17" s="418"/>
      <c r="EN17" s="418"/>
      <c r="EO17" s="418"/>
      <c r="EP17" s="418"/>
      <c r="EQ17" s="418"/>
      <c r="ER17" s="418"/>
      <c r="ES17" s="418"/>
      <c r="ET17" s="418"/>
      <c r="EU17" s="418"/>
      <c r="EV17" s="418"/>
      <c r="EW17" s="418"/>
      <c r="EX17" s="418"/>
      <c r="EY17" s="418"/>
      <c r="EZ17" s="418"/>
      <c r="FA17" s="418"/>
      <c r="FB17" s="418"/>
      <c r="FC17" s="418"/>
      <c r="FD17" s="418"/>
      <c r="FE17" s="418"/>
      <c r="FF17" s="418"/>
      <c r="FG17" s="418"/>
      <c r="FH17" s="418"/>
      <c r="FI17" s="418"/>
      <c r="FJ17" s="418"/>
      <c r="FK17" s="418"/>
      <c r="FL17" s="418"/>
      <c r="FM17" s="418"/>
      <c r="FN17" s="418"/>
      <c r="FO17" s="418"/>
      <c r="FP17" s="418"/>
      <c r="FQ17" s="418"/>
      <c r="FR17" s="418"/>
      <c r="FS17" s="418"/>
      <c r="FT17" s="418"/>
      <c r="FU17" s="418"/>
      <c r="FV17" s="418"/>
      <c r="FW17" s="418"/>
      <c r="FX17" s="418"/>
      <c r="FY17" s="418"/>
      <c r="FZ17" s="418"/>
      <c r="GA17" s="418"/>
      <c r="GB17" s="418"/>
      <c r="GC17" s="418"/>
      <c r="GD17" s="418"/>
      <c r="GE17" s="418"/>
      <c r="GF17" s="418"/>
      <c r="GG17" s="418"/>
      <c r="GH17" s="418"/>
      <c r="GI17" s="418"/>
      <c r="GJ17" s="418"/>
      <c r="GK17" s="418"/>
      <c r="GL17" s="418"/>
      <c r="GM17" s="418"/>
      <c r="GN17" s="418"/>
      <c r="GO17" s="418"/>
      <c r="GP17" s="418"/>
      <c r="GQ17" s="418"/>
      <c r="GR17" s="418"/>
      <c r="GS17" s="418"/>
      <c r="GT17" s="418"/>
      <c r="GU17" s="418"/>
      <c r="GV17" s="418"/>
      <c r="GW17" s="418"/>
      <c r="GX17" s="418"/>
      <c r="GY17" s="418"/>
      <c r="GZ17" s="418"/>
      <c r="HA17" s="418"/>
      <c r="HB17" s="418"/>
      <c r="HC17" s="418"/>
      <c r="HD17" s="418"/>
      <c r="HE17" s="418"/>
      <c r="HF17" s="418"/>
      <c r="HG17" s="418"/>
      <c r="HH17" s="418"/>
      <c r="HI17" s="418"/>
      <c r="HJ17" s="418"/>
      <c r="HK17" s="418"/>
      <c r="HL17" s="418"/>
      <c r="HM17" s="418"/>
      <c r="HN17" s="418"/>
      <c r="HO17" s="418"/>
      <c r="HP17" s="418"/>
      <c r="HQ17" s="418"/>
      <c r="HR17" s="418"/>
      <c r="HS17" s="418"/>
      <c r="HT17" s="418"/>
      <c r="HU17" s="418"/>
      <c r="HV17" s="418"/>
      <c r="HW17" s="418"/>
      <c r="HX17" s="418"/>
      <c r="HY17" s="418"/>
      <c r="HZ17" s="418"/>
      <c r="IA17" s="418"/>
      <c r="IB17" s="418"/>
      <c r="IC17" s="418"/>
      <c r="ID17" s="418"/>
      <c r="IE17" s="418"/>
      <c r="IF17" s="418"/>
      <c r="IG17" s="418"/>
      <c r="IH17" s="418"/>
      <c r="II17" s="418"/>
      <c r="IJ17" s="418"/>
      <c r="IK17" s="418"/>
      <c r="IL17" s="418"/>
      <c r="IM17" s="418"/>
      <c r="IN17" s="418"/>
      <c r="IO17" s="418"/>
      <c r="IP17" s="418"/>
      <c r="IQ17" s="418"/>
      <c r="IR17" s="418"/>
      <c r="IS17" s="418"/>
      <c r="IT17" s="418"/>
      <c r="IU17" s="418"/>
      <c r="IV17" s="418"/>
      <c r="IW17" s="418"/>
      <c r="IX17" s="418"/>
      <c r="IY17" s="418"/>
      <c r="IZ17" s="418"/>
      <c r="JA17" s="418"/>
      <c r="JB17" s="418"/>
      <c r="JC17" s="418"/>
      <c r="JD17" s="418"/>
      <c r="JE17" s="418"/>
      <c r="JF17" s="418"/>
      <c r="JG17" s="418"/>
      <c r="JH17" s="418"/>
      <c r="JI17" s="418"/>
      <c r="JJ17" s="418"/>
      <c r="JK17" s="418"/>
      <c r="JL17" s="418"/>
      <c r="JM17" s="418"/>
      <c r="JN17" s="418"/>
      <c r="JO17" s="418"/>
      <c r="JP17" s="418"/>
      <c r="JQ17" s="418"/>
      <c r="JR17" s="418"/>
      <c r="JS17" s="418"/>
      <c r="JT17" s="418"/>
      <c r="JU17" s="418"/>
      <c r="JV17" s="418"/>
      <c r="JW17" s="418"/>
      <c r="JX17" s="418"/>
      <c r="JY17" s="418"/>
      <c r="JZ17" s="418"/>
      <c r="KA17" s="418"/>
      <c r="KB17" s="418"/>
      <c r="KC17" s="418"/>
      <c r="KD17" s="418"/>
      <c r="KE17" s="418"/>
      <c r="KF17" s="418"/>
      <c r="KG17" s="418"/>
      <c r="KH17" s="418"/>
      <c r="KI17" s="418"/>
      <c r="KJ17" s="418"/>
      <c r="KK17" s="418"/>
      <c r="KL17" s="418"/>
      <c r="KM17" s="418"/>
      <c r="KN17" s="418"/>
      <c r="KO17" s="418"/>
      <c r="KP17" s="418"/>
      <c r="KQ17" s="418"/>
      <c r="KR17" s="418"/>
      <c r="KS17" s="418"/>
      <c r="KT17" s="418"/>
      <c r="KU17" s="418"/>
      <c r="KV17" s="418"/>
      <c r="KW17" s="418"/>
      <c r="KX17" s="418"/>
      <c r="KY17" s="418"/>
      <c r="KZ17" s="418"/>
      <c r="LA17" s="418"/>
      <c r="LB17" s="418"/>
      <c r="LC17" s="418"/>
      <c r="LD17" s="418"/>
      <c r="LE17" s="418"/>
      <c r="LF17" s="418"/>
      <c r="LG17" s="418"/>
      <c r="LH17" s="418"/>
      <c r="LI17" s="418"/>
      <c r="LJ17" s="418"/>
      <c r="LK17" s="418"/>
      <c r="LL17" s="418"/>
      <c r="LM17" s="418"/>
      <c r="LN17" s="418"/>
      <c r="LO17" s="418"/>
      <c r="LP17" s="418"/>
      <c r="LQ17" s="418"/>
      <c r="LR17" s="418"/>
      <c r="LS17" s="418"/>
      <c r="LT17" s="418"/>
      <c r="LU17" s="418"/>
      <c r="LV17" s="418"/>
      <c r="LW17" s="418"/>
      <c r="LX17" s="418"/>
      <c r="LY17" s="418"/>
      <c r="LZ17" s="418"/>
      <c r="MA17" s="418"/>
      <c r="MB17" s="418"/>
      <c r="MC17" s="418"/>
      <c r="MD17" s="418"/>
      <c r="ME17" s="418"/>
      <c r="MF17" s="418"/>
      <c r="MG17" s="418"/>
      <c r="MH17" s="418"/>
      <c r="MI17" s="418"/>
      <c r="MJ17" s="418"/>
      <c r="MK17" s="418"/>
      <c r="ML17" s="418"/>
      <c r="MM17" s="418"/>
      <c r="MN17" s="418"/>
      <c r="MO17" s="418"/>
      <c r="MP17" s="418"/>
      <c r="MQ17" s="418"/>
      <c r="MR17" s="418"/>
      <c r="MS17" s="418"/>
      <c r="MT17" s="418"/>
      <c r="MU17" s="418"/>
      <c r="MV17" s="418"/>
      <c r="MW17" s="418"/>
      <c r="MX17" s="418"/>
      <c r="MY17" s="418"/>
      <c r="MZ17" s="418"/>
      <c r="NA17" s="418"/>
      <c r="NB17" s="418"/>
      <c r="NC17" s="418"/>
      <c r="ND17" s="418"/>
      <c r="NE17" s="418"/>
      <c r="NF17" s="418"/>
      <c r="NG17" s="418"/>
      <c r="NH17" s="418"/>
      <c r="NI17" s="418"/>
      <c r="NJ17" s="418"/>
      <c r="NK17" s="418"/>
      <c r="NL17" s="418"/>
      <c r="NM17" s="418"/>
      <c r="NN17" s="418"/>
      <c r="NO17" s="418"/>
      <c r="NP17" s="418"/>
      <c r="NQ17" s="418"/>
      <c r="NR17" s="418"/>
      <c r="NS17" s="418"/>
      <c r="NT17" s="418"/>
      <c r="NU17" s="418"/>
      <c r="NV17" s="418"/>
      <c r="NW17" s="418"/>
      <c r="NX17" s="418"/>
      <c r="NY17" s="418"/>
      <c r="NZ17" s="418"/>
      <c r="OA17" s="418"/>
      <c r="OB17" s="418"/>
      <c r="OC17" s="418"/>
      <c r="OD17" s="418"/>
      <c r="OE17" s="418"/>
      <c r="OF17" s="418"/>
      <c r="OG17" s="418"/>
      <c r="OH17" s="418"/>
      <c r="OI17" s="418"/>
      <c r="OJ17" s="418"/>
      <c r="OK17" s="418"/>
      <c r="OL17" s="418"/>
      <c r="OM17" s="418"/>
      <c r="ON17" s="418"/>
      <c r="OO17" s="418"/>
      <c r="OP17" s="418"/>
      <c r="OQ17" s="418"/>
      <c r="OR17" s="418"/>
      <c r="OS17" s="418"/>
      <c r="OT17" s="418"/>
      <c r="OU17" s="418"/>
      <c r="OV17" s="418"/>
      <c r="OW17" s="418"/>
      <c r="OX17" s="418"/>
      <c r="OY17" s="418"/>
      <c r="OZ17" s="418"/>
      <c r="PA17" s="418"/>
      <c r="PB17" s="418"/>
      <c r="PC17" s="418"/>
      <c r="PD17" s="418"/>
      <c r="PE17" s="418"/>
      <c r="PF17" s="418"/>
      <c r="PG17" s="418"/>
      <c r="PH17" s="418"/>
      <c r="PI17" s="418"/>
      <c r="PJ17" s="418"/>
      <c r="PK17" s="418"/>
      <c r="PL17" s="418"/>
      <c r="PM17" s="418"/>
      <c r="PN17" s="418"/>
      <c r="PO17" s="418"/>
      <c r="PP17" s="418"/>
      <c r="PQ17" s="418"/>
      <c r="PR17" s="418"/>
      <c r="PS17" s="418"/>
      <c r="PT17" s="418"/>
      <c r="PU17" s="418"/>
      <c r="PV17" s="418"/>
      <c r="PW17" s="418"/>
      <c r="PX17" s="418"/>
      <c r="PY17" s="418"/>
      <c r="PZ17" s="418"/>
      <c r="QA17" s="418"/>
      <c r="QB17" s="418"/>
      <c r="QC17" s="418"/>
      <c r="QD17" s="418"/>
      <c r="QE17" s="418"/>
      <c r="QF17" s="418"/>
      <c r="QG17" s="418"/>
      <c r="QH17" s="418"/>
      <c r="QI17" s="418"/>
      <c r="QJ17" s="418"/>
      <c r="QK17" s="418"/>
      <c r="QL17" s="418"/>
      <c r="QM17" s="418"/>
      <c r="QN17" s="418"/>
      <c r="QO17" s="418"/>
      <c r="QP17" s="418"/>
      <c r="QQ17" s="418"/>
      <c r="QR17" s="418"/>
      <c r="QS17" s="418"/>
      <c r="QT17" s="418"/>
      <c r="QU17" s="418"/>
      <c r="QV17" s="418"/>
      <c r="QW17" s="418"/>
      <c r="QX17" s="418"/>
      <c r="QY17" s="418"/>
      <c r="QZ17" s="418"/>
      <c r="RA17" s="418"/>
      <c r="RB17" s="418"/>
      <c r="RC17" s="418"/>
      <c r="RD17" s="418"/>
      <c r="RE17" s="418"/>
      <c r="RF17" s="418"/>
      <c r="RG17" s="418"/>
      <c r="RH17" s="418"/>
      <c r="RI17" s="418"/>
      <c r="RJ17" s="418"/>
      <c r="RK17" s="418"/>
      <c r="RL17" s="418"/>
      <c r="RM17" s="418"/>
      <c r="RN17" s="418"/>
      <c r="RO17" s="418"/>
      <c r="RP17" s="418"/>
      <c r="RQ17" s="418"/>
      <c r="RR17" s="418"/>
      <c r="RS17" s="418"/>
      <c r="RT17" s="418"/>
      <c r="RU17" s="418"/>
      <c r="RV17" s="418"/>
      <c r="RW17" s="418"/>
      <c r="RX17" s="418"/>
      <c r="RY17" s="418"/>
      <c r="RZ17" s="418"/>
      <c r="SA17" s="418"/>
      <c r="SB17" s="418"/>
      <c r="SC17" s="418"/>
      <c r="SD17" s="418"/>
      <c r="SE17" s="418"/>
      <c r="SF17" s="418"/>
      <c r="SG17" s="418"/>
      <c r="SH17" s="418"/>
      <c r="SI17" s="418"/>
      <c r="SJ17" s="418"/>
      <c r="SK17" s="418"/>
      <c r="SL17" s="418"/>
      <c r="SM17" s="418"/>
      <c r="SN17" s="418"/>
      <c r="SO17" s="418"/>
      <c r="SP17" s="418"/>
      <c r="SQ17" s="418"/>
      <c r="SR17" s="418"/>
      <c r="SS17" s="418"/>
      <c r="ST17" s="418"/>
      <c r="SU17" s="418"/>
      <c r="SV17" s="418"/>
      <c r="SW17" s="418"/>
      <c r="SX17" s="418"/>
      <c r="SY17" s="418"/>
      <c r="SZ17" s="418"/>
      <c r="TA17" s="418"/>
      <c r="TB17" s="418"/>
      <c r="TC17" s="418"/>
      <c r="TD17" s="418"/>
      <c r="TE17" s="418"/>
      <c r="TF17" s="418"/>
      <c r="TG17" s="418"/>
      <c r="TH17" s="418"/>
      <c r="TI17" s="418"/>
      <c r="TJ17" s="418"/>
      <c r="TK17" s="418"/>
      <c r="TL17" s="418"/>
      <c r="TM17" s="418"/>
      <c r="TN17" s="418"/>
      <c r="TO17" s="418"/>
      <c r="TP17" s="418"/>
      <c r="TQ17" s="418"/>
      <c r="TR17" s="418"/>
      <c r="TS17" s="418"/>
      <c r="TT17" s="418"/>
      <c r="TU17" s="418"/>
      <c r="TV17" s="418"/>
      <c r="TW17" s="418"/>
      <c r="TX17" s="418"/>
      <c r="TY17" s="418"/>
      <c r="TZ17" s="418"/>
      <c r="UA17" s="418"/>
      <c r="UB17" s="418"/>
      <c r="UC17" s="418"/>
      <c r="UD17" s="418"/>
      <c r="UE17" s="418"/>
      <c r="UF17" s="418"/>
      <c r="UG17" s="418"/>
      <c r="UH17" s="418"/>
      <c r="UI17" s="418"/>
      <c r="UJ17" s="418"/>
      <c r="UK17" s="418"/>
      <c r="UL17" s="418"/>
      <c r="UM17" s="418"/>
      <c r="UN17" s="418"/>
      <c r="UO17" s="418"/>
      <c r="UP17" s="418"/>
      <c r="UQ17" s="418"/>
      <c r="UR17" s="418"/>
      <c r="US17" s="418"/>
      <c r="UT17" s="418"/>
      <c r="UU17" s="418"/>
      <c r="UV17" s="418"/>
      <c r="UW17" s="418"/>
      <c r="UX17" s="418"/>
      <c r="UY17" s="418"/>
      <c r="UZ17" s="418"/>
      <c r="VA17" s="418"/>
      <c r="VB17" s="418"/>
      <c r="VC17" s="418"/>
      <c r="VD17" s="418"/>
      <c r="VE17" s="418"/>
      <c r="VF17" s="418"/>
      <c r="VG17" s="418"/>
      <c r="VH17" s="418"/>
      <c r="VI17" s="418"/>
      <c r="VJ17" s="418"/>
      <c r="VK17" s="418"/>
      <c r="VL17" s="418"/>
      <c r="VM17" s="418"/>
      <c r="VN17" s="418"/>
      <c r="VO17" s="418"/>
      <c r="VP17" s="418"/>
      <c r="VQ17" s="418"/>
      <c r="VR17" s="418"/>
      <c r="VS17" s="418"/>
      <c r="VT17" s="418"/>
      <c r="VU17" s="418"/>
      <c r="VV17" s="418"/>
      <c r="VW17" s="418"/>
      <c r="VX17" s="418"/>
      <c r="VY17" s="418"/>
      <c r="VZ17" s="418"/>
      <c r="WA17" s="418"/>
      <c r="WB17" s="418"/>
      <c r="WC17" s="418"/>
      <c r="WD17" s="418"/>
      <c r="WE17" s="418"/>
      <c r="WF17" s="418"/>
      <c r="WG17" s="418"/>
      <c r="WH17" s="418"/>
      <c r="WI17" s="418"/>
      <c r="WJ17" s="418"/>
      <c r="WK17" s="418"/>
      <c r="WL17" s="418"/>
      <c r="WM17" s="418"/>
      <c r="WN17" s="418"/>
      <c r="WO17" s="418"/>
      <c r="WP17" s="418"/>
      <c r="WQ17" s="418"/>
      <c r="WR17" s="418"/>
      <c r="WS17" s="418"/>
      <c r="WT17" s="418"/>
      <c r="WU17" s="418"/>
      <c r="WV17" s="418"/>
      <c r="WW17" s="418"/>
      <c r="WX17" s="418"/>
      <c r="WY17" s="418"/>
      <c r="WZ17" s="418"/>
      <c r="XA17" s="418"/>
      <c r="XB17" s="418"/>
      <c r="XC17" s="418"/>
      <c r="XD17" s="418"/>
      <c r="XE17" s="418"/>
      <c r="XF17" s="418"/>
      <c r="XG17" s="418"/>
      <c r="XH17" s="418"/>
      <c r="XI17" s="418"/>
      <c r="XJ17" s="418"/>
      <c r="XK17" s="418"/>
      <c r="XL17" s="418"/>
      <c r="XM17" s="418"/>
      <c r="XN17" s="418"/>
      <c r="XO17" s="418"/>
      <c r="XP17" s="418"/>
      <c r="XQ17" s="418"/>
      <c r="XR17" s="418"/>
      <c r="XS17" s="418"/>
      <c r="XT17" s="418"/>
      <c r="XU17" s="418"/>
      <c r="XV17" s="418"/>
      <c r="XW17" s="418"/>
      <c r="XX17" s="418"/>
      <c r="XY17" s="418"/>
      <c r="XZ17" s="418"/>
      <c r="YA17" s="418"/>
      <c r="YB17" s="418"/>
      <c r="YC17" s="418"/>
      <c r="YD17" s="418"/>
      <c r="YE17" s="418"/>
      <c r="YF17" s="418"/>
      <c r="YG17" s="418"/>
      <c r="YH17" s="418"/>
      <c r="YI17" s="418"/>
      <c r="YJ17" s="418"/>
      <c r="YK17" s="418"/>
      <c r="YL17" s="418"/>
      <c r="YM17" s="418"/>
      <c r="YN17" s="418"/>
      <c r="YO17" s="418"/>
      <c r="YP17" s="418"/>
      <c r="YQ17" s="418"/>
      <c r="YR17" s="418"/>
      <c r="YS17" s="418"/>
      <c r="YT17" s="418"/>
      <c r="YU17" s="418"/>
      <c r="YV17" s="418"/>
      <c r="YW17" s="418"/>
      <c r="YX17" s="418"/>
      <c r="YY17" s="418"/>
      <c r="YZ17" s="418"/>
      <c r="ZA17" s="418"/>
      <c r="ZB17" s="418"/>
      <c r="ZC17" s="418"/>
      <c r="ZD17" s="418"/>
      <c r="ZE17" s="418"/>
      <c r="ZF17" s="418"/>
      <c r="ZG17" s="418"/>
      <c r="ZH17" s="418"/>
      <c r="ZI17" s="418"/>
      <c r="ZJ17" s="418"/>
      <c r="ZK17" s="418"/>
      <c r="ZL17" s="418"/>
      <c r="ZM17" s="418"/>
      <c r="ZN17" s="418"/>
      <c r="ZO17" s="418"/>
      <c r="ZP17" s="418"/>
      <c r="ZQ17" s="418"/>
      <c r="ZR17" s="418"/>
      <c r="ZS17" s="418"/>
      <c r="ZT17" s="418"/>
      <c r="ZU17" s="418"/>
      <c r="ZV17" s="418"/>
      <c r="ZW17" s="418"/>
      <c r="ZX17" s="418"/>
      <c r="ZY17" s="418"/>
      <c r="ZZ17" s="418"/>
      <c r="AAA17" s="418"/>
      <c r="AAB17" s="418"/>
      <c r="AAC17" s="418"/>
      <c r="AAD17" s="418"/>
      <c r="AAE17" s="418"/>
      <c r="AAF17" s="418"/>
      <c r="AAG17" s="418"/>
      <c r="AAH17" s="418"/>
      <c r="AAI17" s="418"/>
      <c r="AAJ17" s="418"/>
      <c r="AAK17" s="418"/>
      <c r="AAL17" s="418"/>
      <c r="AAM17" s="418"/>
      <c r="AAN17" s="418"/>
      <c r="AAO17" s="418"/>
      <c r="AAP17" s="418"/>
      <c r="AAQ17" s="418"/>
      <c r="AAR17" s="418"/>
      <c r="AAS17" s="418"/>
      <c r="AAT17" s="418"/>
      <c r="AAU17" s="418"/>
      <c r="AAV17" s="418"/>
      <c r="AAW17" s="418"/>
      <c r="AAX17" s="418"/>
      <c r="AAY17" s="418"/>
      <c r="AAZ17" s="418"/>
      <c r="ABA17" s="418"/>
      <c r="ABB17" s="418"/>
      <c r="ABC17" s="418"/>
      <c r="ABD17" s="418"/>
      <c r="ABE17" s="418"/>
      <c r="ABF17" s="418"/>
      <c r="ABG17" s="418"/>
      <c r="ABH17" s="418"/>
      <c r="ABI17" s="418"/>
      <c r="ABJ17" s="418"/>
      <c r="ABK17" s="418"/>
      <c r="ABL17" s="418"/>
      <c r="ABM17" s="418"/>
      <c r="ABN17" s="418"/>
      <c r="ABO17" s="418"/>
      <c r="ABP17" s="418"/>
      <c r="ABQ17" s="418"/>
      <c r="ABR17" s="418"/>
      <c r="ABS17" s="418"/>
      <c r="ABT17" s="418"/>
      <c r="ABU17" s="418"/>
      <c r="ABV17" s="418"/>
      <c r="ABW17" s="418"/>
      <c r="ABX17" s="418"/>
      <c r="ABY17" s="418"/>
      <c r="ABZ17" s="418"/>
      <c r="ACA17" s="418"/>
      <c r="ACB17" s="418"/>
      <c r="ACC17" s="418"/>
      <c r="ACD17" s="418"/>
      <c r="ACE17" s="418"/>
      <c r="ACF17" s="418"/>
      <c r="ACG17" s="418"/>
      <c r="ACH17" s="418"/>
      <c r="ACI17" s="418"/>
      <c r="ACJ17" s="418"/>
      <c r="ACK17" s="418"/>
      <c r="ACL17" s="418"/>
      <c r="ACM17" s="418"/>
      <c r="ACN17" s="418"/>
      <c r="ACO17" s="418"/>
      <c r="ACP17" s="418"/>
      <c r="ACQ17" s="418"/>
      <c r="ACR17" s="418"/>
      <c r="ACS17" s="418"/>
      <c r="ACT17" s="418"/>
      <c r="ACU17" s="418"/>
      <c r="ACV17" s="418"/>
      <c r="ACW17" s="418"/>
      <c r="ACX17" s="418"/>
      <c r="ACY17" s="418"/>
      <c r="ACZ17" s="418"/>
      <c r="ADA17" s="418"/>
      <c r="ADB17" s="418"/>
      <c r="ADC17" s="418"/>
      <c r="ADD17" s="418"/>
      <c r="ADE17" s="418"/>
      <c r="ADF17" s="418"/>
      <c r="ADG17" s="418"/>
      <c r="ADH17" s="418"/>
      <c r="ADI17" s="418"/>
      <c r="ADJ17" s="418"/>
      <c r="ADK17" s="418"/>
      <c r="ADL17" s="418"/>
      <c r="ADM17" s="418"/>
      <c r="ADN17" s="418"/>
      <c r="ADO17" s="418"/>
      <c r="ADP17" s="418"/>
      <c r="ADQ17" s="418"/>
      <c r="ADR17" s="418"/>
      <c r="ADS17" s="418"/>
      <c r="ADT17" s="418"/>
      <c r="ADU17" s="418"/>
      <c r="ADV17" s="418"/>
      <c r="ADW17" s="418"/>
      <c r="ADX17" s="418"/>
      <c r="ADY17" s="418"/>
      <c r="ADZ17" s="418"/>
      <c r="AEA17" s="418"/>
      <c r="AEB17" s="418"/>
      <c r="AEC17" s="418"/>
      <c r="AED17" s="418"/>
      <c r="AEE17" s="418"/>
      <c r="AEF17" s="418"/>
      <c r="AEG17" s="418"/>
      <c r="AEH17" s="418"/>
      <c r="AEI17" s="418"/>
      <c r="AEJ17" s="418"/>
      <c r="AEK17" s="418"/>
      <c r="AEL17" s="418"/>
      <c r="AEM17" s="418"/>
      <c r="AEN17" s="418"/>
      <c r="AEO17" s="418"/>
      <c r="AEP17" s="418"/>
      <c r="AEQ17" s="418"/>
      <c r="AER17" s="418"/>
      <c r="AES17" s="418"/>
      <c r="AET17" s="418"/>
      <c r="AEU17" s="418"/>
      <c r="AEV17" s="418"/>
      <c r="AEW17" s="418"/>
      <c r="AEX17" s="418"/>
      <c r="AEY17" s="418"/>
      <c r="AEZ17" s="418"/>
      <c r="AFA17" s="418"/>
      <c r="AFB17" s="418"/>
      <c r="AFC17" s="418"/>
      <c r="AFD17" s="418"/>
      <c r="AFE17" s="418"/>
      <c r="AFF17" s="418"/>
      <c r="AFG17" s="418"/>
      <c r="AFH17" s="418"/>
      <c r="AFI17" s="418"/>
      <c r="AFJ17" s="418"/>
      <c r="AFK17" s="418"/>
      <c r="AFL17" s="418"/>
      <c r="AFM17" s="418"/>
      <c r="AFN17" s="418"/>
      <c r="AFO17" s="418"/>
      <c r="AFP17" s="418"/>
      <c r="AFQ17" s="418"/>
      <c r="AFR17" s="418"/>
      <c r="AFS17" s="418"/>
      <c r="AFT17" s="418"/>
      <c r="AFU17" s="418"/>
      <c r="AFV17" s="418"/>
      <c r="AFW17" s="418"/>
      <c r="AFX17" s="418"/>
      <c r="AFY17" s="418"/>
      <c r="AFZ17" s="418"/>
      <c r="AGA17" s="418"/>
      <c r="AGB17" s="418"/>
      <c r="AGC17" s="418"/>
      <c r="AGD17" s="418"/>
      <c r="AGE17" s="418"/>
      <c r="AGF17" s="418"/>
      <c r="AGG17" s="418"/>
      <c r="AGH17" s="418"/>
      <c r="AGI17" s="418"/>
      <c r="AGJ17" s="418"/>
      <c r="AGK17" s="418"/>
      <c r="AGL17" s="418"/>
      <c r="AGM17" s="418"/>
      <c r="AGN17" s="418"/>
      <c r="AGO17" s="418"/>
      <c r="AGP17" s="418"/>
      <c r="AGQ17" s="418"/>
      <c r="AGR17" s="418"/>
      <c r="AGS17" s="418"/>
      <c r="AGT17" s="418"/>
      <c r="AGU17" s="418"/>
      <c r="AGV17" s="418"/>
      <c r="AGW17" s="418"/>
      <c r="AGX17" s="418"/>
      <c r="AGY17" s="418"/>
      <c r="AGZ17" s="418"/>
      <c r="AHA17" s="418"/>
      <c r="AHB17" s="418"/>
      <c r="AHC17" s="418"/>
      <c r="AHD17" s="418"/>
      <c r="AHE17" s="418"/>
      <c r="AHF17" s="418"/>
      <c r="AHG17" s="418"/>
      <c r="AHH17" s="418"/>
      <c r="AHI17" s="418"/>
      <c r="AHJ17" s="418"/>
      <c r="AHK17" s="418"/>
      <c r="AHL17" s="418"/>
      <c r="AHM17" s="418"/>
      <c r="AHN17" s="418"/>
      <c r="AHO17" s="418"/>
      <c r="AHP17" s="418"/>
      <c r="AHQ17" s="418"/>
      <c r="AHR17" s="418"/>
      <c r="AHS17" s="418"/>
      <c r="AHT17" s="418"/>
      <c r="AHU17" s="418"/>
      <c r="AHV17" s="418"/>
      <c r="AHW17" s="418"/>
      <c r="AHX17" s="418"/>
      <c r="AHY17" s="418"/>
      <c r="AHZ17" s="418"/>
      <c r="AIA17" s="418"/>
      <c r="AIB17" s="418"/>
      <c r="AIC17" s="418"/>
      <c r="AID17" s="418"/>
      <c r="AIE17" s="418"/>
      <c r="AIF17" s="418"/>
      <c r="AIG17" s="418"/>
      <c r="AIH17" s="418"/>
      <c r="AII17" s="418"/>
      <c r="AIJ17" s="418"/>
      <c r="AIK17" s="418"/>
      <c r="AIL17" s="418"/>
      <c r="AIM17" s="418"/>
      <c r="AIN17" s="418"/>
      <c r="AIO17" s="418"/>
      <c r="AIP17" s="418"/>
      <c r="AIQ17" s="418"/>
      <c r="AIR17" s="418"/>
      <c r="AIS17" s="418"/>
      <c r="AIT17" s="418"/>
      <c r="AIU17" s="418"/>
      <c r="AIV17" s="418"/>
      <c r="AIW17" s="418"/>
      <c r="AIX17" s="418"/>
      <c r="AIY17" s="418"/>
      <c r="AIZ17" s="418"/>
      <c r="AJA17" s="418"/>
      <c r="AJB17" s="418"/>
      <c r="AJC17" s="418"/>
      <c r="AJD17" s="418"/>
      <c r="AJE17" s="418"/>
      <c r="AJF17" s="418"/>
      <c r="AJG17" s="418"/>
      <c r="AJH17" s="418"/>
      <c r="AJI17" s="418"/>
      <c r="AJJ17" s="418"/>
      <c r="AJK17" s="418"/>
      <c r="AJL17" s="418"/>
      <c r="AJM17" s="418"/>
      <c r="AJN17" s="418"/>
      <c r="AJO17" s="418"/>
      <c r="AJP17" s="418"/>
      <c r="AJQ17" s="418"/>
      <c r="AJR17" s="418"/>
      <c r="AJS17" s="418"/>
      <c r="AJT17" s="418"/>
      <c r="AJU17" s="418"/>
      <c r="AJV17" s="418"/>
      <c r="AJW17" s="418"/>
      <c r="AJX17" s="418"/>
      <c r="AJY17" s="418"/>
      <c r="AJZ17" s="418"/>
      <c r="AKA17" s="418"/>
      <c r="AKB17" s="418"/>
      <c r="AKC17" s="418"/>
      <c r="AKD17" s="418"/>
      <c r="AKE17" s="418"/>
      <c r="AKF17" s="418"/>
      <c r="AKG17" s="418"/>
      <c r="AKH17" s="418"/>
      <c r="AKI17" s="418"/>
      <c r="AKJ17" s="418"/>
      <c r="AKK17" s="418"/>
      <c r="AKL17" s="418"/>
      <c r="AKM17" s="418"/>
      <c r="AKN17" s="418"/>
      <c r="AKO17" s="418"/>
      <c r="AKP17" s="418"/>
      <c r="AKQ17" s="418"/>
      <c r="AKR17" s="418"/>
      <c r="AKS17" s="418"/>
      <c r="AKT17" s="418"/>
      <c r="AKU17" s="418"/>
      <c r="AKV17" s="418"/>
      <c r="AKW17" s="418"/>
      <c r="AKX17" s="418"/>
      <c r="AKY17" s="418"/>
      <c r="AKZ17" s="418"/>
      <c r="ALA17" s="418"/>
      <c r="ALB17" s="418"/>
      <c r="ALC17" s="418"/>
      <c r="ALD17" s="418"/>
      <c r="ALE17" s="418"/>
      <c r="ALF17" s="418"/>
      <c r="ALG17" s="418"/>
      <c r="ALH17" s="418"/>
      <c r="ALI17" s="418"/>
      <c r="ALJ17" s="418"/>
      <c r="ALK17" s="418"/>
      <c r="ALL17" s="418"/>
      <c r="ALM17" s="418"/>
      <c r="ALN17" s="418"/>
      <c r="ALO17" s="418"/>
      <c r="ALP17" s="418"/>
      <c r="ALQ17" s="418"/>
      <c r="ALR17" s="418"/>
      <c r="ALS17" s="418"/>
      <c r="ALT17" s="418"/>
      <c r="ALU17" s="418"/>
      <c r="ALV17" s="418"/>
      <c r="ALW17" s="418"/>
      <c r="ALX17" s="418"/>
      <c r="ALY17" s="418"/>
      <c r="ALZ17" s="418"/>
      <c r="AMA17" s="418"/>
      <c r="AMB17" s="418"/>
      <c r="AMC17" s="418"/>
      <c r="AMD17" s="418"/>
      <c r="AME17" s="418"/>
      <c r="AMF17" s="418"/>
      <c r="AMG17" s="418"/>
      <c r="AMH17" s="418"/>
      <c r="AMI17" s="418"/>
      <c r="AMJ17" s="418"/>
      <c r="AMK17" s="418"/>
      <c r="AML17" s="418"/>
      <c r="AMM17" s="418"/>
      <c r="AMN17" s="418"/>
      <c r="AMO17" s="418"/>
      <c r="AMP17" s="418"/>
      <c r="AMQ17" s="418"/>
      <c r="AMR17" s="418"/>
      <c r="AMS17" s="418"/>
      <c r="AMT17" s="418"/>
      <c r="AMU17" s="418"/>
      <c r="AMV17" s="418"/>
      <c r="AMW17" s="418"/>
      <c r="AMX17" s="418"/>
      <c r="AMY17" s="418"/>
      <c r="AMZ17" s="418"/>
      <c r="ANA17" s="418"/>
      <c r="ANB17" s="418"/>
      <c r="ANC17" s="418"/>
      <c r="AND17" s="418"/>
      <c r="ANE17" s="418"/>
      <c r="ANF17" s="418"/>
      <c r="ANG17" s="418"/>
      <c r="ANH17" s="418"/>
      <c r="ANI17" s="418"/>
      <c r="ANJ17" s="418"/>
      <c r="ANK17" s="418"/>
      <c r="ANL17" s="418"/>
      <c r="ANM17" s="418"/>
      <c r="ANN17" s="418"/>
      <c r="ANO17" s="418"/>
      <c r="ANP17" s="418"/>
      <c r="ANQ17" s="418"/>
      <c r="ANR17" s="418"/>
      <c r="ANS17" s="418"/>
      <c r="ANT17" s="418"/>
      <c r="ANU17" s="418"/>
      <c r="ANV17" s="418"/>
      <c r="ANW17" s="418"/>
      <c r="ANX17" s="418"/>
      <c r="ANY17" s="418"/>
      <c r="ANZ17" s="418"/>
      <c r="AOA17" s="418"/>
      <c r="AOB17" s="418"/>
      <c r="AOC17" s="418"/>
      <c r="AOD17" s="418"/>
      <c r="AOE17" s="418"/>
      <c r="AOF17" s="418"/>
      <c r="AOG17" s="418"/>
      <c r="AOH17" s="418"/>
      <c r="AOI17" s="418"/>
      <c r="AOJ17" s="418"/>
      <c r="AOK17" s="418"/>
      <c r="AOL17" s="418"/>
      <c r="AOM17" s="418"/>
      <c r="AON17" s="418"/>
      <c r="AOO17" s="418"/>
      <c r="AOP17" s="418"/>
      <c r="AOQ17" s="418"/>
      <c r="AOR17" s="418"/>
      <c r="AOS17" s="418"/>
      <c r="AOT17" s="418"/>
      <c r="AOU17" s="418"/>
      <c r="AOV17" s="418"/>
      <c r="AOW17" s="418"/>
      <c r="AOX17" s="418"/>
      <c r="AOY17" s="418"/>
      <c r="AOZ17" s="418"/>
      <c r="APA17" s="418"/>
      <c r="APB17" s="418"/>
      <c r="APC17" s="418"/>
      <c r="APD17" s="418"/>
      <c r="APE17" s="418"/>
      <c r="APF17" s="418"/>
      <c r="APG17" s="418"/>
      <c r="APH17" s="418"/>
      <c r="API17" s="418"/>
      <c r="APJ17" s="418"/>
      <c r="APK17" s="418"/>
      <c r="APL17" s="418"/>
      <c r="APM17" s="418"/>
      <c r="APN17" s="418"/>
      <c r="APO17" s="418"/>
      <c r="APP17" s="418"/>
      <c r="APQ17" s="418"/>
      <c r="APR17" s="418"/>
      <c r="APS17" s="418"/>
      <c r="APT17" s="418"/>
      <c r="APU17" s="418"/>
      <c r="APV17" s="418"/>
      <c r="APW17" s="418"/>
      <c r="APX17" s="418"/>
      <c r="APY17" s="418"/>
      <c r="APZ17" s="418"/>
      <c r="AQA17" s="418"/>
      <c r="AQB17" s="418"/>
      <c r="AQC17" s="418"/>
      <c r="AQD17" s="418"/>
      <c r="AQE17" s="418"/>
      <c r="AQF17" s="418"/>
      <c r="AQG17" s="418"/>
      <c r="AQH17" s="418"/>
      <c r="AQI17" s="418"/>
      <c r="AQJ17" s="418"/>
      <c r="AQK17" s="418"/>
      <c r="AQL17" s="418"/>
      <c r="AQM17" s="418"/>
      <c r="AQN17" s="418"/>
      <c r="AQO17" s="418"/>
      <c r="AQP17" s="418"/>
      <c r="AQQ17" s="418"/>
      <c r="AQR17" s="418"/>
      <c r="AQS17" s="418"/>
      <c r="AQT17" s="418"/>
      <c r="AQU17" s="418"/>
      <c r="AQV17" s="418"/>
      <c r="AQW17" s="418"/>
      <c r="AQX17" s="418"/>
      <c r="AQY17" s="418"/>
      <c r="AQZ17" s="418"/>
      <c r="ARA17" s="418"/>
      <c r="ARB17" s="418"/>
      <c r="ARC17" s="418"/>
      <c r="ARD17" s="418"/>
      <c r="ARE17" s="418"/>
      <c r="ARF17" s="418"/>
      <c r="ARG17" s="418"/>
      <c r="ARH17" s="418"/>
      <c r="ARI17" s="418"/>
      <c r="ARJ17" s="418"/>
      <c r="ARK17" s="418"/>
      <c r="ARL17" s="418"/>
      <c r="ARM17" s="418"/>
      <c r="ARN17" s="418"/>
      <c r="ARO17" s="418"/>
      <c r="ARP17" s="418"/>
      <c r="ARQ17" s="418"/>
      <c r="ARR17" s="418"/>
      <c r="ARS17" s="418"/>
      <c r="ART17" s="418"/>
      <c r="ARU17" s="418"/>
      <c r="ARV17" s="418"/>
      <c r="ARW17" s="418"/>
      <c r="ARX17" s="418"/>
      <c r="ARY17" s="418"/>
      <c r="ARZ17" s="418"/>
      <c r="ASA17" s="418"/>
      <c r="ASB17" s="418"/>
      <c r="ASC17" s="418"/>
      <c r="ASD17" s="418"/>
      <c r="ASE17" s="418"/>
      <c r="ASF17" s="418"/>
      <c r="ASG17" s="418"/>
      <c r="ASH17" s="418"/>
      <c r="ASI17" s="418"/>
      <c r="ASJ17" s="418"/>
      <c r="ASK17" s="418"/>
      <c r="ASL17" s="418"/>
      <c r="ASM17" s="418"/>
      <c r="ASN17" s="418"/>
      <c r="ASO17" s="418"/>
      <c r="ASP17" s="418"/>
      <c r="ASQ17" s="418"/>
      <c r="ASR17" s="418"/>
      <c r="ASS17" s="418"/>
      <c r="AST17" s="418"/>
      <c r="ASU17" s="418"/>
      <c r="ASV17" s="418"/>
      <c r="ASW17" s="418"/>
      <c r="ASX17" s="418"/>
      <c r="ASY17" s="418"/>
      <c r="ASZ17" s="418"/>
      <c r="ATA17" s="418"/>
      <c r="ATB17" s="418"/>
      <c r="ATC17" s="418"/>
      <c r="ATD17" s="418"/>
      <c r="ATE17" s="418"/>
      <c r="ATF17" s="418"/>
      <c r="ATG17" s="418"/>
      <c r="ATH17" s="418"/>
      <c r="ATI17" s="418"/>
      <c r="ATJ17" s="418"/>
      <c r="ATK17" s="418"/>
      <c r="ATL17" s="418"/>
      <c r="ATM17" s="418"/>
      <c r="ATN17" s="418"/>
      <c r="ATO17" s="418"/>
      <c r="ATP17" s="418"/>
      <c r="ATQ17" s="418"/>
      <c r="ATR17" s="418"/>
      <c r="ATS17" s="418"/>
      <c r="ATT17" s="418"/>
      <c r="ATU17" s="418"/>
      <c r="ATV17" s="418"/>
      <c r="ATW17" s="418"/>
      <c r="ATX17" s="418"/>
      <c r="ATY17" s="418"/>
      <c r="ATZ17" s="418"/>
      <c r="AUA17" s="418"/>
      <c r="AUB17" s="418"/>
      <c r="AUC17" s="418"/>
      <c r="AUD17" s="418"/>
      <c r="AUE17" s="418"/>
      <c r="AUF17" s="418"/>
      <c r="AUG17" s="418"/>
      <c r="AUH17" s="418"/>
      <c r="AUI17" s="418"/>
      <c r="AUJ17" s="418"/>
      <c r="AUK17" s="418"/>
      <c r="AUL17" s="418"/>
      <c r="AUM17" s="418"/>
      <c r="AUN17" s="418"/>
      <c r="AUO17" s="418"/>
      <c r="AUP17" s="418"/>
      <c r="AUQ17" s="418"/>
      <c r="AUR17" s="418"/>
      <c r="AUS17" s="418"/>
      <c r="AUT17" s="418"/>
      <c r="AUU17" s="418"/>
      <c r="AUV17" s="418"/>
      <c r="AUW17" s="418"/>
      <c r="AUX17" s="418"/>
      <c r="AUY17" s="418"/>
      <c r="AUZ17" s="418"/>
      <c r="AVA17" s="418"/>
      <c r="AVB17" s="418"/>
      <c r="AVC17" s="418"/>
      <c r="AVD17" s="418"/>
      <c r="AVE17" s="418"/>
      <c r="AVF17" s="418"/>
      <c r="AVG17" s="418"/>
      <c r="AVH17" s="418"/>
      <c r="AVI17" s="418"/>
      <c r="AVJ17" s="418"/>
      <c r="AVK17" s="418"/>
      <c r="AVL17" s="418"/>
      <c r="AVM17" s="418"/>
      <c r="AVN17" s="418"/>
      <c r="AVO17" s="418"/>
      <c r="AVP17" s="418"/>
      <c r="AVQ17" s="418"/>
      <c r="AVR17" s="418"/>
      <c r="AVS17" s="418"/>
      <c r="AVT17" s="418"/>
      <c r="AVU17" s="418"/>
      <c r="AVV17" s="418"/>
      <c r="AVW17" s="418"/>
      <c r="AVX17" s="418"/>
      <c r="AVY17" s="418"/>
      <c r="AVZ17" s="418"/>
      <c r="AWA17" s="418"/>
      <c r="AWB17" s="418"/>
      <c r="AWC17" s="418"/>
      <c r="AWD17" s="418"/>
      <c r="AWE17" s="418"/>
      <c r="AWF17" s="418"/>
      <c r="AWG17" s="418"/>
      <c r="AWH17" s="418"/>
      <c r="AWI17" s="418"/>
      <c r="AWJ17" s="418"/>
      <c r="AWK17" s="418"/>
      <c r="AWL17" s="418"/>
      <c r="AWM17" s="418"/>
      <c r="AWN17" s="418"/>
      <c r="AWO17" s="418"/>
      <c r="AWP17" s="418"/>
      <c r="AWQ17" s="418"/>
      <c r="AWR17" s="418"/>
      <c r="AWS17" s="418"/>
      <c r="AWT17" s="418"/>
      <c r="AWU17" s="418"/>
      <c r="AWV17" s="418"/>
      <c r="AWW17" s="418"/>
      <c r="AWX17" s="418"/>
      <c r="AWY17" s="418"/>
      <c r="AWZ17" s="418"/>
      <c r="AXA17" s="418"/>
      <c r="AXB17" s="418"/>
      <c r="AXC17" s="418"/>
      <c r="AXD17" s="418"/>
      <c r="AXE17" s="418"/>
      <c r="AXF17" s="418"/>
      <c r="AXG17" s="418"/>
      <c r="AXH17" s="418"/>
      <c r="AXI17" s="418"/>
      <c r="AXJ17" s="418"/>
      <c r="AXK17" s="418"/>
      <c r="AXL17" s="418"/>
      <c r="AXM17" s="418"/>
      <c r="AXN17" s="418"/>
      <c r="AXO17" s="418"/>
      <c r="AXP17" s="418"/>
      <c r="AXQ17" s="418"/>
      <c r="AXR17" s="418"/>
      <c r="AXS17" s="418"/>
      <c r="AXT17" s="418"/>
      <c r="AXU17" s="418"/>
      <c r="AXV17" s="418"/>
      <c r="AXW17" s="418"/>
      <c r="AXX17" s="418"/>
      <c r="AXY17" s="418"/>
      <c r="AXZ17" s="418"/>
      <c r="AYA17" s="418"/>
      <c r="AYB17" s="418"/>
      <c r="AYC17" s="418"/>
      <c r="AYD17" s="418"/>
      <c r="AYE17" s="418"/>
      <c r="AYF17" s="418"/>
      <c r="AYG17" s="418"/>
      <c r="AYH17" s="418"/>
      <c r="AYI17" s="418"/>
      <c r="AYJ17" s="418"/>
      <c r="AYK17" s="418"/>
      <c r="AYL17" s="418"/>
      <c r="AYM17" s="418"/>
      <c r="AYN17" s="418"/>
      <c r="AYO17" s="418"/>
      <c r="AYP17" s="418"/>
      <c r="AYQ17" s="418"/>
      <c r="AYR17" s="418"/>
      <c r="AYS17" s="418"/>
      <c r="AYT17" s="418"/>
      <c r="AYU17" s="418"/>
      <c r="AYV17" s="418"/>
      <c r="AYW17" s="418"/>
      <c r="AYX17" s="418"/>
      <c r="AYY17" s="418"/>
      <c r="AYZ17" s="418"/>
      <c r="AZA17" s="418"/>
      <c r="AZB17" s="418"/>
      <c r="AZC17" s="418"/>
      <c r="AZD17" s="418"/>
      <c r="AZE17" s="418"/>
      <c r="AZF17" s="418"/>
      <c r="AZG17" s="418"/>
      <c r="AZH17" s="418"/>
      <c r="AZI17" s="418"/>
      <c r="AZJ17" s="418"/>
      <c r="AZK17" s="418"/>
      <c r="AZL17" s="418"/>
      <c r="AZM17" s="418"/>
      <c r="AZN17" s="418"/>
      <c r="AZO17" s="418"/>
      <c r="AZP17" s="418"/>
      <c r="AZQ17" s="418"/>
      <c r="AZR17" s="418"/>
      <c r="AZS17" s="418"/>
      <c r="AZT17" s="418"/>
      <c r="AZU17" s="418"/>
      <c r="AZV17" s="418"/>
      <c r="AZW17" s="418"/>
      <c r="AZX17" s="418"/>
      <c r="AZY17" s="418"/>
      <c r="AZZ17" s="418"/>
      <c r="BAA17" s="418"/>
      <c r="BAB17" s="418"/>
      <c r="BAC17" s="418"/>
      <c r="BAD17" s="418"/>
      <c r="BAE17" s="418"/>
      <c r="BAF17" s="418"/>
      <c r="BAG17" s="418"/>
      <c r="BAH17" s="418"/>
      <c r="BAI17" s="418"/>
      <c r="BAJ17" s="418"/>
      <c r="BAK17" s="418"/>
      <c r="BAL17" s="418"/>
      <c r="BAM17" s="418"/>
      <c r="BAN17" s="418"/>
      <c r="BAO17" s="418"/>
      <c r="BAP17" s="418"/>
      <c r="BAQ17" s="418"/>
      <c r="BAR17" s="418"/>
      <c r="BAS17" s="418"/>
      <c r="BAT17" s="418"/>
      <c r="BAU17" s="418"/>
      <c r="BAV17" s="418"/>
      <c r="BAW17" s="418"/>
      <c r="BAX17" s="418"/>
      <c r="BAY17" s="418"/>
      <c r="BAZ17" s="418"/>
      <c r="BBA17" s="418"/>
      <c r="BBB17" s="418"/>
      <c r="BBC17" s="418"/>
      <c r="BBD17" s="418"/>
      <c r="BBE17" s="418"/>
      <c r="BBF17" s="418"/>
      <c r="BBG17" s="418"/>
      <c r="BBH17" s="418"/>
      <c r="BBI17" s="418"/>
      <c r="BBJ17" s="418"/>
      <c r="BBK17" s="418"/>
      <c r="BBL17" s="418"/>
      <c r="BBM17" s="418"/>
      <c r="BBN17" s="418"/>
      <c r="BBO17" s="418"/>
      <c r="BBP17" s="418"/>
      <c r="BBQ17" s="418"/>
      <c r="BBR17" s="418"/>
      <c r="BBS17" s="418"/>
      <c r="BBT17" s="418"/>
      <c r="BBU17" s="418"/>
      <c r="BBV17" s="418"/>
      <c r="BBW17" s="418"/>
      <c r="BBX17" s="418"/>
      <c r="BBY17" s="418"/>
      <c r="BBZ17" s="418"/>
      <c r="BCA17" s="418"/>
      <c r="BCB17" s="418"/>
      <c r="BCC17" s="418"/>
      <c r="BCD17" s="418"/>
      <c r="BCE17" s="418"/>
      <c r="BCF17" s="418"/>
      <c r="BCG17" s="418"/>
      <c r="BCH17" s="418"/>
      <c r="BCI17" s="418"/>
      <c r="BCJ17" s="418"/>
      <c r="BCK17" s="418"/>
      <c r="BCL17" s="418"/>
      <c r="BCM17" s="418"/>
      <c r="BCN17" s="418"/>
      <c r="BCO17" s="418"/>
      <c r="BCP17" s="418"/>
      <c r="BCQ17" s="418"/>
      <c r="BCR17" s="418"/>
      <c r="BCS17" s="418"/>
      <c r="BCT17" s="418"/>
      <c r="BCU17" s="418"/>
      <c r="BCV17" s="418"/>
      <c r="BCW17" s="418"/>
      <c r="BCX17" s="418"/>
      <c r="BCY17" s="418"/>
      <c r="BCZ17" s="418"/>
      <c r="BDA17" s="418"/>
      <c r="BDB17" s="418"/>
      <c r="BDC17" s="418"/>
      <c r="BDD17" s="418"/>
      <c r="BDE17" s="418"/>
      <c r="BDF17" s="418"/>
      <c r="BDG17" s="418"/>
      <c r="BDH17" s="418"/>
      <c r="BDI17" s="418"/>
      <c r="BDJ17" s="418"/>
      <c r="BDK17" s="418"/>
      <c r="BDL17" s="418"/>
      <c r="BDM17" s="418"/>
      <c r="BDN17" s="418"/>
      <c r="BDO17" s="418"/>
      <c r="BDP17" s="418"/>
      <c r="BDQ17" s="418"/>
      <c r="BDR17" s="418"/>
      <c r="BDS17" s="418"/>
      <c r="BDT17" s="418"/>
      <c r="BDU17" s="418"/>
      <c r="BDV17" s="418"/>
      <c r="BDW17" s="418"/>
      <c r="BDX17" s="418"/>
      <c r="BDY17" s="418"/>
      <c r="BDZ17" s="418"/>
      <c r="BEA17" s="418"/>
      <c r="BEB17" s="418"/>
      <c r="BEC17" s="418"/>
      <c r="BED17" s="418"/>
      <c r="BEE17" s="418"/>
      <c r="BEF17" s="418"/>
      <c r="BEG17" s="418"/>
      <c r="BEH17" s="418"/>
      <c r="BEI17" s="418"/>
      <c r="BEJ17" s="418"/>
      <c r="BEK17" s="418"/>
      <c r="BEL17" s="418"/>
      <c r="BEM17" s="418"/>
      <c r="BEN17" s="418"/>
      <c r="BEO17" s="418"/>
      <c r="BEP17" s="418"/>
      <c r="BEQ17" s="418"/>
      <c r="BER17" s="418"/>
      <c r="BES17" s="418"/>
      <c r="BET17" s="418"/>
      <c r="BEU17" s="418"/>
      <c r="BEV17" s="418"/>
      <c r="BEW17" s="418"/>
      <c r="BEX17" s="418"/>
      <c r="BEY17" s="418"/>
      <c r="BEZ17" s="418"/>
      <c r="BFA17" s="418"/>
      <c r="BFB17" s="418"/>
      <c r="BFC17" s="418"/>
      <c r="BFD17" s="418"/>
      <c r="BFE17" s="418"/>
      <c r="BFF17" s="418"/>
      <c r="BFG17" s="418"/>
      <c r="BFH17" s="418"/>
      <c r="BFI17" s="418"/>
      <c r="BFJ17" s="418"/>
      <c r="BFK17" s="418"/>
      <c r="BFL17" s="418"/>
      <c r="BFM17" s="418"/>
      <c r="BFN17" s="418"/>
      <c r="BFO17" s="418"/>
      <c r="BFP17" s="418"/>
      <c r="BFQ17" s="418"/>
      <c r="BFR17" s="418"/>
      <c r="BFS17" s="418"/>
      <c r="BFT17" s="418"/>
      <c r="BFU17" s="418"/>
      <c r="BFV17" s="418"/>
      <c r="BFW17" s="418"/>
      <c r="BFX17" s="418"/>
      <c r="BFY17" s="418"/>
      <c r="BFZ17" s="418"/>
      <c r="BGA17" s="418"/>
      <c r="BGB17" s="418"/>
      <c r="BGC17" s="418"/>
      <c r="BGD17" s="418"/>
      <c r="BGE17" s="418"/>
      <c r="BGF17" s="418"/>
      <c r="BGG17" s="418"/>
      <c r="BGH17" s="418"/>
      <c r="BGI17" s="418"/>
      <c r="BGJ17" s="418"/>
      <c r="BGK17" s="418"/>
      <c r="BGL17" s="418"/>
      <c r="BGM17" s="418"/>
      <c r="BGN17" s="418"/>
      <c r="BGO17" s="418"/>
      <c r="BGP17" s="418"/>
      <c r="BGQ17" s="418"/>
      <c r="BGR17" s="418"/>
      <c r="BGS17" s="418"/>
      <c r="BGT17" s="418"/>
      <c r="BGU17" s="418"/>
      <c r="BGV17" s="418"/>
      <c r="BGW17" s="418"/>
      <c r="BGX17" s="418"/>
      <c r="BGY17" s="418"/>
      <c r="BGZ17" s="418"/>
      <c r="BHA17" s="418"/>
      <c r="BHB17" s="418"/>
      <c r="BHC17" s="418"/>
      <c r="BHD17" s="418"/>
      <c r="BHE17" s="418"/>
      <c r="BHF17" s="418"/>
      <c r="BHG17" s="418"/>
      <c r="BHH17" s="418"/>
      <c r="BHI17" s="418"/>
      <c r="BHJ17" s="418"/>
      <c r="BHK17" s="418"/>
      <c r="BHL17" s="418"/>
      <c r="BHM17" s="418"/>
      <c r="BHN17" s="418"/>
      <c r="BHO17" s="418"/>
      <c r="BHP17" s="418"/>
      <c r="BHQ17" s="418"/>
      <c r="BHR17" s="418"/>
      <c r="BHS17" s="418"/>
      <c r="BHT17" s="418"/>
      <c r="BHU17" s="418"/>
      <c r="BHV17" s="418"/>
      <c r="BHW17" s="418"/>
      <c r="BHX17" s="418"/>
      <c r="BHY17" s="418"/>
      <c r="BHZ17" s="418"/>
      <c r="BIA17" s="418"/>
      <c r="BIB17" s="418"/>
      <c r="BIC17" s="418"/>
      <c r="BID17" s="418"/>
      <c r="BIE17" s="418"/>
      <c r="BIF17" s="418"/>
      <c r="BIG17" s="418"/>
      <c r="BIH17" s="418"/>
      <c r="BII17" s="418"/>
      <c r="BIJ17" s="418"/>
      <c r="BIK17" s="418"/>
      <c r="BIL17" s="418"/>
      <c r="BIM17" s="418"/>
      <c r="BIN17" s="418"/>
      <c r="BIO17" s="418"/>
      <c r="BIP17" s="418"/>
      <c r="BIQ17" s="418"/>
      <c r="BIR17" s="418"/>
      <c r="BIS17" s="418"/>
      <c r="BIT17" s="418"/>
      <c r="BIU17" s="418"/>
      <c r="BIV17" s="418"/>
      <c r="BIW17" s="418"/>
      <c r="BIX17" s="418"/>
      <c r="BIY17" s="418"/>
      <c r="BIZ17" s="418"/>
      <c r="BJA17" s="418"/>
      <c r="BJB17" s="418"/>
      <c r="BJC17" s="418"/>
      <c r="BJD17" s="418"/>
      <c r="BJE17" s="418"/>
      <c r="BJF17" s="418"/>
      <c r="BJG17" s="418"/>
      <c r="BJH17" s="418"/>
      <c r="BJI17" s="418"/>
      <c r="BJJ17" s="418"/>
      <c r="BJK17" s="418"/>
      <c r="BJL17" s="418"/>
      <c r="BJM17" s="418"/>
      <c r="BJN17" s="418"/>
      <c r="BJO17" s="418"/>
      <c r="BJP17" s="418"/>
      <c r="BJQ17" s="418"/>
      <c r="BJR17" s="418"/>
      <c r="BJS17" s="418"/>
      <c r="BJT17" s="418"/>
      <c r="BJU17" s="418"/>
      <c r="BJV17" s="418"/>
      <c r="BJW17" s="418"/>
      <c r="BJX17" s="418"/>
      <c r="BJY17" s="418"/>
      <c r="BJZ17" s="418"/>
      <c r="BKA17" s="418"/>
      <c r="BKB17" s="418"/>
      <c r="BKC17" s="418"/>
      <c r="BKD17" s="418"/>
      <c r="BKE17" s="418"/>
      <c r="BKF17" s="418"/>
      <c r="BKG17" s="418"/>
      <c r="BKH17" s="418"/>
      <c r="BKI17" s="418"/>
      <c r="BKJ17" s="418"/>
      <c r="BKK17" s="418"/>
      <c r="BKL17" s="418"/>
      <c r="BKM17" s="418"/>
      <c r="BKN17" s="418"/>
      <c r="BKO17" s="418"/>
      <c r="BKP17" s="418"/>
      <c r="BKQ17" s="418"/>
      <c r="BKR17" s="418"/>
      <c r="BKS17" s="418"/>
      <c r="BKT17" s="418"/>
      <c r="BKU17" s="418"/>
      <c r="BKV17" s="418"/>
      <c r="BKW17" s="418"/>
      <c r="BKX17" s="418"/>
      <c r="BKY17" s="418"/>
      <c r="BKZ17" s="418"/>
      <c r="BLA17" s="418"/>
      <c r="BLB17" s="418"/>
      <c r="BLC17" s="418"/>
      <c r="BLD17" s="418"/>
      <c r="BLE17" s="418"/>
      <c r="BLF17" s="418"/>
      <c r="BLG17" s="418"/>
      <c r="BLH17" s="418"/>
      <c r="BLI17" s="418"/>
      <c r="BLJ17" s="418"/>
      <c r="BLK17" s="418"/>
      <c r="BLL17" s="418"/>
      <c r="BLM17" s="418"/>
      <c r="BLN17" s="418"/>
      <c r="BLO17" s="418"/>
      <c r="BLP17" s="418"/>
      <c r="BLQ17" s="418"/>
      <c r="BLR17" s="418"/>
      <c r="BLS17" s="418"/>
      <c r="BLT17" s="418"/>
      <c r="BLU17" s="418"/>
      <c r="BLV17" s="418"/>
      <c r="BLW17" s="418"/>
      <c r="BLX17" s="418"/>
      <c r="BLY17" s="418"/>
      <c r="BLZ17" s="418"/>
      <c r="BMA17" s="418"/>
      <c r="BMB17" s="418"/>
      <c r="BMC17" s="418"/>
      <c r="BMD17" s="418"/>
      <c r="BME17" s="418"/>
      <c r="BMF17" s="418"/>
      <c r="BMG17" s="418"/>
      <c r="BMH17" s="418"/>
      <c r="BMI17" s="418"/>
      <c r="BMJ17" s="418"/>
      <c r="BMK17" s="418"/>
      <c r="BML17" s="418"/>
      <c r="BMM17" s="418"/>
      <c r="BMN17" s="418"/>
      <c r="BMO17" s="418"/>
      <c r="BMP17" s="418"/>
      <c r="BMQ17" s="418"/>
      <c r="BMR17" s="418"/>
      <c r="BMS17" s="418"/>
      <c r="BMT17" s="418"/>
      <c r="BMU17" s="418"/>
      <c r="BMV17" s="418"/>
      <c r="BMW17" s="418"/>
      <c r="BMX17" s="418"/>
      <c r="BMY17" s="418"/>
      <c r="BMZ17" s="418"/>
      <c r="BNA17" s="418"/>
      <c r="BNB17" s="418"/>
      <c r="BNC17" s="418"/>
      <c r="BND17" s="418"/>
      <c r="BNE17" s="418"/>
      <c r="BNF17" s="418"/>
      <c r="BNG17" s="418"/>
      <c r="BNH17" s="418"/>
      <c r="BNI17" s="418"/>
      <c r="BNJ17" s="418"/>
      <c r="BNK17" s="418"/>
      <c r="BNL17" s="418"/>
      <c r="BNM17" s="418"/>
      <c r="BNN17" s="418"/>
      <c r="BNO17" s="418"/>
      <c r="BNP17" s="418"/>
      <c r="BNQ17" s="418"/>
      <c r="BNR17" s="418"/>
      <c r="BNS17" s="418"/>
      <c r="BNT17" s="418"/>
      <c r="BNU17" s="418"/>
      <c r="BNV17" s="418"/>
      <c r="BNW17" s="418"/>
      <c r="BNX17" s="418"/>
      <c r="BNY17" s="418"/>
      <c r="BNZ17" s="418"/>
      <c r="BOA17" s="418"/>
      <c r="BOB17" s="418"/>
      <c r="BOC17" s="418"/>
      <c r="BOD17" s="418"/>
      <c r="BOE17" s="418"/>
      <c r="BOF17" s="418"/>
      <c r="BOG17" s="418"/>
      <c r="BOH17" s="418"/>
      <c r="BOI17" s="418"/>
      <c r="BOJ17" s="418"/>
      <c r="BOK17" s="418"/>
      <c r="BOL17" s="418"/>
      <c r="BOM17" s="418"/>
      <c r="BON17" s="418"/>
      <c r="BOO17" s="418"/>
      <c r="BOP17" s="418"/>
      <c r="BOQ17" s="418"/>
      <c r="BOR17" s="418"/>
      <c r="BOS17" s="418"/>
      <c r="BOT17" s="418"/>
      <c r="BOU17" s="418"/>
      <c r="BOV17" s="418"/>
      <c r="BOW17" s="418"/>
      <c r="BOX17" s="418"/>
      <c r="BOY17" s="418"/>
      <c r="BOZ17" s="418"/>
      <c r="BPA17" s="418"/>
      <c r="BPB17" s="418"/>
      <c r="BPC17" s="418"/>
      <c r="BPD17" s="418"/>
      <c r="BPE17" s="418"/>
      <c r="BPF17" s="418"/>
      <c r="BPG17" s="418"/>
      <c r="BPH17" s="418"/>
      <c r="BPI17" s="418"/>
      <c r="BPJ17" s="418"/>
      <c r="BPK17" s="418"/>
      <c r="BPL17" s="418"/>
      <c r="BPM17" s="418"/>
      <c r="BPN17" s="418"/>
      <c r="BPO17" s="418"/>
      <c r="BPP17" s="418"/>
      <c r="BPQ17" s="418"/>
      <c r="BPR17" s="418"/>
      <c r="BPS17" s="418"/>
      <c r="BPT17" s="418"/>
      <c r="BPU17" s="418"/>
      <c r="BPV17" s="418"/>
      <c r="BPW17" s="418"/>
      <c r="BPX17" s="418"/>
      <c r="BPY17" s="418"/>
      <c r="BPZ17" s="418"/>
      <c r="BQA17" s="418"/>
      <c r="BQB17" s="418"/>
      <c r="BQC17" s="418"/>
      <c r="BQD17" s="418"/>
      <c r="BQE17" s="418"/>
      <c r="BQF17" s="418"/>
      <c r="BQG17" s="418"/>
      <c r="BQH17" s="418"/>
      <c r="BQI17" s="418"/>
      <c r="BQJ17" s="418"/>
      <c r="BQK17" s="418"/>
      <c r="BQL17" s="418"/>
      <c r="BQM17" s="418"/>
      <c r="BQN17" s="418"/>
      <c r="BQO17" s="418"/>
      <c r="BQP17" s="418"/>
      <c r="BQQ17" s="418"/>
      <c r="BQR17" s="418"/>
      <c r="BQS17" s="418"/>
      <c r="BQT17" s="418"/>
      <c r="BQU17" s="418"/>
      <c r="BQV17" s="418"/>
      <c r="BQW17" s="418"/>
      <c r="BQX17" s="418"/>
      <c r="BQY17" s="418"/>
      <c r="BQZ17" s="418"/>
      <c r="BRA17" s="418"/>
      <c r="BRB17" s="418"/>
      <c r="BRC17" s="418"/>
      <c r="BRD17" s="418"/>
      <c r="BRE17" s="418"/>
      <c r="BRF17" s="418"/>
      <c r="BRG17" s="418"/>
      <c r="BRH17" s="418"/>
      <c r="BRI17" s="418"/>
      <c r="BRJ17" s="418"/>
      <c r="BRK17" s="418"/>
      <c r="BRL17" s="418"/>
      <c r="BRM17" s="418"/>
      <c r="BRN17" s="418"/>
      <c r="BRO17" s="418"/>
      <c r="BRP17" s="418"/>
      <c r="BRQ17" s="418"/>
      <c r="BRR17" s="418"/>
      <c r="BRS17" s="418"/>
      <c r="BRT17" s="418"/>
      <c r="BRU17" s="418"/>
      <c r="BRV17" s="418"/>
      <c r="BRW17" s="418"/>
      <c r="BRX17" s="418"/>
      <c r="BRY17" s="418"/>
      <c r="BRZ17" s="418"/>
      <c r="BSA17" s="418"/>
      <c r="BSB17" s="418"/>
      <c r="BSC17" s="418"/>
      <c r="BSD17" s="418"/>
      <c r="BSE17" s="418"/>
      <c r="BSF17" s="418"/>
      <c r="BSG17" s="418"/>
      <c r="BSH17" s="418"/>
      <c r="BSI17" s="418"/>
      <c r="BSJ17" s="418"/>
      <c r="BSK17" s="418"/>
      <c r="BSL17" s="418"/>
      <c r="BSM17" s="418"/>
      <c r="BSN17" s="418"/>
      <c r="BSO17" s="418"/>
      <c r="BSP17" s="418"/>
      <c r="BSQ17" s="418"/>
      <c r="BSR17" s="418"/>
      <c r="BSS17" s="418"/>
      <c r="BST17" s="418"/>
      <c r="BSU17" s="418"/>
      <c r="BSV17" s="418"/>
      <c r="BSW17" s="418"/>
      <c r="BSX17" s="418"/>
      <c r="BSY17" s="418"/>
      <c r="BSZ17" s="418"/>
      <c r="BTA17" s="418"/>
      <c r="BTB17" s="418"/>
      <c r="BTC17" s="418"/>
      <c r="BTD17" s="418"/>
      <c r="BTE17" s="418"/>
      <c r="BTF17" s="418"/>
      <c r="BTG17" s="418"/>
      <c r="BTH17" s="418"/>
      <c r="BTI17" s="418"/>
      <c r="BTJ17" s="418"/>
      <c r="BTK17" s="418"/>
      <c r="BTL17" s="418"/>
      <c r="BTM17" s="418"/>
      <c r="BTN17" s="418"/>
      <c r="BTO17" s="418"/>
      <c r="BTP17" s="418"/>
      <c r="BTQ17" s="418"/>
      <c r="BTR17" s="418"/>
      <c r="BTS17" s="418"/>
      <c r="BTT17" s="418"/>
      <c r="BTU17" s="418"/>
      <c r="BTV17" s="418"/>
      <c r="BTW17" s="418"/>
      <c r="BTX17" s="418"/>
      <c r="BTY17" s="418"/>
      <c r="BTZ17" s="418"/>
      <c r="BUA17" s="418"/>
      <c r="BUB17" s="418"/>
      <c r="BUC17" s="418"/>
      <c r="BUD17" s="418"/>
      <c r="BUE17" s="418"/>
      <c r="BUF17" s="418"/>
      <c r="BUG17" s="418"/>
      <c r="BUH17" s="418"/>
      <c r="BUI17" s="418"/>
      <c r="BUJ17" s="418"/>
      <c r="BUK17" s="418"/>
      <c r="BUL17" s="418"/>
      <c r="BUM17" s="418"/>
      <c r="BUN17" s="418"/>
      <c r="BUO17" s="418"/>
      <c r="BUP17" s="418"/>
      <c r="BUQ17" s="418"/>
      <c r="BUR17" s="418"/>
      <c r="BUS17" s="418"/>
      <c r="BUT17" s="418"/>
      <c r="BUU17" s="418"/>
      <c r="BUV17" s="418"/>
      <c r="BUW17" s="418"/>
      <c r="BUX17" s="418"/>
      <c r="BUY17" s="418"/>
      <c r="BUZ17" s="418"/>
      <c r="BVA17" s="418"/>
      <c r="BVB17" s="418"/>
      <c r="BVC17" s="418"/>
      <c r="BVD17" s="418"/>
      <c r="BVE17" s="418"/>
      <c r="BVF17" s="418"/>
      <c r="BVG17" s="418"/>
      <c r="BVH17" s="418"/>
      <c r="BVI17" s="418"/>
      <c r="BVJ17" s="418"/>
      <c r="BVK17" s="418"/>
      <c r="BVL17" s="418"/>
      <c r="BVM17" s="418"/>
      <c r="BVN17" s="418"/>
      <c r="BVO17" s="418"/>
      <c r="BVP17" s="418"/>
      <c r="BVQ17" s="418"/>
      <c r="BVR17" s="418"/>
      <c r="BVS17" s="418"/>
      <c r="BVT17" s="418"/>
      <c r="BVU17" s="418"/>
      <c r="BVV17" s="418"/>
      <c r="BVW17" s="418"/>
      <c r="BVX17" s="418"/>
      <c r="BVY17" s="418"/>
      <c r="BVZ17" s="418"/>
      <c r="BWA17" s="418"/>
      <c r="BWB17" s="418"/>
      <c r="BWC17" s="418"/>
      <c r="BWD17" s="418"/>
      <c r="BWE17" s="418"/>
      <c r="BWF17" s="418"/>
      <c r="BWG17" s="418"/>
      <c r="BWH17" s="418"/>
      <c r="BWI17" s="418"/>
      <c r="BWJ17" s="418"/>
      <c r="BWK17" s="418"/>
      <c r="BWL17" s="418"/>
      <c r="BWM17" s="418"/>
      <c r="BWN17" s="418"/>
      <c r="BWO17" s="418"/>
      <c r="BWP17" s="418"/>
      <c r="BWQ17" s="418"/>
      <c r="BWR17" s="418"/>
      <c r="BWS17" s="418"/>
      <c r="BWT17" s="418"/>
      <c r="BWU17" s="418"/>
      <c r="BWV17" s="418"/>
      <c r="BWW17" s="418"/>
      <c r="BWX17" s="418"/>
      <c r="BWY17" s="418"/>
      <c r="BWZ17" s="418"/>
      <c r="BXA17" s="418"/>
      <c r="BXB17" s="418"/>
      <c r="BXC17" s="418"/>
      <c r="BXD17" s="418"/>
      <c r="BXE17" s="418"/>
      <c r="BXF17" s="418"/>
      <c r="BXG17" s="418"/>
      <c r="BXH17" s="418"/>
      <c r="BXI17" s="418"/>
      <c r="BXJ17" s="418"/>
      <c r="BXK17" s="418"/>
      <c r="BXL17" s="418"/>
      <c r="BXM17" s="418"/>
      <c r="BXN17" s="418"/>
      <c r="BXO17" s="418"/>
      <c r="BXP17" s="418"/>
      <c r="BXQ17" s="418"/>
      <c r="BXR17" s="418"/>
      <c r="BXS17" s="418"/>
      <c r="BXT17" s="418"/>
      <c r="BXU17" s="418"/>
      <c r="BXV17" s="418"/>
      <c r="BXW17" s="418"/>
      <c r="BXX17" s="418"/>
      <c r="BXY17" s="418"/>
      <c r="BXZ17" s="418"/>
      <c r="BYA17" s="418"/>
      <c r="BYB17" s="418"/>
      <c r="BYC17" s="418"/>
      <c r="BYD17" s="418"/>
      <c r="BYE17" s="418"/>
      <c r="BYF17" s="418"/>
      <c r="BYG17" s="418"/>
      <c r="BYH17" s="418"/>
      <c r="BYI17" s="418"/>
      <c r="BYJ17" s="418"/>
      <c r="BYK17" s="418"/>
      <c r="BYL17" s="418"/>
      <c r="BYM17" s="418"/>
      <c r="BYN17" s="418"/>
      <c r="BYO17" s="418"/>
      <c r="BYP17" s="418"/>
      <c r="BYQ17" s="418"/>
      <c r="BYR17" s="418"/>
      <c r="BYS17" s="418"/>
      <c r="BYT17" s="418"/>
      <c r="BYU17" s="418"/>
      <c r="BYV17" s="418"/>
      <c r="BYW17" s="418"/>
      <c r="BYX17" s="418"/>
      <c r="BYY17" s="418"/>
      <c r="BYZ17" s="418"/>
      <c r="BZA17" s="418"/>
      <c r="BZB17" s="418"/>
      <c r="BZC17" s="418"/>
      <c r="BZD17" s="418"/>
      <c r="BZE17" s="418"/>
      <c r="BZF17" s="418"/>
      <c r="BZG17" s="418"/>
      <c r="BZH17" s="418"/>
      <c r="BZI17" s="418"/>
      <c r="BZJ17" s="418"/>
      <c r="BZK17" s="418"/>
      <c r="BZL17" s="418"/>
      <c r="BZM17" s="418"/>
      <c r="BZN17" s="418"/>
      <c r="BZO17" s="418"/>
      <c r="BZP17" s="418"/>
      <c r="BZQ17" s="418"/>
      <c r="BZR17" s="418"/>
      <c r="BZS17" s="418"/>
      <c r="BZT17" s="418"/>
      <c r="BZU17" s="418"/>
      <c r="BZV17" s="418"/>
      <c r="BZW17" s="418"/>
      <c r="BZX17" s="418"/>
      <c r="BZY17" s="418"/>
      <c r="BZZ17" s="418"/>
      <c r="CAA17" s="418"/>
      <c r="CAB17" s="418"/>
      <c r="CAC17" s="418"/>
      <c r="CAD17" s="418"/>
      <c r="CAE17" s="418"/>
      <c r="CAF17" s="418"/>
      <c r="CAG17" s="418"/>
      <c r="CAH17" s="418"/>
      <c r="CAI17" s="418"/>
      <c r="CAJ17" s="418"/>
      <c r="CAK17" s="418"/>
      <c r="CAL17" s="418"/>
      <c r="CAM17" s="418"/>
      <c r="CAN17" s="418"/>
      <c r="CAO17" s="418"/>
      <c r="CAP17" s="418"/>
      <c r="CAQ17" s="418"/>
      <c r="CAR17" s="418"/>
      <c r="CAS17" s="418"/>
      <c r="CAT17" s="418"/>
      <c r="CAU17" s="418"/>
      <c r="CAV17" s="418"/>
      <c r="CAW17" s="418"/>
      <c r="CAX17" s="418"/>
      <c r="CAY17" s="418"/>
      <c r="CAZ17" s="418"/>
      <c r="CBA17" s="418"/>
      <c r="CBB17" s="418"/>
      <c r="CBC17" s="418"/>
      <c r="CBD17" s="418"/>
      <c r="CBE17" s="418"/>
      <c r="CBF17" s="418"/>
      <c r="CBG17" s="418"/>
      <c r="CBH17" s="418"/>
      <c r="CBI17" s="418"/>
      <c r="CBJ17" s="418"/>
      <c r="CBK17" s="418"/>
      <c r="CBL17" s="418"/>
      <c r="CBM17" s="418"/>
      <c r="CBN17" s="418"/>
      <c r="CBO17" s="418"/>
      <c r="CBP17" s="418"/>
      <c r="CBQ17" s="418"/>
      <c r="CBR17" s="418"/>
      <c r="CBS17" s="418"/>
      <c r="CBT17" s="418"/>
      <c r="CBU17" s="418"/>
      <c r="CBV17" s="418"/>
      <c r="CBW17" s="418"/>
      <c r="CBX17" s="418"/>
      <c r="CBY17" s="418"/>
      <c r="CBZ17" s="418"/>
      <c r="CCA17" s="418"/>
      <c r="CCB17" s="418"/>
      <c r="CCC17" s="418"/>
      <c r="CCD17" s="418"/>
      <c r="CCE17" s="418"/>
      <c r="CCF17" s="418"/>
      <c r="CCG17" s="418"/>
      <c r="CCH17" s="418"/>
      <c r="CCI17" s="418"/>
      <c r="CCJ17" s="418"/>
      <c r="CCK17" s="418"/>
      <c r="CCL17" s="418"/>
      <c r="CCM17" s="418"/>
      <c r="CCN17" s="418"/>
      <c r="CCO17" s="418"/>
      <c r="CCP17" s="418"/>
      <c r="CCQ17" s="418"/>
      <c r="CCR17" s="418"/>
      <c r="CCS17" s="418"/>
      <c r="CCT17" s="418"/>
      <c r="CCU17" s="418"/>
      <c r="CCV17" s="418"/>
      <c r="CCW17" s="418"/>
      <c r="CCX17" s="418"/>
      <c r="CCY17" s="418"/>
      <c r="CCZ17" s="418"/>
      <c r="CDA17" s="418"/>
      <c r="CDB17" s="418"/>
      <c r="CDC17" s="418"/>
      <c r="CDD17" s="418"/>
      <c r="CDE17" s="418"/>
      <c r="CDF17" s="418"/>
      <c r="CDG17" s="418"/>
      <c r="CDH17" s="418"/>
      <c r="CDI17" s="418"/>
      <c r="CDJ17" s="418"/>
      <c r="CDK17" s="418"/>
      <c r="CDL17" s="418"/>
      <c r="CDM17" s="418"/>
      <c r="CDN17" s="418"/>
      <c r="CDO17" s="418"/>
      <c r="CDP17" s="418"/>
      <c r="CDQ17" s="418"/>
      <c r="CDR17" s="418"/>
      <c r="CDS17" s="418"/>
      <c r="CDT17" s="418"/>
      <c r="CDU17" s="418"/>
      <c r="CDV17" s="418"/>
      <c r="CDW17" s="418"/>
      <c r="CDX17" s="418"/>
      <c r="CDY17" s="418"/>
      <c r="CDZ17" s="418"/>
      <c r="CEA17" s="418"/>
      <c r="CEB17" s="418"/>
      <c r="CEC17" s="418"/>
      <c r="CED17" s="418"/>
      <c r="CEE17" s="418"/>
      <c r="CEF17" s="418"/>
      <c r="CEG17" s="418"/>
      <c r="CEH17" s="418"/>
      <c r="CEI17" s="418"/>
      <c r="CEJ17" s="418"/>
      <c r="CEK17" s="418"/>
      <c r="CEL17" s="418"/>
      <c r="CEM17" s="418"/>
      <c r="CEN17" s="418"/>
      <c r="CEO17" s="418"/>
      <c r="CEP17" s="418"/>
      <c r="CEQ17" s="418"/>
      <c r="CER17" s="418"/>
      <c r="CES17" s="418"/>
      <c r="CET17" s="418"/>
      <c r="CEU17" s="418"/>
      <c r="CEV17" s="418"/>
      <c r="CEW17" s="418"/>
      <c r="CEX17" s="418"/>
      <c r="CEY17" s="418"/>
      <c r="CEZ17" s="418"/>
      <c r="CFA17" s="418"/>
      <c r="CFB17" s="418"/>
      <c r="CFC17" s="418"/>
      <c r="CFD17" s="418"/>
      <c r="CFE17" s="418"/>
      <c r="CFF17" s="418"/>
      <c r="CFG17" s="418"/>
      <c r="CFH17" s="418"/>
      <c r="CFI17" s="418"/>
      <c r="CFJ17" s="418"/>
      <c r="CFK17" s="418"/>
      <c r="CFL17" s="418"/>
      <c r="CFM17" s="418"/>
      <c r="CFN17" s="418"/>
      <c r="CFO17" s="418"/>
      <c r="CFP17" s="418"/>
      <c r="CFQ17" s="418"/>
      <c r="CFR17" s="418"/>
      <c r="CFS17" s="418"/>
      <c r="CFT17" s="418"/>
      <c r="CFU17" s="418"/>
      <c r="CFV17" s="418"/>
      <c r="CFW17" s="418"/>
      <c r="CFX17" s="418"/>
      <c r="CFY17" s="418"/>
      <c r="CFZ17" s="418"/>
      <c r="CGA17" s="418"/>
      <c r="CGB17" s="418"/>
      <c r="CGC17" s="418"/>
      <c r="CGD17" s="418"/>
      <c r="CGE17" s="418"/>
      <c r="CGF17" s="418"/>
      <c r="CGG17" s="418"/>
      <c r="CGH17" s="418"/>
      <c r="CGI17" s="418"/>
      <c r="CGJ17" s="418"/>
      <c r="CGK17" s="418"/>
      <c r="CGL17" s="418"/>
      <c r="CGM17" s="418"/>
      <c r="CGN17" s="418"/>
      <c r="CGO17" s="418"/>
      <c r="CGP17" s="418"/>
      <c r="CGQ17" s="418"/>
      <c r="CGR17" s="418"/>
      <c r="CGS17" s="418"/>
      <c r="CGT17" s="418"/>
      <c r="CGU17" s="418"/>
      <c r="CGV17" s="418"/>
      <c r="CGW17" s="418"/>
      <c r="CGX17" s="418"/>
      <c r="CGY17" s="418"/>
      <c r="CGZ17" s="418"/>
      <c r="CHA17" s="418"/>
      <c r="CHB17" s="418"/>
      <c r="CHC17" s="418"/>
      <c r="CHD17" s="418"/>
      <c r="CHE17" s="418"/>
      <c r="CHF17" s="418"/>
      <c r="CHG17" s="418"/>
      <c r="CHH17" s="418"/>
      <c r="CHI17" s="418"/>
      <c r="CHJ17" s="418"/>
      <c r="CHK17" s="418"/>
      <c r="CHL17" s="418"/>
      <c r="CHM17" s="418"/>
      <c r="CHN17" s="418"/>
      <c r="CHO17" s="418"/>
      <c r="CHP17" s="418"/>
      <c r="CHQ17" s="418"/>
      <c r="CHR17" s="418"/>
      <c r="CHS17" s="418"/>
      <c r="CHT17" s="418"/>
      <c r="CHU17" s="418"/>
      <c r="CHV17" s="418"/>
      <c r="CHW17" s="418"/>
      <c r="CHX17" s="418"/>
      <c r="CHY17" s="418"/>
      <c r="CHZ17" s="418"/>
      <c r="CIA17" s="418"/>
      <c r="CIB17" s="418"/>
      <c r="CIC17" s="418"/>
      <c r="CID17" s="418"/>
      <c r="CIE17" s="418"/>
      <c r="CIF17" s="418"/>
      <c r="CIG17" s="418"/>
      <c r="CIH17" s="418"/>
      <c r="CII17" s="418"/>
      <c r="CIJ17" s="418"/>
      <c r="CIK17" s="418"/>
      <c r="CIL17" s="418"/>
      <c r="CIM17" s="418"/>
      <c r="CIN17" s="418"/>
      <c r="CIO17" s="418"/>
      <c r="CIP17" s="418"/>
      <c r="CIQ17" s="418"/>
      <c r="CIR17" s="418"/>
      <c r="CIS17" s="418"/>
      <c r="CIT17" s="418"/>
      <c r="CIU17" s="418"/>
      <c r="CIV17" s="418"/>
      <c r="CIW17" s="418"/>
      <c r="CIX17" s="418"/>
      <c r="CIY17" s="418"/>
      <c r="CIZ17" s="418"/>
      <c r="CJA17" s="418"/>
      <c r="CJB17" s="418"/>
      <c r="CJC17" s="418"/>
      <c r="CJD17" s="418"/>
      <c r="CJE17" s="418"/>
      <c r="CJF17" s="418"/>
      <c r="CJG17" s="418"/>
      <c r="CJH17" s="418"/>
      <c r="CJI17" s="418"/>
      <c r="CJJ17" s="418"/>
      <c r="CJK17" s="418"/>
      <c r="CJL17" s="418"/>
      <c r="CJM17" s="418"/>
      <c r="CJN17" s="418"/>
      <c r="CJO17" s="418"/>
      <c r="CJP17" s="418"/>
      <c r="CJQ17" s="418"/>
      <c r="CJR17" s="418"/>
      <c r="CJS17" s="418"/>
      <c r="CJT17" s="418"/>
      <c r="CJU17" s="418"/>
      <c r="CJV17" s="418"/>
      <c r="CJW17" s="418"/>
      <c r="CJX17" s="418"/>
      <c r="CJY17" s="418"/>
      <c r="CJZ17" s="418"/>
      <c r="CKA17" s="418"/>
      <c r="CKB17" s="418"/>
      <c r="CKC17" s="418"/>
      <c r="CKD17" s="418"/>
      <c r="CKE17" s="418"/>
      <c r="CKF17" s="418"/>
      <c r="CKG17" s="418"/>
      <c r="CKH17" s="418"/>
      <c r="CKI17" s="418"/>
      <c r="CKJ17" s="418"/>
      <c r="CKK17" s="418"/>
      <c r="CKL17" s="418"/>
      <c r="CKM17" s="418"/>
      <c r="CKN17" s="418"/>
      <c r="CKO17" s="418"/>
      <c r="CKP17" s="418"/>
      <c r="CKQ17" s="418"/>
      <c r="CKR17" s="418"/>
      <c r="CKS17" s="418"/>
      <c r="CKT17" s="418"/>
      <c r="CKU17" s="418"/>
      <c r="CKV17" s="418"/>
      <c r="CKW17" s="418"/>
      <c r="CKX17" s="418"/>
      <c r="CKY17" s="418"/>
      <c r="CKZ17" s="418"/>
      <c r="CLA17" s="418"/>
      <c r="CLB17" s="418"/>
      <c r="CLC17" s="418"/>
      <c r="CLD17" s="418"/>
      <c r="CLE17" s="418"/>
      <c r="CLF17" s="418"/>
      <c r="CLG17" s="418"/>
      <c r="CLH17" s="418"/>
      <c r="CLI17" s="418"/>
      <c r="CLJ17" s="418"/>
      <c r="CLK17" s="418"/>
      <c r="CLL17" s="418"/>
      <c r="CLM17" s="418"/>
      <c r="CLN17" s="418"/>
      <c r="CLO17" s="418"/>
      <c r="CLP17" s="418"/>
      <c r="CLQ17" s="418"/>
      <c r="CLR17" s="418"/>
      <c r="CLS17" s="418"/>
      <c r="CLT17" s="418"/>
      <c r="CLU17" s="418"/>
      <c r="CLV17" s="418"/>
      <c r="CLW17" s="418"/>
      <c r="CLX17" s="418"/>
      <c r="CLY17" s="418"/>
      <c r="CLZ17" s="418"/>
      <c r="CMA17" s="418"/>
      <c r="CMB17" s="418"/>
      <c r="CMC17" s="418"/>
      <c r="CMD17" s="418"/>
      <c r="CME17" s="418"/>
      <c r="CMF17" s="418"/>
      <c r="CMG17" s="418"/>
      <c r="CMH17" s="418"/>
      <c r="CMI17" s="418"/>
      <c r="CMJ17" s="418"/>
      <c r="CMK17" s="418"/>
      <c r="CML17" s="418"/>
      <c r="CMM17" s="418"/>
      <c r="CMN17" s="418"/>
      <c r="CMO17" s="418"/>
      <c r="CMP17" s="418"/>
      <c r="CMQ17" s="418"/>
      <c r="CMR17" s="418"/>
      <c r="CMS17" s="418"/>
      <c r="CMT17" s="418"/>
      <c r="CMU17" s="418"/>
      <c r="CMV17" s="418"/>
      <c r="CMW17" s="418"/>
      <c r="CMX17" s="418"/>
      <c r="CMY17" s="418"/>
      <c r="CMZ17" s="418"/>
      <c r="CNA17" s="418"/>
      <c r="CNB17" s="418"/>
      <c r="CNC17" s="418"/>
      <c r="CND17" s="418"/>
      <c r="CNE17" s="418"/>
      <c r="CNF17" s="418"/>
      <c r="CNG17" s="418"/>
      <c r="CNH17" s="418"/>
      <c r="CNI17" s="418"/>
      <c r="CNJ17" s="418"/>
      <c r="CNK17" s="418"/>
      <c r="CNL17" s="418"/>
      <c r="CNM17" s="418"/>
      <c r="CNN17" s="418"/>
      <c r="CNO17" s="418"/>
      <c r="CNP17" s="418"/>
      <c r="CNQ17" s="418"/>
      <c r="CNR17" s="418"/>
      <c r="CNS17" s="418"/>
      <c r="CNT17" s="418"/>
      <c r="CNU17" s="418"/>
      <c r="CNV17" s="418"/>
      <c r="CNW17" s="418"/>
      <c r="CNX17" s="418"/>
      <c r="CNY17" s="418"/>
      <c r="CNZ17" s="418"/>
      <c r="COA17" s="418"/>
      <c r="COB17" s="418"/>
      <c r="COC17" s="418"/>
      <c r="COD17" s="418"/>
      <c r="COE17" s="418"/>
      <c r="COF17" s="418"/>
      <c r="COG17" s="418"/>
      <c r="COH17" s="418"/>
      <c r="COI17" s="418"/>
      <c r="COJ17" s="418"/>
      <c r="COK17" s="418"/>
      <c r="COL17" s="418"/>
      <c r="COM17" s="418"/>
      <c r="CON17" s="418"/>
      <c r="COO17" s="418"/>
      <c r="COP17" s="418"/>
      <c r="COQ17" s="418"/>
      <c r="COR17" s="418"/>
      <c r="COS17" s="418"/>
      <c r="COT17" s="418"/>
      <c r="COU17" s="418"/>
      <c r="COV17" s="418"/>
      <c r="COW17" s="418"/>
      <c r="COX17" s="418"/>
      <c r="COY17" s="418"/>
      <c r="COZ17" s="418"/>
      <c r="CPA17" s="418"/>
      <c r="CPB17" s="418"/>
      <c r="CPC17" s="418"/>
      <c r="CPD17" s="418"/>
      <c r="CPE17" s="418"/>
      <c r="CPF17" s="418"/>
      <c r="CPG17" s="418"/>
      <c r="CPH17" s="418"/>
      <c r="CPI17" s="418"/>
      <c r="CPJ17" s="418"/>
      <c r="CPK17" s="418"/>
      <c r="CPL17" s="418"/>
      <c r="CPM17" s="418"/>
      <c r="CPN17" s="418"/>
      <c r="CPO17" s="418"/>
      <c r="CPP17" s="418"/>
      <c r="CPQ17" s="418"/>
      <c r="CPR17" s="418"/>
      <c r="CPS17" s="418"/>
      <c r="CPT17" s="418"/>
      <c r="CPU17" s="418"/>
      <c r="CPV17" s="418"/>
      <c r="CPW17" s="418"/>
      <c r="CPX17" s="418"/>
      <c r="CPY17" s="418"/>
      <c r="CPZ17" s="418"/>
      <c r="CQA17" s="418"/>
      <c r="CQB17" s="418"/>
      <c r="CQC17" s="418"/>
      <c r="CQD17" s="418"/>
      <c r="CQE17" s="418"/>
      <c r="CQF17" s="418"/>
      <c r="CQG17" s="418"/>
      <c r="CQH17" s="418"/>
      <c r="CQI17" s="418"/>
      <c r="CQJ17" s="418"/>
      <c r="CQK17" s="418"/>
      <c r="CQL17" s="418"/>
      <c r="CQM17" s="418"/>
      <c r="CQN17" s="418"/>
      <c r="CQO17" s="418"/>
      <c r="CQP17" s="418"/>
      <c r="CQQ17" s="418"/>
      <c r="CQR17" s="418"/>
      <c r="CQS17" s="418"/>
      <c r="CQT17" s="418"/>
      <c r="CQU17" s="418"/>
      <c r="CQV17" s="418"/>
      <c r="CQW17" s="418"/>
      <c r="CQX17" s="418"/>
      <c r="CQY17" s="418"/>
      <c r="CQZ17" s="418"/>
      <c r="CRA17" s="418"/>
      <c r="CRB17" s="418"/>
      <c r="CRC17" s="418"/>
      <c r="CRD17" s="418"/>
      <c r="CRE17" s="418"/>
      <c r="CRF17" s="418"/>
      <c r="CRG17" s="418"/>
      <c r="CRH17" s="418"/>
      <c r="CRI17" s="418"/>
      <c r="CRJ17" s="418"/>
      <c r="CRK17" s="418"/>
      <c r="CRL17" s="418"/>
      <c r="CRM17" s="418"/>
      <c r="CRN17" s="418"/>
      <c r="CRO17" s="418"/>
      <c r="CRP17" s="418"/>
      <c r="CRQ17" s="418"/>
      <c r="CRR17" s="418"/>
      <c r="CRS17" s="418"/>
      <c r="CRT17" s="418"/>
      <c r="CRU17" s="418"/>
      <c r="CRV17" s="418"/>
      <c r="CRW17" s="418"/>
      <c r="CRX17" s="418"/>
      <c r="CRY17" s="418"/>
      <c r="CRZ17" s="418"/>
      <c r="CSA17" s="418"/>
      <c r="CSB17" s="418"/>
      <c r="CSC17" s="418"/>
      <c r="CSD17" s="418"/>
      <c r="CSE17" s="418"/>
      <c r="CSF17" s="418"/>
      <c r="CSG17" s="418"/>
      <c r="CSH17" s="418"/>
      <c r="CSI17" s="418"/>
      <c r="CSJ17" s="418"/>
      <c r="CSK17" s="418"/>
      <c r="CSL17" s="418"/>
      <c r="CSM17" s="418"/>
      <c r="CSN17" s="418"/>
      <c r="CSO17" s="418"/>
      <c r="CSP17" s="418"/>
      <c r="CSQ17" s="418"/>
      <c r="CSR17" s="418"/>
      <c r="CSS17" s="418"/>
      <c r="CST17" s="418"/>
      <c r="CSU17" s="418"/>
      <c r="CSV17" s="418"/>
      <c r="CSW17" s="418"/>
      <c r="CSX17" s="418"/>
      <c r="CSY17" s="418"/>
      <c r="CSZ17" s="418"/>
      <c r="CTA17" s="418"/>
      <c r="CTB17" s="418"/>
      <c r="CTC17" s="418"/>
      <c r="CTD17" s="418"/>
      <c r="CTE17" s="418"/>
      <c r="CTF17" s="418"/>
      <c r="CTG17" s="418"/>
      <c r="CTH17" s="418"/>
      <c r="CTI17" s="418"/>
      <c r="CTJ17" s="418"/>
      <c r="CTK17" s="418"/>
      <c r="CTL17" s="418"/>
      <c r="CTM17" s="418"/>
      <c r="CTN17" s="418"/>
      <c r="CTO17" s="418"/>
      <c r="CTP17" s="418"/>
      <c r="CTQ17" s="418"/>
      <c r="CTR17" s="418"/>
      <c r="CTS17" s="418"/>
      <c r="CTT17" s="418"/>
      <c r="CTU17" s="418"/>
      <c r="CTV17" s="418"/>
      <c r="CTW17" s="418"/>
      <c r="CTX17" s="418"/>
      <c r="CTY17" s="418"/>
      <c r="CTZ17" s="418"/>
      <c r="CUA17" s="418"/>
      <c r="CUB17" s="418"/>
      <c r="CUC17" s="418"/>
      <c r="CUD17" s="418"/>
      <c r="CUE17" s="418"/>
      <c r="CUF17" s="418"/>
      <c r="CUG17" s="418"/>
      <c r="CUH17" s="418"/>
      <c r="CUI17" s="418"/>
      <c r="CUJ17" s="418"/>
      <c r="CUK17" s="418"/>
      <c r="CUL17" s="418"/>
      <c r="CUM17" s="418"/>
      <c r="CUN17" s="418"/>
      <c r="CUO17" s="418"/>
      <c r="CUP17" s="418"/>
      <c r="CUQ17" s="418"/>
      <c r="CUR17" s="418"/>
      <c r="CUS17" s="418"/>
      <c r="CUT17" s="418"/>
      <c r="CUU17" s="418"/>
      <c r="CUV17" s="418"/>
      <c r="CUW17" s="418"/>
      <c r="CUX17" s="418"/>
      <c r="CUY17" s="418"/>
      <c r="CUZ17" s="418"/>
      <c r="CVA17" s="418"/>
      <c r="CVB17" s="418"/>
      <c r="CVC17" s="418"/>
      <c r="CVD17" s="418"/>
      <c r="CVE17" s="418"/>
      <c r="CVF17" s="418"/>
      <c r="CVG17" s="418"/>
      <c r="CVH17" s="418"/>
      <c r="CVI17" s="418"/>
      <c r="CVJ17" s="418"/>
      <c r="CVK17" s="418"/>
      <c r="CVL17" s="418"/>
      <c r="CVM17" s="418"/>
      <c r="CVN17" s="418"/>
      <c r="CVO17" s="418"/>
      <c r="CVP17" s="418"/>
      <c r="CVQ17" s="418"/>
      <c r="CVR17" s="418"/>
      <c r="CVS17" s="418"/>
      <c r="CVT17" s="418"/>
      <c r="CVU17" s="418"/>
      <c r="CVV17" s="418"/>
      <c r="CVW17" s="418"/>
      <c r="CVX17" s="418"/>
      <c r="CVY17" s="418"/>
      <c r="CVZ17" s="418"/>
      <c r="CWA17" s="418"/>
      <c r="CWB17" s="418"/>
      <c r="CWC17" s="418"/>
      <c r="CWD17" s="418"/>
      <c r="CWE17" s="418"/>
      <c r="CWF17" s="418"/>
      <c r="CWG17" s="418"/>
      <c r="CWH17" s="418"/>
      <c r="CWI17" s="418"/>
      <c r="CWJ17" s="418"/>
      <c r="CWK17" s="418"/>
      <c r="CWL17" s="418"/>
      <c r="CWM17" s="418"/>
      <c r="CWN17" s="418"/>
      <c r="CWO17" s="418"/>
      <c r="CWP17" s="418"/>
      <c r="CWQ17" s="418"/>
      <c r="CWR17" s="418"/>
      <c r="CWS17" s="418"/>
      <c r="CWT17" s="418"/>
      <c r="CWU17" s="418"/>
      <c r="CWV17" s="418"/>
      <c r="CWW17" s="418"/>
      <c r="CWX17" s="418"/>
      <c r="CWY17" s="418"/>
      <c r="CWZ17" s="418"/>
      <c r="CXA17" s="418"/>
      <c r="CXB17" s="418"/>
      <c r="CXC17" s="418"/>
      <c r="CXD17" s="418"/>
      <c r="CXE17" s="418"/>
      <c r="CXF17" s="418"/>
      <c r="CXG17" s="418"/>
      <c r="CXH17" s="418"/>
      <c r="CXI17" s="418"/>
      <c r="CXJ17" s="418"/>
      <c r="CXK17" s="418"/>
      <c r="CXL17" s="418"/>
      <c r="CXM17" s="418"/>
      <c r="CXN17" s="418"/>
      <c r="CXO17" s="418"/>
      <c r="CXP17" s="418"/>
      <c r="CXQ17" s="418"/>
      <c r="CXR17" s="418"/>
      <c r="CXS17" s="418"/>
      <c r="CXT17" s="418"/>
      <c r="CXU17" s="418"/>
      <c r="CXV17" s="418"/>
      <c r="CXW17" s="418"/>
      <c r="CXX17" s="418"/>
      <c r="CXY17" s="418"/>
      <c r="CXZ17" s="418"/>
      <c r="CYA17" s="418"/>
      <c r="CYB17" s="418"/>
      <c r="CYC17" s="418"/>
      <c r="CYD17" s="418"/>
      <c r="CYE17" s="418"/>
      <c r="CYF17" s="418"/>
      <c r="CYG17" s="418"/>
      <c r="CYH17" s="418"/>
      <c r="CYI17" s="418"/>
      <c r="CYJ17" s="418"/>
      <c r="CYK17" s="418"/>
      <c r="CYL17" s="418"/>
      <c r="CYM17" s="418"/>
      <c r="CYN17" s="418"/>
      <c r="CYO17" s="418"/>
      <c r="CYP17" s="418"/>
      <c r="CYQ17" s="418"/>
      <c r="CYR17" s="418"/>
      <c r="CYS17" s="418"/>
      <c r="CYT17" s="418"/>
      <c r="CYU17" s="418"/>
      <c r="CYV17" s="418"/>
      <c r="CYW17" s="418"/>
      <c r="CYX17" s="418"/>
      <c r="CYY17" s="418"/>
      <c r="CYZ17" s="418"/>
      <c r="CZA17" s="418"/>
      <c r="CZB17" s="418"/>
      <c r="CZC17" s="418"/>
      <c r="CZD17" s="418"/>
      <c r="CZE17" s="418"/>
      <c r="CZF17" s="418"/>
      <c r="CZG17" s="418"/>
      <c r="CZH17" s="418"/>
      <c r="CZI17" s="418"/>
      <c r="CZJ17" s="418"/>
      <c r="CZK17" s="418"/>
      <c r="CZL17" s="418"/>
      <c r="CZM17" s="418"/>
      <c r="CZN17" s="418"/>
      <c r="CZO17" s="418"/>
      <c r="CZP17" s="418"/>
      <c r="CZQ17" s="418"/>
      <c r="CZR17" s="418"/>
      <c r="CZS17" s="418"/>
      <c r="CZT17" s="418"/>
      <c r="CZU17" s="418"/>
      <c r="CZV17" s="418"/>
      <c r="CZW17" s="418"/>
      <c r="CZX17" s="418"/>
      <c r="CZY17" s="418"/>
      <c r="CZZ17" s="418"/>
      <c r="DAA17" s="418"/>
      <c r="DAB17" s="418"/>
      <c r="DAC17" s="418"/>
      <c r="DAD17" s="418"/>
      <c r="DAE17" s="418"/>
      <c r="DAF17" s="418"/>
      <c r="DAG17" s="418"/>
      <c r="DAH17" s="418"/>
      <c r="DAI17" s="418"/>
      <c r="DAJ17" s="418"/>
      <c r="DAK17" s="418"/>
      <c r="DAL17" s="418"/>
      <c r="DAM17" s="418"/>
      <c r="DAN17" s="418"/>
      <c r="DAO17" s="418"/>
      <c r="DAP17" s="418"/>
      <c r="DAQ17" s="418"/>
      <c r="DAR17" s="418"/>
      <c r="DAS17" s="418"/>
      <c r="DAT17" s="418"/>
      <c r="DAU17" s="418"/>
      <c r="DAV17" s="418"/>
      <c r="DAW17" s="418"/>
      <c r="DAX17" s="418"/>
      <c r="DAY17" s="418"/>
      <c r="DAZ17" s="418"/>
      <c r="DBA17" s="418"/>
      <c r="DBB17" s="418"/>
      <c r="DBC17" s="418"/>
      <c r="DBD17" s="418"/>
      <c r="DBE17" s="418"/>
      <c r="DBF17" s="418"/>
      <c r="DBG17" s="418"/>
      <c r="DBH17" s="418"/>
      <c r="DBI17" s="418"/>
      <c r="DBJ17" s="418"/>
      <c r="DBK17" s="418"/>
      <c r="DBL17" s="418"/>
      <c r="DBM17" s="418"/>
      <c r="DBN17" s="418"/>
      <c r="DBO17" s="418"/>
      <c r="DBP17" s="418"/>
      <c r="DBQ17" s="418"/>
      <c r="DBR17" s="418"/>
      <c r="DBS17" s="418"/>
      <c r="DBT17" s="418"/>
      <c r="DBU17" s="418"/>
      <c r="DBV17" s="418"/>
      <c r="DBW17" s="418"/>
      <c r="DBX17" s="418"/>
      <c r="DBY17" s="418"/>
      <c r="DBZ17" s="418"/>
      <c r="DCA17" s="418"/>
      <c r="DCB17" s="418"/>
      <c r="DCC17" s="418"/>
      <c r="DCD17" s="418"/>
      <c r="DCE17" s="418"/>
      <c r="DCF17" s="418"/>
      <c r="DCG17" s="418"/>
      <c r="DCH17" s="418"/>
      <c r="DCI17" s="418"/>
      <c r="DCJ17" s="418"/>
      <c r="DCK17" s="418"/>
      <c r="DCL17" s="418"/>
      <c r="DCM17" s="418"/>
      <c r="DCN17" s="418"/>
      <c r="DCO17" s="418"/>
      <c r="DCP17" s="418"/>
      <c r="DCQ17" s="418"/>
      <c r="DCR17" s="418"/>
      <c r="DCS17" s="418"/>
      <c r="DCT17" s="418"/>
      <c r="DCU17" s="418"/>
      <c r="DCV17" s="418"/>
      <c r="DCW17" s="418"/>
      <c r="DCX17" s="418"/>
      <c r="DCY17" s="418"/>
      <c r="DCZ17" s="418"/>
      <c r="DDA17" s="418"/>
      <c r="DDB17" s="418"/>
      <c r="DDC17" s="418"/>
      <c r="DDD17" s="418"/>
      <c r="DDE17" s="418"/>
      <c r="DDF17" s="418"/>
      <c r="DDG17" s="418"/>
      <c r="DDH17" s="418"/>
      <c r="DDI17" s="418"/>
      <c r="DDJ17" s="418"/>
      <c r="DDK17" s="418"/>
      <c r="DDL17" s="418"/>
      <c r="DDM17" s="418"/>
      <c r="DDN17" s="418"/>
      <c r="DDO17" s="418"/>
      <c r="DDP17" s="418"/>
      <c r="DDQ17" s="418"/>
      <c r="DDR17" s="418"/>
      <c r="DDS17" s="418"/>
      <c r="DDT17" s="418"/>
      <c r="DDU17" s="418"/>
      <c r="DDV17" s="418"/>
      <c r="DDW17" s="418"/>
      <c r="DDX17" s="418"/>
      <c r="DDY17" s="418"/>
      <c r="DDZ17" s="418"/>
      <c r="DEA17" s="418"/>
      <c r="DEB17" s="418"/>
      <c r="DEC17" s="418"/>
      <c r="DED17" s="418"/>
      <c r="DEE17" s="418"/>
      <c r="DEF17" s="418"/>
      <c r="DEG17" s="418"/>
      <c r="DEH17" s="418"/>
      <c r="DEI17" s="418"/>
      <c r="DEJ17" s="418"/>
      <c r="DEK17" s="418"/>
      <c r="DEL17" s="418"/>
      <c r="DEM17" s="418"/>
      <c r="DEN17" s="418"/>
      <c r="DEO17" s="418"/>
      <c r="DEP17" s="418"/>
      <c r="DEQ17" s="418"/>
      <c r="DER17" s="418"/>
      <c r="DES17" s="418"/>
      <c r="DET17" s="418"/>
      <c r="DEU17" s="418"/>
      <c r="DEV17" s="418"/>
      <c r="DEW17" s="418"/>
      <c r="DEX17" s="418"/>
      <c r="DEY17" s="418"/>
      <c r="DEZ17" s="418"/>
      <c r="DFA17" s="418"/>
      <c r="DFB17" s="418"/>
      <c r="DFC17" s="418"/>
      <c r="DFD17" s="418"/>
      <c r="DFE17" s="418"/>
      <c r="DFF17" s="418"/>
      <c r="DFG17" s="418"/>
      <c r="DFH17" s="418"/>
      <c r="DFI17" s="418"/>
      <c r="DFJ17" s="418"/>
      <c r="DFK17" s="418"/>
      <c r="DFL17" s="418"/>
      <c r="DFM17" s="418"/>
      <c r="DFN17" s="418"/>
      <c r="DFO17" s="418"/>
      <c r="DFP17" s="418"/>
      <c r="DFQ17" s="418"/>
      <c r="DFR17" s="418"/>
      <c r="DFS17" s="418"/>
      <c r="DFT17" s="418"/>
      <c r="DFU17" s="418"/>
      <c r="DFV17" s="418"/>
      <c r="DFW17" s="418"/>
      <c r="DFX17" s="418"/>
      <c r="DFY17" s="418"/>
      <c r="DFZ17" s="418"/>
      <c r="DGA17" s="418"/>
      <c r="DGB17" s="418"/>
      <c r="DGC17" s="418"/>
      <c r="DGD17" s="418"/>
      <c r="DGE17" s="418"/>
      <c r="DGF17" s="418"/>
      <c r="DGG17" s="418"/>
      <c r="DGH17" s="418"/>
      <c r="DGI17" s="418"/>
      <c r="DGJ17" s="418"/>
      <c r="DGK17" s="418"/>
      <c r="DGL17" s="418"/>
      <c r="DGM17" s="418"/>
      <c r="DGN17" s="418"/>
      <c r="DGO17" s="418"/>
      <c r="DGP17" s="418"/>
      <c r="DGQ17" s="418"/>
      <c r="DGR17" s="418"/>
      <c r="DGS17" s="418"/>
      <c r="DGT17" s="418"/>
      <c r="DGU17" s="418"/>
      <c r="DGV17" s="418"/>
      <c r="DGW17" s="418"/>
      <c r="DGX17" s="418"/>
      <c r="DGY17" s="418"/>
      <c r="DGZ17" s="418"/>
      <c r="DHA17" s="418"/>
      <c r="DHB17" s="418"/>
      <c r="DHC17" s="418"/>
      <c r="DHD17" s="418"/>
      <c r="DHE17" s="418"/>
      <c r="DHF17" s="418"/>
      <c r="DHG17" s="418"/>
      <c r="DHH17" s="418"/>
      <c r="DHI17" s="418"/>
      <c r="DHJ17" s="418"/>
      <c r="DHK17" s="418"/>
      <c r="DHL17" s="418"/>
      <c r="DHM17" s="418"/>
      <c r="DHN17" s="418"/>
      <c r="DHO17" s="418"/>
      <c r="DHP17" s="418"/>
      <c r="DHQ17" s="418"/>
      <c r="DHR17" s="418"/>
      <c r="DHS17" s="418"/>
      <c r="DHT17" s="418"/>
      <c r="DHU17" s="418"/>
      <c r="DHV17" s="418"/>
      <c r="DHW17" s="418"/>
      <c r="DHX17" s="418"/>
      <c r="DHY17" s="418"/>
      <c r="DHZ17" s="418"/>
      <c r="DIA17" s="418"/>
      <c r="DIB17" s="418"/>
      <c r="DIC17" s="418"/>
      <c r="DID17" s="418"/>
      <c r="DIE17" s="418"/>
      <c r="DIF17" s="418"/>
      <c r="DIG17" s="418"/>
      <c r="DIH17" s="418"/>
      <c r="DII17" s="418"/>
      <c r="DIJ17" s="418"/>
      <c r="DIK17" s="418"/>
      <c r="DIL17" s="418"/>
      <c r="DIM17" s="418"/>
      <c r="DIN17" s="418"/>
      <c r="DIO17" s="418"/>
      <c r="DIP17" s="418"/>
      <c r="DIQ17" s="418"/>
      <c r="DIR17" s="418"/>
      <c r="DIS17" s="418"/>
      <c r="DIT17" s="418"/>
      <c r="DIU17" s="418"/>
      <c r="DIV17" s="418"/>
      <c r="DIW17" s="418"/>
      <c r="DIX17" s="418"/>
      <c r="DIY17" s="418"/>
      <c r="DIZ17" s="418"/>
      <c r="DJA17" s="418"/>
      <c r="DJB17" s="418"/>
      <c r="DJC17" s="418"/>
      <c r="DJD17" s="418"/>
      <c r="DJE17" s="418"/>
      <c r="DJF17" s="418"/>
      <c r="DJG17" s="418"/>
      <c r="DJH17" s="418"/>
      <c r="DJI17" s="418"/>
      <c r="DJJ17" s="418"/>
      <c r="DJK17" s="418"/>
      <c r="DJL17" s="418"/>
      <c r="DJM17" s="418"/>
      <c r="DJN17" s="418"/>
      <c r="DJO17" s="418"/>
      <c r="DJP17" s="418"/>
      <c r="DJQ17" s="418"/>
      <c r="DJR17" s="418"/>
      <c r="DJS17" s="418"/>
      <c r="DJT17" s="418"/>
      <c r="DJU17" s="418"/>
      <c r="DJV17" s="418"/>
      <c r="DJW17" s="418"/>
      <c r="DJX17" s="418"/>
      <c r="DJY17" s="418"/>
      <c r="DJZ17" s="418"/>
      <c r="DKA17" s="418"/>
      <c r="DKB17" s="418"/>
      <c r="DKC17" s="418"/>
      <c r="DKD17" s="418"/>
      <c r="DKE17" s="418"/>
      <c r="DKF17" s="418"/>
      <c r="DKG17" s="418"/>
      <c r="DKH17" s="418"/>
      <c r="DKI17" s="418"/>
      <c r="DKJ17" s="418"/>
      <c r="DKK17" s="418"/>
      <c r="DKL17" s="418"/>
      <c r="DKM17" s="418"/>
      <c r="DKN17" s="418"/>
      <c r="DKO17" s="418"/>
      <c r="DKP17" s="418"/>
      <c r="DKQ17" s="418"/>
      <c r="DKR17" s="418"/>
      <c r="DKS17" s="418"/>
      <c r="DKT17" s="418"/>
      <c r="DKU17" s="418"/>
      <c r="DKV17" s="418"/>
      <c r="DKW17" s="418"/>
      <c r="DKX17" s="418"/>
      <c r="DKY17" s="418"/>
      <c r="DKZ17" s="418"/>
      <c r="DLA17" s="418"/>
      <c r="DLB17" s="418"/>
      <c r="DLC17" s="418"/>
      <c r="DLD17" s="418"/>
      <c r="DLE17" s="418"/>
      <c r="DLF17" s="418"/>
      <c r="DLG17" s="418"/>
      <c r="DLH17" s="418"/>
      <c r="DLI17" s="418"/>
      <c r="DLJ17" s="418"/>
      <c r="DLK17" s="418"/>
      <c r="DLL17" s="418"/>
      <c r="DLM17" s="418"/>
      <c r="DLN17" s="418"/>
      <c r="DLO17" s="418"/>
      <c r="DLP17" s="418"/>
      <c r="DLQ17" s="418"/>
      <c r="DLR17" s="418"/>
      <c r="DLS17" s="418"/>
      <c r="DLT17" s="418"/>
      <c r="DLU17" s="418"/>
      <c r="DLV17" s="418"/>
      <c r="DLW17" s="418"/>
      <c r="DLX17" s="418"/>
      <c r="DLY17" s="418"/>
      <c r="DLZ17" s="418"/>
      <c r="DMA17" s="418"/>
      <c r="DMB17" s="418"/>
      <c r="DMC17" s="418"/>
      <c r="DMD17" s="418"/>
      <c r="DME17" s="418"/>
      <c r="DMF17" s="418"/>
      <c r="DMG17" s="418"/>
      <c r="DMH17" s="418"/>
      <c r="DMI17" s="418"/>
      <c r="DMJ17" s="418"/>
      <c r="DMK17" s="418"/>
      <c r="DML17" s="418"/>
      <c r="DMM17" s="418"/>
      <c r="DMN17" s="418"/>
      <c r="DMO17" s="418"/>
      <c r="DMP17" s="418"/>
      <c r="DMQ17" s="418"/>
      <c r="DMR17" s="418"/>
      <c r="DMS17" s="418"/>
      <c r="DMT17" s="418"/>
      <c r="DMU17" s="418"/>
      <c r="DMV17" s="418"/>
      <c r="DMW17" s="418"/>
      <c r="DMX17" s="418"/>
      <c r="DMY17" s="418"/>
      <c r="DMZ17" s="418"/>
      <c r="DNA17" s="418"/>
      <c r="DNB17" s="418"/>
      <c r="DNC17" s="418"/>
      <c r="DND17" s="418"/>
      <c r="DNE17" s="418"/>
      <c r="DNF17" s="418"/>
      <c r="DNG17" s="418"/>
      <c r="DNH17" s="418"/>
      <c r="DNI17" s="418"/>
      <c r="DNJ17" s="418"/>
      <c r="DNK17" s="418"/>
      <c r="DNL17" s="418"/>
      <c r="DNM17" s="418"/>
      <c r="DNN17" s="418"/>
      <c r="DNO17" s="418"/>
      <c r="DNP17" s="418"/>
      <c r="DNQ17" s="418"/>
      <c r="DNR17" s="418"/>
      <c r="DNS17" s="418"/>
      <c r="DNT17" s="418"/>
      <c r="DNU17" s="418"/>
      <c r="DNV17" s="418"/>
      <c r="DNW17" s="418"/>
      <c r="DNX17" s="418"/>
      <c r="DNY17" s="418"/>
      <c r="DNZ17" s="418"/>
      <c r="DOA17" s="418"/>
      <c r="DOB17" s="418"/>
      <c r="DOC17" s="418"/>
      <c r="DOD17" s="418"/>
      <c r="DOE17" s="418"/>
      <c r="DOF17" s="418"/>
      <c r="DOG17" s="418"/>
      <c r="DOH17" s="418"/>
      <c r="DOI17" s="418"/>
      <c r="DOJ17" s="418"/>
      <c r="DOK17" s="418"/>
      <c r="DOL17" s="418"/>
      <c r="DOM17" s="418"/>
      <c r="DON17" s="418"/>
      <c r="DOO17" s="418"/>
      <c r="DOP17" s="418"/>
      <c r="DOQ17" s="418"/>
      <c r="DOR17" s="418"/>
      <c r="DOS17" s="418"/>
      <c r="DOT17" s="418"/>
      <c r="DOU17" s="418"/>
      <c r="DOV17" s="418"/>
      <c r="DOW17" s="418"/>
      <c r="DOX17" s="418"/>
      <c r="DOY17" s="418"/>
      <c r="DOZ17" s="418"/>
      <c r="DPA17" s="418"/>
      <c r="DPB17" s="418"/>
      <c r="DPC17" s="418"/>
      <c r="DPD17" s="418"/>
      <c r="DPE17" s="418"/>
      <c r="DPF17" s="418"/>
      <c r="DPG17" s="418"/>
      <c r="DPH17" s="418"/>
      <c r="DPI17" s="418"/>
      <c r="DPJ17" s="418"/>
      <c r="DPK17" s="418"/>
      <c r="DPL17" s="418"/>
      <c r="DPM17" s="418"/>
      <c r="DPN17" s="418"/>
      <c r="DPO17" s="418"/>
      <c r="DPP17" s="418"/>
      <c r="DPQ17" s="418"/>
      <c r="DPR17" s="418"/>
      <c r="DPS17" s="418"/>
      <c r="DPT17" s="418"/>
      <c r="DPU17" s="418"/>
      <c r="DPV17" s="418"/>
      <c r="DPW17" s="418"/>
      <c r="DPX17" s="418"/>
      <c r="DPY17" s="418"/>
      <c r="DPZ17" s="418"/>
      <c r="DQA17" s="418"/>
      <c r="DQB17" s="418"/>
      <c r="DQC17" s="418"/>
      <c r="DQD17" s="418"/>
      <c r="DQE17" s="418"/>
      <c r="DQF17" s="418"/>
      <c r="DQG17" s="418"/>
      <c r="DQH17" s="418"/>
      <c r="DQI17" s="418"/>
      <c r="DQJ17" s="418"/>
      <c r="DQK17" s="418"/>
      <c r="DQL17" s="418"/>
      <c r="DQM17" s="418"/>
      <c r="DQN17" s="418"/>
      <c r="DQO17" s="418"/>
      <c r="DQP17" s="418"/>
      <c r="DQQ17" s="418"/>
      <c r="DQR17" s="418"/>
      <c r="DQS17" s="418"/>
      <c r="DQT17" s="418"/>
      <c r="DQU17" s="418"/>
      <c r="DQV17" s="418"/>
      <c r="DQW17" s="418"/>
      <c r="DQX17" s="418"/>
      <c r="DQY17" s="418"/>
      <c r="DQZ17" s="418"/>
      <c r="DRA17" s="418"/>
      <c r="DRB17" s="418"/>
      <c r="DRC17" s="418"/>
      <c r="DRD17" s="418"/>
      <c r="DRE17" s="418"/>
      <c r="DRF17" s="418"/>
      <c r="DRG17" s="418"/>
      <c r="DRH17" s="418"/>
      <c r="DRI17" s="418"/>
      <c r="DRJ17" s="418"/>
      <c r="DRK17" s="418"/>
      <c r="DRL17" s="418"/>
      <c r="DRM17" s="418"/>
      <c r="DRN17" s="418"/>
      <c r="DRO17" s="418"/>
      <c r="DRP17" s="418"/>
      <c r="DRQ17" s="418"/>
      <c r="DRR17" s="418"/>
      <c r="DRS17" s="418"/>
      <c r="DRT17" s="418"/>
      <c r="DRU17" s="418"/>
      <c r="DRV17" s="418"/>
      <c r="DRW17" s="418"/>
      <c r="DRX17" s="418"/>
      <c r="DRY17" s="418"/>
      <c r="DRZ17" s="418"/>
      <c r="DSA17" s="418"/>
      <c r="DSB17" s="418"/>
      <c r="DSC17" s="418"/>
      <c r="DSD17" s="418"/>
      <c r="DSE17" s="418"/>
      <c r="DSF17" s="418"/>
      <c r="DSG17" s="418"/>
      <c r="DSH17" s="418"/>
      <c r="DSI17" s="418"/>
      <c r="DSJ17" s="418"/>
      <c r="DSK17" s="418"/>
      <c r="DSL17" s="418"/>
      <c r="DSM17" s="418"/>
      <c r="DSN17" s="418"/>
      <c r="DSO17" s="418"/>
      <c r="DSP17" s="418"/>
      <c r="DSQ17" s="418"/>
      <c r="DSR17" s="418"/>
      <c r="DSS17" s="418"/>
      <c r="DST17" s="418"/>
      <c r="DSU17" s="418"/>
      <c r="DSV17" s="418"/>
      <c r="DSW17" s="418"/>
      <c r="DSX17" s="418"/>
      <c r="DSY17" s="418"/>
      <c r="DSZ17" s="418"/>
      <c r="DTA17" s="418"/>
      <c r="DTB17" s="418"/>
      <c r="DTC17" s="418"/>
      <c r="DTD17" s="418"/>
      <c r="DTE17" s="418"/>
      <c r="DTF17" s="418"/>
      <c r="DTG17" s="418"/>
      <c r="DTH17" s="418"/>
      <c r="DTI17" s="418"/>
      <c r="DTJ17" s="418"/>
      <c r="DTK17" s="418"/>
      <c r="DTL17" s="418"/>
      <c r="DTM17" s="418"/>
      <c r="DTN17" s="418"/>
      <c r="DTO17" s="418"/>
      <c r="DTP17" s="418"/>
      <c r="DTQ17" s="418"/>
      <c r="DTR17" s="418"/>
      <c r="DTS17" s="418"/>
      <c r="DTT17" s="418"/>
      <c r="DTU17" s="418"/>
      <c r="DTV17" s="418"/>
      <c r="DTW17" s="418"/>
      <c r="DTX17" s="418"/>
      <c r="DTY17" s="418"/>
      <c r="DTZ17" s="418"/>
      <c r="DUA17" s="418"/>
      <c r="DUB17" s="418"/>
      <c r="DUC17" s="418"/>
      <c r="DUD17" s="418"/>
      <c r="DUE17" s="418"/>
      <c r="DUF17" s="418"/>
      <c r="DUG17" s="418"/>
      <c r="DUH17" s="418"/>
      <c r="DUI17" s="418"/>
      <c r="DUJ17" s="418"/>
      <c r="DUK17" s="418"/>
      <c r="DUL17" s="418"/>
      <c r="DUM17" s="418"/>
      <c r="DUN17" s="418"/>
      <c r="DUO17" s="418"/>
      <c r="DUP17" s="418"/>
      <c r="DUQ17" s="418"/>
      <c r="DUR17" s="418"/>
      <c r="DUS17" s="418"/>
      <c r="DUT17" s="418"/>
      <c r="DUU17" s="418"/>
      <c r="DUV17" s="418"/>
      <c r="DUW17" s="418"/>
      <c r="DUX17" s="418"/>
      <c r="DUY17" s="418"/>
      <c r="DUZ17" s="418"/>
      <c r="DVA17" s="418"/>
      <c r="DVB17" s="418"/>
      <c r="DVC17" s="418"/>
      <c r="DVD17" s="418"/>
      <c r="DVE17" s="418"/>
      <c r="DVF17" s="418"/>
      <c r="DVG17" s="418"/>
      <c r="DVH17" s="418"/>
      <c r="DVI17" s="418"/>
      <c r="DVJ17" s="418"/>
      <c r="DVK17" s="418"/>
      <c r="DVL17" s="418"/>
      <c r="DVM17" s="418"/>
      <c r="DVN17" s="418"/>
      <c r="DVO17" s="418"/>
      <c r="DVP17" s="418"/>
      <c r="DVQ17" s="418"/>
      <c r="DVR17" s="418"/>
      <c r="DVS17" s="418"/>
      <c r="DVT17" s="418"/>
      <c r="DVU17" s="418"/>
      <c r="DVV17" s="418"/>
      <c r="DVW17" s="418"/>
      <c r="DVX17" s="418"/>
      <c r="DVY17" s="418"/>
      <c r="DVZ17" s="418"/>
      <c r="DWA17" s="418"/>
      <c r="DWB17" s="418"/>
      <c r="DWC17" s="418"/>
      <c r="DWD17" s="418"/>
      <c r="DWE17" s="418"/>
      <c r="DWF17" s="418"/>
      <c r="DWG17" s="418"/>
      <c r="DWH17" s="418"/>
      <c r="DWI17" s="418"/>
      <c r="DWJ17" s="418"/>
      <c r="DWK17" s="418"/>
      <c r="DWL17" s="418"/>
      <c r="DWM17" s="418"/>
      <c r="DWN17" s="418"/>
      <c r="DWO17" s="418"/>
      <c r="DWP17" s="418"/>
      <c r="DWQ17" s="418"/>
      <c r="DWR17" s="418"/>
      <c r="DWS17" s="418"/>
      <c r="DWT17" s="418"/>
      <c r="DWU17" s="418"/>
      <c r="DWV17" s="418"/>
      <c r="DWW17" s="418"/>
      <c r="DWX17" s="418"/>
      <c r="DWY17" s="418"/>
      <c r="DWZ17" s="418"/>
      <c r="DXA17" s="418"/>
      <c r="DXB17" s="418"/>
      <c r="DXC17" s="418"/>
      <c r="DXD17" s="418"/>
      <c r="DXE17" s="418"/>
      <c r="DXF17" s="418"/>
      <c r="DXG17" s="418"/>
      <c r="DXH17" s="418"/>
      <c r="DXI17" s="418"/>
      <c r="DXJ17" s="418"/>
      <c r="DXK17" s="418"/>
      <c r="DXL17" s="418"/>
      <c r="DXM17" s="418"/>
      <c r="DXN17" s="418"/>
      <c r="DXO17" s="418"/>
      <c r="DXP17" s="418"/>
      <c r="DXQ17" s="418"/>
      <c r="DXR17" s="418"/>
      <c r="DXS17" s="418"/>
      <c r="DXT17" s="418"/>
      <c r="DXU17" s="418"/>
      <c r="DXV17" s="418"/>
      <c r="DXW17" s="418"/>
      <c r="DXX17" s="418"/>
      <c r="DXY17" s="418"/>
      <c r="DXZ17" s="418"/>
      <c r="DYA17" s="418"/>
      <c r="DYB17" s="418"/>
      <c r="DYC17" s="418"/>
      <c r="DYD17" s="418"/>
      <c r="DYE17" s="418"/>
      <c r="DYF17" s="418"/>
      <c r="DYG17" s="418"/>
      <c r="DYH17" s="418"/>
      <c r="DYI17" s="418"/>
      <c r="DYJ17" s="418"/>
      <c r="DYK17" s="418"/>
      <c r="DYL17" s="418"/>
      <c r="DYM17" s="418"/>
      <c r="DYN17" s="418"/>
      <c r="DYO17" s="418"/>
      <c r="DYP17" s="418"/>
      <c r="DYQ17" s="418"/>
      <c r="DYR17" s="418"/>
      <c r="DYS17" s="418"/>
      <c r="DYT17" s="418"/>
      <c r="DYU17" s="418"/>
      <c r="DYV17" s="418"/>
      <c r="DYW17" s="418"/>
      <c r="DYX17" s="418"/>
      <c r="DYY17" s="418"/>
      <c r="DYZ17" s="418"/>
      <c r="DZA17" s="418"/>
      <c r="DZB17" s="418"/>
      <c r="DZC17" s="418"/>
      <c r="DZD17" s="418"/>
      <c r="DZE17" s="418"/>
      <c r="DZF17" s="418"/>
      <c r="DZG17" s="418"/>
      <c r="DZH17" s="418"/>
      <c r="DZI17" s="418"/>
      <c r="DZJ17" s="418"/>
      <c r="DZK17" s="418"/>
      <c r="DZL17" s="418"/>
      <c r="DZM17" s="418"/>
      <c r="DZN17" s="418"/>
      <c r="DZO17" s="418"/>
      <c r="DZP17" s="418"/>
      <c r="DZQ17" s="418"/>
      <c r="DZR17" s="418"/>
      <c r="DZS17" s="418"/>
      <c r="DZT17" s="418"/>
      <c r="DZU17" s="418"/>
      <c r="DZV17" s="418"/>
      <c r="DZW17" s="418"/>
      <c r="DZX17" s="418"/>
      <c r="DZY17" s="418"/>
      <c r="DZZ17" s="418"/>
      <c r="EAA17" s="418"/>
      <c r="EAB17" s="418"/>
      <c r="EAC17" s="418"/>
      <c r="EAD17" s="418"/>
      <c r="EAE17" s="418"/>
      <c r="EAF17" s="418"/>
      <c r="EAG17" s="418"/>
      <c r="EAH17" s="418"/>
      <c r="EAI17" s="418"/>
      <c r="EAJ17" s="418"/>
      <c r="EAK17" s="418"/>
      <c r="EAL17" s="418"/>
      <c r="EAM17" s="418"/>
      <c r="EAN17" s="418"/>
      <c r="EAO17" s="418"/>
      <c r="EAP17" s="418"/>
      <c r="EAQ17" s="418"/>
      <c r="EAR17" s="418"/>
      <c r="EAS17" s="418"/>
      <c r="EAT17" s="418"/>
      <c r="EAU17" s="418"/>
      <c r="EAV17" s="418"/>
      <c r="EAW17" s="418"/>
      <c r="EAX17" s="418"/>
      <c r="EAY17" s="418"/>
      <c r="EAZ17" s="418"/>
      <c r="EBA17" s="418"/>
      <c r="EBB17" s="418"/>
      <c r="EBC17" s="418"/>
      <c r="EBD17" s="418"/>
      <c r="EBE17" s="418"/>
      <c r="EBF17" s="418"/>
      <c r="EBG17" s="418"/>
      <c r="EBH17" s="418"/>
      <c r="EBI17" s="418"/>
      <c r="EBJ17" s="418"/>
      <c r="EBK17" s="418"/>
      <c r="EBL17" s="418"/>
      <c r="EBM17" s="418"/>
      <c r="EBN17" s="418"/>
      <c r="EBO17" s="418"/>
      <c r="EBP17" s="418"/>
      <c r="EBQ17" s="418"/>
      <c r="EBR17" s="418"/>
      <c r="EBS17" s="418"/>
      <c r="EBT17" s="418"/>
      <c r="EBU17" s="418"/>
      <c r="EBV17" s="418"/>
      <c r="EBW17" s="418"/>
      <c r="EBX17" s="418"/>
      <c r="EBY17" s="418"/>
      <c r="EBZ17" s="418"/>
      <c r="ECA17" s="418"/>
      <c r="ECB17" s="418"/>
      <c r="ECC17" s="418"/>
      <c r="ECD17" s="418"/>
      <c r="ECE17" s="418"/>
      <c r="ECF17" s="418"/>
      <c r="ECG17" s="418"/>
      <c r="ECH17" s="418"/>
      <c r="ECI17" s="418"/>
      <c r="ECJ17" s="418"/>
      <c r="ECK17" s="418"/>
      <c r="ECL17" s="418"/>
      <c r="ECM17" s="418"/>
      <c r="ECN17" s="418"/>
      <c r="ECO17" s="418"/>
      <c r="ECP17" s="418"/>
      <c r="ECQ17" s="418"/>
      <c r="ECR17" s="418"/>
      <c r="ECS17" s="418"/>
      <c r="ECT17" s="418"/>
      <c r="ECU17" s="418"/>
      <c r="ECV17" s="418"/>
      <c r="ECW17" s="418"/>
      <c r="ECX17" s="418"/>
      <c r="ECY17" s="418"/>
      <c r="ECZ17" s="418"/>
      <c r="EDA17" s="418"/>
      <c r="EDB17" s="418"/>
      <c r="EDC17" s="418"/>
      <c r="EDD17" s="418"/>
      <c r="EDE17" s="418"/>
      <c r="EDF17" s="418"/>
      <c r="EDG17" s="418"/>
      <c r="EDH17" s="418"/>
      <c r="EDI17" s="418"/>
      <c r="EDJ17" s="418"/>
      <c r="EDK17" s="418"/>
      <c r="EDL17" s="418"/>
      <c r="EDM17" s="418"/>
      <c r="EDN17" s="418"/>
      <c r="EDO17" s="418"/>
      <c r="EDP17" s="418"/>
      <c r="EDQ17" s="418"/>
      <c r="EDR17" s="418"/>
      <c r="EDS17" s="418"/>
      <c r="EDT17" s="418"/>
      <c r="EDU17" s="418"/>
      <c r="EDV17" s="418"/>
      <c r="EDW17" s="418"/>
      <c r="EDX17" s="418"/>
      <c r="EDY17" s="418"/>
      <c r="EDZ17" s="418"/>
      <c r="EEA17" s="418"/>
      <c r="EEB17" s="418"/>
      <c r="EEC17" s="418"/>
      <c r="EED17" s="418"/>
      <c r="EEE17" s="418"/>
      <c r="EEF17" s="418"/>
      <c r="EEG17" s="418"/>
      <c r="EEH17" s="418"/>
      <c r="EEI17" s="418"/>
      <c r="EEJ17" s="418"/>
      <c r="EEK17" s="418"/>
      <c r="EEL17" s="418"/>
      <c r="EEM17" s="418"/>
      <c r="EEN17" s="418"/>
      <c r="EEO17" s="418"/>
      <c r="EEP17" s="418"/>
      <c r="EEQ17" s="418"/>
      <c r="EER17" s="418"/>
      <c r="EES17" s="418"/>
      <c r="EET17" s="418"/>
      <c r="EEU17" s="418"/>
      <c r="EEV17" s="418"/>
      <c r="EEW17" s="418"/>
      <c r="EEX17" s="418"/>
      <c r="EEY17" s="418"/>
      <c r="EEZ17" s="418"/>
      <c r="EFA17" s="418"/>
      <c r="EFB17" s="418"/>
      <c r="EFC17" s="418"/>
      <c r="EFD17" s="418"/>
      <c r="EFE17" s="418"/>
      <c r="EFF17" s="418"/>
      <c r="EFG17" s="418"/>
      <c r="EFH17" s="418"/>
      <c r="EFI17" s="418"/>
      <c r="EFJ17" s="418"/>
      <c r="EFK17" s="418"/>
      <c r="EFL17" s="418"/>
      <c r="EFM17" s="418"/>
      <c r="EFN17" s="418"/>
      <c r="EFO17" s="418"/>
      <c r="EFP17" s="418"/>
      <c r="EFQ17" s="418"/>
      <c r="EFR17" s="418"/>
      <c r="EFS17" s="418"/>
      <c r="EFT17" s="418"/>
      <c r="EFU17" s="418"/>
      <c r="EFV17" s="418"/>
      <c r="EFW17" s="418"/>
      <c r="EFX17" s="418"/>
      <c r="EFY17" s="418"/>
      <c r="EFZ17" s="418"/>
      <c r="EGA17" s="418"/>
      <c r="EGB17" s="418"/>
      <c r="EGC17" s="418"/>
      <c r="EGD17" s="418"/>
      <c r="EGE17" s="418"/>
      <c r="EGF17" s="418"/>
      <c r="EGG17" s="418"/>
      <c r="EGH17" s="418"/>
      <c r="EGI17" s="418"/>
      <c r="EGJ17" s="418"/>
      <c r="EGK17" s="418"/>
      <c r="EGL17" s="418"/>
      <c r="EGM17" s="418"/>
      <c r="EGN17" s="418"/>
      <c r="EGO17" s="418"/>
      <c r="EGP17" s="418"/>
      <c r="EGQ17" s="418"/>
      <c r="EGR17" s="418"/>
      <c r="EGS17" s="418"/>
      <c r="EGT17" s="418"/>
      <c r="EGU17" s="418"/>
      <c r="EGV17" s="418"/>
      <c r="EGW17" s="418"/>
      <c r="EGX17" s="418"/>
      <c r="EGY17" s="418"/>
      <c r="EGZ17" s="418"/>
      <c r="EHA17" s="418"/>
      <c r="EHB17" s="418"/>
      <c r="EHC17" s="418"/>
      <c r="EHD17" s="418"/>
      <c r="EHE17" s="418"/>
      <c r="EHF17" s="418"/>
      <c r="EHG17" s="418"/>
      <c r="EHH17" s="418"/>
      <c r="EHI17" s="418"/>
      <c r="EHJ17" s="418"/>
      <c r="EHK17" s="418"/>
      <c r="EHL17" s="418"/>
      <c r="EHM17" s="418"/>
      <c r="EHN17" s="418"/>
      <c r="EHO17" s="418"/>
      <c r="EHP17" s="418"/>
      <c r="EHQ17" s="418"/>
      <c r="EHR17" s="418"/>
      <c r="EHS17" s="418"/>
      <c r="EHT17" s="418"/>
      <c r="EHU17" s="418"/>
      <c r="EHV17" s="418"/>
      <c r="EHW17" s="418"/>
      <c r="EHX17" s="418"/>
      <c r="EHY17" s="418"/>
      <c r="EHZ17" s="418"/>
      <c r="EIA17" s="418"/>
      <c r="EIB17" s="418"/>
      <c r="EIC17" s="418"/>
      <c r="EID17" s="418"/>
      <c r="EIE17" s="418"/>
      <c r="EIF17" s="418"/>
      <c r="EIG17" s="418"/>
      <c r="EIH17" s="418"/>
      <c r="EII17" s="418"/>
      <c r="EIJ17" s="418"/>
      <c r="EIK17" s="418"/>
      <c r="EIL17" s="418"/>
      <c r="EIM17" s="418"/>
      <c r="EIN17" s="418"/>
      <c r="EIO17" s="418"/>
      <c r="EIP17" s="418"/>
      <c r="EIQ17" s="418"/>
      <c r="EIR17" s="418"/>
      <c r="EIS17" s="418"/>
      <c r="EIT17" s="418"/>
      <c r="EIU17" s="418"/>
      <c r="EIV17" s="418"/>
      <c r="EIW17" s="418"/>
      <c r="EIX17" s="418"/>
      <c r="EIY17" s="418"/>
      <c r="EIZ17" s="418"/>
      <c r="EJA17" s="418"/>
      <c r="EJB17" s="418"/>
      <c r="EJC17" s="418"/>
      <c r="EJD17" s="418"/>
      <c r="EJE17" s="418"/>
      <c r="EJF17" s="418"/>
      <c r="EJG17" s="418"/>
      <c r="EJH17" s="418"/>
      <c r="EJI17" s="418"/>
      <c r="EJJ17" s="418"/>
      <c r="EJK17" s="418"/>
      <c r="EJL17" s="418"/>
      <c r="EJM17" s="418"/>
      <c r="EJN17" s="418"/>
      <c r="EJO17" s="418"/>
      <c r="EJP17" s="418"/>
      <c r="EJQ17" s="418"/>
      <c r="EJR17" s="418"/>
      <c r="EJS17" s="418"/>
      <c r="EJT17" s="418"/>
      <c r="EJU17" s="418"/>
      <c r="EJV17" s="418"/>
      <c r="EJW17" s="418"/>
      <c r="EJX17" s="418"/>
      <c r="EJY17" s="418"/>
      <c r="EJZ17" s="418"/>
      <c r="EKA17" s="418"/>
      <c r="EKB17" s="418"/>
      <c r="EKC17" s="418"/>
      <c r="EKD17" s="418"/>
      <c r="EKE17" s="418"/>
      <c r="EKF17" s="418"/>
      <c r="EKG17" s="418"/>
      <c r="EKH17" s="418"/>
      <c r="EKI17" s="418"/>
      <c r="EKJ17" s="418"/>
      <c r="EKK17" s="418"/>
      <c r="EKL17" s="418"/>
      <c r="EKM17" s="418"/>
      <c r="EKN17" s="418"/>
      <c r="EKO17" s="418"/>
      <c r="EKP17" s="418"/>
      <c r="EKQ17" s="418"/>
      <c r="EKR17" s="418"/>
      <c r="EKS17" s="418"/>
      <c r="EKT17" s="418"/>
      <c r="EKU17" s="418"/>
      <c r="EKV17" s="418"/>
      <c r="EKW17" s="418"/>
      <c r="EKX17" s="418"/>
      <c r="EKY17" s="418"/>
      <c r="EKZ17" s="418"/>
      <c r="ELA17" s="418"/>
      <c r="ELB17" s="418"/>
      <c r="ELC17" s="418"/>
      <c r="ELD17" s="418"/>
      <c r="ELE17" s="418"/>
      <c r="ELF17" s="418"/>
      <c r="ELG17" s="418"/>
      <c r="ELH17" s="418"/>
      <c r="ELI17" s="418"/>
      <c r="ELJ17" s="418"/>
      <c r="ELK17" s="418"/>
      <c r="ELL17" s="418"/>
      <c r="ELM17" s="418"/>
      <c r="ELN17" s="418"/>
      <c r="ELO17" s="418"/>
      <c r="ELP17" s="418"/>
      <c r="ELQ17" s="418"/>
      <c r="ELR17" s="418"/>
      <c r="ELS17" s="418"/>
      <c r="ELT17" s="418"/>
      <c r="ELU17" s="418"/>
      <c r="ELV17" s="418"/>
      <c r="ELW17" s="418"/>
      <c r="ELX17" s="418"/>
      <c r="ELY17" s="418"/>
      <c r="ELZ17" s="418"/>
      <c r="EMA17" s="418"/>
      <c r="EMB17" s="418"/>
      <c r="EMC17" s="418"/>
      <c r="EMD17" s="418"/>
      <c r="EME17" s="418"/>
      <c r="EMF17" s="418"/>
      <c r="EMG17" s="418"/>
      <c r="EMH17" s="418"/>
      <c r="EMI17" s="418"/>
      <c r="EMJ17" s="418"/>
      <c r="EMK17" s="418"/>
      <c r="EML17" s="418"/>
      <c r="EMM17" s="418"/>
      <c r="EMN17" s="418"/>
      <c r="EMO17" s="418"/>
      <c r="EMP17" s="418"/>
      <c r="EMQ17" s="418"/>
      <c r="EMR17" s="418"/>
      <c r="EMS17" s="418"/>
      <c r="EMT17" s="418"/>
      <c r="EMU17" s="418"/>
      <c r="EMV17" s="418"/>
      <c r="EMW17" s="418"/>
      <c r="EMX17" s="418"/>
      <c r="EMY17" s="418"/>
      <c r="EMZ17" s="418"/>
      <c r="ENA17" s="418"/>
      <c r="ENB17" s="418"/>
      <c r="ENC17" s="418"/>
      <c r="END17" s="418"/>
      <c r="ENE17" s="418"/>
      <c r="ENF17" s="418"/>
      <c r="ENG17" s="418"/>
      <c r="ENH17" s="418"/>
      <c r="ENI17" s="418"/>
      <c r="ENJ17" s="418"/>
      <c r="ENK17" s="418"/>
      <c r="ENL17" s="418"/>
      <c r="ENM17" s="418"/>
      <c r="ENN17" s="418"/>
      <c r="ENO17" s="418"/>
      <c r="ENP17" s="418"/>
      <c r="ENQ17" s="418"/>
      <c r="ENR17" s="418"/>
      <c r="ENS17" s="418"/>
      <c r="ENT17" s="418"/>
      <c r="ENU17" s="418"/>
      <c r="ENV17" s="418"/>
      <c r="ENW17" s="418"/>
      <c r="ENX17" s="418"/>
      <c r="ENY17" s="418"/>
      <c r="ENZ17" s="418"/>
      <c r="EOA17" s="418"/>
      <c r="EOB17" s="418"/>
      <c r="EOC17" s="418"/>
      <c r="EOD17" s="418"/>
      <c r="EOE17" s="418"/>
      <c r="EOF17" s="418"/>
      <c r="EOG17" s="418"/>
      <c r="EOH17" s="418"/>
      <c r="EOI17" s="418"/>
      <c r="EOJ17" s="418"/>
      <c r="EOK17" s="418"/>
      <c r="EOL17" s="418"/>
      <c r="EOM17" s="418"/>
      <c r="EON17" s="418"/>
      <c r="EOO17" s="418"/>
      <c r="EOP17" s="418"/>
      <c r="EOQ17" s="418"/>
      <c r="EOR17" s="418"/>
      <c r="EOS17" s="418"/>
      <c r="EOT17" s="418"/>
      <c r="EOU17" s="418"/>
      <c r="EOV17" s="418"/>
      <c r="EOW17" s="418"/>
      <c r="EOX17" s="418"/>
      <c r="EOY17" s="418"/>
      <c r="EOZ17" s="418"/>
      <c r="EPA17" s="418"/>
      <c r="EPB17" s="418"/>
      <c r="EPC17" s="418"/>
      <c r="EPD17" s="418"/>
      <c r="EPE17" s="418"/>
      <c r="EPF17" s="418"/>
      <c r="EPG17" s="418"/>
      <c r="EPH17" s="418"/>
      <c r="EPI17" s="418"/>
      <c r="EPJ17" s="418"/>
      <c r="EPK17" s="418"/>
      <c r="EPL17" s="418"/>
      <c r="EPM17" s="418"/>
      <c r="EPN17" s="418"/>
      <c r="EPO17" s="418"/>
      <c r="EPP17" s="418"/>
      <c r="EPQ17" s="418"/>
      <c r="EPR17" s="418"/>
      <c r="EPS17" s="418"/>
      <c r="EPT17" s="418"/>
      <c r="EPU17" s="418"/>
      <c r="EPV17" s="418"/>
      <c r="EPW17" s="418"/>
      <c r="EPX17" s="418"/>
      <c r="EPY17" s="418"/>
      <c r="EPZ17" s="418"/>
      <c r="EQA17" s="418"/>
      <c r="EQB17" s="418"/>
      <c r="EQC17" s="418"/>
      <c r="EQD17" s="418"/>
      <c r="EQE17" s="418"/>
      <c r="EQF17" s="418"/>
      <c r="EQG17" s="418"/>
      <c r="EQH17" s="418"/>
      <c r="EQI17" s="418"/>
      <c r="EQJ17" s="418"/>
      <c r="EQK17" s="418"/>
      <c r="EQL17" s="418"/>
      <c r="EQM17" s="418"/>
      <c r="EQN17" s="418"/>
      <c r="EQO17" s="418"/>
      <c r="EQP17" s="418"/>
      <c r="EQQ17" s="418"/>
      <c r="EQR17" s="418"/>
      <c r="EQS17" s="418"/>
      <c r="EQT17" s="418"/>
      <c r="EQU17" s="418"/>
      <c r="EQV17" s="418"/>
      <c r="EQW17" s="418"/>
      <c r="EQX17" s="418"/>
      <c r="EQY17" s="418"/>
      <c r="EQZ17" s="418"/>
      <c r="ERA17" s="418"/>
      <c r="ERB17" s="418"/>
      <c r="ERC17" s="418"/>
      <c r="ERD17" s="418"/>
      <c r="ERE17" s="418"/>
      <c r="ERF17" s="418"/>
      <c r="ERG17" s="418"/>
      <c r="ERH17" s="418"/>
      <c r="ERI17" s="418"/>
      <c r="ERJ17" s="418"/>
      <c r="ERK17" s="418"/>
      <c r="ERL17" s="418"/>
      <c r="ERM17" s="418"/>
      <c r="ERN17" s="418"/>
      <c r="ERO17" s="418"/>
      <c r="ERP17" s="418"/>
      <c r="ERQ17" s="418"/>
      <c r="ERR17" s="418"/>
      <c r="ERS17" s="418"/>
      <c r="ERT17" s="418"/>
      <c r="ERU17" s="418"/>
      <c r="ERV17" s="418"/>
      <c r="ERW17" s="418"/>
      <c r="ERX17" s="418"/>
      <c r="ERY17" s="418"/>
      <c r="ERZ17" s="418"/>
      <c r="ESA17" s="418"/>
      <c r="ESB17" s="418"/>
      <c r="ESC17" s="418"/>
      <c r="ESD17" s="418"/>
      <c r="ESE17" s="418"/>
      <c r="ESF17" s="418"/>
      <c r="ESG17" s="418"/>
      <c r="ESH17" s="418"/>
      <c r="ESI17" s="418"/>
      <c r="ESJ17" s="418"/>
      <c r="ESK17" s="418"/>
      <c r="ESL17" s="418"/>
      <c r="ESM17" s="418"/>
      <c r="ESN17" s="418"/>
      <c r="ESO17" s="418"/>
      <c r="ESP17" s="418"/>
      <c r="ESQ17" s="418"/>
      <c r="ESR17" s="418"/>
      <c r="ESS17" s="418"/>
      <c r="EST17" s="418"/>
      <c r="ESU17" s="418"/>
      <c r="ESV17" s="418"/>
      <c r="ESW17" s="418"/>
      <c r="ESX17" s="418"/>
      <c r="ESY17" s="418"/>
      <c r="ESZ17" s="418"/>
      <c r="ETA17" s="418"/>
      <c r="ETB17" s="418"/>
      <c r="ETC17" s="418"/>
      <c r="ETD17" s="418"/>
      <c r="ETE17" s="418"/>
      <c r="ETF17" s="418"/>
      <c r="ETG17" s="418"/>
      <c r="ETH17" s="418"/>
      <c r="ETI17" s="418"/>
      <c r="ETJ17" s="418"/>
      <c r="ETK17" s="418"/>
      <c r="ETL17" s="418"/>
      <c r="ETM17" s="418"/>
      <c r="ETN17" s="418"/>
      <c r="ETO17" s="418"/>
      <c r="ETP17" s="418"/>
      <c r="ETQ17" s="418"/>
      <c r="ETR17" s="418"/>
      <c r="ETS17" s="418"/>
      <c r="ETT17" s="418"/>
      <c r="ETU17" s="418"/>
      <c r="ETV17" s="418"/>
      <c r="ETW17" s="418"/>
      <c r="ETX17" s="418"/>
      <c r="ETY17" s="418"/>
      <c r="ETZ17" s="418"/>
      <c r="EUA17" s="418"/>
      <c r="EUB17" s="418"/>
      <c r="EUC17" s="418"/>
      <c r="EUD17" s="418"/>
      <c r="EUE17" s="418"/>
      <c r="EUF17" s="418"/>
      <c r="EUG17" s="418"/>
      <c r="EUH17" s="418"/>
      <c r="EUI17" s="418"/>
      <c r="EUJ17" s="418"/>
      <c r="EUK17" s="418"/>
      <c r="EUL17" s="418"/>
      <c r="EUM17" s="418"/>
      <c r="EUN17" s="418"/>
      <c r="EUO17" s="418"/>
      <c r="EUP17" s="418"/>
      <c r="EUQ17" s="418"/>
      <c r="EUR17" s="418"/>
      <c r="EUS17" s="418"/>
      <c r="EUT17" s="418"/>
      <c r="EUU17" s="418"/>
      <c r="EUV17" s="418"/>
      <c r="EUW17" s="418"/>
      <c r="EUX17" s="418"/>
      <c r="EUY17" s="418"/>
      <c r="EUZ17" s="418"/>
      <c r="EVA17" s="418"/>
      <c r="EVB17" s="418"/>
      <c r="EVC17" s="418"/>
      <c r="EVD17" s="418"/>
      <c r="EVE17" s="418"/>
      <c r="EVF17" s="418"/>
      <c r="EVG17" s="418"/>
      <c r="EVH17" s="418"/>
      <c r="EVI17" s="418"/>
      <c r="EVJ17" s="418"/>
      <c r="EVK17" s="418"/>
      <c r="EVL17" s="418"/>
      <c r="EVM17" s="418"/>
      <c r="EVN17" s="418"/>
      <c r="EVO17" s="418"/>
      <c r="EVP17" s="418"/>
      <c r="EVQ17" s="418"/>
      <c r="EVR17" s="418"/>
      <c r="EVS17" s="418"/>
      <c r="EVT17" s="418"/>
      <c r="EVU17" s="418"/>
      <c r="EVV17" s="418"/>
      <c r="EVW17" s="418"/>
      <c r="EVX17" s="418"/>
      <c r="EVY17" s="418"/>
      <c r="EVZ17" s="418"/>
      <c r="EWA17" s="418"/>
      <c r="EWB17" s="418"/>
      <c r="EWC17" s="418"/>
      <c r="EWD17" s="418"/>
      <c r="EWE17" s="418"/>
      <c r="EWF17" s="418"/>
      <c r="EWG17" s="418"/>
      <c r="EWH17" s="418"/>
      <c r="EWI17" s="418"/>
      <c r="EWJ17" s="418"/>
      <c r="EWK17" s="418"/>
      <c r="EWL17" s="418"/>
      <c r="EWM17" s="418"/>
      <c r="EWN17" s="418"/>
      <c r="EWO17" s="418"/>
      <c r="EWP17" s="418"/>
      <c r="EWQ17" s="418"/>
      <c r="EWR17" s="418"/>
      <c r="EWS17" s="418"/>
      <c r="EWT17" s="418"/>
      <c r="EWU17" s="418"/>
      <c r="EWV17" s="418"/>
      <c r="EWW17" s="418"/>
      <c r="EWX17" s="418"/>
      <c r="EWY17" s="418"/>
      <c r="EWZ17" s="418"/>
      <c r="EXA17" s="418"/>
      <c r="EXB17" s="418"/>
      <c r="EXC17" s="418"/>
      <c r="EXD17" s="418"/>
      <c r="EXE17" s="418"/>
      <c r="EXF17" s="418"/>
      <c r="EXG17" s="418"/>
      <c r="EXH17" s="418"/>
      <c r="EXI17" s="418"/>
      <c r="EXJ17" s="418"/>
      <c r="EXK17" s="418"/>
      <c r="EXL17" s="418"/>
      <c r="EXM17" s="418"/>
      <c r="EXN17" s="418"/>
      <c r="EXO17" s="418"/>
      <c r="EXP17" s="418"/>
      <c r="EXQ17" s="418"/>
      <c r="EXR17" s="418"/>
      <c r="EXS17" s="418"/>
      <c r="EXT17" s="418"/>
      <c r="EXU17" s="418"/>
      <c r="EXV17" s="418"/>
      <c r="EXW17" s="418"/>
      <c r="EXX17" s="418"/>
      <c r="EXY17" s="418"/>
      <c r="EXZ17" s="418"/>
      <c r="EYA17" s="418"/>
      <c r="EYB17" s="418"/>
      <c r="EYC17" s="418"/>
      <c r="EYD17" s="418"/>
      <c r="EYE17" s="418"/>
      <c r="EYF17" s="418"/>
      <c r="EYG17" s="418"/>
      <c r="EYH17" s="418"/>
      <c r="EYI17" s="418"/>
      <c r="EYJ17" s="418"/>
      <c r="EYK17" s="418"/>
      <c r="EYL17" s="418"/>
      <c r="EYM17" s="418"/>
      <c r="EYN17" s="418"/>
      <c r="EYO17" s="418"/>
      <c r="EYP17" s="418"/>
      <c r="EYQ17" s="418"/>
      <c r="EYR17" s="418"/>
      <c r="EYS17" s="418"/>
      <c r="EYT17" s="418"/>
      <c r="EYU17" s="418"/>
      <c r="EYV17" s="418"/>
      <c r="EYW17" s="418"/>
      <c r="EYX17" s="418"/>
      <c r="EYY17" s="418"/>
      <c r="EYZ17" s="418"/>
      <c r="EZA17" s="418"/>
      <c r="EZB17" s="418"/>
      <c r="EZC17" s="418"/>
      <c r="EZD17" s="418"/>
      <c r="EZE17" s="418"/>
      <c r="EZF17" s="418"/>
      <c r="EZG17" s="418"/>
      <c r="EZH17" s="418"/>
      <c r="EZI17" s="418"/>
      <c r="EZJ17" s="418"/>
      <c r="EZK17" s="418"/>
      <c r="EZL17" s="418"/>
      <c r="EZM17" s="418"/>
      <c r="EZN17" s="418"/>
      <c r="EZO17" s="418"/>
      <c r="EZP17" s="418"/>
      <c r="EZQ17" s="418"/>
      <c r="EZR17" s="418"/>
      <c r="EZS17" s="418"/>
      <c r="EZT17" s="418"/>
      <c r="EZU17" s="418"/>
      <c r="EZV17" s="418"/>
      <c r="EZW17" s="418"/>
      <c r="EZX17" s="418"/>
      <c r="EZY17" s="418"/>
      <c r="EZZ17" s="418"/>
      <c r="FAA17" s="418"/>
      <c r="FAB17" s="418"/>
      <c r="FAC17" s="418"/>
      <c r="FAD17" s="418"/>
      <c r="FAE17" s="418"/>
      <c r="FAF17" s="418"/>
      <c r="FAG17" s="418"/>
      <c r="FAH17" s="418"/>
      <c r="FAI17" s="418"/>
      <c r="FAJ17" s="418"/>
      <c r="FAK17" s="418"/>
      <c r="FAL17" s="418"/>
      <c r="FAM17" s="418"/>
      <c r="FAN17" s="418"/>
      <c r="FAO17" s="418"/>
      <c r="FAP17" s="418"/>
      <c r="FAQ17" s="418"/>
      <c r="FAR17" s="418"/>
      <c r="FAS17" s="418"/>
      <c r="FAT17" s="418"/>
      <c r="FAU17" s="418"/>
      <c r="FAV17" s="418"/>
      <c r="FAW17" s="418"/>
      <c r="FAX17" s="418"/>
      <c r="FAY17" s="418"/>
      <c r="FAZ17" s="418"/>
      <c r="FBA17" s="418"/>
      <c r="FBB17" s="418"/>
      <c r="FBC17" s="418"/>
      <c r="FBD17" s="418"/>
      <c r="FBE17" s="418"/>
      <c r="FBF17" s="418"/>
      <c r="FBG17" s="418"/>
      <c r="FBH17" s="418"/>
      <c r="FBI17" s="418"/>
      <c r="FBJ17" s="418"/>
      <c r="FBK17" s="418"/>
      <c r="FBL17" s="418"/>
      <c r="FBM17" s="418"/>
      <c r="FBN17" s="418"/>
      <c r="FBO17" s="418"/>
      <c r="FBP17" s="418"/>
      <c r="FBQ17" s="418"/>
      <c r="FBR17" s="418"/>
      <c r="FBS17" s="418"/>
      <c r="FBT17" s="418"/>
      <c r="FBU17" s="418"/>
      <c r="FBV17" s="418"/>
      <c r="FBW17" s="418"/>
      <c r="FBX17" s="418"/>
      <c r="FBY17" s="418"/>
      <c r="FBZ17" s="418"/>
      <c r="FCA17" s="418"/>
      <c r="FCB17" s="418"/>
      <c r="FCC17" s="418"/>
      <c r="FCD17" s="418"/>
      <c r="FCE17" s="418"/>
      <c r="FCF17" s="418"/>
      <c r="FCG17" s="418"/>
      <c r="FCH17" s="418"/>
      <c r="FCI17" s="418"/>
      <c r="FCJ17" s="418"/>
      <c r="FCK17" s="418"/>
      <c r="FCL17" s="418"/>
      <c r="FCM17" s="418"/>
      <c r="FCN17" s="418"/>
      <c r="FCO17" s="418"/>
      <c r="FCP17" s="418"/>
      <c r="FCQ17" s="418"/>
      <c r="FCR17" s="418"/>
      <c r="FCS17" s="418"/>
      <c r="FCT17" s="418"/>
      <c r="FCU17" s="418"/>
      <c r="FCV17" s="418"/>
      <c r="FCW17" s="418"/>
      <c r="FCX17" s="418"/>
      <c r="FCY17" s="418"/>
      <c r="FCZ17" s="418"/>
      <c r="FDA17" s="418"/>
      <c r="FDB17" s="418"/>
      <c r="FDC17" s="418"/>
      <c r="FDD17" s="418"/>
      <c r="FDE17" s="418"/>
      <c r="FDF17" s="418"/>
      <c r="FDG17" s="418"/>
      <c r="FDH17" s="418"/>
      <c r="FDI17" s="418"/>
      <c r="FDJ17" s="418"/>
      <c r="FDK17" s="418"/>
      <c r="FDL17" s="418"/>
      <c r="FDM17" s="418"/>
      <c r="FDN17" s="418"/>
      <c r="FDO17" s="418"/>
      <c r="FDP17" s="418"/>
      <c r="FDQ17" s="418"/>
      <c r="FDR17" s="418"/>
      <c r="FDS17" s="418"/>
      <c r="FDT17" s="418"/>
      <c r="FDU17" s="418"/>
      <c r="FDV17" s="418"/>
      <c r="FDW17" s="418"/>
      <c r="FDX17" s="418"/>
      <c r="FDY17" s="418"/>
      <c r="FDZ17" s="418"/>
      <c r="FEA17" s="418"/>
      <c r="FEB17" s="418"/>
      <c r="FEC17" s="418"/>
      <c r="FED17" s="418"/>
      <c r="FEE17" s="418"/>
      <c r="FEF17" s="418"/>
      <c r="FEG17" s="418"/>
      <c r="FEH17" s="418"/>
      <c r="FEI17" s="418"/>
      <c r="FEJ17" s="418"/>
      <c r="FEK17" s="418"/>
      <c r="FEL17" s="418"/>
      <c r="FEM17" s="418"/>
      <c r="FEN17" s="418"/>
      <c r="FEO17" s="418"/>
      <c r="FEP17" s="418"/>
      <c r="FEQ17" s="418"/>
      <c r="FER17" s="418"/>
      <c r="FES17" s="418"/>
      <c r="FET17" s="418"/>
      <c r="FEU17" s="418"/>
      <c r="FEV17" s="418"/>
      <c r="FEW17" s="418"/>
      <c r="FEX17" s="418"/>
      <c r="FEY17" s="418"/>
      <c r="FEZ17" s="418"/>
      <c r="FFA17" s="418"/>
      <c r="FFB17" s="418"/>
      <c r="FFC17" s="418"/>
      <c r="FFD17" s="418"/>
      <c r="FFE17" s="418"/>
      <c r="FFF17" s="418"/>
      <c r="FFG17" s="418"/>
      <c r="FFH17" s="418"/>
      <c r="FFI17" s="418"/>
      <c r="FFJ17" s="418"/>
      <c r="FFK17" s="418"/>
      <c r="FFL17" s="418"/>
      <c r="FFM17" s="418"/>
      <c r="FFN17" s="418"/>
      <c r="FFO17" s="418"/>
      <c r="FFP17" s="418"/>
      <c r="FFQ17" s="418"/>
      <c r="FFR17" s="418"/>
      <c r="FFS17" s="418"/>
      <c r="FFT17" s="418"/>
      <c r="FFU17" s="418"/>
      <c r="FFV17" s="418"/>
      <c r="FFW17" s="418"/>
      <c r="FFX17" s="418"/>
      <c r="FFY17" s="418"/>
      <c r="FFZ17" s="418"/>
      <c r="FGA17" s="418"/>
      <c r="FGB17" s="418"/>
      <c r="FGC17" s="418"/>
      <c r="FGD17" s="418"/>
      <c r="FGE17" s="418"/>
      <c r="FGF17" s="418"/>
      <c r="FGG17" s="418"/>
      <c r="FGH17" s="418"/>
      <c r="FGI17" s="418"/>
      <c r="FGJ17" s="418"/>
      <c r="FGK17" s="418"/>
      <c r="FGL17" s="418"/>
      <c r="FGM17" s="418"/>
      <c r="FGN17" s="418"/>
      <c r="FGO17" s="418"/>
      <c r="FGP17" s="418"/>
      <c r="FGQ17" s="418"/>
      <c r="FGR17" s="418"/>
      <c r="FGS17" s="418"/>
      <c r="FGT17" s="418"/>
      <c r="FGU17" s="418"/>
      <c r="FGV17" s="418"/>
      <c r="FGW17" s="418"/>
      <c r="FGX17" s="418"/>
      <c r="FGY17" s="418"/>
      <c r="FGZ17" s="418"/>
      <c r="FHA17" s="418"/>
      <c r="FHB17" s="418"/>
      <c r="FHC17" s="418"/>
      <c r="FHD17" s="418"/>
      <c r="FHE17" s="418"/>
      <c r="FHF17" s="418"/>
      <c r="FHG17" s="418"/>
      <c r="FHH17" s="418"/>
      <c r="FHI17" s="418"/>
      <c r="FHJ17" s="418"/>
      <c r="FHK17" s="418"/>
      <c r="FHL17" s="418"/>
      <c r="FHM17" s="418"/>
      <c r="FHN17" s="418"/>
      <c r="FHO17" s="418"/>
      <c r="FHP17" s="418"/>
      <c r="FHQ17" s="418"/>
      <c r="FHR17" s="418"/>
      <c r="FHS17" s="418"/>
      <c r="FHT17" s="418"/>
      <c r="FHU17" s="418"/>
      <c r="FHV17" s="418"/>
      <c r="FHW17" s="418"/>
      <c r="FHX17" s="418"/>
      <c r="FHY17" s="418"/>
      <c r="FHZ17" s="418"/>
      <c r="FIA17" s="418"/>
      <c r="FIB17" s="418"/>
      <c r="FIC17" s="418"/>
      <c r="FID17" s="418"/>
      <c r="FIE17" s="418"/>
      <c r="FIF17" s="418"/>
      <c r="FIG17" s="418"/>
      <c r="FIH17" s="418"/>
      <c r="FII17" s="418"/>
      <c r="FIJ17" s="418"/>
      <c r="FIK17" s="418"/>
      <c r="FIL17" s="418"/>
      <c r="FIM17" s="418"/>
      <c r="FIN17" s="418"/>
      <c r="FIO17" s="418"/>
      <c r="FIP17" s="418"/>
      <c r="FIQ17" s="418"/>
      <c r="FIR17" s="418"/>
      <c r="FIS17" s="418"/>
      <c r="FIT17" s="418"/>
      <c r="FIU17" s="418"/>
      <c r="FIV17" s="418"/>
      <c r="FIW17" s="418"/>
      <c r="FIX17" s="418"/>
      <c r="FIY17" s="418"/>
      <c r="FIZ17" s="418"/>
      <c r="FJA17" s="418"/>
      <c r="FJB17" s="418"/>
      <c r="FJC17" s="418"/>
      <c r="FJD17" s="418"/>
      <c r="FJE17" s="418"/>
      <c r="FJF17" s="418"/>
      <c r="FJG17" s="418"/>
      <c r="FJH17" s="418"/>
      <c r="FJI17" s="418"/>
      <c r="FJJ17" s="418"/>
      <c r="FJK17" s="418"/>
      <c r="FJL17" s="418"/>
      <c r="FJM17" s="418"/>
      <c r="FJN17" s="418"/>
      <c r="FJO17" s="418"/>
      <c r="FJP17" s="418"/>
      <c r="FJQ17" s="418"/>
      <c r="FJR17" s="418"/>
      <c r="FJS17" s="418"/>
      <c r="FJT17" s="418"/>
      <c r="FJU17" s="418"/>
      <c r="FJV17" s="418"/>
      <c r="FJW17" s="418"/>
      <c r="FJX17" s="418"/>
      <c r="FJY17" s="418"/>
      <c r="FJZ17" s="418"/>
      <c r="FKA17" s="418"/>
      <c r="FKB17" s="418"/>
      <c r="FKC17" s="418"/>
      <c r="FKD17" s="418"/>
      <c r="FKE17" s="418"/>
      <c r="FKF17" s="418"/>
      <c r="FKG17" s="418"/>
      <c r="FKH17" s="418"/>
      <c r="FKI17" s="418"/>
      <c r="FKJ17" s="418"/>
      <c r="FKK17" s="418"/>
      <c r="FKL17" s="418"/>
      <c r="FKM17" s="418"/>
      <c r="FKN17" s="418"/>
      <c r="FKO17" s="418"/>
      <c r="FKP17" s="418"/>
      <c r="FKQ17" s="418"/>
      <c r="FKR17" s="418"/>
      <c r="FKS17" s="418"/>
      <c r="FKT17" s="418"/>
      <c r="FKU17" s="418"/>
      <c r="FKV17" s="418"/>
      <c r="FKW17" s="418"/>
      <c r="FKX17" s="418"/>
      <c r="FKY17" s="418"/>
      <c r="FKZ17" s="418"/>
      <c r="FLA17" s="418"/>
      <c r="FLB17" s="418"/>
      <c r="FLC17" s="418"/>
      <c r="FLD17" s="418"/>
      <c r="FLE17" s="418"/>
      <c r="FLF17" s="418"/>
      <c r="FLG17" s="418"/>
      <c r="FLH17" s="418"/>
      <c r="FLI17" s="418"/>
      <c r="FLJ17" s="418"/>
      <c r="FLK17" s="418"/>
      <c r="FLL17" s="418"/>
      <c r="FLM17" s="418"/>
      <c r="FLN17" s="418"/>
      <c r="FLO17" s="418"/>
      <c r="FLP17" s="418"/>
      <c r="FLQ17" s="418"/>
      <c r="FLR17" s="418"/>
      <c r="FLS17" s="418"/>
      <c r="FLT17" s="418"/>
      <c r="FLU17" s="418"/>
      <c r="FLV17" s="418"/>
      <c r="FLW17" s="418"/>
      <c r="FLX17" s="418"/>
      <c r="FLY17" s="418"/>
      <c r="FLZ17" s="418"/>
      <c r="FMA17" s="418"/>
      <c r="FMB17" s="418"/>
      <c r="FMC17" s="418"/>
      <c r="FMD17" s="418"/>
      <c r="FME17" s="418"/>
      <c r="FMF17" s="418"/>
      <c r="FMG17" s="418"/>
      <c r="FMH17" s="418"/>
      <c r="FMI17" s="418"/>
      <c r="FMJ17" s="418"/>
      <c r="FMK17" s="418"/>
      <c r="FML17" s="418"/>
      <c r="FMM17" s="418"/>
      <c r="FMN17" s="418"/>
      <c r="FMO17" s="418"/>
      <c r="FMP17" s="418"/>
      <c r="FMQ17" s="418"/>
      <c r="FMR17" s="418"/>
      <c r="FMS17" s="418"/>
      <c r="FMT17" s="418"/>
      <c r="FMU17" s="418"/>
      <c r="FMV17" s="418"/>
      <c r="FMW17" s="418"/>
      <c r="FMX17" s="418"/>
      <c r="FMY17" s="418"/>
      <c r="FMZ17" s="418"/>
      <c r="FNA17" s="418"/>
      <c r="FNB17" s="418"/>
      <c r="FNC17" s="418"/>
      <c r="FND17" s="418"/>
      <c r="FNE17" s="418"/>
      <c r="FNF17" s="418"/>
      <c r="FNG17" s="418"/>
      <c r="FNH17" s="418"/>
      <c r="FNI17" s="418"/>
      <c r="FNJ17" s="418"/>
      <c r="FNK17" s="418"/>
      <c r="FNL17" s="418"/>
      <c r="FNM17" s="418"/>
      <c r="FNN17" s="418"/>
      <c r="FNO17" s="418"/>
      <c r="FNP17" s="418"/>
      <c r="FNQ17" s="418"/>
      <c r="FNR17" s="418"/>
      <c r="FNS17" s="418"/>
      <c r="FNT17" s="418"/>
      <c r="FNU17" s="418"/>
      <c r="FNV17" s="418"/>
      <c r="FNW17" s="418"/>
      <c r="FNX17" s="418"/>
      <c r="FNY17" s="418"/>
      <c r="FNZ17" s="418"/>
      <c r="FOA17" s="418"/>
      <c r="FOB17" s="418"/>
      <c r="FOC17" s="418"/>
      <c r="FOD17" s="418"/>
      <c r="FOE17" s="418"/>
      <c r="FOF17" s="418"/>
      <c r="FOG17" s="418"/>
      <c r="FOH17" s="418"/>
      <c r="FOI17" s="418"/>
      <c r="FOJ17" s="418"/>
      <c r="FOK17" s="418"/>
      <c r="FOL17" s="418"/>
      <c r="FOM17" s="418"/>
      <c r="FON17" s="418"/>
      <c r="FOO17" s="418"/>
      <c r="FOP17" s="418"/>
      <c r="FOQ17" s="418"/>
      <c r="FOR17" s="418"/>
      <c r="FOS17" s="418"/>
      <c r="FOT17" s="418"/>
      <c r="FOU17" s="418"/>
      <c r="FOV17" s="418"/>
      <c r="FOW17" s="418"/>
      <c r="FOX17" s="418"/>
      <c r="FOY17" s="418"/>
      <c r="FOZ17" s="418"/>
      <c r="FPA17" s="418"/>
      <c r="FPB17" s="418"/>
      <c r="FPC17" s="418"/>
      <c r="FPD17" s="418"/>
      <c r="FPE17" s="418"/>
      <c r="FPF17" s="418"/>
      <c r="FPG17" s="418"/>
      <c r="FPH17" s="418"/>
      <c r="FPI17" s="418"/>
      <c r="FPJ17" s="418"/>
      <c r="FPK17" s="418"/>
      <c r="FPL17" s="418"/>
      <c r="FPM17" s="418"/>
      <c r="FPN17" s="418"/>
      <c r="FPO17" s="418"/>
      <c r="FPP17" s="418"/>
      <c r="FPQ17" s="418"/>
      <c r="FPR17" s="418"/>
      <c r="FPS17" s="418"/>
      <c r="FPT17" s="418"/>
      <c r="FPU17" s="418"/>
      <c r="FPV17" s="418"/>
      <c r="FPW17" s="418"/>
      <c r="FPX17" s="418"/>
      <c r="FPY17" s="418"/>
      <c r="FPZ17" s="418"/>
      <c r="FQA17" s="418"/>
      <c r="FQB17" s="418"/>
      <c r="FQC17" s="418"/>
      <c r="FQD17" s="418"/>
      <c r="FQE17" s="418"/>
      <c r="FQF17" s="418"/>
      <c r="FQG17" s="418"/>
      <c r="FQH17" s="418"/>
      <c r="FQI17" s="418"/>
      <c r="FQJ17" s="418"/>
      <c r="FQK17" s="418"/>
      <c r="FQL17" s="418"/>
      <c r="FQM17" s="418"/>
      <c r="FQN17" s="418"/>
      <c r="FQO17" s="418"/>
      <c r="FQP17" s="418"/>
      <c r="FQQ17" s="418"/>
      <c r="FQR17" s="418"/>
      <c r="FQS17" s="418"/>
      <c r="FQT17" s="418"/>
      <c r="FQU17" s="418"/>
      <c r="FQV17" s="418"/>
      <c r="FQW17" s="418"/>
      <c r="FQX17" s="418"/>
      <c r="FQY17" s="418"/>
      <c r="FQZ17" s="418"/>
      <c r="FRA17" s="418"/>
      <c r="FRB17" s="418"/>
      <c r="FRC17" s="418"/>
      <c r="FRD17" s="418"/>
      <c r="FRE17" s="418"/>
      <c r="FRF17" s="418"/>
      <c r="FRG17" s="418"/>
      <c r="FRH17" s="418"/>
      <c r="FRI17" s="418"/>
      <c r="FRJ17" s="418"/>
      <c r="FRK17" s="418"/>
      <c r="FRL17" s="418"/>
      <c r="FRM17" s="418"/>
      <c r="FRN17" s="418"/>
      <c r="FRO17" s="418"/>
      <c r="FRP17" s="418"/>
      <c r="FRQ17" s="418"/>
      <c r="FRR17" s="418"/>
      <c r="FRS17" s="418"/>
      <c r="FRT17" s="418"/>
      <c r="FRU17" s="418"/>
      <c r="FRV17" s="418"/>
      <c r="FRW17" s="418"/>
      <c r="FRX17" s="418"/>
      <c r="FRY17" s="418"/>
      <c r="FRZ17" s="418"/>
      <c r="FSA17" s="418"/>
      <c r="FSB17" s="418"/>
      <c r="FSC17" s="418"/>
      <c r="FSD17" s="418"/>
      <c r="FSE17" s="418"/>
      <c r="FSF17" s="418"/>
      <c r="FSG17" s="418"/>
      <c r="FSH17" s="418"/>
      <c r="FSI17" s="418"/>
      <c r="FSJ17" s="418"/>
      <c r="FSK17" s="418"/>
      <c r="FSL17" s="418"/>
      <c r="FSM17" s="418"/>
      <c r="FSN17" s="418"/>
      <c r="FSO17" s="418"/>
      <c r="FSP17" s="418"/>
      <c r="FSQ17" s="418"/>
      <c r="FSR17" s="418"/>
      <c r="FSS17" s="418"/>
      <c r="FST17" s="418"/>
      <c r="FSU17" s="418"/>
      <c r="FSV17" s="418"/>
      <c r="FSW17" s="418"/>
      <c r="FSX17" s="418"/>
      <c r="FSY17" s="418"/>
      <c r="FSZ17" s="418"/>
      <c r="FTA17" s="418"/>
      <c r="FTB17" s="418"/>
      <c r="FTC17" s="418"/>
      <c r="FTD17" s="418"/>
      <c r="FTE17" s="418"/>
      <c r="FTF17" s="418"/>
      <c r="FTG17" s="418"/>
      <c r="FTH17" s="418"/>
      <c r="FTI17" s="418"/>
      <c r="FTJ17" s="418"/>
      <c r="FTK17" s="418"/>
      <c r="FTL17" s="418"/>
      <c r="FTM17" s="418"/>
      <c r="FTN17" s="418"/>
      <c r="FTO17" s="418"/>
      <c r="FTP17" s="418"/>
      <c r="FTQ17" s="418"/>
      <c r="FTR17" s="418"/>
      <c r="FTS17" s="418"/>
      <c r="FTT17" s="418"/>
      <c r="FTU17" s="418"/>
      <c r="FTV17" s="418"/>
      <c r="FTW17" s="418"/>
      <c r="FTX17" s="418"/>
      <c r="FTY17" s="418"/>
      <c r="FTZ17" s="418"/>
      <c r="FUA17" s="418"/>
      <c r="FUB17" s="418"/>
      <c r="FUC17" s="418"/>
      <c r="FUD17" s="418"/>
      <c r="FUE17" s="418"/>
      <c r="FUF17" s="418"/>
      <c r="FUG17" s="418"/>
      <c r="FUH17" s="418"/>
      <c r="FUI17" s="418"/>
      <c r="FUJ17" s="418"/>
      <c r="FUK17" s="418"/>
      <c r="FUL17" s="418"/>
      <c r="FUM17" s="418"/>
      <c r="FUN17" s="418"/>
      <c r="FUO17" s="418"/>
      <c r="FUP17" s="418"/>
      <c r="FUQ17" s="418"/>
      <c r="FUR17" s="418"/>
      <c r="FUS17" s="418"/>
      <c r="FUT17" s="418"/>
      <c r="FUU17" s="418"/>
      <c r="FUV17" s="418"/>
      <c r="FUW17" s="418"/>
      <c r="FUX17" s="418"/>
      <c r="FUY17" s="418"/>
      <c r="FUZ17" s="418"/>
      <c r="FVA17" s="418"/>
      <c r="FVB17" s="418"/>
      <c r="FVC17" s="418"/>
      <c r="FVD17" s="418"/>
      <c r="FVE17" s="418"/>
      <c r="FVF17" s="418"/>
      <c r="FVG17" s="418"/>
      <c r="FVH17" s="418"/>
      <c r="FVI17" s="418"/>
      <c r="FVJ17" s="418"/>
      <c r="FVK17" s="418"/>
      <c r="FVL17" s="418"/>
      <c r="FVM17" s="418"/>
      <c r="FVN17" s="418"/>
      <c r="FVO17" s="418"/>
      <c r="FVP17" s="418"/>
      <c r="FVQ17" s="418"/>
      <c r="FVR17" s="418"/>
      <c r="FVS17" s="418"/>
      <c r="FVT17" s="418"/>
      <c r="FVU17" s="418"/>
      <c r="FVV17" s="418"/>
      <c r="FVW17" s="418"/>
      <c r="FVX17" s="418"/>
      <c r="FVY17" s="418"/>
      <c r="FVZ17" s="418"/>
      <c r="FWA17" s="418"/>
      <c r="FWB17" s="418"/>
      <c r="FWC17" s="418"/>
      <c r="FWD17" s="418"/>
      <c r="FWE17" s="418"/>
      <c r="FWF17" s="418"/>
      <c r="FWG17" s="418"/>
      <c r="FWH17" s="418"/>
      <c r="FWI17" s="418"/>
      <c r="FWJ17" s="418"/>
      <c r="FWK17" s="418"/>
      <c r="FWL17" s="418"/>
      <c r="FWM17" s="418"/>
      <c r="FWN17" s="418"/>
      <c r="FWO17" s="418"/>
      <c r="FWP17" s="418"/>
      <c r="FWQ17" s="418"/>
      <c r="FWR17" s="418"/>
      <c r="FWS17" s="418"/>
      <c r="FWT17" s="418"/>
      <c r="FWU17" s="418"/>
      <c r="FWV17" s="418"/>
      <c r="FWW17" s="418"/>
      <c r="FWX17" s="418"/>
      <c r="FWY17" s="418"/>
      <c r="FWZ17" s="418"/>
      <c r="FXA17" s="418"/>
      <c r="FXB17" s="418"/>
      <c r="FXC17" s="418"/>
      <c r="FXD17" s="418"/>
      <c r="FXE17" s="418"/>
      <c r="FXF17" s="418"/>
      <c r="FXG17" s="418"/>
      <c r="FXH17" s="418"/>
      <c r="FXI17" s="418"/>
      <c r="FXJ17" s="418"/>
      <c r="FXK17" s="418"/>
      <c r="FXL17" s="418"/>
      <c r="FXM17" s="418"/>
      <c r="FXN17" s="418"/>
      <c r="FXO17" s="418"/>
      <c r="FXP17" s="418"/>
      <c r="FXQ17" s="418"/>
      <c r="FXR17" s="418"/>
      <c r="FXS17" s="418"/>
      <c r="FXT17" s="418"/>
      <c r="FXU17" s="418"/>
      <c r="FXV17" s="418"/>
      <c r="FXW17" s="418"/>
      <c r="FXX17" s="418"/>
      <c r="FXY17" s="418"/>
      <c r="FXZ17" s="418"/>
      <c r="FYA17" s="418"/>
      <c r="FYB17" s="418"/>
      <c r="FYC17" s="418"/>
      <c r="FYD17" s="418"/>
      <c r="FYE17" s="418"/>
      <c r="FYF17" s="418"/>
      <c r="FYG17" s="418"/>
      <c r="FYH17" s="418"/>
      <c r="FYI17" s="418"/>
      <c r="FYJ17" s="418"/>
      <c r="FYK17" s="418"/>
      <c r="FYL17" s="418"/>
      <c r="FYM17" s="418"/>
      <c r="FYN17" s="418"/>
      <c r="FYO17" s="418"/>
      <c r="FYP17" s="418"/>
      <c r="FYQ17" s="418"/>
      <c r="FYR17" s="418"/>
      <c r="FYS17" s="418"/>
      <c r="FYT17" s="418"/>
      <c r="FYU17" s="418"/>
      <c r="FYV17" s="418"/>
      <c r="FYW17" s="418"/>
      <c r="FYX17" s="418"/>
      <c r="FYY17" s="418"/>
      <c r="FYZ17" s="418"/>
      <c r="FZA17" s="418"/>
      <c r="FZB17" s="418"/>
      <c r="FZC17" s="418"/>
      <c r="FZD17" s="418"/>
      <c r="FZE17" s="418"/>
      <c r="FZF17" s="418"/>
      <c r="FZG17" s="418"/>
      <c r="FZH17" s="418"/>
      <c r="FZI17" s="418"/>
      <c r="FZJ17" s="418"/>
      <c r="FZK17" s="418"/>
      <c r="FZL17" s="418"/>
      <c r="FZM17" s="418"/>
      <c r="FZN17" s="418"/>
      <c r="FZO17" s="418"/>
      <c r="FZP17" s="418"/>
      <c r="FZQ17" s="418"/>
      <c r="FZR17" s="418"/>
      <c r="FZS17" s="418"/>
      <c r="FZT17" s="418"/>
      <c r="FZU17" s="418"/>
      <c r="FZV17" s="418"/>
      <c r="FZW17" s="418"/>
      <c r="FZX17" s="418"/>
      <c r="FZY17" s="418"/>
      <c r="FZZ17" s="418"/>
      <c r="GAA17" s="418"/>
      <c r="GAB17" s="418"/>
      <c r="GAC17" s="418"/>
      <c r="GAD17" s="418"/>
      <c r="GAE17" s="418"/>
      <c r="GAF17" s="418"/>
      <c r="GAG17" s="418"/>
      <c r="GAH17" s="418"/>
      <c r="GAI17" s="418"/>
      <c r="GAJ17" s="418"/>
      <c r="GAK17" s="418"/>
      <c r="GAL17" s="418"/>
      <c r="GAM17" s="418"/>
      <c r="GAN17" s="418"/>
      <c r="GAO17" s="418"/>
      <c r="GAP17" s="418"/>
      <c r="GAQ17" s="418"/>
      <c r="GAR17" s="418"/>
      <c r="GAS17" s="418"/>
      <c r="GAT17" s="418"/>
      <c r="GAU17" s="418"/>
      <c r="GAV17" s="418"/>
      <c r="GAW17" s="418"/>
      <c r="GAX17" s="418"/>
      <c r="GAY17" s="418"/>
      <c r="GAZ17" s="418"/>
      <c r="GBA17" s="418"/>
      <c r="GBB17" s="418"/>
      <c r="GBC17" s="418"/>
      <c r="GBD17" s="418"/>
      <c r="GBE17" s="418"/>
      <c r="GBF17" s="418"/>
      <c r="GBG17" s="418"/>
      <c r="GBH17" s="418"/>
      <c r="GBI17" s="418"/>
      <c r="GBJ17" s="418"/>
      <c r="GBK17" s="418"/>
      <c r="GBL17" s="418"/>
      <c r="GBM17" s="418"/>
      <c r="GBN17" s="418"/>
      <c r="GBO17" s="418"/>
      <c r="GBP17" s="418"/>
      <c r="GBQ17" s="418"/>
      <c r="GBR17" s="418"/>
      <c r="GBS17" s="418"/>
      <c r="GBT17" s="418"/>
      <c r="GBU17" s="418"/>
      <c r="GBV17" s="418"/>
      <c r="GBW17" s="418"/>
      <c r="GBX17" s="418"/>
      <c r="GBY17" s="418"/>
      <c r="GBZ17" s="418"/>
      <c r="GCA17" s="418"/>
      <c r="GCB17" s="418"/>
      <c r="GCC17" s="418"/>
      <c r="GCD17" s="418"/>
      <c r="GCE17" s="418"/>
      <c r="GCF17" s="418"/>
      <c r="GCG17" s="418"/>
      <c r="GCH17" s="418"/>
      <c r="GCI17" s="418"/>
      <c r="GCJ17" s="418"/>
      <c r="GCK17" s="418"/>
      <c r="GCL17" s="418"/>
      <c r="GCM17" s="418"/>
      <c r="GCN17" s="418"/>
      <c r="GCO17" s="418"/>
      <c r="GCP17" s="418"/>
      <c r="GCQ17" s="418"/>
      <c r="GCR17" s="418"/>
      <c r="GCS17" s="418"/>
      <c r="GCT17" s="418"/>
      <c r="GCU17" s="418"/>
      <c r="GCV17" s="418"/>
      <c r="GCW17" s="418"/>
      <c r="GCX17" s="418"/>
      <c r="GCY17" s="418"/>
      <c r="GCZ17" s="418"/>
      <c r="GDA17" s="418"/>
      <c r="GDB17" s="418"/>
      <c r="GDC17" s="418"/>
      <c r="GDD17" s="418"/>
      <c r="GDE17" s="418"/>
      <c r="GDF17" s="418"/>
      <c r="GDG17" s="418"/>
      <c r="GDH17" s="418"/>
      <c r="GDI17" s="418"/>
      <c r="GDJ17" s="418"/>
      <c r="GDK17" s="418"/>
      <c r="GDL17" s="418"/>
      <c r="GDM17" s="418"/>
      <c r="GDN17" s="418"/>
      <c r="GDO17" s="418"/>
      <c r="GDP17" s="418"/>
      <c r="GDQ17" s="418"/>
      <c r="GDR17" s="418"/>
      <c r="GDS17" s="418"/>
      <c r="GDT17" s="418"/>
      <c r="GDU17" s="418"/>
      <c r="GDV17" s="418"/>
      <c r="GDW17" s="418"/>
      <c r="GDX17" s="418"/>
      <c r="GDY17" s="418"/>
      <c r="GDZ17" s="418"/>
      <c r="GEA17" s="418"/>
      <c r="GEB17" s="418"/>
      <c r="GEC17" s="418"/>
      <c r="GED17" s="418"/>
      <c r="GEE17" s="418"/>
      <c r="GEF17" s="418"/>
      <c r="GEG17" s="418"/>
      <c r="GEH17" s="418"/>
      <c r="GEI17" s="418"/>
      <c r="GEJ17" s="418"/>
      <c r="GEK17" s="418"/>
      <c r="GEL17" s="418"/>
      <c r="GEM17" s="418"/>
      <c r="GEN17" s="418"/>
      <c r="GEO17" s="418"/>
      <c r="GEP17" s="418"/>
      <c r="GEQ17" s="418"/>
      <c r="GER17" s="418"/>
      <c r="GES17" s="418"/>
      <c r="GET17" s="418"/>
      <c r="GEU17" s="418"/>
      <c r="GEV17" s="418"/>
      <c r="GEW17" s="418"/>
      <c r="GEX17" s="418"/>
      <c r="GEY17" s="418"/>
      <c r="GEZ17" s="418"/>
      <c r="GFA17" s="418"/>
      <c r="GFB17" s="418"/>
      <c r="GFC17" s="418"/>
      <c r="GFD17" s="418"/>
      <c r="GFE17" s="418"/>
      <c r="GFF17" s="418"/>
      <c r="GFG17" s="418"/>
      <c r="GFH17" s="418"/>
      <c r="GFI17" s="418"/>
      <c r="GFJ17" s="418"/>
      <c r="GFK17" s="418"/>
      <c r="GFL17" s="418"/>
      <c r="GFM17" s="418"/>
      <c r="GFN17" s="418"/>
      <c r="GFO17" s="418"/>
      <c r="GFP17" s="418"/>
      <c r="GFQ17" s="418"/>
      <c r="GFR17" s="418"/>
      <c r="GFS17" s="418"/>
      <c r="GFT17" s="418"/>
      <c r="GFU17" s="418"/>
      <c r="GFV17" s="418"/>
      <c r="GFW17" s="418"/>
      <c r="GFX17" s="418"/>
      <c r="GFY17" s="418"/>
      <c r="GFZ17" s="418"/>
      <c r="GGA17" s="418"/>
      <c r="GGB17" s="418"/>
      <c r="GGC17" s="418"/>
      <c r="GGD17" s="418"/>
      <c r="GGE17" s="418"/>
      <c r="GGF17" s="418"/>
      <c r="GGG17" s="418"/>
      <c r="GGH17" s="418"/>
      <c r="GGI17" s="418"/>
      <c r="GGJ17" s="418"/>
      <c r="GGK17" s="418"/>
      <c r="GGL17" s="418"/>
      <c r="GGM17" s="418"/>
      <c r="GGN17" s="418"/>
      <c r="GGO17" s="418"/>
      <c r="GGP17" s="418"/>
      <c r="GGQ17" s="418"/>
      <c r="GGR17" s="418"/>
      <c r="GGS17" s="418"/>
      <c r="GGT17" s="418"/>
      <c r="GGU17" s="418"/>
      <c r="GGV17" s="418"/>
      <c r="GGW17" s="418"/>
      <c r="GGX17" s="418"/>
      <c r="GGY17" s="418"/>
      <c r="GGZ17" s="418"/>
      <c r="GHA17" s="418"/>
      <c r="GHB17" s="418"/>
      <c r="GHC17" s="418"/>
      <c r="GHD17" s="418"/>
      <c r="GHE17" s="418"/>
      <c r="GHF17" s="418"/>
      <c r="GHG17" s="418"/>
      <c r="GHH17" s="418"/>
      <c r="GHI17" s="418"/>
      <c r="GHJ17" s="418"/>
      <c r="GHK17" s="418"/>
      <c r="GHL17" s="418"/>
      <c r="GHM17" s="418"/>
      <c r="GHN17" s="418"/>
      <c r="GHO17" s="418"/>
      <c r="GHP17" s="418"/>
      <c r="GHQ17" s="418"/>
      <c r="GHR17" s="418"/>
      <c r="GHS17" s="418"/>
      <c r="GHT17" s="418"/>
      <c r="GHU17" s="418"/>
      <c r="GHV17" s="418"/>
      <c r="GHW17" s="418"/>
      <c r="GHX17" s="418"/>
      <c r="GHY17" s="418"/>
      <c r="GHZ17" s="418"/>
      <c r="GIA17" s="418"/>
      <c r="GIB17" s="418"/>
      <c r="GIC17" s="418"/>
      <c r="GID17" s="418"/>
      <c r="GIE17" s="418"/>
      <c r="GIF17" s="418"/>
      <c r="GIG17" s="418"/>
      <c r="GIH17" s="418"/>
      <c r="GII17" s="418"/>
      <c r="GIJ17" s="418"/>
      <c r="GIK17" s="418"/>
      <c r="GIL17" s="418"/>
      <c r="GIM17" s="418"/>
      <c r="GIN17" s="418"/>
      <c r="GIO17" s="418"/>
      <c r="GIP17" s="418"/>
      <c r="GIQ17" s="418"/>
      <c r="GIR17" s="418"/>
      <c r="GIS17" s="418"/>
      <c r="GIT17" s="418"/>
      <c r="GIU17" s="418"/>
      <c r="GIV17" s="418"/>
      <c r="GIW17" s="418"/>
      <c r="GIX17" s="418"/>
      <c r="GIY17" s="418"/>
      <c r="GIZ17" s="418"/>
      <c r="GJA17" s="418"/>
      <c r="GJB17" s="418"/>
      <c r="GJC17" s="418"/>
      <c r="GJD17" s="418"/>
      <c r="GJE17" s="418"/>
      <c r="GJF17" s="418"/>
      <c r="GJG17" s="418"/>
      <c r="GJH17" s="418"/>
      <c r="GJI17" s="418"/>
      <c r="GJJ17" s="418"/>
      <c r="GJK17" s="418"/>
      <c r="GJL17" s="418"/>
      <c r="GJM17" s="418"/>
      <c r="GJN17" s="418"/>
      <c r="GJO17" s="418"/>
      <c r="GJP17" s="418"/>
      <c r="GJQ17" s="418"/>
      <c r="GJR17" s="418"/>
      <c r="GJS17" s="418"/>
      <c r="GJT17" s="418"/>
      <c r="GJU17" s="418"/>
      <c r="GJV17" s="418"/>
      <c r="GJW17" s="418"/>
      <c r="GJX17" s="418"/>
      <c r="GJY17" s="418"/>
      <c r="GJZ17" s="418"/>
      <c r="GKA17" s="418"/>
      <c r="GKB17" s="418"/>
      <c r="GKC17" s="418"/>
      <c r="GKD17" s="418"/>
      <c r="GKE17" s="418"/>
      <c r="GKF17" s="418"/>
      <c r="GKG17" s="418"/>
      <c r="GKH17" s="418"/>
      <c r="GKI17" s="418"/>
      <c r="GKJ17" s="418"/>
      <c r="GKK17" s="418"/>
      <c r="GKL17" s="418"/>
      <c r="GKM17" s="418"/>
      <c r="GKN17" s="418"/>
      <c r="GKO17" s="418"/>
      <c r="GKP17" s="418"/>
      <c r="GKQ17" s="418"/>
      <c r="GKR17" s="418"/>
      <c r="GKS17" s="418"/>
      <c r="GKT17" s="418"/>
      <c r="GKU17" s="418"/>
      <c r="GKV17" s="418"/>
      <c r="GKW17" s="418"/>
      <c r="GKX17" s="418"/>
      <c r="GKY17" s="418"/>
      <c r="GKZ17" s="418"/>
      <c r="GLA17" s="418"/>
      <c r="GLB17" s="418"/>
      <c r="GLC17" s="418"/>
      <c r="GLD17" s="418"/>
      <c r="GLE17" s="418"/>
      <c r="GLF17" s="418"/>
      <c r="GLG17" s="418"/>
      <c r="GLH17" s="418"/>
      <c r="GLI17" s="418"/>
      <c r="GLJ17" s="418"/>
      <c r="GLK17" s="418"/>
      <c r="GLL17" s="418"/>
      <c r="GLM17" s="418"/>
      <c r="GLN17" s="418"/>
      <c r="GLO17" s="418"/>
      <c r="GLP17" s="418"/>
      <c r="GLQ17" s="418"/>
      <c r="GLR17" s="418"/>
      <c r="GLS17" s="418"/>
      <c r="GLT17" s="418"/>
      <c r="GLU17" s="418"/>
      <c r="GLV17" s="418"/>
      <c r="GLW17" s="418"/>
      <c r="GLX17" s="418"/>
      <c r="GLY17" s="418"/>
      <c r="GLZ17" s="418"/>
      <c r="GMA17" s="418"/>
      <c r="GMB17" s="418"/>
      <c r="GMC17" s="418"/>
      <c r="GMD17" s="418"/>
      <c r="GME17" s="418"/>
      <c r="GMF17" s="418"/>
      <c r="GMG17" s="418"/>
      <c r="GMH17" s="418"/>
      <c r="GMI17" s="418"/>
      <c r="GMJ17" s="418"/>
      <c r="GMK17" s="418"/>
      <c r="GML17" s="418"/>
      <c r="GMM17" s="418"/>
      <c r="GMN17" s="418"/>
      <c r="GMO17" s="418"/>
      <c r="GMP17" s="418"/>
      <c r="GMQ17" s="418"/>
      <c r="GMR17" s="418"/>
      <c r="GMS17" s="418"/>
      <c r="GMT17" s="418"/>
      <c r="GMU17" s="418"/>
      <c r="GMV17" s="418"/>
      <c r="GMW17" s="418"/>
      <c r="GMX17" s="418"/>
      <c r="GMY17" s="418"/>
      <c r="GMZ17" s="418"/>
      <c r="GNA17" s="418"/>
      <c r="GNB17" s="418"/>
      <c r="GNC17" s="418"/>
      <c r="GND17" s="418"/>
      <c r="GNE17" s="418"/>
      <c r="GNF17" s="418"/>
      <c r="GNG17" s="418"/>
      <c r="GNH17" s="418"/>
      <c r="GNI17" s="418"/>
      <c r="GNJ17" s="418"/>
      <c r="GNK17" s="418"/>
      <c r="GNL17" s="418"/>
      <c r="GNM17" s="418"/>
      <c r="GNN17" s="418"/>
      <c r="GNO17" s="418"/>
      <c r="GNP17" s="418"/>
      <c r="GNQ17" s="418"/>
      <c r="GNR17" s="418"/>
      <c r="GNS17" s="418"/>
      <c r="GNT17" s="418"/>
      <c r="GNU17" s="418"/>
      <c r="GNV17" s="418"/>
      <c r="GNW17" s="418"/>
      <c r="GNX17" s="418"/>
      <c r="GNY17" s="418"/>
      <c r="GNZ17" s="418"/>
      <c r="GOA17" s="418"/>
      <c r="GOB17" s="418"/>
      <c r="GOC17" s="418"/>
      <c r="GOD17" s="418"/>
      <c r="GOE17" s="418"/>
      <c r="GOF17" s="418"/>
      <c r="GOG17" s="418"/>
      <c r="GOH17" s="418"/>
      <c r="GOI17" s="418"/>
      <c r="GOJ17" s="418"/>
      <c r="GOK17" s="418"/>
      <c r="GOL17" s="418"/>
      <c r="GOM17" s="418"/>
      <c r="GON17" s="418"/>
      <c r="GOO17" s="418"/>
      <c r="GOP17" s="418"/>
      <c r="GOQ17" s="418"/>
      <c r="GOR17" s="418"/>
      <c r="GOS17" s="418"/>
      <c r="GOT17" s="418"/>
      <c r="GOU17" s="418"/>
      <c r="GOV17" s="418"/>
      <c r="GOW17" s="418"/>
      <c r="GOX17" s="418"/>
      <c r="GOY17" s="418"/>
      <c r="GOZ17" s="418"/>
      <c r="GPA17" s="418"/>
      <c r="GPB17" s="418"/>
      <c r="GPC17" s="418"/>
      <c r="GPD17" s="418"/>
      <c r="GPE17" s="418"/>
      <c r="GPF17" s="418"/>
      <c r="GPG17" s="418"/>
      <c r="GPH17" s="418"/>
      <c r="GPI17" s="418"/>
      <c r="GPJ17" s="418"/>
      <c r="GPK17" s="418"/>
      <c r="GPL17" s="418"/>
      <c r="GPM17" s="418"/>
      <c r="GPN17" s="418"/>
      <c r="GPO17" s="418"/>
      <c r="GPP17" s="418"/>
      <c r="GPQ17" s="418"/>
      <c r="GPR17" s="418"/>
      <c r="GPS17" s="418"/>
      <c r="GPT17" s="418"/>
      <c r="GPU17" s="418"/>
      <c r="GPV17" s="418"/>
      <c r="GPW17" s="418"/>
      <c r="GPX17" s="418"/>
      <c r="GPY17" s="418"/>
      <c r="GPZ17" s="418"/>
      <c r="GQA17" s="418"/>
      <c r="GQB17" s="418"/>
      <c r="GQC17" s="418"/>
      <c r="GQD17" s="418"/>
      <c r="GQE17" s="418"/>
      <c r="GQF17" s="418"/>
      <c r="GQG17" s="418"/>
      <c r="GQH17" s="418"/>
      <c r="GQI17" s="418"/>
      <c r="GQJ17" s="418"/>
      <c r="GQK17" s="418"/>
      <c r="GQL17" s="418"/>
      <c r="GQM17" s="418"/>
      <c r="GQN17" s="418"/>
      <c r="GQO17" s="418"/>
      <c r="GQP17" s="418"/>
      <c r="GQQ17" s="418"/>
      <c r="GQR17" s="418"/>
      <c r="GQS17" s="418"/>
      <c r="GQT17" s="418"/>
      <c r="GQU17" s="418"/>
      <c r="GQV17" s="418"/>
      <c r="GQW17" s="418"/>
      <c r="GQX17" s="418"/>
      <c r="GQY17" s="418"/>
      <c r="GQZ17" s="418"/>
      <c r="GRA17" s="418"/>
      <c r="GRB17" s="418"/>
      <c r="GRC17" s="418"/>
      <c r="GRD17" s="418"/>
      <c r="GRE17" s="418"/>
      <c r="GRF17" s="418"/>
      <c r="GRG17" s="418"/>
      <c r="GRH17" s="418"/>
      <c r="GRI17" s="418"/>
      <c r="GRJ17" s="418"/>
      <c r="GRK17" s="418"/>
      <c r="GRL17" s="418"/>
      <c r="GRM17" s="418"/>
      <c r="GRN17" s="418"/>
      <c r="GRO17" s="418"/>
      <c r="GRP17" s="418"/>
      <c r="GRQ17" s="418"/>
      <c r="GRR17" s="418"/>
      <c r="GRS17" s="418"/>
      <c r="GRT17" s="418"/>
      <c r="GRU17" s="418"/>
      <c r="GRV17" s="418"/>
      <c r="GRW17" s="418"/>
      <c r="GRX17" s="418"/>
      <c r="GRY17" s="418"/>
      <c r="GRZ17" s="418"/>
      <c r="GSA17" s="418"/>
      <c r="GSB17" s="418"/>
      <c r="GSC17" s="418"/>
      <c r="GSD17" s="418"/>
      <c r="GSE17" s="418"/>
      <c r="GSF17" s="418"/>
      <c r="GSG17" s="418"/>
      <c r="GSH17" s="418"/>
      <c r="GSI17" s="418"/>
      <c r="GSJ17" s="418"/>
      <c r="GSK17" s="418"/>
      <c r="GSL17" s="418"/>
      <c r="GSM17" s="418"/>
      <c r="GSN17" s="418"/>
      <c r="GSO17" s="418"/>
      <c r="GSP17" s="418"/>
      <c r="GSQ17" s="418"/>
      <c r="GSR17" s="418"/>
      <c r="GSS17" s="418"/>
      <c r="GST17" s="418"/>
      <c r="GSU17" s="418"/>
      <c r="GSV17" s="418"/>
      <c r="GSW17" s="418"/>
      <c r="GSX17" s="418"/>
      <c r="GSY17" s="418"/>
      <c r="GSZ17" s="418"/>
      <c r="GTA17" s="418"/>
      <c r="GTB17" s="418"/>
      <c r="GTC17" s="418"/>
      <c r="GTD17" s="418"/>
      <c r="GTE17" s="418"/>
      <c r="GTF17" s="418"/>
      <c r="GTG17" s="418"/>
      <c r="GTH17" s="418"/>
      <c r="GTI17" s="418"/>
      <c r="GTJ17" s="418"/>
      <c r="GTK17" s="418"/>
      <c r="GTL17" s="418"/>
      <c r="GTM17" s="418"/>
      <c r="GTN17" s="418"/>
      <c r="GTO17" s="418"/>
      <c r="GTP17" s="418"/>
      <c r="GTQ17" s="418"/>
      <c r="GTR17" s="418"/>
      <c r="GTS17" s="418"/>
      <c r="GTT17" s="418"/>
      <c r="GTU17" s="418"/>
      <c r="GTV17" s="418"/>
      <c r="GTW17" s="418"/>
      <c r="GTX17" s="418"/>
      <c r="GTY17" s="418"/>
      <c r="GTZ17" s="418"/>
      <c r="GUA17" s="418"/>
      <c r="GUB17" s="418"/>
      <c r="GUC17" s="418"/>
      <c r="GUD17" s="418"/>
      <c r="GUE17" s="418"/>
      <c r="GUF17" s="418"/>
      <c r="GUG17" s="418"/>
      <c r="GUH17" s="418"/>
      <c r="GUI17" s="418"/>
      <c r="GUJ17" s="418"/>
      <c r="GUK17" s="418"/>
      <c r="GUL17" s="418"/>
      <c r="GUM17" s="418"/>
      <c r="GUN17" s="418"/>
      <c r="GUO17" s="418"/>
      <c r="GUP17" s="418"/>
      <c r="GUQ17" s="418"/>
      <c r="GUR17" s="418"/>
      <c r="GUS17" s="418"/>
      <c r="GUT17" s="418"/>
      <c r="GUU17" s="418"/>
      <c r="GUV17" s="418"/>
      <c r="GUW17" s="418"/>
      <c r="GUX17" s="418"/>
      <c r="GUY17" s="418"/>
      <c r="GUZ17" s="418"/>
      <c r="GVA17" s="418"/>
      <c r="GVB17" s="418"/>
      <c r="GVC17" s="418"/>
      <c r="GVD17" s="418"/>
      <c r="GVE17" s="418"/>
      <c r="GVF17" s="418"/>
      <c r="GVG17" s="418"/>
      <c r="GVH17" s="418"/>
      <c r="GVI17" s="418"/>
      <c r="GVJ17" s="418"/>
      <c r="GVK17" s="418"/>
      <c r="GVL17" s="418"/>
      <c r="GVM17" s="418"/>
      <c r="GVN17" s="418"/>
      <c r="GVO17" s="418"/>
      <c r="GVP17" s="418"/>
      <c r="GVQ17" s="418"/>
      <c r="GVR17" s="418"/>
      <c r="GVS17" s="418"/>
      <c r="GVT17" s="418"/>
      <c r="GVU17" s="418"/>
      <c r="GVV17" s="418"/>
      <c r="GVW17" s="418"/>
      <c r="GVX17" s="418"/>
      <c r="GVY17" s="418"/>
      <c r="GVZ17" s="418"/>
      <c r="GWA17" s="418"/>
      <c r="GWB17" s="418"/>
      <c r="GWC17" s="418"/>
      <c r="GWD17" s="418"/>
      <c r="GWE17" s="418"/>
      <c r="GWF17" s="418"/>
      <c r="GWG17" s="418"/>
      <c r="GWH17" s="418"/>
      <c r="GWI17" s="418"/>
      <c r="GWJ17" s="418"/>
      <c r="GWK17" s="418"/>
      <c r="GWL17" s="418"/>
      <c r="GWM17" s="418"/>
      <c r="GWN17" s="418"/>
      <c r="GWO17" s="418"/>
      <c r="GWP17" s="418"/>
      <c r="GWQ17" s="418"/>
      <c r="GWR17" s="418"/>
      <c r="GWS17" s="418"/>
      <c r="GWT17" s="418"/>
      <c r="GWU17" s="418"/>
      <c r="GWV17" s="418"/>
      <c r="GWW17" s="418"/>
      <c r="GWX17" s="418"/>
      <c r="GWY17" s="418"/>
      <c r="GWZ17" s="418"/>
      <c r="GXA17" s="418"/>
      <c r="GXB17" s="418"/>
      <c r="GXC17" s="418"/>
      <c r="GXD17" s="418"/>
      <c r="GXE17" s="418"/>
      <c r="GXF17" s="418"/>
      <c r="GXG17" s="418"/>
      <c r="GXH17" s="418"/>
      <c r="GXI17" s="418"/>
      <c r="GXJ17" s="418"/>
      <c r="GXK17" s="418"/>
      <c r="GXL17" s="418"/>
      <c r="GXM17" s="418"/>
      <c r="GXN17" s="418"/>
      <c r="GXO17" s="418"/>
      <c r="GXP17" s="418"/>
      <c r="GXQ17" s="418"/>
      <c r="GXR17" s="418"/>
      <c r="GXS17" s="418"/>
      <c r="GXT17" s="418"/>
      <c r="GXU17" s="418"/>
      <c r="GXV17" s="418"/>
      <c r="GXW17" s="418"/>
      <c r="GXX17" s="418"/>
      <c r="GXY17" s="418"/>
      <c r="GXZ17" s="418"/>
      <c r="GYA17" s="418"/>
      <c r="GYB17" s="418"/>
      <c r="GYC17" s="418"/>
      <c r="GYD17" s="418"/>
      <c r="GYE17" s="418"/>
      <c r="GYF17" s="418"/>
      <c r="GYG17" s="418"/>
      <c r="GYH17" s="418"/>
      <c r="GYI17" s="418"/>
      <c r="GYJ17" s="418"/>
      <c r="GYK17" s="418"/>
      <c r="GYL17" s="418"/>
      <c r="GYM17" s="418"/>
      <c r="GYN17" s="418"/>
      <c r="GYO17" s="418"/>
      <c r="GYP17" s="418"/>
      <c r="GYQ17" s="418"/>
      <c r="GYR17" s="418"/>
      <c r="GYS17" s="418"/>
      <c r="GYT17" s="418"/>
      <c r="GYU17" s="418"/>
      <c r="GYV17" s="418"/>
      <c r="GYW17" s="418"/>
      <c r="GYX17" s="418"/>
      <c r="GYY17" s="418"/>
      <c r="GYZ17" s="418"/>
      <c r="GZA17" s="418"/>
      <c r="GZB17" s="418"/>
      <c r="GZC17" s="418"/>
      <c r="GZD17" s="418"/>
      <c r="GZE17" s="418"/>
      <c r="GZF17" s="418"/>
      <c r="GZG17" s="418"/>
      <c r="GZH17" s="418"/>
      <c r="GZI17" s="418"/>
      <c r="GZJ17" s="418"/>
      <c r="GZK17" s="418"/>
      <c r="GZL17" s="418"/>
      <c r="GZM17" s="418"/>
      <c r="GZN17" s="418"/>
      <c r="GZO17" s="418"/>
      <c r="GZP17" s="418"/>
      <c r="GZQ17" s="418"/>
      <c r="GZR17" s="418"/>
      <c r="GZS17" s="418"/>
      <c r="GZT17" s="418"/>
      <c r="GZU17" s="418"/>
      <c r="GZV17" s="418"/>
      <c r="GZW17" s="418"/>
      <c r="GZX17" s="418"/>
      <c r="GZY17" s="418"/>
      <c r="GZZ17" s="418"/>
      <c r="HAA17" s="418"/>
      <c r="HAB17" s="418"/>
      <c r="HAC17" s="418"/>
      <c r="HAD17" s="418"/>
      <c r="HAE17" s="418"/>
      <c r="HAF17" s="418"/>
      <c r="HAG17" s="418"/>
      <c r="HAH17" s="418"/>
      <c r="HAI17" s="418"/>
      <c r="HAJ17" s="418"/>
      <c r="HAK17" s="418"/>
      <c r="HAL17" s="418"/>
      <c r="HAM17" s="418"/>
      <c r="HAN17" s="418"/>
      <c r="HAO17" s="418"/>
      <c r="HAP17" s="418"/>
      <c r="HAQ17" s="418"/>
      <c r="HAR17" s="418"/>
      <c r="HAS17" s="418"/>
      <c r="HAT17" s="418"/>
      <c r="HAU17" s="418"/>
      <c r="HAV17" s="418"/>
      <c r="HAW17" s="418"/>
      <c r="HAX17" s="418"/>
      <c r="HAY17" s="418"/>
      <c r="HAZ17" s="418"/>
      <c r="HBA17" s="418"/>
      <c r="HBB17" s="418"/>
      <c r="HBC17" s="418"/>
      <c r="HBD17" s="418"/>
      <c r="HBE17" s="418"/>
      <c r="HBF17" s="418"/>
      <c r="HBG17" s="418"/>
      <c r="HBH17" s="418"/>
      <c r="HBI17" s="418"/>
      <c r="HBJ17" s="418"/>
      <c r="HBK17" s="418"/>
      <c r="HBL17" s="418"/>
      <c r="HBM17" s="418"/>
      <c r="HBN17" s="418"/>
      <c r="HBO17" s="418"/>
      <c r="HBP17" s="418"/>
      <c r="HBQ17" s="418"/>
      <c r="HBR17" s="418"/>
      <c r="HBS17" s="418"/>
      <c r="HBT17" s="418"/>
      <c r="HBU17" s="418"/>
      <c r="HBV17" s="418"/>
      <c r="HBW17" s="418"/>
      <c r="HBX17" s="418"/>
      <c r="HBY17" s="418"/>
      <c r="HBZ17" s="418"/>
      <c r="HCA17" s="418"/>
      <c r="HCB17" s="418"/>
      <c r="HCC17" s="418"/>
      <c r="HCD17" s="418"/>
      <c r="HCE17" s="418"/>
      <c r="HCF17" s="418"/>
      <c r="HCG17" s="418"/>
      <c r="HCH17" s="418"/>
      <c r="HCI17" s="418"/>
      <c r="HCJ17" s="418"/>
      <c r="HCK17" s="418"/>
      <c r="HCL17" s="418"/>
      <c r="HCM17" s="418"/>
      <c r="HCN17" s="418"/>
      <c r="HCO17" s="418"/>
      <c r="HCP17" s="418"/>
      <c r="HCQ17" s="418"/>
      <c r="HCR17" s="418"/>
      <c r="HCS17" s="418"/>
      <c r="HCT17" s="418"/>
      <c r="HCU17" s="418"/>
      <c r="HCV17" s="418"/>
      <c r="HCW17" s="418"/>
      <c r="HCX17" s="418"/>
      <c r="HCY17" s="418"/>
      <c r="HCZ17" s="418"/>
      <c r="HDA17" s="418"/>
      <c r="HDB17" s="418"/>
      <c r="HDC17" s="418"/>
      <c r="HDD17" s="418"/>
      <c r="HDE17" s="418"/>
      <c r="HDF17" s="418"/>
      <c r="HDG17" s="418"/>
      <c r="HDH17" s="418"/>
      <c r="HDI17" s="418"/>
      <c r="HDJ17" s="418"/>
      <c r="HDK17" s="418"/>
      <c r="HDL17" s="418"/>
      <c r="HDM17" s="418"/>
      <c r="HDN17" s="418"/>
      <c r="HDO17" s="418"/>
      <c r="HDP17" s="418"/>
      <c r="HDQ17" s="418"/>
      <c r="HDR17" s="418"/>
      <c r="HDS17" s="418"/>
      <c r="HDT17" s="418"/>
      <c r="HDU17" s="418"/>
      <c r="HDV17" s="418"/>
      <c r="HDW17" s="418"/>
      <c r="HDX17" s="418"/>
      <c r="HDY17" s="418"/>
      <c r="HDZ17" s="418"/>
      <c r="HEA17" s="418"/>
      <c r="HEB17" s="418"/>
      <c r="HEC17" s="418"/>
      <c r="HED17" s="418"/>
      <c r="HEE17" s="418"/>
      <c r="HEF17" s="418"/>
      <c r="HEG17" s="418"/>
      <c r="HEH17" s="418"/>
      <c r="HEI17" s="418"/>
      <c r="HEJ17" s="418"/>
      <c r="HEK17" s="418"/>
      <c r="HEL17" s="418"/>
      <c r="HEM17" s="418"/>
      <c r="HEN17" s="418"/>
      <c r="HEO17" s="418"/>
      <c r="HEP17" s="418"/>
      <c r="HEQ17" s="418"/>
      <c r="HER17" s="418"/>
      <c r="HES17" s="418"/>
      <c r="HET17" s="418"/>
      <c r="HEU17" s="418"/>
      <c r="HEV17" s="418"/>
      <c r="HEW17" s="418"/>
      <c r="HEX17" s="418"/>
      <c r="HEY17" s="418"/>
      <c r="HEZ17" s="418"/>
      <c r="HFA17" s="418"/>
      <c r="HFB17" s="418"/>
      <c r="HFC17" s="418"/>
      <c r="HFD17" s="418"/>
      <c r="HFE17" s="418"/>
      <c r="HFF17" s="418"/>
      <c r="HFG17" s="418"/>
      <c r="HFH17" s="418"/>
      <c r="HFI17" s="418"/>
      <c r="HFJ17" s="418"/>
      <c r="HFK17" s="418"/>
      <c r="HFL17" s="418"/>
      <c r="HFM17" s="418"/>
      <c r="HFN17" s="418"/>
      <c r="HFO17" s="418"/>
      <c r="HFP17" s="418"/>
      <c r="HFQ17" s="418"/>
      <c r="HFR17" s="418"/>
      <c r="HFS17" s="418"/>
      <c r="HFT17" s="418"/>
      <c r="HFU17" s="418"/>
      <c r="HFV17" s="418"/>
      <c r="HFW17" s="418"/>
      <c r="HFX17" s="418"/>
      <c r="HFY17" s="418"/>
      <c r="HFZ17" s="418"/>
      <c r="HGA17" s="418"/>
      <c r="HGB17" s="418"/>
      <c r="HGC17" s="418"/>
      <c r="HGD17" s="418"/>
      <c r="HGE17" s="418"/>
      <c r="HGF17" s="418"/>
      <c r="HGG17" s="418"/>
      <c r="HGH17" s="418"/>
      <c r="HGI17" s="418"/>
      <c r="HGJ17" s="418"/>
      <c r="HGK17" s="418"/>
      <c r="HGL17" s="418"/>
      <c r="HGM17" s="418"/>
      <c r="HGN17" s="418"/>
      <c r="HGO17" s="418"/>
      <c r="HGP17" s="418"/>
      <c r="HGQ17" s="418"/>
      <c r="HGR17" s="418"/>
      <c r="HGS17" s="418"/>
      <c r="HGT17" s="418"/>
      <c r="HGU17" s="418"/>
      <c r="HGV17" s="418"/>
      <c r="HGW17" s="418"/>
      <c r="HGX17" s="418"/>
      <c r="HGY17" s="418"/>
      <c r="HGZ17" s="418"/>
      <c r="HHA17" s="418"/>
      <c r="HHB17" s="418"/>
      <c r="HHC17" s="418"/>
      <c r="HHD17" s="418"/>
      <c r="HHE17" s="418"/>
      <c r="HHF17" s="418"/>
      <c r="HHG17" s="418"/>
      <c r="HHH17" s="418"/>
      <c r="HHI17" s="418"/>
      <c r="HHJ17" s="418"/>
      <c r="HHK17" s="418"/>
      <c r="HHL17" s="418"/>
      <c r="HHM17" s="418"/>
      <c r="HHN17" s="418"/>
      <c r="HHO17" s="418"/>
      <c r="HHP17" s="418"/>
      <c r="HHQ17" s="418"/>
      <c r="HHR17" s="418"/>
      <c r="HHS17" s="418"/>
      <c r="HHT17" s="418"/>
      <c r="HHU17" s="418"/>
      <c r="HHV17" s="418"/>
      <c r="HHW17" s="418"/>
      <c r="HHX17" s="418"/>
      <c r="HHY17" s="418"/>
      <c r="HHZ17" s="418"/>
      <c r="HIA17" s="418"/>
      <c r="HIB17" s="418"/>
      <c r="HIC17" s="418"/>
      <c r="HID17" s="418"/>
      <c r="HIE17" s="418"/>
      <c r="HIF17" s="418"/>
      <c r="HIG17" s="418"/>
      <c r="HIH17" s="418"/>
      <c r="HII17" s="418"/>
      <c r="HIJ17" s="418"/>
      <c r="HIK17" s="418"/>
      <c r="HIL17" s="418"/>
      <c r="HIM17" s="418"/>
      <c r="HIN17" s="418"/>
      <c r="HIO17" s="418"/>
      <c r="HIP17" s="418"/>
      <c r="HIQ17" s="418"/>
      <c r="HIR17" s="418"/>
      <c r="HIS17" s="418"/>
      <c r="HIT17" s="418"/>
      <c r="HIU17" s="418"/>
      <c r="HIV17" s="418"/>
      <c r="HIW17" s="418"/>
      <c r="HIX17" s="418"/>
      <c r="HIY17" s="418"/>
      <c r="HIZ17" s="418"/>
      <c r="HJA17" s="418"/>
      <c r="HJB17" s="418"/>
      <c r="HJC17" s="418"/>
      <c r="HJD17" s="418"/>
      <c r="HJE17" s="418"/>
      <c r="HJF17" s="418"/>
      <c r="HJG17" s="418"/>
      <c r="HJH17" s="418"/>
      <c r="HJI17" s="418"/>
      <c r="HJJ17" s="418"/>
      <c r="HJK17" s="418"/>
      <c r="HJL17" s="418"/>
      <c r="HJM17" s="418"/>
      <c r="HJN17" s="418"/>
      <c r="HJO17" s="418"/>
      <c r="HJP17" s="418"/>
      <c r="HJQ17" s="418"/>
      <c r="HJR17" s="418"/>
      <c r="HJS17" s="418"/>
      <c r="HJT17" s="418"/>
      <c r="HJU17" s="418"/>
      <c r="HJV17" s="418"/>
      <c r="HJW17" s="418"/>
      <c r="HJX17" s="418"/>
      <c r="HJY17" s="418"/>
      <c r="HJZ17" s="418"/>
      <c r="HKA17" s="418"/>
      <c r="HKB17" s="418"/>
      <c r="HKC17" s="418"/>
      <c r="HKD17" s="418"/>
      <c r="HKE17" s="418"/>
      <c r="HKF17" s="418"/>
      <c r="HKG17" s="418"/>
      <c r="HKH17" s="418"/>
      <c r="HKI17" s="418"/>
      <c r="HKJ17" s="418"/>
      <c r="HKK17" s="418"/>
      <c r="HKL17" s="418"/>
      <c r="HKM17" s="418"/>
      <c r="HKN17" s="418"/>
      <c r="HKO17" s="418"/>
      <c r="HKP17" s="418"/>
      <c r="HKQ17" s="418"/>
      <c r="HKR17" s="418"/>
      <c r="HKS17" s="418"/>
      <c r="HKT17" s="418"/>
      <c r="HKU17" s="418"/>
      <c r="HKV17" s="418"/>
      <c r="HKW17" s="418"/>
      <c r="HKX17" s="418"/>
      <c r="HKY17" s="418"/>
      <c r="HKZ17" s="418"/>
      <c r="HLA17" s="418"/>
      <c r="HLB17" s="418"/>
      <c r="HLC17" s="418"/>
      <c r="HLD17" s="418"/>
      <c r="HLE17" s="418"/>
      <c r="HLF17" s="418"/>
      <c r="HLG17" s="418"/>
      <c r="HLH17" s="418"/>
      <c r="HLI17" s="418"/>
      <c r="HLJ17" s="418"/>
      <c r="HLK17" s="418"/>
      <c r="HLL17" s="418"/>
      <c r="HLM17" s="418"/>
      <c r="HLN17" s="418"/>
      <c r="HLO17" s="418"/>
      <c r="HLP17" s="418"/>
      <c r="HLQ17" s="418"/>
      <c r="HLR17" s="418"/>
      <c r="HLS17" s="418"/>
      <c r="HLT17" s="418"/>
      <c r="HLU17" s="418"/>
      <c r="HLV17" s="418"/>
      <c r="HLW17" s="418"/>
      <c r="HLX17" s="418"/>
      <c r="HLY17" s="418"/>
      <c r="HLZ17" s="418"/>
      <c r="HMA17" s="418"/>
      <c r="HMB17" s="418"/>
      <c r="HMC17" s="418"/>
      <c r="HMD17" s="418"/>
      <c r="HME17" s="418"/>
      <c r="HMF17" s="418"/>
      <c r="HMG17" s="418"/>
      <c r="HMH17" s="418"/>
      <c r="HMI17" s="418"/>
      <c r="HMJ17" s="418"/>
      <c r="HMK17" s="418"/>
      <c r="HML17" s="418"/>
      <c r="HMM17" s="418"/>
      <c r="HMN17" s="418"/>
      <c r="HMO17" s="418"/>
      <c r="HMP17" s="418"/>
      <c r="HMQ17" s="418"/>
      <c r="HMR17" s="418"/>
      <c r="HMS17" s="418"/>
      <c r="HMT17" s="418"/>
      <c r="HMU17" s="418"/>
      <c r="HMV17" s="418"/>
      <c r="HMW17" s="418"/>
      <c r="HMX17" s="418"/>
      <c r="HMY17" s="418"/>
      <c r="HMZ17" s="418"/>
      <c r="HNA17" s="418"/>
      <c r="HNB17" s="418"/>
      <c r="HNC17" s="418"/>
      <c r="HND17" s="418"/>
      <c r="HNE17" s="418"/>
      <c r="HNF17" s="418"/>
      <c r="HNG17" s="418"/>
      <c r="HNH17" s="418"/>
      <c r="HNI17" s="418"/>
      <c r="HNJ17" s="418"/>
      <c r="HNK17" s="418"/>
      <c r="HNL17" s="418"/>
      <c r="HNM17" s="418"/>
      <c r="HNN17" s="418"/>
      <c r="HNO17" s="418"/>
      <c r="HNP17" s="418"/>
      <c r="HNQ17" s="418"/>
      <c r="HNR17" s="418"/>
      <c r="HNS17" s="418"/>
      <c r="HNT17" s="418"/>
      <c r="HNU17" s="418"/>
      <c r="HNV17" s="418"/>
      <c r="HNW17" s="418"/>
      <c r="HNX17" s="418"/>
      <c r="HNY17" s="418"/>
      <c r="HNZ17" s="418"/>
      <c r="HOA17" s="418"/>
      <c r="HOB17" s="418"/>
      <c r="HOC17" s="418"/>
      <c r="HOD17" s="418"/>
      <c r="HOE17" s="418"/>
      <c r="HOF17" s="418"/>
      <c r="HOG17" s="418"/>
      <c r="HOH17" s="418"/>
      <c r="HOI17" s="418"/>
      <c r="HOJ17" s="418"/>
      <c r="HOK17" s="418"/>
      <c r="HOL17" s="418"/>
      <c r="HOM17" s="418"/>
      <c r="HON17" s="418"/>
      <c r="HOO17" s="418"/>
      <c r="HOP17" s="418"/>
      <c r="HOQ17" s="418"/>
      <c r="HOR17" s="418"/>
      <c r="HOS17" s="418"/>
      <c r="HOT17" s="418"/>
      <c r="HOU17" s="418"/>
      <c r="HOV17" s="418"/>
      <c r="HOW17" s="418"/>
      <c r="HOX17" s="418"/>
      <c r="HOY17" s="418"/>
      <c r="HOZ17" s="418"/>
      <c r="HPA17" s="418"/>
      <c r="HPB17" s="418"/>
      <c r="HPC17" s="418"/>
      <c r="HPD17" s="418"/>
      <c r="HPE17" s="418"/>
      <c r="HPF17" s="418"/>
      <c r="HPG17" s="418"/>
      <c r="HPH17" s="418"/>
      <c r="HPI17" s="418"/>
      <c r="HPJ17" s="418"/>
      <c r="HPK17" s="418"/>
      <c r="HPL17" s="418"/>
      <c r="HPM17" s="418"/>
      <c r="HPN17" s="418"/>
      <c r="HPO17" s="418"/>
      <c r="HPP17" s="418"/>
      <c r="HPQ17" s="418"/>
      <c r="HPR17" s="418"/>
      <c r="HPS17" s="418"/>
      <c r="HPT17" s="418"/>
      <c r="HPU17" s="418"/>
      <c r="HPV17" s="418"/>
      <c r="HPW17" s="418"/>
      <c r="HPX17" s="418"/>
      <c r="HPY17" s="418"/>
      <c r="HPZ17" s="418"/>
      <c r="HQA17" s="418"/>
      <c r="HQB17" s="418"/>
      <c r="HQC17" s="418"/>
      <c r="HQD17" s="418"/>
      <c r="HQE17" s="418"/>
      <c r="HQF17" s="418"/>
      <c r="HQG17" s="418"/>
      <c r="HQH17" s="418"/>
      <c r="HQI17" s="418"/>
      <c r="HQJ17" s="418"/>
      <c r="HQK17" s="418"/>
      <c r="HQL17" s="418"/>
      <c r="HQM17" s="418"/>
      <c r="HQN17" s="418"/>
      <c r="HQO17" s="418"/>
      <c r="HQP17" s="418"/>
      <c r="HQQ17" s="418"/>
      <c r="HQR17" s="418"/>
      <c r="HQS17" s="418"/>
      <c r="HQT17" s="418"/>
      <c r="HQU17" s="418"/>
      <c r="HQV17" s="418"/>
      <c r="HQW17" s="418"/>
      <c r="HQX17" s="418"/>
      <c r="HQY17" s="418"/>
      <c r="HQZ17" s="418"/>
      <c r="HRA17" s="418"/>
      <c r="HRB17" s="418"/>
      <c r="HRC17" s="418"/>
      <c r="HRD17" s="418"/>
      <c r="HRE17" s="418"/>
      <c r="HRF17" s="418"/>
      <c r="HRG17" s="418"/>
      <c r="HRH17" s="418"/>
      <c r="HRI17" s="418"/>
      <c r="HRJ17" s="418"/>
      <c r="HRK17" s="418"/>
      <c r="HRL17" s="418"/>
      <c r="HRM17" s="418"/>
      <c r="HRN17" s="418"/>
      <c r="HRO17" s="418"/>
      <c r="HRP17" s="418"/>
      <c r="HRQ17" s="418"/>
      <c r="HRR17" s="418"/>
      <c r="HRS17" s="418"/>
      <c r="HRT17" s="418"/>
      <c r="HRU17" s="418"/>
      <c r="HRV17" s="418"/>
      <c r="HRW17" s="418"/>
      <c r="HRX17" s="418"/>
      <c r="HRY17" s="418"/>
      <c r="HRZ17" s="418"/>
      <c r="HSA17" s="418"/>
      <c r="HSB17" s="418"/>
      <c r="HSC17" s="418"/>
      <c r="HSD17" s="418"/>
      <c r="HSE17" s="418"/>
      <c r="HSF17" s="418"/>
      <c r="HSG17" s="418"/>
      <c r="HSH17" s="418"/>
      <c r="HSI17" s="418"/>
      <c r="HSJ17" s="418"/>
      <c r="HSK17" s="418"/>
      <c r="HSL17" s="418"/>
      <c r="HSM17" s="418"/>
      <c r="HSN17" s="418"/>
      <c r="HSO17" s="418"/>
      <c r="HSP17" s="418"/>
      <c r="HSQ17" s="418"/>
      <c r="HSR17" s="418"/>
      <c r="HSS17" s="418"/>
      <c r="HST17" s="418"/>
      <c r="HSU17" s="418"/>
      <c r="HSV17" s="418"/>
      <c r="HSW17" s="418"/>
      <c r="HSX17" s="418"/>
      <c r="HSY17" s="418"/>
      <c r="HSZ17" s="418"/>
      <c r="HTA17" s="418"/>
      <c r="HTB17" s="418"/>
      <c r="HTC17" s="418"/>
      <c r="HTD17" s="418"/>
      <c r="HTE17" s="418"/>
      <c r="HTF17" s="418"/>
      <c r="HTG17" s="418"/>
      <c r="HTH17" s="418"/>
      <c r="HTI17" s="418"/>
      <c r="HTJ17" s="418"/>
      <c r="HTK17" s="418"/>
      <c r="HTL17" s="418"/>
      <c r="HTM17" s="418"/>
      <c r="HTN17" s="418"/>
      <c r="HTO17" s="418"/>
      <c r="HTP17" s="418"/>
      <c r="HTQ17" s="418"/>
      <c r="HTR17" s="418"/>
      <c r="HTS17" s="418"/>
      <c r="HTT17" s="418"/>
      <c r="HTU17" s="418"/>
      <c r="HTV17" s="418"/>
      <c r="HTW17" s="418"/>
      <c r="HTX17" s="418"/>
      <c r="HTY17" s="418"/>
      <c r="HTZ17" s="418"/>
      <c r="HUA17" s="418"/>
      <c r="HUB17" s="418"/>
      <c r="HUC17" s="418"/>
      <c r="HUD17" s="418"/>
      <c r="HUE17" s="418"/>
      <c r="HUF17" s="418"/>
      <c r="HUG17" s="418"/>
      <c r="HUH17" s="418"/>
      <c r="HUI17" s="418"/>
      <c r="HUJ17" s="418"/>
      <c r="HUK17" s="418"/>
      <c r="HUL17" s="418"/>
      <c r="HUM17" s="418"/>
      <c r="HUN17" s="418"/>
      <c r="HUO17" s="418"/>
      <c r="HUP17" s="418"/>
      <c r="HUQ17" s="418"/>
      <c r="HUR17" s="418"/>
      <c r="HUS17" s="418"/>
      <c r="HUT17" s="418"/>
      <c r="HUU17" s="418"/>
      <c r="HUV17" s="418"/>
      <c r="HUW17" s="418"/>
      <c r="HUX17" s="418"/>
      <c r="HUY17" s="418"/>
      <c r="HUZ17" s="418"/>
      <c r="HVA17" s="418"/>
      <c r="HVB17" s="418"/>
      <c r="HVC17" s="418"/>
      <c r="HVD17" s="418"/>
      <c r="HVE17" s="418"/>
      <c r="HVF17" s="418"/>
      <c r="HVG17" s="418"/>
      <c r="HVH17" s="418"/>
      <c r="HVI17" s="418"/>
      <c r="HVJ17" s="418"/>
      <c r="HVK17" s="418"/>
      <c r="HVL17" s="418"/>
      <c r="HVM17" s="418"/>
      <c r="HVN17" s="418"/>
      <c r="HVO17" s="418"/>
      <c r="HVP17" s="418"/>
      <c r="HVQ17" s="418"/>
      <c r="HVR17" s="418"/>
      <c r="HVS17" s="418"/>
      <c r="HVT17" s="418"/>
      <c r="HVU17" s="418"/>
      <c r="HVV17" s="418"/>
      <c r="HVW17" s="418"/>
      <c r="HVX17" s="418"/>
      <c r="HVY17" s="418"/>
      <c r="HVZ17" s="418"/>
      <c r="HWA17" s="418"/>
      <c r="HWB17" s="418"/>
      <c r="HWC17" s="418"/>
      <c r="HWD17" s="418"/>
      <c r="HWE17" s="418"/>
      <c r="HWF17" s="418"/>
      <c r="HWG17" s="418"/>
      <c r="HWH17" s="418"/>
      <c r="HWI17" s="418"/>
      <c r="HWJ17" s="418"/>
      <c r="HWK17" s="418"/>
      <c r="HWL17" s="418"/>
      <c r="HWM17" s="418"/>
      <c r="HWN17" s="418"/>
      <c r="HWO17" s="418"/>
      <c r="HWP17" s="418"/>
      <c r="HWQ17" s="418"/>
      <c r="HWR17" s="418"/>
      <c r="HWS17" s="418"/>
      <c r="HWT17" s="418"/>
      <c r="HWU17" s="418"/>
      <c r="HWV17" s="418"/>
      <c r="HWW17" s="418"/>
      <c r="HWX17" s="418"/>
      <c r="HWY17" s="418"/>
      <c r="HWZ17" s="418"/>
      <c r="HXA17" s="418"/>
      <c r="HXB17" s="418"/>
      <c r="HXC17" s="418"/>
      <c r="HXD17" s="418"/>
      <c r="HXE17" s="418"/>
      <c r="HXF17" s="418"/>
      <c r="HXG17" s="418"/>
      <c r="HXH17" s="418"/>
      <c r="HXI17" s="418"/>
      <c r="HXJ17" s="418"/>
      <c r="HXK17" s="418"/>
      <c r="HXL17" s="418"/>
      <c r="HXM17" s="418"/>
      <c r="HXN17" s="418"/>
      <c r="HXO17" s="418"/>
      <c r="HXP17" s="418"/>
      <c r="HXQ17" s="418"/>
      <c r="HXR17" s="418"/>
      <c r="HXS17" s="418"/>
      <c r="HXT17" s="418"/>
      <c r="HXU17" s="418"/>
      <c r="HXV17" s="418"/>
      <c r="HXW17" s="418"/>
      <c r="HXX17" s="418"/>
      <c r="HXY17" s="418"/>
      <c r="HXZ17" s="418"/>
      <c r="HYA17" s="418"/>
      <c r="HYB17" s="418"/>
      <c r="HYC17" s="418"/>
      <c r="HYD17" s="418"/>
      <c r="HYE17" s="418"/>
      <c r="HYF17" s="418"/>
      <c r="HYG17" s="418"/>
      <c r="HYH17" s="418"/>
      <c r="HYI17" s="418"/>
      <c r="HYJ17" s="418"/>
      <c r="HYK17" s="418"/>
      <c r="HYL17" s="418"/>
      <c r="HYM17" s="418"/>
      <c r="HYN17" s="418"/>
      <c r="HYO17" s="418"/>
      <c r="HYP17" s="418"/>
      <c r="HYQ17" s="418"/>
      <c r="HYR17" s="418"/>
      <c r="HYS17" s="418"/>
      <c r="HYT17" s="418"/>
      <c r="HYU17" s="418"/>
      <c r="HYV17" s="418"/>
      <c r="HYW17" s="418"/>
      <c r="HYX17" s="418"/>
      <c r="HYY17" s="418"/>
      <c r="HYZ17" s="418"/>
      <c r="HZA17" s="418"/>
      <c r="HZB17" s="418"/>
      <c r="HZC17" s="418"/>
      <c r="HZD17" s="418"/>
      <c r="HZE17" s="418"/>
      <c r="HZF17" s="418"/>
      <c r="HZG17" s="418"/>
      <c r="HZH17" s="418"/>
      <c r="HZI17" s="418"/>
      <c r="HZJ17" s="418"/>
      <c r="HZK17" s="418"/>
      <c r="HZL17" s="418"/>
      <c r="HZM17" s="418"/>
      <c r="HZN17" s="418"/>
      <c r="HZO17" s="418"/>
      <c r="HZP17" s="418"/>
      <c r="HZQ17" s="418"/>
      <c r="HZR17" s="418"/>
      <c r="HZS17" s="418"/>
      <c r="HZT17" s="418"/>
      <c r="HZU17" s="418"/>
      <c r="HZV17" s="418"/>
      <c r="HZW17" s="418"/>
      <c r="HZX17" s="418"/>
      <c r="HZY17" s="418"/>
      <c r="HZZ17" s="418"/>
      <c r="IAA17" s="418"/>
      <c r="IAB17" s="418"/>
      <c r="IAC17" s="418"/>
      <c r="IAD17" s="418"/>
      <c r="IAE17" s="418"/>
      <c r="IAF17" s="418"/>
      <c r="IAG17" s="418"/>
      <c r="IAH17" s="418"/>
      <c r="IAI17" s="418"/>
      <c r="IAJ17" s="418"/>
      <c r="IAK17" s="418"/>
      <c r="IAL17" s="418"/>
      <c r="IAM17" s="418"/>
      <c r="IAN17" s="418"/>
      <c r="IAO17" s="418"/>
      <c r="IAP17" s="418"/>
      <c r="IAQ17" s="418"/>
      <c r="IAR17" s="418"/>
      <c r="IAS17" s="418"/>
      <c r="IAT17" s="418"/>
      <c r="IAU17" s="418"/>
      <c r="IAV17" s="418"/>
      <c r="IAW17" s="418"/>
      <c r="IAX17" s="418"/>
      <c r="IAY17" s="418"/>
      <c r="IAZ17" s="418"/>
      <c r="IBA17" s="418"/>
      <c r="IBB17" s="418"/>
      <c r="IBC17" s="418"/>
      <c r="IBD17" s="418"/>
      <c r="IBE17" s="418"/>
      <c r="IBF17" s="418"/>
      <c r="IBG17" s="418"/>
      <c r="IBH17" s="418"/>
      <c r="IBI17" s="418"/>
      <c r="IBJ17" s="418"/>
      <c r="IBK17" s="418"/>
      <c r="IBL17" s="418"/>
      <c r="IBM17" s="418"/>
      <c r="IBN17" s="418"/>
      <c r="IBO17" s="418"/>
      <c r="IBP17" s="418"/>
      <c r="IBQ17" s="418"/>
      <c r="IBR17" s="418"/>
      <c r="IBS17" s="418"/>
      <c r="IBT17" s="418"/>
      <c r="IBU17" s="418"/>
      <c r="IBV17" s="418"/>
      <c r="IBW17" s="418"/>
      <c r="IBX17" s="418"/>
      <c r="IBY17" s="418"/>
      <c r="IBZ17" s="418"/>
      <c r="ICA17" s="418"/>
      <c r="ICB17" s="418"/>
      <c r="ICC17" s="418"/>
      <c r="ICD17" s="418"/>
      <c r="ICE17" s="418"/>
      <c r="ICF17" s="418"/>
      <c r="ICG17" s="418"/>
      <c r="ICH17" s="418"/>
      <c r="ICI17" s="418"/>
      <c r="ICJ17" s="418"/>
      <c r="ICK17" s="418"/>
      <c r="ICL17" s="418"/>
      <c r="ICM17" s="418"/>
      <c r="ICN17" s="418"/>
      <c r="ICO17" s="418"/>
      <c r="ICP17" s="418"/>
      <c r="ICQ17" s="418"/>
      <c r="ICR17" s="418"/>
      <c r="ICS17" s="418"/>
      <c r="ICT17" s="418"/>
      <c r="ICU17" s="418"/>
      <c r="ICV17" s="418"/>
      <c r="ICW17" s="418"/>
      <c r="ICX17" s="418"/>
      <c r="ICY17" s="418"/>
      <c r="ICZ17" s="418"/>
      <c r="IDA17" s="418"/>
      <c r="IDB17" s="418"/>
      <c r="IDC17" s="418"/>
      <c r="IDD17" s="418"/>
      <c r="IDE17" s="418"/>
      <c r="IDF17" s="418"/>
      <c r="IDG17" s="418"/>
      <c r="IDH17" s="418"/>
      <c r="IDI17" s="418"/>
      <c r="IDJ17" s="418"/>
      <c r="IDK17" s="418"/>
      <c r="IDL17" s="418"/>
      <c r="IDM17" s="418"/>
      <c r="IDN17" s="418"/>
      <c r="IDO17" s="418"/>
      <c r="IDP17" s="418"/>
      <c r="IDQ17" s="418"/>
      <c r="IDR17" s="418"/>
      <c r="IDS17" s="418"/>
      <c r="IDT17" s="418"/>
      <c r="IDU17" s="418"/>
      <c r="IDV17" s="418"/>
      <c r="IDW17" s="418"/>
      <c r="IDX17" s="418"/>
      <c r="IDY17" s="418"/>
      <c r="IDZ17" s="418"/>
      <c r="IEA17" s="418"/>
      <c r="IEB17" s="418"/>
      <c r="IEC17" s="418"/>
      <c r="IED17" s="418"/>
      <c r="IEE17" s="418"/>
      <c r="IEF17" s="418"/>
      <c r="IEG17" s="418"/>
      <c r="IEH17" s="418"/>
      <c r="IEI17" s="418"/>
      <c r="IEJ17" s="418"/>
      <c r="IEK17" s="418"/>
      <c r="IEL17" s="418"/>
      <c r="IEM17" s="418"/>
      <c r="IEN17" s="418"/>
      <c r="IEO17" s="418"/>
      <c r="IEP17" s="418"/>
      <c r="IEQ17" s="418"/>
      <c r="IER17" s="418"/>
      <c r="IES17" s="418"/>
      <c r="IET17" s="418"/>
      <c r="IEU17" s="418"/>
      <c r="IEV17" s="418"/>
      <c r="IEW17" s="418"/>
      <c r="IEX17" s="418"/>
      <c r="IEY17" s="418"/>
      <c r="IEZ17" s="418"/>
      <c r="IFA17" s="418"/>
      <c r="IFB17" s="418"/>
      <c r="IFC17" s="418"/>
      <c r="IFD17" s="418"/>
      <c r="IFE17" s="418"/>
      <c r="IFF17" s="418"/>
      <c r="IFG17" s="418"/>
      <c r="IFH17" s="418"/>
      <c r="IFI17" s="418"/>
      <c r="IFJ17" s="418"/>
      <c r="IFK17" s="418"/>
      <c r="IFL17" s="418"/>
      <c r="IFM17" s="418"/>
      <c r="IFN17" s="418"/>
      <c r="IFO17" s="418"/>
      <c r="IFP17" s="418"/>
      <c r="IFQ17" s="418"/>
      <c r="IFR17" s="418"/>
      <c r="IFS17" s="418"/>
      <c r="IFT17" s="418"/>
      <c r="IFU17" s="418"/>
      <c r="IFV17" s="418"/>
      <c r="IFW17" s="418"/>
      <c r="IFX17" s="418"/>
      <c r="IFY17" s="418"/>
      <c r="IFZ17" s="418"/>
      <c r="IGA17" s="418"/>
      <c r="IGB17" s="418"/>
      <c r="IGC17" s="418"/>
      <c r="IGD17" s="418"/>
      <c r="IGE17" s="418"/>
      <c r="IGF17" s="418"/>
      <c r="IGG17" s="418"/>
      <c r="IGH17" s="418"/>
      <c r="IGI17" s="418"/>
      <c r="IGJ17" s="418"/>
      <c r="IGK17" s="418"/>
      <c r="IGL17" s="418"/>
      <c r="IGM17" s="418"/>
      <c r="IGN17" s="418"/>
      <c r="IGO17" s="418"/>
      <c r="IGP17" s="418"/>
      <c r="IGQ17" s="418"/>
      <c r="IGR17" s="418"/>
      <c r="IGS17" s="418"/>
      <c r="IGT17" s="418"/>
      <c r="IGU17" s="418"/>
      <c r="IGV17" s="418"/>
      <c r="IGW17" s="418"/>
      <c r="IGX17" s="418"/>
      <c r="IGY17" s="418"/>
      <c r="IGZ17" s="418"/>
      <c r="IHA17" s="418"/>
      <c r="IHB17" s="418"/>
      <c r="IHC17" s="418"/>
      <c r="IHD17" s="418"/>
      <c r="IHE17" s="418"/>
      <c r="IHF17" s="418"/>
      <c r="IHG17" s="418"/>
      <c r="IHH17" s="418"/>
      <c r="IHI17" s="418"/>
      <c r="IHJ17" s="418"/>
      <c r="IHK17" s="418"/>
      <c r="IHL17" s="418"/>
      <c r="IHM17" s="418"/>
      <c r="IHN17" s="418"/>
      <c r="IHO17" s="418"/>
      <c r="IHP17" s="418"/>
      <c r="IHQ17" s="418"/>
      <c r="IHR17" s="418"/>
      <c r="IHS17" s="418"/>
      <c r="IHT17" s="418"/>
      <c r="IHU17" s="418"/>
      <c r="IHV17" s="418"/>
      <c r="IHW17" s="418"/>
      <c r="IHX17" s="418"/>
      <c r="IHY17" s="418"/>
      <c r="IHZ17" s="418"/>
      <c r="IIA17" s="418"/>
      <c r="IIB17" s="418"/>
      <c r="IIC17" s="418"/>
      <c r="IID17" s="418"/>
      <c r="IIE17" s="418"/>
      <c r="IIF17" s="418"/>
      <c r="IIG17" s="418"/>
      <c r="IIH17" s="418"/>
      <c r="III17" s="418"/>
      <c r="IIJ17" s="418"/>
      <c r="IIK17" s="418"/>
      <c r="IIL17" s="418"/>
      <c r="IIM17" s="418"/>
      <c r="IIN17" s="418"/>
      <c r="IIO17" s="418"/>
      <c r="IIP17" s="418"/>
      <c r="IIQ17" s="418"/>
      <c r="IIR17" s="418"/>
      <c r="IIS17" s="418"/>
      <c r="IIT17" s="418"/>
      <c r="IIU17" s="418"/>
      <c r="IIV17" s="418"/>
      <c r="IIW17" s="418"/>
      <c r="IIX17" s="418"/>
      <c r="IIY17" s="418"/>
      <c r="IIZ17" s="418"/>
      <c r="IJA17" s="418"/>
      <c r="IJB17" s="418"/>
      <c r="IJC17" s="418"/>
      <c r="IJD17" s="418"/>
      <c r="IJE17" s="418"/>
      <c r="IJF17" s="418"/>
      <c r="IJG17" s="418"/>
      <c r="IJH17" s="418"/>
      <c r="IJI17" s="418"/>
      <c r="IJJ17" s="418"/>
      <c r="IJK17" s="418"/>
      <c r="IJL17" s="418"/>
      <c r="IJM17" s="418"/>
      <c r="IJN17" s="418"/>
      <c r="IJO17" s="418"/>
      <c r="IJP17" s="418"/>
      <c r="IJQ17" s="418"/>
      <c r="IJR17" s="418"/>
      <c r="IJS17" s="418"/>
      <c r="IJT17" s="418"/>
      <c r="IJU17" s="418"/>
      <c r="IJV17" s="418"/>
      <c r="IJW17" s="418"/>
      <c r="IJX17" s="418"/>
      <c r="IJY17" s="418"/>
      <c r="IJZ17" s="418"/>
      <c r="IKA17" s="418"/>
      <c r="IKB17" s="418"/>
      <c r="IKC17" s="418"/>
      <c r="IKD17" s="418"/>
      <c r="IKE17" s="418"/>
      <c r="IKF17" s="418"/>
      <c r="IKG17" s="418"/>
      <c r="IKH17" s="418"/>
      <c r="IKI17" s="418"/>
      <c r="IKJ17" s="418"/>
      <c r="IKK17" s="418"/>
      <c r="IKL17" s="418"/>
      <c r="IKM17" s="418"/>
      <c r="IKN17" s="418"/>
      <c r="IKO17" s="418"/>
      <c r="IKP17" s="418"/>
      <c r="IKQ17" s="418"/>
      <c r="IKR17" s="418"/>
      <c r="IKS17" s="418"/>
      <c r="IKT17" s="418"/>
      <c r="IKU17" s="418"/>
      <c r="IKV17" s="418"/>
      <c r="IKW17" s="418"/>
      <c r="IKX17" s="418"/>
      <c r="IKY17" s="418"/>
      <c r="IKZ17" s="418"/>
      <c r="ILA17" s="418"/>
      <c r="ILB17" s="418"/>
      <c r="ILC17" s="418"/>
      <c r="ILD17" s="418"/>
      <c r="ILE17" s="418"/>
      <c r="ILF17" s="418"/>
      <c r="ILG17" s="418"/>
      <c r="ILH17" s="418"/>
      <c r="ILI17" s="418"/>
      <c r="ILJ17" s="418"/>
      <c r="ILK17" s="418"/>
      <c r="ILL17" s="418"/>
      <c r="ILM17" s="418"/>
      <c r="ILN17" s="418"/>
      <c r="ILO17" s="418"/>
      <c r="ILP17" s="418"/>
      <c r="ILQ17" s="418"/>
      <c r="ILR17" s="418"/>
      <c r="ILS17" s="418"/>
      <c r="ILT17" s="418"/>
      <c r="ILU17" s="418"/>
      <c r="ILV17" s="418"/>
      <c r="ILW17" s="418"/>
      <c r="ILX17" s="418"/>
      <c r="ILY17" s="418"/>
      <c r="ILZ17" s="418"/>
      <c r="IMA17" s="418"/>
      <c r="IMB17" s="418"/>
      <c r="IMC17" s="418"/>
      <c r="IMD17" s="418"/>
      <c r="IME17" s="418"/>
      <c r="IMF17" s="418"/>
      <c r="IMG17" s="418"/>
      <c r="IMH17" s="418"/>
      <c r="IMI17" s="418"/>
      <c r="IMJ17" s="418"/>
      <c r="IMK17" s="418"/>
      <c r="IML17" s="418"/>
      <c r="IMM17" s="418"/>
      <c r="IMN17" s="418"/>
      <c r="IMO17" s="418"/>
      <c r="IMP17" s="418"/>
      <c r="IMQ17" s="418"/>
      <c r="IMR17" s="418"/>
      <c r="IMS17" s="418"/>
      <c r="IMT17" s="418"/>
      <c r="IMU17" s="418"/>
      <c r="IMV17" s="418"/>
      <c r="IMW17" s="418"/>
      <c r="IMX17" s="418"/>
      <c r="IMY17" s="418"/>
      <c r="IMZ17" s="418"/>
      <c r="INA17" s="418"/>
      <c r="INB17" s="418"/>
      <c r="INC17" s="418"/>
      <c r="IND17" s="418"/>
      <c r="INE17" s="418"/>
      <c r="INF17" s="418"/>
      <c r="ING17" s="418"/>
      <c r="INH17" s="418"/>
      <c r="INI17" s="418"/>
      <c r="INJ17" s="418"/>
      <c r="INK17" s="418"/>
      <c r="INL17" s="418"/>
      <c r="INM17" s="418"/>
      <c r="INN17" s="418"/>
      <c r="INO17" s="418"/>
      <c r="INP17" s="418"/>
      <c r="INQ17" s="418"/>
      <c r="INR17" s="418"/>
      <c r="INS17" s="418"/>
      <c r="INT17" s="418"/>
      <c r="INU17" s="418"/>
      <c r="INV17" s="418"/>
      <c r="INW17" s="418"/>
      <c r="INX17" s="418"/>
      <c r="INY17" s="418"/>
      <c r="INZ17" s="418"/>
      <c r="IOA17" s="418"/>
      <c r="IOB17" s="418"/>
      <c r="IOC17" s="418"/>
      <c r="IOD17" s="418"/>
      <c r="IOE17" s="418"/>
      <c r="IOF17" s="418"/>
      <c r="IOG17" s="418"/>
      <c r="IOH17" s="418"/>
      <c r="IOI17" s="418"/>
      <c r="IOJ17" s="418"/>
      <c r="IOK17" s="418"/>
      <c r="IOL17" s="418"/>
      <c r="IOM17" s="418"/>
      <c r="ION17" s="418"/>
      <c r="IOO17" s="418"/>
      <c r="IOP17" s="418"/>
      <c r="IOQ17" s="418"/>
      <c r="IOR17" s="418"/>
      <c r="IOS17" s="418"/>
      <c r="IOT17" s="418"/>
      <c r="IOU17" s="418"/>
      <c r="IOV17" s="418"/>
      <c r="IOW17" s="418"/>
      <c r="IOX17" s="418"/>
      <c r="IOY17" s="418"/>
      <c r="IOZ17" s="418"/>
      <c r="IPA17" s="418"/>
      <c r="IPB17" s="418"/>
      <c r="IPC17" s="418"/>
      <c r="IPD17" s="418"/>
      <c r="IPE17" s="418"/>
      <c r="IPF17" s="418"/>
      <c r="IPG17" s="418"/>
      <c r="IPH17" s="418"/>
      <c r="IPI17" s="418"/>
      <c r="IPJ17" s="418"/>
      <c r="IPK17" s="418"/>
      <c r="IPL17" s="418"/>
      <c r="IPM17" s="418"/>
      <c r="IPN17" s="418"/>
      <c r="IPO17" s="418"/>
      <c r="IPP17" s="418"/>
      <c r="IPQ17" s="418"/>
      <c r="IPR17" s="418"/>
      <c r="IPS17" s="418"/>
      <c r="IPT17" s="418"/>
      <c r="IPU17" s="418"/>
      <c r="IPV17" s="418"/>
      <c r="IPW17" s="418"/>
      <c r="IPX17" s="418"/>
      <c r="IPY17" s="418"/>
      <c r="IPZ17" s="418"/>
      <c r="IQA17" s="418"/>
      <c r="IQB17" s="418"/>
      <c r="IQC17" s="418"/>
      <c r="IQD17" s="418"/>
      <c r="IQE17" s="418"/>
      <c r="IQF17" s="418"/>
      <c r="IQG17" s="418"/>
      <c r="IQH17" s="418"/>
      <c r="IQI17" s="418"/>
      <c r="IQJ17" s="418"/>
      <c r="IQK17" s="418"/>
      <c r="IQL17" s="418"/>
      <c r="IQM17" s="418"/>
      <c r="IQN17" s="418"/>
      <c r="IQO17" s="418"/>
      <c r="IQP17" s="418"/>
      <c r="IQQ17" s="418"/>
      <c r="IQR17" s="418"/>
      <c r="IQS17" s="418"/>
      <c r="IQT17" s="418"/>
      <c r="IQU17" s="418"/>
      <c r="IQV17" s="418"/>
      <c r="IQW17" s="418"/>
      <c r="IQX17" s="418"/>
      <c r="IQY17" s="418"/>
      <c r="IQZ17" s="418"/>
      <c r="IRA17" s="418"/>
      <c r="IRB17" s="418"/>
      <c r="IRC17" s="418"/>
      <c r="IRD17" s="418"/>
      <c r="IRE17" s="418"/>
      <c r="IRF17" s="418"/>
      <c r="IRG17" s="418"/>
      <c r="IRH17" s="418"/>
      <c r="IRI17" s="418"/>
      <c r="IRJ17" s="418"/>
      <c r="IRK17" s="418"/>
      <c r="IRL17" s="418"/>
      <c r="IRM17" s="418"/>
      <c r="IRN17" s="418"/>
      <c r="IRO17" s="418"/>
      <c r="IRP17" s="418"/>
      <c r="IRQ17" s="418"/>
      <c r="IRR17" s="418"/>
      <c r="IRS17" s="418"/>
      <c r="IRT17" s="418"/>
      <c r="IRU17" s="418"/>
      <c r="IRV17" s="418"/>
      <c r="IRW17" s="418"/>
      <c r="IRX17" s="418"/>
      <c r="IRY17" s="418"/>
      <c r="IRZ17" s="418"/>
      <c r="ISA17" s="418"/>
      <c r="ISB17" s="418"/>
      <c r="ISC17" s="418"/>
      <c r="ISD17" s="418"/>
      <c r="ISE17" s="418"/>
      <c r="ISF17" s="418"/>
      <c r="ISG17" s="418"/>
      <c r="ISH17" s="418"/>
      <c r="ISI17" s="418"/>
      <c r="ISJ17" s="418"/>
      <c r="ISK17" s="418"/>
      <c r="ISL17" s="418"/>
      <c r="ISM17" s="418"/>
      <c r="ISN17" s="418"/>
      <c r="ISO17" s="418"/>
      <c r="ISP17" s="418"/>
      <c r="ISQ17" s="418"/>
      <c r="ISR17" s="418"/>
      <c r="ISS17" s="418"/>
      <c r="IST17" s="418"/>
      <c r="ISU17" s="418"/>
      <c r="ISV17" s="418"/>
      <c r="ISW17" s="418"/>
      <c r="ISX17" s="418"/>
      <c r="ISY17" s="418"/>
      <c r="ISZ17" s="418"/>
      <c r="ITA17" s="418"/>
      <c r="ITB17" s="418"/>
      <c r="ITC17" s="418"/>
      <c r="ITD17" s="418"/>
      <c r="ITE17" s="418"/>
      <c r="ITF17" s="418"/>
      <c r="ITG17" s="418"/>
      <c r="ITH17" s="418"/>
      <c r="ITI17" s="418"/>
      <c r="ITJ17" s="418"/>
      <c r="ITK17" s="418"/>
      <c r="ITL17" s="418"/>
      <c r="ITM17" s="418"/>
      <c r="ITN17" s="418"/>
      <c r="ITO17" s="418"/>
      <c r="ITP17" s="418"/>
      <c r="ITQ17" s="418"/>
      <c r="ITR17" s="418"/>
      <c r="ITS17" s="418"/>
      <c r="ITT17" s="418"/>
      <c r="ITU17" s="418"/>
      <c r="ITV17" s="418"/>
      <c r="ITW17" s="418"/>
      <c r="ITX17" s="418"/>
      <c r="ITY17" s="418"/>
      <c r="ITZ17" s="418"/>
      <c r="IUA17" s="418"/>
      <c r="IUB17" s="418"/>
      <c r="IUC17" s="418"/>
      <c r="IUD17" s="418"/>
      <c r="IUE17" s="418"/>
      <c r="IUF17" s="418"/>
      <c r="IUG17" s="418"/>
      <c r="IUH17" s="418"/>
      <c r="IUI17" s="418"/>
      <c r="IUJ17" s="418"/>
      <c r="IUK17" s="418"/>
      <c r="IUL17" s="418"/>
      <c r="IUM17" s="418"/>
      <c r="IUN17" s="418"/>
      <c r="IUO17" s="418"/>
      <c r="IUP17" s="418"/>
      <c r="IUQ17" s="418"/>
      <c r="IUR17" s="418"/>
      <c r="IUS17" s="418"/>
      <c r="IUT17" s="418"/>
      <c r="IUU17" s="418"/>
      <c r="IUV17" s="418"/>
      <c r="IUW17" s="418"/>
      <c r="IUX17" s="418"/>
      <c r="IUY17" s="418"/>
      <c r="IUZ17" s="418"/>
      <c r="IVA17" s="418"/>
      <c r="IVB17" s="418"/>
      <c r="IVC17" s="418"/>
      <c r="IVD17" s="418"/>
      <c r="IVE17" s="418"/>
      <c r="IVF17" s="418"/>
      <c r="IVG17" s="418"/>
      <c r="IVH17" s="418"/>
      <c r="IVI17" s="418"/>
      <c r="IVJ17" s="418"/>
      <c r="IVK17" s="418"/>
      <c r="IVL17" s="418"/>
      <c r="IVM17" s="418"/>
      <c r="IVN17" s="418"/>
      <c r="IVO17" s="418"/>
      <c r="IVP17" s="418"/>
      <c r="IVQ17" s="418"/>
      <c r="IVR17" s="418"/>
      <c r="IVS17" s="418"/>
      <c r="IVT17" s="418"/>
      <c r="IVU17" s="418"/>
      <c r="IVV17" s="418"/>
      <c r="IVW17" s="418"/>
      <c r="IVX17" s="418"/>
      <c r="IVY17" s="418"/>
      <c r="IVZ17" s="418"/>
      <c r="IWA17" s="418"/>
      <c r="IWB17" s="418"/>
      <c r="IWC17" s="418"/>
      <c r="IWD17" s="418"/>
      <c r="IWE17" s="418"/>
      <c r="IWF17" s="418"/>
      <c r="IWG17" s="418"/>
      <c r="IWH17" s="418"/>
      <c r="IWI17" s="418"/>
      <c r="IWJ17" s="418"/>
      <c r="IWK17" s="418"/>
      <c r="IWL17" s="418"/>
      <c r="IWM17" s="418"/>
      <c r="IWN17" s="418"/>
      <c r="IWO17" s="418"/>
      <c r="IWP17" s="418"/>
      <c r="IWQ17" s="418"/>
      <c r="IWR17" s="418"/>
      <c r="IWS17" s="418"/>
      <c r="IWT17" s="418"/>
      <c r="IWU17" s="418"/>
      <c r="IWV17" s="418"/>
      <c r="IWW17" s="418"/>
      <c r="IWX17" s="418"/>
      <c r="IWY17" s="418"/>
      <c r="IWZ17" s="418"/>
      <c r="IXA17" s="418"/>
      <c r="IXB17" s="418"/>
      <c r="IXC17" s="418"/>
      <c r="IXD17" s="418"/>
      <c r="IXE17" s="418"/>
      <c r="IXF17" s="418"/>
      <c r="IXG17" s="418"/>
      <c r="IXH17" s="418"/>
      <c r="IXI17" s="418"/>
      <c r="IXJ17" s="418"/>
      <c r="IXK17" s="418"/>
      <c r="IXL17" s="418"/>
      <c r="IXM17" s="418"/>
      <c r="IXN17" s="418"/>
      <c r="IXO17" s="418"/>
      <c r="IXP17" s="418"/>
      <c r="IXQ17" s="418"/>
      <c r="IXR17" s="418"/>
      <c r="IXS17" s="418"/>
      <c r="IXT17" s="418"/>
      <c r="IXU17" s="418"/>
      <c r="IXV17" s="418"/>
      <c r="IXW17" s="418"/>
      <c r="IXX17" s="418"/>
      <c r="IXY17" s="418"/>
      <c r="IXZ17" s="418"/>
      <c r="IYA17" s="418"/>
      <c r="IYB17" s="418"/>
      <c r="IYC17" s="418"/>
      <c r="IYD17" s="418"/>
      <c r="IYE17" s="418"/>
      <c r="IYF17" s="418"/>
      <c r="IYG17" s="418"/>
      <c r="IYH17" s="418"/>
      <c r="IYI17" s="418"/>
      <c r="IYJ17" s="418"/>
      <c r="IYK17" s="418"/>
      <c r="IYL17" s="418"/>
      <c r="IYM17" s="418"/>
      <c r="IYN17" s="418"/>
      <c r="IYO17" s="418"/>
      <c r="IYP17" s="418"/>
      <c r="IYQ17" s="418"/>
      <c r="IYR17" s="418"/>
      <c r="IYS17" s="418"/>
      <c r="IYT17" s="418"/>
      <c r="IYU17" s="418"/>
      <c r="IYV17" s="418"/>
      <c r="IYW17" s="418"/>
      <c r="IYX17" s="418"/>
      <c r="IYY17" s="418"/>
      <c r="IYZ17" s="418"/>
      <c r="IZA17" s="418"/>
      <c r="IZB17" s="418"/>
      <c r="IZC17" s="418"/>
      <c r="IZD17" s="418"/>
      <c r="IZE17" s="418"/>
      <c r="IZF17" s="418"/>
      <c r="IZG17" s="418"/>
      <c r="IZH17" s="418"/>
      <c r="IZI17" s="418"/>
      <c r="IZJ17" s="418"/>
      <c r="IZK17" s="418"/>
      <c r="IZL17" s="418"/>
      <c r="IZM17" s="418"/>
      <c r="IZN17" s="418"/>
      <c r="IZO17" s="418"/>
      <c r="IZP17" s="418"/>
      <c r="IZQ17" s="418"/>
      <c r="IZR17" s="418"/>
      <c r="IZS17" s="418"/>
      <c r="IZT17" s="418"/>
      <c r="IZU17" s="418"/>
      <c r="IZV17" s="418"/>
      <c r="IZW17" s="418"/>
      <c r="IZX17" s="418"/>
      <c r="IZY17" s="418"/>
      <c r="IZZ17" s="418"/>
      <c r="JAA17" s="418"/>
      <c r="JAB17" s="418"/>
      <c r="JAC17" s="418"/>
      <c r="JAD17" s="418"/>
      <c r="JAE17" s="418"/>
      <c r="JAF17" s="418"/>
      <c r="JAG17" s="418"/>
      <c r="JAH17" s="418"/>
      <c r="JAI17" s="418"/>
      <c r="JAJ17" s="418"/>
      <c r="JAK17" s="418"/>
      <c r="JAL17" s="418"/>
      <c r="JAM17" s="418"/>
      <c r="JAN17" s="418"/>
      <c r="JAO17" s="418"/>
      <c r="JAP17" s="418"/>
      <c r="JAQ17" s="418"/>
      <c r="JAR17" s="418"/>
      <c r="JAS17" s="418"/>
      <c r="JAT17" s="418"/>
      <c r="JAU17" s="418"/>
      <c r="JAV17" s="418"/>
      <c r="JAW17" s="418"/>
      <c r="JAX17" s="418"/>
      <c r="JAY17" s="418"/>
      <c r="JAZ17" s="418"/>
      <c r="JBA17" s="418"/>
      <c r="JBB17" s="418"/>
      <c r="JBC17" s="418"/>
      <c r="JBD17" s="418"/>
      <c r="JBE17" s="418"/>
      <c r="JBF17" s="418"/>
      <c r="JBG17" s="418"/>
      <c r="JBH17" s="418"/>
      <c r="JBI17" s="418"/>
      <c r="JBJ17" s="418"/>
      <c r="JBK17" s="418"/>
      <c r="JBL17" s="418"/>
      <c r="JBM17" s="418"/>
      <c r="JBN17" s="418"/>
      <c r="JBO17" s="418"/>
      <c r="JBP17" s="418"/>
      <c r="JBQ17" s="418"/>
      <c r="JBR17" s="418"/>
      <c r="JBS17" s="418"/>
      <c r="JBT17" s="418"/>
      <c r="JBU17" s="418"/>
      <c r="JBV17" s="418"/>
      <c r="JBW17" s="418"/>
      <c r="JBX17" s="418"/>
      <c r="JBY17" s="418"/>
      <c r="JBZ17" s="418"/>
      <c r="JCA17" s="418"/>
      <c r="JCB17" s="418"/>
      <c r="JCC17" s="418"/>
      <c r="JCD17" s="418"/>
      <c r="JCE17" s="418"/>
      <c r="JCF17" s="418"/>
      <c r="JCG17" s="418"/>
      <c r="JCH17" s="418"/>
      <c r="JCI17" s="418"/>
      <c r="JCJ17" s="418"/>
      <c r="JCK17" s="418"/>
      <c r="JCL17" s="418"/>
      <c r="JCM17" s="418"/>
      <c r="JCN17" s="418"/>
      <c r="JCO17" s="418"/>
      <c r="JCP17" s="418"/>
      <c r="JCQ17" s="418"/>
      <c r="JCR17" s="418"/>
      <c r="JCS17" s="418"/>
      <c r="JCT17" s="418"/>
      <c r="JCU17" s="418"/>
      <c r="JCV17" s="418"/>
      <c r="JCW17" s="418"/>
      <c r="JCX17" s="418"/>
      <c r="JCY17" s="418"/>
      <c r="JCZ17" s="418"/>
      <c r="JDA17" s="418"/>
      <c r="JDB17" s="418"/>
      <c r="JDC17" s="418"/>
      <c r="JDD17" s="418"/>
      <c r="JDE17" s="418"/>
      <c r="JDF17" s="418"/>
      <c r="JDG17" s="418"/>
      <c r="JDH17" s="418"/>
      <c r="JDI17" s="418"/>
      <c r="JDJ17" s="418"/>
      <c r="JDK17" s="418"/>
      <c r="JDL17" s="418"/>
      <c r="JDM17" s="418"/>
      <c r="JDN17" s="418"/>
      <c r="JDO17" s="418"/>
      <c r="JDP17" s="418"/>
      <c r="JDQ17" s="418"/>
      <c r="JDR17" s="418"/>
      <c r="JDS17" s="418"/>
      <c r="JDT17" s="418"/>
      <c r="JDU17" s="418"/>
      <c r="JDV17" s="418"/>
      <c r="JDW17" s="418"/>
      <c r="JDX17" s="418"/>
      <c r="JDY17" s="418"/>
      <c r="JDZ17" s="418"/>
      <c r="JEA17" s="418"/>
      <c r="JEB17" s="418"/>
      <c r="JEC17" s="418"/>
      <c r="JED17" s="418"/>
      <c r="JEE17" s="418"/>
      <c r="JEF17" s="418"/>
      <c r="JEG17" s="418"/>
      <c r="JEH17" s="418"/>
      <c r="JEI17" s="418"/>
      <c r="JEJ17" s="418"/>
      <c r="JEK17" s="418"/>
      <c r="JEL17" s="418"/>
      <c r="JEM17" s="418"/>
      <c r="JEN17" s="418"/>
      <c r="JEO17" s="418"/>
      <c r="JEP17" s="418"/>
      <c r="JEQ17" s="418"/>
      <c r="JER17" s="418"/>
      <c r="JES17" s="418"/>
      <c r="JET17" s="418"/>
      <c r="JEU17" s="418"/>
      <c r="JEV17" s="418"/>
      <c r="JEW17" s="418"/>
      <c r="JEX17" s="418"/>
      <c r="JEY17" s="418"/>
      <c r="JEZ17" s="418"/>
      <c r="JFA17" s="418"/>
      <c r="JFB17" s="418"/>
      <c r="JFC17" s="418"/>
      <c r="JFD17" s="418"/>
      <c r="JFE17" s="418"/>
      <c r="JFF17" s="418"/>
      <c r="JFG17" s="418"/>
      <c r="JFH17" s="418"/>
      <c r="JFI17" s="418"/>
      <c r="JFJ17" s="418"/>
      <c r="JFK17" s="418"/>
      <c r="JFL17" s="418"/>
      <c r="JFM17" s="418"/>
      <c r="JFN17" s="418"/>
      <c r="JFO17" s="418"/>
      <c r="JFP17" s="418"/>
      <c r="JFQ17" s="418"/>
      <c r="JFR17" s="418"/>
      <c r="JFS17" s="418"/>
      <c r="JFT17" s="418"/>
      <c r="JFU17" s="418"/>
      <c r="JFV17" s="418"/>
      <c r="JFW17" s="418"/>
      <c r="JFX17" s="418"/>
      <c r="JFY17" s="418"/>
      <c r="JFZ17" s="418"/>
      <c r="JGA17" s="418"/>
      <c r="JGB17" s="418"/>
      <c r="JGC17" s="418"/>
      <c r="JGD17" s="418"/>
      <c r="JGE17" s="418"/>
      <c r="JGF17" s="418"/>
      <c r="JGG17" s="418"/>
      <c r="JGH17" s="418"/>
      <c r="JGI17" s="418"/>
      <c r="JGJ17" s="418"/>
      <c r="JGK17" s="418"/>
      <c r="JGL17" s="418"/>
      <c r="JGM17" s="418"/>
      <c r="JGN17" s="418"/>
      <c r="JGO17" s="418"/>
      <c r="JGP17" s="418"/>
      <c r="JGQ17" s="418"/>
      <c r="JGR17" s="418"/>
      <c r="JGS17" s="418"/>
      <c r="JGT17" s="418"/>
      <c r="JGU17" s="418"/>
      <c r="JGV17" s="418"/>
      <c r="JGW17" s="418"/>
      <c r="JGX17" s="418"/>
      <c r="JGY17" s="418"/>
      <c r="JGZ17" s="418"/>
      <c r="JHA17" s="418"/>
      <c r="JHB17" s="418"/>
      <c r="JHC17" s="418"/>
      <c r="JHD17" s="418"/>
      <c r="JHE17" s="418"/>
      <c r="JHF17" s="418"/>
      <c r="JHG17" s="418"/>
      <c r="JHH17" s="418"/>
      <c r="JHI17" s="418"/>
      <c r="JHJ17" s="418"/>
      <c r="JHK17" s="418"/>
      <c r="JHL17" s="418"/>
      <c r="JHM17" s="418"/>
      <c r="JHN17" s="418"/>
      <c r="JHO17" s="418"/>
      <c r="JHP17" s="418"/>
      <c r="JHQ17" s="418"/>
      <c r="JHR17" s="418"/>
      <c r="JHS17" s="418"/>
      <c r="JHT17" s="418"/>
      <c r="JHU17" s="418"/>
      <c r="JHV17" s="418"/>
      <c r="JHW17" s="418"/>
      <c r="JHX17" s="418"/>
      <c r="JHY17" s="418"/>
      <c r="JHZ17" s="418"/>
      <c r="JIA17" s="418"/>
      <c r="JIB17" s="418"/>
      <c r="JIC17" s="418"/>
      <c r="JID17" s="418"/>
      <c r="JIE17" s="418"/>
      <c r="JIF17" s="418"/>
      <c r="JIG17" s="418"/>
      <c r="JIH17" s="418"/>
      <c r="JII17" s="418"/>
      <c r="JIJ17" s="418"/>
      <c r="JIK17" s="418"/>
      <c r="JIL17" s="418"/>
      <c r="JIM17" s="418"/>
      <c r="JIN17" s="418"/>
      <c r="JIO17" s="418"/>
      <c r="JIP17" s="418"/>
      <c r="JIQ17" s="418"/>
      <c r="JIR17" s="418"/>
      <c r="JIS17" s="418"/>
      <c r="JIT17" s="418"/>
      <c r="JIU17" s="418"/>
      <c r="JIV17" s="418"/>
      <c r="JIW17" s="418"/>
      <c r="JIX17" s="418"/>
      <c r="JIY17" s="418"/>
      <c r="JIZ17" s="418"/>
      <c r="JJA17" s="418"/>
      <c r="JJB17" s="418"/>
      <c r="JJC17" s="418"/>
      <c r="JJD17" s="418"/>
      <c r="JJE17" s="418"/>
      <c r="JJF17" s="418"/>
      <c r="JJG17" s="418"/>
      <c r="JJH17" s="418"/>
      <c r="JJI17" s="418"/>
      <c r="JJJ17" s="418"/>
      <c r="JJK17" s="418"/>
      <c r="JJL17" s="418"/>
      <c r="JJM17" s="418"/>
      <c r="JJN17" s="418"/>
      <c r="JJO17" s="418"/>
      <c r="JJP17" s="418"/>
      <c r="JJQ17" s="418"/>
      <c r="JJR17" s="418"/>
      <c r="JJS17" s="418"/>
      <c r="JJT17" s="418"/>
      <c r="JJU17" s="418"/>
      <c r="JJV17" s="418"/>
      <c r="JJW17" s="418"/>
      <c r="JJX17" s="418"/>
      <c r="JJY17" s="418"/>
      <c r="JJZ17" s="418"/>
      <c r="JKA17" s="418"/>
      <c r="JKB17" s="418"/>
      <c r="JKC17" s="418"/>
      <c r="JKD17" s="418"/>
      <c r="JKE17" s="418"/>
      <c r="JKF17" s="418"/>
      <c r="JKG17" s="418"/>
      <c r="JKH17" s="418"/>
      <c r="JKI17" s="418"/>
      <c r="JKJ17" s="418"/>
      <c r="JKK17" s="418"/>
      <c r="JKL17" s="418"/>
      <c r="JKM17" s="418"/>
      <c r="JKN17" s="418"/>
      <c r="JKO17" s="418"/>
      <c r="JKP17" s="418"/>
      <c r="JKQ17" s="418"/>
      <c r="JKR17" s="418"/>
      <c r="JKS17" s="418"/>
      <c r="JKT17" s="418"/>
      <c r="JKU17" s="418"/>
      <c r="JKV17" s="418"/>
      <c r="JKW17" s="418"/>
      <c r="JKX17" s="418"/>
      <c r="JKY17" s="418"/>
      <c r="JKZ17" s="418"/>
      <c r="JLA17" s="418"/>
      <c r="JLB17" s="418"/>
      <c r="JLC17" s="418"/>
      <c r="JLD17" s="418"/>
      <c r="JLE17" s="418"/>
      <c r="JLF17" s="418"/>
      <c r="JLG17" s="418"/>
      <c r="JLH17" s="418"/>
      <c r="JLI17" s="418"/>
      <c r="JLJ17" s="418"/>
      <c r="JLK17" s="418"/>
      <c r="JLL17" s="418"/>
      <c r="JLM17" s="418"/>
      <c r="JLN17" s="418"/>
      <c r="JLO17" s="418"/>
      <c r="JLP17" s="418"/>
      <c r="JLQ17" s="418"/>
      <c r="JLR17" s="418"/>
      <c r="JLS17" s="418"/>
      <c r="JLT17" s="418"/>
      <c r="JLU17" s="418"/>
      <c r="JLV17" s="418"/>
      <c r="JLW17" s="418"/>
      <c r="JLX17" s="418"/>
      <c r="JLY17" s="418"/>
      <c r="JLZ17" s="418"/>
      <c r="JMA17" s="418"/>
      <c r="JMB17" s="418"/>
      <c r="JMC17" s="418"/>
      <c r="JMD17" s="418"/>
      <c r="JME17" s="418"/>
      <c r="JMF17" s="418"/>
      <c r="JMG17" s="418"/>
      <c r="JMH17" s="418"/>
      <c r="JMI17" s="418"/>
      <c r="JMJ17" s="418"/>
      <c r="JMK17" s="418"/>
      <c r="JML17" s="418"/>
      <c r="JMM17" s="418"/>
      <c r="JMN17" s="418"/>
      <c r="JMO17" s="418"/>
      <c r="JMP17" s="418"/>
      <c r="JMQ17" s="418"/>
      <c r="JMR17" s="418"/>
      <c r="JMS17" s="418"/>
      <c r="JMT17" s="418"/>
      <c r="JMU17" s="418"/>
      <c r="JMV17" s="418"/>
      <c r="JMW17" s="418"/>
      <c r="JMX17" s="418"/>
      <c r="JMY17" s="418"/>
      <c r="JMZ17" s="418"/>
      <c r="JNA17" s="418"/>
      <c r="JNB17" s="418"/>
      <c r="JNC17" s="418"/>
      <c r="JND17" s="418"/>
      <c r="JNE17" s="418"/>
      <c r="JNF17" s="418"/>
      <c r="JNG17" s="418"/>
      <c r="JNH17" s="418"/>
      <c r="JNI17" s="418"/>
      <c r="JNJ17" s="418"/>
      <c r="JNK17" s="418"/>
      <c r="JNL17" s="418"/>
      <c r="JNM17" s="418"/>
      <c r="JNN17" s="418"/>
      <c r="JNO17" s="418"/>
      <c r="JNP17" s="418"/>
      <c r="JNQ17" s="418"/>
      <c r="JNR17" s="418"/>
      <c r="JNS17" s="418"/>
      <c r="JNT17" s="418"/>
      <c r="JNU17" s="418"/>
      <c r="JNV17" s="418"/>
      <c r="JNW17" s="418"/>
      <c r="JNX17" s="418"/>
      <c r="JNY17" s="418"/>
      <c r="JNZ17" s="418"/>
      <c r="JOA17" s="418"/>
      <c r="JOB17" s="418"/>
      <c r="JOC17" s="418"/>
      <c r="JOD17" s="418"/>
      <c r="JOE17" s="418"/>
      <c r="JOF17" s="418"/>
      <c r="JOG17" s="418"/>
      <c r="JOH17" s="418"/>
      <c r="JOI17" s="418"/>
      <c r="JOJ17" s="418"/>
      <c r="JOK17" s="418"/>
      <c r="JOL17" s="418"/>
      <c r="JOM17" s="418"/>
      <c r="JON17" s="418"/>
      <c r="JOO17" s="418"/>
      <c r="JOP17" s="418"/>
      <c r="JOQ17" s="418"/>
      <c r="JOR17" s="418"/>
      <c r="JOS17" s="418"/>
      <c r="JOT17" s="418"/>
      <c r="JOU17" s="418"/>
      <c r="JOV17" s="418"/>
      <c r="JOW17" s="418"/>
      <c r="JOX17" s="418"/>
      <c r="JOY17" s="418"/>
      <c r="JOZ17" s="418"/>
      <c r="JPA17" s="418"/>
      <c r="JPB17" s="418"/>
      <c r="JPC17" s="418"/>
      <c r="JPD17" s="418"/>
      <c r="JPE17" s="418"/>
      <c r="JPF17" s="418"/>
      <c r="JPG17" s="418"/>
      <c r="JPH17" s="418"/>
      <c r="JPI17" s="418"/>
      <c r="JPJ17" s="418"/>
      <c r="JPK17" s="418"/>
      <c r="JPL17" s="418"/>
      <c r="JPM17" s="418"/>
      <c r="JPN17" s="418"/>
      <c r="JPO17" s="418"/>
      <c r="JPP17" s="418"/>
      <c r="JPQ17" s="418"/>
      <c r="JPR17" s="418"/>
      <c r="JPS17" s="418"/>
      <c r="JPT17" s="418"/>
      <c r="JPU17" s="418"/>
      <c r="JPV17" s="418"/>
      <c r="JPW17" s="418"/>
      <c r="JPX17" s="418"/>
      <c r="JPY17" s="418"/>
      <c r="JPZ17" s="418"/>
      <c r="JQA17" s="418"/>
      <c r="JQB17" s="418"/>
      <c r="JQC17" s="418"/>
      <c r="JQD17" s="418"/>
      <c r="JQE17" s="418"/>
      <c r="JQF17" s="418"/>
      <c r="JQG17" s="418"/>
      <c r="JQH17" s="418"/>
      <c r="JQI17" s="418"/>
      <c r="JQJ17" s="418"/>
      <c r="JQK17" s="418"/>
      <c r="JQL17" s="418"/>
      <c r="JQM17" s="418"/>
      <c r="JQN17" s="418"/>
      <c r="JQO17" s="418"/>
      <c r="JQP17" s="418"/>
      <c r="JQQ17" s="418"/>
      <c r="JQR17" s="418"/>
      <c r="JQS17" s="418"/>
      <c r="JQT17" s="418"/>
      <c r="JQU17" s="418"/>
      <c r="JQV17" s="418"/>
      <c r="JQW17" s="418"/>
      <c r="JQX17" s="418"/>
      <c r="JQY17" s="418"/>
      <c r="JQZ17" s="418"/>
      <c r="JRA17" s="418"/>
      <c r="JRB17" s="418"/>
      <c r="JRC17" s="418"/>
      <c r="JRD17" s="418"/>
      <c r="JRE17" s="418"/>
      <c r="JRF17" s="418"/>
      <c r="JRG17" s="418"/>
      <c r="JRH17" s="418"/>
      <c r="JRI17" s="418"/>
      <c r="JRJ17" s="418"/>
      <c r="JRK17" s="418"/>
      <c r="JRL17" s="418"/>
      <c r="JRM17" s="418"/>
      <c r="JRN17" s="418"/>
      <c r="JRO17" s="418"/>
      <c r="JRP17" s="418"/>
      <c r="JRQ17" s="418"/>
      <c r="JRR17" s="418"/>
      <c r="JRS17" s="418"/>
      <c r="JRT17" s="418"/>
      <c r="JRU17" s="418"/>
      <c r="JRV17" s="418"/>
      <c r="JRW17" s="418"/>
      <c r="JRX17" s="418"/>
      <c r="JRY17" s="418"/>
      <c r="JRZ17" s="418"/>
      <c r="JSA17" s="418"/>
      <c r="JSB17" s="418"/>
      <c r="JSC17" s="418"/>
      <c r="JSD17" s="418"/>
      <c r="JSE17" s="418"/>
      <c r="JSF17" s="418"/>
      <c r="JSG17" s="418"/>
      <c r="JSH17" s="418"/>
      <c r="JSI17" s="418"/>
      <c r="JSJ17" s="418"/>
      <c r="JSK17" s="418"/>
      <c r="JSL17" s="418"/>
      <c r="JSM17" s="418"/>
      <c r="JSN17" s="418"/>
      <c r="JSO17" s="418"/>
      <c r="JSP17" s="418"/>
      <c r="JSQ17" s="418"/>
      <c r="JSR17" s="418"/>
      <c r="JSS17" s="418"/>
      <c r="JST17" s="418"/>
      <c r="JSU17" s="418"/>
      <c r="JSV17" s="418"/>
      <c r="JSW17" s="418"/>
      <c r="JSX17" s="418"/>
      <c r="JSY17" s="418"/>
      <c r="JSZ17" s="418"/>
      <c r="JTA17" s="418"/>
      <c r="JTB17" s="418"/>
      <c r="JTC17" s="418"/>
      <c r="JTD17" s="418"/>
      <c r="JTE17" s="418"/>
      <c r="JTF17" s="418"/>
      <c r="JTG17" s="418"/>
      <c r="JTH17" s="418"/>
      <c r="JTI17" s="418"/>
      <c r="JTJ17" s="418"/>
      <c r="JTK17" s="418"/>
      <c r="JTL17" s="418"/>
      <c r="JTM17" s="418"/>
      <c r="JTN17" s="418"/>
      <c r="JTO17" s="418"/>
      <c r="JTP17" s="418"/>
      <c r="JTQ17" s="418"/>
      <c r="JTR17" s="418"/>
      <c r="JTS17" s="418"/>
      <c r="JTT17" s="418"/>
      <c r="JTU17" s="418"/>
      <c r="JTV17" s="418"/>
      <c r="JTW17" s="418"/>
      <c r="JTX17" s="418"/>
      <c r="JTY17" s="418"/>
      <c r="JTZ17" s="418"/>
      <c r="JUA17" s="418"/>
      <c r="JUB17" s="418"/>
      <c r="JUC17" s="418"/>
      <c r="JUD17" s="418"/>
      <c r="JUE17" s="418"/>
      <c r="JUF17" s="418"/>
      <c r="JUG17" s="418"/>
      <c r="JUH17" s="418"/>
      <c r="JUI17" s="418"/>
      <c r="JUJ17" s="418"/>
      <c r="JUK17" s="418"/>
      <c r="JUL17" s="418"/>
      <c r="JUM17" s="418"/>
      <c r="JUN17" s="418"/>
      <c r="JUO17" s="418"/>
      <c r="JUP17" s="418"/>
      <c r="JUQ17" s="418"/>
      <c r="JUR17" s="418"/>
      <c r="JUS17" s="418"/>
      <c r="JUT17" s="418"/>
      <c r="JUU17" s="418"/>
      <c r="JUV17" s="418"/>
      <c r="JUW17" s="418"/>
      <c r="JUX17" s="418"/>
      <c r="JUY17" s="418"/>
      <c r="JUZ17" s="418"/>
      <c r="JVA17" s="418"/>
      <c r="JVB17" s="418"/>
      <c r="JVC17" s="418"/>
      <c r="JVD17" s="418"/>
      <c r="JVE17" s="418"/>
      <c r="JVF17" s="418"/>
      <c r="JVG17" s="418"/>
      <c r="JVH17" s="418"/>
      <c r="JVI17" s="418"/>
      <c r="JVJ17" s="418"/>
      <c r="JVK17" s="418"/>
      <c r="JVL17" s="418"/>
      <c r="JVM17" s="418"/>
      <c r="JVN17" s="418"/>
      <c r="JVO17" s="418"/>
      <c r="JVP17" s="418"/>
      <c r="JVQ17" s="418"/>
      <c r="JVR17" s="418"/>
      <c r="JVS17" s="418"/>
      <c r="JVT17" s="418"/>
      <c r="JVU17" s="418"/>
      <c r="JVV17" s="418"/>
      <c r="JVW17" s="418"/>
      <c r="JVX17" s="418"/>
      <c r="JVY17" s="418"/>
      <c r="JVZ17" s="418"/>
      <c r="JWA17" s="418"/>
      <c r="JWB17" s="418"/>
      <c r="JWC17" s="418"/>
      <c r="JWD17" s="418"/>
      <c r="JWE17" s="418"/>
      <c r="JWF17" s="418"/>
      <c r="JWG17" s="418"/>
      <c r="JWH17" s="418"/>
      <c r="JWI17" s="418"/>
      <c r="JWJ17" s="418"/>
      <c r="JWK17" s="418"/>
      <c r="JWL17" s="418"/>
      <c r="JWM17" s="418"/>
      <c r="JWN17" s="418"/>
      <c r="JWO17" s="418"/>
      <c r="JWP17" s="418"/>
      <c r="JWQ17" s="418"/>
      <c r="JWR17" s="418"/>
      <c r="JWS17" s="418"/>
      <c r="JWT17" s="418"/>
      <c r="JWU17" s="418"/>
      <c r="JWV17" s="418"/>
      <c r="JWW17" s="418"/>
      <c r="JWX17" s="418"/>
      <c r="JWY17" s="418"/>
      <c r="JWZ17" s="418"/>
      <c r="JXA17" s="418"/>
      <c r="JXB17" s="418"/>
      <c r="JXC17" s="418"/>
      <c r="JXD17" s="418"/>
      <c r="JXE17" s="418"/>
      <c r="JXF17" s="418"/>
      <c r="JXG17" s="418"/>
      <c r="JXH17" s="418"/>
      <c r="JXI17" s="418"/>
      <c r="JXJ17" s="418"/>
      <c r="JXK17" s="418"/>
      <c r="JXL17" s="418"/>
      <c r="JXM17" s="418"/>
      <c r="JXN17" s="418"/>
      <c r="JXO17" s="418"/>
      <c r="JXP17" s="418"/>
      <c r="JXQ17" s="418"/>
      <c r="JXR17" s="418"/>
      <c r="JXS17" s="418"/>
      <c r="JXT17" s="418"/>
      <c r="JXU17" s="418"/>
      <c r="JXV17" s="418"/>
      <c r="JXW17" s="418"/>
      <c r="JXX17" s="418"/>
      <c r="JXY17" s="418"/>
      <c r="JXZ17" s="418"/>
      <c r="JYA17" s="418"/>
      <c r="JYB17" s="418"/>
      <c r="JYC17" s="418"/>
      <c r="JYD17" s="418"/>
      <c r="JYE17" s="418"/>
      <c r="JYF17" s="418"/>
      <c r="JYG17" s="418"/>
      <c r="JYH17" s="418"/>
      <c r="JYI17" s="418"/>
      <c r="JYJ17" s="418"/>
      <c r="JYK17" s="418"/>
      <c r="JYL17" s="418"/>
      <c r="JYM17" s="418"/>
      <c r="JYN17" s="418"/>
      <c r="JYO17" s="418"/>
      <c r="JYP17" s="418"/>
      <c r="JYQ17" s="418"/>
      <c r="JYR17" s="418"/>
      <c r="JYS17" s="418"/>
      <c r="JYT17" s="418"/>
      <c r="JYU17" s="418"/>
      <c r="JYV17" s="418"/>
      <c r="JYW17" s="418"/>
      <c r="JYX17" s="418"/>
      <c r="JYY17" s="418"/>
      <c r="JYZ17" s="418"/>
      <c r="JZA17" s="418"/>
      <c r="JZB17" s="418"/>
      <c r="JZC17" s="418"/>
      <c r="JZD17" s="418"/>
      <c r="JZE17" s="418"/>
      <c r="JZF17" s="418"/>
      <c r="JZG17" s="418"/>
      <c r="JZH17" s="418"/>
      <c r="JZI17" s="418"/>
      <c r="JZJ17" s="418"/>
      <c r="JZK17" s="418"/>
      <c r="JZL17" s="418"/>
      <c r="JZM17" s="418"/>
      <c r="JZN17" s="418"/>
      <c r="JZO17" s="418"/>
      <c r="JZP17" s="418"/>
      <c r="JZQ17" s="418"/>
      <c r="JZR17" s="418"/>
      <c r="JZS17" s="418"/>
      <c r="JZT17" s="418"/>
      <c r="JZU17" s="418"/>
      <c r="JZV17" s="418"/>
      <c r="JZW17" s="418"/>
      <c r="JZX17" s="418"/>
      <c r="JZY17" s="418"/>
      <c r="JZZ17" s="418"/>
      <c r="KAA17" s="418"/>
      <c r="KAB17" s="418"/>
      <c r="KAC17" s="418"/>
      <c r="KAD17" s="418"/>
      <c r="KAE17" s="418"/>
      <c r="KAF17" s="418"/>
      <c r="KAG17" s="418"/>
      <c r="KAH17" s="418"/>
      <c r="KAI17" s="418"/>
      <c r="KAJ17" s="418"/>
      <c r="KAK17" s="418"/>
      <c r="KAL17" s="418"/>
      <c r="KAM17" s="418"/>
      <c r="KAN17" s="418"/>
      <c r="KAO17" s="418"/>
      <c r="KAP17" s="418"/>
      <c r="KAQ17" s="418"/>
      <c r="KAR17" s="418"/>
      <c r="KAS17" s="418"/>
      <c r="KAT17" s="418"/>
      <c r="KAU17" s="418"/>
      <c r="KAV17" s="418"/>
      <c r="KAW17" s="418"/>
      <c r="KAX17" s="418"/>
      <c r="KAY17" s="418"/>
      <c r="KAZ17" s="418"/>
      <c r="KBA17" s="418"/>
      <c r="KBB17" s="418"/>
      <c r="KBC17" s="418"/>
      <c r="KBD17" s="418"/>
      <c r="KBE17" s="418"/>
      <c r="KBF17" s="418"/>
      <c r="KBG17" s="418"/>
      <c r="KBH17" s="418"/>
      <c r="KBI17" s="418"/>
      <c r="KBJ17" s="418"/>
      <c r="KBK17" s="418"/>
      <c r="KBL17" s="418"/>
      <c r="KBM17" s="418"/>
      <c r="KBN17" s="418"/>
      <c r="KBO17" s="418"/>
      <c r="KBP17" s="418"/>
      <c r="KBQ17" s="418"/>
      <c r="KBR17" s="418"/>
      <c r="KBS17" s="418"/>
      <c r="KBT17" s="418"/>
      <c r="KBU17" s="418"/>
      <c r="KBV17" s="418"/>
      <c r="KBW17" s="418"/>
      <c r="KBX17" s="418"/>
      <c r="KBY17" s="418"/>
      <c r="KBZ17" s="418"/>
      <c r="KCA17" s="418"/>
      <c r="KCB17" s="418"/>
      <c r="KCC17" s="418"/>
      <c r="KCD17" s="418"/>
      <c r="KCE17" s="418"/>
      <c r="KCF17" s="418"/>
      <c r="KCG17" s="418"/>
      <c r="KCH17" s="418"/>
      <c r="KCI17" s="418"/>
      <c r="KCJ17" s="418"/>
      <c r="KCK17" s="418"/>
      <c r="KCL17" s="418"/>
      <c r="KCM17" s="418"/>
      <c r="KCN17" s="418"/>
      <c r="KCO17" s="418"/>
      <c r="KCP17" s="418"/>
      <c r="KCQ17" s="418"/>
      <c r="KCR17" s="418"/>
      <c r="KCS17" s="418"/>
      <c r="KCT17" s="418"/>
      <c r="KCU17" s="418"/>
      <c r="KCV17" s="418"/>
      <c r="KCW17" s="418"/>
      <c r="KCX17" s="418"/>
      <c r="KCY17" s="418"/>
      <c r="KCZ17" s="418"/>
      <c r="KDA17" s="418"/>
      <c r="KDB17" s="418"/>
      <c r="KDC17" s="418"/>
      <c r="KDD17" s="418"/>
      <c r="KDE17" s="418"/>
      <c r="KDF17" s="418"/>
      <c r="KDG17" s="418"/>
      <c r="KDH17" s="418"/>
      <c r="KDI17" s="418"/>
      <c r="KDJ17" s="418"/>
      <c r="KDK17" s="418"/>
      <c r="KDL17" s="418"/>
      <c r="KDM17" s="418"/>
      <c r="KDN17" s="418"/>
      <c r="KDO17" s="418"/>
      <c r="KDP17" s="418"/>
      <c r="KDQ17" s="418"/>
      <c r="KDR17" s="418"/>
      <c r="KDS17" s="418"/>
      <c r="KDT17" s="418"/>
      <c r="KDU17" s="418"/>
      <c r="KDV17" s="418"/>
      <c r="KDW17" s="418"/>
      <c r="KDX17" s="418"/>
      <c r="KDY17" s="418"/>
      <c r="KDZ17" s="418"/>
      <c r="KEA17" s="418"/>
      <c r="KEB17" s="418"/>
      <c r="KEC17" s="418"/>
      <c r="KED17" s="418"/>
      <c r="KEE17" s="418"/>
      <c r="KEF17" s="418"/>
      <c r="KEG17" s="418"/>
      <c r="KEH17" s="418"/>
      <c r="KEI17" s="418"/>
      <c r="KEJ17" s="418"/>
      <c r="KEK17" s="418"/>
      <c r="KEL17" s="418"/>
      <c r="KEM17" s="418"/>
      <c r="KEN17" s="418"/>
      <c r="KEO17" s="418"/>
      <c r="KEP17" s="418"/>
      <c r="KEQ17" s="418"/>
      <c r="KER17" s="418"/>
      <c r="KES17" s="418"/>
      <c r="KET17" s="418"/>
      <c r="KEU17" s="418"/>
      <c r="KEV17" s="418"/>
      <c r="KEW17" s="418"/>
      <c r="KEX17" s="418"/>
      <c r="KEY17" s="418"/>
      <c r="KEZ17" s="418"/>
      <c r="KFA17" s="418"/>
      <c r="KFB17" s="418"/>
      <c r="KFC17" s="418"/>
      <c r="KFD17" s="418"/>
      <c r="KFE17" s="418"/>
      <c r="KFF17" s="418"/>
      <c r="KFG17" s="418"/>
      <c r="KFH17" s="418"/>
      <c r="KFI17" s="418"/>
      <c r="KFJ17" s="418"/>
      <c r="KFK17" s="418"/>
      <c r="KFL17" s="418"/>
      <c r="KFM17" s="418"/>
      <c r="KFN17" s="418"/>
      <c r="KFO17" s="418"/>
      <c r="KFP17" s="418"/>
      <c r="KFQ17" s="418"/>
      <c r="KFR17" s="418"/>
      <c r="KFS17" s="418"/>
      <c r="KFT17" s="418"/>
      <c r="KFU17" s="418"/>
      <c r="KFV17" s="418"/>
      <c r="KFW17" s="418"/>
      <c r="KFX17" s="418"/>
      <c r="KFY17" s="418"/>
      <c r="KFZ17" s="418"/>
      <c r="KGA17" s="418"/>
      <c r="KGB17" s="418"/>
      <c r="KGC17" s="418"/>
      <c r="KGD17" s="418"/>
      <c r="KGE17" s="418"/>
      <c r="KGF17" s="418"/>
      <c r="KGG17" s="418"/>
      <c r="KGH17" s="418"/>
      <c r="KGI17" s="418"/>
      <c r="KGJ17" s="418"/>
      <c r="KGK17" s="418"/>
      <c r="KGL17" s="418"/>
      <c r="KGM17" s="418"/>
      <c r="KGN17" s="418"/>
      <c r="KGO17" s="418"/>
      <c r="KGP17" s="418"/>
      <c r="KGQ17" s="418"/>
      <c r="KGR17" s="418"/>
      <c r="KGS17" s="418"/>
      <c r="KGT17" s="418"/>
      <c r="KGU17" s="418"/>
      <c r="KGV17" s="418"/>
      <c r="KGW17" s="418"/>
      <c r="KGX17" s="418"/>
      <c r="KGY17" s="418"/>
      <c r="KGZ17" s="418"/>
      <c r="KHA17" s="418"/>
      <c r="KHB17" s="418"/>
      <c r="KHC17" s="418"/>
      <c r="KHD17" s="418"/>
      <c r="KHE17" s="418"/>
      <c r="KHF17" s="418"/>
      <c r="KHG17" s="418"/>
      <c r="KHH17" s="418"/>
      <c r="KHI17" s="418"/>
      <c r="KHJ17" s="418"/>
      <c r="KHK17" s="418"/>
      <c r="KHL17" s="418"/>
      <c r="KHM17" s="418"/>
      <c r="KHN17" s="418"/>
      <c r="KHO17" s="418"/>
      <c r="KHP17" s="418"/>
      <c r="KHQ17" s="418"/>
      <c r="KHR17" s="418"/>
      <c r="KHS17" s="418"/>
      <c r="KHT17" s="418"/>
      <c r="KHU17" s="418"/>
      <c r="KHV17" s="418"/>
      <c r="KHW17" s="418"/>
      <c r="KHX17" s="418"/>
      <c r="KHY17" s="418"/>
      <c r="KHZ17" s="418"/>
      <c r="KIA17" s="418"/>
      <c r="KIB17" s="418"/>
      <c r="KIC17" s="418"/>
      <c r="KID17" s="418"/>
      <c r="KIE17" s="418"/>
      <c r="KIF17" s="418"/>
      <c r="KIG17" s="418"/>
      <c r="KIH17" s="418"/>
      <c r="KII17" s="418"/>
      <c r="KIJ17" s="418"/>
      <c r="KIK17" s="418"/>
      <c r="KIL17" s="418"/>
      <c r="KIM17" s="418"/>
      <c r="KIN17" s="418"/>
      <c r="KIO17" s="418"/>
      <c r="KIP17" s="418"/>
      <c r="KIQ17" s="418"/>
      <c r="KIR17" s="418"/>
      <c r="KIS17" s="418"/>
      <c r="KIT17" s="418"/>
      <c r="KIU17" s="418"/>
      <c r="KIV17" s="418"/>
      <c r="KIW17" s="418"/>
      <c r="KIX17" s="418"/>
      <c r="KIY17" s="418"/>
      <c r="KIZ17" s="418"/>
      <c r="KJA17" s="418"/>
      <c r="KJB17" s="418"/>
      <c r="KJC17" s="418"/>
      <c r="KJD17" s="418"/>
      <c r="KJE17" s="418"/>
      <c r="KJF17" s="418"/>
      <c r="KJG17" s="418"/>
      <c r="KJH17" s="418"/>
      <c r="KJI17" s="418"/>
      <c r="KJJ17" s="418"/>
      <c r="KJK17" s="418"/>
      <c r="KJL17" s="418"/>
      <c r="KJM17" s="418"/>
      <c r="KJN17" s="418"/>
      <c r="KJO17" s="418"/>
      <c r="KJP17" s="418"/>
      <c r="KJQ17" s="418"/>
      <c r="KJR17" s="418"/>
      <c r="KJS17" s="418"/>
      <c r="KJT17" s="418"/>
      <c r="KJU17" s="418"/>
      <c r="KJV17" s="418"/>
      <c r="KJW17" s="418"/>
      <c r="KJX17" s="418"/>
      <c r="KJY17" s="418"/>
      <c r="KJZ17" s="418"/>
      <c r="KKA17" s="418"/>
      <c r="KKB17" s="418"/>
      <c r="KKC17" s="418"/>
      <c r="KKD17" s="418"/>
      <c r="KKE17" s="418"/>
      <c r="KKF17" s="418"/>
      <c r="KKG17" s="418"/>
      <c r="KKH17" s="418"/>
      <c r="KKI17" s="418"/>
      <c r="KKJ17" s="418"/>
      <c r="KKK17" s="418"/>
      <c r="KKL17" s="418"/>
      <c r="KKM17" s="418"/>
      <c r="KKN17" s="418"/>
      <c r="KKO17" s="418"/>
      <c r="KKP17" s="418"/>
      <c r="KKQ17" s="418"/>
      <c r="KKR17" s="418"/>
      <c r="KKS17" s="418"/>
      <c r="KKT17" s="418"/>
      <c r="KKU17" s="418"/>
      <c r="KKV17" s="418"/>
      <c r="KKW17" s="418"/>
      <c r="KKX17" s="418"/>
      <c r="KKY17" s="418"/>
      <c r="KKZ17" s="418"/>
      <c r="KLA17" s="418"/>
      <c r="KLB17" s="418"/>
      <c r="KLC17" s="418"/>
      <c r="KLD17" s="418"/>
      <c r="KLE17" s="418"/>
      <c r="KLF17" s="418"/>
      <c r="KLG17" s="418"/>
      <c r="KLH17" s="418"/>
      <c r="KLI17" s="418"/>
      <c r="KLJ17" s="418"/>
      <c r="KLK17" s="418"/>
      <c r="KLL17" s="418"/>
      <c r="KLM17" s="418"/>
      <c r="KLN17" s="418"/>
      <c r="KLO17" s="418"/>
      <c r="KLP17" s="418"/>
      <c r="KLQ17" s="418"/>
      <c r="KLR17" s="418"/>
      <c r="KLS17" s="418"/>
      <c r="KLT17" s="418"/>
      <c r="KLU17" s="418"/>
      <c r="KLV17" s="418"/>
      <c r="KLW17" s="418"/>
      <c r="KLX17" s="418"/>
      <c r="KLY17" s="418"/>
      <c r="KLZ17" s="418"/>
      <c r="KMA17" s="418"/>
      <c r="KMB17" s="418"/>
      <c r="KMC17" s="418"/>
      <c r="KMD17" s="418"/>
      <c r="KME17" s="418"/>
      <c r="KMF17" s="418"/>
      <c r="KMG17" s="418"/>
      <c r="KMH17" s="418"/>
      <c r="KMI17" s="418"/>
      <c r="KMJ17" s="418"/>
      <c r="KMK17" s="418"/>
      <c r="KML17" s="418"/>
      <c r="KMM17" s="418"/>
      <c r="KMN17" s="418"/>
      <c r="KMO17" s="418"/>
      <c r="KMP17" s="418"/>
      <c r="KMQ17" s="418"/>
      <c r="KMR17" s="418"/>
      <c r="KMS17" s="418"/>
      <c r="KMT17" s="418"/>
      <c r="KMU17" s="418"/>
      <c r="KMV17" s="418"/>
      <c r="KMW17" s="418"/>
      <c r="KMX17" s="418"/>
      <c r="KMY17" s="418"/>
      <c r="KMZ17" s="418"/>
      <c r="KNA17" s="418"/>
      <c r="KNB17" s="418"/>
      <c r="KNC17" s="418"/>
      <c r="KND17" s="418"/>
      <c r="KNE17" s="418"/>
      <c r="KNF17" s="418"/>
      <c r="KNG17" s="418"/>
      <c r="KNH17" s="418"/>
      <c r="KNI17" s="418"/>
      <c r="KNJ17" s="418"/>
      <c r="KNK17" s="418"/>
      <c r="KNL17" s="418"/>
      <c r="KNM17" s="418"/>
      <c r="KNN17" s="418"/>
      <c r="KNO17" s="418"/>
      <c r="KNP17" s="418"/>
      <c r="KNQ17" s="418"/>
      <c r="KNR17" s="418"/>
      <c r="KNS17" s="418"/>
      <c r="KNT17" s="418"/>
      <c r="KNU17" s="418"/>
      <c r="KNV17" s="418"/>
      <c r="KNW17" s="418"/>
      <c r="KNX17" s="418"/>
      <c r="KNY17" s="418"/>
      <c r="KNZ17" s="418"/>
      <c r="KOA17" s="418"/>
      <c r="KOB17" s="418"/>
      <c r="KOC17" s="418"/>
      <c r="KOD17" s="418"/>
      <c r="KOE17" s="418"/>
      <c r="KOF17" s="418"/>
      <c r="KOG17" s="418"/>
      <c r="KOH17" s="418"/>
      <c r="KOI17" s="418"/>
      <c r="KOJ17" s="418"/>
      <c r="KOK17" s="418"/>
      <c r="KOL17" s="418"/>
      <c r="KOM17" s="418"/>
      <c r="KON17" s="418"/>
      <c r="KOO17" s="418"/>
      <c r="KOP17" s="418"/>
      <c r="KOQ17" s="418"/>
      <c r="KOR17" s="418"/>
      <c r="KOS17" s="418"/>
      <c r="KOT17" s="418"/>
      <c r="KOU17" s="418"/>
      <c r="KOV17" s="418"/>
      <c r="KOW17" s="418"/>
      <c r="KOX17" s="418"/>
      <c r="KOY17" s="418"/>
      <c r="KOZ17" s="418"/>
      <c r="KPA17" s="418"/>
      <c r="KPB17" s="418"/>
      <c r="KPC17" s="418"/>
      <c r="KPD17" s="418"/>
      <c r="KPE17" s="418"/>
      <c r="KPF17" s="418"/>
      <c r="KPG17" s="418"/>
      <c r="KPH17" s="418"/>
      <c r="KPI17" s="418"/>
      <c r="KPJ17" s="418"/>
      <c r="KPK17" s="418"/>
      <c r="KPL17" s="418"/>
      <c r="KPM17" s="418"/>
      <c r="KPN17" s="418"/>
      <c r="KPO17" s="418"/>
      <c r="KPP17" s="418"/>
      <c r="KPQ17" s="418"/>
      <c r="KPR17" s="418"/>
      <c r="KPS17" s="418"/>
      <c r="KPT17" s="418"/>
      <c r="KPU17" s="418"/>
      <c r="KPV17" s="418"/>
      <c r="KPW17" s="418"/>
      <c r="KPX17" s="418"/>
      <c r="KPY17" s="418"/>
      <c r="KPZ17" s="418"/>
      <c r="KQA17" s="418"/>
      <c r="KQB17" s="418"/>
      <c r="KQC17" s="418"/>
      <c r="KQD17" s="418"/>
      <c r="KQE17" s="418"/>
      <c r="KQF17" s="418"/>
      <c r="KQG17" s="418"/>
      <c r="KQH17" s="418"/>
      <c r="KQI17" s="418"/>
      <c r="KQJ17" s="418"/>
      <c r="KQK17" s="418"/>
      <c r="KQL17" s="418"/>
      <c r="KQM17" s="418"/>
      <c r="KQN17" s="418"/>
      <c r="KQO17" s="418"/>
      <c r="KQP17" s="418"/>
      <c r="KQQ17" s="418"/>
      <c r="KQR17" s="418"/>
      <c r="KQS17" s="418"/>
      <c r="KQT17" s="418"/>
      <c r="KQU17" s="418"/>
      <c r="KQV17" s="418"/>
      <c r="KQW17" s="418"/>
      <c r="KQX17" s="418"/>
      <c r="KQY17" s="418"/>
      <c r="KQZ17" s="418"/>
      <c r="KRA17" s="418"/>
      <c r="KRB17" s="418"/>
      <c r="KRC17" s="418"/>
      <c r="KRD17" s="418"/>
      <c r="KRE17" s="418"/>
      <c r="KRF17" s="418"/>
      <c r="KRG17" s="418"/>
      <c r="KRH17" s="418"/>
      <c r="KRI17" s="418"/>
      <c r="KRJ17" s="418"/>
      <c r="KRK17" s="418"/>
      <c r="KRL17" s="418"/>
      <c r="KRM17" s="418"/>
      <c r="KRN17" s="418"/>
      <c r="KRO17" s="418"/>
      <c r="KRP17" s="418"/>
      <c r="KRQ17" s="418"/>
      <c r="KRR17" s="418"/>
      <c r="KRS17" s="418"/>
      <c r="KRT17" s="418"/>
      <c r="KRU17" s="418"/>
      <c r="KRV17" s="418"/>
      <c r="KRW17" s="418"/>
      <c r="KRX17" s="418"/>
      <c r="KRY17" s="418"/>
      <c r="KRZ17" s="418"/>
      <c r="KSA17" s="418"/>
      <c r="KSB17" s="418"/>
      <c r="KSC17" s="418"/>
      <c r="KSD17" s="418"/>
      <c r="KSE17" s="418"/>
      <c r="KSF17" s="418"/>
      <c r="KSG17" s="418"/>
      <c r="KSH17" s="418"/>
      <c r="KSI17" s="418"/>
      <c r="KSJ17" s="418"/>
      <c r="KSK17" s="418"/>
      <c r="KSL17" s="418"/>
      <c r="KSM17" s="418"/>
      <c r="KSN17" s="418"/>
      <c r="KSO17" s="418"/>
      <c r="KSP17" s="418"/>
      <c r="KSQ17" s="418"/>
      <c r="KSR17" s="418"/>
      <c r="KSS17" s="418"/>
      <c r="KST17" s="418"/>
      <c r="KSU17" s="418"/>
      <c r="KSV17" s="418"/>
      <c r="KSW17" s="418"/>
      <c r="KSX17" s="418"/>
      <c r="KSY17" s="418"/>
      <c r="KSZ17" s="418"/>
      <c r="KTA17" s="418"/>
      <c r="KTB17" s="418"/>
      <c r="KTC17" s="418"/>
      <c r="KTD17" s="418"/>
      <c r="KTE17" s="418"/>
      <c r="KTF17" s="418"/>
      <c r="KTG17" s="418"/>
      <c r="KTH17" s="418"/>
      <c r="KTI17" s="418"/>
      <c r="KTJ17" s="418"/>
      <c r="KTK17" s="418"/>
      <c r="KTL17" s="418"/>
      <c r="KTM17" s="418"/>
      <c r="KTN17" s="418"/>
      <c r="KTO17" s="418"/>
      <c r="KTP17" s="418"/>
      <c r="KTQ17" s="418"/>
      <c r="KTR17" s="418"/>
      <c r="KTS17" s="418"/>
      <c r="KTT17" s="418"/>
      <c r="KTU17" s="418"/>
      <c r="KTV17" s="418"/>
      <c r="KTW17" s="418"/>
      <c r="KTX17" s="418"/>
      <c r="KTY17" s="418"/>
      <c r="KTZ17" s="418"/>
      <c r="KUA17" s="418"/>
      <c r="KUB17" s="418"/>
      <c r="KUC17" s="418"/>
      <c r="KUD17" s="418"/>
      <c r="KUE17" s="418"/>
      <c r="KUF17" s="418"/>
      <c r="KUG17" s="418"/>
      <c r="KUH17" s="418"/>
      <c r="KUI17" s="418"/>
      <c r="KUJ17" s="418"/>
      <c r="KUK17" s="418"/>
      <c r="KUL17" s="418"/>
      <c r="KUM17" s="418"/>
      <c r="KUN17" s="418"/>
      <c r="KUO17" s="418"/>
      <c r="KUP17" s="418"/>
      <c r="KUQ17" s="418"/>
      <c r="KUR17" s="418"/>
      <c r="KUS17" s="418"/>
      <c r="KUT17" s="418"/>
      <c r="KUU17" s="418"/>
      <c r="KUV17" s="418"/>
      <c r="KUW17" s="418"/>
      <c r="KUX17" s="418"/>
      <c r="KUY17" s="418"/>
      <c r="KUZ17" s="418"/>
      <c r="KVA17" s="418"/>
      <c r="KVB17" s="418"/>
      <c r="KVC17" s="418"/>
      <c r="KVD17" s="418"/>
      <c r="KVE17" s="418"/>
      <c r="KVF17" s="418"/>
      <c r="KVG17" s="418"/>
      <c r="KVH17" s="418"/>
      <c r="KVI17" s="418"/>
      <c r="KVJ17" s="418"/>
      <c r="KVK17" s="418"/>
      <c r="KVL17" s="418"/>
      <c r="KVM17" s="418"/>
      <c r="KVN17" s="418"/>
      <c r="KVO17" s="418"/>
      <c r="KVP17" s="418"/>
      <c r="KVQ17" s="418"/>
      <c r="KVR17" s="418"/>
      <c r="KVS17" s="418"/>
      <c r="KVT17" s="418"/>
      <c r="KVU17" s="418"/>
      <c r="KVV17" s="418"/>
      <c r="KVW17" s="418"/>
      <c r="KVX17" s="418"/>
      <c r="KVY17" s="418"/>
      <c r="KVZ17" s="418"/>
      <c r="KWA17" s="418"/>
      <c r="KWB17" s="418"/>
      <c r="KWC17" s="418"/>
      <c r="KWD17" s="418"/>
      <c r="KWE17" s="418"/>
      <c r="KWF17" s="418"/>
      <c r="KWG17" s="418"/>
      <c r="KWH17" s="418"/>
      <c r="KWI17" s="418"/>
      <c r="KWJ17" s="418"/>
      <c r="KWK17" s="418"/>
      <c r="KWL17" s="418"/>
      <c r="KWM17" s="418"/>
      <c r="KWN17" s="418"/>
      <c r="KWO17" s="418"/>
      <c r="KWP17" s="418"/>
      <c r="KWQ17" s="418"/>
      <c r="KWR17" s="418"/>
      <c r="KWS17" s="418"/>
      <c r="KWT17" s="418"/>
      <c r="KWU17" s="418"/>
      <c r="KWV17" s="418"/>
      <c r="KWW17" s="418"/>
      <c r="KWX17" s="418"/>
      <c r="KWY17" s="418"/>
      <c r="KWZ17" s="418"/>
      <c r="KXA17" s="418"/>
      <c r="KXB17" s="418"/>
      <c r="KXC17" s="418"/>
      <c r="KXD17" s="418"/>
      <c r="KXE17" s="418"/>
      <c r="KXF17" s="418"/>
      <c r="KXG17" s="418"/>
      <c r="KXH17" s="418"/>
      <c r="KXI17" s="418"/>
      <c r="KXJ17" s="418"/>
      <c r="KXK17" s="418"/>
      <c r="KXL17" s="418"/>
      <c r="KXM17" s="418"/>
      <c r="KXN17" s="418"/>
      <c r="KXO17" s="418"/>
      <c r="KXP17" s="418"/>
      <c r="KXQ17" s="418"/>
      <c r="KXR17" s="418"/>
      <c r="KXS17" s="418"/>
      <c r="KXT17" s="418"/>
      <c r="KXU17" s="418"/>
      <c r="KXV17" s="418"/>
      <c r="KXW17" s="418"/>
      <c r="KXX17" s="418"/>
      <c r="KXY17" s="418"/>
      <c r="KXZ17" s="418"/>
      <c r="KYA17" s="418"/>
      <c r="KYB17" s="418"/>
      <c r="KYC17" s="418"/>
      <c r="KYD17" s="418"/>
      <c r="KYE17" s="418"/>
      <c r="KYF17" s="418"/>
      <c r="KYG17" s="418"/>
      <c r="KYH17" s="418"/>
      <c r="KYI17" s="418"/>
      <c r="KYJ17" s="418"/>
      <c r="KYK17" s="418"/>
      <c r="KYL17" s="418"/>
      <c r="KYM17" s="418"/>
      <c r="KYN17" s="418"/>
      <c r="KYO17" s="418"/>
      <c r="KYP17" s="418"/>
      <c r="KYQ17" s="418"/>
      <c r="KYR17" s="418"/>
      <c r="KYS17" s="418"/>
      <c r="KYT17" s="418"/>
      <c r="KYU17" s="418"/>
      <c r="KYV17" s="418"/>
      <c r="KYW17" s="418"/>
      <c r="KYX17" s="418"/>
      <c r="KYY17" s="418"/>
      <c r="KYZ17" s="418"/>
      <c r="KZA17" s="418"/>
      <c r="KZB17" s="418"/>
      <c r="KZC17" s="418"/>
      <c r="KZD17" s="418"/>
      <c r="KZE17" s="418"/>
      <c r="KZF17" s="418"/>
      <c r="KZG17" s="418"/>
      <c r="KZH17" s="418"/>
      <c r="KZI17" s="418"/>
      <c r="KZJ17" s="418"/>
      <c r="KZK17" s="418"/>
      <c r="KZL17" s="418"/>
      <c r="KZM17" s="418"/>
      <c r="KZN17" s="418"/>
      <c r="KZO17" s="418"/>
      <c r="KZP17" s="418"/>
      <c r="KZQ17" s="418"/>
      <c r="KZR17" s="418"/>
      <c r="KZS17" s="418"/>
      <c r="KZT17" s="418"/>
      <c r="KZU17" s="418"/>
      <c r="KZV17" s="418"/>
      <c r="KZW17" s="418"/>
      <c r="KZX17" s="418"/>
      <c r="KZY17" s="418"/>
      <c r="KZZ17" s="418"/>
      <c r="LAA17" s="418"/>
      <c r="LAB17" s="418"/>
      <c r="LAC17" s="418"/>
      <c r="LAD17" s="418"/>
      <c r="LAE17" s="418"/>
      <c r="LAF17" s="418"/>
      <c r="LAG17" s="418"/>
      <c r="LAH17" s="418"/>
      <c r="LAI17" s="418"/>
      <c r="LAJ17" s="418"/>
      <c r="LAK17" s="418"/>
      <c r="LAL17" s="418"/>
      <c r="LAM17" s="418"/>
      <c r="LAN17" s="418"/>
      <c r="LAO17" s="418"/>
      <c r="LAP17" s="418"/>
      <c r="LAQ17" s="418"/>
      <c r="LAR17" s="418"/>
      <c r="LAS17" s="418"/>
      <c r="LAT17" s="418"/>
      <c r="LAU17" s="418"/>
      <c r="LAV17" s="418"/>
      <c r="LAW17" s="418"/>
      <c r="LAX17" s="418"/>
      <c r="LAY17" s="418"/>
      <c r="LAZ17" s="418"/>
      <c r="LBA17" s="418"/>
      <c r="LBB17" s="418"/>
      <c r="LBC17" s="418"/>
      <c r="LBD17" s="418"/>
      <c r="LBE17" s="418"/>
      <c r="LBF17" s="418"/>
      <c r="LBG17" s="418"/>
      <c r="LBH17" s="418"/>
      <c r="LBI17" s="418"/>
      <c r="LBJ17" s="418"/>
      <c r="LBK17" s="418"/>
      <c r="LBL17" s="418"/>
      <c r="LBM17" s="418"/>
      <c r="LBN17" s="418"/>
      <c r="LBO17" s="418"/>
      <c r="LBP17" s="418"/>
      <c r="LBQ17" s="418"/>
      <c r="LBR17" s="418"/>
      <c r="LBS17" s="418"/>
      <c r="LBT17" s="418"/>
      <c r="LBU17" s="418"/>
      <c r="LBV17" s="418"/>
      <c r="LBW17" s="418"/>
      <c r="LBX17" s="418"/>
      <c r="LBY17" s="418"/>
      <c r="LBZ17" s="418"/>
      <c r="LCA17" s="418"/>
      <c r="LCB17" s="418"/>
      <c r="LCC17" s="418"/>
      <c r="LCD17" s="418"/>
      <c r="LCE17" s="418"/>
      <c r="LCF17" s="418"/>
      <c r="LCG17" s="418"/>
      <c r="LCH17" s="418"/>
      <c r="LCI17" s="418"/>
      <c r="LCJ17" s="418"/>
      <c r="LCK17" s="418"/>
      <c r="LCL17" s="418"/>
      <c r="LCM17" s="418"/>
      <c r="LCN17" s="418"/>
      <c r="LCO17" s="418"/>
      <c r="LCP17" s="418"/>
      <c r="LCQ17" s="418"/>
      <c r="LCR17" s="418"/>
      <c r="LCS17" s="418"/>
      <c r="LCT17" s="418"/>
      <c r="LCU17" s="418"/>
      <c r="LCV17" s="418"/>
      <c r="LCW17" s="418"/>
      <c r="LCX17" s="418"/>
      <c r="LCY17" s="418"/>
      <c r="LCZ17" s="418"/>
      <c r="LDA17" s="418"/>
      <c r="LDB17" s="418"/>
      <c r="LDC17" s="418"/>
      <c r="LDD17" s="418"/>
      <c r="LDE17" s="418"/>
      <c r="LDF17" s="418"/>
      <c r="LDG17" s="418"/>
      <c r="LDH17" s="418"/>
      <c r="LDI17" s="418"/>
      <c r="LDJ17" s="418"/>
      <c r="LDK17" s="418"/>
      <c r="LDL17" s="418"/>
      <c r="LDM17" s="418"/>
      <c r="LDN17" s="418"/>
      <c r="LDO17" s="418"/>
      <c r="LDP17" s="418"/>
      <c r="LDQ17" s="418"/>
      <c r="LDR17" s="418"/>
      <c r="LDS17" s="418"/>
      <c r="LDT17" s="418"/>
      <c r="LDU17" s="418"/>
      <c r="LDV17" s="418"/>
      <c r="LDW17" s="418"/>
      <c r="LDX17" s="418"/>
      <c r="LDY17" s="418"/>
      <c r="LDZ17" s="418"/>
      <c r="LEA17" s="418"/>
      <c r="LEB17" s="418"/>
      <c r="LEC17" s="418"/>
      <c r="LED17" s="418"/>
      <c r="LEE17" s="418"/>
      <c r="LEF17" s="418"/>
      <c r="LEG17" s="418"/>
      <c r="LEH17" s="418"/>
      <c r="LEI17" s="418"/>
      <c r="LEJ17" s="418"/>
      <c r="LEK17" s="418"/>
      <c r="LEL17" s="418"/>
      <c r="LEM17" s="418"/>
      <c r="LEN17" s="418"/>
      <c r="LEO17" s="418"/>
      <c r="LEP17" s="418"/>
      <c r="LEQ17" s="418"/>
      <c r="LER17" s="418"/>
      <c r="LES17" s="418"/>
      <c r="LET17" s="418"/>
      <c r="LEU17" s="418"/>
      <c r="LEV17" s="418"/>
      <c r="LEW17" s="418"/>
      <c r="LEX17" s="418"/>
      <c r="LEY17" s="418"/>
      <c r="LEZ17" s="418"/>
      <c r="LFA17" s="418"/>
      <c r="LFB17" s="418"/>
      <c r="LFC17" s="418"/>
      <c r="LFD17" s="418"/>
      <c r="LFE17" s="418"/>
      <c r="LFF17" s="418"/>
      <c r="LFG17" s="418"/>
      <c r="LFH17" s="418"/>
      <c r="LFI17" s="418"/>
      <c r="LFJ17" s="418"/>
      <c r="LFK17" s="418"/>
      <c r="LFL17" s="418"/>
      <c r="LFM17" s="418"/>
      <c r="LFN17" s="418"/>
      <c r="LFO17" s="418"/>
      <c r="LFP17" s="418"/>
      <c r="LFQ17" s="418"/>
      <c r="LFR17" s="418"/>
      <c r="LFS17" s="418"/>
      <c r="LFT17" s="418"/>
      <c r="LFU17" s="418"/>
      <c r="LFV17" s="418"/>
      <c r="LFW17" s="418"/>
      <c r="LFX17" s="418"/>
      <c r="LFY17" s="418"/>
      <c r="LFZ17" s="418"/>
      <c r="LGA17" s="418"/>
      <c r="LGB17" s="418"/>
      <c r="LGC17" s="418"/>
      <c r="LGD17" s="418"/>
      <c r="LGE17" s="418"/>
      <c r="LGF17" s="418"/>
      <c r="LGG17" s="418"/>
      <c r="LGH17" s="418"/>
      <c r="LGI17" s="418"/>
      <c r="LGJ17" s="418"/>
      <c r="LGK17" s="418"/>
      <c r="LGL17" s="418"/>
      <c r="LGM17" s="418"/>
      <c r="LGN17" s="418"/>
      <c r="LGO17" s="418"/>
      <c r="LGP17" s="418"/>
      <c r="LGQ17" s="418"/>
      <c r="LGR17" s="418"/>
      <c r="LGS17" s="418"/>
      <c r="LGT17" s="418"/>
      <c r="LGU17" s="418"/>
      <c r="LGV17" s="418"/>
      <c r="LGW17" s="418"/>
      <c r="LGX17" s="418"/>
      <c r="LGY17" s="418"/>
      <c r="LGZ17" s="418"/>
      <c r="LHA17" s="418"/>
      <c r="LHB17" s="418"/>
      <c r="LHC17" s="418"/>
      <c r="LHD17" s="418"/>
      <c r="LHE17" s="418"/>
      <c r="LHF17" s="418"/>
      <c r="LHG17" s="418"/>
      <c r="LHH17" s="418"/>
      <c r="LHI17" s="418"/>
      <c r="LHJ17" s="418"/>
      <c r="LHK17" s="418"/>
      <c r="LHL17" s="418"/>
      <c r="LHM17" s="418"/>
      <c r="LHN17" s="418"/>
      <c r="LHO17" s="418"/>
      <c r="LHP17" s="418"/>
      <c r="LHQ17" s="418"/>
      <c r="LHR17" s="418"/>
      <c r="LHS17" s="418"/>
      <c r="LHT17" s="418"/>
      <c r="LHU17" s="418"/>
      <c r="LHV17" s="418"/>
      <c r="LHW17" s="418"/>
      <c r="LHX17" s="418"/>
      <c r="LHY17" s="418"/>
      <c r="LHZ17" s="418"/>
      <c r="LIA17" s="418"/>
      <c r="LIB17" s="418"/>
      <c r="LIC17" s="418"/>
      <c r="LID17" s="418"/>
      <c r="LIE17" s="418"/>
      <c r="LIF17" s="418"/>
      <c r="LIG17" s="418"/>
      <c r="LIH17" s="418"/>
      <c r="LII17" s="418"/>
      <c r="LIJ17" s="418"/>
      <c r="LIK17" s="418"/>
      <c r="LIL17" s="418"/>
      <c r="LIM17" s="418"/>
      <c r="LIN17" s="418"/>
      <c r="LIO17" s="418"/>
      <c r="LIP17" s="418"/>
      <c r="LIQ17" s="418"/>
      <c r="LIR17" s="418"/>
      <c r="LIS17" s="418"/>
      <c r="LIT17" s="418"/>
      <c r="LIU17" s="418"/>
      <c r="LIV17" s="418"/>
      <c r="LIW17" s="418"/>
      <c r="LIX17" s="418"/>
      <c r="LIY17" s="418"/>
      <c r="LIZ17" s="418"/>
      <c r="LJA17" s="418"/>
      <c r="LJB17" s="418"/>
      <c r="LJC17" s="418"/>
      <c r="LJD17" s="418"/>
      <c r="LJE17" s="418"/>
      <c r="LJF17" s="418"/>
      <c r="LJG17" s="418"/>
      <c r="LJH17" s="418"/>
      <c r="LJI17" s="418"/>
      <c r="LJJ17" s="418"/>
      <c r="LJK17" s="418"/>
      <c r="LJL17" s="418"/>
      <c r="LJM17" s="418"/>
      <c r="LJN17" s="418"/>
      <c r="LJO17" s="418"/>
      <c r="LJP17" s="418"/>
      <c r="LJQ17" s="418"/>
      <c r="LJR17" s="418"/>
      <c r="LJS17" s="418"/>
      <c r="LJT17" s="418"/>
      <c r="LJU17" s="418"/>
      <c r="LJV17" s="418"/>
      <c r="LJW17" s="418"/>
      <c r="LJX17" s="418"/>
      <c r="LJY17" s="418"/>
      <c r="LJZ17" s="418"/>
      <c r="LKA17" s="418"/>
      <c r="LKB17" s="418"/>
      <c r="LKC17" s="418"/>
      <c r="LKD17" s="418"/>
      <c r="LKE17" s="418"/>
      <c r="LKF17" s="418"/>
      <c r="LKG17" s="418"/>
      <c r="LKH17" s="418"/>
      <c r="LKI17" s="418"/>
      <c r="LKJ17" s="418"/>
      <c r="LKK17" s="418"/>
      <c r="LKL17" s="418"/>
      <c r="LKM17" s="418"/>
      <c r="LKN17" s="418"/>
      <c r="LKO17" s="418"/>
      <c r="LKP17" s="418"/>
      <c r="LKQ17" s="418"/>
      <c r="LKR17" s="418"/>
      <c r="LKS17" s="418"/>
      <c r="LKT17" s="418"/>
      <c r="LKU17" s="418"/>
      <c r="LKV17" s="418"/>
      <c r="LKW17" s="418"/>
      <c r="LKX17" s="418"/>
      <c r="LKY17" s="418"/>
      <c r="LKZ17" s="418"/>
      <c r="LLA17" s="418"/>
      <c r="LLB17" s="418"/>
      <c r="LLC17" s="418"/>
      <c r="LLD17" s="418"/>
      <c r="LLE17" s="418"/>
      <c r="LLF17" s="418"/>
      <c r="LLG17" s="418"/>
      <c r="LLH17" s="418"/>
      <c r="LLI17" s="418"/>
      <c r="LLJ17" s="418"/>
      <c r="LLK17" s="418"/>
      <c r="LLL17" s="418"/>
      <c r="LLM17" s="418"/>
      <c r="LLN17" s="418"/>
      <c r="LLO17" s="418"/>
      <c r="LLP17" s="418"/>
      <c r="LLQ17" s="418"/>
      <c r="LLR17" s="418"/>
      <c r="LLS17" s="418"/>
      <c r="LLT17" s="418"/>
      <c r="LLU17" s="418"/>
      <c r="LLV17" s="418"/>
      <c r="LLW17" s="418"/>
      <c r="LLX17" s="418"/>
      <c r="LLY17" s="418"/>
      <c r="LLZ17" s="418"/>
      <c r="LMA17" s="418"/>
      <c r="LMB17" s="418"/>
      <c r="LMC17" s="418"/>
      <c r="LMD17" s="418"/>
      <c r="LME17" s="418"/>
      <c r="LMF17" s="418"/>
      <c r="LMG17" s="418"/>
      <c r="LMH17" s="418"/>
      <c r="LMI17" s="418"/>
      <c r="LMJ17" s="418"/>
      <c r="LMK17" s="418"/>
      <c r="LML17" s="418"/>
      <c r="LMM17" s="418"/>
      <c r="LMN17" s="418"/>
      <c r="LMO17" s="418"/>
      <c r="LMP17" s="418"/>
      <c r="LMQ17" s="418"/>
      <c r="LMR17" s="418"/>
      <c r="LMS17" s="418"/>
      <c r="LMT17" s="418"/>
      <c r="LMU17" s="418"/>
      <c r="LMV17" s="418"/>
      <c r="LMW17" s="418"/>
      <c r="LMX17" s="418"/>
      <c r="LMY17" s="418"/>
      <c r="LMZ17" s="418"/>
      <c r="LNA17" s="418"/>
      <c r="LNB17" s="418"/>
      <c r="LNC17" s="418"/>
      <c r="LND17" s="418"/>
      <c r="LNE17" s="418"/>
      <c r="LNF17" s="418"/>
      <c r="LNG17" s="418"/>
      <c r="LNH17" s="418"/>
      <c r="LNI17" s="418"/>
      <c r="LNJ17" s="418"/>
      <c r="LNK17" s="418"/>
      <c r="LNL17" s="418"/>
      <c r="LNM17" s="418"/>
      <c r="LNN17" s="418"/>
      <c r="LNO17" s="418"/>
      <c r="LNP17" s="418"/>
      <c r="LNQ17" s="418"/>
      <c r="LNR17" s="418"/>
      <c r="LNS17" s="418"/>
      <c r="LNT17" s="418"/>
      <c r="LNU17" s="418"/>
      <c r="LNV17" s="418"/>
      <c r="LNW17" s="418"/>
      <c r="LNX17" s="418"/>
      <c r="LNY17" s="418"/>
      <c r="LNZ17" s="418"/>
      <c r="LOA17" s="418"/>
      <c r="LOB17" s="418"/>
      <c r="LOC17" s="418"/>
      <c r="LOD17" s="418"/>
      <c r="LOE17" s="418"/>
      <c r="LOF17" s="418"/>
      <c r="LOG17" s="418"/>
      <c r="LOH17" s="418"/>
      <c r="LOI17" s="418"/>
      <c r="LOJ17" s="418"/>
      <c r="LOK17" s="418"/>
      <c r="LOL17" s="418"/>
      <c r="LOM17" s="418"/>
      <c r="LON17" s="418"/>
      <c r="LOO17" s="418"/>
      <c r="LOP17" s="418"/>
      <c r="LOQ17" s="418"/>
      <c r="LOR17" s="418"/>
      <c r="LOS17" s="418"/>
      <c r="LOT17" s="418"/>
      <c r="LOU17" s="418"/>
      <c r="LOV17" s="418"/>
      <c r="LOW17" s="418"/>
      <c r="LOX17" s="418"/>
      <c r="LOY17" s="418"/>
      <c r="LOZ17" s="418"/>
      <c r="LPA17" s="418"/>
      <c r="LPB17" s="418"/>
      <c r="LPC17" s="418"/>
      <c r="LPD17" s="418"/>
      <c r="LPE17" s="418"/>
      <c r="LPF17" s="418"/>
      <c r="LPG17" s="418"/>
      <c r="LPH17" s="418"/>
      <c r="LPI17" s="418"/>
      <c r="LPJ17" s="418"/>
      <c r="LPK17" s="418"/>
      <c r="LPL17" s="418"/>
      <c r="LPM17" s="418"/>
      <c r="LPN17" s="418"/>
      <c r="LPO17" s="418"/>
      <c r="LPP17" s="418"/>
      <c r="LPQ17" s="418"/>
      <c r="LPR17" s="418"/>
      <c r="LPS17" s="418"/>
      <c r="LPT17" s="418"/>
      <c r="LPU17" s="418"/>
      <c r="LPV17" s="418"/>
      <c r="LPW17" s="418"/>
      <c r="LPX17" s="418"/>
      <c r="LPY17" s="418"/>
      <c r="LPZ17" s="418"/>
      <c r="LQA17" s="418"/>
      <c r="LQB17" s="418"/>
      <c r="LQC17" s="418"/>
      <c r="LQD17" s="418"/>
      <c r="LQE17" s="418"/>
      <c r="LQF17" s="418"/>
      <c r="LQG17" s="418"/>
      <c r="LQH17" s="418"/>
      <c r="LQI17" s="418"/>
      <c r="LQJ17" s="418"/>
      <c r="LQK17" s="418"/>
      <c r="LQL17" s="418"/>
      <c r="LQM17" s="418"/>
      <c r="LQN17" s="418"/>
      <c r="LQO17" s="418"/>
      <c r="LQP17" s="418"/>
      <c r="LQQ17" s="418"/>
      <c r="LQR17" s="418"/>
      <c r="LQS17" s="418"/>
      <c r="LQT17" s="418"/>
      <c r="LQU17" s="418"/>
      <c r="LQV17" s="418"/>
      <c r="LQW17" s="418"/>
      <c r="LQX17" s="418"/>
      <c r="LQY17" s="418"/>
      <c r="LQZ17" s="418"/>
      <c r="LRA17" s="418"/>
      <c r="LRB17" s="418"/>
      <c r="LRC17" s="418"/>
      <c r="LRD17" s="418"/>
      <c r="LRE17" s="418"/>
      <c r="LRF17" s="418"/>
      <c r="LRG17" s="418"/>
      <c r="LRH17" s="418"/>
      <c r="LRI17" s="418"/>
      <c r="LRJ17" s="418"/>
      <c r="LRK17" s="418"/>
      <c r="LRL17" s="418"/>
      <c r="LRM17" s="418"/>
      <c r="LRN17" s="418"/>
      <c r="LRO17" s="418"/>
      <c r="LRP17" s="418"/>
      <c r="LRQ17" s="418"/>
      <c r="LRR17" s="418"/>
      <c r="LRS17" s="418"/>
      <c r="LRT17" s="418"/>
      <c r="LRU17" s="418"/>
      <c r="LRV17" s="418"/>
      <c r="LRW17" s="418"/>
      <c r="LRX17" s="418"/>
      <c r="LRY17" s="418"/>
      <c r="LRZ17" s="418"/>
      <c r="LSA17" s="418"/>
      <c r="LSB17" s="418"/>
      <c r="LSC17" s="418"/>
      <c r="LSD17" s="418"/>
      <c r="LSE17" s="418"/>
      <c r="LSF17" s="418"/>
      <c r="LSG17" s="418"/>
      <c r="LSH17" s="418"/>
      <c r="LSI17" s="418"/>
      <c r="LSJ17" s="418"/>
      <c r="LSK17" s="418"/>
      <c r="LSL17" s="418"/>
      <c r="LSM17" s="418"/>
      <c r="LSN17" s="418"/>
      <c r="LSO17" s="418"/>
      <c r="LSP17" s="418"/>
      <c r="LSQ17" s="418"/>
      <c r="LSR17" s="418"/>
      <c r="LSS17" s="418"/>
      <c r="LST17" s="418"/>
      <c r="LSU17" s="418"/>
      <c r="LSV17" s="418"/>
      <c r="LSW17" s="418"/>
      <c r="LSX17" s="418"/>
      <c r="LSY17" s="418"/>
      <c r="LSZ17" s="418"/>
      <c r="LTA17" s="418"/>
      <c r="LTB17" s="418"/>
      <c r="LTC17" s="418"/>
      <c r="LTD17" s="418"/>
      <c r="LTE17" s="418"/>
      <c r="LTF17" s="418"/>
      <c r="LTG17" s="418"/>
      <c r="LTH17" s="418"/>
      <c r="LTI17" s="418"/>
      <c r="LTJ17" s="418"/>
      <c r="LTK17" s="418"/>
      <c r="LTL17" s="418"/>
      <c r="LTM17" s="418"/>
      <c r="LTN17" s="418"/>
      <c r="LTO17" s="418"/>
      <c r="LTP17" s="418"/>
      <c r="LTQ17" s="418"/>
      <c r="LTR17" s="418"/>
      <c r="LTS17" s="418"/>
      <c r="LTT17" s="418"/>
      <c r="LTU17" s="418"/>
      <c r="LTV17" s="418"/>
      <c r="LTW17" s="418"/>
      <c r="LTX17" s="418"/>
      <c r="LTY17" s="418"/>
      <c r="LTZ17" s="418"/>
      <c r="LUA17" s="418"/>
      <c r="LUB17" s="418"/>
      <c r="LUC17" s="418"/>
      <c r="LUD17" s="418"/>
      <c r="LUE17" s="418"/>
      <c r="LUF17" s="418"/>
      <c r="LUG17" s="418"/>
      <c r="LUH17" s="418"/>
      <c r="LUI17" s="418"/>
      <c r="LUJ17" s="418"/>
      <c r="LUK17" s="418"/>
      <c r="LUL17" s="418"/>
      <c r="LUM17" s="418"/>
      <c r="LUN17" s="418"/>
      <c r="LUO17" s="418"/>
      <c r="LUP17" s="418"/>
      <c r="LUQ17" s="418"/>
      <c r="LUR17" s="418"/>
      <c r="LUS17" s="418"/>
      <c r="LUT17" s="418"/>
      <c r="LUU17" s="418"/>
      <c r="LUV17" s="418"/>
      <c r="LUW17" s="418"/>
      <c r="LUX17" s="418"/>
      <c r="LUY17" s="418"/>
      <c r="LUZ17" s="418"/>
      <c r="LVA17" s="418"/>
      <c r="LVB17" s="418"/>
      <c r="LVC17" s="418"/>
      <c r="LVD17" s="418"/>
      <c r="LVE17" s="418"/>
      <c r="LVF17" s="418"/>
      <c r="LVG17" s="418"/>
      <c r="LVH17" s="418"/>
      <c r="LVI17" s="418"/>
      <c r="LVJ17" s="418"/>
      <c r="LVK17" s="418"/>
      <c r="LVL17" s="418"/>
      <c r="LVM17" s="418"/>
      <c r="LVN17" s="418"/>
      <c r="LVO17" s="418"/>
      <c r="LVP17" s="418"/>
      <c r="LVQ17" s="418"/>
      <c r="LVR17" s="418"/>
      <c r="LVS17" s="418"/>
      <c r="LVT17" s="418"/>
      <c r="LVU17" s="418"/>
      <c r="LVV17" s="418"/>
      <c r="LVW17" s="418"/>
      <c r="LVX17" s="418"/>
      <c r="LVY17" s="418"/>
      <c r="LVZ17" s="418"/>
      <c r="LWA17" s="418"/>
      <c r="LWB17" s="418"/>
      <c r="LWC17" s="418"/>
      <c r="LWD17" s="418"/>
      <c r="LWE17" s="418"/>
      <c r="LWF17" s="418"/>
      <c r="LWG17" s="418"/>
      <c r="LWH17" s="418"/>
      <c r="LWI17" s="418"/>
      <c r="LWJ17" s="418"/>
      <c r="LWK17" s="418"/>
      <c r="LWL17" s="418"/>
      <c r="LWM17" s="418"/>
      <c r="LWN17" s="418"/>
      <c r="LWO17" s="418"/>
      <c r="LWP17" s="418"/>
      <c r="LWQ17" s="418"/>
      <c r="LWR17" s="418"/>
      <c r="LWS17" s="418"/>
      <c r="LWT17" s="418"/>
      <c r="LWU17" s="418"/>
      <c r="LWV17" s="418"/>
      <c r="LWW17" s="418"/>
      <c r="LWX17" s="418"/>
      <c r="LWY17" s="418"/>
      <c r="LWZ17" s="418"/>
      <c r="LXA17" s="418"/>
      <c r="LXB17" s="418"/>
      <c r="LXC17" s="418"/>
      <c r="LXD17" s="418"/>
      <c r="LXE17" s="418"/>
      <c r="LXF17" s="418"/>
      <c r="LXG17" s="418"/>
      <c r="LXH17" s="418"/>
      <c r="LXI17" s="418"/>
      <c r="LXJ17" s="418"/>
      <c r="LXK17" s="418"/>
      <c r="LXL17" s="418"/>
      <c r="LXM17" s="418"/>
      <c r="LXN17" s="418"/>
      <c r="LXO17" s="418"/>
      <c r="LXP17" s="418"/>
      <c r="LXQ17" s="418"/>
      <c r="LXR17" s="418"/>
      <c r="LXS17" s="418"/>
      <c r="LXT17" s="418"/>
      <c r="LXU17" s="418"/>
      <c r="LXV17" s="418"/>
      <c r="LXW17" s="418"/>
      <c r="LXX17" s="418"/>
      <c r="LXY17" s="418"/>
      <c r="LXZ17" s="418"/>
      <c r="LYA17" s="418"/>
      <c r="LYB17" s="418"/>
      <c r="LYC17" s="418"/>
      <c r="LYD17" s="418"/>
      <c r="LYE17" s="418"/>
      <c r="LYF17" s="418"/>
      <c r="LYG17" s="418"/>
      <c r="LYH17" s="418"/>
      <c r="LYI17" s="418"/>
      <c r="LYJ17" s="418"/>
      <c r="LYK17" s="418"/>
      <c r="LYL17" s="418"/>
      <c r="LYM17" s="418"/>
      <c r="LYN17" s="418"/>
      <c r="LYO17" s="418"/>
      <c r="LYP17" s="418"/>
      <c r="LYQ17" s="418"/>
      <c r="LYR17" s="418"/>
      <c r="LYS17" s="418"/>
      <c r="LYT17" s="418"/>
      <c r="LYU17" s="418"/>
      <c r="LYV17" s="418"/>
      <c r="LYW17" s="418"/>
      <c r="LYX17" s="418"/>
      <c r="LYY17" s="418"/>
      <c r="LYZ17" s="418"/>
      <c r="LZA17" s="418"/>
      <c r="LZB17" s="418"/>
      <c r="LZC17" s="418"/>
      <c r="LZD17" s="418"/>
      <c r="LZE17" s="418"/>
      <c r="LZF17" s="418"/>
      <c r="LZG17" s="418"/>
      <c r="LZH17" s="418"/>
      <c r="LZI17" s="418"/>
      <c r="LZJ17" s="418"/>
      <c r="LZK17" s="418"/>
      <c r="LZL17" s="418"/>
      <c r="LZM17" s="418"/>
      <c r="LZN17" s="418"/>
      <c r="LZO17" s="418"/>
      <c r="LZP17" s="418"/>
      <c r="LZQ17" s="418"/>
      <c r="LZR17" s="418"/>
      <c r="LZS17" s="418"/>
      <c r="LZT17" s="418"/>
      <c r="LZU17" s="418"/>
      <c r="LZV17" s="418"/>
      <c r="LZW17" s="418"/>
      <c r="LZX17" s="418"/>
      <c r="LZY17" s="418"/>
      <c r="LZZ17" s="418"/>
      <c r="MAA17" s="418"/>
      <c r="MAB17" s="418"/>
      <c r="MAC17" s="418"/>
      <c r="MAD17" s="418"/>
      <c r="MAE17" s="418"/>
      <c r="MAF17" s="418"/>
      <c r="MAG17" s="418"/>
      <c r="MAH17" s="418"/>
      <c r="MAI17" s="418"/>
      <c r="MAJ17" s="418"/>
      <c r="MAK17" s="418"/>
      <c r="MAL17" s="418"/>
      <c r="MAM17" s="418"/>
      <c r="MAN17" s="418"/>
      <c r="MAO17" s="418"/>
      <c r="MAP17" s="418"/>
      <c r="MAQ17" s="418"/>
      <c r="MAR17" s="418"/>
      <c r="MAS17" s="418"/>
      <c r="MAT17" s="418"/>
      <c r="MAU17" s="418"/>
      <c r="MAV17" s="418"/>
      <c r="MAW17" s="418"/>
      <c r="MAX17" s="418"/>
      <c r="MAY17" s="418"/>
      <c r="MAZ17" s="418"/>
      <c r="MBA17" s="418"/>
      <c r="MBB17" s="418"/>
      <c r="MBC17" s="418"/>
      <c r="MBD17" s="418"/>
      <c r="MBE17" s="418"/>
      <c r="MBF17" s="418"/>
      <c r="MBG17" s="418"/>
      <c r="MBH17" s="418"/>
      <c r="MBI17" s="418"/>
      <c r="MBJ17" s="418"/>
      <c r="MBK17" s="418"/>
      <c r="MBL17" s="418"/>
      <c r="MBM17" s="418"/>
      <c r="MBN17" s="418"/>
      <c r="MBO17" s="418"/>
      <c r="MBP17" s="418"/>
      <c r="MBQ17" s="418"/>
      <c r="MBR17" s="418"/>
      <c r="MBS17" s="418"/>
      <c r="MBT17" s="418"/>
      <c r="MBU17" s="418"/>
      <c r="MBV17" s="418"/>
      <c r="MBW17" s="418"/>
      <c r="MBX17" s="418"/>
      <c r="MBY17" s="418"/>
      <c r="MBZ17" s="418"/>
      <c r="MCA17" s="418"/>
      <c r="MCB17" s="418"/>
      <c r="MCC17" s="418"/>
      <c r="MCD17" s="418"/>
      <c r="MCE17" s="418"/>
      <c r="MCF17" s="418"/>
      <c r="MCG17" s="418"/>
      <c r="MCH17" s="418"/>
      <c r="MCI17" s="418"/>
      <c r="MCJ17" s="418"/>
      <c r="MCK17" s="418"/>
      <c r="MCL17" s="418"/>
      <c r="MCM17" s="418"/>
      <c r="MCN17" s="418"/>
      <c r="MCO17" s="418"/>
      <c r="MCP17" s="418"/>
      <c r="MCQ17" s="418"/>
      <c r="MCR17" s="418"/>
      <c r="MCS17" s="418"/>
      <c r="MCT17" s="418"/>
      <c r="MCU17" s="418"/>
      <c r="MCV17" s="418"/>
      <c r="MCW17" s="418"/>
      <c r="MCX17" s="418"/>
      <c r="MCY17" s="418"/>
      <c r="MCZ17" s="418"/>
      <c r="MDA17" s="418"/>
      <c r="MDB17" s="418"/>
      <c r="MDC17" s="418"/>
      <c r="MDD17" s="418"/>
      <c r="MDE17" s="418"/>
      <c r="MDF17" s="418"/>
      <c r="MDG17" s="418"/>
      <c r="MDH17" s="418"/>
      <c r="MDI17" s="418"/>
      <c r="MDJ17" s="418"/>
      <c r="MDK17" s="418"/>
      <c r="MDL17" s="418"/>
      <c r="MDM17" s="418"/>
      <c r="MDN17" s="418"/>
      <c r="MDO17" s="418"/>
      <c r="MDP17" s="418"/>
      <c r="MDQ17" s="418"/>
      <c r="MDR17" s="418"/>
      <c r="MDS17" s="418"/>
      <c r="MDT17" s="418"/>
      <c r="MDU17" s="418"/>
      <c r="MDV17" s="418"/>
      <c r="MDW17" s="418"/>
      <c r="MDX17" s="418"/>
      <c r="MDY17" s="418"/>
      <c r="MDZ17" s="418"/>
      <c r="MEA17" s="418"/>
      <c r="MEB17" s="418"/>
      <c r="MEC17" s="418"/>
      <c r="MED17" s="418"/>
      <c r="MEE17" s="418"/>
      <c r="MEF17" s="418"/>
      <c r="MEG17" s="418"/>
      <c r="MEH17" s="418"/>
      <c r="MEI17" s="418"/>
      <c r="MEJ17" s="418"/>
      <c r="MEK17" s="418"/>
      <c r="MEL17" s="418"/>
      <c r="MEM17" s="418"/>
      <c r="MEN17" s="418"/>
      <c r="MEO17" s="418"/>
      <c r="MEP17" s="418"/>
      <c r="MEQ17" s="418"/>
      <c r="MER17" s="418"/>
      <c r="MES17" s="418"/>
      <c r="MET17" s="418"/>
      <c r="MEU17" s="418"/>
      <c r="MEV17" s="418"/>
      <c r="MEW17" s="418"/>
      <c r="MEX17" s="418"/>
      <c r="MEY17" s="418"/>
      <c r="MEZ17" s="418"/>
      <c r="MFA17" s="418"/>
      <c r="MFB17" s="418"/>
      <c r="MFC17" s="418"/>
      <c r="MFD17" s="418"/>
      <c r="MFE17" s="418"/>
      <c r="MFF17" s="418"/>
      <c r="MFG17" s="418"/>
      <c r="MFH17" s="418"/>
      <c r="MFI17" s="418"/>
      <c r="MFJ17" s="418"/>
      <c r="MFK17" s="418"/>
      <c r="MFL17" s="418"/>
      <c r="MFM17" s="418"/>
      <c r="MFN17" s="418"/>
      <c r="MFO17" s="418"/>
      <c r="MFP17" s="418"/>
      <c r="MFQ17" s="418"/>
      <c r="MFR17" s="418"/>
      <c r="MFS17" s="418"/>
      <c r="MFT17" s="418"/>
      <c r="MFU17" s="418"/>
      <c r="MFV17" s="418"/>
      <c r="MFW17" s="418"/>
      <c r="MFX17" s="418"/>
      <c r="MFY17" s="418"/>
      <c r="MFZ17" s="418"/>
      <c r="MGA17" s="418"/>
      <c r="MGB17" s="418"/>
      <c r="MGC17" s="418"/>
      <c r="MGD17" s="418"/>
      <c r="MGE17" s="418"/>
      <c r="MGF17" s="418"/>
      <c r="MGG17" s="418"/>
      <c r="MGH17" s="418"/>
      <c r="MGI17" s="418"/>
      <c r="MGJ17" s="418"/>
      <c r="MGK17" s="418"/>
      <c r="MGL17" s="418"/>
      <c r="MGM17" s="418"/>
      <c r="MGN17" s="418"/>
      <c r="MGO17" s="418"/>
      <c r="MGP17" s="418"/>
      <c r="MGQ17" s="418"/>
      <c r="MGR17" s="418"/>
      <c r="MGS17" s="418"/>
      <c r="MGT17" s="418"/>
      <c r="MGU17" s="418"/>
      <c r="MGV17" s="418"/>
      <c r="MGW17" s="418"/>
      <c r="MGX17" s="418"/>
      <c r="MGY17" s="418"/>
      <c r="MGZ17" s="418"/>
      <c r="MHA17" s="418"/>
      <c r="MHB17" s="418"/>
      <c r="MHC17" s="418"/>
      <c r="MHD17" s="418"/>
      <c r="MHE17" s="418"/>
      <c r="MHF17" s="418"/>
      <c r="MHG17" s="418"/>
      <c r="MHH17" s="418"/>
      <c r="MHI17" s="418"/>
      <c r="MHJ17" s="418"/>
      <c r="MHK17" s="418"/>
      <c r="MHL17" s="418"/>
      <c r="MHM17" s="418"/>
      <c r="MHN17" s="418"/>
      <c r="MHO17" s="418"/>
      <c r="MHP17" s="418"/>
      <c r="MHQ17" s="418"/>
      <c r="MHR17" s="418"/>
      <c r="MHS17" s="418"/>
      <c r="MHT17" s="418"/>
      <c r="MHU17" s="418"/>
      <c r="MHV17" s="418"/>
      <c r="MHW17" s="418"/>
      <c r="MHX17" s="418"/>
      <c r="MHY17" s="418"/>
      <c r="MHZ17" s="418"/>
      <c r="MIA17" s="418"/>
      <c r="MIB17" s="418"/>
      <c r="MIC17" s="418"/>
      <c r="MID17" s="418"/>
      <c r="MIE17" s="418"/>
      <c r="MIF17" s="418"/>
      <c r="MIG17" s="418"/>
      <c r="MIH17" s="418"/>
      <c r="MII17" s="418"/>
      <c r="MIJ17" s="418"/>
      <c r="MIK17" s="418"/>
      <c r="MIL17" s="418"/>
      <c r="MIM17" s="418"/>
      <c r="MIN17" s="418"/>
      <c r="MIO17" s="418"/>
      <c r="MIP17" s="418"/>
      <c r="MIQ17" s="418"/>
      <c r="MIR17" s="418"/>
      <c r="MIS17" s="418"/>
      <c r="MIT17" s="418"/>
      <c r="MIU17" s="418"/>
      <c r="MIV17" s="418"/>
      <c r="MIW17" s="418"/>
      <c r="MIX17" s="418"/>
      <c r="MIY17" s="418"/>
      <c r="MIZ17" s="418"/>
      <c r="MJA17" s="418"/>
      <c r="MJB17" s="418"/>
      <c r="MJC17" s="418"/>
      <c r="MJD17" s="418"/>
      <c r="MJE17" s="418"/>
      <c r="MJF17" s="418"/>
      <c r="MJG17" s="418"/>
      <c r="MJH17" s="418"/>
      <c r="MJI17" s="418"/>
      <c r="MJJ17" s="418"/>
      <c r="MJK17" s="418"/>
      <c r="MJL17" s="418"/>
      <c r="MJM17" s="418"/>
      <c r="MJN17" s="418"/>
      <c r="MJO17" s="418"/>
      <c r="MJP17" s="418"/>
      <c r="MJQ17" s="418"/>
      <c r="MJR17" s="418"/>
      <c r="MJS17" s="418"/>
      <c r="MJT17" s="418"/>
      <c r="MJU17" s="418"/>
      <c r="MJV17" s="418"/>
      <c r="MJW17" s="418"/>
      <c r="MJX17" s="418"/>
      <c r="MJY17" s="418"/>
      <c r="MJZ17" s="418"/>
      <c r="MKA17" s="418"/>
      <c r="MKB17" s="418"/>
      <c r="MKC17" s="418"/>
      <c r="MKD17" s="418"/>
      <c r="MKE17" s="418"/>
      <c r="MKF17" s="418"/>
      <c r="MKG17" s="418"/>
      <c r="MKH17" s="418"/>
      <c r="MKI17" s="418"/>
      <c r="MKJ17" s="418"/>
      <c r="MKK17" s="418"/>
      <c r="MKL17" s="418"/>
      <c r="MKM17" s="418"/>
      <c r="MKN17" s="418"/>
      <c r="MKO17" s="418"/>
      <c r="MKP17" s="418"/>
      <c r="MKQ17" s="418"/>
      <c r="MKR17" s="418"/>
      <c r="MKS17" s="418"/>
      <c r="MKT17" s="418"/>
      <c r="MKU17" s="418"/>
      <c r="MKV17" s="418"/>
      <c r="MKW17" s="418"/>
      <c r="MKX17" s="418"/>
      <c r="MKY17" s="418"/>
      <c r="MKZ17" s="418"/>
      <c r="MLA17" s="418"/>
      <c r="MLB17" s="418"/>
      <c r="MLC17" s="418"/>
      <c r="MLD17" s="418"/>
      <c r="MLE17" s="418"/>
      <c r="MLF17" s="418"/>
      <c r="MLG17" s="418"/>
      <c r="MLH17" s="418"/>
      <c r="MLI17" s="418"/>
      <c r="MLJ17" s="418"/>
      <c r="MLK17" s="418"/>
      <c r="MLL17" s="418"/>
      <c r="MLM17" s="418"/>
      <c r="MLN17" s="418"/>
      <c r="MLO17" s="418"/>
      <c r="MLP17" s="418"/>
      <c r="MLQ17" s="418"/>
      <c r="MLR17" s="418"/>
      <c r="MLS17" s="418"/>
      <c r="MLT17" s="418"/>
      <c r="MLU17" s="418"/>
      <c r="MLV17" s="418"/>
      <c r="MLW17" s="418"/>
      <c r="MLX17" s="418"/>
      <c r="MLY17" s="418"/>
      <c r="MLZ17" s="418"/>
      <c r="MMA17" s="418"/>
      <c r="MMB17" s="418"/>
      <c r="MMC17" s="418"/>
      <c r="MMD17" s="418"/>
      <c r="MME17" s="418"/>
      <c r="MMF17" s="418"/>
      <c r="MMG17" s="418"/>
      <c r="MMH17" s="418"/>
      <c r="MMI17" s="418"/>
      <c r="MMJ17" s="418"/>
      <c r="MMK17" s="418"/>
      <c r="MML17" s="418"/>
      <c r="MMM17" s="418"/>
      <c r="MMN17" s="418"/>
      <c r="MMO17" s="418"/>
      <c r="MMP17" s="418"/>
      <c r="MMQ17" s="418"/>
      <c r="MMR17" s="418"/>
      <c r="MMS17" s="418"/>
      <c r="MMT17" s="418"/>
      <c r="MMU17" s="418"/>
      <c r="MMV17" s="418"/>
      <c r="MMW17" s="418"/>
      <c r="MMX17" s="418"/>
      <c r="MMY17" s="418"/>
      <c r="MMZ17" s="418"/>
      <c r="MNA17" s="418"/>
      <c r="MNB17" s="418"/>
      <c r="MNC17" s="418"/>
      <c r="MND17" s="418"/>
      <c r="MNE17" s="418"/>
      <c r="MNF17" s="418"/>
      <c r="MNG17" s="418"/>
      <c r="MNH17" s="418"/>
      <c r="MNI17" s="418"/>
      <c r="MNJ17" s="418"/>
      <c r="MNK17" s="418"/>
      <c r="MNL17" s="418"/>
      <c r="MNM17" s="418"/>
      <c r="MNN17" s="418"/>
      <c r="MNO17" s="418"/>
      <c r="MNP17" s="418"/>
      <c r="MNQ17" s="418"/>
      <c r="MNR17" s="418"/>
      <c r="MNS17" s="418"/>
      <c r="MNT17" s="418"/>
      <c r="MNU17" s="418"/>
      <c r="MNV17" s="418"/>
      <c r="MNW17" s="418"/>
      <c r="MNX17" s="418"/>
      <c r="MNY17" s="418"/>
      <c r="MNZ17" s="418"/>
      <c r="MOA17" s="418"/>
      <c r="MOB17" s="418"/>
      <c r="MOC17" s="418"/>
      <c r="MOD17" s="418"/>
      <c r="MOE17" s="418"/>
      <c r="MOF17" s="418"/>
      <c r="MOG17" s="418"/>
      <c r="MOH17" s="418"/>
      <c r="MOI17" s="418"/>
      <c r="MOJ17" s="418"/>
      <c r="MOK17" s="418"/>
      <c r="MOL17" s="418"/>
      <c r="MOM17" s="418"/>
      <c r="MON17" s="418"/>
      <c r="MOO17" s="418"/>
      <c r="MOP17" s="418"/>
      <c r="MOQ17" s="418"/>
      <c r="MOR17" s="418"/>
      <c r="MOS17" s="418"/>
      <c r="MOT17" s="418"/>
      <c r="MOU17" s="418"/>
      <c r="MOV17" s="418"/>
      <c r="MOW17" s="418"/>
      <c r="MOX17" s="418"/>
      <c r="MOY17" s="418"/>
      <c r="MOZ17" s="418"/>
      <c r="MPA17" s="418"/>
      <c r="MPB17" s="418"/>
      <c r="MPC17" s="418"/>
      <c r="MPD17" s="418"/>
      <c r="MPE17" s="418"/>
      <c r="MPF17" s="418"/>
      <c r="MPG17" s="418"/>
      <c r="MPH17" s="418"/>
      <c r="MPI17" s="418"/>
      <c r="MPJ17" s="418"/>
      <c r="MPK17" s="418"/>
      <c r="MPL17" s="418"/>
      <c r="MPM17" s="418"/>
      <c r="MPN17" s="418"/>
      <c r="MPO17" s="418"/>
      <c r="MPP17" s="418"/>
      <c r="MPQ17" s="418"/>
      <c r="MPR17" s="418"/>
      <c r="MPS17" s="418"/>
      <c r="MPT17" s="418"/>
      <c r="MPU17" s="418"/>
      <c r="MPV17" s="418"/>
      <c r="MPW17" s="418"/>
      <c r="MPX17" s="418"/>
      <c r="MPY17" s="418"/>
      <c r="MPZ17" s="418"/>
      <c r="MQA17" s="418"/>
      <c r="MQB17" s="418"/>
      <c r="MQC17" s="418"/>
      <c r="MQD17" s="418"/>
      <c r="MQE17" s="418"/>
      <c r="MQF17" s="418"/>
      <c r="MQG17" s="418"/>
      <c r="MQH17" s="418"/>
      <c r="MQI17" s="418"/>
      <c r="MQJ17" s="418"/>
      <c r="MQK17" s="418"/>
      <c r="MQL17" s="418"/>
      <c r="MQM17" s="418"/>
      <c r="MQN17" s="418"/>
      <c r="MQO17" s="418"/>
      <c r="MQP17" s="418"/>
      <c r="MQQ17" s="418"/>
      <c r="MQR17" s="418"/>
      <c r="MQS17" s="418"/>
      <c r="MQT17" s="418"/>
      <c r="MQU17" s="418"/>
      <c r="MQV17" s="418"/>
      <c r="MQW17" s="418"/>
      <c r="MQX17" s="418"/>
      <c r="MQY17" s="418"/>
      <c r="MQZ17" s="418"/>
      <c r="MRA17" s="418"/>
      <c r="MRB17" s="418"/>
      <c r="MRC17" s="418"/>
      <c r="MRD17" s="418"/>
      <c r="MRE17" s="418"/>
      <c r="MRF17" s="418"/>
      <c r="MRG17" s="418"/>
      <c r="MRH17" s="418"/>
      <c r="MRI17" s="418"/>
      <c r="MRJ17" s="418"/>
      <c r="MRK17" s="418"/>
      <c r="MRL17" s="418"/>
      <c r="MRM17" s="418"/>
      <c r="MRN17" s="418"/>
      <c r="MRO17" s="418"/>
      <c r="MRP17" s="418"/>
      <c r="MRQ17" s="418"/>
      <c r="MRR17" s="418"/>
      <c r="MRS17" s="418"/>
      <c r="MRT17" s="418"/>
      <c r="MRU17" s="418"/>
      <c r="MRV17" s="418"/>
      <c r="MRW17" s="418"/>
      <c r="MRX17" s="418"/>
      <c r="MRY17" s="418"/>
      <c r="MRZ17" s="418"/>
      <c r="MSA17" s="418"/>
      <c r="MSB17" s="418"/>
      <c r="MSC17" s="418"/>
      <c r="MSD17" s="418"/>
      <c r="MSE17" s="418"/>
      <c r="MSF17" s="418"/>
      <c r="MSG17" s="418"/>
      <c r="MSH17" s="418"/>
      <c r="MSI17" s="418"/>
      <c r="MSJ17" s="418"/>
      <c r="MSK17" s="418"/>
      <c r="MSL17" s="418"/>
      <c r="MSM17" s="418"/>
      <c r="MSN17" s="418"/>
      <c r="MSO17" s="418"/>
      <c r="MSP17" s="418"/>
      <c r="MSQ17" s="418"/>
      <c r="MSR17" s="418"/>
      <c r="MSS17" s="418"/>
      <c r="MST17" s="418"/>
      <c r="MSU17" s="418"/>
      <c r="MSV17" s="418"/>
      <c r="MSW17" s="418"/>
      <c r="MSX17" s="418"/>
      <c r="MSY17" s="418"/>
      <c r="MSZ17" s="418"/>
      <c r="MTA17" s="418"/>
      <c r="MTB17" s="418"/>
      <c r="MTC17" s="418"/>
      <c r="MTD17" s="418"/>
      <c r="MTE17" s="418"/>
      <c r="MTF17" s="418"/>
      <c r="MTG17" s="418"/>
      <c r="MTH17" s="418"/>
      <c r="MTI17" s="418"/>
      <c r="MTJ17" s="418"/>
      <c r="MTK17" s="418"/>
      <c r="MTL17" s="418"/>
      <c r="MTM17" s="418"/>
      <c r="MTN17" s="418"/>
      <c r="MTO17" s="418"/>
      <c r="MTP17" s="418"/>
      <c r="MTQ17" s="418"/>
      <c r="MTR17" s="418"/>
      <c r="MTS17" s="418"/>
      <c r="MTT17" s="418"/>
      <c r="MTU17" s="418"/>
      <c r="MTV17" s="418"/>
      <c r="MTW17" s="418"/>
      <c r="MTX17" s="418"/>
      <c r="MTY17" s="418"/>
      <c r="MTZ17" s="418"/>
      <c r="MUA17" s="418"/>
      <c r="MUB17" s="418"/>
      <c r="MUC17" s="418"/>
      <c r="MUD17" s="418"/>
      <c r="MUE17" s="418"/>
      <c r="MUF17" s="418"/>
      <c r="MUG17" s="418"/>
      <c r="MUH17" s="418"/>
      <c r="MUI17" s="418"/>
      <c r="MUJ17" s="418"/>
      <c r="MUK17" s="418"/>
      <c r="MUL17" s="418"/>
      <c r="MUM17" s="418"/>
      <c r="MUN17" s="418"/>
      <c r="MUO17" s="418"/>
      <c r="MUP17" s="418"/>
      <c r="MUQ17" s="418"/>
      <c r="MUR17" s="418"/>
      <c r="MUS17" s="418"/>
      <c r="MUT17" s="418"/>
      <c r="MUU17" s="418"/>
      <c r="MUV17" s="418"/>
      <c r="MUW17" s="418"/>
      <c r="MUX17" s="418"/>
      <c r="MUY17" s="418"/>
      <c r="MUZ17" s="418"/>
      <c r="MVA17" s="418"/>
      <c r="MVB17" s="418"/>
      <c r="MVC17" s="418"/>
      <c r="MVD17" s="418"/>
      <c r="MVE17" s="418"/>
      <c r="MVF17" s="418"/>
      <c r="MVG17" s="418"/>
      <c r="MVH17" s="418"/>
      <c r="MVI17" s="418"/>
      <c r="MVJ17" s="418"/>
      <c r="MVK17" s="418"/>
      <c r="MVL17" s="418"/>
      <c r="MVM17" s="418"/>
      <c r="MVN17" s="418"/>
      <c r="MVO17" s="418"/>
      <c r="MVP17" s="418"/>
      <c r="MVQ17" s="418"/>
      <c r="MVR17" s="418"/>
      <c r="MVS17" s="418"/>
      <c r="MVT17" s="418"/>
      <c r="MVU17" s="418"/>
      <c r="MVV17" s="418"/>
      <c r="MVW17" s="418"/>
      <c r="MVX17" s="418"/>
      <c r="MVY17" s="418"/>
      <c r="MVZ17" s="418"/>
      <c r="MWA17" s="418"/>
      <c r="MWB17" s="418"/>
      <c r="MWC17" s="418"/>
      <c r="MWD17" s="418"/>
      <c r="MWE17" s="418"/>
      <c r="MWF17" s="418"/>
      <c r="MWG17" s="418"/>
      <c r="MWH17" s="418"/>
      <c r="MWI17" s="418"/>
      <c r="MWJ17" s="418"/>
      <c r="MWK17" s="418"/>
      <c r="MWL17" s="418"/>
      <c r="MWM17" s="418"/>
      <c r="MWN17" s="418"/>
      <c r="MWO17" s="418"/>
      <c r="MWP17" s="418"/>
      <c r="MWQ17" s="418"/>
      <c r="MWR17" s="418"/>
      <c r="MWS17" s="418"/>
      <c r="MWT17" s="418"/>
      <c r="MWU17" s="418"/>
      <c r="MWV17" s="418"/>
      <c r="MWW17" s="418"/>
      <c r="MWX17" s="418"/>
      <c r="MWY17" s="418"/>
      <c r="MWZ17" s="418"/>
      <c r="MXA17" s="418"/>
      <c r="MXB17" s="418"/>
      <c r="MXC17" s="418"/>
      <c r="MXD17" s="418"/>
      <c r="MXE17" s="418"/>
      <c r="MXF17" s="418"/>
      <c r="MXG17" s="418"/>
      <c r="MXH17" s="418"/>
      <c r="MXI17" s="418"/>
      <c r="MXJ17" s="418"/>
      <c r="MXK17" s="418"/>
      <c r="MXL17" s="418"/>
      <c r="MXM17" s="418"/>
      <c r="MXN17" s="418"/>
      <c r="MXO17" s="418"/>
      <c r="MXP17" s="418"/>
      <c r="MXQ17" s="418"/>
      <c r="MXR17" s="418"/>
      <c r="MXS17" s="418"/>
      <c r="MXT17" s="418"/>
      <c r="MXU17" s="418"/>
      <c r="MXV17" s="418"/>
      <c r="MXW17" s="418"/>
      <c r="MXX17" s="418"/>
      <c r="MXY17" s="418"/>
      <c r="MXZ17" s="418"/>
      <c r="MYA17" s="418"/>
      <c r="MYB17" s="418"/>
      <c r="MYC17" s="418"/>
      <c r="MYD17" s="418"/>
      <c r="MYE17" s="418"/>
      <c r="MYF17" s="418"/>
      <c r="MYG17" s="418"/>
      <c r="MYH17" s="418"/>
      <c r="MYI17" s="418"/>
      <c r="MYJ17" s="418"/>
      <c r="MYK17" s="418"/>
      <c r="MYL17" s="418"/>
      <c r="MYM17" s="418"/>
      <c r="MYN17" s="418"/>
      <c r="MYO17" s="418"/>
      <c r="MYP17" s="418"/>
      <c r="MYQ17" s="418"/>
      <c r="MYR17" s="418"/>
      <c r="MYS17" s="418"/>
      <c r="MYT17" s="418"/>
      <c r="MYU17" s="418"/>
      <c r="MYV17" s="418"/>
      <c r="MYW17" s="418"/>
      <c r="MYX17" s="418"/>
      <c r="MYY17" s="418"/>
      <c r="MYZ17" s="418"/>
      <c r="MZA17" s="418"/>
      <c r="MZB17" s="418"/>
      <c r="MZC17" s="418"/>
      <c r="MZD17" s="418"/>
      <c r="MZE17" s="418"/>
      <c r="MZF17" s="418"/>
      <c r="MZG17" s="418"/>
      <c r="MZH17" s="418"/>
      <c r="MZI17" s="418"/>
      <c r="MZJ17" s="418"/>
      <c r="MZK17" s="418"/>
      <c r="MZL17" s="418"/>
      <c r="MZM17" s="418"/>
      <c r="MZN17" s="418"/>
      <c r="MZO17" s="418"/>
      <c r="MZP17" s="418"/>
      <c r="MZQ17" s="418"/>
      <c r="MZR17" s="418"/>
      <c r="MZS17" s="418"/>
      <c r="MZT17" s="418"/>
      <c r="MZU17" s="418"/>
      <c r="MZV17" s="418"/>
      <c r="MZW17" s="418"/>
      <c r="MZX17" s="418"/>
      <c r="MZY17" s="418"/>
      <c r="MZZ17" s="418"/>
      <c r="NAA17" s="418"/>
      <c r="NAB17" s="418"/>
      <c r="NAC17" s="418"/>
      <c r="NAD17" s="418"/>
      <c r="NAE17" s="418"/>
      <c r="NAF17" s="418"/>
      <c r="NAG17" s="418"/>
      <c r="NAH17" s="418"/>
      <c r="NAI17" s="418"/>
      <c r="NAJ17" s="418"/>
      <c r="NAK17" s="418"/>
      <c r="NAL17" s="418"/>
      <c r="NAM17" s="418"/>
      <c r="NAN17" s="418"/>
      <c r="NAO17" s="418"/>
      <c r="NAP17" s="418"/>
      <c r="NAQ17" s="418"/>
      <c r="NAR17" s="418"/>
      <c r="NAS17" s="418"/>
      <c r="NAT17" s="418"/>
      <c r="NAU17" s="418"/>
      <c r="NAV17" s="418"/>
      <c r="NAW17" s="418"/>
      <c r="NAX17" s="418"/>
      <c r="NAY17" s="418"/>
      <c r="NAZ17" s="418"/>
      <c r="NBA17" s="418"/>
      <c r="NBB17" s="418"/>
      <c r="NBC17" s="418"/>
      <c r="NBD17" s="418"/>
      <c r="NBE17" s="418"/>
      <c r="NBF17" s="418"/>
      <c r="NBG17" s="418"/>
      <c r="NBH17" s="418"/>
      <c r="NBI17" s="418"/>
      <c r="NBJ17" s="418"/>
      <c r="NBK17" s="418"/>
      <c r="NBL17" s="418"/>
      <c r="NBM17" s="418"/>
      <c r="NBN17" s="418"/>
      <c r="NBO17" s="418"/>
      <c r="NBP17" s="418"/>
      <c r="NBQ17" s="418"/>
      <c r="NBR17" s="418"/>
      <c r="NBS17" s="418"/>
      <c r="NBT17" s="418"/>
      <c r="NBU17" s="418"/>
      <c r="NBV17" s="418"/>
      <c r="NBW17" s="418"/>
      <c r="NBX17" s="418"/>
      <c r="NBY17" s="418"/>
      <c r="NBZ17" s="418"/>
      <c r="NCA17" s="418"/>
      <c r="NCB17" s="418"/>
      <c r="NCC17" s="418"/>
      <c r="NCD17" s="418"/>
      <c r="NCE17" s="418"/>
      <c r="NCF17" s="418"/>
      <c r="NCG17" s="418"/>
      <c r="NCH17" s="418"/>
      <c r="NCI17" s="418"/>
      <c r="NCJ17" s="418"/>
      <c r="NCK17" s="418"/>
      <c r="NCL17" s="418"/>
      <c r="NCM17" s="418"/>
      <c r="NCN17" s="418"/>
      <c r="NCO17" s="418"/>
      <c r="NCP17" s="418"/>
      <c r="NCQ17" s="418"/>
      <c r="NCR17" s="418"/>
      <c r="NCS17" s="418"/>
      <c r="NCT17" s="418"/>
      <c r="NCU17" s="418"/>
      <c r="NCV17" s="418"/>
      <c r="NCW17" s="418"/>
      <c r="NCX17" s="418"/>
      <c r="NCY17" s="418"/>
      <c r="NCZ17" s="418"/>
      <c r="NDA17" s="418"/>
      <c r="NDB17" s="418"/>
      <c r="NDC17" s="418"/>
      <c r="NDD17" s="418"/>
      <c r="NDE17" s="418"/>
      <c r="NDF17" s="418"/>
      <c r="NDG17" s="418"/>
      <c r="NDH17" s="418"/>
      <c r="NDI17" s="418"/>
      <c r="NDJ17" s="418"/>
      <c r="NDK17" s="418"/>
      <c r="NDL17" s="418"/>
      <c r="NDM17" s="418"/>
      <c r="NDN17" s="418"/>
      <c r="NDO17" s="418"/>
      <c r="NDP17" s="418"/>
      <c r="NDQ17" s="418"/>
      <c r="NDR17" s="418"/>
      <c r="NDS17" s="418"/>
      <c r="NDT17" s="418"/>
      <c r="NDU17" s="418"/>
      <c r="NDV17" s="418"/>
      <c r="NDW17" s="418"/>
      <c r="NDX17" s="418"/>
      <c r="NDY17" s="418"/>
      <c r="NDZ17" s="418"/>
      <c r="NEA17" s="418"/>
      <c r="NEB17" s="418"/>
      <c r="NEC17" s="418"/>
      <c r="NED17" s="418"/>
      <c r="NEE17" s="418"/>
      <c r="NEF17" s="418"/>
      <c r="NEG17" s="418"/>
      <c r="NEH17" s="418"/>
      <c r="NEI17" s="418"/>
      <c r="NEJ17" s="418"/>
      <c r="NEK17" s="418"/>
      <c r="NEL17" s="418"/>
      <c r="NEM17" s="418"/>
      <c r="NEN17" s="418"/>
      <c r="NEO17" s="418"/>
      <c r="NEP17" s="418"/>
      <c r="NEQ17" s="418"/>
      <c r="NER17" s="418"/>
      <c r="NES17" s="418"/>
      <c r="NET17" s="418"/>
      <c r="NEU17" s="418"/>
      <c r="NEV17" s="418"/>
      <c r="NEW17" s="418"/>
      <c r="NEX17" s="418"/>
      <c r="NEY17" s="418"/>
      <c r="NEZ17" s="418"/>
      <c r="NFA17" s="418"/>
      <c r="NFB17" s="418"/>
      <c r="NFC17" s="418"/>
      <c r="NFD17" s="418"/>
      <c r="NFE17" s="418"/>
      <c r="NFF17" s="418"/>
      <c r="NFG17" s="418"/>
      <c r="NFH17" s="418"/>
      <c r="NFI17" s="418"/>
      <c r="NFJ17" s="418"/>
      <c r="NFK17" s="418"/>
      <c r="NFL17" s="418"/>
      <c r="NFM17" s="418"/>
      <c r="NFN17" s="418"/>
      <c r="NFO17" s="418"/>
      <c r="NFP17" s="418"/>
      <c r="NFQ17" s="418"/>
      <c r="NFR17" s="418"/>
      <c r="NFS17" s="418"/>
      <c r="NFT17" s="418"/>
      <c r="NFU17" s="418"/>
      <c r="NFV17" s="418"/>
      <c r="NFW17" s="418"/>
      <c r="NFX17" s="418"/>
      <c r="NFY17" s="418"/>
      <c r="NFZ17" s="418"/>
      <c r="NGA17" s="418"/>
      <c r="NGB17" s="418"/>
      <c r="NGC17" s="418"/>
      <c r="NGD17" s="418"/>
      <c r="NGE17" s="418"/>
      <c r="NGF17" s="418"/>
      <c r="NGG17" s="418"/>
      <c r="NGH17" s="418"/>
      <c r="NGI17" s="418"/>
      <c r="NGJ17" s="418"/>
      <c r="NGK17" s="418"/>
      <c r="NGL17" s="418"/>
      <c r="NGM17" s="418"/>
      <c r="NGN17" s="418"/>
      <c r="NGO17" s="418"/>
      <c r="NGP17" s="418"/>
      <c r="NGQ17" s="418"/>
      <c r="NGR17" s="418"/>
      <c r="NGS17" s="418"/>
      <c r="NGT17" s="418"/>
      <c r="NGU17" s="418"/>
      <c r="NGV17" s="418"/>
      <c r="NGW17" s="418"/>
      <c r="NGX17" s="418"/>
      <c r="NGY17" s="418"/>
      <c r="NGZ17" s="418"/>
      <c r="NHA17" s="418"/>
      <c r="NHB17" s="418"/>
      <c r="NHC17" s="418"/>
      <c r="NHD17" s="418"/>
      <c r="NHE17" s="418"/>
      <c r="NHF17" s="418"/>
      <c r="NHG17" s="418"/>
      <c r="NHH17" s="418"/>
      <c r="NHI17" s="418"/>
      <c r="NHJ17" s="418"/>
      <c r="NHK17" s="418"/>
      <c r="NHL17" s="418"/>
      <c r="NHM17" s="418"/>
      <c r="NHN17" s="418"/>
      <c r="NHO17" s="418"/>
      <c r="NHP17" s="418"/>
      <c r="NHQ17" s="418"/>
      <c r="NHR17" s="418"/>
      <c r="NHS17" s="418"/>
      <c r="NHT17" s="418"/>
      <c r="NHU17" s="418"/>
      <c r="NHV17" s="418"/>
      <c r="NHW17" s="418"/>
      <c r="NHX17" s="418"/>
      <c r="NHY17" s="418"/>
      <c r="NHZ17" s="418"/>
      <c r="NIA17" s="418"/>
      <c r="NIB17" s="418"/>
      <c r="NIC17" s="418"/>
      <c r="NID17" s="418"/>
      <c r="NIE17" s="418"/>
      <c r="NIF17" s="418"/>
      <c r="NIG17" s="418"/>
      <c r="NIH17" s="418"/>
      <c r="NII17" s="418"/>
      <c r="NIJ17" s="418"/>
      <c r="NIK17" s="418"/>
      <c r="NIL17" s="418"/>
      <c r="NIM17" s="418"/>
      <c r="NIN17" s="418"/>
      <c r="NIO17" s="418"/>
      <c r="NIP17" s="418"/>
      <c r="NIQ17" s="418"/>
      <c r="NIR17" s="418"/>
      <c r="NIS17" s="418"/>
      <c r="NIT17" s="418"/>
      <c r="NIU17" s="418"/>
      <c r="NIV17" s="418"/>
      <c r="NIW17" s="418"/>
      <c r="NIX17" s="418"/>
      <c r="NIY17" s="418"/>
      <c r="NIZ17" s="418"/>
      <c r="NJA17" s="418"/>
      <c r="NJB17" s="418"/>
      <c r="NJC17" s="418"/>
      <c r="NJD17" s="418"/>
      <c r="NJE17" s="418"/>
      <c r="NJF17" s="418"/>
      <c r="NJG17" s="418"/>
      <c r="NJH17" s="418"/>
      <c r="NJI17" s="418"/>
      <c r="NJJ17" s="418"/>
      <c r="NJK17" s="418"/>
      <c r="NJL17" s="418"/>
      <c r="NJM17" s="418"/>
      <c r="NJN17" s="418"/>
      <c r="NJO17" s="418"/>
      <c r="NJP17" s="418"/>
      <c r="NJQ17" s="418"/>
      <c r="NJR17" s="418"/>
      <c r="NJS17" s="418"/>
      <c r="NJT17" s="418"/>
      <c r="NJU17" s="418"/>
      <c r="NJV17" s="418"/>
      <c r="NJW17" s="418"/>
      <c r="NJX17" s="418"/>
      <c r="NJY17" s="418"/>
      <c r="NJZ17" s="418"/>
      <c r="NKA17" s="418"/>
      <c r="NKB17" s="418"/>
      <c r="NKC17" s="418"/>
      <c r="NKD17" s="418"/>
      <c r="NKE17" s="418"/>
      <c r="NKF17" s="418"/>
      <c r="NKG17" s="418"/>
      <c r="NKH17" s="418"/>
      <c r="NKI17" s="418"/>
      <c r="NKJ17" s="418"/>
      <c r="NKK17" s="418"/>
      <c r="NKL17" s="418"/>
      <c r="NKM17" s="418"/>
      <c r="NKN17" s="418"/>
      <c r="NKO17" s="418"/>
      <c r="NKP17" s="418"/>
      <c r="NKQ17" s="418"/>
      <c r="NKR17" s="418"/>
      <c r="NKS17" s="418"/>
      <c r="NKT17" s="418"/>
      <c r="NKU17" s="418"/>
      <c r="NKV17" s="418"/>
      <c r="NKW17" s="418"/>
      <c r="NKX17" s="418"/>
      <c r="NKY17" s="418"/>
      <c r="NKZ17" s="418"/>
      <c r="NLA17" s="418"/>
      <c r="NLB17" s="418"/>
      <c r="NLC17" s="418"/>
      <c r="NLD17" s="418"/>
      <c r="NLE17" s="418"/>
      <c r="NLF17" s="418"/>
      <c r="NLG17" s="418"/>
      <c r="NLH17" s="418"/>
      <c r="NLI17" s="418"/>
      <c r="NLJ17" s="418"/>
      <c r="NLK17" s="418"/>
      <c r="NLL17" s="418"/>
      <c r="NLM17" s="418"/>
      <c r="NLN17" s="418"/>
      <c r="NLO17" s="418"/>
      <c r="NLP17" s="418"/>
      <c r="NLQ17" s="418"/>
      <c r="NLR17" s="418"/>
      <c r="NLS17" s="418"/>
      <c r="NLT17" s="418"/>
      <c r="NLU17" s="418"/>
      <c r="NLV17" s="418"/>
      <c r="NLW17" s="418"/>
      <c r="NLX17" s="418"/>
      <c r="NLY17" s="418"/>
      <c r="NLZ17" s="418"/>
      <c r="NMA17" s="418"/>
      <c r="NMB17" s="418"/>
      <c r="NMC17" s="418"/>
      <c r="NMD17" s="418"/>
      <c r="NME17" s="418"/>
      <c r="NMF17" s="418"/>
      <c r="NMG17" s="418"/>
      <c r="NMH17" s="418"/>
      <c r="NMI17" s="418"/>
      <c r="NMJ17" s="418"/>
      <c r="NMK17" s="418"/>
      <c r="NML17" s="418"/>
      <c r="NMM17" s="418"/>
      <c r="NMN17" s="418"/>
      <c r="NMO17" s="418"/>
      <c r="NMP17" s="418"/>
      <c r="NMQ17" s="418"/>
      <c r="NMR17" s="418"/>
      <c r="NMS17" s="418"/>
      <c r="NMT17" s="418"/>
      <c r="NMU17" s="418"/>
      <c r="NMV17" s="418"/>
      <c r="NMW17" s="418"/>
      <c r="NMX17" s="418"/>
      <c r="NMY17" s="418"/>
      <c r="NMZ17" s="418"/>
      <c r="NNA17" s="418"/>
      <c r="NNB17" s="418"/>
      <c r="NNC17" s="418"/>
      <c r="NND17" s="418"/>
      <c r="NNE17" s="418"/>
      <c r="NNF17" s="418"/>
      <c r="NNG17" s="418"/>
      <c r="NNH17" s="418"/>
      <c r="NNI17" s="418"/>
      <c r="NNJ17" s="418"/>
      <c r="NNK17" s="418"/>
      <c r="NNL17" s="418"/>
      <c r="NNM17" s="418"/>
      <c r="NNN17" s="418"/>
      <c r="NNO17" s="418"/>
      <c r="NNP17" s="418"/>
      <c r="NNQ17" s="418"/>
      <c r="NNR17" s="418"/>
      <c r="NNS17" s="418"/>
      <c r="NNT17" s="418"/>
      <c r="NNU17" s="418"/>
      <c r="NNV17" s="418"/>
      <c r="NNW17" s="418"/>
      <c r="NNX17" s="418"/>
      <c r="NNY17" s="418"/>
      <c r="NNZ17" s="418"/>
      <c r="NOA17" s="418"/>
      <c r="NOB17" s="418"/>
      <c r="NOC17" s="418"/>
      <c r="NOD17" s="418"/>
      <c r="NOE17" s="418"/>
      <c r="NOF17" s="418"/>
      <c r="NOG17" s="418"/>
      <c r="NOH17" s="418"/>
      <c r="NOI17" s="418"/>
      <c r="NOJ17" s="418"/>
      <c r="NOK17" s="418"/>
      <c r="NOL17" s="418"/>
      <c r="NOM17" s="418"/>
      <c r="NON17" s="418"/>
      <c r="NOO17" s="418"/>
      <c r="NOP17" s="418"/>
      <c r="NOQ17" s="418"/>
      <c r="NOR17" s="418"/>
      <c r="NOS17" s="418"/>
      <c r="NOT17" s="418"/>
      <c r="NOU17" s="418"/>
      <c r="NOV17" s="418"/>
      <c r="NOW17" s="418"/>
      <c r="NOX17" s="418"/>
      <c r="NOY17" s="418"/>
      <c r="NOZ17" s="418"/>
      <c r="NPA17" s="418"/>
      <c r="NPB17" s="418"/>
      <c r="NPC17" s="418"/>
      <c r="NPD17" s="418"/>
      <c r="NPE17" s="418"/>
      <c r="NPF17" s="418"/>
      <c r="NPG17" s="418"/>
      <c r="NPH17" s="418"/>
      <c r="NPI17" s="418"/>
      <c r="NPJ17" s="418"/>
      <c r="NPK17" s="418"/>
      <c r="NPL17" s="418"/>
      <c r="NPM17" s="418"/>
      <c r="NPN17" s="418"/>
      <c r="NPO17" s="418"/>
      <c r="NPP17" s="418"/>
      <c r="NPQ17" s="418"/>
      <c r="NPR17" s="418"/>
      <c r="NPS17" s="418"/>
      <c r="NPT17" s="418"/>
      <c r="NPU17" s="418"/>
      <c r="NPV17" s="418"/>
      <c r="NPW17" s="418"/>
      <c r="NPX17" s="418"/>
      <c r="NPY17" s="418"/>
      <c r="NPZ17" s="418"/>
      <c r="NQA17" s="418"/>
      <c r="NQB17" s="418"/>
      <c r="NQC17" s="418"/>
      <c r="NQD17" s="418"/>
      <c r="NQE17" s="418"/>
      <c r="NQF17" s="418"/>
      <c r="NQG17" s="418"/>
      <c r="NQH17" s="418"/>
      <c r="NQI17" s="418"/>
      <c r="NQJ17" s="418"/>
      <c r="NQK17" s="418"/>
      <c r="NQL17" s="418"/>
      <c r="NQM17" s="418"/>
      <c r="NQN17" s="418"/>
      <c r="NQO17" s="418"/>
      <c r="NQP17" s="418"/>
      <c r="NQQ17" s="418"/>
      <c r="NQR17" s="418"/>
      <c r="NQS17" s="418"/>
      <c r="NQT17" s="418"/>
      <c r="NQU17" s="418"/>
      <c r="NQV17" s="418"/>
      <c r="NQW17" s="418"/>
      <c r="NQX17" s="418"/>
      <c r="NQY17" s="418"/>
      <c r="NQZ17" s="418"/>
      <c r="NRA17" s="418"/>
      <c r="NRB17" s="418"/>
      <c r="NRC17" s="418"/>
      <c r="NRD17" s="418"/>
      <c r="NRE17" s="418"/>
      <c r="NRF17" s="418"/>
      <c r="NRG17" s="418"/>
      <c r="NRH17" s="418"/>
      <c r="NRI17" s="418"/>
      <c r="NRJ17" s="418"/>
      <c r="NRK17" s="418"/>
      <c r="NRL17" s="418"/>
      <c r="NRM17" s="418"/>
      <c r="NRN17" s="418"/>
      <c r="NRO17" s="418"/>
      <c r="NRP17" s="418"/>
      <c r="NRQ17" s="418"/>
      <c r="NRR17" s="418"/>
      <c r="NRS17" s="418"/>
      <c r="NRT17" s="418"/>
      <c r="NRU17" s="418"/>
      <c r="NRV17" s="418"/>
      <c r="NRW17" s="418"/>
      <c r="NRX17" s="418"/>
      <c r="NRY17" s="418"/>
      <c r="NRZ17" s="418"/>
      <c r="NSA17" s="418"/>
      <c r="NSB17" s="418"/>
      <c r="NSC17" s="418"/>
      <c r="NSD17" s="418"/>
      <c r="NSE17" s="418"/>
      <c r="NSF17" s="418"/>
      <c r="NSG17" s="418"/>
      <c r="NSH17" s="418"/>
      <c r="NSI17" s="418"/>
      <c r="NSJ17" s="418"/>
      <c r="NSK17" s="418"/>
      <c r="NSL17" s="418"/>
      <c r="NSM17" s="418"/>
      <c r="NSN17" s="418"/>
      <c r="NSO17" s="418"/>
      <c r="NSP17" s="418"/>
      <c r="NSQ17" s="418"/>
      <c r="NSR17" s="418"/>
      <c r="NSS17" s="418"/>
      <c r="NST17" s="418"/>
      <c r="NSU17" s="418"/>
      <c r="NSV17" s="418"/>
      <c r="NSW17" s="418"/>
      <c r="NSX17" s="418"/>
      <c r="NSY17" s="418"/>
      <c r="NSZ17" s="418"/>
      <c r="NTA17" s="418"/>
      <c r="NTB17" s="418"/>
      <c r="NTC17" s="418"/>
      <c r="NTD17" s="418"/>
      <c r="NTE17" s="418"/>
      <c r="NTF17" s="418"/>
      <c r="NTG17" s="418"/>
      <c r="NTH17" s="418"/>
      <c r="NTI17" s="418"/>
      <c r="NTJ17" s="418"/>
      <c r="NTK17" s="418"/>
      <c r="NTL17" s="418"/>
      <c r="NTM17" s="418"/>
      <c r="NTN17" s="418"/>
      <c r="NTO17" s="418"/>
      <c r="NTP17" s="418"/>
      <c r="NTQ17" s="418"/>
      <c r="NTR17" s="418"/>
      <c r="NTS17" s="418"/>
      <c r="NTT17" s="418"/>
      <c r="NTU17" s="418"/>
      <c r="NTV17" s="418"/>
      <c r="NTW17" s="418"/>
      <c r="NTX17" s="418"/>
      <c r="NTY17" s="418"/>
      <c r="NTZ17" s="418"/>
      <c r="NUA17" s="418"/>
      <c r="NUB17" s="418"/>
      <c r="NUC17" s="418"/>
      <c r="NUD17" s="418"/>
      <c r="NUE17" s="418"/>
      <c r="NUF17" s="418"/>
      <c r="NUG17" s="418"/>
      <c r="NUH17" s="418"/>
      <c r="NUI17" s="418"/>
      <c r="NUJ17" s="418"/>
      <c r="NUK17" s="418"/>
      <c r="NUL17" s="418"/>
      <c r="NUM17" s="418"/>
      <c r="NUN17" s="418"/>
      <c r="NUO17" s="418"/>
      <c r="NUP17" s="418"/>
      <c r="NUQ17" s="418"/>
      <c r="NUR17" s="418"/>
      <c r="NUS17" s="418"/>
      <c r="NUT17" s="418"/>
      <c r="NUU17" s="418"/>
      <c r="NUV17" s="418"/>
      <c r="NUW17" s="418"/>
      <c r="NUX17" s="418"/>
      <c r="NUY17" s="418"/>
      <c r="NUZ17" s="418"/>
      <c r="NVA17" s="418"/>
      <c r="NVB17" s="418"/>
      <c r="NVC17" s="418"/>
      <c r="NVD17" s="418"/>
      <c r="NVE17" s="418"/>
      <c r="NVF17" s="418"/>
      <c r="NVG17" s="418"/>
      <c r="NVH17" s="418"/>
      <c r="NVI17" s="418"/>
      <c r="NVJ17" s="418"/>
      <c r="NVK17" s="418"/>
      <c r="NVL17" s="418"/>
      <c r="NVM17" s="418"/>
      <c r="NVN17" s="418"/>
      <c r="NVO17" s="418"/>
      <c r="NVP17" s="418"/>
      <c r="NVQ17" s="418"/>
      <c r="NVR17" s="418"/>
      <c r="NVS17" s="418"/>
      <c r="NVT17" s="418"/>
      <c r="NVU17" s="418"/>
      <c r="NVV17" s="418"/>
      <c r="NVW17" s="418"/>
      <c r="NVX17" s="418"/>
      <c r="NVY17" s="418"/>
      <c r="NVZ17" s="418"/>
      <c r="NWA17" s="418"/>
      <c r="NWB17" s="418"/>
      <c r="NWC17" s="418"/>
      <c r="NWD17" s="418"/>
      <c r="NWE17" s="418"/>
      <c r="NWF17" s="418"/>
      <c r="NWG17" s="418"/>
      <c r="NWH17" s="418"/>
      <c r="NWI17" s="418"/>
      <c r="NWJ17" s="418"/>
      <c r="NWK17" s="418"/>
      <c r="NWL17" s="418"/>
      <c r="NWM17" s="418"/>
      <c r="NWN17" s="418"/>
      <c r="NWO17" s="418"/>
      <c r="NWP17" s="418"/>
      <c r="NWQ17" s="418"/>
      <c r="NWR17" s="418"/>
      <c r="NWS17" s="418"/>
      <c r="NWT17" s="418"/>
      <c r="NWU17" s="418"/>
      <c r="NWV17" s="418"/>
      <c r="NWW17" s="418"/>
      <c r="NWX17" s="418"/>
      <c r="NWY17" s="418"/>
      <c r="NWZ17" s="418"/>
      <c r="NXA17" s="418"/>
      <c r="NXB17" s="418"/>
      <c r="NXC17" s="418"/>
      <c r="NXD17" s="418"/>
      <c r="NXE17" s="418"/>
      <c r="NXF17" s="418"/>
      <c r="NXG17" s="418"/>
      <c r="NXH17" s="418"/>
      <c r="NXI17" s="418"/>
      <c r="NXJ17" s="418"/>
      <c r="NXK17" s="418"/>
      <c r="NXL17" s="418"/>
      <c r="NXM17" s="418"/>
      <c r="NXN17" s="418"/>
      <c r="NXO17" s="418"/>
      <c r="NXP17" s="418"/>
      <c r="NXQ17" s="418"/>
      <c r="NXR17" s="418"/>
      <c r="NXS17" s="418"/>
      <c r="NXT17" s="418"/>
      <c r="NXU17" s="418"/>
      <c r="NXV17" s="418"/>
      <c r="NXW17" s="418"/>
      <c r="NXX17" s="418"/>
      <c r="NXY17" s="418"/>
      <c r="NXZ17" s="418"/>
      <c r="NYA17" s="418"/>
      <c r="NYB17" s="418"/>
      <c r="NYC17" s="418"/>
      <c r="NYD17" s="418"/>
      <c r="NYE17" s="418"/>
      <c r="NYF17" s="418"/>
      <c r="NYG17" s="418"/>
      <c r="NYH17" s="418"/>
      <c r="NYI17" s="418"/>
      <c r="NYJ17" s="418"/>
      <c r="NYK17" s="418"/>
      <c r="NYL17" s="418"/>
      <c r="NYM17" s="418"/>
      <c r="NYN17" s="418"/>
      <c r="NYO17" s="418"/>
      <c r="NYP17" s="418"/>
      <c r="NYQ17" s="418"/>
      <c r="NYR17" s="418"/>
      <c r="NYS17" s="418"/>
      <c r="NYT17" s="418"/>
      <c r="NYU17" s="418"/>
      <c r="NYV17" s="418"/>
      <c r="NYW17" s="418"/>
      <c r="NYX17" s="418"/>
      <c r="NYY17" s="418"/>
      <c r="NYZ17" s="418"/>
      <c r="NZA17" s="418"/>
      <c r="NZB17" s="418"/>
      <c r="NZC17" s="418"/>
      <c r="NZD17" s="418"/>
      <c r="NZE17" s="418"/>
      <c r="NZF17" s="418"/>
      <c r="NZG17" s="418"/>
      <c r="NZH17" s="418"/>
      <c r="NZI17" s="418"/>
      <c r="NZJ17" s="418"/>
      <c r="NZK17" s="418"/>
      <c r="NZL17" s="418"/>
      <c r="NZM17" s="418"/>
      <c r="NZN17" s="418"/>
      <c r="NZO17" s="418"/>
      <c r="NZP17" s="418"/>
      <c r="NZQ17" s="418"/>
      <c r="NZR17" s="418"/>
      <c r="NZS17" s="418"/>
      <c r="NZT17" s="418"/>
      <c r="NZU17" s="418"/>
      <c r="NZV17" s="418"/>
      <c r="NZW17" s="418"/>
      <c r="NZX17" s="418"/>
      <c r="NZY17" s="418"/>
      <c r="NZZ17" s="418"/>
      <c r="OAA17" s="418"/>
      <c r="OAB17" s="418"/>
      <c r="OAC17" s="418"/>
      <c r="OAD17" s="418"/>
      <c r="OAE17" s="418"/>
      <c r="OAF17" s="418"/>
      <c r="OAG17" s="418"/>
      <c r="OAH17" s="418"/>
      <c r="OAI17" s="418"/>
      <c r="OAJ17" s="418"/>
      <c r="OAK17" s="418"/>
      <c r="OAL17" s="418"/>
      <c r="OAM17" s="418"/>
      <c r="OAN17" s="418"/>
      <c r="OAO17" s="418"/>
      <c r="OAP17" s="418"/>
      <c r="OAQ17" s="418"/>
      <c r="OAR17" s="418"/>
      <c r="OAS17" s="418"/>
      <c r="OAT17" s="418"/>
      <c r="OAU17" s="418"/>
      <c r="OAV17" s="418"/>
      <c r="OAW17" s="418"/>
      <c r="OAX17" s="418"/>
      <c r="OAY17" s="418"/>
      <c r="OAZ17" s="418"/>
      <c r="OBA17" s="418"/>
      <c r="OBB17" s="418"/>
      <c r="OBC17" s="418"/>
      <c r="OBD17" s="418"/>
      <c r="OBE17" s="418"/>
      <c r="OBF17" s="418"/>
      <c r="OBG17" s="418"/>
      <c r="OBH17" s="418"/>
      <c r="OBI17" s="418"/>
      <c r="OBJ17" s="418"/>
      <c r="OBK17" s="418"/>
      <c r="OBL17" s="418"/>
      <c r="OBM17" s="418"/>
      <c r="OBN17" s="418"/>
      <c r="OBO17" s="418"/>
      <c r="OBP17" s="418"/>
      <c r="OBQ17" s="418"/>
      <c r="OBR17" s="418"/>
      <c r="OBS17" s="418"/>
      <c r="OBT17" s="418"/>
      <c r="OBU17" s="418"/>
      <c r="OBV17" s="418"/>
      <c r="OBW17" s="418"/>
      <c r="OBX17" s="418"/>
      <c r="OBY17" s="418"/>
      <c r="OBZ17" s="418"/>
      <c r="OCA17" s="418"/>
      <c r="OCB17" s="418"/>
      <c r="OCC17" s="418"/>
      <c r="OCD17" s="418"/>
      <c r="OCE17" s="418"/>
      <c r="OCF17" s="418"/>
      <c r="OCG17" s="418"/>
      <c r="OCH17" s="418"/>
      <c r="OCI17" s="418"/>
      <c r="OCJ17" s="418"/>
      <c r="OCK17" s="418"/>
      <c r="OCL17" s="418"/>
      <c r="OCM17" s="418"/>
      <c r="OCN17" s="418"/>
      <c r="OCO17" s="418"/>
      <c r="OCP17" s="418"/>
      <c r="OCQ17" s="418"/>
      <c r="OCR17" s="418"/>
      <c r="OCS17" s="418"/>
      <c r="OCT17" s="418"/>
      <c r="OCU17" s="418"/>
      <c r="OCV17" s="418"/>
      <c r="OCW17" s="418"/>
      <c r="OCX17" s="418"/>
      <c r="OCY17" s="418"/>
      <c r="OCZ17" s="418"/>
      <c r="ODA17" s="418"/>
      <c r="ODB17" s="418"/>
      <c r="ODC17" s="418"/>
      <c r="ODD17" s="418"/>
      <c r="ODE17" s="418"/>
      <c r="ODF17" s="418"/>
      <c r="ODG17" s="418"/>
      <c r="ODH17" s="418"/>
      <c r="ODI17" s="418"/>
      <c r="ODJ17" s="418"/>
      <c r="ODK17" s="418"/>
      <c r="ODL17" s="418"/>
      <c r="ODM17" s="418"/>
      <c r="ODN17" s="418"/>
      <c r="ODO17" s="418"/>
      <c r="ODP17" s="418"/>
      <c r="ODQ17" s="418"/>
      <c r="ODR17" s="418"/>
      <c r="ODS17" s="418"/>
      <c r="ODT17" s="418"/>
      <c r="ODU17" s="418"/>
      <c r="ODV17" s="418"/>
      <c r="ODW17" s="418"/>
      <c r="ODX17" s="418"/>
      <c r="ODY17" s="418"/>
      <c r="ODZ17" s="418"/>
      <c r="OEA17" s="418"/>
      <c r="OEB17" s="418"/>
      <c r="OEC17" s="418"/>
      <c r="OED17" s="418"/>
      <c r="OEE17" s="418"/>
      <c r="OEF17" s="418"/>
      <c r="OEG17" s="418"/>
      <c r="OEH17" s="418"/>
      <c r="OEI17" s="418"/>
      <c r="OEJ17" s="418"/>
      <c r="OEK17" s="418"/>
      <c r="OEL17" s="418"/>
      <c r="OEM17" s="418"/>
      <c r="OEN17" s="418"/>
      <c r="OEO17" s="418"/>
      <c r="OEP17" s="418"/>
      <c r="OEQ17" s="418"/>
      <c r="OER17" s="418"/>
      <c r="OES17" s="418"/>
      <c r="OET17" s="418"/>
      <c r="OEU17" s="418"/>
      <c r="OEV17" s="418"/>
      <c r="OEW17" s="418"/>
      <c r="OEX17" s="418"/>
      <c r="OEY17" s="418"/>
      <c r="OEZ17" s="418"/>
      <c r="OFA17" s="418"/>
      <c r="OFB17" s="418"/>
      <c r="OFC17" s="418"/>
      <c r="OFD17" s="418"/>
      <c r="OFE17" s="418"/>
      <c r="OFF17" s="418"/>
      <c r="OFG17" s="418"/>
      <c r="OFH17" s="418"/>
      <c r="OFI17" s="418"/>
      <c r="OFJ17" s="418"/>
      <c r="OFK17" s="418"/>
      <c r="OFL17" s="418"/>
      <c r="OFM17" s="418"/>
      <c r="OFN17" s="418"/>
      <c r="OFO17" s="418"/>
      <c r="OFP17" s="418"/>
      <c r="OFQ17" s="418"/>
      <c r="OFR17" s="418"/>
      <c r="OFS17" s="418"/>
      <c r="OFT17" s="418"/>
      <c r="OFU17" s="418"/>
      <c r="OFV17" s="418"/>
      <c r="OFW17" s="418"/>
      <c r="OFX17" s="418"/>
      <c r="OFY17" s="418"/>
      <c r="OFZ17" s="418"/>
      <c r="OGA17" s="418"/>
      <c r="OGB17" s="418"/>
      <c r="OGC17" s="418"/>
      <c r="OGD17" s="418"/>
      <c r="OGE17" s="418"/>
      <c r="OGF17" s="418"/>
      <c r="OGG17" s="418"/>
      <c r="OGH17" s="418"/>
      <c r="OGI17" s="418"/>
      <c r="OGJ17" s="418"/>
      <c r="OGK17" s="418"/>
      <c r="OGL17" s="418"/>
      <c r="OGM17" s="418"/>
      <c r="OGN17" s="418"/>
      <c r="OGO17" s="418"/>
      <c r="OGP17" s="418"/>
      <c r="OGQ17" s="418"/>
      <c r="OGR17" s="418"/>
      <c r="OGS17" s="418"/>
      <c r="OGT17" s="418"/>
      <c r="OGU17" s="418"/>
      <c r="OGV17" s="418"/>
      <c r="OGW17" s="418"/>
      <c r="OGX17" s="418"/>
      <c r="OGY17" s="418"/>
      <c r="OGZ17" s="418"/>
      <c r="OHA17" s="418"/>
      <c r="OHB17" s="418"/>
      <c r="OHC17" s="418"/>
      <c r="OHD17" s="418"/>
      <c r="OHE17" s="418"/>
      <c r="OHF17" s="418"/>
      <c r="OHG17" s="418"/>
      <c r="OHH17" s="418"/>
      <c r="OHI17" s="418"/>
      <c r="OHJ17" s="418"/>
      <c r="OHK17" s="418"/>
      <c r="OHL17" s="418"/>
      <c r="OHM17" s="418"/>
      <c r="OHN17" s="418"/>
      <c r="OHO17" s="418"/>
      <c r="OHP17" s="418"/>
      <c r="OHQ17" s="418"/>
      <c r="OHR17" s="418"/>
      <c r="OHS17" s="418"/>
      <c r="OHT17" s="418"/>
      <c r="OHU17" s="418"/>
      <c r="OHV17" s="418"/>
      <c r="OHW17" s="418"/>
      <c r="OHX17" s="418"/>
      <c r="OHY17" s="418"/>
      <c r="OHZ17" s="418"/>
      <c r="OIA17" s="418"/>
      <c r="OIB17" s="418"/>
      <c r="OIC17" s="418"/>
      <c r="OID17" s="418"/>
      <c r="OIE17" s="418"/>
      <c r="OIF17" s="418"/>
      <c r="OIG17" s="418"/>
      <c r="OIH17" s="418"/>
      <c r="OII17" s="418"/>
      <c r="OIJ17" s="418"/>
      <c r="OIK17" s="418"/>
      <c r="OIL17" s="418"/>
      <c r="OIM17" s="418"/>
      <c r="OIN17" s="418"/>
      <c r="OIO17" s="418"/>
      <c r="OIP17" s="418"/>
      <c r="OIQ17" s="418"/>
      <c r="OIR17" s="418"/>
      <c r="OIS17" s="418"/>
      <c r="OIT17" s="418"/>
      <c r="OIU17" s="418"/>
      <c r="OIV17" s="418"/>
      <c r="OIW17" s="418"/>
      <c r="OIX17" s="418"/>
      <c r="OIY17" s="418"/>
      <c r="OIZ17" s="418"/>
      <c r="OJA17" s="418"/>
      <c r="OJB17" s="418"/>
      <c r="OJC17" s="418"/>
      <c r="OJD17" s="418"/>
      <c r="OJE17" s="418"/>
      <c r="OJF17" s="418"/>
      <c r="OJG17" s="418"/>
      <c r="OJH17" s="418"/>
      <c r="OJI17" s="418"/>
      <c r="OJJ17" s="418"/>
      <c r="OJK17" s="418"/>
      <c r="OJL17" s="418"/>
      <c r="OJM17" s="418"/>
      <c r="OJN17" s="418"/>
      <c r="OJO17" s="418"/>
      <c r="OJP17" s="418"/>
      <c r="OJQ17" s="418"/>
      <c r="OJR17" s="418"/>
      <c r="OJS17" s="418"/>
      <c r="OJT17" s="418"/>
      <c r="OJU17" s="418"/>
      <c r="OJV17" s="418"/>
      <c r="OJW17" s="418"/>
      <c r="OJX17" s="418"/>
      <c r="OJY17" s="418"/>
      <c r="OJZ17" s="418"/>
      <c r="OKA17" s="418"/>
      <c r="OKB17" s="418"/>
      <c r="OKC17" s="418"/>
      <c r="OKD17" s="418"/>
      <c r="OKE17" s="418"/>
      <c r="OKF17" s="418"/>
      <c r="OKG17" s="418"/>
      <c r="OKH17" s="418"/>
      <c r="OKI17" s="418"/>
      <c r="OKJ17" s="418"/>
      <c r="OKK17" s="418"/>
      <c r="OKL17" s="418"/>
      <c r="OKM17" s="418"/>
      <c r="OKN17" s="418"/>
      <c r="OKO17" s="418"/>
      <c r="OKP17" s="418"/>
      <c r="OKQ17" s="418"/>
      <c r="OKR17" s="418"/>
      <c r="OKS17" s="418"/>
      <c r="OKT17" s="418"/>
      <c r="OKU17" s="418"/>
      <c r="OKV17" s="418"/>
      <c r="OKW17" s="418"/>
      <c r="OKX17" s="418"/>
      <c r="OKY17" s="418"/>
      <c r="OKZ17" s="418"/>
      <c r="OLA17" s="418"/>
      <c r="OLB17" s="418"/>
      <c r="OLC17" s="418"/>
      <c r="OLD17" s="418"/>
      <c r="OLE17" s="418"/>
      <c r="OLF17" s="418"/>
      <c r="OLG17" s="418"/>
      <c r="OLH17" s="418"/>
      <c r="OLI17" s="418"/>
      <c r="OLJ17" s="418"/>
      <c r="OLK17" s="418"/>
      <c r="OLL17" s="418"/>
      <c r="OLM17" s="418"/>
      <c r="OLN17" s="418"/>
      <c r="OLO17" s="418"/>
      <c r="OLP17" s="418"/>
      <c r="OLQ17" s="418"/>
      <c r="OLR17" s="418"/>
      <c r="OLS17" s="418"/>
      <c r="OLT17" s="418"/>
      <c r="OLU17" s="418"/>
      <c r="OLV17" s="418"/>
      <c r="OLW17" s="418"/>
      <c r="OLX17" s="418"/>
      <c r="OLY17" s="418"/>
      <c r="OLZ17" s="418"/>
      <c r="OMA17" s="418"/>
      <c r="OMB17" s="418"/>
      <c r="OMC17" s="418"/>
      <c r="OMD17" s="418"/>
      <c r="OME17" s="418"/>
      <c r="OMF17" s="418"/>
      <c r="OMG17" s="418"/>
      <c r="OMH17" s="418"/>
      <c r="OMI17" s="418"/>
      <c r="OMJ17" s="418"/>
      <c r="OMK17" s="418"/>
      <c r="OML17" s="418"/>
      <c r="OMM17" s="418"/>
      <c r="OMN17" s="418"/>
      <c r="OMO17" s="418"/>
      <c r="OMP17" s="418"/>
      <c r="OMQ17" s="418"/>
      <c r="OMR17" s="418"/>
      <c r="OMS17" s="418"/>
      <c r="OMT17" s="418"/>
      <c r="OMU17" s="418"/>
      <c r="OMV17" s="418"/>
      <c r="OMW17" s="418"/>
      <c r="OMX17" s="418"/>
      <c r="OMY17" s="418"/>
      <c r="OMZ17" s="418"/>
      <c r="ONA17" s="418"/>
      <c r="ONB17" s="418"/>
      <c r="ONC17" s="418"/>
      <c r="OND17" s="418"/>
      <c r="ONE17" s="418"/>
      <c r="ONF17" s="418"/>
      <c r="ONG17" s="418"/>
      <c r="ONH17" s="418"/>
      <c r="ONI17" s="418"/>
      <c r="ONJ17" s="418"/>
      <c r="ONK17" s="418"/>
      <c r="ONL17" s="418"/>
      <c r="ONM17" s="418"/>
      <c r="ONN17" s="418"/>
      <c r="ONO17" s="418"/>
      <c r="ONP17" s="418"/>
      <c r="ONQ17" s="418"/>
      <c r="ONR17" s="418"/>
      <c r="ONS17" s="418"/>
      <c r="ONT17" s="418"/>
      <c r="ONU17" s="418"/>
      <c r="ONV17" s="418"/>
      <c r="ONW17" s="418"/>
      <c r="ONX17" s="418"/>
      <c r="ONY17" s="418"/>
      <c r="ONZ17" s="418"/>
      <c r="OOA17" s="418"/>
      <c r="OOB17" s="418"/>
      <c r="OOC17" s="418"/>
      <c r="OOD17" s="418"/>
      <c r="OOE17" s="418"/>
      <c r="OOF17" s="418"/>
      <c r="OOG17" s="418"/>
      <c r="OOH17" s="418"/>
      <c r="OOI17" s="418"/>
      <c r="OOJ17" s="418"/>
      <c r="OOK17" s="418"/>
      <c r="OOL17" s="418"/>
      <c r="OOM17" s="418"/>
      <c r="OON17" s="418"/>
      <c r="OOO17" s="418"/>
      <c r="OOP17" s="418"/>
      <c r="OOQ17" s="418"/>
      <c r="OOR17" s="418"/>
      <c r="OOS17" s="418"/>
      <c r="OOT17" s="418"/>
      <c r="OOU17" s="418"/>
      <c r="OOV17" s="418"/>
      <c r="OOW17" s="418"/>
      <c r="OOX17" s="418"/>
      <c r="OOY17" s="418"/>
      <c r="OOZ17" s="418"/>
      <c r="OPA17" s="418"/>
      <c r="OPB17" s="418"/>
      <c r="OPC17" s="418"/>
      <c r="OPD17" s="418"/>
      <c r="OPE17" s="418"/>
      <c r="OPF17" s="418"/>
      <c r="OPG17" s="418"/>
      <c r="OPH17" s="418"/>
      <c r="OPI17" s="418"/>
      <c r="OPJ17" s="418"/>
      <c r="OPK17" s="418"/>
      <c r="OPL17" s="418"/>
      <c r="OPM17" s="418"/>
      <c r="OPN17" s="418"/>
      <c r="OPO17" s="418"/>
      <c r="OPP17" s="418"/>
      <c r="OPQ17" s="418"/>
      <c r="OPR17" s="418"/>
      <c r="OPS17" s="418"/>
      <c r="OPT17" s="418"/>
      <c r="OPU17" s="418"/>
      <c r="OPV17" s="418"/>
      <c r="OPW17" s="418"/>
      <c r="OPX17" s="418"/>
      <c r="OPY17" s="418"/>
      <c r="OPZ17" s="418"/>
      <c r="OQA17" s="418"/>
      <c r="OQB17" s="418"/>
      <c r="OQC17" s="418"/>
      <c r="OQD17" s="418"/>
      <c r="OQE17" s="418"/>
      <c r="OQF17" s="418"/>
      <c r="OQG17" s="418"/>
      <c r="OQH17" s="418"/>
      <c r="OQI17" s="418"/>
      <c r="OQJ17" s="418"/>
      <c r="OQK17" s="418"/>
      <c r="OQL17" s="418"/>
      <c r="OQM17" s="418"/>
      <c r="OQN17" s="418"/>
      <c r="OQO17" s="418"/>
      <c r="OQP17" s="418"/>
      <c r="OQQ17" s="418"/>
      <c r="OQR17" s="418"/>
      <c r="OQS17" s="418"/>
      <c r="OQT17" s="418"/>
      <c r="OQU17" s="418"/>
      <c r="OQV17" s="418"/>
      <c r="OQW17" s="418"/>
      <c r="OQX17" s="418"/>
      <c r="OQY17" s="418"/>
      <c r="OQZ17" s="418"/>
      <c r="ORA17" s="418"/>
      <c r="ORB17" s="418"/>
      <c r="ORC17" s="418"/>
      <c r="ORD17" s="418"/>
      <c r="ORE17" s="418"/>
      <c r="ORF17" s="418"/>
      <c r="ORG17" s="418"/>
      <c r="ORH17" s="418"/>
      <c r="ORI17" s="418"/>
      <c r="ORJ17" s="418"/>
      <c r="ORK17" s="418"/>
      <c r="ORL17" s="418"/>
      <c r="ORM17" s="418"/>
      <c r="ORN17" s="418"/>
      <c r="ORO17" s="418"/>
      <c r="ORP17" s="418"/>
      <c r="ORQ17" s="418"/>
      <c r="ORR17" s="418"/>
      <c r="ORS17" s="418"/>
      <c r="ORT17" s="418"/>
      <c r="ORU17" s="418"/>
      <c r="ORV17" s="418"/>
      <c r="ORW17" s="418"/>
      <c r="ORX17" s="418"/>
      <c r="ORY17" s="418"/>
      <c r="ORZ17" s="418"/>
      <c r="OSA17" s="418"/>
      <c r="OSB17" s="418"/>
      <c r="OSC17" s="418"/>
      <c r="OSD17" s="418"/>
      <c r="OSE17" s="418"/>
      <c r="OSF17" s="418"/>
      <c r="OSG17" s="418"/>
      <c r="OSH17" s="418"/>
      <c r="OSI17" s="418"/>
      <c r="OSJ17" s="418"/>
      <c r="OSK17" s="418"/>
      <c r="OSL17" s="418"/>
      <c r="OSM17" s="418"/>
      <c r="OSN17" s="418"/>
      <c r="OSO17" s="418"/>
      <c r="OSP17" s="418"/>
      <c r="OSQ17" s="418"/>
      <c r="OSR17" s="418"/>
      <c r="OSS17" s="418"/>
      <c r="OST17" s="418"/>
      <c r="OSU17" s="418"/>
      <c r="OSV17" s="418"/>
      <c r="OSW17" s="418"/>
      <c r="OSX17" s="418"/>
      <c r="OSY17" s="418"/>
      <c r="OSZ17" s="418"/>
      <c r="OTA17" s="418"/>
      <c r="OTB17" s="418"/>
      <c r="OTC17" s="418"/>
      <c r="OTD17" s="418"/>
      <c r="OTE17" s="418"/>
      <c r="OTF17" s="418"/>
      <c r="OTG17" s="418"/>
      <c r="OTH17" s="418"/>
      <c r="OTI17" s="418"/>
      <c r="OTJ17" s="418"/>
      <c r="OTK17" s="418"/>
      <c r="OTL17" s="418"/>
      <c r="OTM17" s="418"/>
      <c r="OTN17" s="418"/>
      <c r="OTO17" s="418"/>
      <c r="OTP17" s="418"/>
      <c r="OTQ17" s="418"/>
      <c r="OTR17" s="418"/>
      <c r="OTS17" s="418"/>
      <c r="OTT17" s="418"/>
      <c r="OTU17" s="418"/>
      <c r="OTV17" s="418"/>
      <c r="OTW17" s="418"/>
      <c r="OTX17" s="418"/>
      <c r="OTY17" s="418"/>
      <c r="OTZ17" s="418"/>
      <c r="OUA17" s="418"/>
      <c r="OUB17" s="418"/>
      <c r="OUC17" s="418"/>
      <c r="OUD17" s="418"/>
      <c r="OUE17" s="418"/>
      <c r="OUF17" s="418"/>
      <c r="OUG17" s="418"/>
      <c r="OUH17" s="418"/>
      <c r="OUI17" s="418"/>
      <c r="OUJ17" s="418"/>
      <c r="OUK17" s="418"/>
      <c r="OUL17" s="418"/>
      <c r="OUM17" s="418"/>
      <c r="OUN17" s="418"/>
      <c r="OUO17" s="418"/>
      <c r="OUP17" s="418"/>
      <c r="OUQ17" s="418"/>
      <c r="OUR17" s="418"/>
      <c r="OUS17" s="418"/>
      <c r="OUT17" s="418"/>
      <c r="OUU17" s="418"/>
      <c r="OUV17" s="418"/>
      <c r="OUW17" s="418"/>
      <c r="OUX17" s="418"/>
      <c r="OUY17" s="418"/>
      <c r="OUZ17" s="418"/>
      <c r="OVA17" s="418"/>
      <c r="OVB17" s="418"/>
      <c r="OVC17" s="418"/>
      <c r="OVD17" s="418"/>
      <c r="OVE17" s="418"/>
      <c r="OVF17" s="418"/>
      <c r="OVG17" s="418"/>
      <c r="OVH17" s="418"/>
      <c r="OVI17" s="418"/>
      <c r="OVJ17" s="418"/>
      <c r="OVK17" s="418"/>
      <c r="OVL17" s="418"/>
      <c r="OVM17" s="418"/>
      <c r="OVN17" s="418"/>
      <c r="OVO17" s="418"/>
      <c r="OVP17" s="418"/>
      <c r="OVQ17" s="418"/>
      <c r="OVR17" s="418"/>
      <c r="OVS17" s="418"/>
      <c r="OVT17" s="418"/>
      <c r="OVU17" s="418"/>
      <c r="OVV17" s="418"/>
      <c r="OVW17" s="418"/>
      <c r="OVX17" s="418"/>
      <c r="OVY17" s="418"/>
      <c r="OVZ17" s="418"/>
      <c r="OWA17" s="418"/>
      <c r="OWB17" s="418"/>
      <c r="OWC17" s="418"/>
      <c r="OWD17" s="418"/>
      <c r="OWE17" s="418"/>
      <c r="OWF17" s="418"/>
      <c r="OWG17" s="418"/>
      <c r="OWH17" s="418"/>
      <c r="OWI17" s="418"/>
      <c r="OWJ17" s="418"/>
      <c r="OWK17" s="418"/>
      <c r="OWL17" s="418"/>
      <c r="OWM17" s="418"/>
      <c r="OWN17" s="418"/>
      <c r="OWO17" s="418"/>
      <c r="OWP17" s="418"/>
      <c r="OWQ17" s="418"/>
      <c r="OWR17" s="418"/>
      <c r="OWS17" s="418"/>
      <c r="OWT17" s="418"/>
      <c r="OWU17" s="418"/>
      <c r="OWV17" s="418"/>
      <c r="OWW17" s="418"/>
      <c r="OWX17" s="418"/>
      <c r="OWY17" s="418"/>
      <c r="OWZ17" s="418"/>
      <c r="OXA17" s="418"/>
      <c r="OXB17" s="418"/>
      <c r="OXC17" s="418"/>
      <c r="OXD17" s="418"/>
      <c r="OXE17" s="418"/>
      <c r="OXF17" s="418"/>
      <c r="OXG17" s="418"/>
      <c r="OXH17" s="418"/>
      <c r="OXI17" s="418"/>
      <c r="OXJ17" s="418"/>
      <c r="OXK17" s="418"/>
      <c r="OXL17" s="418"/>
      <c r="OXM17" s="418"/>
      <c r="OXN17" s="418"/>
      <c r="OXO17" s="418"/>
      <c r="OXP17" s="418"/>
      <c r="OXQ17" s="418"/>
      <c r="OXR17" s="418"/>
      <c r="OXS17" s="418"/>
      <c r="OXT17" s="418"/>
      <c r="OXU17" s="418"/>
      <c r="OXV17" s="418"/>
      <c r="OXW17" s="418"/>
      <c r="OXX17" s="418"/>
      <c r="OXY17" s="418"/>
      <c r="OXZ17" s="418"/>
      <c r="OYA17" s="418"/>
      <c r="OYB17" s="418"/>
      <c r="OYC17" s="418"/>
      <c r="OYD17" s="418"/>
      <c r="OYE17" s="418"/>
      <c r="OYF17" s="418"/>
      <c r="OYG17" s="418"/>
      <c r="OYH17" s="418"/>
      <c r="OYI17" s="418"/>
      <c r="OYJ17" s="418"/>
      <c r="OYK17" s="418"/>
      <c r="OYL17" s="418"/>
      <c r="OYM17" s="418"/>
      <c r="OYN17" s="418"/>
      <c r="OYO17" s="418"/>
      <c r="OYP17" s="418"/>
      <c r="OYQ17" s="418"/>
      <c r="OYR17" s="418"/>
      <c r="OYS17" s="418"/>
      <c r="OYT17" s="418"/>
      <c r="OYU17" s="418"/>
      <c r="OYV17" s="418"/>
      <c r="OYW17" s="418"/>
      <c r="OYX17" s="418"/>
      <c r="OYY17" s="418"/>
      <c r="OYZ17" s="418"/>
      <c r="OZA17" s="418"/>
      <c r="OZB17" s="418"/>
      <c r="OZC17" s="418"/>
      <c r="OZD17" s="418"/>
      <c r="OZE17" s="418"/>
      <c r="OZF17" s="418"/>
      <c r="OZG17" s="418"/>
      <c r="OZH17" s="418"/>
      <c r="OZI17" s="418"/>
      <c r="OZJ17" s="418"/>
      <c r="OZK17" s="418"/>
      <c r="OZL17" s="418"/>
      <c r="OZM17" s="418"/>
      <c r="OZN17" s="418"/>
      <c r="OZO17" s="418"/>
      <c r="OZP17" s="418"/>
      <c r="OZQ17" s="418"/>
      <c r="OZR17" s="418"/>
      <c r="OZS17" s="418"/>
      <c r="OZT17" s="418"/>
      <c r="OZU17" s="418"/>
      <c r="OZV17" s="418"/>
      <c r="OZW17" s="418"/>
      <c r="OZX17" s="418"/>
      <c r="OZY17" s="418"/>
      <c r="OZZ17" s="418"/>
      <c r="PAA17" s="418"/>
      <c r="PAB17" s="418"/>
      <c r="PAC17" s="418"/>
      <c r="PAD17" s="418"/>
      <c r="PAE17" s="418"/>
      <c r="PAF17" s="418"/>
      <c r="PAG17" s="418"/>
      <c r="PAH17" s="418"/>
      <c r="PAI17" s="418"/>
      <c r="PAJ17" s="418"/>
      <c r="PAK17" s="418"/>
      <c r="PAL17" s="418"/>
      <c r="PAM17" s="418"/>
      <c r="PAN17" s="418"/>
      <c r="PAO17" s="418"/>
      <c r="PAP17" s="418"/>
      <c r="PAQ17" s="418"/>
      <c r="PAR17" s="418"/>
      <c r="PAS17" s="418"/>
      <c r="PAT17" s="418"/>
      <c r="PAU17" s="418"/>
      <c r="PAV17" s="418"/>
      <c r="PAW17" s="418"/>
      <c r="PAX17" s="418"/>
      <c r="PAY17" s="418"/>
      <c r="PAZ17" s="418"/>
      <c r="PBA17" s="418"/>
      <c r="PBB17" s="418"/>
      <c r="PBC17" s="418"/>
      <c r="PBD17" s="418"/>
      <c r="PBE17" s="418"/>
      <c r="PBF17" s="418"/>
      <c r="PBG17" s="418"/>
      <c r="PBH17" s="418"/>
      <c r="PBI17" s="418"/>
      <c r="PBJ17" s="418"/>
      <c r="PBK17" s="418"/>
      <c r="PBL17" s="418"/>
      <c r="PBM17" s="418"/>
      <c r="PBN17" s="418"/>
      <c r="PBO17" s="418"/>
      <c r="PBP17" s="418"/>
      <c r="PBQ17" s="418"/>
      <c r="PBR17" s="418"/>
      <c r="PBS17" s="418"/>
      <c r="PBT17" s="418"/>
      <c r="PBU17" s="418"/>
      <c r="PBV17" s="418"/>
      <c r="PBW17" s="418"/>
      <c r="PBX17" s="418"/>
      <c r="PBY17" s="418"/>
      <c r="PBZ17" s="418"/>
      <c r="PCA17" s="418"/>
      <c r="PCB17" s="418"/>
      <c r="PCC17" s="418"/>
      <c r="PCD17" s="418"/>
      <c r="PCE17" s="418"/>
      <c r="PCF17" s="418"/>
      <c r="PCG17" s="418"/>
      <c r="PCH17" s="418"/>
      <c r="PCI17" s="418"/>
      <c r="PCJ17" s="418"/>
      <c r="PCK17" s="418"/>
      <c r="PCL17" s="418"/>
      <c r="PCM17" s="418"/>
      <c r="PCN17" s="418"/>
      <c r="PCO17" s="418"/>
      <c r="PCP17" s="418"/>
      <c r="PCQ17" s="418"/>
      <c r="PCR17" s="418"/>
      <c r="PCS17" s="418"/>
      <c r="PCT17" s="418"/>
      <c r="PCU17" s="418"/>
      <c r="PCV17" s="418"/>
      <c r="PCW17" s="418"/>
      <c r="PCX17" s="418"/>
      <c r="PCY17" s="418"/>
      <c r="PCZ17" s="418"/>
      <c r="PDA17" s="418"/>
      <c r="PDB17" s="418"/>
      <c r="PDC17" s="418"/>
      <c r="PDD17" s="418"/>
      <c r="PDE17" s="418"/>
      <c r="PDF17" s="418"/>
      <c r="PDG17" s="418"/>
      <c r="PDH17" s="418"/>
      <c r="PDI17" s="418"/>
      <c r="PDJ17" s="418"/>
      <c r="PDK17" s="418"/>
      <c r="PDL17" s="418"/>
      <c r="PDM17" s="418"/>
      <c r="PDN17" s="418"/>
      <c r="PDO17" s="418"/>
      <c r="PDP17" s="418"/>
      <c r="PDQ17" s="418"/>
      <c r="PDR17" s="418"/>
      <c r="PDS17" s="418"/>
      <c r="PDT17" s="418"/>
      <c r="PDU17" s="418"/>
      <c r="PDV17" s="418"/>
      <c r="PDW17" s="418"/>
      <c r="PDX17" s="418"/>
      <c r="PDY17" s="418"/>
      <c r="PDZ17" s="418"/>
      <c r="PEA17" s="418"/>
      <c r="PEB17" s="418"/>
      <c r="PEC17" s="418"/>
      <c r="PED17" s="418"/>
      <c r="PEE17" s="418"/>
      <c r="PEF17" s="418"/>
      <c r="PEG17" s="418"/>
      <c r="PEH17" s="418"/>
      <c r="PEI17" s="418"/>
      <c r="PEJ17" s="418"/>
      <c r="PEK17" s="418"/>
      <c r="PEL17" s="418"/>
      <c r="PEM17" s="418"/>
      <c r="PEN17" s="418"/>
      <c r="PEO17" s="418"/>
      <c r="PEP17" s="418"/>
      <c r="PEQ17" s="418"/>
      <c r="PER17" s="418"/>
      <c r="PES17" s="418"/>
      <c r="PET17" s="418"/>
      <c r="PEU17" s="418"/>
      <c r="PEV17" s="418"/>
      <c r="PEW17" s="418"/>
      <c r="PEX17" s="418"/>
      <c r="PEY17" s="418"/>
      <c r="PEZ17" s="418"/>
      <c r="PFA17" s="418"/>
      <c r="PFB17" s="418"/>
      <c r="PFC17" s="418"/>
      <c r="PFD17" s="418"/>
      <c r="PFE17" s="418"/>
      <c r="PFF17" s="418"/>
      <c r="PFG17" s="418"/>
      <c r="PFH17" s="418"/>
      <c r="PFI17" s="418"/>
      <c r="PFJ17" s="418"/>
      <c r="PFK17" s="418"/>
      <c r="PFL17" s="418"/>
      <c r="PFM17" s="418"/>
      <c r="PFN17" s="418"/>
      <c r="PFO17" s="418"/>
      <c r="PFP17" s="418"/>
      <c r="PFQ17" s="418"/>
      <c r="PFR17" s="418"/>
      <c r="PFS17" s="418"/>
      <c r="PFT17" s="418"/>
      <c r="PFU17" s="418"/>
      <c r="PFV17" s="418"/>
      <c r="PFW17" s="418"/>
      <c r="PFX17" s="418"/>
      <c r="PFY17" s="418"/>
      <c r="PFZ17" s="418"/>
      <c r="PGA17" s="418"/>
      <c r="PGB17" s="418"/>
      <c r="PGC17" s="418"/>
      <c r="PGD17" s="418"/>
      <c r="PGE17" s="418"/>
      <c r="PGF17" s="418"/>
      <c r="PGG17" s="418"/>
      <c r="PGH17" s="418"/>
      <c r="PGI17" s="418"/>
      <c r="PGJ17" s="418"/>
      <c r="PGK17" s="418"/>
      <c r="PGL17" s="418"/>
      <c r="PGM17" s="418"/>
      <c r="PGN17" s="418"/>
      <c r="PGO17" s="418"/>
      <c r="PGP17" s="418"/>
      <c r="PGQ17" s="418"/>
      <c r="PGR17" s="418"/>
      <c r="PGS17" s="418"/>
      <c r="PGT17" s="418"/>
      <c r="PGU17" s="418"/>
      <c r="PGV17" s="418"/>
      <c r="PGW17" s="418"/>
      <c r="PGX17" s="418"/>
      <c r="PGY17" s="418"/>
      <c r="PGZ17" s="418"/>
      <c r="PHA17" s="418"/>
      <c r="PHB17" s="418"/>
      <c r="PHC17" s="418"/>
      <c r="PHD17" s="418"/>
      <c r="PHE17" s="418"/>
      <c r="PHF17" s="418"/>
      <c r="PHG17" s="418"/>
      <c r="PHH17" s="418"/>
      <c r="PHI17" s="418"/>
      <c r="PHJ17" s="418"/>
      <c r="PHK17" s="418"/>
      <c r="PHL17" s="418"/>
      <c r="PHM17" s="418"/>
      <c r="PHN17" s="418"/>
      <c r="PHO17" s="418"/>
      <c r="PHP17" s="418"/>
      <c r="PHQ17" s="418"/>
      <c r="PHR17" s="418"/>
      <c r="PHS17" s="418"/>
      <c r="PHT17" s="418"/>
      <c r="PHU17" s="418"/>
      <c r="PHV17" s="418"/>
      <c r="PHW17" s="418"/>
      <c r="PHX17" s="418"/>
      <c r="PHY17" s="418"/>
      <c r="PHZ17" s="418"/>
      <c r="PIA17" s="418"/>
      <c r="PIB17" s="418"/>
      <c r="PIC17" s="418"/>
      <c r="PID17" s="418"/>
      <c r="PIE17" s="418"/>
      <c r="PIF17" s="418"/>
      <c r="PIG17" s="418"/>
      <c r="PIH17" s="418"/>
      <c r="PII17" s="418"/>
      <c r="PIJ17" s="418"/>
      <c r="PIK17" s="418"/>
      <c r="PIL17" s="418"/>
      <c r="PIM17" s="418"/>
      <c r="PIN17" s="418"/>
      <c r="PIO17" s="418"/>
      <c r="PIP17" s="418"/>
      <c r="PIQ17" s="418"/>
      <c r="PIR17" s="418"/>
      <c r="PIS17" s="418"/>
      <c r="PIT17" s="418"/>
      <c r="PIU17" s="418"/>
      <c r="PIV17" s="418"/>
      <c r="PIW17" s="418"/>
      <c r="PIX17" s="418"/>
      <c r="PIY17" s="418"/>
      <c r="PIZ17" s="418"/>
      <c r="PJA17" s="418"/>
      <c r="PJB17" s="418"/>
      <c r="PJC17" s="418"/>
      <c r="PJD17" s="418"/>
      <c r="PJE17" s="418"/>
      <c r="PJF17" s="418"/>
      <c r="PJG17" s="418"/>
      <c r="PJH17" s="418"/>
      <c r="PJI17" s="418"/>
      <c r="PJJ17" s="418"/>
      <c r="PJK17" s="418"/>
      <c r="PJL17" s="418"/>
      <c r="PJM17" s="418"/>
      <c r="PJN17" s="418"/>
      <c r="PJO17" s="418"/>
      <c r="PJP17" s="418"/>
      <c r="PJQ17" s="418"/>
      <c r="PJR17" s="418"/>
      <c r="PJS17" s="418"/>
      <c r="PJT17" s="418"/>
      <c r="PJU17" s="418"/>
      <c r="PJV17" s="418"/>
      <c r="PJW17" s="418"/>
      <c r="PJX17" s="418"/>
      <c r="PJY17" s="418"/>
      <c r="PJZ17" s="418"/>
      <c r="PKA17" s="418"/>
      <c r="PKB17" s="418"/>
      <c r="PKC17" s="418"/>
      <c r="PKD17" s="418"/>
      <c r="PKE17" s="418"/>
      <c r="PKF17" s="418"/>
      <c r="PKG17" s="418"/>
      <c r="PKH17" s="418"/>
      <c r="PKI17" s="418"/>
      <c r="PKJ17" s="418"/>
      <c r="PKK17" s="418"/>
      <c r="PKL17" s="418"/>
      <c r="PKM17" s="418"/>
      <c r="PKN17" s="418"/>
      <c r="PKO17" s="418"/>
      <c r="PKP17" s="418"/>
      <c r="PKQ17" s="418"/>
      <c r="PKR17" s="418"/>
      <c r="PKS17" s="418"/>
      <c r="PKT17" s="418"/>
      <c r="PKU17" s="418"/>
      <c r="PKV17" s="418"/>
      <c r="PKW17" s="418"/>
      <c r="PKX17" s="418"/>
      <c r="PKY17" s="418"/>
      <c r="PKZ17" s="418"/>
      <c r="PLA17" s="418"/>
      <c r="PLB17" s="418"/>
      <c r="PLC17" s="418"/>
      <c r="PLD17" s="418"/>
      <c r="PLE17" s="418"/>
      <c r="PLF17" s="418"/>
      <c r="PLG17" s="418"/>
      <c r="PLH17" s="418"/>
      <c r="PLI17" s="418"/>
      <c r="PLJ17" s="418"/>
      <c r="PLK17" s="418"/>
      <c r="PLL17" s="418"/>
      <c r="PLM17" s="418"/>
      <c r="PLN17" s="418"/>
      <c r="PLO17" s="418"/>
      <c r="PLP17" s="418"/>
      <c r="PLQ17" s="418"/>
      <c r="PLR17" s="418"/>
      <c r="PLS17" s="418"/>
      <c r="PLT17" s="418"/>
      <c r="PLU17" s="418"/>
      <c r="PLV17" s="418"/>
      <c r="PLW17" s="418"/>
      <c r="PLX17" s="418"/>
      <c r="PLY17" s="418"/>
      <c r="PLZ17" s="418"/>
      <c r="PMA17" s="418"/>
      <c r="PMB17" s="418"/>
      <c r="PMC17" s="418"/>
      <c r="PMD17" s="418"/>
      <c r="PME17" s="418"/>
      <c r="PMF17" s="418"/>
      <c r="PMG17" s="418"/>
      <c r="PMH17" s="418"/>
      <c r="PMI17" s="418"/>
      <c r="PMJ17" s="418"/>
      <c r="PMK17" s="418"/>
      <c r="PML17" s="418"/>
      <c r="PMM17" s="418"/>
      <c r="PMN17" s="418"/>
      <c r="PMO17" s="418"/>
      <c r="PMP17" s="418"/>
      <c r="PMQ17" s="418"/>
      <c r="PMR17" s="418"/>
      <c r="PMS17" s="418"/>
      <c r="PMT17" s="418"/>
      <c r="PMU17" s="418"/>
      <c r="PMV17" s="418"/>
      <c r="PMW17" s="418"/>
      <c r="PMX17" s="418"/>
      <c r="PMY17" s="418"/>
      <c r="PMZ17" s="418"/>
      <c r="PNA17" s="418"/>
      <c r="PNB17" s="418"/>
      <c r="PNC17" s="418"/>
      <c r="PND17" s="418"/>
      <c r="PNE17" s="418"/>
      <c r="PNF17" s="418"/>
      <c r="PNG17" s="418"/>
      <c r="PNH17" s="418"/>
      <c r="PNI17" s="418"/>
      <c r="PNJ17" s="418"/>
      <c r="PNK17" s="418"/>
      <c r="PNL17" s="418"/>
      <c r="PNM17" s="418"/>
      <c r="PNN17" s="418"/>
      <c r="PNO17" s="418"/>
      <c r="PNP17" s="418"/>
      <c r="PNQ17" s="418"/>
      <c r="PNR17" s="418"/>
      <c r="PNS17" s="418"/>
      <c r="PNT17" s="418"/>
      <c r="PNU17" s="418"/>
      <c r="PNV17" s="418"/>
      <c r="PNW17" s="418"/>
      <c r="PNX17" s="418"/>
      <c r="PNY17" s="418"/>
      <c r="PNZ17" s="418"/>
      <c r="POA17" s="418"/>
      <c r="POB17" s="418"/>
      <c r="POC17" s="418"/>
      <c r="POD17" s="418"/>
      <c r="POE17" s="418"/>
      <c r="POF17" s="418"/>
      <c r="POG17" s="418"/>
      <c r="POH17" s="418"/>
      <c r="POI17" s="418"/>
      <c r="POJ17" s="418"/>
      <c r="POK17" s="418"/>
      <c r="POL17" s="418"/>
      <c r="POM17" s="418"/>
      <c r="PON17" s="418"/>
      <c r="POO17" s="418"/>
      <c r="POP17" s="418"/>
      <c r="POQ17" s="418"/>
      <c r="POR17" s="418"/>
      <c r="POS17" s="418"/>
      <c r="POT17" s="418"/>
      <c r="POU17" s="418"/>
      <c r="POV17" s="418"/>
      <c r="POW17" s="418"/>
      <c r="POX17" s="418"/>
      <c r="POY17" s="418"/>
      <c r="POZ17" s="418"/>
      <c r="PPA17" s="418"/>
      <c r="PPB17" s="418"/>
      <c r="PPC17" s="418"/>
      <c r="PPD17" s="418"/>
      <c r="PPE17" s="418"/>
      <c r="PPF17" s="418"/>
      <c r="PPG17" s="418"/>
      <c r="PPH17" s="418"/>
      <c r="PPI17" s="418"/>
      <c r="PPJ17" s="418"/>
      <c r="PPK17" s="418"/>
      <c r="PPL17" s="418"/>
      <c r="PPM17" s="418"/>
      <c r="PPN17" s="418"/>
      <c r="PPO17" s="418"/>
      <c r="PPP17" s="418"/>
      <c r="PPQ17" s="418"/>
      <c r="PPR17" s="418"/>
      <c r="PPS17" s="418"/>
      <c r="PPT17" s="418"/>
      <c r="PPU17" s="418"/>
      <c r="PPV17" s="418"/>
      <c r="PPW17" s="418"/>
      <c r="PPX17" s="418"/>
      <c r="PPY17" s="418"/>
      <c r="PPZ17" s="418"/>
      <c r="PQA17" s="418"/>
      <c r="PQB17" s="418"/>
      <c r="PQC17" s="418"/>
      <c r="PQD17" s="418"/>
      <c r="PQE17" s="418"/>
      <c r="PQF17" s="418"/>
      <c r="PQG17" s="418"/>
      <c r="PQH17" s="418"/>
      <c r="PQI17" s="418"/>
      <c r="PQJ17" s="418"/>
      <c r="PQK17" s="418"/>
      <c r="PQL17" s="418"/>
      <c r="PQM17" s="418"/>
      <c r="PQN17" s="418"/>
      <c r="PQO17" s="418"/>
      <c r="PQP17" s="418"/>
      <c r="PQQ17" s="418"/>
      <c r="PQR17" s="418"/>
      <c r="PQS17" s="418"/>
      <c r="PQT17" s="418"/>
      <c r="PQU17" s="418"/>
      <c r="PQV17" s="418"/>
      <c r="PQW17" s="418"/>
      <c r="PQX17" s="418"/>
      <c r="PQY17" s="418"/>
      <c r="PQZ17" s="418"/>
      <c r="PRA17" s="418"/>
      <c r="PRB17" s="418"/>
      <c r="PRC17" s="418"/>
      <c r="PRD17" s="418"/>
      <c r="PRE17" s="418"/>
      <c r="PRF17" s="418"/>
      <c r="PRG17" s="418"/>
      <c r="PRH17" s="418"/>
      <c r="PRI17" s="418"/>
      <c r="PRJ17" s="418"/>
      <c r="PRK17" s="418"/>
      <c r="PRL17" s="418"/>
      <c r="PRM17" s="418"/>
      <c r="PRN17" s="418"/>
      <c r="PRO17" s="418"/>
      <c r="PRP17" s="418"/>
      <c r="PRQ17" s="418"/>
      <c r="PRR17" s="418"/>
      <c r="PRS17" s="418"/>
      <c r="PRT17" s="418"/>
      <c r="PRU17" s="418"/>
      <c r="PRV17" s="418"/>
      <c r="PRW17" s="418"/>
      <c r="PRX17" s="418"/>
      <c r="PRY17" s="418"/>
      <c r="PRZ17" s="418"/>
      <c r="PSA17" s="418"/>
      <c r="PSB17" s="418"/>
      <c r="PSC17" s="418"/>
      <c r="PSD17" s="418"/>
      <c r="PSE17" s="418"/>
      <c r="PSF17" s="418"/>
      <c r="PSG17" s="418"/>
      <c r="PSH17" s="418"/>
      <c r="PSI17" s="418"/>
      <c r="PSJ17" s="418"/>
      <c r="PSK17" s="418"/>
      <c r="PSL17" s="418"/>
      <c r="PSM17" s="418"/>
      <c r="PSN17" s="418"/>
      <c r="PSO17" s="418"/>
      <c r="PSP17" s="418"/>
      <c r="PSQ17" s="418"/>
      <c r="PSR17" s="418"/>
      <c r="PSS17" s="418"/>
      <c r="PST17" s="418"/>
      <c r="PSU17" s="418"/>
      <c r="PSV17" s="418"/>
      <c r="PSW17" s="418"/>
      <c r="PSX17" s="418"/>
      <c r="PSY17" s="418"/>
      <c r="PSZ17" s="418"/>
      <c r="PTA17" s="418"/>
      <c r="PTB17" s="418"/>
      <c r="PTC17" s="418"/>
      <c r="PTD17" s="418"/>
      <c r="PTE17" s="418"/>
      <c r="PTF17" s="418"/>
      <c r="PTG17" s="418"/>
      <c r="PTH17" s="418"/>
      <c r="PTI17" s="418"/>
      <c r="PTJ17" s="418"/>
      <c r="PTK17" s="418"/>
      <c r="PTL17" s="418"/>
      <c r="PTM17" s="418"/>
      <c r="PTN17" s="418"/>
      <c r="PTO17" s="418"/>
      <c r="PTP17" s="418"/>
      <c r="PTQ17" s="418"/>
      <c r="PTR17" s="418"/>
      <c r="PTS17" s="418"/>
      <c r="PTT17" s="418"/>
      <c r="PTU17" s="418"/>
      <c r="PTV17" s="418"/>
      <c r="PTW17" s="418"/>
      <c r="PTX17" s="418"/>
      <c r="PTY17" s="418"/>
      <c r="PTZ17" s="418"/>
      <c r="PUA17" s="418"/>
      <c r="PUB17" s="418"/>
      <c r="PUC17" s="418"/>
      <c r="PUD17" s="418"/>
      <c r="PUE17" s="418"/>
      <c r="PUF17" s="418"/>
      <c r="PUG17" s="418"/>
      <c r="PUH17" s="418"/>
      <c r="PUI17" s="418"/>
      <c r="PUJ17" s="418"/>
      <c r="PUK17" s="418"/>
      <c r="PUL17" s="418"/>
      <c r="PUM17" s="418"/>
      <c r="PUN17" s="418"/>
      <c r="PUO17" s="418"/>
      <c r="PUP17" s="418"/>
      <c r="PUQ17" s="418"/>
      <c r="PUR17" s="418"/>
      <c r="PUS17" s="418"/>
      <c r="PUT17" s="418"/>
      <c r="PUU17" s="418"/>
      <c r="PUV17" s="418"/>
      <c r="PUW17" s="418"/>
      <c r="PUX17" s="418"/>
      <c r="PUY17" s="418"/>
      <c r="PUZ17" s="418"/>
      <c r="PVA17" s="418"/>
      <c r="PVB17" s="418"/>
      <c r="PVC17" s="418"/>
      <c r="PVD17" s="418"/>
      <c r="PVE17" s="418"/>
      <c r="PVF17" s="418"/>
      <c r="PVG17" s="418"/>
      <c r="PVH17" s="418"/>
      <c r="PVI17" s="418"/>
      <c r="PVJ17" s="418"/>
      <c r="PVK17" s="418"/>
      <c r="PVL17" s="418"/>
      <c r="PVM17" s="418"/>
      <c r="PVN17" s="418"/>
      <c r="PVO17" s="418"/>
      <c r="PVP17" s="418"/>
      <c r="PVQ17" s="418"/>
      <c r="PVR17" s="418"/>
      <c r="PVS17" s="418"/>
      <c r="PVT17" s="418"/>
      <c r="PVU17" s="418"/>
      <c r="PVV17" s="418"/>
      <c r="PVW17" s="418"/>
      <c r="PVX17" s="418"/>
      <c r="PVY17" s="418"/>
      <c r="PVZ17" s="418"/>
      <c r="PWA17" s="418"/>
      <c r="PWB17" s="418"/>
      <c r="PWC17" s="418"/>
      <c r="PWD17" s="418"/>
      <c r="PWE17" s="418"/>
      <c r="PWF17" s="418"/>
      <c r="PWG17" s="418"/>
      <c r="PWH17" s="418"/>
      <c r="PWI17" s="418"/>
      <c r="PWJ17" s="418"/>
      <c r="PWK17" s="418"/>
      <c r="PWL17" s="418"/>
      <c r="PWM17" s="418"/>
      <c r="PWN17" s="418"/>
      <c r="PWO17" s="418"/>
      <c r="PWP17" s="418"/>
      <c r="PWQ17" s="418"/>
      <c r="PWR17" s="418"/>
      <c r="PWS17" s="418"/>
      <c r="PWT17" s="418"/>
      <c r="PWU17" s="418"/>
      <c r="PWV17" s="418"/>
      <c r="PWW17" s="418"/>
      <c r="PWX17" s="418"/>
      <c r="PWY17" s="418"/>
      <c r="PWZ17" s="418"/>
      <c r="PXA17" s="418"/>
      <c r="PXB17" s="418"/>
      <c r="PXC17" s="418"/>
      <c r="PXD17" s="418"/>
      <c r="PXE17" s="418"/>
      <c r="PXF17" s="418"/>
      <c r="PXG17" s="418"/>
      <c r="PXH17" s="418"/>
      <c r="PXI17" s="418"/>
      <c r="PXJ17" s="418"/>
      <c r="PXK17" s="418"/>
      <c r="PXL17" s="418"/>
      <c r="PXM17" s="418"/>
      <c r="PXN17" s="418"/>
      <c r="PXO17" s="418"/>
      <c r="PXP17" s="418"/>
      <c r="PXQ17" s="418"/>
      <c r="PXR17" s="418"/>
      <c r="PXS17" s="418"/>
      <c r="PXT17" s="418"/>
      <c r="PXU17" s="418"/>
      <c r="PXV17" s="418"/>
      <c r="PXW17" s="418"/>
      <c r="PXX17" s="418"/>
      <c r="PXY17" s="418"/>
      <c r="PXZ17" s="418"/>
      <c r="PYA17" s="418"/>
      <c r="PYB17" s="418"/>
      <c r="PYC17" s="418"/>
      <c r="PYD17" s="418"/>
      <c r="PYE17" s="418"/>
      <c r="PYF17" s="418"/>
      <c r="PYG17" s="418"/>
      <c r="PYH17" s="418"/>
      <c r="PYI17" s="418"/>
      <c r="PYJ17" s="418"/>
      <c r="PYK17" s="418"/>
      <c r="PYL17" s="418"/>
      <c r="PYM17" s="418"/>
      <c r="PYN17" s="418"/>
      <c r="PYO17" s="418"/>
      <c r="PYP17" s="418"/>
      <c r="PYQ17" s="418"/>
      <c r="PYR17" s="418"/>
      <c r="PYS17" s="418"/>
      <c r="PYT17" s="418"/>
      <c r="PYU17" s="418"/>
      <c r="PYV17" s="418"/>
      <c r="PYW17" s="418"/>
      <c r="PYX17" s="418"/>
      <c r="PYY17" s="418"/>
      <c r="PYZ17" s="418"/>
      <c r="PZA17" s="418"/>
      <c r="PZB17" s="418"/>
      <c r="PZC17" s="418"/>
      <c r="PZD17" s="418"/>
      <c r="PZE17" s="418"/>
      <c r="PZF17" s="418"/>
      <c r="PZG17" s="418"/>
      <c r="PZH17" s="418"/>
      <c r="PZI17" s="418"/>
      <c r="PZJ17" s="418"/>
      <c r="PZK17" s="418"/>
      <c r="PZL17" s="418"/>
      <c r="PZM17" s="418"/>
      <c r="PZN17" s="418"/>
      <c r="PZO17" s="418"/>
      <c r="PZP17" s="418"/>
      <c r="PZQ17" s="418"/>
      <c r="PZR17" s="418"/>
      <c r="PZS17" s="418"/>
      <c r="PZT17" s="418"/>
      <c r="PZU17" s="418"/>
      <c r="PZV17" s="418"/>
      <c r="PZW17" s="418"/>
      <c r="PZX17" s="418"/>
      <c r="PZY17" s="418"/>
      <c r="PZZ17" s="418"/>
      <c r="QAA17" s="418"/>
      <c r="QAB17" s="418"/>
      <c r="QAC17" s="418"/>
      <c r="QAD17" s="418"/>
      <c r="QAE17" s="418"/>
      <c r="QAF17" s="418"/>
      <c r="QAG17" s="418"/>
      <c r="QAH17" s="418"/>
      <c r="QAI17" s="418"/>
      <c r="QAJ17" s="418"/>
      <c r="QAK17" s="418"/>
      <c r="QAL17" s="418"/>
      <c r="QAM17" s="418"/>
      <c r="QAN17" s="418"/>
      <c r="QAO17" s="418"/>
      <c r="QAP17" s="418"/>
      <c r="QAQ17" s="418"/>
      <c r="QAR17" s="418"/>
      <c r="QAS17" s="418"/>
      <c r="QAT17" s="418"/>
      <c r="QAU17" s="418"/>
      <c r="QAV17" s="418"/>
      <c r="QAW17" s="418"/>
      <c r="QAX17" s="418"/>
      <c r="QAY17" s="418"/>
      <c r="QAZ17" s="418"/>
      <c r="QBA17" s="418"/>
      <c r="QBB17" s="418"/>
      <c r="QBC17" s="418"/>
      <c r="QBD17" s="418"/>
      <c r="QBE17" s="418"/>
      <c r="QBF17" s="418"/>
      <c r="QBG17" s="418"/>
      <c r="QBH17" s="418"/>
      <c r="QBI17" s="418"/>
      <c r="QBJ17" s="418"/>
      <c r="QBK17" s="418"/>
      <c r="QBL17" s="418"/>
      <c r="QBM17" s="418"/>
      <c r="QBN17" s="418"/>
      <c r="QBO17" s="418"/>
      <c r="QBP17" s="418"/>
      <c r="QBQ17" s="418"/>
      <c r="QBR17" s="418"/>
      <c r="QBS17" s="418"/>
      <c r="QBT17" s="418"/>
      <c r="QBU17" s="418"/>
      <c r="QBV17" s="418"/>
      <c r="QBW17" s="418"/>
      <c r="QBX17" s="418"/>
      <c r="QBY17" s="418"/>
      <c r="QBZ17" s="418"/>
      <c r="QCA17" s="418"/>
      <c r="QCB17" s="418"/>
      <c r="QCC17" s="418"/>
      <c r="QCD17" s="418"/>
      <c r="QCE17" s="418"/>
      <c r="QCF17" s="418"/>
      <c r="QCG17" s="418"/>
      <c r="QCH17" s="418"/>
      <c r="QCI17" s="418"/>
      <c r="QCJ17" s="418"/>
      <c r="QCK17" s="418"/>
      <c r="QCL17" s="418"/>
      <c r="QCM17" s="418"/>
      <c r="QCN17" s="418"/>
      <c r="QCO17" s="418"/>
      <c r="QCP17" s="418"/>
      <c r="QCQ17" s="418"/>
      <c r="QCR17" s="418"/>
      <c r="QCS17" s="418"/>
      <c r="QCT17" s="418"/>
      <c r="QCU17" s="418"/>
      <c r="QCV17" s="418"/>
      <c r="QCW17" s="418"/>
      <c r="QCX17" s="418"/>
      <c r="QCY17" s="418"/>
      <c r="QCZ17" s="418"/>
      <c r="QDA17" s="418"/>
      <c r="QDB17" s="418"/>
      <c r="QDC17" s="418"/>
      <c r="QDD17" s="418"/>
      <c r="QDE17" s="418"/>
      <c r="QDF17" s="418"/>
      <c r="QDG17" s="418"/>
      <c r="QDH17" s="418"/>
      <c r="QDI17" s="418"/>
      <c r="QDJ17" s="418"/>
      <c r="QDK17" s="418"/>
      <c r="QDL17" s="418"/>
      <c r="QDM17" s="418"/>
      <c r="QDN17" s="418"/>
      <c r="QDO17" s="418"/>
      <c r="QDP17" s="418"/>
      <c r="QDQ17" s="418"/>
      <c r="QDR17" s="418"/>
      <c r="QDS17" s="418"/>
      <c r="QDT17" s="418"/>
      <c r="QDU17" s="418"/>
      <c r="QDV17" s="418"/>
      <c r="QDW17" s="418"/>
      <c r="QDX17" s="418"/>
      <c r="QDY17" s="418"/>
      <c r="QDZ17" s="418"/>
      <c r="QEA17" s="418"/>
      <c r="QEB17" s="418"/>
      <c r="QEC17" s="418"/>
      <c r="QED17" s="418"/>
      <c r="QEE17" s="418"/>
      <c r="QEF17" s="418"/>
      <c r="QEG17" s="418"/>
      <c r="QEH17" s="418"/>
      <c r="QEI17" s="418"/>
      <c r="QEJ17" s="418"/>
      <c r="QEK17" s="418"/>
      <c r="QEL17" s="418"/>
      <c r="QEM17" s="418"/>
      <c r="QEN17" s="418"/>
      <c r="QEO17" s="418"/>
      <c r="QEP17" s="418"/>
      <c r="QEQ17" s="418"/>
      <c r="QER17" s="418"/>
      <c r="QES17" s="418"/>
      <c r="QET17" s="418"/>
      <c r="QEU17" s="418"/>
      <c r="QEV17" s="418"/>
      <c r="QEW17" s="418"/>
      <c r="QEX17" s="418"/>
      <c r="QEY17" s="418"/>
      <c r="QEZ17" s="418"/>
      <c r="QFA17" s="418"/>
      <c r="QFB17" s="418"/>
      <c r="QFC17" s="418"/>
      <c r="QFD17" s="418"/>
      <c r="QFE17" s="418"/>
      <c r="QFF17" s="418"/>
      <c r="QFG17" s="418"/>
      <c r="QFH17" s="418"/>
      <c r="QFI17" s="418"/>
      <c r="QFJ17" s="418"/>
      <c r="QFK17" s="418"/>
      <c r="QFL17" s="418"/>
      <c r="QFM17" s="418"/>
      <c r="QFN17" s="418"/>
      <c r="QFO17" s="418"/>
      <c r="QFP17" s="418"/>
      <c r="QFQ17" s="418"/>
      <c r="QFR17" s="418"/>
      <c r="QFS17" s="418"/>
      <c r="QFT17" s="418"/>
      <c r="QFU17" s="418"/>
      <c r="QFV17" s="418"/>
      <c r="QFW17" s="418"/>
      <c r="QFX17" s="418"/>
      <c r="QFY17" s="418"/>
      <c r="QFZ17" s="418"/>
      <c r="QGA17" s="418"/>
      <c r="QGB17" s="418"/>
      <c r="QGC17" s="418"/>
      <c r="QGD17" s="418"/>
      <c r="QGE17" s="418"/>
      <c r="QGF17" s="418"/>
      <c r="QGG17" s="418"/>
      <c r="QGH17" s="418"/>
      <c r="QGI17" s="418"/>
      <c r="QGJ17" s="418"/>
      <c r="QGK17" s="418"/>
      <c r="QGL17" s="418"/>
      <c r="QGM17" s="418"/>
      <c r="QGN17" s="418"/>
      <c r="QGO17" s="418"/>
      <c r="QGP17" s="418"/>
      <c r="QGQ17" s="418"/>
      <c r="QGR17" s="418"/>
      <c r="QGS17" s="418"/>
      <c r="QGT17" s="418"/>
      <c r="QGU17" s="418"/>
      <c r="QGV17" s="418"/>
      <c r="QGW17" s="418"/>
      <c r="QGX17" s="418"/>
      <c r="QGY17" s="418"/>
      <c r="QGZ17" s="418"/>
      <c r="QHA17" s="418"/>
      <c r="QHB17" s="418"/>
      <c r="QHC17" s="418"/>
      <c r="QHD17" s="418"/>
      <c r="QHE17" s="418"/>
      <c r="QHF17" s="418"/>
      <c r="QHG17" s="418"/>
      <c r="QHH17" s="418"/>
      <c r="QHI17" s="418"/>
      <c r="QHJ17" s="418"/>
      <c r="QHK17" s="418"/>
      <c r="QHL17" s="418"/>
      <c r="QHM17" s="418"/>
      <c r="QHN17" s="418"/>
      <c r="QHO17" s="418"/>
      <c r="QHP17" s="418"/>
      <c r="QHQ17" s="418"/>
      <c r="QHR17" s="418"/>
      <c r="QHS17" s="418"/>
      <c r="QHT17" s="418"/>
      <c r="QHU17" s="418"/>
      <c r="QHV17" s="418"/>
      <c r="QHW17" s="418"/>
      <c r="QHX17" s="418"/>
      <c r="QHY17" s="418"/>
      <c r="QHZ17" s="418"/>
      <c r="QIA17" s="418"/>
      <c r="QIB17" s="418"/>
      <c r="QIC17" s="418"/>
      <c r="QID17" s="418"/>
      <c r="QIE17" s="418"/>
      <c r="QIF17" s="418"/>
      <c r="QIG17" s="418"/>
      <c r="QIH17" s="418"/>
      <c r="QII17" s="418"/>
      <c r="QIJ17" s="418"/>
      <c r="QIK17" s="418"/>
      <c r="QIL17" s="418"/>
      <c r="QIM17" s="418"/>
      <c r="QIN17" s="418"/>
      <c r="QIO17" s="418"/>
      <c r="QIP17" s="418"/>
      <c r="QIQ17" s="418"/>
      <c r="QIR17" s="418"/>
      <c r="QIS17" s="418"/>
      <c r="QIT17" s="418"/>
      <c r="QIU17" s="418"/>
      <c r="QIV17" s="418"/>
      <c r="QIW17" s="418"/>
      <c r="QIX17" s="418"/>
      <c r="QIY17" s="418"/>
      <c r="QIZ17" s="418"/>
      <c r="QJA17" s="418"/>
      <c r="QJB17" s="418"/>
      <c r="QJC17" s="418"/>
      <c r="QJD17" s="418"/>
      <c r="QJE17" s="418"/>
      <c r="QJF17" s="418"/>
      <c r="QJG17" s="418"/>
      <c r="QJH17" s="418"/>
      <c r="QJI17" s="418"/>
      <c r="QJJ17" s="418"/>
      <c r="QJK17" s="418"/>
      <c r="QJL17" s="418"/>
      <c r="QJM17" s="418"/>
      <c r="QJN17" s="418"/>
      <c r="QJO17" s="418"/>
      <c r="QJP17" s="418"/>
      <c r="QJQ17" s="418"/>
      <c r="QJR17" s="418"/>
      <c r="QJS17" s="418"/>
      <c r="QJT17" s="418"/>
      <c r="QJU17" s="418"/>
      <c r="QJV17" s="418"/>
      <c r="QJW17" s="418"/>
      <c r="QJX17" s="418"/>
      <c r="QJY17" s="418"/>
      <c r="QJZ17" s="418"/>
      <c r="QKA17" s="418"/>
      <c r="QKB17" s="418"/>
      <c r="QKC17" s="418"/>
      <c r="QKD17" s="418"/>
      <c r="QKE17" s="418"/>
      <c r="QKF17" s="418"/>
      <c r="QKG17" s="418"/>
      <c r="QKH17" s="418"/>
      <c r="QKI17" s="418"/>
      <c r="QKJ17" s="418"/>
      <c r="QKK17" s="418"/>
      <c r="QKL17" s="418"/>
      <c r="QKM17" s="418"/>
      <c r="QKN17" s="418"/>
      <c r="QKO17" s="418"/>
      <c r="QKP17" s="418"/>
      <c r="QKQ17" s="418"/>
      <c r="QKR17" s="418"/>
      <c r="QKS17" s="418"/>
      <c r="QKT17" s="418"/>
      <c r="QKU17" s="418"/>
      <c r="QKV17" s="418"/>
      <c r="QKW17" s="418"/>
      <c r="QKX17" s="418"/>
      <c r="QKY17" s="418"/>
      <c r="QKZ17" s="418"/>
      <c r="QLA17" s="418"/>
      <c r="QLB17" s="418"/>
      <c r="QLC17" s="418"/>
      <c r="QLD17" s="418"/>
      <c r="QLE17" s="418"/>
      <c r="QLF17" s="418"/>
      <c r="QLG17" s="418"/>
      <c r="QLH17" s="418"/>
      <c r="QLI17" s="418"/>
      <c r="QLJ17" s="418"/>
      <c r="QLK17" s="418"/>
      <c r="QLL17" s="418"/>
      <c r="QLM17" s="418"/>
      <c r="QLN17" s="418"/>
      <c r="QLO17" s="418"/>
      <c r="QLP17" s="418"/>
      <c r="QLQ17" s="418"/>
      <c r="QLR17" s="418"/>
      <c r="QLS17" s="418"/>
      <c r="QLT17" s="418"/>
      <c r="QLU17" s="418"/>
      <c r="QLV17" s="418"/>
      <c r="QLW17" s="418"/>
      <c r="QLX17" s="418"/>
      <c r="QLY17" s="418"/>
      <c r="QLZ17" s="418"/>
      <c r="QMA17" s="418"/>
      <c r="QMB17" s="418"/>
      <c r="QMC17" s="418"/>
      <c r="QMD17" s="418"/>
      <c r="QME17" s="418"/>
      <c r="QMF17" s="418"/>
      <c r="QMG17" s="418"/>
      <c r="QMH17" s="418"/>
      <c r="QMI17" s="418"/>
      <c r="QMJ17" s="418"/>
      <c r="QMK17" s="418"/>
      <c r="QML17" s="418"/>
      <c r="QMM17" s="418"/>
      <c r="QMN17" s="418"/>
      <c r="QMO17" s="418"/>
      <c r="QMP17" s="418"/>
      <c r="QMQ17" s="418"/>
      <c r="QMR17" s="418"/>
      <c r="QMS17" s="418"/>
      <c r="QMT17" s="418"/>
      <c r="QMU17" s="418"/>
      <c r="QMV17" s="418"/>
      <c r="QMW17" s="418"/>
      <c r="QMX17" s="418"/>
      <c r="QMY17" s="418"/>
      <c r="QMZ17" s="418"/>
      <c r="QNA17" s="418"/>
      <c r="QNB17" s="418"/>
      <c r="QNC17" s="418"/>
      <c r="QND17" s="418"/>
      <c r="QNE17" s="418"/>
      <c r="QNF17" s="418"/>
      <c r="QNG17" s="418"/>
      <c r="QNH17" s="418"/>
      <c r="QNI17" s="418"/>
      <c r="QNJ17" s="418"/>
      <c r="QNK17" s="418"/>
      <c r="QNL17" s="418"/>
      <c r="QNM17" s="418"/>
      <c r="QNN17" s="418"/>
      <c r="QNO17" s="418"/>
      <c r="QNP17" s="418"/>
      <c r="QNQ17" s="418"/>
      <c r="QNR17" s="418"/>
      <c r="QNS17" s="418"/>
      <c r="QNT17" s="418"/>
      <c r="QNU17" s="418"/>
      <c r="QNV17" s="418"/>
      <c r="QNW17" s="418"/>
      <c r="QNX17" s="418"/>
      <c r="QNY17" s="418"/>
      <c r="QNZ17" s="418"/>
      <c r="QOA17" s="418"/>
      <c r="QOB17" s="418"/>
      <c r="QOC17" s="418"/>
      <c r="QOD17" s="418"/>
      <c r="QOE17" s="418"/>
      <c r="QOF17" s="418"/>
      <c r="QOG17" s="418"/>
      <c r="QOH17" s="418"/>
      <c r="QOI17" s="418"/>
      <c r="QOJ17" s="418"/>
      <c r="QOK17" s="418"/>
      <c r="QOL17" s="418"/>
      <c r="QOM17" s="418"/>
      <c r="QON17" s="418"/>
      <c r="QOO17" s="418"/>
      <c r="QOP17" s="418"/>
      <c r="QOQ17" s="418"/>
      <c r="QOR17" s="418"/>
      <c r="QOS17" s="418"/>
      <c r="QOT17" s="418"/>
      <c r="QOU17" s="418"/>
      <c r="QOV17" s="418"/>
      <c r="QOW17" s="418"/>
      <c r="QOX17" s="418"/>
      <c r="QOY17" s="418"/>
      <c r="QOZ17" s="418"/>
      <c r="QPA17" s="418"/>
      <c r="QPB17" s="418"/>
      <c r="QPC17" s="418"/>
      <c r="QPD17" s="418"/>
      <c r="QPE17" s="418"/>
      <c r="QPF17" s="418"/>
      <c r="QPG17" s="418"/>
      <c r="QPH17" s="418"/>
      <c r="QPI17" s="418"/>
      <c r="QPJ17" s="418"/>
      <c r="QPK17" s="418"/>
      <c r="QPL17" s="418"/>
      <c r="QPM17" s="418"/>
      <c r="QPN17" s="418"/>
      <c r="QPO17" s="418"/>
      <c r="QPP17" s="418"/>
      <c r="QPQ17" s="418"/>
      <c r="QPR17" s="418"/>
      <c r="QPS17" s="418"/>
      <c r="QPT17" s="418"/>
      <c r="QPU17" s="418"/>
      <c r="QPV17" s="418"/>
      <c r="QPW17" s="418"/>
      <c r="QPX17" s="418"/>
      <c r="QPY17" s="418"/>
      <c r="QPZ17" s="418"/>
      <c r="QQA17" s="418"/>
      <c r="QQB17" s="418"/>
      <c r="QQC17" s="418"/>
      <c r="QQD17" s="418"/>
      <c r="QQE17" s="418"/>
      <c r="QQF17" s="418"/>
      <c r="QQG17" s="418"/>
      <c r="QQH17" s="418"/>
      <c r="QQI17" s="418"/>
      <c r="QQJ17" s="418"/>
      <c r="QQK17" s="418"/>
      <c r="QQL17" s="418"/>
      <c r="QQM17" s="418"/>
      <c r="QQN17" s="418"/>
      <c r="QQO17" s="418"/>
      <c r="QQP17" s="418"/>
      <c r="QQQ17" s="418"/>
      <c r="QQR17" s="418"/>
      <c r="QQS17" s="418"/>
      <c r="QQT17" s="418"/>
      <c r="QQU17" s="418"/>
      <c r="QQV17" s="418"/>
      <c r="QQW17" s="418"/>
      <c r="QQX17" s="418"/>
      <c r="QQY17" s="418"/>
      <c r="QQZ17" s="418"/>
      <c r="QRA17" s="418"/>
      <c r="QRB17" s="418"/>
      <c r="QRC17" s="418"/>
      <c r="QRD17" s="418"/>
      <c r="QRE17" s="418"/>
      <c r="QRF17" s="418"/>
      <c r="QRG17" s="418"/>
      <c r="QRH17" s="418"/>
      <c r="QRI17" s="418"/>
      <c r="QRJ17" s="418"/>
      <c r="QRK17" s="418"/>
      <c r="QRL17" s="418"/>
      <c r="QRM17" s="418"/>
      <c r="QRN17" s="418"/>
      <c r="QRO17" s="418"/>
      <c r="QRP17" s="418"/>
      <c r="QRQ17" s="418"/>
      <c r="QRR17" s="418"/>
      <c r="QRS17" s="418"/>
      <c r="QRT17" s="418"/>
      <c r="QRU17" s="418"/>
      <c r="QRV17" s="418"/>
      <c r="QRW17" s="418"/>
      <c r="QRX17" s="418"/>
      <c r="QRY17" s="418"/>
      <c r="QRZ17" s="418"/>
      <c r="QSA17" s="418"/>
      <c r="QSB17" s="418"/>
      <c r="QSC17" s="418"/>
      <c r="QSD17" s="418"/>
      <c r="QSE17" s="418"/>
      <c r="QSF17" s="418"/>
      <c r="QSG17" s="418"/>
      <c r="QSH17" s="418"/>
      <c r="QSI17" s="418"/>
      <c r="QSJ17" s="418"/>
      <c r="QSK17" s="418"/>
      <c r="QSL17" s="418"/>
      <c r="QSM17" s="418"/>
      <c r="QSN17" s="418"/>
      <c r="QSO17" s="418"/>
      <c r="QSP17" s="418"/>
      <c r="QSQ17" s="418"/>
      <c r="QSR17" s="418"/>
      <c r="QSS17" s="418"/>
      <c r="QST17" s="418"/>
      <c r="QSU17" s="418"/>
      <c r="QSV17" s="418"/>
      <c r="QSW17" s="418"/>
      <c r="QSX17" s="418"/>
      <c r="QSY17" s="418"/>
      <c r="QSZ17" s="418"/>
      <c r="QTA17" s="418"/>
      <c r="QTB17" s="418"/>
      <c r="QTC17" s="418"/>
      <c r="QTD17" s="418"/>
      <c r="QTE17" s="418"/>
      <c r="QTF17" s="418"/>
      <c r="QTG17" s="418"/>
      <c r="QTH17" s="418"/>
      <c r="QTI17" s="418"/>
      <c r="QTJ17" s="418"/>
      <c r="QTK17" s="418"/>
      <c r="QTL17" s="418"/>
      <c r="QTM17" s="418"/>
      <c r="QTN17" s="418"/>
      <c r="QTO17" s="418"/>
      <c r="QTP17" s="418"/>
      <c r="QTQ17" s="418"/>
      <c r="QTR17" s="418"/>
      <c r="QTS17" s="418"/>
      <c r="QTT17" s="418"/>
      <c r="QTU17" s="418"/>
      <c r="QTV17" s="418"/>
      <c r="QTW17" s="418"/>
      <c r="QTX17" s="418"/>
      <c r="QTY17" s="418"/>
      <c r="QTZ17" s="418"/>
      <c r="QUA17" s="418"/>
      <c r="QUB17" s="418"/>
      <c r="QUC17" s="418"/>
      <c r="QUD17" s="418"/>
      <c r="QUE17" s="418"/>
      <c r="QUF17" s="418"/>
      <c r="QUG17" s="418"/>
      <c r="QUH17" s="418"/>
      <c r="QUI17" s="418"/>
      <c r="QUJ17" s="418"/>
      <c r="QUK17" s="418"/>
      <c r="QUL17" s="418"/>
      <c r="QUM17" s="418"/>
      <c r="QUN17" s="418"/>
      <c r="QUO17" s="418"/>
      <c r="QUP17" s="418"/>
      <c r="QUQ17" s="418"/>
      <c r="QUR17" s="418"/>
      <c r="QUS17" s="418"/>
      <c r="QUT17" s="418"/>
      <c r="QUU17" s="418"/>
      <c r="QUV17" s="418"/>
      <c r="QUW17" s="418"/>
      <c r="QUX17" s="418"/>
      <c r="QUY17" s="418"/>
      <c r="QUZ17" s="418"/>
      <c r="QVA17" s="418"/>
      <c r="QVB17" s="418"/>
      <c r="QVC17" s="418"/>
      <c r="QVD17" s="418"/>
      <c r="QVE17" s="418"/>
      <c r="QVF17" s="418"/>
      <c r="QVG17" s="418"/>
      <c r="QVH17" s="418"/>
      <c r="QVI17" s="418"/>
      <c r="QVJ17" s="418"/>
      <c r="QVK17" s="418"/>
      <c r="QVL17" s="418"/>
      <c r="QVM17" s="418"/>
      <c r="QVN17" s="418"/>
      <c r="QVO17" s="418"/>
      <c r="QVP17" s="418"/>
      <c r="QVQ17" s="418"/>
      <c r="QVR17" s="418"/>
      <c r="QVS17" s="418"/>
      <c r="QVT17" s="418"/>
      <c r="QVU17" s="418"/>
      <c r="QVV17" s="418"/>
      <c r="QVW17" s="418"/>
      <c r="QVX17" s="418"/>
      <c r="QVY17" s="418"/>
      <c r="QVZ17" s="418"/>
      <c r="QWA17" s="418"/>
      <c r="QWB17" s="418"/>
      <c r="QWC17" s="418"/>
      <c r="QWD17" s="418"/>
      <c r="QWE17" s="418"/>
      <c r="QWF17" s="418"/>
      <c r="QWG17" s="418"/>
      <c r="QWH17" s="418"/>
      <c r="QWI17" s="418"/>
      <c r="QWJ17" s="418"/>
      <c r="QWK17" s="418"/>
      <c r="QWL17" s="418"/>
      <c r="QWM17" s="418"/>
      <c r="QWN17" s="418"/>
      <c r="QWO17" s="418"/>
      <c r="QWP17" s="418"/>
      <c r="QWQ17" s="418"/>
      <c r="QWR17" s="418"/>
      <c r="QWS17" s="418"/>
      <c r="QWT17" s="418"/>
      <c r="QWU17" s="418"/>
      <c r="QWV17" s="418"/>
      <c r="QWW17" s="418"/>
      <c r="QWX17" s="418"/>
      <c r="QWY17" s="418"/>
      <c r="QWZ17" s="418"/>
      <c r="QXA17" s="418"/>
      <c r="QXB17" s="418"/>
      <c r="QXC17" s="418"/>
      <c r="QXD17" s="418"/>
      <c r="QXE17" s="418"/>
      <c r="QXF17" s="418"/>
      <c r="QXG17" s="418"/>
      <c r="QXH17" s="418"/>
      <c r="QXI17" s="418"/>
      <c r="QXJ17" s="418"/>
      <c r="QXK17" s="418"/>
      <c r="QXL17" s="418"/>
      <c r="QXM17" s="418"/>
      <c r="QXN17" s="418"/>
      <c r="QXO17" s="418"/>
      <c r="QXP17" s="418"/>
      <c r="QXQ17" s="418"/>
      <c r="QXR17" s="418"/>
      <c r="QXS17" s="418"/>
      <c r="QXT17" s="418"/>
      <c r="QXU17" s="418"/>
      <c r="QXV17" s="418"/>
      <c r="QXW17" s="418"/>
      <c r="QXX17" s="418"/>
      <c r="QXY17" s="418"/>
      <c r="QXZ17" s="418"/>
      <c r="QYA17" s="418"/>
      <c r="QYB17" s="418"/>
      <c r="QYC17" s="418"/>
      <c r="QYD17" s="418"/>
      <c r="QYE17" s="418"/>
      <c r="QYF17" s="418"/>
      <c r="QYG17" s="418"/>
      <c r="QYH17" s="418"/>
      <c r="QYI17" s="418"/>
      <c r="QYJ17" s="418"/>
      <c r="QYK17" s="418"/>
      <c r="QYL17" s="418"/>
      <c r="QYM17" s="418"/>
      <c r="QYN17" s="418"/>
      <c r="QYO17" s="418"/>
      <c r="QYP17" s="418"/>
      <c r="QYQ17" s="418"/>
      <c r="QYR17" s="418"/>
      <c r="QYS17" s="418"/>
      <c r="QYT17" s="418"/>
      <c r="QYU17" s="418"/>
      <c r="QYV17" s="418"/>
      <c r="QYW17" s="418"/>
      <c r="QYX17" s="418"/>
      <c r="QYY17" s="418"/>
      <c r="QYZ17" s="418"/>
      <c r="QZA17" s="418"/>
      <c r="QZB17" s="418"/>
      <c r="QZC17" s="418"/>
      <c r="QZD17" s="418"/>
      <c r="QZE17" s="418"/>
      <c r="QZF17" s="418"/>
      <c r="QZG17" s="418"/>
      <c r="QZH17" s="418"/>
      <c r="QZI17" s="418"/>
      <c r="QZJ17" s="418"/>
      <c r="QZK17" s="418"/>
      <c r="QZL17" s="418"/>
      <c r="QZM17" s="418"/>
      <c r="QZN17" s="418"/>
      <c r="QZO17" s="418"/>
      <c r="QZP17" s="418"/>
      <c r="QZQ17" s="418"/>
      <c r="QZR17" s="418"/>
      <c r="QZS17" s="418"/>
      <c r="QZT17" s="418"/>
      <c r="QZU17" s="418"/>
      <c r="QZV17" s="418"/>
      <c r="QZW17" s="418"/>
      <c r="QZX17" s="418"/>
      <c r="QZY17" s="418"/>
      <c r="QZZ17" s="418"/>
      <c r="RAA17" s="418"/>
      <c r="RAB17" s="418"/>
      <c r="RAC17" s="418"/>
      <c r="RAD17" s="418"/>
      <c r="RAE17" s="418"/>
      <c r="RAF17" s="418"/>
      <c r="RAG17" s="418"/>
      <c r="RAH17" s="418"/>
      <c r="RAI17" s="418"/>
      <c r="RAJ17" s="418"/>
      <c r="RAK17" s="418"/>
      <c r="RAL17" s="418"/>
      <c r="RAM17" s="418"/>
      <c r="RAN17" s="418"/>
      <c r="RAO17" s="418"/>
      <c r="RAP17" s="418"/>
      <c r="RAQ17" s="418"/>
      <c r="RAR17" s="418"/>
      <c r="RAS17" s="418"/>
      <c r="RAT17" s="418"/>
      <c r="RAU17" s="418"/>
      <c r="RAV17" s="418"/>
      <c r="RAW17" s="418"/>
      <c r="RAX17" s="418"/>
      <c r="RAY17" s="418"/>
      <c r="RAZ17" s="418"/>
      <c r="RBA17" s="418"/>
      <c r="RBB17" s="418"/>
      <c r="RBC17" s="418"/>
      <c r="RBD17" s="418"/>
      <c r="RBE17" s="418"/>
      <c r="RBF17" s="418"/>
      <c r="RBG17" s="418"/>
      <c r="RBH17" s="418"/>
      <c r="RBI17" s="418"/>
      <c r="RBJ17" s="418"/>
      <c r="RBK17" s="418"/>
      <c r="RBL17" s="418"/>
      <c r="RBM17" s="418"/>
      <c r="RBN17" s="418"/>
      <c r="RBO17" s="418"/>
      <c r="RBP17" s="418"/>
      <c r="RBQ17" s="418"/>
      <c r="RBR17" s="418"/>
      <c r="RBS17" s="418"/>
      <c r="RBT17" s="418"/>
      <c r="RBU17" s="418"/>
      <c r="RBV17" s="418"/>
      <c r="RBW17" s="418"/>
      <c r="RBX17" s="418"/>
      <c r="RBY17" s="418"/>
      <c r="RBZ17" s="418"/>
      <c r="RCA17" s="418"/>
      <c r="RCB17" s="418"/>
      <c r="RCC17" s="418"/>
      <c r="RCD17" s="418"/>
      <c r="RCE17" s="418"/>
      <c r="RCF17" s="418"/>
      <c r="RCG17" s="418"/>
      <c r="RCH17" s="418"/>
      <c r="RCI17" s="418"/>
      <c r="RCJ17" s="418"/>
      <c r="RCK17" s="418"/>
      <c r="RCL17" s="418"/>
      <c r="RCM17" s="418"/>
      <c r="RCN17" s="418"/>
      <c r="RCO17" s="418"/>
      <c r="RCP17" s="418"/>
      <c r="RCQ17" s="418"/>
      <c r="RCR17" s="418"/>
      <c r="RCS17" s="418"/>
      <c r="RCT17" s="418"/>
      <c r="RCU17" s="418"/>
      <c r="RCV17" s="418"/>
      <c r="RCW17" s="418"/>
      <c r="RCX17" s="418"/>
      <c r="RCY17" s="418"/>
      <c r="RCZ17" s="418"/>
      <c r="RDA17" s="418"/>
      <c r="RDB17" s="418"/>
      <c r="RDC17" s="418"/>
      <c r="RDD17" s="418"/>
      <c r="RDE17" s="418"/>
      <c r="RDF17" s="418"/>
      <c r="RDG17" s="418"/>
      <c r="RDH17" s="418"/>
      <c r="RDI17" s="418"/>
      <c r="RDJ17" s="418"/>
      <c r="RDK17" s="418"/>
      <c r="RDL17" s="418"/>
      <c r="RDM17" s="418"/>
      <c r="RDN17" s="418"/>
      <c r="RDO17" s="418"/>
      <c r="RDP17" s="418"/>
      <c r="RDQ17" s="418"/>
      <c r="RDR17" s="418"/>
      <c r="RDS17" s="418"/>
      <c r="RDT17" s="418"/>
      <c r="RDU17" s="418"/>
      <c r="RDV17" s="418"/>
      <c r="RDW17" s="418"/>
      <c r="RDX17" s="418"/>
      <c r="RDY17" s="418"/>
      <c r="RDZ17" s="418"/>
      <c r="REA17" s="418"/>
      <c r="REB17" s="418"/>
      <c r="REC17" s="418"/>
      <c r="RED17" s="418"/>
      <c r="REE17" s="418"/>
      <c r="REF17" s="418"/>
      <c r="REG17" s="418"/>
      <c r="REH17" s="418"/>
      <c r="REI17" s="418"/>
      <c r="REJ17" s="418"/>
      <c r="REK17" s="418"/>
      <c r="REL17" s="418"/>
      <c r="REM17" s="418"/>
      <c r="REN17" s="418"/>
      <c r="REO17" s="418"/>
      <c r="REP17" s="418"/>
      <c r="REQ17" s="418"/>
      <c r="RER17" s="418"/>
      <c r="RES17" s="418"/>
      <c r="RET17" s="418"/>
      <c r="REU17" s="418"/>
      <c r="REV17" s="418"/>
      <c r="REW17" s="418"/>
      <c r="REX17" s="418"/>
      <c r="REY17" s="418"/>
      <c r="REZ17" s="418"/>
      <c r="RFA17" s="418"/>
      <c r="RFB17" s="418"/>
      <c r="RFC17" s="418"/>
      <c r="RFD17" s="418"/>
      <c r="RFE17" s="418"/>
      <c r="RFF17" s="418"/>
      <c r="RFG17" s="418"/>
      <c r="RFH17" s="418"/>
      <c r="RFI17" s="418"/>
      <c r="RFJ17" s="418"/>
      <c r="RFK17" s="418"/>
      <c r="RFL17" s="418"/>
      <c r="RFM17" s="418"/>
      <c r="RFN17" s="418"/>
      <c r="RFO17" s="418"/>
      <c r="RFP17" s="418"/>
      <c r="RFQ17" s="418"/>
      <c r="RFR17" s="418"/>
      <c r="RFS17" s="418"/>
      <c r="RFT17" s="418"/>
      <c r="RFU17" s="418"/>
      <c r="RFV17" s="418"/>
      <c r="RFW17" s="418"/>
      <c r="RFX17" s="418"/>
      <c r="RFY17" s="418"/>
      <c r="RFZ17" s="418"/>
      <c r="RGA17" s="418"/>
      <c r="RGB17" s="418"/>
      <c r="RGC17" s="418"/>
      <c r="RGD17" s="418"/>
      <c r="RGE17" s="418"/>
      <c r="RGF17" s="418"/>
      <c r="RGG17" s="418"/>
      <c r="RGH17" s="418"/>
      <c r="RGI17" s="418"/>
      <c r="RGJ17" s="418"/>
      <c r="RGK17" s="418"/>
      <c r="RGL17" s="418"/>
      <c r="RGM17" s="418"/>
      <c r="RGN17" s="418"/>
      <c r="RGO17" s="418"/>
      <c r="RGP17" s="418"/>
      <c r="RGQ17" s="418"/>
      <c r="RGR17" s="418"/>
      <c r="RGS17" s="418"/>
      <c r="RGT17" s="418"/>
      <c r="RGU17" s="418"/>
      <c r="RGV17" s="418"/>
      <c r="RGW17" s="418"/>
      <c r="RGX17" s="418"/>
      <c r="RGY17" s="418"/>
      <c r="RGZ17" s="418"/>
      <c r="RHA17" s="418"/>
      <c r="RHB17" s="418"/>
      <c r="RHC17" s="418"/>
      <c r="RHD17" s="418"/>
      <c r="RHE17" s="418"/>
      <c r="RHF17" s="418"/>
      <c r="RHG17" s="418"/>
      <c r="RHH17" s="418"/>
      <c r="RHI17" s="418"/>
      <c r="RHJ17" s="418"/>
      <c r="RHK17" s="418"/>
      <c r="RHL17" s="418"/>
      <c r="RHM17" s="418"/>
      <c r="RHN17" s="418"/>
      <c r="RHO17" s="418"/>
      <c r="RHP17" s="418"/>
      <c r="RHQ17" s="418"/>
      <c r="RHR17" s="418"/>
      <c r="RHS17" s="418"/>
      <c r="RHT17" s="418"/>
      <c r="RHU17" s="418"/>
      <c r="RHV17" s="418"/>
      <c r="RHW17" s="418"/>
      <c r="RHX17" s="418"/>
      <c r="RHY17" s="418"/>
      <c r="RHZ17" s="418"/>
      <c r="RIA17" s="418"/>
      <c r="RIB17" s="418"/>
      <c r="RIC17" s="418"/>
      <c r="RID17" s="418"/>
      <c r="RIE17" s="418"/>
      <c r="RIF17" s="418"/>
      <c r="RIG17" s="418"/>
      <c r="RIH17" s="418"/>
      <c r="RII17" s="418"/>
      <c r="RIJ17" s="418"/>
      <c r="RIK17" s="418"/>
      <c r="RIL17" s="418"/>
      <c r="RIM17" s="418"/>
      <c r="RIN17" s="418"/>
      <c r="RIO17" s="418"/>
      <c r="RIP17" s="418"/>
      <c r="RIQ17" s="418"/>
      <c r="RIR17" s="418"/>
      <c r="RIS17" s="418"/>
      <c r="RIT17" s="418"/>
      <c r="RIU17" s="418"/>
      <c r="RIV17" s="418"/>
      <c r="RIW17" s="418"/>
      <c r="RIX17" s="418"/>
      <c r="RIY17" s="418"/>
      <c r="RIZ17" s="418"/>
      <c r="RJA17" s="418"/>
      <c r="RJB17" s="418"/>
      <c r="RJC17" s="418"/>
      <c r="RJD17" s="418"/>
      <c r="RJE17" s="418"/>
      <c r="RJF17" s="418"/>
      <c r="RJG17" s="418"/>
      <c r="RJH17" s="418"/>
      <c r="RJI17" s="418"/>
      <c r="RJJ17" s="418"/>
      <c r="RJK17" s="418"/>
      <c r="RJL17" s="418"/>
      <c r="RJM17" s="418"/>
      <c r="RJN17" s="418"/>
      <c r="RJO17" s="418"/>
      <c r="RJP17" s="418"/>
      <c r="RJQ17" s="418"/>
      <c r="RJR17" s="418"/>
      <c r="RJS17" s="418"/>
      <c r="RJT17" s="418"/>
      <c r="RJU17" s="418"/>
      <c r="RJV17" s="418"/>
      <c r="RJW17" s="418"/>
      <c r="RJX17" s="418"/>
      <c r="RJY17" s="418"/>
      <c r="RJZ17" s="418"/>
      <c r="RKA17" s="418"/>
      <c r="RKB17" s="418"/>
      <c r="RKC17" s="418"/>
      <c r="RKD17" s="418"/>
      <c r="RKE17" s="418"/>
      <c r="RKF17" s="418"/>
      <c r="RKG17" s="418"/>
      <c r="RKH17" s="418"/>
      <c r="RKI17" s="418"/>
      <c r="RKJ17" s="418"/>
      <c r="RKK17" s="418"/>
      <c r="RKL17" s="418"/>
      <c r="RKM17" s="418"/>
      <c r="RKN17" s="418"/>
      <c r="RKO17" s="418"/>
      <c r="RKP17" s="418"/>
      <c r="RKQ17" s="418"/>
      <c r="RKR17" s="418"/>
      <c r="RKS17" s="418"/>
      <c r="RKT17" s="418"/>
      <c r="RKU17" s="418"/>
      <c r="RKV17" s="418"/>
      <c r="RKW17" s="418"/>
      <c r="RKX17" s="418"/>
      <c r="RKY17" s="418"/>
      <c r="RKZ17" s="418"/>
      <c r="RLA17" s="418"/>
      <c r="RLB17" s="418"/>
      <c r="RLC17" s="418"/>
      <c r="RLD17" s="418"/>
      <c r="RLE17" s="418"/>
      <c r="RLF17" s="418"/>
      <c r="RLG17" s="418"/>
      <c r="RLH17" s="418"/>
      <c r="RLI17" s="418"/>
      <c r="RLJ17" s="418"/>
      <c r="RLK17" s="418"/>
      <c r="RLL17" s="418"/>
      <c r="RLM17" s="418"/>
      <c r="RLN17" s="418"/>
      <c r="RLO17" s="418"/>
      <c r="RLP17" s="418"/>
      <c r="RLQ17" s="418"/>
      <c r="RLR17" s="418"/>
      <c r="RLS17" s="418"/>
      <c r="RLT17" s="418"/>
      <c r="RLU17" s="418"/>
      <c r="RLV17" s="418"/>
      <c r="RLW17" s="418"/>
      <c r="RLX17" s="418"/>
      <c r="RLY17" s="418"/>
      <c r="RLZ17" s="418"/>
      <c r="RMA17" s="418"/>
      <c r="RMB17" s="418"/>
      <c r="RMC17" s="418"/>
      <c r="RMD17" s="418"/>
      <c r="RME17" s="418"/>
      <c r="RMF17" s="418"/>
      <c r="RMG17" s="418"/>
      <c r="RMH17" s="418"/>
      <c r="RMI17" s="418"/>
      <c r="RMJ17" s="418"/>
      <c r="RMK17" s="418"/>
      <c r="RML17" s="418"/>
      <c r="RMM17" s="418"/>
      <c r="RMN17" s="418"/>
      <c r="RMO17" s="418"/>
      <c r="RMP17" s="418"/>
      <c r="RMQ17" s="418"/>
      <c r="RMR17" s="418"/>
      <c r="RMS17" s="418"/>
      <c r="RMT17" s="418"/>
      <c r="RMU17" s="418"/>
      <c r="RMV17" s="418"/>
      <c r="RMW17" s="418"/>
      <c r="RMX17" s="418"/>
      <c r="RMY17" s="418"/>
      <c r="RMZ17" s="418"/>
      <c r="RNA17" s="418"/>
      <c r="RNB17" s="418"/>
      <c r="RNC17" s="418"/>
      <c r="RND17" s="418"/>
      <c r="RNE17" s="418"/>
      <c r="RNF17" s="418"/>
      <c r="RNG17" s="418"/>
      <c r="RNH17" s="418"/>
      <c r="RNI17" s="418"/>
      <c r="RNJ17" s="418"/>
      <c r="RNK17" s="418"/>
      <c r="RNL17" s="418"/>
      <c r="RNM17" s="418"/>
      <c r="RNN17" s="418"/>
      <c r="RNO17" s="418"/>
      <c r="RNP17" s="418"/>
      <c r="RNQ17" s="418"/>
      <c r="RNR17" s="418"/>
      <c r="RNS17" s="418"/>
      <c r="RNT17" s="418"/>
      <c r="RNU17" s="418"/>
      <c r="RNV17" s="418"/>
      <c r="RNW17" s="418"/>
      <c r="RNX17" s="418"/>
      <c r="RNY17" s="418"/>
      <c r="RNZ17" s="418"/>
      <c r="ROA17" s="418"/>
      <c r="ROB17" s="418"/>
      <c r="ROC17" s="418"/>
      <c r="ROD17" s="418"/>
      <c r="ROE17" s="418"/>
      <c r="ROF17" s="418"/>
      <c r="ROG17" s="418"/>
      <c r="ROH17" s="418"/>
      <c r="ROI17" s="418"/>
      <c r="ROJ17" s="418"/>
      <c r="ROK17" s="418"/>
      <c r="ROL17" s="418"/>
      <c r="ROM17" s="418"/>
      <c r="RON17" s="418"/>
      <c r="ROO17" s="418"/>
      <c r="ROP17" s="418"/>
      <c r="ROQ17" s="418"/>
      <c r="ROR17" s="418"/>
      <c r="ROS17" s="418"/>
      <c r="ROT17" s="418"/>
      <c r="ROU17" s="418"/>
      <c r="ROV17" s="418"/>
      <c r="ROW17" s="418"/>
      <c r="ROX17" s="418"/>
      <c r="ROY17" s="418"/>
      <c r="ROZ17" s="418"/>
      <c r="RPA17" s="418"/>
      <c r="RPB17" s="418"/>
      <c r="RPC17" s="418"/>
      <c r="RPD17" s="418"/>
      <c r="RPE17" s="418"/>
      <c r="RPF17" s="418"/>
      <c r="RPG17" s="418"/>
      <c r="RPH17" s="418"/>
      <c r="RPI17" s="418"/>
      <c r="RPJ17" s="418"/>
      <c r="RPK17" s="418"/>
      <c r="RPL17" s="418"/>
      <c r="RPM17" s="418"/>
      <c r="RPN17" s="418"/>
      <c r="RPO17" s="418"/>
      <c r="RPP17" s="418"/>
      <c r="RPQ17" s="418"/>
      <c r="RPR17" s="418"/>
      <c r="RPS17" s="418"/>
      <c r="RPT17" s="418"/>
      <c r="RPU17" s="418"/>
      <c r="RPV17" s="418"/>
      <c r="RPW17" s="418"/>
      <c r="RPX17" s="418"/>
      <c r="RPY17" s="418"/>
      <c r="RPZ17" s="418"/>
      <c r="RQA17" s="418"/>
      <c r="RQB17" s="418"/>
      <c r="RQC17" s="418"/>
      <c r="RQD17" s="418"/>
      <c r="RQE17" s="418"/>
      <c r="RQF17" s="418"/>
      <c r="RQG17" s="418"/>
      <c r="RQH17" s="418"/>
      <c r="RQI17" s="418"/>
      <c r="RQJ17" s="418"/>
      <c r="RQK17" s="418"/>
      <c r="RQL17" s="418"/>
      <c r="RQM17" s="418"/>
      <c r="RQN17" s="418"/>
      <c r="RQO17" s="418"/>
      <c r="RQP17" s="418"/>
      <c r="RQQ17" s="418"/>
      <c r="RQR17" s="418"/>
      <c r="RQS17" s="418"/>
      <c r="RQT17" s="418"/>
      <c r="RQU17" s="418"/>
      <c r="RQV17" s="418"/>
      <c r="RQW17" s="418"/>
      <c r="RQX17" s="418"/>
      <c r="RQY17" s="418"/>
      <c r="RQZ17" s="418"/>
      <c r="RRA17" s="418"/>
      <c r="RRB17" s="418"/>
      <c r="RRC17" s="418"/>
      <c r="RRD17" s="418"/>
      <c r="RRE17" s="418"/>
      <c r="RRF17" s="418"/>
      <c r="RRG17" s="418"/>
      <c r="RRH17" s="418"/>
      <c r="RRI17" s="418"/>
      <c r="RRJ17" s="418"/>
      <c r="RRK17" s="418"/>
      <c r="RRL17" s="418"/>
      <c r="RRM17" s="418"/>
      <c r="RRN17" s="418"/>
      <c r="RRO17" s="418"/>
      <c r="RRP17" s="418"/>
      <c r="RRQ17" s="418"/>
      <c r="RRR17" s="418"/>
      <c r="RRS17" s="418"/>
      <c r="RRT17" s="418"/>
      <c r="RRU17" s="418"/>
      <c r="RRV17" s="418"/>
      <c r="RRW17" s="418"/>
      <c r="RRX17" s="418"/>
      <c r="RRY17" s="418"/>
      <c r="RRZ17" s="418"/>
      <c r="RSA17" s="418"/>
      <c r="RSB17" s="418"/>
      <c r="RSC17" s="418"/>
      <c r="RSD17" s="418"/>
      <c r="RSE17" s="418"/>
      <c r="RSF17" s="418"/>
      <c r="RSG17" s="418"/>
      <c r="RSH17" s="418"/>
      <c r="RSI17" s="418"/>
      <c r="RSJ17" s="418"/>
      <c r="RSK17" s="418"/>
      <c r="RSL17" s="418"/>
      <c r="RSM17" s="418"/>
      <c r="RSN17" s="418"/>
      <c r="RSO17" s="418"/>
      <c r="RSP17" s="418"/>
      <c r="RSQ17" s="418"/>
      <c r="RSR17" s="418"/>
      <c r="RSS17" s="418"/>
      <c r="RST17" s="418"/>
      <c r="RSU17" s="418"/>
      <c r="RSV17" s="418"/>
      <c r="RSW17" s="418"/>
      <c r="RSX17" s="418"/>
      <c r="RSY17" s="418"/>
      <c r="RSZ17" s="418"/>
      <c r="RTA17" s="418"/>
      <c r="RTB17" s="418"/>
      <c r="RTC17" s="418"/>
      <c r="RTD17" s="418"/>
      <c r="RTE17" s="418"/>
      <c r="RTF17" s="418"/>
      <c r="RTG17" s="418"/>
      <c r="RTH17" s="418"/>
      <c r="RTI17" s="418"/>
      <c r="RTJ17" s="418"/>
      <c r="RTK17" s="418"/>
      <c r="RTL17" s="418"/>
      <c r="RTM17" s="418"/>
      <c r="RTN17" s="418"/>
      <c r="RTO17" s="418"/>
      <c r="RTP17" s="418"/>
      <c r="RTQ17" s="418"/>
      <c r="RTR17" s="418"/>
      <c r="RTS17" s="418"/>
      <c r="RTT17" s="418"/>
      <c r="RTU17" s="418"/>
      <c r="RTV17" s="418"/>
      <c r="RTW17" s="418"/>
      <c r="RTX17" s="418"/>
      <c r="RTY17" s="418"/>
      <c r="RTZ17" s="418"/>
      <c r="RUA17" s="418"/>
      <c r="RUB17" s="418"/>
      <c r="RUC17" s="418"/>
      <c r="RUD17" s="418"/>
      <c r="RUE17" s="418"/>
      <c r="RUF17" s="418"/>
      <c r="RUG17" s="418"/>
      <c r="RUH17" s="418"/>
      <c r="RUI17" s="418"/>
      <c r="RUJ17" s="418"/>
      <c r="RUK17" s="418"/>
      <c r="RUL17" s="418"/>
      <c r="RUM17" s="418"/>
      <c r="RUN17" s="418"/>
      <c r="RUO17" s="418"/>
      <c r="RUP17" s="418"/>
      <c r="RUQ17" s="418"/>
      <c r="RUR17" s="418"/>
      <c r="RUS17" s="418"/>
      <c r="RUT17" s="418"/>
      <c r="RUU17" s="418"/>
      <c r="RUV17" s="418"/>
      <c r="RUW17" s="418"/>
      <c r="RUX17" s="418"/>
      <c r="RUY17" s="418"/>
      <c r="RUZ17" s="418"/>
      <c r="RVA17" s="418"/>
      <c r="RVB17" s="418"/>
      <c r="RVC17" s="418"/>
      <c r="RVD17" s="418"/>
      <c r="RVE17" s="418"/>
      <c r="RVF17" s="418"/>
      <c r="RVG17" s="418"/>
      <c r="RVH17" s="418"/>
      <c r="RVI17" s="418"/>
      <c r="RVJ17" s="418"/>
      <c r="RVK17" s="418"/>
      <c r="RVL17" s="418"/>
      <c r="RVM17" s="418"/>
      <c r="RVN17" s="418"/>
      <c r="RVO17" s="418"/>
      <c r="RVP17" s="418"/>
      <c r="RVQ17" s="418"/>
      <c r="RVR17" s="418"/>
      <c r="RVS17" s="418"/>
      <c r="RVT17" s="418"/>
      <c r="RVU17" s="418"/>
      <c r="RVV17" s="418"/>
      <c r="RVW17" s="418"/>
      <c r="RVX17" s="418"/>
      <c r="RVY17" s="418"/>
      <c r="RVZ17" s="418"/>
      <c r="RWA17" s="418"/>
      <c r="RWB17" s="418"/>
      <c r="RWC17" s="418"/>
      <c r="RWD17" s="418"/>
      <c r="RWE17" s="418"/>
      <c r="RWF17" s="418"/>
      <c r="RWG17" s="418"/>
      <c r="RWH17" s="418"/>
      <c r="RWI17" s="418"/>
      <c r="RWJ17" s="418"/>
      <c r="RWK17" s="418"/>
      <c r="RWL17" s="418"/>
      <c r="RWM17" s="418"/>
      <c r="RWN17" s="418"/>
      <c r="RWO17" s="418"/>
      <c r="RWP17" s="418"/>
      <c r="RWQ17" s="418"/>
      <c r="RWR17" s="418"/>
      <c r="RWS17" s="418"/>
      <c r="RWT17" s="418"/>
      <c r="RWU17" s="418"/>
      <c r="RWV17" s="418"/>
      <c r="RWW17" s="418"/>
      <c r="RWX17" s="418"/>
      <c r="RWY17" s="418"/>
      <c r="RWZ17" s="418"/>
      <c r="RXA17" s="418"/>
      <c r="RXB17" s="418"/>
      <c r="RXC17" s="418"/>
      <c r="RXD17" s="418"/>
      <c r="RXE17" s="418"/>
      <c r="RXF17" s="418"/>
      <c r="RXG17" s="418"/>
      <c r="RXH17" s="418"/>
      <c r="RXI17" s="418"/>
      <c r="RXJ17" s="418"/>
      <c r="RXK17" s="418"/>
      <c r="RXL17" s="418"/>
      <c r="RXM17" s="418"/>
      <c r="RXN17" s="418"/>
      <c r="RXO17" s="418"/>
      <c r="RXP17" s="418"/>
      <c r="RXQ17" s="418"/>
      <c r="RXR17" s="418"/>
      <c r="RXS17" s="418"/>
      <c r="RXT17" s="418"/>
      <c r="RXU17" s="418"/>
      <c r="RXV17" s="418"/>
      <c r="RXW17" s="418"/>
      <c r="RXX17" s="418"/>
      <c r="RXY17" s="418"/>
      <c r="RXZ17" s="418"/>
      <c r="RYA17" s="418"/>
      <c r="RYB17" s="418"/>
      <c r="RYC17" s="418"/>
      <c r="RYD17" s="418"/>
      <c r="RYE17" s="418"/>
      <c r="RYF17" s="418"/>
      <c r="RYG17" s="418"/>
      <c r="RYH17" s="418"/>
      <c r="RYI17" s="418"/>
      <c r="RYJ17" s="418"/>
      <c r="RYK17" s="418"/>
      <c r="RYL17" s="418"/>
      <c r="RYM17" s="418"/>
      <c r="RYN17" s="418"/>
      <c r="RYO17" s="418"/>
      <c r="RYP17" s="418"/>
      <c r="RYQ17" s="418"/>
      <c r="RYR17" s="418"/>
      <c r="RYS17" s="418"/>
      <c r="RYT17" s="418"/>
      <c r="RYU17" s="418"/>
      <c r="RYV17" s="418"/>
      <c r="RYW17" s="418"/>
      <c r="RYX17" s="418"/>
      <c r="RYY17" s="418"/>
      <c r="RYZ17" s="418"/>
      <c r="RZA17" s="418"/>
      <c r="RZB17" s="418"/>
      <c r="RZC17" s="418"/>
      <c r="RZD17" s="418"/>
      <c r="RZE17" s="418"/>
      <c r="RZF17" s="418"/>
      <c r="RZG17" s="418"/>
      <c r="RZH17" s="418"/>
      <c r="RZI17" s="418"/>
      <c r="RZJ17" s="418"/>
      <c r="RZK17" s="418"/>
      <c r="RZL17" s="418"/>
      <c r="RZM17" s="418"/>
      <c r="RZN17" s="418"/>
      <c r="RZO17" s="418"/>
      <c r="RZP17" s="418"/>
      <c r="RZQ17" s="418"/>
      <c r="RZR17" s="418"/>
      <c r="RZS17" s="418"/>
      <c r="RZT17" s="418"/>
      <c r="RZU17" s="418"/>
      <c r="RZV17" s="418"/>
      <c r="RZW17" s="418"/>
      <c r="RZX17" s="418"/>
      <c r="RZY17" s="418"/>
      <c r="RZZ17" s="418"/>
      <c r="SAA17" s="418"/>
      <c r="SAB17" s="418"/>
      <c r="SAC17" s="418"/>
      <c r="SAD17" s="418"/>
      <c r="SAE17" s="418"/>
      <c r="SAF17" s="418"/>
      <c r="SAG17" s="418"/>
      <c r="SAH17" s="418"/>
      <c r="SAI17" s="418"/>
      <c r="SAJ17" s="418"/>
      <c r="SAK17" s="418"/>
      <c r="SAL17" s="418"/>
      <c r="SAM17" s="418"/>
      <c r="SAN17" s="418"/>
      <c r="SAO17" s="418"/>
      <c r="SAP17" s="418"/>
      <c r="SAQ17" s="418"/>
      <c r="SAR17" s="418"/>
      <c r="SAS17" s="418"/>
      <c r="SAT17" s="418"/>
      <c r="SAU17" s="418"/>
      <c r="SAV17" s="418"/>
      <c r="SAW17" s="418"/>
      <c r="SAX17" s="418"/>
      <c r="SAY17" s="418"/>
      <c r="SAZ17" s="418"/>
      <c r="SBA17" s="418"/>
      <c r="SBB17" s="418"/>
      <c r="SBC17" s="418"/>
      <c r="SBD17" s="418"/>
      <c r="SBE17" s="418"/>
      <c r="SBF17" s="418"/>
      <c r="SBG17" s="418"/>
      <c r="SBH17" s="418"/>
      <c r="SBI17" s="418"/>
      <c r="SBJ17" s="418"/>
      <c r="SBK17" s="418"/>
      <c r="SBL17" s="418"/>
      <c r="SBM17" s="418"/>
      <c r="SBN17" s="418"/>
      <c r="SBO17" s="418"/>
      <c r="SBP17" s="418"/>
      <c r="SBQ17" s="418"/>
      <c r="SBR17" s="418"/>
      <c r="SBS17" s="418"/>
      <c r="SBT17" s="418"/>
      <c r="SBU17" s="418"/>
      <c r="SBV17" s="418"/>
      <c r="SBW17" s="418"/>
      <c r="SBX17" s="418"/>
      <c r="SBY17" s="418"/>
      <c r="SBZ17" s="418"/>
      <c r="SCA17" s="418"/>
      <c r="SCB17" s="418"/>
      <c r="SCC17" s="418"/>
      <c r="SCD17" s="418"/>
      <c r="SCE17" s="418"/>
      <c r="SCF17" s="418"/>
      <c r="SCG17" s="418"/>
      <c r="SCH17" s="418"/>
      <c r="SCI17" s="418"/>
      <c r="SCJ17" s="418"/>
      <c r="SCK17" s="418"/>
      <c r="SCL17" s="418"/>
      <c r="SCM17" s="418"/>
      <c r="SCN17" s="418"/>
      <c r="SCO17" s="418"/>
      <c r="SCP17" s="418"/>
      <c r="SCQ17" s="418"/>
      <c r="SCR17" s="418"/>
      <c r="SCS17" s="418"/>
      <c r="SCT17" s="418"/>
      <c r="SCU17" s="418"/>
      <c r="SCV17" s="418"/>
      <c r="SCW17" s="418"/>
      <c r="SCX17" s="418"/>
      <c r="SCY17" s="418"/>
      <c r="SCZ17" s="418"/>
      <c r="SDA17" s="418"/>
      <c r="SDB17" s="418"/>
      <c r="SDC17" s="418"/>
      <c r="SDD17" s="418"/>
      <c r="SDE17" s="418"/>
      <c r="SDF17" s="418"/>
      <c r="SDG17" s="418"/>
      <c r="SDH17" s="418"/>
      <c r="SDI17" s="418"/>
      <c r="SDJ17" s="418"/>
      <c r="SDK17" s="418"/>
      <c r="SDL17" s="418"/>
      <c r="SDM17" s="418"/>
      <c r="SDN17" s="418"/>
      <c r="SDO17" s="418"/>
      <c r="SDP17" s="418"/>
      <c r="SDQ17" s="418"/>
      <c r="SDR17" s="418"/>
      <c r="SDS17" s="418"/>
      <c r="SDT17" s="418"/>
      <c r="SDU17" s="418"/>
      <c r="SDV17" s="418"/>
      <c r="SDW17" s="418"/>
      <c r="SDX17" s="418"/>
      <c r="SDY17" s="418"/>
      <c r="SDZ17" s="418"/>
      <c r="SEA17" s="418"/>
      <c r="SEB17" s="418"/>
      <c r="SEC17" s="418"/>
      <c r="SED17" s="418"/>
      <c r="SEE17" s="418"/>
      <c r="SEF17" s="418"/>
      <c r="SEG17" s="418"/>
      <c r="SEH17" s="418"/>
      <c r="SEI17" s="418"/>
      <c r="SEJ17" s="418"/>
      <c r="SEK17" s="418"/>
      <c r="SEL17" s="418"/>
      <c r="SEM17" s="418"/>
      <c r="SEN17" s="418"/>
      <c r="SEO17" s="418"/>
      <c r="SEP17" s="418"/>
      <c r="SEQ17" s="418"/>
      <c r="SER17" s="418"/>
      <c r="SES17" s="418"/>
      <c r="SET17" s="418"/>
      <c r="SEU17" s="418"/>
      <c r="SEV17" s="418"/>
      <c r="SEW17" s="418"/>
      <c r="SEX17" s="418"/>
      <c r="SEY17" s="418"/>
      <c r="SEZ17" s="418"/>
      <c r="SFA17" s="418"/>
      <c r="SFB17" s="418"/>
      <c r="SFC17" s="418"/>
      <c r="SFD17" s="418"/>
      <c r="SFE17" s="418"/>
      <c r="SFF17" s="418"/>
      <c r="SFG17" s="418"/>
      <c r="SFH17" s="418"/>
      <c r="SFI17" s="418"/>
      <c r="SFJ17" s="418"/>
      <c r="SFK17" s="418"/>
      <c r="SFL17" s="418"/>
      <c r="SFM17" s="418"/>
      <c r="SFN17" s="418"/>
      <c r="SFO17" s="418"/>
      <c r="SFP17" s="418"/>
      <c r="SFQ17" s="418"/>
      <c r="SFR17" s="418"/>
      <c r="SFS17" s="418"/>
      <c r="SFT17" s="418"/>
      <c r="SFU17" s="418"/>
      <c r="SFV17" s="418"/>
      <c r="SFW17" s="418"/>
      <c r="SFX17" s="418"/>
      <c r="SFY17" s="418"/>
      <c r="SFZ17" s="418"/>
      <c r="SGA17" s="418"/>
      <c r="SGB17" s="418"/>
      <c r="SGC17" s="418"/>
      <c r="SGD17" s="418"/>
      <c r="SGE17" s="418"/>
      <c r="SGF17" s="418"/>
      <c r="SGG17" s="418"/>
      <c r="SGH17" s="418"/>
      <c r="SGI17" s="418"/>
      <c r="SGJ17" s="418"/>
      <c r="SGK17" s="418"/>
      <c r="SGL17" s="418"/>
      <c r="SGM17" s="418"/>
      <c r="SGN17" s="418"/>
      <c r="SGO17" s="418"/>
      <c r="SGP17" s="418"/>
      <c r="SGQ17" s="418"/>
      <c r="SGR17" s="418"/>
      <c r="SGS17" s="418"/>
      <c r="SGT17" s="418"/>
      <c r="SGU17" s="418"/>
      <c r="SGV17" s="418"/>
      <c r="SGW17" s="418"/>
      <c r="SGX17" s="418"/>
      <c r="SGY17" s="418"/>
      <c r="SGZ17" s="418"/>
      <c r="SHA17" s="418"/>
      <c r="SHB17" s="418"/>
      <c r="SHC17" s="418"/>
      <c r="SHD17" s="418"/>
      <c r="SHE17" s="418"/>
      <c r="SHF17" s="418"/>
      <c r="SHG17" s="418"/>
      <c r="SHH17" s="418"/>
      <c r="SHI17" s="418"/>
      <c r="SHJ17" s="418"/>
      <c r="SHK17" s="418"/>
      <c r="SHL17" s="418"/>
      <c r="SHM17" s="418"/>
      <c r="SHN17" s="418"/>
      <c r="SHO17" s="418"/>
      <c r="SHP17" s="418"/>
      <c r="SHQ17" s="418"/>
      <c r="SHR17" s="418"/>
      <c r="SHS17" s="418"/>
      <c r="SHT17" s="418"/>
      <c r="SHU17" s="418"/>
      <c r="SHV17" s="418"/>
      <c r="SHW17" s="418"/>
      <c r="SHX17" s="418"/>
      <c r="SHY17" s="418"/>
      <c r="SHZ17" s="418"/>
      <c r="SIA17" s="418"/>
      <c r="SIB17" s="418"/>
      <c r="SIC17" s="418"/>
      <c r="SID17" s="418"/>
      <c r="SIE17" s="418"/>
      <c r="SIF17" s="418"/>
      <c r="SIG17" s="418"/>
      <c r="SIH17" s="418"/>
      <c r="SII17" s="418"/>
      <c r="SIJ17" s="418"/>
      <c r="SIK17" s="418"/>
      <c r="SIL17" s="418"/>
      <c r="SIM17" s="418"/>
      <c r="SIN17" s="418"/>
      <c r="SIO17" s="418"/>
      <c r="SIP17" s="418"/>
      <c r="SIQ17" s="418"/>
      <c r="SIR17" s="418"/>
      <c r="SIS17" s="418"/>
      <c r="SIT17" s="418"/>
      <c r="SIU17" s="418"/>
      <c r="SIV17" s="418"/>
      <c r="SIW17" s="418"/>
      <c r="SIX17" s="418"/>
      <c r="SIY17" s="418"/>
      <c r="SIZ17" s="418"/>
      <c r="SJA17" s="418"/>
      <c r="SJB17" s="418"/>
      <c r="SJC17" s="418"/>
      <c r="SJD17" s="418"/>
      <c r="SJE17" s="418"/>
      <c r="SJF17" s="418"/>
      <c r="SJG17" s="418"/>
      <c r="SJH17" s="418"/>
      <c r="SJI17" s="418"/>
      <c r="SJJ17" s="418"/>
      <c r="SJK17" s="418"/>
      <c r="SJL17" s="418"/>
      <c r="SJM17" s="418"/>
      <c r="SJN17" s="418"/>
      <c r="SJO17" s="418"/>
      <c r="SJP17" s="418"/>
      <c r="SJQ17" s="418"/>
      <c r="SJR17" s="418"/>
      <c r="SJS17" s="418"/>
      <c r="SJT17" s="418"/>
      <c r="SJU17" s="418"/>
      <c r="SJV17" s="418"/>
      <c r="SJW17" s="418"/>
      <c r="SJX17" s="418"/>
      <c r="SJY17" s="418"/>
      <c r="SJZ17" s="418"/>
      <c r="SKA17" s="418"/>
      <c r="SKB17" s="418"/>
      <c r="SKC17" s="418"/>
      <c r="SKD17" s="418"/>
      <c r="SKE17" s="418"/>
      <c r="SKF17" s="418"/>
      <c r="SKG17" s="418"/>
      <c r="SKH17" s="418"/>
      <c r="SKI17" s="418"/>
      <c r="SKJ17" s="418"/>
      <c r="SKK17" s="418"/>
      <c r="SKL17" s="418"/>
      <c r="SKM17" s="418"/>
      <c r="SKN17" s="418"/>
      <c r="SKO17" s="418"/>
      <c r="SKP17" s="418"/>
      <c r="SKQ17" s="418"/>
      <c r="SKR17" s="418"/>
      <c r="SKS17" s="418"/>
      <c r="SKT17" s="418"/>
      <c r="SKU17" s="418"/>
      <c r="SKV17" s="418"/>
      <c r="SKW17" s="418"/>
      <c r="SKX17" s="418"/>
      <c r="SKY17" s="418"/>
      <c r="SKZ17" s="418"/>
      <c r="SLA17" s="418"/>
      <c r="SLB17" s="418"/>
      <c r="SLC17" s="418"/>
      <c r="SLD17" s="418"/>
      <c r="SLE17" s="418"/>
      <c r="SLF17" s="418"/>
      <c r="SLG17" s="418"/>
      <c r="SLH17" s="418"/>
      <c r="SLI17" s="418"/>
      <c r="SLJ17" s="418"/>
      <c r="SLK17" s="418"/>
      <c r="SLL17" s="418"/>
      <c r="SLM17" s="418"/>
      <c r="SLN17" s="418"/>
      <c r="SLO17" s="418"/>
      <c r="SLP17" s="418"/>
      <c r="SLQ17" s="418"/>
      <c r="SLR17" s="418"/>
      <c r="SLS17" s="418"/>
      <c r="SLT17" s="418"/>
      <c r="SLU17" s="418"/>
      <c r="SLV17" s="418"/>
      <c r="SLW17" s="418"/>
      <c r="SLX17" s="418"/>
      <c r="SLY17" s="418"/>
      <c r="SLZ17" s="418"/>
      <c r="SMA17" s="418"/>
      <c r="SMB17" s="418"/>
      <c r="SMC17" s="418"/>
      <c r="SMD17" s="418"/>
      <c r="SME17" s="418"/>
      <c r="SMF17" s="418"/>
      <c r="SMG17" s="418"/>
      <c r="SMH17" s="418"/>
      <c r="SMI17" s="418"/>
      <c r="SMJ17" s="418"/>
      <c r="SMK17" s="418"/>
      <c r="SML17" s="418"/>
      <c r="SMM17" s="418"/>
      <c r="SMN17" s="418"/>
      <c r="SMO17" s="418"/>
      <c r="SMP17" s="418"/>
      <c r="SMQ17" s="418"/>
      <c r="SMR17" s="418"/>
      <c r="SMS17" s="418"/>
      <c r="SMT17" s="418"/>
      <c r="SMU17" s="418"/>
      <c r="SMV17" s="418"/>
      <c r="SMW17" s="418"/>
      <c r="SMX17" s="418"/>
      <c r="SMY17" s="418"/>
      <c r="SMZ17" s="418"/>
      <c r="SNA17" s="418"/>
      <c r="SNB17" s="418"/>
      <c r="SNC17" s="418"/>
      <c r="SND17" s="418"/>
      <c r="SNE17" s="418"/>
      <c r="SNF17" s="418"/>
      <c r="SNG17" s="418"/>
      <c r="SNH17" s="418"/>
      <c r="SNI17" s="418"/>
      <c r="SNJ17" s="418"/>
      <c r="SNK17" s="418"/>
      <c r="SNL17" s="418"/>
      <c r="SNM17" s="418"/>
      <c r="SNN17" s="418"/>
      <c r="SNO17" s="418"/>
      <c r="SNP17" s="418"/>
      <c r="SNQ17" s="418"/>
      <c r="SNR17" s="418"/>
      <c r="SNS17" s="418"/>
      <c r="SNT17" s="418"/>
      <c r="SNU17" s="418"/>
      <c r="SNV17" s="418"/>
      <c r="SNW17" s="418"/>
      <c r="SNX17" s="418"/>
      <c r="SNY17" s="418"/>
      <c r="SNZ17" s="418"/>
      <c r="SOA17" s="418"/>
      <c r="SOB17" s="418"/>
      <c r="SOC17" s="418"/>
      <c r="SOD17" s="418"/>
      <c r="SOE17" s="418"/>
      <c r="SOF17" s="418"/>
      <c r="SOG17" s="418"/>
      <c r="SOH17" s="418"/>
      <c r="SOI17" s="418"/>
      <c r="SOJ17" s="418"/>
      <c r="SOK17" s="418"/>
      <c r="SOL17" s="418"/>
      <c r="SOM17" s="418"/>
      <c r="SON17" s="418"/>
      <c r="SOO17" s="418"/>
      <c r="SOP17" s="418"/>
      <c r="SOQ17" s="418"/>
      <c r="SOR17" s="418"/>
      <c r="SOS17" s="418"/>
      <c r="SOT17" s="418"/>
      <c r="SOU17" s="418"/>
      <c r="SOV17" s="418"/>
      <c r="SOW17" s="418"/>
      <c r="SOX17" s="418"/>
      <c r="SOY17" s="418"/>
      <c r="SOZ17" s="418"/>
      <c r="SPA17" s="418"/>
      <c r="SPB17" s="418"/>
      <c r="SPC17" s="418"/>
      <c r="SPD17" s="418"/>
      <c r="SPE17" s="418"/>
      <c r="SPF17" s="418"/>
      <c r="SPG17" s="418"/>
      <c r="SPH17" s="418"/>
      <c r="SPI17" s="418"/>
      <c r="SPJ17" s="418"/>
      <c r="SPK17" s="418"/>
      <c r="SPL17" s="418"/>
      <c r="SPM17" s="418"/>
      <c r="SPN17" s="418"/>
      <c r="SPO17" s="418"/>
      <c r="SPP17" s="418"/>
      <c r="SPQ17" s="418"/>
      <c r="SPR17" s="418"/>
      <c r="SPS17" s="418"/>
      <c r="SPT17" s="418"/>
      <c r="SPU17" s="418"/>
      <c r="SPV17" s="418"/>
      <c r="SPW17" s="418"/>
      <c r="SPX17" s="418"/>
      <c r="SPY17" s="418"/>
      <c r="SPZ17" s="418"/>
      <c r="SQA17" s="418"/>
      <c r="SQB17" s="418"/>
      <c r="SQC17" s="418"/>
      <c r="SQD17" s="418"/>
      <c r="SQE17" s="418"/>
      <c r="SQF17" s="418"/>
      <c r="SQG17" s="418"/>
      <c r="SQH17" s="418"/>
      <c r="SQI17" s="418"/>
      <c r="SQJ17" s="418"/>
      <c r="SQK17" s="418"/>
      <c r="SQL17" s="418"/>
      <c r="SQM17" s="418"/>
      <c r="SQN17" s="418"/>
      <c r="SQO17" s="418"/>
      <c r="SQP17" s="418"/>
      <c r="SQQ17" s="418"/>
      <c r="SQR17" s="418"/>
      <c r="SQS17" s="418"/>
      <c r="SQT17" s="418"/>
      <c r="SQU17" s="418"/>
      <c r="SQV17" s="418"/>
      <c r="SQW17" s="418"/>
      <c r="SQX17" s="418"/>
      <c r="SQY17" s="418"/>
      <c r="SQZ17" s="418"/>
      <c r="SRA17" s="418"/>
      <c r="SRB17" s="418"/>
      <c r="SRC17" s="418"/>
      <c r="SRD17" s="418"/>
      <c r="SRE17" s="418"/>
      <c r="SRF17" s="418"/>
      <c r="SRG17" s="418"/>
      <c r="SRH17" s="418"/>
      <c r="SRI17" s="418"/>
      <c r="SRJ17" s="418"/>
      <c r="SRK17" s="418"/>
      <c r="SRL17" s="418"/>
      <c r="SRM17" s="418"/>
      <c r="SRN17" s="418"/>
      <c r="SRO17" s="418"/>
      <c r="SRP17" s="418"/>
      <c r="SRQ17" s="418"/>
      <c r="SRR17" s="418"/>
      <c r="SRS17" s="418"/>
      <c r="SRT17" s="418"/>
      <c r="SRU17" s="418"/>
      <c r="SRV17" s="418"/>
      <c r="SRW17" s="418"/>
      <c r="SRX17" s="418"/>
      <c r="SRY17" s="418"/>
      <c r="SRZ17" s="418"/>
      <c r="SSA17" s="418"/>
      <c r="SSB17" s="418"/>
      <c r="SSC17" s="418"/>
      <c r="SSD17" s="418"/>
      <c r="SSE17" s="418"/>
      <c r="SSF17" s="418"/>
      <c r="SSG17" s="418"/>
      <c r="SSH17" s="418"/>
      <c r="SSI17" s="418"/>
      <c r="SSJ17" s="418"/>
      <c r="SSK17" s="418"/>
      <c r="SSL17" s="418"/>
      <c r="SSM17" s="418"/>
      <c r="SSN17" s="418"/>
      <c r="SSO17" s="418"/>
      <c r="SSP17" s="418"/>
      <c r="SSQ17" s="418"/>
      <c r="SSR17" s="418"/>
      <c r="SSS17" s="418"/>
      <c r="SST17" s="418"/>
      <c r="SSU17" s="418"/>
      <c r="SSV17" s="418"/>
      <c r="SSW17" s="418"/>
      <c r="SSX17" s="418"/>
      <c r="SSY17" s="418"/>
      <c r="SSZ17" s="418"/>
      <c r="STA17" s="418"/>
      <c r="STB17" s="418"/>
      <c r="STC17" s="418"/>
      <c r="STD17" s="418"/>
      <c r="STE17" s="418"/>
      <c r="STF17" s="418"/>
      <c r="STG17" s="418"/>
      <c r="STH17" s="418"/>
      <c r="STI17" s="418"/>
      <c r="STJ17" s="418"/>
      <c r="STK17" s="418"/>
      <c r="STL17" s="418"/>
      <c r="STM17" s="418"/>
      <c r="STN17" s="418"/>
      <c r="STO17" s="418"/>
      <c r="STP17" s="418"/>
      <c r="STQ17" s="418"/>
      <c r="STR17" s="418"/>
      <c r="STS17" s="418"/>
      <c r="STT17" s="418"/>
      <c r="STU17" s="418"/>
      <c r="STV17" s="418"/>
      <c r="STW17" s="418"/>
      <c r="STX17" s="418"/>
      <c r="STY17" s="418"/>
      <c r="STZ17" s="418"/>
      <c r="SUA17" s="418"/>
      <c r="SUB17" s="418"/>
      <c r="SUC17" s="418"/>
      <c r="SUD17" s="418"/>
      <c r="SUE17" s="418"/>
      <c r="SUF17" s="418"/>
      <c r="SUG17" s="418"/>
      <c r="SUH17" s="418"/>
      <c r="SUI17" s="418"/>
      <c r="SUJ17" s="418"/>
      <c r="SUK17" s="418"/>
      <c r="SUL17" s="418"/>
      <c r="SUM17" s="418"/>
      <c r="SUN17" s="418"/>
      <c r="SUO17" s="418"/>
      <c r="SUP17" s="418"/>
      <c r="SUQ17" s="418"/>
      <c r="SUR17" s="418"/>
      <c r="SUS17" s="418"/>
      <c r="SUT17" s="418"/>
      <c r="SUU17" s="418"/>
      <c r="SUV17" s="418"/>
      <c r="SUW17" s="418"/>
      <c r="SUX17" s="418"/>
      <c r="SUY17" s="418"/>
      <c r="SUZ17" s="418"/>
      <c r="SVA17" s="418"/>
      <c r="SVB17" s="418"/>
      <c r="SVC17" s="418"/>
      <c r="SVD17" s="418"/>
      <c r="SVE17" s="418"/>
      <c r="SVF17" s="418"/>
      <c r="SVG17" s="418"/>
      <c r="SVH17" s="418"/>
      <c r="SVI17" s="418"/>
      <c r="SVJ17" s="418"/>
      <c r="SVK17" s="418"/>
      <c r="SVL17" s="418"/>
      <c r="SVM17" s="418"/>
      <c r="SVN17" s="418"/>
      <c r="SVO17" s="418"/>
      <c r="SVP17" s="418"/>
      <c r="SVQ17" s="418"/>
      <c r="SVR17" s="418"/>
      <c r="SVS17" s="418"/>
      <c r="SVT17" s="418"/>
      <c r="SVU17" s="418"/>
      <c r="SVV17" s="418"/>
      <c r="SVW17" s="418"/>
      <c r="SVX17" s="418"/>
      <c r="SVY17" s="418"/>
      <c r="SVZ17" s="418"/>
      <c r="SWA17" s="418"/>
      <c r="SWB17" s="418"/>
      <c r="SWC17" s="418"/>
      <c r="SWD17" s="418"/>
      <c r="SWE17" s="418"/>
      <c r="SWF17" s="418"/>
      <c r="SWG17" s="418"/>
      <c r="SWH17" s="418"/>
      <c r="SWI17" s="418"/>
      <c r="SWJ17" s="418"/>
      <c r="SWK17" s="418"/>
      <c r="SWL17" s="418"/>
      <c r="SWM17" s="418"/>
      <c r="SWN17" s="418"/>
      <c r="SWO17" s="418"/>
      <c r="SWP17" s="418"/>
      <c r="SWQ17" s="418"/>
      <c r="SWR17" s="418"/>
      <c r="SWS17" s="418"/>
      <c r="SWT17" s="418"/>
      <c r="SWU17" s="418"/>
      <c r="SWV17" s="418"/>
      <c r="SWW17" s="418"/>
      <c r="SWX17" s="418"/>
      <c r="SWY17" s="418"/>
      <c r="SWZ17" s="418"/>
      <c r="SXA17" s="418"/>
      <c r="SXB17" s="418"/>
      <c r="SXC17" s="418"/>
      <c r="SXD17" s="418"/>
      <c r="SXE17" s="418"/>
      <c r="SXF17" s="418"/>
      <c r="SXG17" s="418"/>
      <c r="SXH17" s="418"/>
      <c r="SXI17" s="418"/>
      <c r="SXJ17" s="418"/>
      <c r="SXK17" s="418"/>
      <c r="SXL17" s="418"/>
      <c r="SXM17" s="418"/>
      <c r="SXN17" s="418"/>
      <c r="SXO17" s="418"/>
      <c r="SXP17" s="418"/>
      <c r="SXQ17" s="418"/>
      <c r="SXR17" s="418"/>
      <c r="SXS17" s="418"/>
      <c r="SXT17" s="418"/>
      <c r="SXU17" s="418"/>
      <c r="SXV17" s="418"/>
      <c r="SXW17" s="418"/>
      <c r="SXX17" s="418"/>
      <c r="SXY17" s="418"/>
      <c r="SXZ17" s="418"/>
      <c r="SYA17" s="418"/>
      <c r="SYB17" s="418"/>
      <c r="SYC17" s="418"/>
      <c r="SYD17" s="418"/>
      <c r="SYE17" s="418"/>
      <c r="SYF17" s="418"/>
      <c r="SYG17" s="418"/>
      <c r="SYH17" s="418"/>
      <c r="SYI17" s="418"/>
      <c r="SYJ17" s="418"/>
      <c r="SYK17" s="418"/>
      <c r="SYL17" s="418"/>
      <c r="SYM17" s="418"/>
      <c r="SYN17" s="418"/>
      <c r="SYO17" s="418"/>
      <c r="SYP17" s="418"/>
      <c r="SYQ17" s="418"/>
      <c r="SYR17" s="418"/>
      <c r="SYS17" s="418"/>
      <c r="SYT17" s="418"/>
      <c r="SYU17" s="418"/>
      <c r="SYV17" s="418"/>
      <c r="SYW17" s="418"/>
      <c r="SYX17" s="418"/>
      <c r="SYY17" s="418"/>
      <c r="SYZ17" s="418"/>
      <c r="SZA17" s="418"/>
      <c r="SZB17" s="418"/>
      <c r="SZC17" s="418"/>
      <c r="SZD17" s="418"/>
      <c r="SZE17" s="418"/>
      <c r="SZF17" s="418"/>
      <c r="SZG17" s="418"/>
      <c r="SZH17" s="418"/>
      <c r="SZI17" s="418"/>
      <c r="SZJ17" s="418"/>
      <c r="SZK17" s="418"/>
      <c r="SZL17" s="418"/>
      <c r="SZM17" s="418"/>
      <c r="SZN17" s="418"/>
      <c r="SZO17" s="418"/>
      <c r="SZP17" s="418"/>
      <c r="SZQ17" s="418"/>
      <c r="SZR17" s="418"/>
      <c r="SZS17" s="418"/>
      <c r="SZT17" s="418"/>
      <c r="SZU17" s="418"/>
      <c r="SZV17" s="418"/>
      <c r="SZW17" s="418"/>
      <c r="SZX17" s="418"/>
      <c r="SZY17" s="418"/>
      <c r="SZZ17" s="418"/>
      <c r="TAA17" s="418"/>
      <c r="TAB17" s="418"/>
      <c r="TAC17" s="418"/>
      <c r="TAD17" s="418"/>
      <c r="TAE17" s="418"/>
      <c r="TAF17" s="418"/>
      <c r="TAG17" s="418"/>
      <c r="TAH17" s="418"/>
      <c r="TAI17" s="418"/>
      <c r="TAJ17" s="418"/>
      <c r="TAK17" s="418"/>
      <c r="TAL17" s="418"/>
      <c r="TAM17" s="418"/>
      <c r="TAN17" s="418"/>
      <c r="TAO17" s="418"/>
      <c r="TAP17" s="418"/>
      <c r="TAQ17" s="418"/>
      <c r="TAR17" s="418"/>
      <c r="TAS17" s="418"/>
      <c r="TAT17" s="418"/>
      <c r="TAU17" s="418"/>
      <c r="TAV17" s="418"/>
      <c r="TAW17" s="418"/>
      <c r="TAX17" s="418"/>
      <c r="TAY17" s="418"/>
      <c r="TAZ17" s="418"/>
      <c r="TBA17" s="418"/>
      <c r="TBB17" s="418"/>
      <c r="TBC17" s="418"/>
      <c r="TBD17" s="418"/>
      <c r="TBE17" s="418"/>
      <c r="TBF17" s="418"/>
      <c r="TBG17" s="418"/>
      <c r="TBH17" s="418"/>
      <c r="TBI17" s="418"/>
      <c r="TBJ17" s="418"/>
      <c r="TBK17" s="418"/>
      <c r="TBL17" s="418"/>
      <c r="TBM17" s="418"/>
      <c r="TBN17" s="418"/>
      <c r="TBO17" s="418"/>
      <c r="TBP17" s="418"/>
      <c r="TBQ17" s="418"/>
      <c r="TBR17" s="418"/>
      <c r="TBS17" s="418"/>
      <c r="TBT17" s="418"/>
      <c r="TBU17" s="418"/>
      <c r="TBV17" s="418"/>
      <c r="TBW17" s="418"/>
      <c r="TBX17" s="418"/>
      <c r="TBY17" s="418"/>
      <c r="TBZ17" s="418"/>
      <c r="TCA17" s="418"/>
      <c r="TCB17" s="418"/>
      <c r="TCC17" s="418"/>
      <c r="TCD17" s="418"/>
      <c r="TCE17" s="418"/>
      <c r="TCF17" s="418"/>
      <c r="TCG17" s="418"/>
      <c r="TCH17" s="418"/>
      <c r="TCI17" s="418"/>
      <c r="TCJ17" s="418"/>
      <c r="TCK17" s="418"/>
      <c r="TCL17" s="418"/>
      <c r="TCM17" s="418"/>
      <c r="TCN17" s="418"/>
      <c r="TCO17" s="418"/>
      <c r="TCP17" s="418"/>
      <c r="TCQ17" s="418"/>
      <c r="TCR17" s="418"/>
      <c r="TCS17" s="418"/>
      <c r="TCT17" s="418"/>
      <c r="TCU17" s="418"/>
      <c r="TCV17" s="418"/>
      <c r="TCW17" s="418"/>
      <c r="TCX17" s="418"/>
      <c r="TCY17" s="418"/>
      <c r="TCZ17" s="418"/>
      <c r="TDA17" s="418"/>
      <c r="TDB17" s="418"/>
      <c r="TDC17" s="418"/>
      <c r="TDD17" s="418"/>
      <c r="TDE17" s="418"/>
      <c r="TDF17" s="418"/>
      <c r="TDG17" s="418"/>
      <c r="TDH17" s="418"/>
      <c r="TDI17" s="418"/>
      <c r="TDJ17" s="418"/>
      <c r="TDK17" s="418"/>
      <c r="TDL17" s="418"/>
      <c r="TDM17" s="418"/>
      <c r="TDN17" s="418"/>
      <c r="TDO17" s="418"/>
      <c r="TDP17" s="418"/>
      <c r="TDQ17" s="418"/>
      <c r="TDR17" s="418"/>
      <c r="TDS17" s="418"/>
      <c r="TDT17" s="418"/>
      <c r="TDU17" s="418"/>
      <c r="TDV17" s="418"/>
      <c r="TDW17" s="418"/>
      <c r="TDX17" s="418"/>
      <c r="TDY17" s="418"/>
      <c r="TDZ17" s="418"/>
      <c r="TEA17" s="418"/>
      <c r="TEB17" s="418"/>
      <c r="TEC17" s="418"/>
      <c r="TED17" s="418"/>
      <c r="TEE17" s="418"/>
      <c r="TEF17" s="418"/>
      <c r="TEG17" s="418"/>
      <c r="TEH17" s="418"/>
      <c r="TEI17" s="418"/>
      <c r="TEJ17" s="418"/>
      <c r="TEK17" s="418"/>
      <c r="TEL17" s="418"/>
      <c r="TEM17" s="418"/>
      <c r="TEN17" s="418"/>
      <c r="TEO17" s="418"/>
      <c r="TEP17" s="418"/>
      <c r="TEQ17" s="418"/>
      <c r="TER17" s="418"/>
      <c r="TES17" s="418"/>
      <c r="TET17" s="418"/>
      <c r="TEU17" s="418"/>
      <c r="TEV17" s="418"/>
      <c r="TEW17" s="418"/>
      <c r="TEX17" s="418"/>
      <c r="TEY17" s="418"/>
      <c r="TEZ17" s="418"/>
      <c r="TFA17" s="418"/>
      <c r="TFB17" s="418"/>
      <c r="TFC17" s="418"/>
      <c r="TFD17" s="418"/>
      <c r="TFE17" s="418"/>
      <c r="TFF17" s="418"/>
      <c r="TFG17" s="418"/>
      <c r="TFH17" s="418"/>
      <c r="TFI17" s="418"/>
      <c r="TFJ17" s="418"/>
      <c r="TFK17" s="418"/>
      <c r="TFL17" s="418"/>
      <c r="TFM17" s="418"/>
      <c r="TFN17" s="418"/>
      <c r="TFO17" s="418"/>
      <c r="TFP17" s="418"/>
      <c r="TFQ17" s="418"/>
      <c r="TFR17" s="418"/>
      <c r="TFS17" s="418"/>
      <c r="TFT17" s="418"/>
      <c r="TFU17" s="418"/>
      <c r="TFV17" s="418"/>
      <c r="TFW17" s="418"/>
      <c r="TFX17" s="418"/>
      <c r="TFY17" s="418"/>
      <c r="TFZ17" s="418"/>
      <c r="TGA17" s="418"/>
      <c r="TGB17" s="418"/>
      <c r="TGC17" s="418"/>
      <c r="TGD17" s="418"/>
      <c r="TGE17" s="418"/>
      <c r="TGF17" s="418"/>
      <c r="TGG17" s="418"/>
      <c r="TGH17" s="418"/>
      <c r="TGI17" s="418"/>
      <c r="TGJ17" s="418"/>
      <c r="TGK17" s="418"/>
      <c r="TGL17" s="418"/>
      <c r="TGM17" s="418"/>
      <c r="TGN17" s="418"/>
      <c r="TGO17" s="418"/>
      <c r="TGP17" s="418"/>
      <c r="TGQ17" s="418"/>
      <c r="TGR17" s="418"/>
      <c r="TGS17" s="418"/>
      <c r="TGT17" s="418"/>
      <c r="TGU17" s="418"/>
      <c r="TGV17" s="418"/>
      <c r="TGW17" s="418"/>
      <c r="TGX17" s="418"/>
      <c r="TGY17" s="418"/>
      <c r="TGZ17" s="418"/>
      <c r="THA17" s="418"/>
      <c r="THB17" s="418"/>
      <c r="THC17" s="418"/>
      <c r="THD17" s="418"/>
      <c r="THE17" s="418"/>
      <c r="THF17" s="418"/>
      <c r="THG17" s="418"/>
      <c r="THH17" s="418"/>
      <c r="THI17" s="418"/>
      <c r="THJ17" s="418"/>
      <c r="THK17" s="418"/>
      <c r="THL17" s="418"/>
      <c r="THM17" s="418"/>
      <c r="THN17" s="418"/>
      <c r="THO17" s="418"/>
      <c r="THP17" s="418"/>
      <c r="THQ17" s="418"/>
      <c r="THR17" s="418"/>
      <c r="THS17" s="418"/>
      <c r="THT17" s="418"/>
      <c r="THU17" s="418"/>
      <c r="THV17" s="418"/>
      <c r="THW17" s="418"/>
      <c r="THX17" s="418"/>
      <c r="THY17" s="418"/>
      <c r="THZ17" s="418"/>
      <c r="TIA17" s="418"/>
      <c r="TIB17" s="418"/>
      <c r="TIC17" s="418"/>
      <c r="TID17" s="418"/>
      <c r="TIE17" s="418"/>
      <c r="TIF17" s="418"/>
      <c r="TIG17" s="418"/>
      <c r="TIH17" s="418"/>
      <c r="TII17" s="418"/>
      <c r="TIJ17" s="418"/>
      <c r="TIK17" s="418"/>
      <c r="TIL17" s="418"/>
      <c r="TIM17" s="418"/>
      <c r="TIN17" s="418"/>
      <c r="TIO17" s="418"/>
      <c r="TIP17" s="418"/>
      <c r="TIQ17" s="418"/>
      <c r="TIR17" s="418"/>
      <c r="TIS17" s="418"/>
      <c r="TIT17" s="418"/>
      <c r="TIU17" s="418"/>
      <c r="TIV17" s="418"/>
      <c r="TIW17" s="418"/>
      <c r="TIX17" s="418"/>
      <c r="TIY17" s="418"/>
      <c r="TIZ17" s="418"/>
      <c r="TJA17" s="418"/>
      <c r="TJB17" s="418"/>
      <c r="TJC17" s="418"/>
      <c r="TJD17" s="418"/>
      <c r="TJE17" s="418"/>
      <c r="TJF17" s="418"/>
      <c r="TJG17" s="418"/>
      <c r="TJH17" s="418"/>
      <c r="TJI17" s="418"/>
      <c r="TJJ17" s="418"/>
      <c r="TJK17" s="418"/>
      <c r="TJL17" s="418"/>
      <c r="TJM17" s="418"/>
      <c r="TJN17" s="418"/>
      <c r="TJO17" s="418"/>
      <c r="TJP17" s="418"/>
      <c r="TJQ17" s="418"/>
      <c r="TJR17" s="418"/>
      <c r="TJS17" s="418"/>
      <c r="TJT17" s="418"/>
      <c r="TJU17" s="418"/>
      <c r="TJV17" s="418"/>
      <c r="TJW17" s="418"/>
      <c r="TJX17" s="418"/>
      <c r="TJY17" s="418"/>
      <c r="TJZ17" s="418"/>
      <c r="TKA17" s="418"/>
      <c r="TKB17" s="418"/>
      <c r="TKC17" s="418"/>
      <c r="TKD17" s="418"/>
      <c r="TKE17" s="418"/>
      <c r="TKF17" s="418"/>
      <c r="TKG17" s="418"/>
      <c r="TKH17" s="418"/>
      <c r="TKI17" s="418"/>
      <c r="TKJ17" s="418"/>
      <c r="TKK17" s="418"/>
      <c r="TKL17" s="418"/>
      <c r="TKM17" s="418"/>
      <c r="TKN17" s="418"/>
      <c r="TKO17" s="418"/>
      <c r="TKP17" s="418"/>
      <c r="TKQ17" s="418"/>
      <c r="TKR17" s="418"/>
      <c r="TKS17" s="418"/>
      <c r="TKT17" s="418"/>
      <c r="TKU17" s="418"/>
      <c r="TKV17" s="418"/>
      <c r="TKW17" s="418"/>
      <c r="TKX17" s="418"/>
      <c r="TKY17" s="418"/>
      <c r="TKZ17" s="418"/>
      <c r="TLA17" s="418"/>
      <c r="TLB17" s="418"/>
      <c r="TLC17" s="418"/>
      <c r="TLD17" s="418"/>
      <c r="TLE17" s="418"/>
      <c r="TLF17" s="418"/>
      <c r="TLG17" s="418"/>
      <c r="TLH17" s="418"/>
      <c r="TLI17" s="418"/>
      <c r="TLJ17" s="418"/>
      <c r="TLK17" s="418"/>
      <c r="TLL17" s="418"/>
      <c r="TLM17" s="418"/>
      <c r="TLN17" s="418"/>
      <c r="TLO17" s="418"/>
      <c r="TLP17" s="418"/>
      <c r="TLQ17" s="418"/>
      <c r="TLR17" s="418"/>
      <c r="TLS17" s="418"/>
      <c r="TLT17" s="418"/>
      <c r="TLU17" s="418"/>
      <c r="TLV17" s="418"/>
      <c r="TLW17" s="418"/>
      <c r="TLX17" s="418"/>
      <c r="TLY17" s="418"/>
      <c r="TLZ17" s="418"/>
      <c r="TMA17" s="418"/>
      <c r="TMB17" s="418"/>
      <c r="TMC17" s="418"/>
      <c r="TMD17" s="418"/>
      <c r="TME17" s="418"/>
      <c r="TMF17" s="418"/>
      <c r="TMG17" s="418"/>
      <c r="TMH17" s="418"/>
      <c r="TMI17" s="418"/>
      <c r="TMJ17" s="418"/>
      <c r="TMK17" s="418"/>
      <c r="TML17" s="418"/>
      <c r="TMM17" s="418"/>
      <c r="TMN17" s="418"/>
      <c r="TMO17" s="418"/>
      <c r="TMP17" s="418"/>
      <c r="TMQ17" s="418"/>
      <c r="TMR17" s="418"/>
      <c r="TMS17" s="418"/>
      <c r="TMT17" s="418"/>
      <c r="TMU17" s="418"/>
      <c r="TMV17" s="418"/>
      <c r="TMW17" s="418"/>
      <c r="TMX17" s="418"/>
      <c r="TMY17" s="418"/>
      <c r="TMZ17" s="418"/>
      <c r="TNA17" s="418"/>
      <c r="TNB17" s="418"/>
      <c r="TNC17" s="418"/>
      <c r="TND17" s="418"/>
      <c r="TNE17" s="418"/>
      <c r="TNF17" s="418"/>
      <c r="TNG17" s="418"/>
      <c r="TNH17" s="418"/>
      <c r="TNI17" s="418"/>
      <c r="TNJ17" s="418"/>
      <c r="TNK17" s="418"/>
      <c r="TNL17" s="418"/>
      <c r="TNM17" s="418"/>
      <c r="TNN17" s="418"/>
      <c r="TNO17" s="418"/>
      <c r="TNP17" s="418"/>
      <c r="TNQ17" s="418"/>
      <c r="TNR17" s="418"/>
      <c r="TNS17" s="418"/>
      <c r="TNT17" s="418"/>
      <c r="TNU17" s="418"/>
      <c r="TNV17" s="418"/>
      <c r="TNW17" s="418"/>
      <c r="TNX17" s="418"/>
      <c r="TNY17" s="418"/>
      <c r="TNZ17" s="418"/>
      <c r="TOA17" s="418"/>
      <c r="TOB17" s="418"/>
      <c r="TOC17" s="418"/>
      <c r="TOD17" s="418"/>
      <c r="TOE17" s="418"/>
      <c r="TOF17" s="418"/>
      <c r="TOG17" s="418"/>
      <c r="TOH17" s="418"/>
      <c r="TOI17" s="418"/>
      <c r="TOJ17" s="418"/>
      <c r="TOK17" s="418"/>
      <c r="TOL17" s="418"/>
      <c r="TOM17" s="418"/>
      <c r="TON17" s="418"/>
      <c r="TOO17" s="418"/>
      <c r="TOP17" s="418"/>
      <c r="TOQ17" s="418"/>
      <c r="TOR17" s="418"/>
      <c r="TOS17" s="418"/>
      <c r="TOT17" s="418"/>
      <c r="TOU17" s="418"/>
      <c r="TOV17" s="418"/>
      <c r="TOW17" s="418"/>
      <c r="TOX17" s="418"/>
      <c r="TOY17" s="418"/>
      <c r="TOZ17" s="418"/>
      <c r="TPA17" s="418"/>
      <c r="TPB17" s="418"/>
      <c r="TPC17" s="418"/>
      <c r="TPD17" s="418"/>
      <c r="TPE17" s="418"/>
      <c r="TPF17" s="418"/>
      <c r="TPG17" s="418"/>
      <c r="TPH17" s="418"/>
      <c r="TPI17" s="418"/>
      <c r="TPJ17" s="418"/>
      <c r="TPK17" s="418"/>
      <c r="TPL17" s="418"/>
      <c r="TPM17" s="418"/>
      <c r="TPN17" s="418"/>
      <c r="TPO17" s="418"/>
      <c r="TPP17" s="418"/>
      <c r="TPQ17" s="418"/>
      <c r="TPR17" s="418"/>
      <c r="TPS17" s="418"/>
      <c r="TPT17" s="418"/>
      <c r="TPU17" s="418"/>
      <c r="TPV17" s="418"/>
      <c r="TPW17" s="418"/>
      <c r="TPX17" s="418"/>
      <c r="TPY17" s="418"/>
      <c r="TPZ17" s="418"/>
      <c r="TQA17" s="418"/>
      <c r="TQB17" s="418"/>
      <c r="TQC17" s="418"/>
      <c r="TQD17" s="418"/>
      <c r="TQE17" s="418"/>
      <c r="TQF17" s="418"/>
      <c r="TQG17" s="418"/>
      <c r="TQH17" s="418"/>
      <c r="TQI17" s="418"/>
      <c r="TQJ17" s="418"/>
      <c r="TQK17" s="418"/>
      <c r="TQL17" s="418"/>
      <c r="TQM17" s="418"/>
      <c r="TQN17" s="418"/>
      <c r="TQO17" s="418"/>
      <c r="TQP17" s="418"/>
      <c r="TQQ17" s="418"/>
      <c r="TQR17" s="418"/>
      <c r="TQS17" s="418"/>
      <c r="TQT17" s="418"/>
      <c r="TQU17" s="418"/>
      <c r="TQV17" s="418"/>
      <c r="TQW17" s="418"/>
      <c r="TQX17" s="418"/>
      <c r="TQY17" s="418"/>
      <c r="TQZ17" s="418"/>
      <c r="TRA17" s="418"/>
      <c r="TRB17" s="418"/>
      <c r="TRC17" s="418"/>
      <c r="TRD17" s="418"/>
      <c r="TRE17" s="418"/>
      <c r="TRF17" s="418"/>
      <c r="TRG17" s="418"/>
      <c r="TRH17" s="418"/>
      <c r="TRI17" s="418"/>
      <c r="TRJ17" s="418"/>
      <c r="TRK17" s="418"/>
      <c r="TRL17" s="418"/>
      <c r="TRM17" s="418"/>
      <c r="TRN17" s="418"/>
      <c r="TRO17" s="418"/>
      <c r="TRP17" s="418"/>
      <c r="TRQ17" s="418"/>
      <c r="TRR17" s="418"/>
      <c r="TRS17" s="418"/>
      <c r="TRT17" s="418"/>
      <c r="TRU17" s="418"/>
      <c r="TRV17" s="418"/>
      <c r="TRW17" s="418"/>
      <c r="TRX17" s="418"/>
      <c r="TRY17" s="418"/>
      <c r="TRZ17" s="418"/>
      <c r="TSA17" s="418"/>
      <c r="TSB17" s="418"/>
      <c r="TSC17" s="418"/>
      <c r="TSD17" s="418"/>
      <c r="TSE17" s="418"/>
      <c r="TSF17" s="418"/>
      <c r="TSG17" s="418"/>
      <c r="TSH17" s="418"/>
      <c r="TSI17" s="418"/>
      <c r="TSJ17" s="418"/>
      <c r="TSK17" s="418"/>
      <c r="TSL17" s="418"/>
      <c r="TSM17" s="418"/>
      <c r="TSN17" s="418"/>
      <c r="TSO17" s="418"/>
      <c r="TSP17" s="418"/>
      <c r="TSQ17" s="418"/>
      <c r="TSR17" s="418"/>
      <c r="TSS17" s="418"/>
      <c r="TST17" s="418"/>
      <c r="TSU17" s="418"/>
      <c r="TSV17" s="418"/>
      <c r="TSW17" s="418"/>
      <c r="TSX17" s="418"/>
      <c r="TSY17" s="418"/>
      <c r="TSZ17" s="418"/>
      <c r="TTA17" s="418"/>
      <c r="TTB17" s="418"/>
      <c r="TTC17" s="418"/>
      <c r="TTD17" s="418"/>
      <c r="TTE17" s="418"/>
      <c r="TTF17" s="418"/>
      <c r="TTG17" s="418"/>
      <c r="TTH17" s="418"/>
      <c r="TTI17" s="418"/>
      <c r="TTJ17" s="418"/>
      <c r="TTK17" s="418"/>
      <c r="TTL17" s="418"/>
      <c r="TTM17" s="418"/>
      <c r="TTN17" s="418"/>
      <c r="TTO17" s="418"/>
      <c r="TTP17" s="418"/>
      <c r="TTQ17" s="418"/>
      <c r="TTR17" s="418"/>
      <c r="TTS17" s="418"/>
      <c r="TTT17" s="418"/>
      <c r="TTU17" s="418"/>
      <c r="TTV17" s="418"/>
      <c r="TTW17" s="418"/>
      <c r="TTX17" s="418"/>
      <c r="TTY17" s="418"/>
      <c r="TTZ17" s="418"/>
      <c r="TUA17" s="418"/>
      <c r="TUB17" s="418"/>
      <c r="TUC17" s="418"/>
      <c r="TUD17" s="418"/>
      <c r="TUE17" s="418"/>
      <c r="TUF17" s="418"/>
      <c r="TUG17" s="418"/>
      <c r="TUH17" s="418"/>
      <c r="TUI17" s="418"/>
      <c r="TUJ17" s="418"/>
      <c r="TUK17" s="418"/>
      <c r="TUL17" s="418"/>
      <c r="TUM17" s="418"/>
      <c r="TUN17" s="418"/>
      <c r="TUO17" s="418"/>
      <c r="TUP17" s="418"/>
      <c r="TUQ17" s="418"/>
      <c r="TUR17" s="418"/>
      <c r="TUS17" s="418"/>
      <c r="TUT17" s="418"/>
      <c r="TUU17" s="418"/>
      <c r="TUV17" s="418"/>
      <c r="TUW17" s="418"/>
      <c r="TUX17" s="418"/>
      <c r="TUY17" s="418"/>
      <c r="TUZ17" s="418"/>
      <c r="TVA17" s="418"/>
      <c r="TVB17" s="418"/>
      <c r="TVC17" s="418"/>
      <c r="TVD17" s="418"/>
      <c r="TVE17" s="418"/>
      <c r="TVF17" s="418"/>
      <c r="TVG17" s="418"/>
      <c r="TVH17" s="418"/>
      <c r="TVI17" s="418"/>
      <c r="TVJ17" s="418"/>
      <c r="TVK17" s="418"/>
      <c r="TVL17" s="418"/>
      <c r="TVM17" s="418"/>
      <c r="TVN17" s="418"/>
      <c r="TVO17" s="418"/>
      <c r="TVP17" s="418"/>
      <c r="TVQ17" s="418"/>
      <c r="TVR17" s="418"/>
      <c r="TVS17" s="418"/>
      <c r="TVT17" s="418"/>
      <c r="TVU17" s="418"/>
      <c r="TVV17" s="418"/>
      <c r="TVW17" s="418"/>
      <c r="TVX17" s="418"/>
      <c r="TVY17" s="418"/>
      <c r="TVZ17" s="418"/>
      <c r="TWA17" s="418"/>
      <c r="TWB17" s="418"/>
      <c r="TWC17" s="418"/>
      <c r="TWD17" s="418"/>
      <c r="TWE17" s="418"/>
      <c r="TWF17" s="418"/>
      <c r="TWG17" s="418"/>
      <c r="TWH17" s="418"/>
      <c r="TWI17" s="418"/>
      <c r="TWJ17" s="418"/>
      <c r="TWK17" s="418"/>
      <c r="TWL17" s="418"/>
      <c r="TWM17" s="418"/>
      <c r="TWN17" s="418"/>
      <c r="TWO17" s="418"/>
      <c r="TWP17" s="418"/>
      <c r="TWQ17" s="418"/>
      <c r="TWR17" s="418"/>
      <c r="TWS17" s="418"/>
      <c r="TWT17" s="418"/>
      <c r="TWU17" s="418"/>
      <c r="TWV17" s="418"/>
      <c r="TWW17" s="418"/>
      <c r="TWX17" s="418"/>
      <c r="TWY17" s="418"/>
      <c r="TWZ17" s="418"/>
      <c r="TXA17" s="418"/>
      <c r="TXB17" s="418"/>
      <c r="TXC17" s="418"/>
      <c r="TXD17" s="418"/>
      <c r="TXE17" s="418"/>
      <c r="TXF17" s="418"/>
      <c r="TXG17" s="418"/>
      <c r="TXH17" s="418"/>
      <c r="TXI17" s="418"/>
      <c r="TXJ17" s="418"/>
      <c r="TXK17" s="418"/>
      <c r="TXL17" s="418"/>
      <c r="TXM17" s="418"/>
      <c r="TXN17" s="418"/>
      <c r="TXO17" s="418"/>
      <c r="TXP17" s="418"/>
      <c r="TXQ17" s="418"/>
      <c r="TXR17" s="418"/>
      <c r="TXS17" s="418"/>
      <c r="TXT17" s="418"/>
      <c r="TXU17" s="418"/>
      <c r="TXV17" s="418"/>
      <c r="TXW17" s="418"/>
      <c r="TXX17" s="418"/>
      <c r="TXY17" s="418"/>
      <c r="TXZ17" s="418"/>
      <c r="TYA17" s="418"/>
      <c r="TYB17" s="418"/>
      <c r="TYC17" s="418"/>
      <c r="TYD17" s="418"/>
      <c r="TYE17" s="418"/>
      <c r="TYF17" s="418"/>
      <c r="TYG17" s="418"/>
      <c r="TYH17" s="418"/>
      <c r="TYI17" s="418"/>
      <c r="TYJ17" s="418"/>
      <c r="TYK17" s="418"/>
      <c r="TYL17" s="418"/>
      <c r="TYM17" s="418"/>
      <c r="TYN17" s="418"/>
      <c r="TYO17" s="418"/>
      <c r="TYP17" s="418"/>
      <c r="TYQ17" s="418"/>
      <c r="TYR17" s="418"/>
      <c r="TYS17" s="418"/>
      <c r="TYT17" s="418"/>
      <c r="TYU17" s="418"/>
      <c r="TYV17" s="418"/>
      <c r="TYW17" s="418"/>
      <c r="TYX17" s="418"/>
      <c r="TYY17" s="418"/>
      <c r="TYZ17" s="418"/>
      <c r="TZA17" s="418"/>
      <c r="TZB17" s="418"/>
      <c r="TZC17" s="418"/>
      <c r="TZD17" s="418"/>
      <c r="TZE17" s="418"/>
      <c r="TZF17" s="418"/>
      <c r="TZG17" s="418"/>
      <c r="TZH17" s="418"/>
      <c r="TZI17" s="418"/>
      <c r="TZJ17" s="418"/>
      <c r="TZK17" s="418"/>
      <c r="TZL17" s="418"/>
      <c r="TZM17" s="418"/>
      <c r="TZN17" s="418"/>
      <c r="TZO17" s="418"/>
      <c r="TZP17" s="418"/>
      <c r="TZQ17" s="418"/>
      <c r="TZR17" s="418"/>
      <c r="TZS17" s="418"/>
      <c r="TZT17" s="418"/>
      <c r="TZU17" s="418"/>
      <c r="TZV17" s="418"/>
      <c r="TZW17" s="418"/>
      <c r="TZX17" s="418"/>
      <c r="TZY17" s="418"/>
      <c r="TZZ17" s="418"/>
      <c r="UAA17" s="418"/>
      <c r="UAB17" s="418"/>
      <c r="UAC17" s="418"/>
      <c r="UAD17" s="418"/>
      <c r="UAE17" s="418"/>
      <c r="UAF17" s="418"/>
      <c r="UAG17" s="418"/>
      <c r="UAH17" s="418"/>
      <c r="UAI17" s="418"/>
      <c r="UAJ17" s="418"/>
      <c r="UAK17" s="418"/>
      <c r="UAL17" s="418"/>
      <c r="UAM17" s="418"/>
      <c r="UAN17" s="418"/>
      <c r="UAO17" s="418"/>
      <c r="UAP17" s="418"/>
      <c r="UAQ17" s="418"/>
      <c r="UAR17" s="418"/>
      <c r="UAS17" s="418"/>
      <c r="UAT17" s="418"/>
      <c r="UAU17" s="418"/>
      <c r="UAV17" s="418"/>
      <c r="UAW17" s="418"/>
      <c r="UAX17" s="418"/>
      <c r="UAY17" s="418"/>
      <c r="UAZ17" s="418"/>
      <c r="UBA17" s="418"/>
      <c r="UBB17" s="418"/>
      <c r="UBC17" s="418"/>
      <c r="UBD17" s="418"/>
      <c r="UBE17" s="418"/>
      <c r="UBF17" s="418"/>
      <c r="UBG17" s="418"/>
      <c r="UBH17" s="418"/>
      <c r="UBI17" s="418"/>
      <c r="UBJ17" s="418"/>
      <c r="UBK17" s="418"/>
      <c r="UBL17" s="418"/>
      <c r="UBM17" s="418"/>
      <c r="UBN17" s="418"/>
      <c r="UBO17" s="418"/>
      <c r="UBP17" s="418"/>
      <c r="UBQ17" s="418"/>
      <c r="UBR17" s="418"/>
      <c r="UBS17" s="418"/>
      <c r="UBT17" s="418"/>
      <c r="UBU17" s="418"/>
      <c r="UBV17" s="418"/>
      <c r="UBW17" s="418"/>
      <c r="UBX17" s="418"/>
      <c r="UBY17" s="418"/>
      <c r="UBZ17" s="418"/>
      <c r="UCA17" s="418"/>
      <c r="UCB17" s="418"/>
      <c r="UCC17" s="418"/>
      <c r="UCD17" s="418"/>
      <c r="UCE17" s="418"/>
      <c r="UCF17" s="418"/>
      <c r="UCG17" s="418"/>
      <c r="UCH17" s="418"/>
      <c r="UCI17" s="418"/>
      <c r="UCJ17" s="418"/>
      <c r="UCK17" s="418"/>
      <c r="UCL17" s="418"/>
      <c r="UCM17" s="418"/>
      <c r="UCN17" s="418"/>
      <c r="UCO17" s="418"/>
      <c r="UCP17" s="418"/>
      <c r="UCQ17" s="418"/>
      <c r="UCR17" s="418"/>
      <c r="UCS17" s="418"/>
      <c r="UCT17" s="418"/>
      <c r="UCU17" s="418"/>
      <c r="UCV17" s="418"/>
      <c r="UCW17" s="418"/>
      <c r="UCX17" s="418"/>
      <c r="UCY17" s="418"/>
      <c r="UCZ17" s="418"/>
      <c r="UDA17" s="418"/>
      <c r="UDB17" s="418"/>
      <c r="UDC17" s="418"/>
      <c r="UDD17" s="418"/>
      <c r="UDE17" s="418"/>
      <c r="UDF17" s="418"/>
      <c r="UDG17" s="418"/>
      <c r="UDH17" s="418"/>
      <c r="UDI17" s="418"/>
      <c r="UDJ17" s="418"/>
      <c r="UDK17" s="418"/>
      <c r="UDL17" s="418"/>
      <c r="UDM17" s="418"/>
      <c r="UDN17" s="418"/>
      <c r="UDO17" s="418"/>
      <c r="UDP17" s="418"/>
      <c r="UDQ17" s="418"/>
      <c r="UDR17" s="418"/>
      <c r="UDS17" s="418"/>
      <c r="UDT17" s="418"/>
      <c r="UDU17" s="418"/>
      <c r="UDV17" s="418"/>
      <c r="UDW17" s="418"/>
      <c r="UDX17" s="418"/>
      <c r="UDY17" s="418"/>
      <c r="UDZ17" s="418"/>
      <c r="UEA17" s="418"/>
      <c r="UEB17" s="418"/>
      <c r="UEC17" s="418"/>
      <c r="UED17" s="418"/>
      <c r="UEE17" s="418"/>
      <c r="UEF17" s="418"/>
      <c r="UEG17" s="418"/>
      <c r="UEH17" s="418"/>
      <c r="UEI17" s="418"/>
      <c r="UEJ17" s="418"/>
      <c r="UEK17" s="418"/>
      <c r="UEL17" s="418"/>
      <c r="UEM17" s="418"/>
      <c r="UEN17" s="418"/>
      <c r="UEO17" s="418"/>
      <c r="UEP17" s="418"/>
      <c r="UEQ17" s="418"/>
      <c r="UER17" s="418"/>
      <c r="UES17" s="418"/>
      <c r="UET17" s="418"/>
      <c r="UEU17" s="418"/>
      <c r="UEV17" s="418"/>
      <c r="UEW17" s="418"/>
      <c r="UEX17" s="418"/>
      <c r="UEY17" s="418"/>
      <c r="UEZ17" s="418"/>
      <c r="UFA17" s="418"/>
      <c r="UFB17" s="418"/>
      <c r="UFC17" s="418"/>
      <c r="UFD17" s="418"/>
      <c r="UFE17" s="418"/>
      <c r="UFF17" s="418"/>
      <c r="UFG17" s="418"/>
      <c r="UFH17" s="418"/>
      <c r="UFI17" s="418"/>
      <c r="UFJ17" s="418"/>
      <c r="UFK17" s="418"/>
      <c r="UFL17" s="418"/>
      <c r="UFM17" s="418"/>
      <c r="UFN17" s="418"/>
      <c r="UFO17" s="418"/>
      <c r="UFP17" s="418"/>
      <c r="UFQ17" s="418"/>
      <c r="UFR17" s="418"/>
      <c r="UFS17" s="418"/>
      <c r="UFT17" s="418"/>
      <c r="UFU17" s="418"/>
      <c r="UFV17" s="418"/>
      <c r="UFW17" s="418"/>
      <c r="UFX17" s="418"/>
      <c r="UFY17" s="418"/>
      <c r="UFZ17" s="418"/>
      <c r="UGA17" s="418"/>
      <c r="UGB17" s="418"/>
      <c r="UGC17" s="418"/>
      <c r="UGD17" s="418"/>
      <c r="UGE17" s="418"/>
      <c r="UGF17" s="418"/>
      <c r="UGG17" s="418"/>
      <c r="UGH17" s="418"/>
      <c r="UGI17" s="418"/>
      <c r="UGJ17" s="418"/>
      <c r="UGK17" s="418"/>
      <c r="UGL17" s="418"/>
      <c r="UGM17" s="418"/>
      <c r="UGN17" s="418"/>
      <c r="UGO17" s="418"/>
      <c r="UGP17" s="418"/>
      <c r="UGQ17" s="418"/>
      <c r="UGR17" s="418"/>
      <c r="UGS17" s="418"/>
      <c r="UGT17" s="418"/>
      <c r="UGU17" s="418"/>
      <c r="UGV17" s="418"/>
      <c r="UGW17" s="418"/>
      <c r="UGX17" s="418"/>
      <c r="UGY17" s="418"/>
      <c r="UGZ17" s="418"/>
      <c r="UHA17" s="418"/>
      <c r="UHB17" s="418"/>
      <c r="UHC17" s="418"/>
      <c r="UHD17" s="418"/>
      <c r="UHE17" s="418"/>
      <c r="UHF17" s="418"/>
      <c r="UHG17" s="418"/>
      <c r="UHH17" s="418"/>
      <c r="UHI17" s="418"/>
      <c r="UHJ17" s="418"/>
      <c r="UHK17" s="418"/>
      <c r="UHL17" s="418"/>
      <c r="UHM17" s="418"/>
      <c r="UHN17" s="418"/>
      <c r="UHO17" s="418"/>
      <c r="UHP17" s="418"/>
      <c r="UHQ17" s="418"/>
      <c r="UHR17" s="418"/>
      <c r="UHS17" s="418"/>
      <c r="UHT17" s="418"/>
      <c r="UHU17" s="418"/>
      <c r="UHV17" s="418"/>
      <c r="UHW17" s="418"/>
      <c r="UHX17" s="418"/>
      <c r="UHY17" s="418"/>
      <c r="UHZ17" s="418"/>
      <c r="UIA17" s="418"/>
      <c r="UIB17" s="418"/>
      <c r="UIC17" s="418"/>
      <c r="UID17" s="418"/>
      <c r="UIE17" s="418"/>
      <c r="UIF17" s="418"/>
      <c r="UIG17" s="418"/>
      <c r="UIH17" s="418"/>
      <c r="UII17" s="418"/>
      <c r="UIJ17" s="418"/>
      <c r="UIK17" s="418"/>
      <c r="UIL17" s="418"/>
      <c r="UIM17" s="418"/>
      <c r="UIN17" s="418"/>
      <c r="UIO17" s="418"/>
      <c r="UIP17" s="418"/>
      <c r="UIQ17" s="418"/>
      <c r="UIR17" s="418"/>
      <c r="UIS17" s="418"/>
      <c r="UIT17" s="418"/>
      <c r="UIU17" s="418"/>
      <c r="UIV17" s="418"/>
      <c r="UIW17" s="418"/>
      <c r="UIX17" s="418"/>
      <c r="UIY17" s="418"/>
      <c r="UIZ17" s="418"/>
      <c r="UJA17" s="418"/>
      <c r="UJB17" s="418"/>
      <c r="UJC17" s="418"/>
      <c r="UJD17" s="418"/>
      <c r="UJE17" s="418"/>
      <c r="UJF17" s="418"/>
      <c r="UJG17" s="418"/>
      <c r="UJH17" s="418"/>
      <c r="UJI17" s="418"/>
      <c r="UJJ17" s="418"/>
      <c r="UJK17" s="418"/>
      <c r="UJL17" s="418"/>
      <c r="UJM17" s="418"/>
      <c r="UJN17" s="418"/>
      <c r="UJO17" s="418"/>
      <c r="UJP17" s="418"/>
      <c r="UJQ17" s="418"/>
      <c r="UJR17" s="418"/>
      <c r="UJS17" s="418"/>
      <c r="UJT17" s="418"/>
      <c r="UJU17" s="418"/>
      <c r="UJV17" s="418"/>
      <c r="UJW17" s="418"/>
      <c r="UJX17" s="418"/>
      <c r="UJY17" s="418"/>
      <c r="UJZ17" s="418"/>
      <c r="UKA17" s="418"/>
      <c r="UKB17" s="418"/>
      <c r="UKC17" s="418"/>
      <c r="UKD17" s="418"/>
      <c r="UKE17" s="418"/>
      <c r="UKF17" s="418"/>
      <c r="UKG17" s="418"/>
      <c r="UKH17" s="418"/>
      <c r="UKI17" s="418"/>
      <c r="UKJ17" s="418"/>
      <c r="UKK17" s="418"/>
      <c r="UKL17" s="418"/>
      <c r="UKM17" s="418"/>
      <c r="UKN17" s="418"/>
      <c r="UKO17" s="418"/>
      <c r="UKP17" s="418"/>
      <c r="UKQ17" s="418"/>
      <c r="UKR17" s="418"/>
      <c r="UKS17" s="418"/>
      <c r="UKT17" s="418"/>
      <c r="UKU17" s="418"/>
      <c r="UKV17" s="418"/>
      <c r="UKW17" s="418"/>
      <c r="UKX17" s="418"/>
      <c r="UKY17" s="418"/>
      <c r="UKZ17" s="418"/>
      <c r="ULA17" s="418"/>
      <c r="ULB17" s="418"/>
      <c r="ULC17" s="418"/>
      <c r="ULD17" s="418"/>
      <c r="ULE17" s="418"/>
      <c r="ULF17" s="418"/>
      <c r="ULG17" s="418"/>
      <c r="ULH17" s="418"/>
      <c r="ULI17" s="418"/>
      <c r="ULJ17" s="418"/>
      <c r="ULK17" s="418"/>
      <c r="ULL17" s="418"/>
      <c r="ULM17" s="418"/>
      <c r="ULN17" s="418"/>
      <c r="ULO17" s="418"/>
      <c r="ULP17" s="418"/>
      <c r="ULQ17" s="418"/>
      <c r="ULR17" s="418"/>
      <c r="ULS17" s="418"/>
      <c r="ULT17" s="418"/>
      <c r="ULU17" s="418"/>
      <c r="ULV17" s="418"/>
      <c r="ULW17" s="418"/>
      <c r="ULX17" s="418"/>
      <c r="ULY17" s="418"/>
      <c r="ULZ17" s="418"/>
      <c r="UMA17" s="418"/>
      <c r="UMB17" s="418"/>
      <c r="UMC17" s="418"/>
      <c r="UMD17" s="418"/>
      <c r="UME17" s="418"/>
      <c r="UMF17" s="418"/>
      <c r="UMG17" s="418"/>
      <c r="UMH17" s="418"/>
      <c r="UMI17" s="418"/>
      <c r="UMJ17" s="418"/>
      <c r="UMK17" s="418"/>
      <c r="UML17" s="418"/>
      <c r="UMM17" s="418"/>
      <c r="UMN17" s="418"/>
      <c r="UMO17" s="418"/>
      <c r="UMP17" s="418"/>
      <c r="UMQ17" s="418"/>
      <c r="UMR17" s="418"/>
      <c r="UMS17" s="418"/>
      <c r="UMT17" s="418"/>
      <c r="UMU17" s="418"/>
      <c r="UMV17" s="418"/>
      <c r="UMW17" s="418"/>
      <c r="UMX17" s="418"/>
      <c r="UMY17" s="418"/>
      <c r="UMZ17" s="418"/>
      <c r="UNA17" s="418"/>
      <c r="UNB17" s="418"/>
      <c r="UNC17" s="418"/>
      <c r="UND17" s="418"/>
      <c r="UNE17" s="418"/>
      <c r="UNF17" s="418"/>
      <c r="UNG17" s="418"/>
      <c r="UNH17" s="418"/>
      <c r="UNI17" s="418"/>
      <c r="UNJ17" s="418"/>
      <c r="UNK17" s="418"/>
      <c r="UNL17" s="418"/>
      <c r="UNM17" s="418"/>
      <c r="UNN17" s="418"/>
      <c r="UNO17" s="418"/>
      <c r="UNP17" s="418"/>
      <c r="UNQ17" s="418"/>
      <c r="UNR17" s="418"/>
      <c r="UNS17" s="418"/>
      <c r="UNT17" s="418"/>
      <c r="UNU17" s="418"/>
      <c r="UNV17" s="418"/>
      <c r="UNW17" s="418"/>
      <c r="UNX17" s="418"/>
      <c r="UNY17" s="418"/>
      <c r="UNZ17" s="418"/>
      <c r="UOA17" s="418"/>
      <c r="UOB17" s="418"/>
      <c r="UOC17" s="418"/>
      <c r="UOD17" s="418"/>
      <c r="UOE17" s="418"/>
      <c r="UOF17" s="418"/>
      <c r="UOG17" s="418"/>
      <c r="UOH17" s="418"/>
      <c r="UOI17" s="418"/>
      <c r="UOJ17" s="418"/>
      <c r="UOK17" s="418"/>
      <c r="UOL17" s="418"/>
      <c r="UOM17" s="418"/>
      <c r="UON17" s="418"/>
      <c r="UOO17" s="418"/>
      <c r="UOP17" s="418"/>
      <c r="UOQ17" s="418"/>
      <c r="UOR17" s="418"/>
      <c r="UOS17" s="418"/>
      <c r="UOT17" s="418"/>
      <c r="UOU17" s="418"/>
      <c r="UOV17" s="418"/>
      <c r="UOW17" s="418"/>
      <c r="UOX17" s="418"/>
      <c r="UOY17" s="418"/>
      <c r="UOZ17" s="418"/>
      <c r="UPA17" s="418"/>
      <c r="UPB17" s="418"/>
      <c r="UPC17" s="418"/>
      <c r="UPD17" s="418"/>
      <c r="UPE17" s="418"/>
      <c r="UPF17" s="418"/>
      <c r="UPG17" s="418"/>
      <c r="UPH17" s="418"/>
      <c r="UPI17" s="418"/>
      <c r="UPJ17" s="418"/>
      <c r="UPK17" s="418"/>
      <c r="UPL17" s="418"/>
      <c r="UPM17" s="418"/>
      <c r="UPN17" s="418"/>
      <c r="UPO17" s="418"/>
      <c r="UPP17" s="418"/>
      <c r="UPQ17" s="418"/>
      <c r="UPR17" s="418"/>
      <c r="UPS17" s="418"/>
      <c r="UPT17" s="418"/>
      <c r="UPU17" s="418"/>
      <c r="UPV17" s="418"/>
      <c r="UPW17" s="418"/>
      <c r="UPX17" s="418"/>
      <c r="UPY17" s="418"/>
      <c r="UPZ17" s="418"/>
      <c r="UQA17" s="418"/>
      <c r="UQB17" s="418"/>
      <c r="UQC17" s="418"/>
      <c r="UQD17" s="418"/>
      <c r="UQE17" s="418"/>
      <c r="UQF17" s="418"/>
      <c r="UQG17" s="418"/>
      <c r="UQH17" s="418"/>
      <c r="UQI17" s="418"/>
      <c r="UQJ17" s="418"/>
      <c r="UQK17" s="418"/>
      <c r="UQL17" s="418"/>
      <c r="UQM17" s="418"/>
      <c r="UQN17" s="418"/>
      <c r="UQO17" s="418"/>
      <c r="UQP17" s="418"/>
      <c r="UQQ17" s="418"/>
      <c r="UQR17" s="418"/>
      <c r="UQS17" s="418"/>
      <c r="UQT17" s="418"/>
      <c r="UQU17" s="418"/>
      <c r="UQV17" s="418"/>
      <c r="UQW17" s="418"/>
      <c r="UQX17" s="418"/>
      <c r="UQY17" s="418"/>
      <c r="UQZ17" s="418"/>
      <c r="URA17" s="418"/>
      <c r="URB17" s="418"/>
      <c r="URC17" s="418"/>
      <c r="URD17" s="418"/>
      <c r="URE17" s="418"/>
      <c r="URF17" s="418"/>
      <c r="URG17" s="418"/>
      <c r="URH17" s="418"/>
      <c r="URI17" s="418"/>
      <c r="URJ17" s="418"/>
      <c r="URK17" s="418"/>
      <c r="URL17" s="418"/>
      <c r="URM17" s="418"/>
      <c r="URN17" s="418"/>
      <c r="URO17" s="418"/>
      <c r="URP17" s="418"/>
      <c r="URQ17" s="418"/>
      <c r="URR17" s="418"/>
      <c r="URS17" s="418"/>
      <c r="URT17" s="418"/>
      <c r="URU17" s="418"/>
      <c r="URV17" s="418"/>
      <c r="URW17" s="418"/>
      <c r="URX17" s="418"/>
      <c r="URY17" s="418"/>
      <c r="URZ17" s="418"/>
      <c r="USA17" s="418"/>
      <c r="USB17" s="418"/>
      <c r="USC17" s="418"/>
      <c r="USD17" s="418"/>
      <c r="USE17" s="418"/>
      <c r="USF17" s="418"/>
      <c r="USG17" s="418"/>
      <c r="USH17" s="418"/>
      <c r="USI17" s="418"/>
      <c r="USJ17" s="418"/>
      <c r="USK17" s="418"/>
      <c r="USL17" s="418"/>
      <c r="USM17" s="418"/>
      <c r="USN17" s="418"/>
      <c r="USO17" s="418"/>
      <c r="USP17" s="418"/>
      <c r="USQ17" s="418"/>
      <c r="USR17" s="418"/>
      <c r="USS17" s="418"/>
      <c r="UST17" s="418"/>
      <c r="USU17" s="418"/>
      <c r="USV17" s="418"/>
      <c r="USW17" s="418"/>
      <c r="USX17" s="418"/>
      <c r="USY17" s="418"/>
      <c r="USZ17" s="418"/>
      <c r="UTA17" s="418"/>
      <c r="UTB17" s="418"/>
      <c r="UTC17" s="418"/>
      <c r="UTD17" s="418"/>
      <c r="UTE17" s="418"/>
      <c r="UTF17" s="418"/>
      <c r="UTG17" s="418"/>
      <c r="UTH17" s="418"/>
      <c r="UTI17" s="418"/>
      <c r="UTJ17" s="418"/>
      <c r="UTK17" s="418"/>
      <c r="UTL17" s="418"/>
      <c r="UTM17" s="418"/>
      <c r="UTN17" s="418"/>
      <c r="UTO17" s="418"/>
      <c r="UTP17" s="418"/>
      <c r="UTQ17" s="418"/>
      <c r="UTR17" s="418"/>
      <c r="UTS17" s="418"/>
      <c r="UTT17" s="418"/>
      <c r="UTU17" s="418"/>
      <c r="UTV17" s="418"/>
      <c r="UTW17" s="418"/>
      <c r="UTX17" s="418"/>
      <c r="UTY17" s="418"/>
      <c r="UTZ17" s="418"/>
      <c r="UUA17" s="418"/>
      <c r="UUB17" s="418"/>
      <c r="UUC17" s="418"/>
      <c r="UUD17" s="418"/>
      <c r="UUE17" s="418"/>
      <c r="UUF17" s="418"/>
      <c r="UUG17" s="418"/>
      <c r="UUH17" s="418"/>
      <c r="UUI17" s="418"/>
      <c r="UUJ17" s="418"/>
      <c r="UUK17" s="418"/>
      <c r="UUL17" s="418"/>
      <c r="UUM17" s="418"/>
      <c r="UUN17" s="418"/>
      <c r="UUO17" s="418"/>
      <c r="UUP17" s="418"/>
      <c r="UUQ17" s="418"/>
      <c r="UUR17" s="418"/>
      <c r="UUS17" s="418"/>
      <c r="UUT17" s="418"/>
      <c r="UUU17" s="418"/>
      <c r="UUV17" s="418"/>
      <c r="UUW17" s="418"/>
      <c r="UUX17" s="418"/>
      <c r="UUY17" s="418"/>
      <c r="UUZ17" s="418"/>
      <c r="UVA17" s="418"/>
      <c r="UVB17" s="418"/>
      <c r="UVC17" s="418"/>
      <c r="UVD17" s="418"/>
      <c r="UVE17" s="418"/>
      <c r="UVF17" s="418"/>
      <c r="UVG17" s="418"/>
      <c r="UVH17" s="418"/>
      <c r="UVI17" s="418"/>
      <c r="UVJ17" s="418"/>
      <c r="UVK17" s="418"/>
      <c r="UVL17" s="418"/>
      <c r="UVM17" s="418"/>
      <c r="UVN17" s="418"/>
      <c r="UVO17" s="418"/>
      <c r="UVP17" s="418"/>
      <c r="UVQ17" s="418"/>
      <c r="UVR17" s="418"/>
      <c r="UVS17" s="418"/>
      <c r="UVT17" s="418"/>
      <c r="UVU17" s="418"/>
      <c r="UVV17" s="418"/>
      <c r="UVW17" s="418"/>
      <c r="UVX17" s="418"/>
      <c r="UVY17" s="418"/>
      <c r="UVZ17" s="418"/>
      <c r="UWA17" s="418"/>
      <c r="UWB17" s="418"/>
      <c r="UWC17" s="418"/>
      <c r="UWD17" s="418"/>
      <c r="UWE17" s="418"/>
      <c r="UWF17" s="418"/>
      <c r="UWG17" s="418"/>
      <c r="UWH17" s="418"/>
      <c r="UWI17" s="418"/>
      <c r="UWJ17" s="418"/>
      <c r="UWK17" s="418"/>
      <c r="UWL17" s="418"/>
      <c r="UWM17" s="418"/>
      <c r="UWN17" s="418"/>
      <c r="UWO17" s="418"/>
      <c r="UWP17" s="418"/>
      <c r="UWQ17" s="418"/>
      <c r="UWR17" s="418"/>
      <c r="UWS17" s="418"/>
      <c r="UWT17" s="418"/>
      <c r="UWU17" s="418"/>
      <c r="UWV17" s="418"/>
      <c r="UWW17" s="418"/>
      <c r="UWX17" s="418"/>
      <c r="UWY17" s="418"/>
      <c r="UWZ17" s="418"/>
      <c r="UXA17" s="418"/>
      <c r="UXB17" s="418"/>
      <c r="UXC17" s="418"/>
      <c r="UXD17" s="418"/>
      <c r="UXE17" s="418"/>
      <c r="UXF17" s="418"/>
      <c r="UXG17" s="418"/>
      <c r="UXH17" s="418"/>
      <c r="UXI17" s="418"/>
      <c r="UXJ17" s="418"/>
      <c r="UXK17" s="418"/>
      <c r="UXL17" s="418"/>
      <c r="UXM17" s="418"/>
      <c r="UXN17" s="418"/>
      <c r="UXO17" s="418"/>
      <c r="UXP17" s="418"/>
      <c r="UXQ17" s="418"/>
      <c r="UXR17" s="418"/>
      <c r="UXS17" s="418"/>
      <c r="UXT17" s="418"/>
      <c r="UXU17" s="418"/>
      <c r="UXV17" s="418"/>
      <c r="UXW17" s="418"/>
      <c r="UXX17" s="418"/>
      <c r="UXY17" s="418"/>
      <c r="UXZ17" s="418"/>
      <c r="UYA17" s="418"/>
      <c r="UYB17" s="418"/>
      <c r="UYC17" s="418"/>
      <c r="UYD17" s="418"/>
      <c r="UYE17" s="418"/>
      <c r="UYF17" s="418"/>
      <c r="UYG17" s="418"/>
      <c r="UYH17" s="418"/>
      <c r="UYI17" s="418"/>
      <c r="UYJ17" s="418"/>
      <c r="UYK17" s="418"/>
      <c r="UYL17" s="418"/>
      <c r="UYM17" s="418"/>
      <c r="UYN17" s="418"/>
      <c r="UYO17" s="418"/>
      <c r="UYP17" s="418"/>
      <c r="UYQ17" s="418"/>
      <c r="UYR17" s="418"/>
      <c r="UYS17" s="418"/>
      <c r="UYT17" s="418"/>
      <c r="UYU17" s="418"/>
      <c r="UYV17" s="418"/>
      <c r="UYW17" s="418"/>
      <c r="UYX17" s="418"/>
      <c r="UYY17" s="418"/>
      <c r="UYZ17" s="418"/>
      <c r="UZA17" s="418"/>
      <c r="UZB17" s="418"/>
      <c r="UZC17" s="418"/>
      <c r="UZD17" s="418"/>
      <c r="UZE17" s="418"/>
      <c r="UZF17" s="418"/>
      <c r="UZG17" s="418"/>
      <c r="UZH17" s="418"/>
      <c r="UZI17" s="418"/>
      <c r="UZJ17" s="418"/>
      <c r="UZK17" s="418"/>
      <c r="UZL17" s="418"/>
      <c r="UZM17" s="418"/>
      <c r="UZN17" s="418"/>
      <c r="UZO17" s="418"/>
      <c r="UZP17" s="418"/>
      <c r="UZQ17" s="418"/>
      <c r="UZR17" s="418"/>
      <c r="UZS17" s="418"/>
      <c r="UZT17" s="418"/>
      <c r="UZU17" s="418"/>
      <c r="UZV17" s="418"/>
      <c r="UZW17" s="418"/>
      <c r="UZX17" s="418"/>
      <c r="UZY17" s="418"/>
      <c r="UZZ17" s="418"/>
      <c r="VAA17" s="418"/>
      <c r="VAB17" s="418"/>
      <c r="VAC17" s="418"/>
      <c r="VAD17" s="418"/>
      <c r="VAE17" s="418"/>
      <c r="VAF17" s="418"/>
      <c r="VAG17" s="418"/>
      <c r="VAH17" s="418"/>
      <c r="VAI17" s="418"/>
      <c r="VAJ17" s="418"/>
      <c r="VAK17" s="418"/>
      <c r="VAL17" s="418"/>
      <c r="VAM17" s="418"/>
      <c r="VAN17" s="418"/>
      <c r="VAO17" s="418"/>
      <c r="VAP17" s="418"/>
      <c r="VAQ17" s="418"/>
      <c r="VAR17" s="418"/>
      <c r="VAS17" s="418"/>
      <c r="VAT17" s="418"/>
      <c r="VAU17" s="418"/>
      <c r="VAV17" s="418"/>
      <c r="VAW17" s="418"/>
      <c r="VAX17" s="418"/>
      <c r="VAY17" s="418"/>
      <c r="VAZ17" s="418"/>
      <c r="VBA17" s="418"/>
      <c r="VBB17" s="418"/>
      <c r="VBC17" s="418"/>
      <c r="VBD17" s="418"/>
      <c r="VBE17" s="418"/>
      <c r="VBF17" s="418"/>
      <c r="VBG17" s="418"/>
      <c r="VBH17" s="418"/>
      <c r="VBI17" s="418"/>
      <c r="VBJ17" s="418"/>
      <c r="VBK17" s="418"/>
      <c r="VBL17" s="418"/>
      <c r="VBM17" s="418"/>
      <c r="VBN17" s="418"/>
      <c r="VBO17" s="418"/>
      <c r="VBP17" s="418"/>
      <c r="VBQ17" s="418"/>
      <c r="VBR17" s="418"/>
      <c r="VBS17" s="418"/>
      <c r="VBT17" s="418"/>
      <c r="VBU17" s="418"/>
      <c r="VBV17" s="418"/>
      <c r="VBW17" s="418"/>
      <c r="VBX17" s="418"/>
      <c r="VBY17" s="418"/>
      <c r="VBZ17" s="418"/>
      <c r="VCA17" s="418"/>
      <c r="VCB17" s="418"/>
      <c r="VCC17" s="418"/>
      <c r="VCD17" s="418"/>
      <c r="VCE17" s="418"/>
      <c r="VCF17" s="418"/>
      <c r="VCG17" s="418"/>
      <c r="VCH17" s="418"/>
      <c r="VCI17" s="418"/>
      <c r="VCJ17" s="418"/>
      <c r="VCK17" s="418"/>
      <c r="VCL17" s="418"/>
      <c r="VCM17" s="418"/>
      <c r="VCN17" s="418"/>
      <c r="VCO17" s="418"/>
      <c r="VCP17" s="418"/>
      <c r="VCQ17" s="418"/>
      <c r="VCR17" s="418"/>
      <c r="VCS17" s="418"/>
      <c r="VCT17" s="418"/>
      <c r="VCU17" s="418"/>
      <c r="VCV17" s="418"/>
      <c r="VCW17" s="418"/>
      <c r="VCX17" s="418"/>
      <c r="VCY17" s="418"/>
      <c r="VCZ17" s="418"/>
      <c r="VDA17" s="418"/>
      <c r="VDB17" s="418"/>
      <c r="VDC17" s="418"/>
      <c r="VDD17" s="418"/>
      <c r="VDE17" s="418"/>
      <c r="VDF17" s="418"/>
      <c r="VDG17" s="418"/>
      <c r="VDH17" s="418"/>
      <c r="VDI17" s="418"/>
      <c r="VDJ17" s="418"/>
      <c r="VDK17" s="418"/>
      <c r="VDL17" s="418"/>
      <c r="VDM17" s="418"/>
      <c r="VDN17" s="418"/>
      <c r="VDO17" s="418"/>
      <c r="VDP17" s="418"/>
      <c r="VDQ17" s="418"/>
      <c r="VDR17" s="418"/>
      <c r="VDS17" s="418"/>
      <c r="VDT17" s="418"/>
      <c r="VDU17" s="418"/>
      <c r="VDV17" s="418"/>
      <c r="VDW17" s="418"/>
      <c r="VDX17" s="418"/>
      <c r="VDY17" s="418"/>
      <c r="VDZ17" s="418"/>
      <c r="VEA17" s="418"/>
      <c r="VEB17" s="418"/>
      <c r="VEC17" s="418"/>
      <c r="VED17" s="418"/>
      <c r="VEE17" s="418"/>
      <c r="VEF17" s="418"/>
      <c r="VEG17" s="418"/>
      <c r="VEH17" s="418"/>
      <c r="VEI17" s="418"/>
      <c r="VEJ17" s="418"/>
      <c r="VEK17" s="418"/>
      <c r="VEL17" s="418"/>
      <c r="VEM17" s="418"/>
      <c r="VEN17" s="418"/>
      <c r="VEO17" s="418"/>
      <c r="VEP17" s="418"/>
      <c r="VEQ17" s="418"/>
      <c r="VER17" s="418"/>
      <c r="VES17" s="418"/>
      <c r="VET17" s="418"/>
      <c r="VEU17" s="418"/>
      <c r="VEV17" s="418"/>
      <c r="VEW17" s="418"/>
      <c r="VEX17" s="418"/>
      <c r="VEY17" s="418"/>
      <c r="VEZ17" s="418"/>
      <c r="VFA17" s="418"/>
      <c r="VFB17" s="418"/>
      <c r="VFC17" s="418"/>
      <c r="VFD17" s="418"/>
      <c r="VFE17" s="418"/>
      <c r="VFF17" s="418"/>
      <c r="VFG17" s="418"/>
      <c r="VFH17" s="418"/>
      <c r="VFI17" s="418"/>
      <c r="VFJ17" s="418"/>
      <c r="VFK17" s="418"/>
      <c r="VFL17" s="418"/>
      <c r="VFM17" s="418"/>
      <c r="VFN17" s="418"/>
      <c r="VFO17" s="418"/>
      <c r="VFP17" s="418"/>
      <c r="VFQ17" s="418"/>
      <c r="VFR17" s="418"/>
      <c r="VFS17" s="418"/>
      <c r="VFT17" s="418"/>
      <c r="VFU17" s="418"/>
      <c r="VFV17" s="418"/>
      <c r="VFW17" s="418"/>
      <c r="VFX17" s="418"/>
      <c r="VFY17" s="418"/>
      <c r="VFZ17" s="418"/>
      <c r="VGA17" s="418"/>
      <c r="VGB17" s="418"/>
      <c r="VGC17" s="418"/>
      <c r="VGD17" s="418"/>
      <c r="VGE17" s="418"/>
      <c r="VGF17" s="418"/>
      <c r="VGG17" s="418"/>
      <c r="VGH17" s="418"/>
      <c r="VGI17" s="418"/>
      <c r="VGJ17" s="418"/>
      <c r="VGK17" s="418"/>
      <c r="VGL17" s="418"/>
      <c r="VGM17" s="418"/>
      <c r="VGN17" s="418"/>
      <c r="VGO17" s="418"/>
      <c r="VGP17" s="418"/>
      <c r="VGQ17" s="418"/>
      <c r="VGR17" s="418"/>
      <c r="VGS17" s="418"/>
      <c r="VGT17" s="418"/>
      <c r="VGU17" s="418"/>
      <c r="VGV17" s="418"/>
      <c r="VGW17" s="418"/>
      <c r="VGX17" s="418"/>
      <c r="VGY17" s="418"/>
      <c r="VGZ17" s="418"/>
      <c r="VHA17" s="418"/>
      <c r="VHB17" s="418"/>
      <c r="VHC17" s="418"/>
      <c r="VHD17" s="418"/>
      <c r="VHE17" s="418"/>
      <c r="VHF17" s="418"/>
      <c r="VHG17" s="418"/>
      <c r="VHH17" s="418"/>
      <c r="VHI17" s="418"/>
      <c r="VHJ17" s="418"/>
      <c r="VHK17" s="418"/>
      <c r="VHL17" s="418"/>
      <c r="VHM17" s="418"/>
      <c r="VHN17" s="418"/>
      <c r="VHO17" s="418"/>
      <c r="VHP17" s="418"/>
      <c r="VHQ17" s="418"/>
      <c r="VHR17" s="418"/>
      <c r="VHS17" s="418"/>
      <c r="VHT17" s="418"/>
      <c r="VHU17" s="418"/>
      <c r="VHV17" s="418"/>
      <c r="VHW17" s="418"/>
      <c r="VHX17" s="418"/>
      <c r="VHY17" s="418"/>
      <c r="VHZ17" s="418"/>
      <c r="VIA17" s="418"/>
      <c r="VIB17" s="418"/>
      <c r="VIC17" s="418"/>
      <c r="VID17" s="418"/>
      <c r="VIE17" s="418"/>
      <c r="VIF17" s="418"/>
      <c r="VIG17" s="418"/>
      <c r="VIH17" s="418"/>
      <c r="VII17" s="418"/>
      <c r="VIJ17" s="418"/>
      <c r="VIK17" s="418"/>
      <c r="VIL17" s="418"/>
      <c r="VIM17" s="418"/>
      <c r="VIN17" s="418"/>
      <c r="VIO17" s="418"/>
      <c r="VIP17" s="418"/>
      <c r="VIQ17" s="418"/>
      <c r="VIR17" s="418"/>
      <c r="VIS17" s="418"/>
      <c r="VIT17" s="418"/>
      <c r="VIU17" s="418"/>
      <c r="VIV17" s="418"/>
      <c r="VIW17" s="418"/>
      <c r="VIX17" s="418"/>
      <c r="VIY17" s="418"/>
      <c r="VIZ17" s="418"/>
      <c r="VJA17" s="418"/>
      <c r="VJB17" s="418"/>
      <c r="VJC17" s="418"/>
      <c r="VJD17" s="418"/>
      <c r="VJE17" s="418"/>
      <c r="VJF17" s="418"/>
      <c r="VJG17" s="418"/>
      <c r="VJH17" s="418"/>
      <c r="VJI17" s="418"/>
      <c r="VJJ17" s="418"/>
      <c r="VJK17" s="418"/>
      <c r="VJL17" s="418"/>
      <c r="VJM17" s="418"/>
      <c r="VJN17" s="418"/>
      <c r="VJO17" s="418"/>
      <c r="VJP17" s="418"/>
      <c r="VJQ17" s="418"/>
      <c r="VJR17" s="418"/>
      <c r="VJS17" s="418"/>
      <c r="VJT17" s="418"/>
      <c r="VJU17" s="418"/>
      <c r="VJV17" s="418"/>
      <c r="VJW17" s="418"/>
      <c r="VJX17" s="418"/>
      <c r="VJY17" s="418"/>
      <c r="VJZ17" s="418"/>
      <c r="VKA17" s="418"/>
      <c r="VKB17" s="418"/>
      <c r="VKC17" s="418"/>
      <c r="VKD17" s="418"/>
      <c r="VKE17" s="418"/>
      <c r="VKF17" s="418"/>
      <c r="VKG17" s="418"/>
      <c r="VKH17" s="418"/>
      <c r="VKI17" s="418"/>
      <c r="VKJ17" s="418"/>
      <c r="VKK17" s="418"/>
      <c r="VKL17" s="418"/>
      <c r="VKM17" s="418"/>
      <c r="VKN17" s="418"/>
      <c r="VKO17" s="418"/>
      <c r="VKP17" s="418"/>
      <c r="VKQ17" s="418"/>
      <c r="VKR17" s="418"/>
      <c r="VKS17" s="418"/>
      <c r="VKT17" s="418"/>
      <c r="VKU17" s="418"/>
      <c r="VKV17" s="418"/>
      <c r="VKW17" s="418"/>
      <c r="VKX17" s="418"/>
      <c r="VKY17" s="418"/>
      <c r="VKZ17" s="418"/>
      <c r="VLA17" s="418"/>
      <c r="VLB17" s="418"/>
      <c r="VLC17" s="418"/>
      <c r="VLD17" s="418"/>
      <c r="VLE17" s="418"/>
      <c r="VLF17" s="418"/>
      <c r="VLG17" s="418"/>
      <c r="VLH17" s="418"/>
      <c r="VLI17" s="418"/>
      <c r="VLJ17" s="418"/>
      <c r="VLK17" s="418"/>
      <c r="VLL17" s="418"/>
      <c r="VLM17" s="418"/>
      <c r="VLN17" s="418"/>
      <c r="VLO17" s="418"/>
      <c r="VLP17" s="418"/>
      <c r="VLQ17" s="418"/>
      <c r="VLR17" s="418"/>
      <c r="VLS17" s="418"/>
      <c r="VLT17" s="418"/>
      <c r="VLU17" s="418"/>
      <c r="VLV17" s="418"/>
      <c r="VLW17" s="418"/>
      <c r="VLX17" s="418"/>
      <c r="VLY17" s="418"/>
      <c r="VLZ17" s="418"/>
      <c r="VMA17" s="418"/>
      <c r="VMB17" s="418"/>
      <c r="VMC17" s="418"/>
      <c r="VMD17" s="418"/>
      <c r="VME17" s="418"/>
      <c r="VMF17" s="418"/>
      <c r="VMG17" s="418"/>
      <c r="VMH17" s="418"/>
      <c r="VMI17" s="418"/>
      <c r="VMJ17" s="418"/>
      <c r="VMK17" s="418"/>
      <c r="VML17" s="418"/>
      <c r="VMM17" s="418"/>
      <c r="VMN17" s="418"/>
      <c r="VMO17" s="418"/>
      <c r="VMP17" s="418"/>
      <c r="VMQ17" s="418"/>
      <c r="VMR17" s="418"/>
      <c r="VMS17" s="418"/>
      <c r="VMT17" s="418"/>
      <c r="VMU17" s="418"/>
      <c r="VMV17" s="418"/>
      <c r="VMW17" s="418"/>
      <c r="VMX17" s="418"/>
      <c r="VMY17" s="418"/>
      <c r="VMZ17" s="418"/>
      <c r="VNA17" s="418"/>
      <c r="VNB17" s="418"/>
      <c r="VNC17" s="418"/>
      <c r="VND17" s="418"/>
      <c r="VNE17" s="418"/>
      <c r="VNF17" s="418"/>
      <c r="VNG17" s="418"/>
      <c r="VNH17" s="418"/>
      <c r="VNI17" s="418"/>
      <c r="VNJ17" s="418"/>
      <c r="VNK17" s="418"/>
      <c r="VNL17" s="418"/>
      <c r="VNM17" s="418"/>
      <c r="VNN17" s="418"/>
      <c r="VNO17" s="418"/>
      <c r="VNP17" s="418"/>
      <c r="VNQ17" s="418"/>
      <c r="VNR17" s="418"/>
      <c r="VNS17" s="418"/>
      <c r="VNT17" s="418"/>
      <c r="VNU17" s="418"/>
      <c r="VNV17" s="418"/>
      <c r="VNW17" s="418"/>
      <c r="VNX17" s="418"/>
      <c r="VNY17" s="418"/>
      <c r="VNZ17" s="418"/>
      <c r="VOA17" s="418"/>
      <c r="VOB17" s="418"/>
      <c r="VOC17" s="418"/>
      <c r="VOD17" s="418"/>
      <c r="VOE17" s="418"/>
      <c r="VOF17" s="418"/>
      <c r="VOG17" s="418"/>
      <c r="VOH17" s="418"/>
      <c r="VOI17" s="418"/>
      <c r="VOJ17" s="418"/>
      <c r="VOK17" s="418"/>
      <c r="VOL17" s="418"/>
      <c r="VOM17" s="418"/>
      <c r="VON17" s="418"/>
      <c r="VOO17" s="418"/>
      <c r="VOP17" s="418"/>
      <c r="VOQ17" s="418"/>
      <c r="VOR17" s="418"/>
      <c r="VOS17" s="418"/>
      <c r="VOT17" s="418"/>
      <c r="VOU17" s="418"/>
      <c r="VOV17" s="418"/>
      <c r="VOW17" s="418"/>
      <c r="VOX17" s="418"/>
      <c r="VOY17" s="418"/>
      <c r="VOZ17" s="418"/>
      <c r="VPA17" s="418"/>
      <c r="VPB17" s="418"/>
      <c r="VPC17" s="418"/>
      <c r="VPD17" s="418"/>
      <c r="VPE17" s="418"/>
      <c r="VPF17" s="418"/>
      <c r="VPG17" s="418"/>
      <c r="VPH17" s="418"/>
      <c r="VPI17" s="418"/>
      <c r="VPJ17" s="418"/>
      <c r="VPK17" s="418"/>
      <c r="VPL17" s="418"/>
      <c r="VPM17" s="418"/>
      <c r="VPN17" s="418"/>
      <c r="VPO17" s="418"/>
      <c r="VPP17" s="418"/>
      <c r="VPQ17" s="418"/>
      <c r="VPR17" s="418"/>
      <c r="VPS17" s="418"/>
      <c r="VPT17" s="418"/>
      <c r="VPU17" s="418"/>
      <c r="VPV17" s="418"/>
      <c r="VPW17" s="418"/>
      <c r="VPX17" s="418"/>
      <c r="VPY17" s="418"/>
      <c r="VPZ17" s="418"/>
      <c r="VQA17" s="418"/>
      <c r="VQB17" s="418"/>
      <c r="VQC17" s="418"/>
      <c r="VQD17" s="418"/>
      <c r="VQE17" s="418"/>
      <c r="VQF17" s="418"/>
      <c r="VQG17" s="418"/>
      <c r="VQH17" s="418"/>
      <c r="VQI17" s="418"/>
      <c r="VQJ17" s="418"/>
      <c r="VQK17" s="418"/>
      <c r="VQL17" s="418"/>
      <c r="VQM17" s="418"/>
      <c r="VQN17" s="418"/>
      <c r="VQO17" s="418"/>
      <c r="VQP17" s="418"/>
      <c r="VQQ17" s="418"/>
      <c r="VQR17" s="418"/>
      <c r="VQS17" s="418"/>
      <c r="VQT17" s="418"/>
      <c r="VQU17" s="418"/>
      <c r="VQV17" s="418"/>
      <c r="VQW17" s="418"/>
      <c r="VQX17" s="418"/>
      <c r="VQY17" s="418"/>
      <c r="VQZ17" s="418"/>
      <c r="VRA17" s="418"/>
      <c r="VRB17" s="418"/>
      <c r="VRC17" s="418"/>
      <c r="VRD17" s="418"/>
      <c r="VRE17" s="418"/>
      <c r="VRF17" s="418"/>
      <c r="VRG17" s="418"/>
      <c r="VRH17" s="418"/>
      <c r="VRI17" s="418"/>
      <c r="VRJ17" s="418"/>
      <c r="VRK17" s="418"/>
      <c r="VRL17" s="418"/>
      <c r="VRM17" s="418"/>
      <c r="VRN17" s="418"/>
      <c r="VRO17" s="418"/>
      <c r="VRP17" s="418"/>
      <c r="VRQ17" s="418"/>
      <c r="VRR17" s="418"/>
      <c r="VRS17" s="418"/>
      <c r="VRT17" s="418"/>
      <c r="VRU17" s="418"/>
      <c r="VRV17" s="418"/>
      <c r="VRW17" s="418"/>
      <c r="VRX17" s="418"/>
      <c r="VRY17" s="418"/>
      <c r="VRZ17" s="418"/>
      <c r="VSA17" s="418"/>
      <c r="VSB17" s="418"/>
      <c r="VSC17" s="418"/>
      <c r="VSD17" s="418"/>
      <c r="VSE17" s="418"/>
      <c r="VSF17" s="418"/>
      <c r="VSG17" s="418"/>
      <c r="VSH17" s="418"/>
      <c r="VSI17" s="418"/>
      <c r="VSJ17" s="418"/>
      <c r="VSK17" s="418"/>
      <c r="VSL17" s="418"/>
      <c r="VSM17" s="418"/>
      <c r="VSN17" s="418"/>
      <c r="VSO17" s="418"/>
      <c r="VSP17" s="418"/>
      <c r="VSQ17" s="418"/>
      <c r="VSR17" s="418"/>
      <c r="VSS17" s="418"/>
      <c r="VST17" s="418"/>
      <c r="VSU17" s="418"/>
      <c r="VSV17" s="418"/>
      <c r="VSW17" s="418"/>
      <c r="VSX17" s="418"/>
      <c r="VSY17" s="418"/>
      <c r="VSZ17" s="418"/>
      <c r="VTA17" s="418"/>
      <c r="VTB17" s="418"/>
      <c r="VTC17" s="418"/>
      <c r="VTD17" s="418"/>
      <c r="VTE17" s="418"/>
      <c r="VTF17" s="418"/>
      <c r="VTG17" s="418"/>
      <c r="VTH17" s="418"/>
      <c r="VTI17" s="418"/>
      <c r="VTJ17" s="418"/>
      <c r="VTK17" s="418"/>
      <c r="VTL17" s="418"/>
      <c r="VTM17" s="418"/>
      <c r="VTN17" s="418"/>
      <c r="VTO17" s="418"/>
      <c r="VTP17" s="418"/>
      <c r="VTQ17" s="418"/>
      <c r="VTR17" s="418"/>
      <c r="VTS17" s="418"/>
      <c r="VTT17" s="418"/>
      <c r="VTU17" s="418"/>
      <c r="VTV17" s="418"/>
      <c r="VTW17" s="418"/>
      <c r="VTX17" s="418"/>
      <c r="VTY17" s="418"/>
      <c r="VTZ17" s="418"/>
      <c r="VUA17" s="418"/>
      <c r="VUB17" s="418"/>
      <c r="VUC17" s="418"/>
      <c r="VUD17" s="418"/>
      <c r="VUE17" s="418"/>
      <c r="VUF17" s="418"/>
      <c r="VUG17" s="418"/>
      <c r="VUH17" s="418"/>
      <c r="VUI17" s="418"/>
      <c r="VUJ17" s="418"/>
      <c r="VUK17" s="418"/>
      <c r="VUL17" s="418"/>
      <c r="VUM17" s="418"/>
      <c r="VUN17" s="418"/>
      <c r="VUO17" s="418"/>
      <c r="VUP17" s="418"/>
      <c r="VUQ17" s="418"/>
      <c r="VUR17" s="418"/>
      <c r="VUS17" s="418"/>
      <c r="VUT17" s="418"/>
      <c r="VUU17" s="418"/>
      <c r="VUV17" s="418"/>
      <c r="VUW17" s="418"/>
      <c r="VUX17" s="418"/>
      <c r="VUY17" s="418"/>
      <c r="VUZ17" s="418"/>
      <c r="VVA17" s="418"/>
      <c r="VVB17" s="418"/>
      <c r="VVC17" s="418"/>
      <c r="VVD17" s="418"/>
      <c r="VVE17" s="418"/>
      <c r="VVF17" s="418"/>
      <c r="VVG17" s="418"/>
      <c r="VVH17" s="418"/>
      <c r="VVI17" s="418"/>
      <c r="VVJ17" s="418"/>
      <c r="VVK17" s="418"/>
      <c r="VVL17" s="418"/>
      <c r="VVM17" s="418"/>
      <c r="VVN17" s="418"/>
      <c r="VVO17" s="418"/>
      <c r="VVP17" s="418"/>
      <c r="VVQ17" s="418"/>
      <c r="VVR17" s="418"/>
      <c r="VVS17" s="418"/>
      <c r="VVT17" s="418"/>
      <c r="VVU17" s="418"/>
      <c r="VVV17" s="418"/>
      <c r="VVW17" s="418"/>
      <c r="VVX17" s="418"/>
      <c r="VVY17" s="418"/>
      <c r="VVZ17" s="418"/>
      <c r="VWA17" s="418"/>
      <c r="VWB17" s="418"/>
      <c r="VWC17" s="418"/>
      <c r="VWD17" s="418"/>
      <c r="VWE17" s="418"/>
      <c r="VWF17" s="418"/>
      <c r="VWG17" s="418"/>
      <c r="VWH17" s="418"/>
      <c r="VWI17" s="418"/>
      <c r="VWJ17" s="418"/>
      <c r="VWK17" s="418"/>
      <c r="VWL17" s="418"/>
      <c r="VWM17" s="418"/>
      <c r="VWN17" s="418"/>
      <c r="VWO17" s="418"/>
      <c r="VWP17" s="418"/>
      <c r="VWQ17" s="418"/>
      <c r="VWR17" s="418"/>
      <c r="VWS17" s="418"/>
      <c r="VWT17" s="418"/>
      <c r="VWU17" s="418"/>
      <c r="VWV17" s="418"/>
      <c r="VWW17" s="418"/>
      <c r="VWX17" s="418"/>
      <c r="VWY17" s="418"/>
      <c r="VWZ17" s="418"/>
      <c r="VXA17" s="418"/>
      <c r="VXB17" s="418"/>
      <c r="VXC17" s="418"/>
      <c r="VXD17" s="418"/>
      <c r="VXE17" s="418"/>
      <c r="VXF17" s="418"/>
      <c r="VXG17" s="418"/>
      <c r="VXH17" s="418"/>
      <c r="VXI17" s="418"/>
      <c r="VXJ17" s="418"/>
      <c r="VXK17" s="418"/>
      <c r="VXL17" s="418"/>
      <c r="VXM17" s="418"/>
      <c r="VXN17" s="418"/>
      <c r="VXO17" s="418"/>
      <c r="VXP17" s="418"/>
      <c r="VXQ17" s="418"/>
      <c r="VXR17" s="418"/>
      <c r="VXS17" s="418"/>
      <c r="VXT17" s="418"/>
      <c r="VXU17" s="418"/>
      <c r="VXV17" s="418"/>
      <c r="VXW17" s="418"/>
      <c r="VXX17" s="418"/>
      <c r="VXY17" s="418"/>
      <c r="VXZ17" s="418"/>
      <c r="VYA17" s="418"/>
      <c r="VYB17" s="418"/>
      <c r="VYC17" s="418"/>
      <c r="VYD17" s="418"/>
      <c r="VYE17" s="418"/>
      <c r="VYF17" s="418"/>
      <c r="VYG17" s="418"/>
      <c r="VYH17" s="418"/>
      <c r="VYI17" s="418"/>
      <c r="VYJ17" s="418"/>
      <c r="VYK17" s="418"/>
      <c r="VYL17" s="418"/>
      <c r="VYM17" s="418"/>
      <c r="VYN17" s="418"/>
      <c r="VYO17" s="418"/>
      <c r="VYP17" s="418"/>
      <c r="VYQ17" s="418"/>
      <c r="VYR17" s="418"/>
      <c r="VYS17" s="418"/>
      <c r="VYT17" s="418"/>
      <c r="VYU17" s="418"/>
      <c r="VYV17" s="418"/>
      <c r="VYW17" s="418"/>
      <c r="VYX17" s="418"/>
      <c r="VYY17" s="418"/>
      <c r="VYZ17" s="418"/>
      <c r="VZA17" s="418"/>
      <c r="VZB17" s="418"/>
      <c r="VZC17" s="418"/>
      <c r="VZD17" s="418"/>
      <c r="VZE17" s="418"/>
      <c r="VZF17" s="418"/>
      <c r="VZG17" s="418"/>
      <c r="VZH17" s="418"/>
      <c r="VZI17" s="418"/>
      <c r="VZJ17" s="418"/>
      <c r="VZK17" s="418"/>
      <c r="VZL17" s="418"/>
      <c r="VZM17" s="418"/>
      <c r="VZN17" s="418"/>
      <c r="VZO17" s="418"/>
      <c r="VZP17" s="418"/>
      <c r="VZQ17" s="418"/>
      <c r="VZR17" s="418"/>
      <c r="VZS17" s="418"/>
      <c r="VZT17" s="418"/>
      <c r="VZU17" s="418"/>
      <c r="VZV17" s="418"/>
      <c r="VZW17" s="418"/>
      <c r="VZX17" s="418"/>
      <c r="VZY17" s="418"/>
      <c r="VZZ17" s="418"/>
      <c r="WAA17" s="418"/>
      <c r="WAB17" s="418"/>
      <c r="WAC17" s="418"/>
      <c r="WAD17" s="418"/>
      <c r="WAE17" s="418"/>
      <c r="WAF17" s="418"/>
      <c r="WAG17" s="418"/>
      <c r="WAH17" s="418"/>
      <c r="WAI17" s="418"/>
      <c r="WAJ17" s="418"/>
      <c r="WAK17" s="418"/>
      <c r="WAL17" s="418"/>
      <c r="WAM17" s="418"/>
      <c r="WAN17" s="418"/>
      <c r="WAO17" s="418"/>
      <c r="WAP17" s="418"/>
      <c r="WAQ17" s="418"/>
      <c r="WAR17" s="418"/>
      <c r="WAS17" s="418"/>
      <c r="WAT17" s="418"/>
      <c r="WAU17" s="418"/>
      <c r="WAV17" s="418"/>
      <c r="WAW17" s="418"/>
      <c r="WAX17" s="418"/>
      <c r="WAY17" s="418"/>
      <c r="WAZ17" s="418"/>
      <c r="WBA17" s="418"/>
      <c r="WBB17" s="418"/>
      <c r="WBC17" s="418"/>
      <c r="WBD17" s="418"/>
      <c r="WBE17" s="418"/>
      <c r="WBF17" s="418"/>
      <c r="WBG17" s="418"/>
      <c r="WBH17" s="418"/>
      <c r="WBI17" s="418"/>
      <c r="WBJ17" s="418"/>
      <c r="WBK17" s="418"/>
      <c r="WBL17" s="418"/>
      <c r="WBM17" s="418"/>
      <c r="WBN17" s="418"/>
      <c r="WBO17" s="418"/>
      <c r="WBP17" s="418"/>
      <c r="WBQ17" s="418"/>
      <c r="WBR17" s="418"/>
      <c r="WBS17" s="418"/>
      <c r="WBT17" s="418"/>
      <c r="WBU17" s="418"/>
      <c r="WBV17" s="418"/>
      <c r="WBW17" s="418"/>
      <c r="WBX17" s="418"/>
      <c r="WBY17" s="418"/>
      <c r="WBZ17" s="418"/>
      <c r="WCA17" s="418"/>
      <c r="WCB17" s="418"/>
      <c r="WCC17" s="418"/>
      <c r="WCD17" s="418"/>
      <c r="WCE17" s="418"/>
      <c r="WCF17" s="418"/>
      <c r="WCG17" s="418"/>
      <c r="WCH17" s="418"/>
      <c r="WCI17" s="418"/>
      <c r="WCJ17" s="418"/>
      <c r="WCK17" s="418"/>
      <c r="WCL17" s="418"/>
      <c r="WCM17" s="418"/>
      <c r="WCN17" s="418"/>
      <c r="WCO17" s="418"/>
      <c r="WCP17" s="418"/>
      <c r="WCQ17" s="418"/>
      <c r="WCR17" s="418"/>
      <c r="WCS17" s="418"/>
      <c r="WCT17" s="418"/>
      <c r="WCU17" s="418"/>
      <c r="WCV17" s="418"/>
      <c r="WCW17" s="418"/>
      <c r="WCX17" s="418"/>
      <c r="WCY17" s="418"/>
      <c r="WCZ17" s="418"/>
      <c r="WDA17" s="418"/>
      <c r="WDB17" s="418"/>
      <c r="WDC17" s="418"/>
      <c r="WDD17" s="418"/>
      <c r="WDE17" s="418"/>
      <c r="WDF17" s="418"/>
      <c r="WDG17" s="418"/>
      <c r="WDH17" s="418"/>
      <c r="WDI17" s="418"/>
      <c r="WDJ17" s="418"/>
      <c r="WDK17" s="418"/>
      <c r="WDL17" s="418"/>
      <c r="WDM17" s="418"/>
      <c r="WDN17" s="418"/>
      <c r="WDO17" s="418"/>
      <c r="WDP17" s="418"/>
      <c r="WDQ17" s="418"/>
      <c r="WDR17" s="418"/>
      <c r="WDS17" s="418"/>
      <c r="WDT17" s="418"/>
      <c r="WDU17" s="418"/>
      <c r="WDV17" s="418"/>
      <c r="WDW17" s="418"/>
      <c r="WDX17" s="418"/>
      <c r="WDY17" s="418"/>
      <c r="WDZ17" s="418"/>
      <c r="WEA17" s="418"/>
      <c r="WEB17" s="418"/>
      <c r="WEC17" s="418"/>
      <c r="WED17" s="418"/>
      <c r="WEE17" s="418"/>
      <c r="WEF17" s="418"/>
      <c r="WEG17" s="418"/>
      <c r="WEH17" s="418"/>
      <c r="WEI17" s="418"/>
      <c r="WEJ17" s="418"/>
      <c r="WEK17" s="418"/>
      <c r="WEL17" s="418"/>
      <c r="WEM17" s="418"/>
      <c r="WEN17" s="418"/>
      <c r="WEO17" s="418"/>
      <c r="WEP17" s="418"/>
      <c r="WEQ17" s="418"/>
      <c r="WER17" s="418"/>
      <c r="WES17" s="418"/>
      <c r="WET17" s="418"/>
      <c r="WEU17" s="418"/>
      <c r="WEV17" s="418"/>
      <c r="WEW17" s="418"/>
      <c r="WEX17" s="418"/>
      <c r="WEY17" s="418"/>
      <c r="WEZ17" s="418"/>
      <c r="WFA17" s="418"/>
      <c r="WFB17" s="418"/>
      <c r="WFC17" s="418"/>
      <c r="WFD17" s="418"/>
      <c r="WFE17" s="418"/>
      <c r="WFF17" s="418"/>
      <c r="WFG17" s="418"/>
      <c r="WFH17" s="418"/>
      <c r="WFI17" s="418"/>
      <c r="WFJ17" s="418"/>
      <c r="WFK17" s="418"/>
      <c r="WFL17" s="418"/>
      <c r="WFM17" s="418"/>
      <c r="WFN17" s="418"/>
      <c r="WFO17" s="418"/>
      <c r="WFP17" s="418"/>
      <c r="WFQ17" s="418"/>
      <c r="WFR17" s="418"/>
      <c r="WFS17" s="418"/>
      <c r="WFT17" s="418"/>
      <c r="WFU17" s="418"/>
      <c r="WFV17" s="418"/>
      <c r="WFW17" s="418"/>
      <c r="WFX17" s="418"/>
      <c r="WFY17" s="418"/>
      <c r="WFZ17" s="418"/>
      <c r="WGA17" s="418"/>
      <c r="WGB17" s="418"/>
      <c r="WGC17" s="418"/>
      <c r="WGD17" s="418"/>
      <c r="WGE17" s="418"/>
      <c r="WGF17" s="418"/>
      <c r="WGG17" s="418"/>
      <c r="WGH17" s="418"/>
      <c r="WGI17" s="418"/>
      <c r="WGJ17" s="418"/>
      <c r="WGK17" s="418"/>
      <c r="WGL17" s="418"/>
      <c r="WGM17" s="418"/>
      <c r="WGN17" s="418"/>
      <c r="WGO17" s="418"/>
      <c r="WGP17" s="418"/>
      <c r="WGQ17" s="418"/>
      <c r="WGR17" s="418"/>
      <c r="WGS17" s="418"/>
      <c r="WGT17" s="418"/>
      <c r="WGU17" s="418"/>
      <c r="WGV17" s="418"/>
      <c r="WGW17" s="418"/>
      <c r="WGX17" s="418"/>
      <c r="WGY17" s="418"/>
      <c r="WGZ17" s="418"/>
      <c r="WHA17" s="418"/>
      <c r="WHB17" s="418"/>
      <c r="WHC17" s="418"/>
      <c r="WHD17" s="418"/>
      <c r="WHE17" s="418"/>
      <c r="WHF17" s="418"/>
      <c r="WHG17" s="418"/>
      <c r="WHH17" s="418"/>
      <c r="WHI17" s="418"/>
      <c r="WHJ17" s="418"/>
      <c r="WHK17" s="418"/>
      <c r="WHL17" s="418"/>
      <c r="WHM17" s="418"/>
      <c r="WHN17" s="418"/>
      <c r="WHO17" s="418"/>
      <c r="WHP17" s="418"/>
      <c r="WHQ17" s="418"/>
      <c r="WHR17" s="418"/>
      <c r="WHS17" s="418"/>
      <c r="WHT17" s="418"/>
      <c r="WHU17" s="418"/>
      <c r="WHV17" s="418"/>
      <c r="WHW17" s="418"/>
      <c r="WHX17" s="418"/>
      <c r="WHY17" s="418"/>
      <c r="WHZ17" s="418"/>
      <c r="WIA17" s="418"/>
      <c r="WIB17" s="418"/>
      <c r="WIC17" s="418"/>
      <c r="WID17" s="418"/>
      <c r="WIE17" s="418"/>
      <c r="WIF17" s="418"/>
      <c r="WIG17" s="418"/>
      <c r="WIH17" s="418"/>
      <c r="WII17" s="418"/>
      <c r="WIJ17" s="418"/>
      <c r="WIK17" s="418"/>
      <c r="WIL17" s="418"/>
      <c r="WIM17" s="418"/>
      <c r="WIN17" s="418"/>
      <c r="WIO17" s="418"/>
      <c r="WIP17" s="418"/>
      <c r="WIQ17" s="418"/>
      <c r="WIR17" s="418"/>
      <c r="WIS17" s="418"/>
      <c r="WIT17" s="418"/>
      <c r="WIU17" s="418"/>
      <c r="WIV17" s="418"/>
      <c r="WIW17" s="418"/>
      <c r="WIX17" s="418"/>
      <c r="WIY17" s="418"/>
      <c r="WIZ17" s="418"/>
      <c r="WJA17" s="418"/>
      <c r="WJB17" s="418"/>
      <c r="WJC17" s="418"/>
      <c r="WJD17" s="418"/>
      <c r="WJE17" s="418"/>
      <c r="WJF17" s="418"/>
      <c r="WJG17" s="418"/>
      <c r="WJH17" s="418"/>
      <c r="WJI17" s="418"/>
      <c r="WJJ17" s="418"/>
      <c r="WJK17" s="418"/>
      <c r="WJL17" s="418"/>
      <c r="WJM17" s="418"/>
      <c r="WJN17" s="418"/>
      <c r="WJO17" s="418"/>
      <c r="WJP17" s="418"/>
      <c r="WJQ17" s="418"/>
      <c r="WJR17" s="418"/>
      <c r="WJS17" s="418"/>
      <c r="WJT17" s="418"/>
      <c r="WJU17" s="418"/>
      <c r="WJV17" s="418"/>
      <c r="WJW17" s="418"/>
      <c r="WJX17" s="418"/>
      <c r="WJY17" s="418"/>
      <c r="WJZ17" s="418"/>
      <c r="WKA17" s="418"/>
      <c r="WKB17" s="418"/>
      <c r="WKC17" s="418"/>
      <c r="WKD17" s="418"/>
      <c r="WKE17" s="418"/>
      <c r="WKF17" s="418"/>
      <c r="WKG17" s="418"/>
      <c r="WKH17" s="418"/>
      <c r="WKI17" s="418"/>
      <c r="WKJ17" s="418"/>
      <c r="WKK17" s="418"/>
      <c r="WKL17" s="418"/>
      <c r="WKM17" s="418"/>
      <c r="WKN17" s="418"/>
      <c r="WKO17" s="418"/>
      <c r="WKP17" s="418"/>
      <c r="WKQ17" s="418"/>
      <c r="WKR17" s="418"/>
      <c r="WKS17" s="418"/>
      <c r="WKT17" s="418"/>
      <c r="WKU17" s="418"/>
      <c r="WKV17" s="418"/>
      <c r="WKW17" s="418"/>
      <c r="WKX17" s="418"/>
      <c r="WKY17" s="418"/>
      <c r="WKZ17" s="418"/>
      <c r="WLA17" s="418"/>
      <c r="WLB17" s="418"/>
      <c r="WLC17" s="418"/>
      <c r="WLD17" s="418"/>
      <c r="WLE17" s="418"/>
      <c r="WLF17" s="418"/>
      <c r="WLG17" s="418"/>
      <c r="WLH17" s="418"/>
      <c r="WLI17" s="418"/>
      <c r="WLJ17" s="418"/>
      <c r="WLK17" s="418"/>
      <c r="WLL17" s="418"/>
      <c r="WLM17" s="418"/>
      <c r="WLN17" s="418"/>
      <c r="WLO17" s="418"/>
      <c r="WLP17" s="418"/>
      <c r="WLQ17" s="418"/>
      <c r="WLR17" s="418"/>
      <c r="WLS17" s="418"/>
      <c r="WLT17" s="418"/>
      <c r="WLU17" s="418"/>
      <c r="WLV17" s="418"/>
      <c r="WLW17" s="418"/>
      <c r="WLX17" s="418"/>
      <c r="WLY17" s="418"/>
      <c r="WLZ17" s="418"/>
      <c r="WMA17" s="418"/>
      <c r="WMB17" s="418"/>
      <c r="WMC17" s="418"/>
      <c r="WMD17" s="418"/>
      <c r="WME17" s="418"/>
      <c r="WMF17" s="418"/>
      <c r="WMG17" s="418"/>
      <c r="WMH17" s="418"/>
      <c r="WMI17" s="418"/>
      <c r="WMJ17" s="418"/>
      <c r="WMK17" s="418"/>
      <c r="WML17" s="418"/>
      <c r="WMM17" s="418"/>
      <c r="WMN17" s="418"/>
      <c r="WMO17" s="418"/>
      <c r="WMP17" s="418"/>
      <c r="WMQ17" s="418"/>
      <c r="WMR17" s="418"/>
      <c r="WMS17" s="418"/>
      <c r="WMT17" s="418"/>
      <c r="WMU17" s="418"/>
      <c r="WMV17" s="418"/>
      <c r="WMW17" s="418"/>
      <c r="WMX17" s="418"/>
      <c r="WMY17" s="418"/>
      <c r="WMZ17" s="418"/>
      <c r="WNA17" s="418"/>
      <c r="WNB17" s="418"/>
      <c r="WNC17" s="418"/>
      <c r="WND17" s="418"/>
      <c r="WNE17" s="418"/>
      <c r="WNF17" s="418"/>
      <c r="WNG17" s="418"/>
      <c r="WNH17" s="418"/>
      <c r="WNI17" s="418"/>
      <c r="WNJ17" s="418"/>
      <c r="WNK17" s="418"/>
      <c r="WNL17" s="418"/>
      <c r="WNM17" s="418"/>
      <c r="WNN17" s="418"/>
      <c r="WNO17" s="418"/>
      <c r="WNP17" s="418"/>
      <c r="WNQ17" s="418"/>
      <c r="WNR17" s="418"/>
      <c r="WNS17" s="418"/>
      <c r="WNT17" s="418"/>
      <c r="WNU17" s="418"/>
      <c r="WNV17" s="418"/>
      <c r="WNW17" s="418"/>
      <c r="WNX17" s="418"/>
      <c r="WNY17" s="418"/>
      <c r="WNZ17" s="418"/>
      <c r="WOA17" s="418"/>
      <c r="WOB17" s="418"/>
      <c r="WOC17" s="418"/>
      <c r="WOD17" s="418"/>
      <c r="WOE17" s="418"/>
      <c r="WOF17" s="418"/>
      <c r="WOG17" s="418"/>
      <c r="WOH17" s="418"/>
      <c r="WOI17" s="418"/>
      <c r="WOJ17" s="418"/>
      <c r="WOK17" s="418"/>
      <c r="WOL17" s="418"/>
      <c r="WOM17" s="418"/>
      <c r="WON17" s="418"/>
      <c r="WOO17" s="418"/>
      <c r="WOP17" s="418"/>
      <c r="WOQ17" s="418"/>
      <c r="WOR17" s="418"/>
      <c r="WOS17" s="418"/>
      <c r="WOT17" s="418"/>
      <c r="WOU17" s="418"/>
      <c r="WOV17" s="418"/>
      <c r="WOW17" s="418"/>
      <c r="WOX17" s="418"/>
      <c r="WOY17" s="418"/>
      <c r="WOZ17" s="418"/>
      <c r="WPA17" s="418"/>
      <c r="WPB17" s="418"/>
      <c r="WPC17" s="418"/>
      <c r="WPD17" s="418"/>
      <c r="WPE17" s="418"/>
      <c r="WPF17" s="418"/>
      <c r="WPG17" s="418"/>
      <c r="WPH17" s="418"/>
      <c r="WPI17" s="418"/>
      <c r="WPJ17" s="418"/>
      <c r="WPK17" s="418"/>
      <c r="WPL17" s="418"/>
      <c r="WPM17" s="418"/>
      <c r="WPN17" s="418"/>
      <c r="WPO17" s="418"/>
      <c r="WPP17" s="418"/>
      <c r="WPQ17" s="418"/>
      <c r="WPR17" s="418"/>
      <c r="WPS17" s="418"/>
      <c r="WPT17" s="418"/>
      <c r="WPU17" s="418"/>
      <c r="WPV17" s="418"/>
      <c r="WPW17" s="418"/>
      <c r="WPX17" s="418"/>
      <c r="WPY17" s="418"/>
      <c r="WPZ17" s="418"/>
      <c r="WQA17" s="418"/>
      <c r="WQB17" s="418"/>
      <c r="WQC17" s="418"/>
      <c r="WQD17" s="418"/>
      <c r="WQE17" s="418"/>
      <c r="WQF17" s="418"/>
      <c r="WQG17" s="418"/>
      <c r="WQH17" s="418"/>
      <c r="WQI17" s="418"/>
      <c r="WQJ17" s="418"/>
      <c r="WQK17" s="418"/>
      <c r="WQL17" s="418"/>
      <c r="WQM17" s="418"/>
      <c r="WQN17" s="418"/>
      <c r="WQO17" s="418"/>
      <c r="WQP17" s="418"/>
      <c r="WQQ17" s="418"/>
      <c r="WQR17" s="418"/>
      <c r="WQS17" s="418"/>
      <c r="WQT17" s="418"/>
      <c r="WQU17" s="418"/>
      <c r="WQV17" s="418"/>
      <c r="WQW17" s="418"/>
      <c r="WQX17" s="418"/>
      <c r="WQY17" s="418"/>
      <c r="WQZ17" s="418"/>
      <c r="WRA17" s="418"/>
      <c r="WRB17" s="418"/>
      <c r="WRC17" s="418"/>
      <c r="WRD17" s="418"/>
      <c r="WRE17" s="418"/>
      <c r="WRF17" s="418"/>
      <c r="WRG17" s="418"/>
      <c r="WRH17" s="418"/>
      <c r="WRI17" s="418"/>
      <c r="WRJ17" s="418"/>
      <c r="WRK17" s="418"/>
      <c r="WRL17" s="418"/>
      <c r="WRM17" s="418"/>
      <c r="WRN17" s="418"/>
      <c r="WRO17" s="418"/>
      <c r="WRP17" s="418"/>
      <c r="WRQ17" s="418"/>
      <c r="WRR17" s="418"/>
      <c r="WRS17" s="418"/>
      <c r="WRT17" s="418"/>
      <c r="WRU17" s="418"/>
      <c r="WRV17" s="418"/>
      <c r="WRW17" s="418"/>
      <c r="WRX17" s="418"/>
      <c r="WRY17" s="418"/>
      <c r="WRZ17" s="418"/>
      <c r="WSA17" s="418"/>
      <c r="WSB17" s="418"/>
      <c r="WSC17" s="418"/>
      <c r="WSD17" s="418"/>
      <c r="WSE17" s="418"/>
      <c r="WSF17" s="418"/>
      <c r="WSG17" s="418"/>
      <c r="WSH17" s="418"/>
      <c r="WSI17" s="418"/>
      <c r="WSJ17" s="418"/>
      <c r="WSK17" s="418"/>
      <c r="WSL17" s="418"/>
      <c r="WSM17" s="418"/>
      <c r="WSN17" s="418"/>
      <c r="WSO17" s="418"/>
      <c r="WSP17" s="418"/>
      <c r="WSQ17" s="418"/>
      <c r="WSR17" s="418"/>
      <c r="WSS17" s="418"/>
      <c r="WST17" s="418"/>
      <c r="WSU17" s="418"/>
      <c r="WSV17" s="418"/>
      <c r="WSW17" s="418"/>
      <c r="WSX17" s="418"/>
      <c r="WSY17" s="418"/>
      <c r="WSZ17" s="418"/>
      <c r="WTA17" s="418"/>
      <c r="WTB17" s="418"/>
      <c r="WTC17" s="418"/>
      <c r="WTD17" s="418"/>
      <c r="WTE17" s="418"/>
      <c r="WTF17" s="418"/>
      <c r="WTG17" s="418"/>
      <c r="WTH17" s="418"/>
      <c r="WTI17" s="418"/>
      <c r="WTJ17" s="418"/>
      <c r="WTK17" s="418"/>
      <c r="WTL17" s="418"/>
      <c r="WTM17" s="418"/>
      <c r="WTN17" s="418"/>
      <c r="WTO17" s="418"/>
      <c r="WTP17" s="418"/>
      <c r="WTQ17" s="418"/>
      <c r="WTR17" s="418"/>
      <c r="WTS17" s="418"/>
      <c r="WTT17" s="418"/>
      <c r="WTU17" s="418"/>
      <c r="WTV17" s="418"/>
      <c r="WTW17" s="418"/>
      <c r="WTX17" s="418"/>
      <c r="WTY17" s="418"/>
      <c r="WTZ17" s="418"/>
      <c r="WUA17" s="418"/>
      <c r="WUB17" s="418"/>
      <c r="WUC17" s="418"/>
      <c r="WUD17" s="418"/>
      <c r="WUE17" s="418"/>
      <c r="WUF17" s="418"/>
      <c r="WUG17" s="418"/>
      <c r="WUH17" s="418"/>
      <c r="WUI17" s="418"/>
      <c r="WUJ17" s="418"/>
      <c r="WUK17" s="418"/>
      <c r="WUL17" s="418"/>
      <c r="WUM17" s="418"/>
      <c r="WUN17" s="418"/>
      <c r="WUO17" s="418"/>
      <c r="WUP17" s="418"/>
      <c r="WUQ17" s="418"/>
      <c r="WUR17" s="418"/>
      <c r="WUS17" s="418"/>
      <c r="WUT17" s="418"/>
      <c r="WUU17" s="418"/>
      <c r="WUV17" s="418"/>
      <c r="WUW17" s="418"/>
      <c r="WUX17" s="418"/>
      <c r="WUY17" s="418"/>
      <c r="WUZ17" s="418"/>
      <c r="WVA17" s="418"/>
      <c r="WVB17" s="418"/>
      <c r="WVC17" s="418"/>
      <c r="WVD17" s="418"/>
      <c r="WVE17" s="418"/>
      <c r="WVF17" s="418"/>
      <c r="WVG17" s="418"/>
      <c r="WVH17" s="418"/>
      <c r="WVI17" s="418"/>
      <c r="WVJ17" s="418"/>
      <c r="WVK17" s="418"/>
      <c r="WVL17" s="418"/>
      <c r="WVM17" s="418"/>
      <c r="WVN17" s="418"/>
      <c r="WVO17" s="418"/>
      <c r="WVP17" s="418"/>
      <c r="WVQ17" s="418"/>
      <c r="WVR17" s="418"/>
      <c r="WVS17" s="418"/>
      <c r="WVT17" s="418"/>
      <c r="WVU17" s="418"/>
      <c r="WVV17" s="418"/>
      <c r="WVW17" s="418"/>
      <c r="WVX17" s="418"/>
      <c r="WVY17" s="418"/>
      <c r="WVZ17" s="418"/>
      <c r="WWA17" s="418"/>
      <c r="WWB17" s="418"/>
      <c r="WWC17" s="418"/>
      <c r="WWD17" s="418"/>
      <c r="WWE17" s="418"/>
      <c r="WWF17" s="418"/>
      <c r="WWG17" s="418"/>
      <c r="WWH17" s="418"/>
      <c r="WWI17" s="418"/>
      <c r="WWJ17" s="418"/>
      <c r="WWK17" s="418"/>
      <c r="WWL17" s="418"/>
      <c r="WWM17" s="418"/>
      <c r="WWN17" s="418"/>
      <c r="WWO17" s="418"/>
      <c r="WWP17" s="418"/>
      <c r="WWQ17" s="418"/>
      <c r="WWR17" s="418"/>
      <c r="WWS17" s="418"/>
      <c r="WWT17" s="418"/>
      <c r="WWU17" s="418"/>
      <c r="WWV17" s="418"/>
      <c r="WWW17" s="418"/>
      <c r="WWX17" s="418"/>
      <c r="WWY17" s="418"/>
      <c r="WWZ17" s="418"/>
      <c r="WXA17" s="418"/>
      <c r="WXB17" s="418"/>
      <c r="WXC17" s="418"/>
      <c r="WXD17" s="418"/>
      <c r="WXE17" s="418"/>
      <c r="WXF17" s="418"/>
      <c r="WXG17" s="418"/>
      <c r="WXH17" s="418"/>
      <c r="WXI17" s="418"/>
      <c r="WXJ17" s="418"/>
      <c r="WXK17" s="418"/>
      <c r="WXL17" s="418"/>
      <c r="WXM17" s="418"/>
      <c r="WXN17" s="418"/>
      <c r="WXO17" s="418"/>
      <c r="WXP17" s="418"/>
      <c r="WXQ17" s="418"/>
      <c r="WXR17" s="418"/>
      <c r="WXS17" s="418"/>
      <c r="WXT17" s="418"/>
      <c r="WXU17" s="418"/>
      <c r="WXV17" s="418"/>
      <c r="WXW17" s="418"/>
      <c r="WXX17" s="418"/>
      <c r="WXY17" s="418"/>
      <c r="WXZ17" s="418"/>
      <c r="WYA17" s="418"/>
      <c r="WYB17" s="418"/>
      <c r="WYC17" s="418"/>
      <c r="WYD17" s="418"/>
      <c r="WYE17" s="418"/>
      <c r="WYF17" s="418"/>
      <c r="WYG17" s="418"/>
      <c r="WYH17" s="418"/>
      <c r="WYI17" s="418"/>
      <c r="WYJ17" s="418"/>
      <c r="WYK17" s="418"/>
      <c r="WYL17" s="418"/>
      <c r="WYM17" s="418"/>
      <c r="WYN17" s="418"/>
      <c r="WYO17" s="418"/>
      <c r="WYP17" s="418"/>
      <c r="WYQ17" s="418"/>
      <c r="WYR17" s="418"/>
      <c r="WYS17" s="418"/>
      <c r="WYT17" s="418"/>
      <c r="WYU17" s="418"/>
      <c r="WYV17" s="418"/>
      <c r="WYW17" s="418"/>
      <c r="WYX17" s="418"/>
      <c r="WYY17" s="418"/>
      <c r="WYZ17" s="418"/>
      <c r="WZA17" s="418"/>
      <c r="WZB17" s="418"/>
      <c r="WZC17" s="418"/>
      <c r="WZD17" s="418"/>
      <c r="WZE17" s="418"/>
      <c r="WZF17" s="418"/>
      <c r="WZG17" s="418"/>
      <c r="WZH17" s="418"/>
      <c r="WZI17" s="418"/>
      <c r="WZJ17" s="418"/>
      <c r="WZK17" s="418"/>
      <c r="WZL17" s="418"/>
      <c r="WZM17" s="418"/>
      <c r="WZN17" s="418"/>
      <c r="WZO17" s="418"/>
      <c r="WZP17" s="418"/>
      <c r="WZQ17" s="418"/>
      <c r="WZR17" s="418"/>
      <c r="WZS17" s="418"/>
      <c r="WZT17" s="418"/>
      <c r="WZU17" s="418"/>
      <c r="WZV17" s="418"/>
      <c r="WZW17" s="418"/>
      <c r="WZX17" s="418"/>
      <c r="WZY17" s="418"/>
      <c r="WZZ17" s="418"/>
      <c r="XAA17" s="418"/>
      <c r="XAB17" s="418"/>
      <c r="XAC17" s="418"/>
      <c r="XAD17" s="418"/>
      <c r="XAE17" s="418"/>
      <c r="XAF17" s="418"/>
      <c r="XAG17" s="418"/>
      <c r="XAH17" s="418"/>
      <c r="XAI17" s="418"/>
      <c r="XAJ17" s="418"/>
      <c r="XAK17" s="418"/>
      <c r="XAL17" s="418"/>
      <c r="XAM17" s="418"/>
      <c r="XAN17" s="418"/>
      <c r="XAO17" s="418"/>
      <c r="XAP17" s="418"/>
      <c r="XAQ17" s="418"/>
      <c r="XAR17" s="418"/>
      <c r="XAS17" s="418"/>
      <c r="XAT17" s="418"/>
      <c r="XAU17" s="418"/>
      <c r="XAV17" s="418"/>
      <c r="XAW17" s="418"/>
      <c r="XAX17" s="418"/>
      <c r="XAY17" s="418"/>
      <c r="XAZ17" s="418"/>
      <c r="XBA17" s="418"/>
      <c r="XBB17" s="418"/>
      <c r="XBC17" s="418"/>
      <c r="XBD17" s="418"/>
      <c r="XBE17" s="418"/>
      <c r="XBF17" s="418"/>
      <c r="XBG17" s="418"/>
      <c r="XBH17" s="418"/>
      <c r="XBI17" s="418"/>
      <c r="XBJ17" s="418"/>
      <c r="XBK17" s="418"/>
      <c r="XBL17" s="418"/>
      <c r="XBM17" s="418"/>
      <c r="XBN17" s="418"/>
      <c r="XBO17" s="418"/>
      <c r="XBP17" s="418"/>
      <c r="XBQ17" s="418"/>
      <c r="XBR17" s="418"/>
      <c r="XBS17" s="418"/>
      <c r="XBT17" s="418"/>
      <c r="XBU17" s="418"/>
      <c r="XBV17" s="418"/>
      <c r="XBW17" s="418"/>
      <c r="XBX17" s="418"/>
      <c r="XBY17" s="418"/>
      <c r="XBZ17" s="418"/>
      <c r="XCA17" s="418"/>
      <c r="XCB17" s="418"/>
      <c r="XCC17" s="418"/>
      <c r="XCD17" s="418"/>
      <c r="XCE17" s="418"/>
      <c r="XCF17" s="418"/>
      <c r="XCG17" s="418"/>
      <c r="XCH17" s="418"/>
      <c r="XCI17" s="418"/>
      <c r="XCJ17" s="418"/>
      <c r="XCK17" s="418"/>
      <c r="XCL17" s="418"/>
      <c r="XCM17" s="418"/>
      <c r="XCN17" s="418"/>
      <c r="XCO17" s="418"/>
      <c r="XCP17" s="418"/>
      <c r="XCQ17" s="418"/>
      <c r="XCR17" s="418"/>
      <c r="XCS17" s="418"/>
      <c r="XCT17" s="418"/>
      <c r="XCU17" s="418"/>
      <c r="XCV17" s="418"/>
      <c r="XCW17" s="418"/>
      <c r="XCX17" s="418"/>
      <c r="XCY17" s="418"/>
      <c r="XCZ17" s="418"/>
      <c r="XDA17" s="418"/>
      <c r="XDB17" s="418"/>
      <c r="XDC17" s="418"/>
      <c r="XDD17" s="418"/>
      <c r="XDE17" s="418"/>
      <c r="XDF17" s="418"/>
      <c r="XDG17" s="418"/>
      <c r="XDH17" s="418"/>
      <c r="XDI17" s="418"/>
      <c r="XDJ17" s="418"/>
      <c r="XDK17" s="418"/>
      <c r="XDL17" s="418"/>
      <c r="XDM17" s="418"/>
      <c r="XDN17" s="418"/>
      <c r="XDO17" s="418"/>
      <c r="XDP17" s="418"/>
      <c r="XDQ17" s="418"/>
      <c r="XDR17" s="418"/>
      <c r="XDS17" s="418"/>
      <c r="XDT17" s="418"/>
      <c r="XDU17" s="418"/>
      <c r="XDV17" s="418"/>
      <c r="XDW17" s="418"/>
      <c r="XDX17" s="418"/>
      <c r="XDY17" s="418"/>
      <c r="XDZ17" s="418"/>
      <c r="XEA17" s="418"/>
      <c r="XEB17" s="418"/>
      <c r="XEC17" s="418"/>
      <c r="XED17" s="418"/>
      <c r="XEE17" s="418"/>
      <c r="XEF17" s="418"/>
      <c r="XEG17" s="418"/>
      <c r="XEH17" s="418"/>
      <c r="XEI17" s="418"/>
      <c r="XEJ17" s="418"/>
      <c r="XEK17" s="418"/>
      <c r="XEL17" s="418"/>
      <c r="XEM17" s="418"/>
      <c r="XEN17" s="418"/>
      <c r="XEO17" s="418"/>
      <c r="XEP17" s="418"/>
      <c r="XEQ17" s="418"/>
      <c r="XER17" s="418"/>
      <c r="XES17" s="418"/>
      <c r="XET17" s="418"/>
      <c r="XEU17" s="418"/>
      <c r="XEV17" s="418"/>
      <c r="XEW17" s="418"/>
      <c r="XEX17" s="418"/>
      <c r="XEY17" s="418"/>
      <c r="XEZ17" s="418"/>
      <c r="XFA17" s="418"/>
      <c r="XFB17" s="418"/>
      <c r="XFC17" s="418"/>
      <c r="XFD17" s="418"/>
    </row>
    <row r="18" spans="1:16384" s="376" customFormat="1" ht="15" x14ac:dyDescent="0.2">
      <c r="A18" s="419" t="s">
        <v>937</v>
      </c>
      <c r="B18" s="419"/>
      <c r="C18" s="419"/>
      <c r="D18" s="419"/>
      <c r="E18" s="419"/>
      <c r="F18" s="419"/>
      <c r="G18" s="419"/>
      <c r="H18" s="419"/>
      <c r="I18" s="419"/>
      <c r="J18" s="419"/>
    </row>
    <row r="19" spans="1:16384" s="383" customFormat="1" ht="15.6" customHeight="1" x14ac:dyDescent="0.2">
      <c r="A19" s="419" t="s">
        <v>938</v>
      </c>
      <c r="B19" s="419"/>
      <c r="C19" s="419"/>
      <c r="D19" s="419"/>
      <c r="E19" s="419"/>
      <c r="F19" s="419"/>
      <c r="G19" s="419"/>
      <c r="H19" s="419"/>
      <c r="I19" s="419"/>
      <c r="J19" s="419"/>
      <c r="K19" s="418"/>
      <c r="L19" s="418"/>
      <c r="M19" s="418"/>
      <c r="N19" s="418"/>
      <c r="O19" s="418"/>
      <c r="P19" s="418"/>
      <c r="Q19" s="418"/>
      <c r="R19" s="418"/>
      <c r="S19" s="418"/>
      <c r="T19" s="418"/>
      <c r="U19" s="418"/>
      <c r="V19" s="418"/>
      <c r="W19" s="418"/>
      <c r="X19" s="418"/>
      <c r="Y19" s="418"/>
      <c r="Z19" s="418"/>
      <c r="AA19" s="418"/>
      <c r="AB19" s="418"/>
      <c r="AC19" s="418"/>
      <c r="AD19" s="418"/>
      <c r="AE19" s="418"/>
      <c r="AF19" s="418"/>
      <c r="AG19" s="418"/>
      <c r="AH19" s="418"/>
      <c r="AI19" s="418"/>
      <c r="AJ19" s="418"/>
      <c r="AK19" s="418"/>
      <c r="AL19" s="418"/>
      <c r="AM19" s="418"/>
      <c r="AN19" s="418"/>
      <c r="AO19" s="418"/>
      <c r="AP19" s="418"/>
      <c r="AQ19" s="418"/>
      <c r="AR19" s="418"/>
      <c r="AS19" s="418"/>
      <c r="AT19" s="418"/>
      <c r="AU19" s="418"/>
      <c r="AV19" s="418"/>
      <c r="AW19" s="418"/>
      <c r="AX19" s="418"/>
      <c r="AY19" s="418"/>
      <c r="AZ19" s="418"/>
      <c r="BA19" s="418"/>
      <c r="BB19" s="418"/>
      <c r="BC19" s="418"/>
      <c r="BD19" s="418"/>
      <c r="BE19" s="418"/>
      <c r="BF19" s="418"/>
      <c r="BG19" s="418"/>
      <c r="BH19" s="418"/>
      <c r="BI19" s="418"/>
      <c r="BJ19" s="418"/>
      <c r="BK19" s="418"/>
      <c r="BL19" s="418"/>
      <c r="BM19" s="418"/>
      <c r="BN19" s="418"/>
      <c r="BO19" s="418"/>
      <c r="BP19" s="418"/>
      <c r="BQ19" s="418"/>
      <c r="BR19" s="418"/>
      <c r="BS19" s="418"/>
      <c r="BT19" s="418"/>
      <c r="BU19" s="418"/>
      <c r="BV19" s="418"/>
      <c r="BW19" s="418"/>
      <c r="BX19" s="418"/>
      <c r="BY19" s="418"/>
      <c r="BZ19" s="418"/>
      <c r="CA19" s="418"/>
      <c r="CB19" s="418"/>
      <c r="CC19" s="418"/>
      <c r="CD19" s="418"/>
      <c r="CE19" s="418"/>
      <c r="CF19" s="418"/>
      <c r="CG19" s="418"/>
      <c r="CH19" s="418"/>
      <c r="CI19" s="418"/>
      <c r="CJ19" s="418"/>
      <c r="CK19" s="418"/>
      <c r="CL19" s="418"/>
      <c r="CM19" s="418"/>
      <c r="CN19" s="418"/>
      <c r="CO19" s="418"/>
      <c r="CP19" s="418"/>
      <c r="CQ19" s="418"/>
      <c r="CR19" s="418"/>
      <c r="CS19" s="418"/>
      <c r="CT19" s="418"/>
      <c r="CU19" s="418"/>
      <c r="CV19" s="418"/>
      <c r="CW19" s="418"/>
      <c r="CX19" s="418"/>
      <c r="CY19" s="418"/>
      <c r="CZ19" s="418"/>
      <c r="DA19" s="418"/>
      <c r="DB19" s="418"/>
      <c r="DC19" s="418"/>
      <c r="DD19" s="418"/>
      <c r="DE19" s="418"/>
      <c r="DF19" s="418"/>
      <c r="DG19" s="418"/>
      <c r="DH19" s="418"/>
      <c r="DI19" s="418"/>
      <c r="DJ19" s="418"/>
      <c r="DK19" s="418"/>
      <c r="DL19" s="418"/>
      <c r="DM19" s="418"/>
      <c r="DN19" s="418"/>
      <c r="DO19" s="418"/>
      <c r="DP19" s="418"/>
      <c r="DQ19" s="418"/>
      <c r="DR19" s="418"/>
      <c r="DS19" s="418"/>
      <c r="DT19" s="418"/>
      <c r="DU19" s="418"/>
      <c r="DV19" s="418"/>
      <c r="DW19" s="418"/>
      <c r="DX19" s="418"/>
      <c r="DY19" s="418"/>
      <c r="DZ19" s="418"/>
      <c r="EA19" s="418"/>
      <c r="EB19" s="418"/>
      <c r="EC19" s="418"/>
      <c r="ED19" s="418"/>
      <c r="EE19" s="418"/>
      <c r="EF19" s="418"/>
      <c r="EG19" s="418"/>
      <c r="EH19" s="418"/>
      <c r="EI19" s="418"/>
      <c r="EJ19" s="418"/>
      <c r="EK19" s="418"/>
      <c r="EL19" s="418"/>
      <c r="EM19" s="418"/>
      <c r="EN19" s="418"/>
      <c r="EO19" s="418"/>
      <c r="EP19" s="418"/>
      <c r="EQ19" s="418"/>
      <c r="ER19" s="418"/>
      <c r="ES19" s="418"/>
      <c r="ET19" s="418"/>
      <c r="EU19" s="418"/>
      <c r="EV19" s="418"/>
      <c r="EW19" s="418"/>
      <c r="EX19" s="418"/>
      <c r="EY19" s="418"/>
      <c r="EZ19" s="418"/>
      <c r="FA19" s="418"/>
      <c r="FB19" s="418"/>
      <c r="FC19" s="418"/>
      <c r="FD19" s="418"/>
      <c r="FE19" s="418"/>
      <c r="FF19" s="418"/>
      <c r="FG19" s="418"/>
      <c r="FH19" s="418"/>
      <c r="FI19" s="418"/>
      <c r="FJ19" s="418"/>
      <c r="FK19" s="418"/>
      <c r="FL19" s="418"/>
      <c r="FM19" s="418"/>
      <c r="FN19" s="418"/>
      <c r="FO19" s="418"/>
      <c r="FP19" s="418"/>
      <c r="FQ19" s="418"/>
      <c r="FR19" s="418"/>
      <c r="FS19" s="418"/>
      <c r="FT19" s="418"/>
      <c r="FU19" s="418"/>
      <c r="FV19" s="418"/>
      <c r="FW19" s="418"/>
      <c r="FX19" s="418"/>
      <c r="FY19" s="418"/>
      <c r="FZ19" s="418"/>
      <c r="GA19" s="418"/>
      <c r="GB19" s="418"/>
      <c r="GC19" s="418"/>
      <c r="GD19" s="418"/>
      <c r="GE19" s="418"/>
      <c r="GF19" s="418"/>
      <c r="GG19" s="418"/>
      <c r="GH19" s="418"/>
      <c r="GI19" s="418"/>
      <c r="GJ19" s="418"/>
      <c r="GK19" s="418"/>
      <c r="GL19" s="418"/>
      <c r="GM19" s="418"/>
      <c r="GN19" s="418"/>
      <c r="GO19" s="418"/>
      <c r="GP19" s="418"/>
      <c r="GQ19" s="418"/>
      <c r="GR19" s="418"/>
      <c r="GS19" s="418"/>
      <c r="GT19" s="418"/>
      <c r="GU19" s="418"/>
      <c r="GV19" s="418"/>
      <c r="GW19" s="418"/>
      <c r="GX19" s="418"/>
      <c r="GY19" s="418"/>
      <c r="GZ19" s="418"/>
      <c r="HA19" s="418"/>
      <c r="HB19" s="418"/>
      <c r="HC19" s="418"/>
      <c r="HD19" s="418"/>
      <c r="HE19" s="418"/>
      <c r="HF19" s="418"/>
      <c r="HG19" s="418"/>
      <c r="HH19" s="418"/>
      <c r="HI19" s="418"/>
      <c r="HJ19" s="418"/>
      <c r="HK19" s="418"/>
      <c r="HL19" s="418"/>
      <c r="HM19" s="418"/>
      <c r="HN19" s="418"/>
      <c r="HO19" s="418"/>
      <c r="HP19" s="418"/>
      <c r="HQ19" s="418"/>
      <c r="HR19" s="418"/>
      <c r="HS19" s="418"/>
      <c r="HT19" s="418"/>
      <c r="HU19" s="418"/>
      <c r="HV19" s="418"/>
      <c r="HW19" s="418"/>
      <c r="HX19" s="418"/>
      <c r="HY19" s="418"/>
      <c r="HZ19" s="418"/>
      <c r="IA19" s="418"/>
      <c r="IB19" s="418"/>
      <c r="IC19" s="418"/>
      <c r="ID19" s="418"/>
      <c r="IE19" s="418"/>
      <c r="IF19" s="418"/>
      <c r="IG19" s="418"/>
      <c r="IH19" s="418"/>
      <c r="II19" s="418"/>
      <c r="IJ19" s="418"/>
      <c r="IK19" s="418"/>
      <c r="IL19" s="418"/>
      <c r="IM19" s="418"/>
      <c r="IN19" s="418"/>
      <c r="IO19" s="418"/>
      <c r="IP19" s="418"/>
      <c r="IQ19" s="418"/>
      <c r="IR19" s="418"/>
      <c r="IS19" s="418"/>
      <c r="IT19" s="418"/>
      <c r="IU19" s="418"/>
      <c r="IV19" s="418"/>
      <c r="IW19" s="418"/>
      <c r="IX19" s="418"/>
      <c r="IY19" s="418"/>
      <c r="IZ19" s="418"/>
      <c r="JA19" s="418"/>
      <c r="JB19" s="418"/>
      <c r="JC19" s="418"/>
      <c r="JD19" s="418"/>
      <c r="JE19" s="418"/>
      <c r="JF19" s="418"/>
      <c r="JG19" s="418"/>
      <c r="JH19" s="418"/>
      <c r="JI19" s="418"/>
      <c r="JJ19" s="418"/>
      <c r="JK19" s="418"/>
      <c r="JL19" s="418"/>
      <c r="JM19" s="418"/>
      <c r="JN19" s="418"/>
      <c r="JO19" s="418"/>
      <c r="JP19" s="418"/>
      <c r="JQ19" s="418"/>
      <c r="JR19" s="418"/>
      <c r="JS19" s="418"/>
      <c r="JT19" s="418"/>
      <c r="JU19" s="418"/>
      <c r="JV19" s="418"/>
      <c r="JW19" s="418"/>
      <c r="JX19" s="418"/>
      <c r="JY19" s="418"/>
      <c r="JZ19" s="418"/>
      <c r="KA19" s="418"/>
      <c r="KB19" s="418"/>
      <c r="KC19" s="418"/>
      <c r="KD19" s="418"/>
      <c r="KE19" s="418"/>
      <c r="KF19" s="418"/>
      <c r="KG19" s="418"/>
      <c r="KH19" s="418"/>
      <c r="KI19" s="418"/>
      <c r="KJ19" s="418"/>
      <c r="KK19" s="418"/>
      <c r="KL19" s="418"/>
      <c r="KM19" s="418"/>
      <c r="KN19" s="418"/>
      <c r="KO19" s="418"/>
      <c r="KP19" s="418"/>
      <c r="KQ19" s="418"/>
      <c r="KR19" s="418"/>
      <c r="KS19" s="418"/>
      <c r="KT19" s="418"/>
      <c r="KU19" s="418"/>
      <c r="KV19" s="418"/>
      <c r="KW19" s="418"/>
      <c r="KX19" s="418"/>
      <c r="KY19" s="418"/>
      <c r="KZ19" s="418"/>
      <c r="LA19" s="418"/>
      <c r="LB19" s="418"/>
      <c r="LC19" s="418"/>
      <c r="LD19" s="418"/>
      <c r="LE19" s="418"/>
      <c r="LF19" s="418"/>
      <c r="LG19" s="418"/>
      <c r="LH19" s="418"/>
      <c r="LI19" s="418"/>
      <c r="LJ19" s="418"/>
      <c r="LK19" s="418"/>
      <c r="LL19" s="418"/>
      <c r="LM19" s="418"/>
      <c r="LN19" s="418"/>
      <c r="LO19" s="418"/>
      <c r="LP19" s="418"/>
      <c r="LQ19" s="418"/>
      <c r="LR19" s="418"/>
      <c r="LS19" s="418"/>
      <c r="LT19" s="418"/>
      <c r="LU19" s="418"/>
      <c r="LV19" s="418"/>
      <c r="LW19" s="418"/>
      <c r="LX19" s="418"/>
      <c r="LY19" s="418"/>
      <c r="LZ19" s="418"/>
      <c r="MA19" s="418"/>
      <c r="MB19" s="418"/>
      <c r="MC19" s="418"/>
      <c r="MD19" s="418"/>
      <c r="ME19" s="418"/>
      <c r="MF19" s="418"/>
      <c r="MG19" s="418"/>
      <c r="MH19" s="418"/>
      <c r="MI19" s="418"/>
      <c r="MJ19" s="418"/>
      <c r="MK19" s="418"/>
      <c r="ML19" s="418"/>
      <c r="MM19" s="418"/>
      <c r="MN19" s="418"/>
      <c r="MO19" s="418"/>
      <c r="MP19" s="418"/>
      <c r="MQ19" s="418"/>
      <c r="MR19" s="418"/>
      <c r="MS19" s="418"/>
      <c r="MT19" s="418"/>
      <c r="MU19" s="418"/>
      <c r="MV19" s="418"/>
      <c r="MW19" s="418"/>
      <c r="MX19" s="418"/>
      <c r="MY19" s="418"/>
      <c r="MZ19" s="418"/>
      <c r="NA19" s="418"/>
      <c r="NB19" s="418"/>
      <c r="NC19" s="418"/>
      <c r="ND19" s="418"/>
      <c r="NE19" s="418"/>
      <c r="NF19" s="418"/>
      <c r="NG19" s="418"/>
      <c r="NH19" s="418"/>
      <c r="NI19" s="418"/>
      <c r="NJ19" s="418"/>
      <c r="NK19" s="418"/>
      <c r="NL19" s="418"/>
      <c r="NM19" s="418"/>
      <c r="NN19" s="418"/>
      <c r="NO19" s="418"/>
      <c r="NP19" s="418"/>
      <c r="NQ19" s="418"/>
      <c r="NR19" s="418"/>
      <c r="NS19" s="418"/>
      <c r="NT19" s="418"/>
      <c r="NU19" s="418"/>
      <c r="NV19" s="418"/>
      <c r="NW19" s="418"/>
      <c r="NX19" s="418"/>
      <c r="NY19" s="418"/>
      <c r="NZ19" s="418"/>
      <c r="OA19" s="418"/>
      <c r="OB19" s="418"/>
      <c r="OC19" s="418"/>
      <c r="OD19" s="418"/>
      <c r="OE19" s="418"/>
      <c r="OF19" s="418"/>
      <c r="OG19" s="418"/>
      <c r="OH19" s="418"/>
      <c r="OI19" s="418"/>
      <c r="OJ19" s="418"/>
      <c r="OK19" s="418"/>
      <c r="OL19" s="418"/>
      <c r="OM19" s="418"/>
      <c r="ON19" s="418"/>
      <c r="OO19" s="418"/>
      <c r="OP19" s="418"/>
      <c r="OQ19" s="418"/>
      <c r="OR19" s="418"/>
      <c r="OS19" s="418"/>
      <c r="OT19" s="418"/>
      <c r="OU19" s="418"/>
      <c r="OV19" s="418"/>
      <c r="OW19" s="418"/>
      <c r="OX19" s="418"/>
      <c r="OY19" s="418"/>
      <c r="OZ19" s="418"/>
      <c r="PA19" s="418"/>
      <c r="PB19" s="418"/>
      <c r="PC19" s="418"/>
      <c r="PD19" s="418"/>
      <c r="PE19" s="418"/>
      <c r="PF19" s="418"/>
      <c r="PG19" s="418"/>
      <c r="PH19" s="418"/>
      <c r="PI19" s="418"/>
      <c r="PJ19" s="418"/>
      <c r="PK19" s="418"/>
      <c r="PL19" s="418"/>
      <c r="PM19" s="418"/>
      <c r="PN19" s="418"/>
      <c r="PO19" s="418"/>
      <c r="PP19" s="418"/>
      <c r="PQ19" s="418"/>
      <c r="PR19" s="418"/>
      <c r="PS19" s="418"/>
      <c r="PT19" s="418"/>
      <c r="PU19" s="418"/>
      <c r="PV19" s="418"/>
      <c r="PW19" s="418"/>
      <c r="PX19" s="418"/>
      <c r="PY19" s="418"/>
      <c r="PZ19" s="418"/>
      <c r="QA19" s="418"/>
      <c r="QB19" s="418"/>
      <c r="QC19" s="418"/>
      <c r="QD19" s="418"/>
      <c r="QE19" s="418"/>
      <c r="QF19" s="418"/>
      <c r="QG19" s="418"/>
      <c r="QH19" s="418"/>
      <c r="QI19" s="418"/>
      <c r="QJ19" s="418"/>
      <c r="QK19" s="418"/>
      <c r="QL19" s="418"/>
      <c r="QM19" s="418"/>
      <c r="QN19" s="418"/>
      <c r="QO19" s="418"/>
      <c r="QP19" s="418"/>
      <c r="QQ19" s="418"/>
      <c r="QR19" s="418"/>
      <c r="QS19" s="418"/>
      <c r="QT19" s="418"/>
      <c r="QU19" s="418"/>
      <c r="QV19" s="418"/>
      <c r="QW19" s="418"/>
      <c r="QX19" s="418"/>
      <c r="QY19" s="418"/>
      <c r="QZ19" s="418"/>
      <c r="RA19" s="418"/>
      <c r="RB19" s="418"/>
      <c r="RC19" s="418"/>
      <c r="RD19" s="418"/>
      <c r="RE19" s="418"/>
      <c r="RF19" s="418"/>
      <c r="RG19" s="418"/>
      <c r="RH19" s="418"/>
      <c r="RI19" s="418"/>
      <c r="RJ19" s="418"/>
      <c r="RK19" s="418"/>
      <c r="RL19" s="418"/>
      <c r="RM19" s="418"/>
      <c r="RN19" s="418"/>
      <c r="RO19" s="418"/>
      <c r="RP19" s="418"/>
      <c r="RQ19" s="418"/>
      <c r="RR19" s="418"/>
      <c r="RS19" s="418"/>
      <c r="RT19" s="418"/>
      <c r="RU19" s="418"/>
      <c r="RV19" s="418"/>
      <c r="RW19" s="418"/>
      <c r="RX19" s="418"/>
      <c r="RY19" s="418"/>
      <c r="RZ19" s="418"/>
      <c r="SA19" s="418"/>
      <c r="SB19" s="418"/>
      <c r="SC19" s="418"/>
      <c r="SD19" s="418"/>
      <c r="SE19" s="418"/>
      <c r="SF19" s="418"/>
      <c r="SG19" s="418"/>
      <c r="SH19" s="418"/>
      <c r="SI19" s="418"/>
      <c r="SJ19" s="418"/>
      <c r="SK19" s="418"/>
      <c r="SL19" s="418"/>
      <c r="SM19" s="418"/>
      <c r="SN19" s="418"/>
      <c r="SO19" s="418"/>
      <c r="SP19" s="418"/>
      <c r="SQ19" s="418"/>
      <c r="SR19" s="418"/>
      <c r="SS19" s="418"/>
      <c r="ST19" s="418"/>
      <c r="SU19" s="418"/>
      <c r="SV19" s="418"/>
      <c r="SW19" s="418"/>
      <c r="SX19" s="418"/>
      <c r="SY19" s="418"/>
      <c r="SZ19" s="418"/>
      <c r="TA19" s="418"/>
      <c r="TB19" s="418"/>
      <c r="TC19" s="418"/>
      <c r="TD19" s="418"/>
      <c r="TE19" s="418"/>
      <c r="TF19" s="418"/>
      <c r="TG19" s="418"/>
      <c r="TH19" s="418"/>
      <c r="TI19" s="418"/>
      <c r="TJ19" s="418"/>
      <c r="TK19" s="418"/>
      <c r="TL19" s="418"/>
      <c r="TM19" s="418"/>
      <c r="TN19" s="418"/>
      <c r="TO19" s="418"/>
      <c r="TP19" s="418"/>
      <c r="TQ19" s="418"/>
      <c r="TR19" s="418"/>
      <c r="TS19" s="418"/>
      <c r="TT19" s="418"/>
      <c r="TU19" s="418"/>
      <c r="TV19" s="418"/>
      <c r="TW19" s="418"/>
      <c r="TX19" s="418"/>
      <c r="TY19" s="418"/>
      <c r="TZ19" s="418"/>
      <c r="UA19" s="418"/>
      <c r="UB19" s="418"/>
      <c r="UC19" s="418"/>
      <c r="UD19" s="418"/>
      <c r="UE19" s="418"/>
      <c r="UF19" s="418"/>
      <c r="UG19" s="418"/>
      <c r="UH19" s="418"/>
      <c r="UI19" s="418"/>
      <c r="UJ19" s="418"/>
      <c r="UK19" s="418"/>
      <c r="UL19" s="418"/>
      <c r="UM19" s="418"/>
      <c r="UN19" s="418"/>
      <c r="UO19" s="418"/>
      <c r="UP19" s="418"/>
      <c r="UQ19" s="418"/>
      <c r="UR19" s="418"/>
      <c r="US19" s="418"/>
      <c r="UT19" s="418"/>
      <c r="UU19" s="418"/>
      <c r="UV19" s="418"/>
      <c r="UW19" s="418"/>
      <c r="UX19" s="418"/>
      <c r="UY19" s="418"/>
      <c r="UZ19" s="418"/>
      <c r="VA19" s="418"/>
      <c r="VB19" s="418"/>
      <c r="VC19" s="418"/>
      <c r="VD19" s="418"/>
      <c r="VE19" s="418"/>
      <c r="VF19" s="418"/>
      <c r="VG19" s="418"/>
      <c r="VH19" s="418"/>
      <c r="VI19" s="418"/>
      <c r="VJ19" s="418"/>
      <c r="VK19" s="418"/>
      <c r="VL19" s="418"/>
      <c r="VM19" s="418"/>
      <c r="VN19" s="418"/>
      <c r="VO19" s="418"/>
      <c r="VP19" s="418"/>
      <c r="VQ19" s="418"/>
      <c r="VR19" s="418"/>
      <c r="VS19" s="418"/>
      <c r="VT19" s="418"/>
      <c r="VU19" s="418"/>
      <c r="VV19" s="418"/>
      <c r="VW19" s="418"/>
      <c r="VX19" s="418"/>
      <c r="VY19" s="418"/>
      <c r="VZ19" s="418"/>
      <c r="WA19" s="418"/>
      <c r="WB19" s="418"/>
      <c r="WC19" s="418"/>
      <c r="WD19" s="418"/>
      <c r="WE19" s="418"/>
      <c r="WF19" s="418"/>
      <c r="WG19" s="418"/>
      <c r="WH19" s="418"/>
      <c r="WI19" s="418"/>
      <c r="WJ19" s="418"/>
      <c r="WK19" s="418"/>
      <c r="WL19" s="418"/>
      <c r="WM19" s="418"/>
      <c r="WN19" s="418"/>
      <c r="WO19" s="418"/>
      <c r="WP19" s="418"/>
      <c r="WQ19" s="418"/>
      <c r="WR19" s="418"/>
      <c r="WS19" s="418"/>
      <c r="WT19" s="418"/>
      <c r="WU19" s="418"/>
      <c r="WV19" s="418"/>
      <c r="WW19" s="418"/>
      <c r="WX19" s="418"/>
      <c r="WY19" s="418"/>
      <c r="WZ19" s="418"/>
      <c r="XA19" s="418"/>
      <c r="XB19" s="418"/>
      <c r="XC19" s="418"/>
      <c r="XD19" s="418"/>
      <c r="XE19" s="418"/>
      <c r="XF19" s="418"/>
      <c r="XG19" s="418"/>
      <c r="XH19" s="418"/>
      <c r="XI19" s="418"/>
      <c r="XJ19" s="418"/>
      <c r="XK19" s="418"/>
      <c r="XL19" s="418"/>
      <c r="XM19" s="418"/>
      <c r="XN19" s="418"/>
      <c r="XO19" s="418"/>
      <c r="XP19" s="418"/>
      <c r="XQ19" s="418"/>
      <c r="XR19" s="418"/>
      <c r="XS19" s="418"/>
      <c r="XT19" s="418"/>
      <c r="XU19" s="418"/>
      <c r="XV19" s="418"/>
      <c r="XW19" s="418"/>
      <c r="XX19" s="418"/>
      <c r="XY19" s="418"/>
      <c r="XZ19" s="418"/>
      <c r="YA19" s="418"/>
      <c r="YB19" s="418"/>
      <c r="YC19" s="418"/>
      <c r="YD19" s="418"/>
      <c r="YE19" s="418"/>
      <c r="YF19" s="418"/>
      <c r="YG19" s="418"/>
      <c r="YH19" s="418"/>
      <c r="YI19" s="418"/>
      <c r="YJ19" s="418"/>
      <c r="YK19" s="418"/>
      <c r="YL19" s="418"/>
      <c r="YM19" s="418"/>
      <c r="YN19" s="418"/>
      <c r="YO19" s="418"/>
      <c r="YP19" s="418"/>
      <c r="YQ19" s="418"/>
      <c r="YR19" s="418"/>
      <c r="YS19" s="418"/>
      <c r="YT19" s="418"/>
      <c r="YU19" s="418"/>
      <c r="YV19" s="418"/>
      <c r="YW19" s="418"/>
      <c r="YX19" s="418"/>
      <c r="YY19" s="418"/>
      <c r="YZ19" s="418"/>
      <c r="ZA19" s="418"/>
      <c r="ZB19" s="418"/>
      <c r="ZC19" s="418"/>
      <c r="ZD19" s="418"/>
      <c r="ZE19" s="418"/>
      <c r="ZF19" s="418"/>
      <c r="ZG19" s="418"/>
      <c r="ZH19" s="418"/>
      <c r="ZI19" s="418"/>
      <c r="ZJ19" s="418"/>
      <c r="ZK19" s="418"/>
      <c r="ZL19" s="418"/>
      <c r="ZM19" s="418"/>
      <c r="ZN19" s="418"/>
      <c r="ZO19" s="418"/>
      <c r="ZP19" s="418"/>
      <c r="ZQ19" s="418"/>
      <c r="ZR19" s="418"/>
      <c r="ZS19" s="418"/>
      <c r="ZT19" s="418"/>
      <c r="ZU19" s="418"/>
      <c r="ZV19" s="418"/>
      <c r="ZW19" s="418"/>
      <c r="ZX19" s="418"/>
      <c r="ZY19" s="418"/>
      <c r="ZZ19" s="418"/>
      <c r="AAA19" s="418"/>
      <c r="AAB19" s="418"/>
      <c r="AAC19" s="418"/>
      <c r="AAD19" s="418"/>
      <c r="AAE19" s="418"/>
      <c r="AAF19" s="418"/>
      <c r="AAG19" s="418"/>
      <c r="AAH19" s="418"/>
      <c r="AAI19" s="418"/>
      <c r="AAJ19" s="418"/>
      <c r="AAK19" s="418"/>
      <c r="AAL19" s="418"/>
      <c r="AAM19" s="418"/>
      <c r="AAN19" s="418"/>
      <c r="AAO19" s="418"/>
      <c r="AAP19" s="418"/>
      <c r="AAQ19" s="418"/>
      <c r="AAR19" s="418"/>
      <c r="AAS19" s="418"/>
      <c r="AAT19" s="418"/>
      <c r="AAU19" s="418"/>
      <c r="AAV19" s="418"/>
      <c r="AAW19" s="418"/>
      <c r="AAX19" s="418"/>
      <c r="AAY19" s="418"/>
      <c r="AAZ19" s="418"/>
      <c r="ABA19" s="418"/>
      <c r="ABB19" s="418"/>
      <c r="ABC19" s="418"/>
      <c r="ABD19" s="418"/>
      <c r="ABE19" s="418"/>
      <c r="ABF19" s="418"/>
      <c r="ABG19" s="418"/>
      <c r="ABH19" s="418"/>
      <c r="ABI19" s="418"/>
      <c r="ABJ19" s="418"/>
      <c r="ABK19" s="418"/>
      <c r="ABL19" s="418"/>
      <c r="ABM19" s="418"/>
      <c r="ABN19" s="418"/>
      <c r="ABO19" s="418"/>
      <c r="ABP19" s="418"/>
      <c r="ABQ19" s="418"/>
      <c r="ABR19" s="418"/>
      <c r="ABS19" s="418"/>
      <c r="ABT19" s="418"/>
      <c r="ABU19" s="418"/>
      <c r="ABV19" s="418"/>
      <c r="ABW19" s="418"/>
      <c r="ABX19" s="418"/>
      <c r="ABY19" s="418"/>
      <c r="ABZ19" s="418"/>
      <c r="ACA19" s="418"/>
      <c r="ACB19" s="418"/>
      <c r="ACC19" s="418"/>
      <c r="ACD19" s="418"/>
      <c r="ACE19" s="418"/>
      <c r="ACF19" s="418"/>
      <c r="ACG19" s="418"/>
      <c r="ACH19" s="418"/>
      <c r="ACI19" s="418"/>
      <c r="ACJ19" s="418"/>
      <c r="ACK19" s="418"/>
      <c r="ACL19" s="418"/>
      <c r="ACM19" s="418"/>
      <c r="ACN19" s="418"/>
      <c r="ACO19" s="418"/>
      <c r="ACP19" s="418"/>
      <c r="ACQ19" s="418"/>
      <c r="ACR19" s="418"/>
      <c r="ACS19" s="418"/>
      <c r="ACT19" s="418"/>
      <c r="ACU19" s="418"/>
      <c r="ACV19" s="418"/>
      <c r="ACW19" s="418"/>
      <c r="ACX19" s="418"/>
      <c r="ACY19" s="418"/>
      <c r="ACZ19" s="418"/>
      <c r="ADA19" s="418"/>
      <c r="ADB19" s="418"/>
      <c r="ADC19" s="418"/>
      <c r="ADD19" s="418"/>
      <c r="ADE19" s="418"/>
      <c r="ADF19" s="418"/>
      <c r="ADG19" s="418"/>
      <c r="ADH19" s="418"/>
      <c r="ADI19" s="418"/>
      <c r="ADJ19" s="418"/>
      <c r="ADK19" s="418"/>
      <c r="ADL19" s="418"/>
      <c r="ADM19" s="418"/>
      <c r="ADN19" s="418"/>
      <c r="ADO19" s="418"/>
      <c r="ADP19" s="418"/>
      <c r="ADQ19" s="418"/>
      <c r="ADR19" s="418"/>
      <c r="ADS19" s="418"/>
      <c r="ADT19" s="418"/>
      <c r="ADU19" s="418"/>
      <c r="ADV19" s="418"/>
      <c r="ADW19" s="418"/>
      <c r="ADX19" s="418"/>
      <c r="ADY19" s="418"/>
      <c r="ADZ19" s="418"/>
      <c r="AEA19" s="418"/>
      <c r="AEB19" s="418"/>
      <c r="AEC19" s="418"/>
      <c r="AED19" s="418"/>
      <c r="AEE19" s="418"/>
      <c r="AEF19" s="418"/>
      <c r="AEG19" s="418"/>
      <c r="AEH19" s="418"/>
      <c r="AEI19" s="418"/>
      <c r="AEJ19" s="418"/>
      <c r="AEK19" s="418"/>
      <c r="AEL19" s="418"/>
      <c r="AEM19" s="418"/>
      <c r="AEN19" s="418"/>
      <c r="AEO19" s="418"/>
      <c r="AEP19" s="418"/>
      <c r="AEQ19" s="418"/>
      <c r="AER19" s="418"/>
      <c r="AES19" s="418"/>
      <c r="AET19" s="418"/>
      <c r="AEU19" s="418"/>
      <c r="AEV19" s="418"/>
      <c r="AEW19" s="418"/>
      <c r="AEX19" s="418"/>
      <c r="AEY19" s="418"/>
      <c r="AEZ19" s="418"/>
      <c r="AFA19" s="418"/>
      <c r="AFB19" s="418"/>
      <c r="AFC19" s="418"/>
      <c r="AFD19" s="418"/>
      <c r="AFE19" s="418"/>
      <c r="AFF19" s="418"/>
      <c r="AFG19" s="418"/>
      <c r="AFH19" s="418"/>
      <c r="AFI19" s="418"/>
      <c r="AFJ19" s="418"/>
      <c r="AFK19" s="418"/>
      <c r="AFL19" s="418"/>
      <c r="AFM19" s="418"/>
      <c r="AFN19" s="418"/>
      <c r="AFO19" s="418"/>
      <c r="AFP19" s="418"/>
      <c r="AFQ19" s="418"/>
      <c r="AFR19" s="418"/>
      <c r="AFS19" s="418"/>
      <c r="AFT19" s="418"/>
      <c r="AFU19" s="418"/>
      <c r="AFV19" s="418"/>
      <c r="AFW19" s="418"/>
      <c r="AFX19" s="418"/>
      <c r="AFY19" s="418"/>
      <c r="AFZ19" s="418"/>
      <c r="AGA19" s="418"/>
      <c r="AGB19" s="418"/>
      <c r="AGC19" s="418"/>
      <c r="AGD19" s="418"/>
      <c r="AGE19" s="418"/>
      <c r="AGF19" s="418"/>
      <c r="AGG19" s="418"/>
      <c r="AGH19" s="418"/>
      <c r="AGI19" s="418"/>
      <c r="AGJ19" s="418"/>
      <c r="AGK19" s="418"/>
      <c r="AGL19" s="418"/>
      <c r="AGM19" s="418"/>
      <c r="AGN19" s="418"/>
      <c r="AGO19" s="418"/>
      <c r="AGP19" s="418"/>
      <c r="AGQ19" s="418"/>
      <c r="AGR19" s="418"/>
      <c r="AGS19" s="418"/>
      <c r="AGT19" s="418"/>
      <c r="AGU19" s="418"/>
      <c r="AGV19" s="418"/>
      <c r="AGW19" s="418"/>
      <c r="AGX19" s="418"/>
      <c r="AGY19" s="418"/>
      <c r="AGZ19" s="418"/>
      <c r="AHA19" s="418"/>
      <c r="AHB19" s="418"/>
      <c r="AHC19" s="418"/>
      <c r="AHD19" s="418"/>
      <c r="AHE19" s="418"/>
      <c r="AHF19" s="418"/>
      <c r="AHG19" s="418"/>
      <c r="AHH19" s="418"/>
      <c r="AHI19" s="418"/>
      <c r="AHJ19" s="418"/>
      <c r="AHK19" s="418"/>
      <c r="AHL19" s="418"/>
      <c r="AHM19" s="418"/>
      <c r="AHN19" s="418"/>
      <c r="AHO19" s="418"/>
      <c r="AHP19" s="418"/>
      <c r="AHQ19" s="418"/>
      <c r="AHR19" s="418"/>
      <c r="AHS19" s="418"/>
      <c r="AHT19" s="418"/>
      <c r="AHU19" s="418"/>
      <c r="AHV19" s="418"/>
      <c r="AHW19" s="418"/>
      <c r="AHX19" s="418"/>
      <c r="AHY19" s="418"/>
      <c r="AHZ19" s="418"/>
      <c r="AIA19" s="418"/>
      <c r="AIB19" s="418"/>
      <c r="AIC19" s="418"/>
      <c r="AID19" s="418"/>
      <c r="AIE19" s="418"/>
      <c r="AIF19" s="418"/>
      <c r="AIG19" s="418"/>
      <c r="AIH19" s="418"/>
      <c r="AII19" s="418"/>
      <c r="AIJ19" s="418"/>
      <c r="AIK19" s="418"/>
      <c r="AIL19" s="418"/>
      <c r="AIM19" s="418"/>
      <c r="AIN19" s="418"/>
      <c r="AIO19" s="418"/>
      <c r="AIP19" s="418"/>
      <c r="AIQ19" s="418"/>
      <c r="AIR19" s="418"/>
      <c r="AIS19" s="418"/>
      <c r="AIT19" s="418"/>
      <c r="AIU19" s="418"/>
      <c r="AIV19" s="418"/>
      <c r="AIW19" s="418"/>
      <c r="AIX19" s="418"/>
      <c r="AIY19" s="418"/>
      <c r="AIZ19" s="418"/>
      <c r="AJA19" s="418"/>
      <c r="AJB19" s="418"/>
      <c r="AJC19" s="418"/>
      <c r="AJD19" s="418"/>
      <c r="AJE19" s="418"/>
      <c r="AJF19" s="418"/>
      <c r="AJG19" s="418"/>
      <c r="AJH19" s="418"/>
      <c r="AJI19" s="418"/>
      <c r="AJJ19" s="418"/>
      <c r="AJK19" s="418"/>
      <c r="AJL19" s="418"/>
      <c r="AJM19" s="418"/>
      <c r="AJN19" s="418"/>
      <c r="AJO19" s="418"/>
      <c r="AJP19" s="418"/>
      <c r="AJQ19" s="418"/>
      <c r="AJR19" s="418"/>
      <c r="AJS19" s="418"/>
      <c r="AJT19" s="418"/>
      <c r="AJU19" s="418"/>
      <c r="AJV19" s="418"/>
      <c r="AJW19" s="418"/>
      <c r="AJX19" s="418"/>
      <c r="AJY19" s="418"/>
      <c r="AJZ19" s="418"/>
      <c r="AKA19" s="418"/>
      <c r="AKB19" s="418"/>
      <c r="AKC19" s="418"/>
      <c r="AKD19" s="418"/>
      <c r="AKE19" s="418"/>
      <c r="AKF19" s="418"/>
      <c r="AKG19" s="418"/>
      <c r="AKH19" s="418"/>
      <c r="AKI19" s="418"/>
      <c r="AKJ19" s="418"/>
      <c r="AKK19" s="418"/>
      <c r="AKL19" s="418"/>
      <c r="AKM19" s="418"/>
      <c r="AKN19" s="418"/>
      <c r="AKO19" s="418"/>
      <c r="AKP19" s="418"/>
      <c r="AKQ19" s="418"/>
      <c r="AKR19" s="418"/>
      <c r="AKS19" s="418"/>
      <c r="AKT19" s="418"/>
      <c r="AKU19" s="418"/>
      <c r="AKV19" s="418"/>
      <c r="AKW19" s="418"/>
      <c r="AKX19" s="418"/>
      <c r="AKY19" s="418"/>
      <c r="AKZ19" s="418"/>
      <c r="ALA19" s="418"/>
      <c r="ALB19" s="418"/>
      <c r="ALC19" s="418"/>
      <c r="ALD19" s="418"/>
      <c r="ALE19" s="418"/>
      <c r="ALF19" s="418"/>
      <c r="ALG19" s="418"/>
      <c r="ALH19" s="418"/>
      <c r="ALI19" s="418"/>
      <c r="ALJ19" s="418"/>
      <c r="ALK19" s="418"/>
      <c r="ALL19" s="418"/>
      <c r="ALM19" s="418"/>
      <c r="ALN19" s="418"/>
      <c r="ALO19" s="418"/>
      <c r="ALP19" s="418"/>
      <c r="ALQ19" s="418"/>
      <c r="ALR19" s="418"/>
      <c r="ALS19" s="418"/>
      <c r="ALT19" s="418"/>
      <c r="ALU19" s="418"/>
      <c r="ALV19" s="418"/>
      <c r="ALW19" s="418"/>
      <c r="ALX19" s="418"/>
      <c r="ALY19" s="418"/>
      <c r="ALZ19" s="418"/>
      <c r="AMA19" s="418"/>
      <c r="AMB19" s="418"/>
      <c r="AMC19" s="418"/>
      <c r="AMD19" s="418"/>
      <c r="AME19" s="418"/>
      <c r="AMF19" s="418"/>
      <c r="AMG19" s="418"/>
      <c r="AMH19" s="418"/>
      <c r="AMI19" s="418"/>
      <c r="AMJ19" s="418"/>
      <c r="AMK19" s="418"/>
      <c r="AML19" s="418"/>
      <c r="AMM19" s="418"/>
      <c r="AMN19" s="418"/>
      <c r="AMO19" s="418"/>
      <c r="AMP19" s="418"/>
      <c r="AMQ19" s="418"/>
      <c r="AMR19" s="418"/>
      <c r="AMS19" s="418"/>
      <c r="AMT19" s="418"/>
      <c r="AMU19" s="418"/>
      <c r="AMV19" s="418"/>
      <c r="AMW19" s="418"/>
      <c r="AMX19" s="418"/>
      <c r="AMY19" s="418"/>
      <c r="AMZ19" s="418"/>
      <c r="ANA19" s="418"/>
      <c r="ANB19" s="418"/>
      <c r="ANC19" s="418"/>
      <c r="AND19" s="418"/>
      <c r="ANE19" s="418"/>
      <c r="ANF19" s="418"/>
      <c r="ANG19" s="418"/>
      <c r="ANH19" s="418"/>
      <c r="ANI19" s="418"/>
      <c r="ANJ19" s="418"/>
      <c r="ANK19" s="418"/>
      <c r="ANL19" s="418"/>
      <c r="ANM19" s="418"/>
      <c r="ANN19" s="418"/>
      <c r="ANO19" s="418"/>
      <c r="ANP19" s="418"/>
      <c r="ANQ19" s="418"/>
      <c r="ANR19" s="418"/>
      <c r="ANS19" s="418"/>
      <c r="ANT19" s="418"/>
      <c r="ANU19" s="418"/>
      <c r="ANV19" s="418"/>
      <c r="ANW19" s="418"/>
      <c r="ANX19" s="418"/>
      <c r="ANY19" s="418"/>
      <c r="ANZ19" s="418"/>
      <c r="AOA19" s="418"/>
      <c r="AOB19" s="418"/>
      <c r="AOC19" s="418"/>
      <c r="AOD19" s="418"/>
      <c r="AOE19" s="418"/>
      <c r="AOF19" s="418"/>
      <c r="AOG19" s="418"/>
      <c r="AOH19" s="418"/>
      <c r="AOI19" s="418"/>
      <c r="AOJ19" s="418"/>
      <c r="AOK19" s="418"/>
      <c r="AOL19" s="418"/>
      <c r="AOM19" s="418"/>
      <c r="AON19" s="418"/>
      <c r="AOO19" s="418"/>
      <c r="AOP19" s="418"/>
      <c r="AOQ19" s="418"/>
      <c r="AOR19" s="418"/>
      <c r="AOS19" s="418"/>
      <c r="AOT19" s="418"/>
      <c r="AOU19" s="418"/>
      <c r="AOV19" s="418"/>
      <c r="AOW19" s="418"/>
      <c r="AOX19" s="418"/>
      <c r="AOY19" s="418"/>
      <c r="AOZ19" s="418"/>
      <c r="APA19" s="418"/>
      <c r="APB19" s="418"/>
      <c r="APC19" s="418"/>
      <c r="APD19" s="418"/>
      <c r="APE19" s="418"/>
      <c r="APF19" s="418"/>
      <c r="APG19" s="418"/>
      <c r="APH19" s="418"/>
      <c r="API19" s="418"/>
      <c r="APJ19" s="418"/>
      <c r="APK19" s="418"/>
      <c r="APL19" s="418"/>
      <c r="APM19" s="418"/>
      <c r="APN19" s="418"/>
      <c r="APO19" s="418"/>
      <c r="APP19" s="418"/>
      <c r="APQ19" s="418"/>
      <c r="APR19" s="418"/>
      <c r="APS19" s="418"/>
      <c r="APT19" s="418"/>
      <c r="APU19" s="418"/>
      <c r="APV19" s="418"/>
      <c r="APW19" s="418"/>
      <c r="APX19" s="418"/>
      <c r="APY19" s="418"/>
      <c r="APZ19" s="418"/>
      <c r="AQA19" s="418"/>
      <c r="AQB19" s="418"/>
      <c r="AQC19" s="418"/>
      <c r="AQD19" s="418"/>
      <c r="AQE19" s="418"/>
      <c r="AQF19" s="418"/>
      <c r="AQG19" s="418"/>
      <c r="AQH19" s="418"/>
      <c r="AQI19" s="418"/>
      <c r="AQJ19" s="418"/>
      <c r="AQK19" s="418"/>
      <c r="AQL19" s="418"/>
      <c r="AQM19" s="418"/>
      <c r="AQN19" s="418"/>
      <c r="AQO19" s="418"/>
      <c r="AQP19" s="418"/>
      <c r="AQQ19" s="418"/>
      <c r="AQR19" s="418"/>
      <c r="AQS19" s="418"/>
      <c r="AQT19" s="418"/>
      <c r="AQU19" s="418"/>
      <c r="AQV19" s="418"/>
      <c r="AQW19" s="418"/>
      <c r="AQX19" s="418"/>
      <c r="AQY19" s="418"/>
      <c r="AQZ19" s="418"/>
      <c r="ARA19" s="418"/>
      <c r="ARB19" s="418"/>
      <c r="ARC19" s="418"/>
      <c r="ARD19" s="418"/>
      <c r="ARE19" s="418"/>
      <c r="ARF19" s="418"/>
      <c r="ARG19" s="418"/>
      <c r="ARH19" s="418"/>
      <c r="ARI19" s="418"/>
      <c r="ARJ19" s="418"/>
      <c r="ARK19" s="418"/>
      <c r="ARL19" s="418"/>
      <c r="ARM19" s="418"/>
      <c r="ARN19" s="418"/>
      <c r="ARO19" s="418"/>
      <c r="ARP19" s="418"/>
      <c r="ARQ19" s="418"/>
      <c r="ARR19" s="418"/>
      <c r="ARS19" s="418"/>
      <c r="ART19" s="418"/>
      <c r="ARU19" s="418"/>
      <c r="ARV19" s="418"/>
      <c r="ARW19" s="418"/>
      <c r="ARX19" s="418"/>
      <c r="ARY19" s="418"/>
      <c r="ARZ19" s="418"/>
      <c r="ASA19" s="418"/>
      <c r="ASB19" s="418"/>
      <c r="ASC19" s="418"/>
      <c r="ASD19" s="418"/>
      <c r="ASE19" s="418"/>
      <c r="ASF19" s="418"/>
      <c r="ASG19" s="418"/>
      <c r="ASH19" s="418"/>
      <c r="ASI19" s="418"/>
      <c r="ASJ19" s="418"/>
      <c r="ASK19" s="418"/>
      <c r="ASL19" s="418"/>
      <c r="ASM19" s="418"/>
      <c r="ASN19" s="418"/>
      <c r="ASO19" s="418"/>
      <c r="ASP19" s="418"/>
      <c r="ASQ19" s="418"/>
      <c r="ASR19" s="418"/>
      <c r="ASS19" s="418"/>
      <c r="AST19" s="418"/>
      <c r="ASU19" s="418"/>
      <c r="ASV19" s="418"/>
      <c r="ASW19" s="418"/>
      <c r="ASX19" s="418"/>
      <c r="ASY19" s="418"/>
      <c r="ASZ19" s="418"/>
      <c r="ATA19" s="418"/>
      <c r="ATB19" s="418"/>
      <c r="ATC19" s="418"/>
      <c r="ATD19" s="418"/>
      <c r="ATE19" s="418"/>
      <c r="ATF19" s="418"/>
      <c r="ATG19" s="418"/>
      <c r="ATH19" s="418"/>
      <c r="ATI19" s="418"/>
      <c r="ATJ19" s="418"/>
      <c r="ATK19" s="418"/>
      <c r="ATL19" s="418"/>
      <c r="ATM19" s="418"/>
      <c r="ATN19" s="418"/>
      <c r="ATO19" s="418"/>
      <c r="ATP19" s="418"/>
      <c r="ATQ19" s="418"/>
      <c r="ATR19" s="418"/>
      <c r="ATS19" s="418"/>
      <c r="ATT19" s="418"/>
      <c r="ATU19" s="418"/>
      <c r="ATV19" s="418"/>
      <c r="ATW19" s="418"/>
      <c r="ATX19" s="418"/>
      <c r="ATY19" s="418"/>
      <c r="ATZ19" s="418"/>
      <c r="AUA19" s="418"/>
      <c r="AUB19" s="418"/>
      <c r="AUC19" s="418"/>
      <c r="AUD19" s="418"/>
      <c r="AUE19" s="418"/>
      <c r="AUF19" s="418"/>
      <c r="AUG19" s="418"/>
      <c r="AUH19" s="418"/>
      <c r="AUI19" s="418"/>
      <c r="AUJ19" s="418"/>
      <c r="AUK19" s="418"/>
      <c r="AUL19" s="418"/>
      <c r="AUM19" s="418"/>
      <c r="AUN19" s="418"/>
      <c r="AUO19" s="418"/>
      <c r="AUP19" s="418"/>
      <c r="AUQ19" s="418"/>
      <c r="AUR19" s="418"/>
      <c r="AUS19" s="418"/>
      <c r="AUT19" s="418"/>
      <c r="AUU19" s="418"/>
      <c r="AUV19" s="418"/>
      <c r="AUW19" s="418"/>
      <c r="AUX19" s="418"/>
      <c r="AUY19" s="418"/>
      <c r="AUZ19" s="418"/>
      <c r="AVA19" s="418"/>
      <c r="AVB19" s="418"/>
      <c r="AVC19" s="418"/>
      <c r="AVD19" s="418"/>
      <c r="AVE19" s="418"/>
      <c r="AVF19" s="418"/>
      <c r="AVG19" s="418"/>
      <c r="AVH19" s="418"/>
      <c r="AVI19" s="418"/>
      <c r="AVJ19" s="418"/>
      <c r="AVK19" s="418"/>
      <c r="AVL19" s="418"/>
      <c r="AVM19" s="418"/>
      <c r="AVN19" s="418"/>
      <c r="AVO19" s="418"/>
      <c r="AVP19" s="418"/>
      <c r="AVQ19" s="418"/>
      <c r="AVR19" s="418"/>
      <c r="AVS19" s="418"/>
      <c r="AVT19" s="418"/>
      <c r="AVU19" s="418"/>
      <c r="AVV19" s="418"/>
      <c r="AVW19" s="418"/>
      <c r="AVX19" s="418"/>
      <c r="AVY19" s="418"/>
      <c r="AVZ19" s="418"/>
      <c r="AWA19" s="418"/>
      <c r="AWB19" s="418"/>
      <c r="AWC19" s="418"/>
      <c r="AWD19" s="418"/>
      <c r="AWE19" s="418"/>
      <c r="AWF19" s="418"/>
      <c r="AWG19" s="418"/>
      <c r="AWH19" s="418"/>
      <c r="AWI19" s="418"/>
      <c r="AWJ19" s="418"/>
      <c r="AWK19" s="418"/>
      <c r="AWL19" s="418"/>
      <c r="AWM19" s="418"/>
      <c r="AWN19" s="418"/>
      <c r="AWO19" s="418"/>
      <c r="AWP19" s="418"/>
      <c r="AWQ19" s="418"/>
      <c r="AWR19" s="418"/>
      <c r="AWS19" s="418"/>
      <c r="AWT19" s="418"/>
      <c r="AWU19" s="418"/>
      <c r="AWV19" s="418"/>
      <c r="AWW19" s="418"/>
      <c r="AWX19" s="418"/>
      <c r="AWY19" s="418"/>
      <c r="AWZ19" s="418"/>
      <c r="AXA19" s="418"/>
      <c r="AXB19" s="418"/>
      <c r="AXC19" s="418"/>
      <c r="AXD19" s="418"/>
      <c r="AXE19" s="418"/>
      <c r="AXF19" s="418"/>
      <c r="AXG19" s="418"/>
      <c r="AXH19" s="418"/>
      <c r="AXI19" s="418"/>
      <c r="AXJ19" s="418"/>
      <c r="AXK19" s="418"/>
      <c r="AXL19" s="418"/>
      <c r="AXM19" s="418"/>
      <c r="AXN19" s="418"/>
      <c r="AXO19" s="418"/>
      <c r="AXP19" s="418"/>
      <c r="AXQ19" s="418"/>
      <c r="AXR19" s="418"/>
      <c r="AXS19" s="418"/>
      <c r="AXT19" s="418"/>
      <c r="AXU19" s="418"/>
      <c r="AXV19" s="418"/>
      <c r="AXW19" s="418"/>
      <c r="AXX19" s="418"/>
      <c r="AXY19" s="418"/>
      <c r="AXZ19" s="418"/>
      <c r="AYA19" s="418"/>
      <c r="AYB19" s="418"/>
      <c r="AYC19" s="418"/>
      <c r="AYD19" s="418"/>
      <c r="AYE19" s="418"/>
      <c r="AYF19" s="418"/>
      <c r="AYG19" s="418"/>
      <c r="AYH19" s="418"/>
      <c r="AYI19" s="418"/>
      <c r="AYJ19" s="418"/>
      <c r="AYK19" s="418"/>
      <c r="AYL19" s="418"/>
      <c r="AYM19" s="418"/>
      <c r="AYN19" s="418"/>
      <c r="AYO19" s="418"/>
      <c r="AYP19" s="418"/>
      <c r="AYQ19" s="418"/>
      <c r="AYR19" s="418"/>
      <c r="AYS19" s="418"/>
      <c r="AYT19" s="418"/>
      <c r="AYU19" s="418"/>
      <c r="AYV19" s="418"/>
      <c r="AYW19" s="418"/>
      <c r="AYX19" s="418"/>
      <c r="AYY19" s="418"/>
      <c r="AYZ19" s="418"/>
      <c r="AZA19" s="418"/>
      <c r="AZB19" s="418"/>
      <c r="AZC19" s="418"/>
      <c r="AZD19" s="418"/>
      <c r="AZE19" s="418"/>
      <c r="AZF19" s="418"/>
      <c r="AZG19" s="418"/>
      <c r="AZH19" s="418"/>
      <c r="AZI19" s="418"/>
      <c r="AZJ19" s="418"/>
      <c r="AZK19" s="418"/>
      <c r="AZL19" s="418"/>
      <c r="AZM19" s="418"/>
      <c r="AZN19" s="418"/>
      <c r="AZO19" s="418"/>
      <c r="AZP19" s="418"/>
      <c r="AZQ19" s="418"/>
      <c r="AZR19" s="418"/>
      <c r="AZS19" s="418"/>
      <c r="AZT19" s="418"/>
      <c r="AZU19" s="418"/>
      <c r="AZV19" s="418"/>
      <c r="AZW19" s="418"/>
      <c r="AZX19" s="418"/>
      <c r="AZY19" s="418"/>
      <c r="AZZ19" s="418"/>
      <c r="BAA19" s="418"/>
      <c r="BAB19" s="418"/>
      <c r="BAC19" s="418"/>
      <c r="BAD19" s="418"/>
      <c r="BAE19" s="418"/>
      <c r="BAF19" s="418"/>
      <c r="BAG19" s="418"/>
      <c r="BAH19" s="418"/>
      <c r="BAI19" s="418"/>
      <c r="BAJ19" s="418"/>
      <c r="BAK19" s="418"/>
      <c r="BAL19" s="418"/>
      <c r="BAM19" s="418"/>
      <c r="BAN19" s="418"/>
      <c r="BAO19" s="418"/>
      <c r="BAP19" s="418"/>
      <c r="BAQ19" s="418"/>
      <c r="BAR19" s="418"/>
      <c r="BAS19" s="418"/>
      <c r="BAT19" s="418"/>
      <c r="BAU19" s="418"/>
      <c r="BAV19" s="418"/>
      <c r="BAW19" s="418"/>
      <c r="BAX19" s="418"/>
      <c r="BAY19" s="418"/>
      <c r="BAZ19" s="418"/>
      <c r="BBA19" s="418"/>
      <c r="BBB19" s="418"/>
      <c r="BBC19" s="418"/>
      <c r="BBD19" s="418"/>
      <c r="BBE19" s="418"/>
      <c r="BBF19" s="418"/>
      <c r="BBG19" s="418"/>
      <c r="BBH19" s="418"/>
      <c r="BBI19" s="418"/>
      <c r="BBJ19" s="418"/>
      <c r="BBK19" s="418"/>
      <c r="BBL19" s="418"/>
      <c r="BBM19" s="418"/>
      <c r="BBN19" s="418"/>
      <c r="BBO19" s="418"/>
      <c r="BBP19" s="418"/>
      <c r="BBQ19" s="418"/>
      <c r="BBR19" s="418"/>
      <c r="BBS19" s="418"/>
      <c r="BBT19" s="418"/>
      <c r="BBU19" s="418"/>
      <c r="BBV19" s="418"/>
      <c r="BBW19" s="418"/>
      <c r="BBX19" s="418"/>
      <c r="BBY19" s="418"/>
      <c r="BBZ19" s="418"/>
      <c r="BCA19" s="418"/>
      <c r="BCB19" s="418"/>
      <c r="BCC19" s="418"/>
      <c r="BCD19" s="418"/>
      <c r="BCE19" s="418"/>
      <c r="BCF19" s="418"/>
      <c r="BCG19" s="418"/>
      <c r="BCH19" s="418"/>
      <c r="BCI19" s="418"/>
      <c r="BCJ19" s="418"/>
      <c r="BCK19" s="418"/>
      <c r="BCL19" s="418"/>
      <c r="BCM19" s="418"/>
      <c r="BCN19" s="418"/>
      <c r="BCO19" s="418"/>
      <c r="BCP19" s="418"/>
      <c r="BCQ19" s="418"/>
      <c r="BCR19" s="418"/>
      <c r="BCS19" s="418"/>
      <c r="BCT19" s="418"/>
      <c r="BCU19" s="418"/>
      <c r="BCV19" s="418"/>
      <c r="BCW19" s="418"/>
      <c r="BCX19" s="418"/>
      <c r="BCY19" s="418"/>
      <c r="BCZ19" s="418"/>
      <c r="BDA19" s="418"/>
      <c r="BDB19" s="418"/>
      <c r="BDC19" s="418"/>
      <c r="BDD19" s="418"/>
      <c r="BDE19" s="418"/>
      <c r="BDF19" s="418"/>
      <c r="BDG19" s="418"/>
      <c r="BDH19" s="418"/>
      <c r="BDI19" s="418"/>
      <c r="BDJ19" s="418"/>
      <c r="BDK19" s="418"/>
      <c r="BDL19" s="418"/>
      <c r="BDM19" s="418"/>
      <c r="BDN19" s="418"/>
      <c r="BDO19" s="418"/>
      <c r="BDP19" s="418"/>
      <c r="BDQ19" s="418"/>
      <c r="BDR19" s="418"/>
      <c r="BDS19" s="418"/>
      <c r="BDT19" s="418"/>
      <c r="BDU19" s="418"/>
      <c r="BDV19" s="418"/>
      <c r="BDW19" s="418"/>
      <c r="BDX19" s="418"/>
      <c r="BDY19" s="418"/>
      <c r="BDZ19" s="418"/>
      <c r="BEA19" s="418"/>
      <c r="BEB19" s="418"/>
      <c r="BEC19" s="418"/>
      <c r="BED19" s="418"/>
      <c r="BEE19" s="418"/>
      <c r="BEF19" s="418"/>
      <c r="BEG19" s="418"/>
      <c r="BEH19" s="418"/>
      <c r="BEI19" s="418"/>
      <c r="BEJ19" s="418"/>
      <c r="BEK19" s="418"/>
      <c r="BEL19" s="418"/>
      <c r="BEM19" s="418"/>
      <c r="BEN19" s="418"/>
      <c r="BEO19" s="418"/>
      <c r="BEP19" s="418"/>
      <c r="BEQ19" s="418"/>
      <c r="BER19" s="418"/>
      <c r="BES19" s="418"/>
      <c r="BET19" s="418"/>
      <c r="BEU19" s="418"/>
      <c r="BEV19" s="418"/>
      <c r="BEW19" s="418"/>
      <c r="BEX19" s="418"/>
      <c r="BEY19" s="418"/>
      <c r="BEZ19" s="418"/>
      <c r="BFA19" s="418"/>
      <c r="BFB19" s="418"/>
      <c r="BFC19" s="418"/>
      <c r="BFD19" s="418"/>
      <c r="BFE19" s="418"/>
      <c r="BFF19" s="418"/>
      <c r="BFG19" s="418"/>
      <c r="BFH19" s="418"/>
      <c r="BFI19" s="418"/>
      <c r="BFJ19" s="418"/>
      <c r="BFK19" s="418"/>
      <c r="BFL19" s="418"/>
      <c r="BFM19" s="418"/>
      <c r="BFN19" s="418"/>
      <c r="BFO19" s="418"/>
      <c r="BFP19" s="418"/>
      <c r="BFQ19" s="418"/>
      <c r="BFR19" s="418"/>
      <c r="BFS19" s="418"/>
      <c r="BFT19" s="418"/>
      <c r="BFU19" s="418"/>
      <c r="BFV19" s="418"/>
      <c r="BFW19" s="418"/>
      <c r="BFX19" s="418"/>
      <c r="BFY19" s="418"/>
      <c r="BFZ19" s="418"/>
      <c r="BGA19" s="418"/>
      <c r="BGB19" s="418"/>
      <c r="BGC19" s="418"/>
      <c r="BGD19" s="418"/>
      <c r="BGE19" s="418"/>
      <c r="BGF19" s="418"/>
      <c r="BGG19" s="418"/>
      <c r="BGH19" s="418"/>
      <c r="BGI19" s="418"/>
      <c r="BGJ19" s="418"/>
      <c r="BGK19" s="418"/>
      <c r="BGL19" s="418"/>
      <c r="BGM19" s="418"/>
      <c r="BGN19" s="418"/>
      <c r="BGO19" s="418"/>
      <c r="BGP19" s="418"/>
      <c r="BGQ19" s="418"/>
      <c r="BGR19" s="418"/>
      <c r="BGS19" s="418"/>
      <c r="BGT19" s="418"/>
      <c r="BGU19" s="418"/>
      <c r="BGV19" s="418"/>
      <c r="BGW19" s="418"/>
      <c r="BGX19" s="418"/>
      <c r="BGY19" s="418"/>
      <c r="BGZ19" s="418"/>
      <c r="BHA19" s="418"/>
      <c r="BHB19" s="418"/>
      <c r="BHC19" s="418"/>
      <c r="BHD19" s="418"/>
      <c r="BHE19" s="418"/>
      <c r="BHF19" s="418"/>
      <c r="BHG19" s="418"/>
      <c r="BHH19" s="418"/>
      <c r="BHI19" s="418"/>
      <c r="BHJ19" s="418"/>
      <c r="BHK19" s="418"/>
      <c r="BHL19" s="418"/>
      <c r="BHM19" s="418"/>
      <c r="BHN19" s="418"/>
      <c r="BHO19" s="418"/>
      <c r="BHP19" s="418"/>
      <c r="BHQ19" s="418"/>
      <c r="BHR19" s="418"/>
      <c r="BHS19" s="418"/>
      <c r="BHT19" s="418"/>
      <c r="BHU19" s="418"/>
      <c r="BHV19" s="418"/>
      <c r="BHW19" s="418"/>
      <c r="BHX19" s="418"/>
      <c r="BHY19" s="418"/>
      <c r="BHZ19" s="418"/>
      <c r="BIA19" s="418"/>
      <c r="BIB19" s="418"/>
      <c r="BIC19" s="418"/>
      <c r="BID19" s="418"/>
      <c r="BIE19" s="418"/>
      <c r="BIF19" s="418"/>
      <c r="BIG19" s="418"/>
      <c r="BIH19" s="418"/>
      <c r="BII19" s="418"/>
      <c r="BIJ19" s="418"/>
      <c r="BIK19" s="418"/>
      <c r="BIL19" s="418"/>
      <c r="BIM19" s="418"/>
      <c r="BIN19" s="418"/>
      <c r="BIO19" s="418"/>
      <c r="BIP19" s="418"/>
      <c r="BIQ19" s="418"/>
      <c r="BIR19" s="418"/>
      <c r="BIS19" s="418"/>
      <c r="BIT19" s="418"/>
      <c r="BIU19" s="418"/>
      <c r="BIV19" s="418"/>
      <c r="BIW19" s="418"/>
      <c r="BIX19" s="418"/>
      <c r="BIY19" s="418"/>
      <c r="BIZ19" s="418"/>
      <c r="BJA19" s="418"/>
      <c r="BJB19" s="418"/>
      <c r="BJC19" s="418"/>
      <c r="BJD19" s="418"/>
      <c r="BJE19" s="418"/>
      <c r="BJF19" s="418"/>
      <c r="BJG19" s="418"/>
      <c r="BJH19" s="418"/>
      <c r="BJI19" s="418"/>
      <c r="BJJ19" s="418"/>
      <c r="BJK19" s="418"/>
      <c r="BJL19" s="418"/>
      <c r="BJM19" s="418"/>
      <c r="BJN19" s="418"/>
      <c r="BJO19" s="418"/>
      <c r="BJP19" s="418"/>
      <c r="BJQ19" s="418"/>
      <c r="BJR19" s="418"/>
      <c r="BJS19" s="418"/>
      <c r="BJT19" s="418"/>
      <c r="BJU19" s="418"/>
      <c r="BJV19" s="418"/>
      <c r="BJW19" s="418"/>
      <c r="BJX19" s="418"/>
      <c r="BJY19" s="418"/>
      <c r="BJZ19" s="418"/>
      <c r="BKA19" s="418"/>
      <c r="BKB19" s="418"/>
      <c r="BKC19" s="418"/>
      <c r="BKD19" s="418"/>
      <c r="BKE19" s="418"/>
      <c r="BKF19" s="418"/>
      <c r="BKG19" s="418"/>
      <c r="BKH19" s="418"/>
      <c r="BKI19" s="418"/>
      <c r="BKJ19" s="418"/>
      <c r="BKK19" s="418"/>
      <c r="BKL19" s="418"/>
      <c r="BKM19" s="418"/>
      <c r="BKN19" s="418"/>
      <c r="BKO19" s="418"/>
      <c r="BKP19" s="418"/>
      <c r="BKQ19" s="418"/>
      <c r="BKR19" s="418"/>
      <c r="BKS19" s="418"/>
      <c r="BKT19" s="418"/>
      <c r="BKU19" s="418"/>
      <c r="BKV19" s="418"/>
      <c r="BKW19" s="418"/>
      <c r="BKX19" s="418"/>
      <c r="BKY19" s="418"/>
      <c r="BKZ19" s="418"/>
      <c r="BLA19" s="418"/>
      <c r="BLB19" s="418"/>
      <c r="BLC19" s="418"/>
      <c r="BLD19" s="418"/>
      <c r="BLE19" s="418"/>
      <c r="BLF19" s="418"/>
      <c r="BLG19" s="418"/>
      <c r="BLH19" s="418"/>
      <c r="BLI19" s="418"/>
      <c r="BLJ19" s="418"/>
      <c r="BLK19" s="418"/>
      <c r="BLL19" s="418"/>
      <c r="BLM19" s="418"/>
      <c r="BLN19" s="418"/>
      <c r="BLO19" s="418"/>
      <c r="BLP19" s="418"/>
      <c r="BLQ19" s="418"/>
      <c r="BLR19" s="418"/>
      <c r="BLS19" s="418"/>
      <c r="BLT19" s="418"/>
      <c r="BLU19" s="418"/>
      <c r="BLV19" s="418"/>
      <c r="BLW19" s="418"/>
      <c r="BLX19" s="418"/>
      <c r="BLY19" s="418"/>
      <c r="BLZ19" s="418"/>
      <c r="BMA19" s="418"/>
      <c r="BMB19" s="418"/>
      <c r="BMC19" s="418"/>
      <c r="BMD19" s="418"/>
      <c r="BME19" s="418"/>
      <c r="BMF19" s="418"/>
      <c r="BMG19" s="418"/>
      <c r="BMH19" s="418"/>
      <c r="BMI19" s="418"/>
      <c r="BMJ19" s="418"/>
      <c r="BMK19" s="418"/>
      <c r="BML19" s="418"/>
      <c r="BMM19" s="418"/>
      <c r="BMN19" s="418"/>
      <c r="BMO19" s="418"/>
      <c r="BMP19" s="418"/>
      <c r="BMQ19" s="418"/>
      <c r="BMR19" s="418"/>
      <c r="BMS19" s="418"/>
      <c r="BMT19" s="418"/>
      <c r="BMU19" s="418"/>
      <c r="BMV19" s="418"/>
      <c r="BMW19" s="418"/>
      <c r="BMX19" s="418"/>
      <c r="BMY19" s="418"/>
      <c r="BMZ19" s="418"/>
      <c r="BNA19" s="418"/>
      <c r="BNB19" s="418"/>
      <c r="BNC19" s="418"/>
      <c r="BND19" s="418"/>
      <c r="BNE19" s="418"/>
      <c r="BNF19" s="418"/>
      <c r="BNG19" s="418"/>
      <c r="BNH19" s="418"/>
      <c r="BNI19" s="418"/>
      <c r="BNJ19" s="418"/>
      <c r="BNK19" s="418"/>
      <c r="BNL19" s="418"/>
      <c r="BNM19" s="418"/>
      <c r="BNN19" s="418"/>
      <c r="BNO19" s="418"/>
      <c r="BNP19" s="418"/>
      <c r="BNQ19" s="418"/>
      <c r="BNR19" s="418"/>
      <c r="BNS19" s="418"/>
      <c r="BNT19" s="418"/>
      <c r="BNU19" s="418"/>
      <c r="BNV19" s="418"/>
      <c r="BNW19" s="418"/>
      <c r="BNX19" s="418"/>
      <c r="BNY19" s="418"/>
      <c r="BNZ19" s="418"/>
      <c r="BOA19" s="418"/>
      <c r="BOB19" s="418"/>
      <c r="BOC19" s="418"/>
      <c r="BOD19" s="418"/>
      <c r="BOE19" s="418"/>
      <c r="BOF19" s="418"/>
      <c r="BOG19" s="418"/>
      <c r="BOH19" s="418"/>
      <c r="BOI19" s="418"/>
      <c r="BOJ19" s="418"/>
      <c r="BOK19" s="418"/>
      <c r="BOL19" s="418"/>
      <c r="BOM19" s="418"/>
      <c r="BON19" s="418"/>
      <c r="BOO19" s="418"/>
      <c r="BOP19" s="418"/>
      <c r="BOQ19" s="418"/>
      <c r="BOR19" s="418"/>
      <c r="BOS19" s="418"/>
      <c r="BOT19" s="418"/>
      <c r="BOU19" s="418"/>
      <c r="BOV19" s="418"/>
      <c r="BOW19" s="418"/>
      <c r="BOX19" s="418"/>
      <c r="BOY19" s="418"/>
      <c r="BOZ19" s="418"/>
      <c r="BPA19" s="418"/>
      <c r="BPB19" s="418"/>
      <c r="BPC19" s="418"/>
      <c r="BPD19" s="418"/>
      <c r="BPE19" s="418"/>
      <c r="BPF19" s="418"/>
      <c r="BPG19" s="418"/>
      <c r="BPH19" s="418"/>
      <c r="BPI19" s="418"/>
      <c r="BPJ19" s="418"/>
      <c r="BPK19" s="418"/>
      <c r="BPL19" s="418"/>
      <c r="BPM19" s="418"/>
      <c r="BPN19" s="418"/>
      <c r="BPO19" s="418"/>
      <c r="BPP19" s="418"/>
      <c r="BPQ19" s="418"/>
      <c r="BPR19" s="418"/>
      <c r="BPS19" s="418"/>
      <c r="BPT19" s="418"/>
      <c r="BPU19" s="418"/>
      <c r="BPV19" s="418"/>
      <c r="BPW19" s="418"/>
      <c r="BPX19" s="418"/>
      <c r="BPY19" s="418"/>
      <c r="BPZ19" s="418"/>
      <c r="BQA19" s="418"/>
      <c r="BQB19" s="418"/>
      <c r="BQC19" s="418"/>
      <c r="BQD19" s="418"/>
      <c r="BQE19" s="418"/>
      <c r="BQF19" s="418"/>
      <c r="BQG19" s="418"/>
      <c r="BQH19" s="418"/>
      <c r="BQI19" s="418"/>
      <c r="BQJ19" s="418"/>
      <c r="BQK19" s="418"/>
      <c r="BQL19" s="418"/>
      <c r="BQM19" s="418"/>
      <c r="BQN19" s="418"/>
      <c r="BQO19" s="418"/>
      <c r="BQP19" s="418"/>
      <c r="BQQ19" s="418"/>
      <c r="BQR19" s="418"/>
      <c r="BQS19" s="418"/>
      <c r="BQT19" s="418"/>
      <c r="BQU19" s="418"/>
      <c r="BQV19" s="418"/>
      <c r="BQW19" s="418"/>
      <c r="BQX19" s="418"/>
      <c r="BQY19" s="418"/>
      <c r="BQZ19" s="418"/>
      <c r="BRA19" s="418"/>
      <c r="BRB19" s="418"/>
      <c r="BRC19" s="418"/>
      <c r="BRD19" s="418"/>
      <c r="BRE19" s="418"/>
      <c r="BRF19" s="418"/>
      <c r="BRG19" s="418"/>
      <c r="BRH19" s="418"/>
      <c r="BRI19" s="418"/>
      <c r="BRJ19" s="418"/>
      <c r="BRK19" s="418"/>
      <c r="BRL19" s="418"/>
      <c r="BRM19" s="418"/>
      <c r="BRN19" s="418"/>
      <c r="BRO19" s="418"/>
      <c r="BRP19" s="418"/>
      <c r="BRQ19" s="418"/>
      <c r="BRR19" s="418"/>
      <c r="BRS19" s="418"/>
      <c r="BRT19" s="418"/>
      <c r="BRU19" s="418"/>
      <c r="BRV19" s="418"/>
      <c r="BRW19" s="418"/>
      <c r="BRX19" s="418"/>
      <c r="BRY19" s="418"/>
      <c r="BRZ19" s="418"/>
      <c r="BSA19" s="418"/>
      <c r="BSB19" s="418"/>
      <c r="BSC19" s="418"/>
      <c r="BSD19" s="418"/>
      <c r="BSE19" s="418"/>
      <c r="BSF19" s="418"/>
      <c r="BSG19" s="418"/>
      <c r="BSH19" s="418"/>
      <c r="BSI19" s="418"/>
      <c r="BSJ19" s="418"/>
      <c r="BSK19" s="418"/>
      <c r="BSL19" s="418"/>
      <c r="BSM19" s="418"/>
      <c r="BSN19" s="418"/>
      <c r="BSO19" s="418"/>
      <c r="BSP19" s="418"/>
      <c r="BSQ19" s="418"/>
      <c r="BSR19" s="418"/>
      <c r="BSS19" s="418"/>
      <c r="BST19" s="418"/>
      <c r="BSU19" s="418"/>
      <c r="BSV19" s="418"/>
      <c r="BSW19" s="418"/>
      <c r="BSX19" s="418"/>
      <c r="BSY19" s="418"/>
      <c r="BSZ19" s="418"/>
      <c r="BTA19" s="418"/>
      <c r="BTB19" s="418"/>
      <c r="BTC19" s="418"/>
      <c r="BTD19" s="418"/>
      <c r="BTE19" s="418"/>
      <c r="BTF19" s="418"/>
      <c r="BTG19" s="418"/>
      <c r="BTH19" s="418"/>
      <c r="BTI19" s="418"/>
      <c r="BTJ19" s="418"/>
      <c r="BTK19" s="418"/>
      <c r="BTL19" s="418"/>
      <c r="BTM19" s="418"/>
      <c r="BTN19" s="418"/>
      <c r="BTO19" s="418"/>
      <c r="BTP19" s="418"/>
      <c r="BTQ19" s="418"/>
      <c r="BTR19" s="418"/>
      <c r="BTS19" s="418"/>
      <c r="BTT19" s="418"/>
      <c r="BTU19" s="418"/>
      <c r="BTV19" s="418"/>
      <c r="BTW19" s="418"/>
      <c r="BTX19" s="418"/>
      <c r="BTY19" s="418"/>
      <c r="BTZ19" s="418"/>
      <c r="BUA19" s="418"/>
      <c r="BUB19" s="418"/>
      <c r="BUC19" s="418"/>
      <c r="BUD19" s="418"/>
      <c r="BUE19" s="418"/>
      <c r="BUF19" s="418"/>
      <c r="BUG19" s="418"/>
      <c r="BUH19" s="418"/>
      <c r="BUI19" s="418"/>
      <c r="BUJ19" s="418"/>
      <c r="BUK19" s="418"/>
      <c r="BUL19" s="418"/>
      <c r="BUM19" s="418"/>
      <c r="BUN19" s="418"/>
      <c r="BUO19" s="418"/>
      <c r="BUP19" s="418"/>
      <c r="BUQ19" s="418"/>
      <c r="BUR19" s="418"/>
      <c r="BUS19" s="418"/>
      <c r="BUT19" s="418"/>
      <c r="BUU19" s="418"/>
      <c r="BUV19" s="418"/>
      <c r="BUW19" s="418"/>
      <c r="BUX19" s="418"/>
      <c r="BUY19" s="418"/>
      <c r="BUZ19" s="418"/>
      <c r="BVA19" s="418"/>
      <c r="BVB19" s="418"/>
      <c r="BVC19" s="418"/>
      <c r="BVD19" s="418"/>
      <c r="BVE19" s="418"/>
      <c r="BVF19" s="418"/>
      <c r="BVG19" s="418"/>
      <c r="BVH19" s="418"/>
      <c r="BVI19" s="418"/>
      <c r="BVJ19" s="418"/>
      <c r="BVK19" s="418"/>
      <c r="BVL19" s="418"/>
      <c r="BVM19" s="418"/>
      <c r="BVN19" s="418"/>
      <c r="BVO19" s="418"/>
      <c r="BVP19" s="418"/>
      <c r="BVQ19" s="418"/>
      <c r="BVR19" s="418"/>
      <c r="BVS19" s="418"/>
      <c r="BVT19" s="418"/>
      <c r="BVU19" s="418"/>
      <c r="BVV19" s="418"/>
      <c r="BVW19" s="418"/>
      <c r="BVX19" s="418"/>
      <c r="BVY19" s="418"/>
      <c r="BVZ19" s="418"/>
      <c r="BWA19" s="418"/>
      <c r="BWB19" s="418"/>
      <c r="BWC19" s="418"/>
      <c r="BWD19" s="418"/>
      <c r="BWE19" s="418"/>
      <c r="BWF19" s="418"/>
      <c r="BWG19" s="418"/>
      <c r="BWH19" s="418"/>
      <c r="BWI19" s="418"/>
      <c r="BWJ19" s="418"/>
      <c r="BWK19" s="418"/>
      <c r="BWL19" s="418"/>
      <c r="BWM19" s="418"/>
      <c r="BWN19" s="418"/>
      <c r="BWO19" s="418"/>
      <c r="BWP19" s="418"/>
      <c r="BWQ19" s="418"/>
      <c r="BWR19" s="418"/>
      <c r="BWS19" s="418"/>
      <c r="BWT19" s="418"/>
      <c r="BWU19" s="418"/>
      <c r="BWV19" s="418"/>
      <c r="BWW19" s="418"/>
      <c r="BWX19" s="418"/>
      <c r="BWY19" s="418"/>
      <c r="BWZ19" s="418"/>
      <c r="BXA19" s="418"/>
      <c r="BXB19" s="418"/>
      <c r="BXC19" s="418"/>
      <c r="BXD19" s="418"/>
      <c r="BXE19" s="418"/>
      <c r="BXF19" s="418"/>
      <c r="BXG19" s="418"/>
      <c r="BXH19" s="418"/>
      <c r="BXI19" s="418"/>
      <c r="BXJ19" s="418"/>
      <c r="BXK19" s="418"/>
      <c r="BXL19" s="418"/>
      <c r="BXM19" s="418"/>
      <c r="BXN19" s="418"/>
      <c r="BXO19" s="418"/>
      <c r="BXP19" s="418"/>
      <c r="BXQ19" s="418"/>
      <c r="BXR19" s="418"/>
      <c r="BXS19" s="418"/>
      <c r="BXT19" s="418"/>
      <c r="BXU19" s="418"/>
      <c r="BXV19" s="418"/>
      <c r="BXW19" s="418"/>
      <c r="BXX19" s="418"/>
      <c r="BXY19" s="418"/>
      <c r="BXZ19" s="418"/>
      <c r="BYA19" s="418"/>
      <c r="BYB19" s="418"/>
      <c r="BYC19" s="418"/>
      <c r="BYD19" s="418"/>
      <c r="BYE19" s="418"/>
      <c r="BYF19" s="418"/>
      <c r="BYG19" s="418"/>
      <c r="BYH19" s="418"/>
      <c r="BYI19" s="418"/>
      <c r="BYJ19" s="418"/>
      <c r="BYK19" s="418"/>
      <c r="BYL19" s="418"/>
      <c r="BYM19" s="418"/>
      <c r="BYN19" s="418"/>
      <c r="BYO19" s="418"/>
      <c r="BYP19" s="418"/>
      <c r="BYQ19" s="418"/>
      <c r="BYR19" s="418"/>
      <c r="BYS19" s="418"/>
      <c r="BYT19" s="418"/>
      <c r="BYU19" s="418"/>
      <c r="BYV19" s="418"/>
      <c r="BYW19" s="418"/>
      <c r="BYX19" s="418"/>
      <c r="BYY19" s="418"/>
      <c r="BYZ19" s="418"/>
      <c r="BZA19" s="418"/>
      <c r="BZB19" s="418"/>
      <c r="BZC19" s="418"/>
      <c r="BZD19" s="418"/>
      <c r="BZE19" s="418"/>
      <c r="BZF19" s="418"/>
      <c r="BZG19" s="418"/>
      <c r="BZH19" s="418"/>
      <c r="BZI19" s="418"/>
      <c r="BZJ19" s="418"/>
      <c r="BZK19" s="418"/>
      <c r="BZL19" s="418"/>
      <c r="BZM19" s="418"/>
      <c r="BZN19" s="418"/>
      <c r="BZO19" s="418"/>
      <c r="BZP19" s="418"/>
      <c r="BZQ19" s="418"/>
      <c r="BZR19" s="418"/>
      <c r="BZS19" s="418"/>
      <c r="BZT19" s="418"/>
      <c r="BZU19" s="418"/>
      <c r="BZV19" s="418"/>
      <c r="BZW19" s="418"/>
      <c r="BZX19" s="418"/>
      <c r="BZY19" s="418"/>
      <c r="BZZ19" s="418"/>
      <c r="CAA19" s="418"/>
      <c r="CAB19" s="418"/>
      <c r="CAC19" s="418"/>
      <c r="CAD19" s="418"/>
      <c r="CAE19" s="418"/>
      <c r="CAF19" s="418"/>
      <c r="CAG19" s="418"/>
      <c r="CAH19" s="418"/>
      <c r="CAI19" s="418"/>
      <c r="CAJ19" s="418"/>
      <c r="CAK19" s="418"/>
      <c r="CAL19" s="418"/>
      <c r="CAM19" s="418"/>
      <c r="CAN19" s="418"/>
      <c r="CAO19" s="418"/>
      <c r="CAP19" s="418"/>
      <c r="CAQ19" s="418"/>
      <c r="CAR19" s="418"/>
      <c r="CAS19" s="418"/>
      <c r="CAT19" s="418"/>
      <c r="CAU19" s="418"/>
      <c r="CAV19" s="418"/>
      <c r="CAW19" s="418"/>
      <c r="CAX19" s="418"/>
      <c r="CAY19" s="418"/>
      <c r="CAZ19" s="418"/>
      <c r="CBA19" s="418"/>
      <c r="CBB19" s="418"/>
      <c r="CBC19" s="418"/>
      <c r="CBD19" s="418"/>
      <c r="CBE19" s="418"/>
      <c r="CBF19" s="418"/>
      <c r="CBG19" s="418"/>
      <c r="CBH19" s="418"/>
      <c r="CBI19" s="418"/>
      <c r="CBJ19" s="418"/>
      <c r="CBK19" s="418"/>
      <c r="CBL19" s="418"/>
      <c r="CBM19" s="418"/>
      <c r="CBN19" s="418"/>
      <c r="CBO19" s="418"/>
      <c r="CBP19" s="418"/>
      <c r="CBQ19" s="418"/>
      <c r="CBR19" s="418"/>
      <c r="CBS19" s="418"/>
      <c r="CBT19" s="418"/>
      <c r="CBU19" s="418"/>
      <c r="CBV19" s="418"/>
      <c r="CBW19" s="418"/>
      <c r="CBX19" s="418"/>
      <c r="CBY19" s="418"/>
      <c r="CBZ19" s="418"/>
      <c r="CCA19" s="418"/>
      <c r="CCB19" s="418"/>
      <c r="CCC19" s="418"/>
      <c r="CCD19" s="418"/>
      <c r="CCE19" s="418"/>
      <c r="CCF19" s="418"/>
      <c r="CCG19" s="418"/>
      <c r="CCH19" s="418"/>
      <c r="CCI19" s="418"/>
      <c r="CCJ19" s="418"/>
      <c r="CCK19" s="418"/>
      <c r="CCL19" s="418"/>
      <c r="CCM19" s="418"/>
      <c r="CCN19" s="418"/>
      <c r="CCO19" s="418"/>
      <c r="CCP19" s="418"/>
      <c r="CCQ19" s="418"/>
      <c r="CCR19" s="418"/>
      <c r="CCS19" s="418"/>
      <c r="CCT19" s="418"/>
      <c r="CCU19" s="418"/>
      <c r="CCV19" s="418"/>
      <c r="CCW19" s="418"/>
      <c r="CCX19" s="418"/>
      <c r="CCY19" s="418"/>
      <c r="CCZ19" s="418"/>
      <c r="CDA19" s="418"/>
      <c r="CDB19" s="418"/>
      <c r="CDC19" s="418"/>
      <c r="CDD19" s="418"/>
      <c r="CDE19" s="418"/>
      <c r="CDF19" s="418"/>
      <c r="CDG19" s="418"/>
      <c r="CDH19" s="418"/>
      <c r="CDI19" s="418"/>
      <c r="CDJ19" s="418"/>
      <c r="CDK19" s="418"/>
      <c r="CDL19" s="418"/>
      <c r="CDM19" s="418"/>
      <c r="CDN19" s="418"/>
      <c r="CDO19" s="418"/>
      <c r="CDP19" s="418"/>
      <c r="CDQ19" s="418"/>
      <c r="CDR19" s="418"/>
      <c r="CDS19" s="418"/>
      <c r="CDT19" s="418"/>
      <c r="CDU19" s="418"/>
      <c r="CDV19" s="418"/>
      <c r="CDW19" s="418"/>
      <c r="CDX19" s="418"/>
      <c r="CDY19" s="418"/>
      <c r="CDZ19" s="418"/>
      <c r="CEA19" s="418"/>
      <c r="CEB19" s="418"/>
      <c r="CEC19" s="418"/>
      <c r="CED19" s="418"/>
      <c r="CEE19" s="418"/>
      <c r="CEF19" s="418"/>
      <c r="CEG19" s="418"/>
      <c r="CEH19" s="418"/>
      <c r="CEI19" s="418"/>
      <c r="CEJ19" s="418"/>
      <c r="CEK19" s="418"/>
      <c r="CEL19" s="418"/>
      <c r="CEM19" s="418"/>
      <c r="CEN19" s="418"/>
      <c r="CEO19" s="418"/>
      <c r="CEP19" s="418"/>
      <c r="CEQ19" s="418"/>
      <c r="CER19" s="418"/>
      <c r="CES19" s="418"/>
      <c r="CET19" s="418"/>
      <c r="CEU19" s="418"/>
      <c r="CEV19" s="418"/>
      <c r="CEW19" s="418"/>
      <c r="CEX19" s="418"/>
      <c r="CEY19" s="418"/>
      <c r="CEZ19" s="418"/>
      <c r="CFA19" s="418"/>
      <c r="CFB19" s="418"/>
      <c r="CFC19" s="418"/>
      <c r="CFD19" s="418"/>
      <c r="CFE19" s="418"/>
      <c r="CFF19" s="418"/>
      <c r="CFG19" s="418"/>
      <c r="CFH19" s="418"/>
      <c r="CFI19" s="418"/>
      <c r="CFJ19" s="418"/>
      <c r="CFK19" s="418"/>
      <c r="CFL19" s="418"/>
      <c r="CFM19" s="418"/>
      <c r="CFN19" s="418"/>
      <c r="CFO19" s="418"/>
      <c r="CFP19" s="418"/>
      <c r="CFQ19" s="418"/>
      <c r="CFR19" s="418"/>
      <c r="CFS19" s="418"/>
      <c r="CFT19" s="418"/>
      <c r="CFU19" s="418"/>
      <c r="CFV19" s="418"/>
      <c r="CFW19" s="418"/>
      <c r="CFX19" s="418"/>
      <c r="CFY19" s="418"/>
      <c r="CFZ19" s="418"/>
      <c r="CGA19" s="418"/>
      <c r="CGB19" s="418"/>
      <c r="CGC19" s="418"/>
      <c r="CGD19" s="418"/>
      <c r="CGE19" s="418"/>
      <c r="CGF19" s="418"/>
      <c r="CGG19" s="418"/>
      <c r="CGH19" s="418"/>
      <c r="CGI19" s="418"/>
      <c r="CGJ19" s="418"/>
      <c r="CGK19" s="418"/>
      <c r="CGL19" s="418"/>
      <c r="CGM19" s="418"/>
      <c r="CGN19" s="418"/>
      <c r="CGO19" s="418"/>
      <c r="CGP19" s="418"/>
      <c r="CGQ19" s="418"/>
      <c r="CGR19" s="418"/>
      <c r="CGS19" s="418"/>
      <c r="CGT19" s="418"/>
      <c r="CGU19" s="418"/>
      <c r="CGV19" s="418"/>
      <c r="CGW19" s="418"/>
      <c r="CGX19" s="418"/>
      <c r="CGY19" s="418"/>
      <c r="CGZ19" s="418"/>
      <c r="CHA19" s="418"/>
      <c r="CHB19" s="418"/>
      <c r="CHC19" s="418"/>
      <c r="CHD19" s="418"/>
      <c r="CHE19" s="418"/>
      <c r="CHF19" s="418"/>
      <c r="CHG19" s="418"/>
      <c r="CHH19" s="418"/>
      <c r="CHI19" s="418"/>
      <c r="CHJ19" s="418"/>
      <c r="CHK19" s="418"/>
      <c r="CHL19" s="418"/>
      <c r="CHM19" s="418"/>
      <c r="CHN19" s="418"/>
      <c r="CHO19" s="418"/>
      <c r="CHP19" s="418"/>
      <c r="CHQ19" s="418"/>
      <c r="CHR19" s="418"/>
      <c r="CHS19" s="418"/>
      <c r="CHT19" s="418"/>
      <c r="CHU19" s="418"/>
      <c r="CHV19" s="418"/>
      <c r="CHW19" s="418"/>
      <c r="CHX19" s="418"/>
      <c r="CHY19" s="418"/>
      <c r="CHZ19" s="418"/>
      <c r="CIA19" s="418"/>
      <c r="CIB19" s="418"/>
      <c r="CIC19" s="418"/>
      <c r="CID19" s="418"/>
      <c r="CIE19" s="418"/>
      <c r="CIF19" s="418"/>
      <c r="CIG19" s="418"/>
      <c r="CIH19" s="418"/>
      <c r="CII19" s="418"/>
      <c r="CIJ19" s="418"/>
      <c r="CIK19" s="418"/>
      <c r="CIL19" s="418"/>
      <c r="CIM19" s="418"/>
      <c r="CIN19" s="418"/>
      <c r="CIO19" s="418"/>
      <c r="CIP19" s="418"/>
      <c r="CIQ19" s="418"/>
      <c r="CIR19" s="418"/>
      <c r="CIS19" s="418"/>
      <c r="CIT19" s="418"/>
      <c r="CIU19" s="418"/>
      <c r="CIV19" s="418"/>
      <c r="CIW19" s="418"/>
      <c r="CIX19" s="418"/>
      <c r="CIY19" s="418"/>
      <c r="CIZ19" s="418"/>
      <c r="CJA19" s="418"/>
      <c r="CJB19" s="418"/>
      <c r="CJC19" s="418"/>
      <c r="CJD19" s="418"/>
      <c r="CJE19" s="418"/>
      <c r="CJF19" s="418"/>
      <c r="CJG19" s="418"/>
      <c r="CJH19" s="418"/>
      <c r="CJI19" s="418"/>
      <c r="CJJ19" s="418"/>
      <c r="CJK19" s="418"/>
      <c r="CJL19" s="418"/>
      <c r="CJM19" s="418"/>
      <c r="CJN19" s="418"/>
      <c r="CJO19" s="418"/>
      <c r="CJP19" s="418"/>
      <c r="CJQ19" s="418"/>
      <c r="CJR19" s="418"/>
      <c r="CJS19" s="418"/>
      <c r="CJT19" s="418"/>
      <c r="CJU19" s="418"/>
      <c r="CJV19" s="418"/>
      <c r="CJW19" s="418"/>
      <c r="CJX19" s="418"/>
      <c r="CJY19" s="418"/>
      <c r="CJZ19" s="418"/>
      <c r="CKA19" s="418"/>
      <c r="CKB19" s="418"/>
      <c r="CKC19" s="418"/>
      <c r="CKD19" s="418"/>
      <c r="CKE19" s="418"/>
      <c r="CKF19" s="418"/>
      <c r="CKG19" s="418"/>
      <c r="CKH19" s="418"/>
      <c r="CKI19" s="418"/>
      <c r="CKJ19" s="418"/>
      <c r="CKK19" s="418"/>
      <c r="CKL19" s="418"/>
      <c r="CKM19" s="418"/>
      <c r="CKN19" s="418"/>
      <c r="CKO19" s="418"/>
      <c r="CKP19" s="418"/>
      <c r="CKQ19" s="418"/>
      <c r="CKR19" s="418"/>
      <c r="CKS19" s="418"/>
      <c r="CKT19" s="418"/>
      <c r="CKU19" s="418"/>
      <c r="CKV19" s="418"/>
      <c r="CKW19" s="418"/>
      <c r="CKX19" s="418"/>
      <c r="CKY19" s="418"/>
      <c r="CKZ19" s="418"/>
      <c r="CLA19" s="418"/>
      <c r="CLB19" s="418"/>
      <c r="CLC19" s="418"/>
      <c r="CLD19" s="418"/>
      <c r="CLE19" s="418"/>
      <c r="CLF19" s="418"/>
      <c r="CLG19" s="418"/>
      <c r="CLH19" s="418"/>
      <c r="CLI19" s="418"/>
      <c r="CLJ19" s="418"/>
      <c r="CLK19" s="418"/>
      <c r="CLL19" s="418"/>
      <c r="CLM19" s="418"/>
      <c r="CLN19" s="418"/>
      <c r="CLO19" s="418"/>
      <c r="CLP19" s="418"/>
      <c r="CLQ19" s="418"/>
      <c r="CLR19" s="418"/>
      <c r="CLS19" s="418"/>
      <c r="CLT19" s="418"/>
      <c r="CLU19" s="418"/>
      <c r="CLV19" s="418"/>
      <c r="CLW19" s="418"/>
      <c r="CLX19" s="418"/>
      <c r="CLY19" s="418"/>
      <c r="CLZ19" s="418"/>
      <c r="CMA19" s="418"/>
      <c r="CMB19" s="418"/>
      <c r="CMC19" s="418"/>
      <c r="CMD19" s="418"/>
      <c r="CME19" s="418"/>
      <c r="CMF19" s="418"/>
      <c r="CMG19" s="418"/>
      <c r="CMH19" s="418"/>
      <c r="CMI19" s="418"/>
      <c r="CMJ19" s="418"/>
      <c r="CMK19" s="418"/>
      <c r="CML19" s="418"/>
      <c r="CMM19" s="418"/>
      <c r="CMN19" s="418"/>
      <c r="CMO19" s="418"/>
      <c r="CMP19" s="418"/>
      <c r="CMQ19" s="418"/>
      <c r="CMR19" s="418"/>
      <c r="CMS19" s="418"/>
      <c r="CMT19" s="418"/>
      <c r="CMU19" s="418"/>
      <c r="CMV19" s="418"/>
      <c r="CMW19" s="418"/>
      <c r="CMX19" s="418"/>
      <c r="CMY19" s="418"/>
      <c r="CMZ19" s="418"/>
      <c r="CNA19" s="418"/>
      <c r="CNB19" s="418"/>
      <c r="CNC19" s="418"/>
      <c r="CND19" s="418"/>
      <c r="CNE19" s="418"/>
      <c r="CNF19" s="418"/>
      <c r="CNG19" s="418"/>
      <c r="CNH19" s="418"/>
      <c r="CNI19" s="418"/>
      <c r="CNJ19" s="418"/>
      <c r="CNK19" s="418"/>
      <c r="CNL19" s="418"/>
      <c r="CNM19" s="418"/>
      <c r="CNN19" s="418"/>
      <c r="CNO19" s="418"/>
      <c r="CNP19" s="418"/>
      <c r="CNQ19" s="418"/>
      <c r="CNR19" s="418"/>
      <c r="CNS19" s="418"/>
      <c r="CNT19" s="418"/>
      <c r="CNU19" s="418"/>
      <c r="CNV19" s="418"/>
      <c r="CNW19" s="418"/>
      <c r="CNX19" s="418"/>
      <c r="CNY19" s="418"/>
      <c r="CNZ19" s="418"/>
      <c r="COA19" s="418"/>
      <c r="COB19" s="418"/>
      <c r="COC19" s="418"/>
      <c r="COD19" s="418"/>
      <c r="COE19" s="418"/>
      <c r="COF19" s="418"/>
      <c r="COG19" s="418"/>
      <c r="COH19" s="418"/>
      <c r="COI19" s="418"/>
      <c r="COJ19" s="418"/>
      <c r="COK19" s="418"/>
      <c r="COL19" s="418"/>
      <c r="COM19" s="418"/>
      <c r="CON19" s="418"/>
      <c r="COO19" s="418"/>
      <c r="COP19" s="418"/>
      <c r="COQ19" s="418"/>
      <c r="COR19" s="418"/>
      <c r="COS19" s="418"/>
      <c r="COT19" s="418"/>
      <c r="COU19" s="418"/>
      <c r="COV19" s="418"/>
      <c r="COW19" s="418"/>
      <c r="COX19" s="418"/>
      <c r="COY19" s="418"/>
      <c r="COZ19" s="418"/>
      <c r="CPA19" s="418"/>
      <c r="CPB19" s="418"/>
      <c r="CPC19" s="418"/>
      <c r="CPD19" s="418"/>
      <c r="CPE19" s="418"/>
      <c r="CPF19" s="418"/>
      <c r="CPG19" s="418"/>
      <c r="CPH19" s="418"/>
      <c r="CPI19" s="418"/>
      <c r="CPJ19" s="418"/>
      <c r="CPK19" s="418"/>
      <c r="CPL19" s="418"/>
      <c r="CPM19" s="418"/>
      <c r="CPN19" s="418"/>
      <c r="CPO19" s="418"/>
      <c r="CPP19" s="418"/>
      <c r="CPQ19" s="418"/>
      <c r="CPR19" s="418"/>
      <c r="CPS19" s="418"/>
      <c r="CPT19" s="418"/>
      <c r="CPU19" s="418"/>
      <c r="CPV19" s="418"/>
      <c r="CPW19" s="418"/>
      <c r="CPX19" s="418"/>
      <c r="CPY19" s="418"/>
      <c r="CPZ19" s="418"/>
      <c r="CQA19" s="418"/>
      <c r="CQB19" s="418"/>
      <c r="CQC19" s="418"/>
      <c r="CQD19" s="418"/>
      <c r="CQE19" s="418"/>
      <c r="CQF19" s="418"/>
      <c r="CQG19" s="418"/>
      <c r="CQH19" s="418"/>
      <c r="CQI19" s="418"/>
      <c r="CQJ19" s="418"/>
      <c r="CQK19" s="418"/>
      <c r="CQL19" s="418"/>
      <c r="CQM19" s="418"/>
      <c r="CQN19" s="418"/>
      <c r="CQO19" s="418"/>
      <c r="CQP19" s="418"/>
      <c r="CQQ19" s="418"/>
      <c r="CQR19" s="418"/>
      <c r="CQS19" s="418"/>
      <c r="CQT19" s="418"/>
      <c r="CQU19" s="418"/>
      <c r="CQV19" s="418"/>
      <c r="CQW19" s="418"/>
      <c r="CQX19" s="418"/>
      <c r="CQY19" s="418"/>
      <c r="CQZ19" s="418"/>
      <c r="CRA19" s="418"/>
      <c r="CRB19" s="418"/>
      <c r="CRC19" s="418"/>
      <c r="CRD19" s="418"/>
      <c r="CRE19" s="418"/>
      <c r="CRF19" s="418"/>
      <c r="CRG19" s="418"/>
      <c r="CRH19" s="418"/>
      <c r="CRI19" s="418"/>
      <c r="CRJ19" s="418"/>
      <c r="CRK19" s="418"/>
      <c r="CRL19" s="418"/>
      <c r="CRM19" s="418"/>
      <c r="CRN19" s="418"/>
      <c r="CRO19" s="418"/>
      <c r="CRP19" s="418"/>
      <c r="CRQ19" s="418"/>
      <c r="CRR19" s="418"/>
      <c r="CRS19" s="418"/>
      <c r="CRT19" s="418"/>
      <c r="CRU19" s="418"/>
      <c r="CRV19" s="418"/>
      <c r="CRW19" s="418"/>
      <c r="CRX19" s="418"/>
      <c r="CRY19" s="418"/>
      <c r="CRZ19" s="418"/>
      <c r="CSA19" s="418"/>
      <c r="CSB19" s="418"/>
      <c r="CSC19" s="418"/>
      <c r="CSD19" s="418"/>
      <c r="CSE19" s="418"/>
      <c r="CSF19" s="418"/>
      <c r="CSG19" s="418"/>
      <c r="CSH19" s="418"/>
      <c r="CSI19" s="418"/>
      <c r="CSJ19" s="418"/>
      <c r="CSK19" s="418"/>
      <c r="CSL19" s="418"/>
      <c r="CSM19" s="418"/>
      <c r="CSN19" s="418"/>
      <c r="CSO19" s="418"/>
      <c r="CSP19" s="418"/>
      <c r="CSQ19" s="418"/>
      <c r="CSR19" s="418"/>
      <c r="CSS19" s="418"/>
      <c r="CST19" s="418"/>
      <c r="CSU19" s="418"/>
      <c r="CSV19" s="418"/>
      <c r="CSW19" s="418"/>
      <c r="CSX19" s="418"/>
      <c r="CSY19" s="418"/>
      <c r="CSZ19" s="418"/>
      <c r="CTA19" s="418"/>
      <c r="CTB19" s="418"/>
      <c r="CTC19" s="418"/>
      <c r="CTD19" s="418"/>
      <c r="CTE19" s="418"/>
      <c r="CTF19" s="418"/>
      <c r="CTG19" s="418"/>
      <c r="CTH19" s="418"/>
      <c r="CTI19" s="418"/>
      <c r="CTJ19" s="418"/>
      <c r="CTK19" s="418"/>
      <c r="CTL19" s="418"/>
      <c r="CTM19" s="418"/>
      <c r="CTN19" s="418"/>
      <c r="CTO19" s="418"/>
      <c r="CTP19" s="418"/>
      <c r="CTQ19" s="418"/>
      <c r="CTR19" s="418"/>
      <c r="CTS19" s="418"/>
      <c r="CTT19" s="418"/>
      <c r="CTU19" s="418"/>
      <c r="CTV19" s="418"/>
      <c r="CTW19" s="418"/>
      <c r="CTX19" s="418"/>
      <c r="CTY19" s="418"/>
      <c r="CTZ19" s="418"/>
      <c r="CUA19" s="418"/>
      <c r="CUB19" s="418"/>
      <c r="CUC19" s="418"/>
      <c r="CUD19" s="418"/>
      <c r="CUE19" s="418"/>
      <c r="CUF19" s="418"/>
      <c r="CUG19" s="418"/>
      <c r="CUH19" s="418"/>
      <c r="CUI19" s="418"/>
      <c r="CUJ19" s="418"/>
      <c r="CUK19" s="418"/>
      <c r="CUL19" s="418"/>
      <c r="CUM19" s="418"/>
      <c r="CUN19" s="418"/>
      <c r="CUO19" s="418"/>
      <c r="CUP19" s="418"/>
      <c r="CUQ19" s="418"/>
      <c r="CUR19" s="418"/>
      <c r="CUS19" s="418"/>
      <c r="CUT19" s="418"/>
      <c r="CUU19" s="418"/>
      <c r="CUV19" s="418"/>
      <c r="CUW19" s="418"/>
      <c r="CUX19" s="418"/>
      <c r="CUY19" s="418"/>
      <c r="CUZ19" s="418"/>
      <c r="CVA19" s="418"/>
      <c r="CVB19" s="418"/>
      <c r="CVC19" s="418"/>
      <c r="CVD19" s="418"/>
      <c r="CVE19" s="418"/>
      <c r="CVF19" s="418"/>
      <c r="CVG19" s="418"/>
      <c r="CVH19" s="418"/>
      <c r="CVI19" s="418"/>
      <c r="CVJ19" s="418"/>
      <c r="CVK19" s="418"/>
      <c r="CVL19" s="418"/>
      <c r="CVM19" s="418"/>
      <c r="CVN19" s="418"/>
      <c r="CVO19" s="418"/>
      <c r="CVP19" s="418"/>
      <c r="CVQ19" s="418"/>
      <c r="CVR19" s="418"/>
      <c r="CVS19" s="418"/>
      <c r="CVT19" s="418"/>
      <c r="CVU19" s="418"/>
      <c r="CVV19" s="418"/>
      <c r="CVW19" s="418"/>
      <c r="CVX19" s="418"/>
      <c r="CVY19" s="418"/>
      <c r="CVZ19" s="418"/>
      <c r="CWA19" s="418"/>
      <c r="CWB19" s="418"/>
      <c r="CWC19" s="418"/>
      <c r="CWD19" s="418"/>
      <c r="CWE19" s="418"/>
      <c r="CWF19" s="418"/>
      <c r="CWG19" s="418"/>
      <c r="CWH19" s="418"/>
      <c r="CWI19" s="418"/>
      <c r="CWJ19" s="418"/>
      <c r="CWK19" s="418"/>
      <c r="CWL19" s="418"/>
      <c r="CWM19" s="418"/>
      <c r="CWN19" s="418"/>
      <c r="CWO19" s="418"/>
      <c r="CWP19" s="418"/>
      <c r="CWQ19" s="418"/>
      <c r="CWR19" s="418"/>
      <c r="CWS19" s="418"/>
      <c r="CWT19" s="418"/>
      <c r="CWU19" s="418"/>
      <c r="CWV19" s="418"/>
      <c r="CWW19" s="418"/>
      <c r="CWX19" s="418"/>
      <c r="CWY19" s="418"/>
      <c r="CWZ19" s="418"/>
      <c r="CXA19" s="418"/>
      <c r="CXB19" s="418"/>
      <c r="CXC19" s="418"/>
      <c r="CXD19" s="418"/>
      <c r="CXE19" s="418"/>
      <c r="CXF19" s="418"/>
      <c r="CXG19" s="418"/>
      <c r="CXH19" s="418"/>
      <c r="CXI19" s="418"/>
      <c r="CXJ19" s="418"/>
      <c r="CXK19" s="418"/>
      <c r="CXL19" s="418"/>
      <c r="CXM19" s="418"/>
      <c r="CXN19" s="418"/>
      <c r="CXO19" s="418"/>
      <c r="CXP19" s="418"/>
      <c r="CXQ19" s="418"/>
      <c r="CXR19" s="418"/>
      <c r="CXS19" s="418"/>
      <c r="CXT19" s="418"/>
      <c r="CXU19" s="418"/>
      <c r="CXV19" s="418"/>
      <c r="CXW19" s="418"/>
      <c r="CXX19" s="418"/>
      <c r="CXY19" s="418"/>
      <c r="CXZ19" s="418"/>
      <c r="CYA19" s="418"/>
      <c r="CYB19" s="418"/>
      <c r="CYC19" s="418"/>
      <c r="CYD19" s="418"/>
      <c r="CYE19" s="418"/>
      <c r="CYF19" s="418"/>
      <c r="CYG19" s="418"/>
      <c r="CYH19" s="418"/>
      <c r="CYI19" s="418"/>
      <c r="CYJ19" s="418"/>
      <c r="CYK19" s="418"/>
      <c r="CYL19" s="418"/>
      <c r="CYM19" s="418"/>
      <c r="CYN19" s="418"/>
      <c r="CYO19" s="418"/>
      <c r="CYP19" s="418"/>
      <c r="CYQ19" s="418"/>
      <c r="CYR19" s="418"/>
      <c r="CYS19" s="418"/>
      <c r="CYT19" s="418"/>
      <c r="CYU19" s="418"/>
      <c r="CYV19" s="418"/>
      <c r="CYW19" s="418"/>
      <c r="CYX19" s="418"/>
      <c r="CYY19" s="418"/>
      <c r="CYZ19" s="418"/>
      <c r="CZA19" s="418"/>
      <c r="CZB19" s="418"/>
      <c r="CZC19" s="418"/>
      <c r="CZD19" s="418"/>
      <c r="CZE19" s="418"/>
      <c r="CZF19" s="418"/>
      <c r="CZG19" s="418"/>
      <c r="CZH19" s="418"/>
      <c r="CZI19" s="418"/>
      <c r="CZJ19" s="418"/>
      <c r="CZK19" s="418"/>
      <c r="CZL19" s="418"/>
      <c r="CZM19" s="418"/>
      <c r="CZN19" s="418"/>
      <c r="CZO19" s="418"/>
      <c r="CZP19" s="418"/>
      <c r="CZQ19" s="418"/>
      <c r="CZR19" s="418"/>
      <c r="CZS19" s="418"/>
      <c r="CZT19" s="418"/>
      <c r="CZU19" s="418"/>
      <c r="CZV19" s="418"/>
      <c r="CZW19" s="418"/>
      <c r="CZX19" s="418"/>
      <c r="CZY19" s="418"/>
      <c r="CZZ19" s="418"/>
      <c r="DAA19" s="418"/>
      <c r="DAB19" s="418"/>
      <c r="DAC19" s="418"/>
      <c r="DAD19" s="418"/>
      <c r="DAE19" s="418"/>
      <c r="DAF19" s="418"/>
      <c r="DAG19" s="418"/>
      <c r="DAH19" s="418"/>
      <c r="DAI19" s="418"/>
      <c r="DAJ19" s="418"/>
      <c r="DAK19" s="418"/>
      <c r="DAL19" s="418"/>
      <c r="DAM19" s="418"/>
      <c r="DAN19" s="418"/>
      <c r="DAO19" s="418"/>
      <c r="DAP19" s="418"/>
      <c r="DAQ19" s="418"/>
      <c r="DAR19" s="418"/>
      <c r="DAS19" s="418"/>
      <c r="DAT19" s="418"/>
      <c r="DAU19" s="418"/>
      <c r="DAV19" s="418"/>
      <c r="DAW19" s="418"/>
      <c r="DAX19" s="418"/>
      <c r="DAY19" s="418"/>
      <c r="DAZ19" s="418"/>
      <c r="DBA19" s="418"/>
      <c r="DBB19" s="418"/>
      <c r="DBC19" s="418"/>
      <c r="DBD19" s="418"/>
      <c r="DBE19" s="418"/>
      <c r="DBF19" s="418"/>
      <c r="DBG19" s="418"/>
      <c r="DBH19" s="418"/>
      <c r="DBI19" s="418"/>
      <c r="DBJ19" s="418"/>
      <c r="DBK19" s="418"/>
      <c r="DBL19" s="418"/>
      <c r="DBM19" s="418"/>
      <c r="DBN19" s="418"/>
      <c r="DBO19" s="418"/>
      <c r="DBP19" s="418"/>
      <c r="DBQ19" s="418"/>
      <c r="DBR19" s="418"/>
      <c r="DBS19" s="418"/>
      <c r="DBT19" s="418"/>
      <c r="DBU19" s="418"/>
      <c r="DBV19" s="418"/>
      <c r="DBW19" s="418"/>
      <c r="DBX19" s="418"/>
      <c r="DBY19" s="418"/>
      <c r="DBZ19" s="418"/>
      <c r="DCA19" s="418"/>
      <c r="DCB19" s="418"/>
      <c r="DCC19" s="418"/>
      <c r="DCD19" s="418"/>
      <c r="DCE19" s="418"/>
      <c r="DCF19" s="418"/>
      <c r="DCG19" s="418"/>
      <c r="DCH19" s="418"/>
      <c r="DCI19" s="418"/>
      <c r="DCJ19" s="418"/>
      <c r="DCK19" s="418"/>
      <c r="DCL19" s="418"/>
      <c r="DCM19" s="418"/>
      <c r="DCN19" s="418"/>
      <c r="DCO19" s="418"/>
      <c r="DCP19" s="418"/>
      <c r="DCQ19" s="418"/>
      <c r="DCR19" s="418"/>
      <c r="DCS19" s="418"/>
      <c r="DCT19" s="418"/>
      <c r="DCU19" s="418"/>
      <c r="DCV19" s="418"/>
      <c r="DCW19" s="418"/>
      <c r="DCX19" s="418"/>
      <c r="DCY19" s="418"/>
      <c r="DCZ19" s="418"/>
      <c r="DDA19" s="418"/>
      <c r="DDB19" s="418"/>
      <c r="DDC19" s="418"/>
      <c r="DDD19" s="418"/>
      <c r="DDE19" s="418"/>
      <c r="DDF19" s="418"/>
      <c r="DDG19" s="418"/>
      <c r="DDH19" s="418"/>
      <c r="DDI19" s="418"/>
      <c r="DDJ19" s="418"/>
      <c r="DDK19" s="418"/>
      <c r="DDL19" s="418"/>
      <c r="DDM19" s="418"/>
      <c r="DDN19" s="418"/>
      <c r="DDO19" s="418"/>
      <c r="DDP19" s="418"/>
      <c r="DDQ19" s="418"/>
      <c r="DDR19" s="418"/>
      <c r="DDS19" s="418"/>
      <c r="DDT19" s="418"/>
      <c r="DDU19" s="418"/>
      <c r="DDV19" s="418"/>
      <c r="DDW19" s="418"/>
      <c r="DDX19" s="418"/>
      <c r="DDY19" s="418"/>
      <c r="DDZ19" s="418"/>
      <c r="DEA19" s="418"/>
      <c r="DEB19" s="418"/>
      <c r="DEC19" s="418"/>
      <c r="DED19" s="418"/>
      <c r="DEE19" s="418"/>
      <c r="DEF19" s="418"/>
      <c r="DEG19" s="418"/>
      <c r="DEH19" s="418"/>
      <c r="DEI19" s="418"/>
      <c r="DEJ19" s="418"/>
      <c r="DEK19" s="418"/>
      <c r="DEL19" s="418"/>
      <c r="DEM19" s="418"/>
      <c r="DEN19" s="418"/>
      <c r="DEO19" s="418"/>
      <c r="DEP19" s="418"/>
      <c r="DEQ19" s="418"/>
      <c r="DER19" s="418"/>
      <c r="DES19" s="418"/>
      <c r="DET19" s="418"/>
      <c r="DEU19" s="418"/>
      <c r="DEV19" s="418"/>
      <c r="DEW19" s="418"/>
      <c r="DEX19" s="418"/>
      <c r="DEY19" s="418"/>
      <c r="DEZ19" s="418"/>
      <c r="DFA19" s="418"/>
      <c r="DFB19" s="418"/>
      <c r="DFC19" s="418"/>
      <c r="DFD19" s="418"/>
      <c r="DFE19" s="418"/>
      <c r="DFF19" s="418"/>
      <c r="DFG19" s="418"/>
      <c r="DFH19" s="418"/>
      <c r="DFI19" s="418"/>
      <c r="DFJ19" s="418"/>
      <c r="DFK19" s="418"/>
      <c r="DFL19" s="418"/>
      <c r="DFM19" s="418"/>
      <c r="DFN19" s="418"/>
      <c r="DFO19" s="418"/>
      <c r="DFP19" s="418"/>
      <c r="DFQ19" s="418"/>
      <c r="DFR19" s="418"/>
      <c r="DFS19" s="418"/>
      <c r="DFT19" s="418"/>
      <c r="DFU19" s="418"/>
      <c r="DFV19" s="418"/>
      <c r="DFW19" s="418"/>
      <c r="DFX19" s="418"/>
      <c r="DFY19" s="418"/>
      <c r="DFZ19" s="418"/>
      <c r="DGA19" s="418"/>
      <c r="DGB19" s="418"/>
      <c r="DGC19" s="418"/>
      <c r="DGD19" s="418"/>
      <c r="DGE19" s="418"/>
      <c r="DGF19" s="418"/>
      <c r="DGG19" s="418"/>
      <c r="DGH19" s="418"/>
      <c r="DGI19" s="418"/>
      <c r="DGJ19" s="418"/>
      <c r="DGK19" s="418"/>
      <c r="DGL19" s="418"/>
      <c r="DGM19" s="418"/>
      <c r="DGN19" s="418"/>
      <c r="DGO19" s="418"/>
      <c r="DGP19" s="418"/>
      <c r="DGQ19" s="418"/>
      <c r="DGR19" s="418"/>
      <c r="DGS19" s="418"/>
      <c r="DGT19" s="418"/>
      <c r="DGU19" s="418"/>
      <c r="DGV19" s="418"/>
      <c r="DGW19" s="418"/>
      <c r="DGX19" s="418"/>
      <c r="DGY19" s="418"/>
      <c r="DGZ19" s="418"/>
      <c r="DHA19" s="418"/>
      <c r="DHB19" s="418"/>
      <c r="DHC19" s="418"/>
      <c r="DHD19" s="418"/>
      <c r="DHE19" s="418"/>
      <c r="DHF19" s="418"/>
      <c r="DHG19" s="418"/>
      <c r="DHH19" s="418"/>
      <c r="DHI19" s="418"/>
      <c r="DHJ19" s="418"/>
      <c r="DHK19" s="418"/>
      <c r="DHL19" s="418"/>
      <c r="DHM19" s="418"/>
      <c r="DHN19" s="418"/>
      <c r="DHO19" s="418"/>
      <c r="DHP19" s="418"/>
      <c r="DHQ19" s="418"/>
      <c r="DHR19" s="418"/>
      <c r="DHS19" s="418"/>
      <c r="DHT19" s="418"/>
      <c r="DHU19" s="418"/>
      <c r="DHV19" s="418"/>
      <c r="DHW19" s="418"/>
      <c r="DHX19" s="418"/>
      <c r="DHY19" s="418"/>
      <c r="DHZ19" s="418"/>
      <c r="DIA19" s="418"/>
      <c r="DIB19" s="418"/>
      <c r="DIC19" s="418"/>
      <c r="DID19" s="418"/>
      <c r="DIE19" s="418"/>
      <c r="DIF19" s="418"/>
      <c r="DIG19" s="418"/>
      <c r="DIH19" s="418"/>
      <c r="DII19" s="418"/>
      <c r="DIJ19" s="418"/>
      <c r="DIK19" s="418"/>
      <c r="DIL19" s="418"/>
      <c r="DIM19" s="418"/>
      <c r="DIN19" s="418"/>
      <c r="DIO19" s="418"/>
      <c r="DIP19" s="418"/>
      <c r="DIQ19" s="418"/>
      <c r="DIR19" s="418"/>
      <c r="DIS19" s="418"/>
      <c r="DIT19" s="418"/>
      <c r="DIU19" s="418"/>
      <c r="DIV19" s="418"/>
      <c r="DIW19" s="418"/>
      <c r="DIX19" s="418"/>
      <c r="DIY19" s="418"/>
      <c r="DIZ19" s="418"/>
      <c r="DJA19" s="418"/>
      <c r="DJB19" s="418"/>
      <c r="DJC19" s="418"/>
      <c r="DJD19" s="418"/>
      <c r="DJE19" s="418"/>
      <c r="DJF19" s="418"/>
      <c r="DJG19" s="418"/>
      <c r="DJH19" s="418"/>
      <c r="DJI19" s="418"/>
      <c r="DJJ19" s="418"/>
      <c r="DJK19" s="418"/>
      <c r="DJL19" s="418"/>
      <c r="DJM19" s="418"/>
      <c r="DJN19" s="418"/>
      <c r="DJO19" s="418"/>
      <c r="DJP19" s="418"/>
      <c r="DJQ19" s="418"/>
      <c r="DJR19" s="418"/>
      <c r="DJS19" s="418"/>
      <c r="DJT19" s="418"/>
      <c r="DJU19" s="418"/>
      <c r="DJV19" s="418"/>
      <c r="DJW19" s="418"/>
      <c r="DJX19" s="418"/>
      <c r="DJY19" s="418"/>
      <c r="DJZ19" s="418"/>
      <c r="DKA19" s="418"/>
      <c r="DKB19" s="418"/>
      <c r="DKC19" s="418"/>
      <c r="DKD19" s="418"/>
      <c r="DKE19" s="418"/>
      <c r="DKF19" s="418"/>
      <c r="DKG19" s="418"/>
      <c r="DKH19" s="418"/>
      <c r="DKI19" s="418"/>
      <c r="DKJ19" s="418"/>
      <c r="DKK19" s="418"/>
      <c r="DKL19" s="418"/>
      <c r="DKM19" s="418"/>
      <c r="DKN19" s="418"/>
      <c r="DKO19" s="418"/>
      <c r="DKP19" s="418"/>
      <c r="DKQ19" s="418"/>
      <c r="DKR19" s="418"/>
      <c r="DKS19" s="418"/>
      <c r="DKT19" s="418"/>
      <c r="DKU19" s="418"/>
      <c r="DKV19" s="418"/>
      <c r="DKW19" s="418"/>
      <c r="DKX19" s="418"/>
      <c r="DKY19" s="418"/>
      <c r="DKZ19" s="418"/>
      <c r="DLA19" s="418"/>
      <c r="DLB19" s="418"/>
      <c r="DLC19" s="418"/>
      <c r="DLD19" s="418"/>
      <c r="DLE19" s="418"/>
      <c r="DLF19" s="418"/>
      <c r="DLG19" s="418"/>
      <c r="DLH19" s="418"/>
      <c r="DLI19" s="418"/>
      <c r="DLJ19" s="418"/>
      <c r="DLK19" s="418"/>
      <c r="DLL19" s="418"/>
      <c r="DLM19" s="418"/>
      <c r="DLN19" s="418"/>
      <c r="DLO19" s="418"/>
      <c r="DLP19" s="418"/>
      <c r="DLQ19" s="418"/>
      <c r="DLR19" s="418"/>
      <c r="DLS19" s="418"/>
      <c r="DLT19" s="418"/>
      <c r="DLU19" s="418"/>
      <c r="DLV19" s="418"/>
      <c r="DLW19" s="418"/>
      <c r="DLX19" s="418"/>
      <c r="DLY19" s="418"/>
      <c r="DLZ19" s="418"/>
      <c r="DMA19" s="418"/>
      <c r="DMB19" s="418"/>
      <c r="DMC19" s="418"/>
      <c r="DMD19" s="418"/>
      <c r="DME19" s="418"/>
      <c r="DMF19" s="418"/>
      <c r="DMG19" s="418"/>
      <c r="DMH19" s="418"/>
      <c r="DMI19" s="418"/>
      <c r="DMJ19" s="418"/>
      <c r="DMK19" s="418"/>
      <c r="DML19" s="418"/>
      <c r="DMM19" s="418"/>
      <c r="DMN19" s="418"/>
      <c r="DMO19" s="418"/>
      <c r="DMP19" s="418"/>
      <c r="DMQ19" s="418"/>
      <c r="DMR19" s="418"/>
      <c r="DMS19" s="418"/>
      <c r="DMT19" s="418"/>
      <c r="DMU19" s="418"/>
      <c r="DMV19" s="418"/>
      <c r="DMW19" s="418"/>
      <c r="DMX19" s="418"/>
      <c r="DMY19" s="418"/>
      <c r="DMZ19" s="418"/>
      <c r="DNA19" s="418"/>
      <c r="DNB19" s="418"/>
      <c r="DNC19" s="418"/>
      <c r="DND19" s="418"/>
      <c r="DNE19" s="418"/>
      <c r="DNF19" s="418"/>
      <c r="DNG19" s="418"/>
      <c r="DNH19" s="418"/>
      <c r="DNI19" s="418"/>
      <c r="DNJ19" s="418"/>
      <c r="DNK19" s="418"/>
      <c r="DNL19" s="418"/>
      <c r="DNM19" s="418"/>
      <c r="DNN19" s="418"/>
      <c r="DNO19" s="418"/>
      <c r="DNP19" s="418"/>
      <c r="DNQ19" s="418"/>
      <c r="DNR19" s="418"/>
      <c r="DNS19" s="418"/>
      <c r="DNT19" s="418"/>
      <c r="DNU19" s="418"/>
      <c r="DNV19" s="418"/>
      <c r="DNW19" s="418"/>
      <c r="DNX19" s="418"/>
      <c r="DNY19" s="418"/>
      <c r="DNZ19" s="418"/>
      <c r="DOA19" s="418"/>
      <c r="DOB19" s="418"/>
      <c r="DOC19" s="418"/>
      <c r="DOD19" s="418"/>
      <c r="DOE19" s="418"/>
      <c r="DOF19" s="418"/>
      <c r="DOG19" s="418"/>
      <c r="DOH19" s="418"/>
      <c r="DOI19" s="418"/>
      <c r="DOJ19" s="418"/>
      <c r="DOK19" s="418"/>
      <c r="DOL19" s="418"/>
      <c r="DOM19" s="418"/>
      <c r="DON19" s="418"/>
      <c r="DOO19" s="418"/>
      <c r="DOP19" s="418"/>
      <c r="DOQ19" s="418"/>
      <c r="DOR19" s="418"/>
      <c r="DOS19" s="418"/>
      <c r="DOT19" s="418"/>
      <c r="DOU19" s="418"/>
      <c r="DOV19" s="418"/>
      <c r="DOW19" s="418"/>
      <c r="DOX19" s="418"/>
      <c r="DOY19" s="418"/>
      <c r="DOZ19" s="418"/>
      <c r="DPA19" s="418"/>
      <c r="DPB19" s="418"/>
      <c r="DPC19" s="418"/>
      <c r="DPD19" s="418"/>
      <c r="DPE19" s="418"/>
      <c r="DPF19" s="418"/>
      <c r="DPG19" s="418"/>
      <c r="DPH19" s="418"/>
      <c r="DPI19" s="418"/>
      <c r="DPJ19" s="418"/>
      <c r="DPK19" s="418"/>
      <c r="DPL19" s="418"/>
      <c r="DPM19" s="418"/>
      <c r="DPN19" s="418"/>
      <c r="DPO19" s="418"/>
      <c r="DPP19" s="418"/>
      <c r="DPQ19" s="418"/>
      <c r="DPR19" s="418"/>
      <c r="DPS19" s="418"/>
      <c r="DPT19" s="418"/>
      <c r="DPU19" s="418"/>
      <c r="DPV19" s="418"/>
      <c r="DPW19" s="418"/>
      <c r="DPX19" s="418"/>
      <c r="DPY19" s="418"/>
      <c r="DPZ19" s="418"/>
      <c r="DQA19" s="418"/>
      <c r="DQB19" s="418"/>
      <c r="DQC19" s="418"/>
      <c r="DQD19" s="418"/>
      <c r="DQE19" s="418"/>
      <c r="DQF19" s="418"/>
      <c r="DQG19" s="418"/>
      <c r="DQH19" s="418"/>
      <c r="DQI19" s="418"/>
      <c r="DQJ19" s="418"/>
      <c r="DQK19" s="418"/>
      <c r="DQL19" s="418"/>
      <c r="DQM19" s="418"/>
      <c r="DQN19" s="418"/>
      <c r="DQO19" s="418"/>
      <c r="DQP19" s="418"/>
      <c r="DQQ19" s="418"/>
      <c r="DQR19" s="418"/>
      <c r="DQS19" s="418"/>
      <c r="DQT19" s="418"/>
      <c r="DQU19" s="418"/>
      <c r="DQV19" s="418"/>
      <c r="DQW19" s="418"/>
      <c r="DQX19" s="418"/>
      <c r="DQY19" s="418"/>
      <c r="DQZ19" s="418"/>
      <c r="DRA19" s="418"/>
      <c r="DRB19" s="418"/>
      <c r="DRC19" s="418"/>
      <c r="DRD19" s="418"/>
      <c r="DRE19" s="418"/>
      <c r="DRF19" s="418"/>
      <c r="DRG19" s="418"/>
      <c r="DRH19" s="418"/>
      <c r="DRI19" s="418"/>
      <c r="DRJ19" s="418"/>
      <c r="DRK19" s="418"/>
      <c r="DRL19" s="418"/>
      <c r="DRM19" s="418"/>
      <c r="DRN19" s="418"/>
      <c r="DRO19" s="418"/>
      <c r="DRP19" s="418"/>
      <c r="DRQ19" s="418"/>
      <c r="DRR19" s="418"/>
      <c r="DRS19" s="418"/>
      <c r="DRT19" s="418"/>
      <c r="DRU19" s="418"/>
      <c r="DRV19" s="418"/>
      <c r="DRW19" s="418"/>
      <c r="DRX19" s="418"/>
      <c r="DRY19" s="418"/>
      <c r="DRZ19" s="418"/>
      <c r="DSA19" s="418"/>
      <c r="DSB19" s="418"/>
      <c r="DSC19" s="418"/>
      <c r="DSD19" s="418"/>
      <c r="DSE19" s="418"/>
      <c r="DSF19" s="418"/>
      <c r="DSG19" s="418"/>
      <c r="DSH19" s="418"/>
      <c r="DSI19" s="418"/>
      <c r="DSJ19" s="418"/>
      <c r="DSK19" s="418"/>
      <c r="DSL19" s="418"/>
      <c r="DSM19" s="418"/>
      <c r="DSN19" s="418"/>
      <c r="DSO19" s="418"/>
      <c r="DSP19" s="418"/>
      <c r="DSQ19" s="418"/>
      <c r="DSR19" s="418"/>
      <c r="DSS19" s="418"/>
      <c r="DST19" s="418"/>
      <c r="DSU19" s="418"/>
      <c r="DSV19" s="418"/>
      <c r="DSW19" s="418"/>
      <c r="DSX19" s="418"/>
      <c r="DSY19" s="418"/>
      <c r="DSZ19" s="418"/>
      <c r="DTA19" s="418"/>
      <c r="DTB19" s="418"/>
      <c r="DTC19" s="418"/>
      <c r="DTD19" s="418"/>
      <c r="DTE19" s="418"/>
      <c r="DTF19" s="418"/>
      <c r="DTG19" s="418"/>
      <c r="DTH19" s="418"/>
      <c r="DTI19" s="418"/>
      <c r="DTJ19" s="418"/>
      <c r="DTK19" s="418"/>
      <c r="DTL19" s="418"/>
      <c r="DTM19" s="418"/>
      <c r="DTN19" s="418"/>
      <c r="DTO19" s="418"/>
      <c r="DTP19" s="418"/>
      <c r="DTQ19" s="418"/>
      <c r="DTR19" s="418"/>
      <c r="DTS19" s="418"/>
      <c r="DTT19" s="418"/>
      <c r="DTU19" s="418"/>
      <c r="DTV19" s="418"/>
      <c r="DTW19" s="418"/>
      <c r="DTX19" s="418"/>
      <c r="DTY19" s="418"/>
      <c r="DTZ19" s="418"/>
      <c r="DUA19" s="418"/>
      <c r="DUB19" s="418"/>
      <c r="DUC19" s="418"/>
      <c r="DUD19" s="418"/>
      <c r="DUE19" s="418"/>
      <c r="DUF19" s="418"/>
      <c r="DUG19" s="418"/>
      <c r="DUH19" s="418"/>
      <c r="DUI19" s="418"/>
      <c r="DUJ19" s="418"/>
      <c r="DUK19" s="418"/>
      <c r="DUL19" s="418"/>
      <c r="DUM19" s="418"/>
      <c r="DUN19" s="418"/>
      <c r="DUO19" s="418"/>
      <c r="DUP19" s="418"/>
      <c r="DUQ19" s="418"/>
      <c r="DUR19" s="418"/>
      <c r="DUS19" s="418"/>
      <c r="DUT19" s="418"/>
      <c r="DUU19" s="418"/>
      <c r="DUV19" s="418"/>
      <c r="DUW19" s="418"/>
      <c r="DUX19" s="418"/>
      <c r="DUY19" s="418"/>
      <c r="DUZ19" s="418"/>
      <c r="DVA19" s="418"/>
      <c r="DVB19" s="418"/>
      <c r="DVC19" s="418"/>
      <c r="DVD19" s="418"/>
      <c r="DVE19" s="418"/>
      <c r="DVF19" s="418"/>
      <c r="DVG19" s="418"/>
      <c r="DVH19" s="418"/>
      <c r="DVI19" s="418"/>
      <c r="DVJ19" s="418"/>
      <c r="DVK19" s="418"/>
      <c r="DVL19" s="418"/>
      <c r="DVM19" s="418"/>
      <c r="DVN19" s="418"/>
      <c r="DVO19" s="418"/>
      <c r="DVP19" s="418"/>
      <c r="DVQ19" s="418"/>
      <c r="DVR19" s="418"/>
      <c r="DVS19" s="418"/>
      <c r="DVT19" s="418"/>
      <c r="DVU19" s="418"/>
      <c r="DVV19" s="418"/>
      <c r="DVW19" s="418"/>
      <c r="DVX19" s="418"/>
      <c r="DVY19" s="418"/>
      <c r="DVZ19" s="418"/>
      <c r="DWA19" s="418"/>
      <c r="DWB19" s="418"/>
      <c r="DWC19" s="418"/>
      <c r="DWD19" s="418"/>
      <c r="DWE19" s="418"/>
      <c r="DWF19" s="418"/>
      <c r="DWG19" s="418"/>
      <c r="DWH19" s="418"/>
      <c r="DWI19" s="418"/>
      <c r="DWJ19" s="418"/>
      <c r="DWK19" s="418"/>
      <c r="DWL19" s="418"/>
      <c r="DWM19" s="418"/>
      <c r="DWN19" s="418"/>
      <c r="DWO19" s="418"/>
      <c r="DWP19" s="418"/>
      <c r="DWQ19" s="418"/>
      <c r="DWR19" s="418"/>
      <c r="DWS19" s="418"/>
      <c r="DWT19" s="418"/>
      <c r="DWU19" s="418"/>
      <c r="DWV19" s="418"/>
      <c r="DWW19" s="418"/>
      <c r="DWX19" s="418"/>
      <c r="DWY19" s="418"/>
      <c r="DWZ19" s="418"/>
      <c r="DXA19" s="418"/>
      <c r="DXB19" s="418"/>
      <c r="DXC19" s="418"/>
      <c r="DXD19" s="418"/>
      <c r="DXE19" s="418"/>
      <c r="DXF19" s="418"/>
      <c r="DXG19" s="418"/>
      <c r="DXH19" s="418"/>
      <c r="DXI19" s="418"/>
      <c r="DXJ19" s="418"/>
      <c r="DXK19" s="418"/>
      <c r="DXL19" s="418"/>
      <c r="DXM19" s="418"/>
      <c r="DXN19" s="418"/>
      <c r="DXO19" s="418"/>
      <c r="DXP19" s="418"/>
      <c r="DXQ19" s="418"/>
      <c r="DXR19" s="418"/>
      <c r="DXS19" s="418"/>
      <c r="DXT19" s="418"/>
      <c r="DXU19" s="418"/>
      <c r="DXV19" s="418"/>
      <c r="DXW19" s="418"/>
      <c r="DXX19" s="418"/>
      <c r="DXY19" s="418"/>
      <c r="DXZ19" s="418"/>
      <c r="DYA19" s="418"/>
      <c r="DYB19" s="418"/>
      <c r="DYC19" s="418"/>
      <c r="DYD19" s="418"/>
      <c r="DYE19" s="418"/>
      <c r="DYF19" s="418"/>
      <c r="DYG19" s="418"/>
      <c r="DYH19" s="418"/>
      <c r="DYI19" s="418"/>
      <c r="DYJ19" s="418"/>
      <c r="DYK19" s="418"/>
      <c r="DYL19" s="418"/>
      <c r="DYM19" s="418"/>
      <c r="DYN19" s="418"/>
      <c r="DYO19" s="418"/>
      <c r="DYP19" s="418"/>
      <c r="DYQ19" s="418"/>
      <c r="DYR19" s="418"/>
      <c r="DYS19" s="418"/>
      <c r="DYT19" s="418"/>
      <c r="DYU19" s="418"/>
      <c r="DYV19" s="418"/>
      <c r="DYW19" s="418"/>
      <c r="DYX19" s="418"/>
      <c r="DYY19" s="418"/>
      <c r="DYZ19" s="418"/>
      <c r="DZA19" s="418"/>
      <c r="DZB19" s="418"/>
      <c r="DZC19" s="418"/>
      <c r="DZD19" s="418"/>
      <c r="DZE19" s="418"/>
      <c r="DZF19" s="418"/>
      <c r="DZG19" s="418"/>
      <c r="DZH19" s="418"/>
      <c r="DZI19" s="418"/>
      <c r="DZJ19" s="418"/>
      <c r="DZK19" s="418"/>
      <c r="DZL19" s="418"/>
      <c r="DZM19" s="418"/>
      <c r="DZN19" s="418"/>
      <c r="DZO19" s="418"/>
      <c r="DZP19" s="418"/>
      <c r="DZQ19" s="418"/>
      <c r="DZR19" s="418"/>
      <c r="DZS19" s="418"/>
      <c r="DZT19" s="418"/>
      <c r="DZU19" s="418"/>
      <c r="DZV19" s="418"/>
      <c r="DZW19" s="418"/>
      <c r="DZX19" s="418"/>
      <c r="DZY19" s="418"/>
      <c r="DZZ19" s="418"/>
      <c r="EAA19" s="418"/>
      <c r="EAB19" s="418"/>
      <c r="EAC19" s="418"/>
      <c r="EAD19" s="418"/>
      <c r="EAE19" s="418"/>
      <c r="EAF19" s="418"/>
      <c r="EAG19" s="418"/>
      <c r="EAH19" s="418"/>
      <c r="EAI19" s="418"/>
      <c r="EAJ19" s="418"/>
      <c r="EAK19" s="418"/>
      <c r="EAL19" s="418"/>
      <c r="EAM19" s="418"/>
      <c r="EAN19" s="418"/>
      <c r="EAO19" s="418"/>
      <c r="EAP19" s="418"/>
      <c r="EAQ19" s="418"/>
      <c r="EAR19" s="418"/>
      <c r="EAS19" s="418"/>
      <c r="EAT19" s="418"/>
      <c r="EAU19" s="418"/>
      <c r="EAV19" s="418"/>
      <c r="EAW19" s="418"/>
      <c r="EAX19" s="418"/>
      <c r="EAY19" s="418"/>
      <c r="EAZ19" s="418"/>
      <c r="EBA19" s="418"/>
      <c r="EBB19" s="418"/>
      <c r="EBC19" s="418"/>
      <c r="EBD19" s="418"/>
      <c r="EBE19" s="418"/>
      <c r="EBF19" s="418"/>
      <c r="EBG19" s="418"/>
      <c r="EBH19" s="418"/>
      <c r="EBI19" s="418"/>
      <c r="EBJ19" s="418"/>
      <c r="EBK19" s="418"/>
      <c r="EBL19" s="418"/>
      <c r="EBM19" s="418"/>
      <c r="EBN19" s="418"/>
      <c r="EBO19" s="418"/>
      <c r="EBP19" s="418"/>
      <c r="EBQ19" s="418"/>
      <c r="EBR19" s="418"/>
      <c r="EBS19" s="418"/>
      <c r="EBT19" s="418"/>
      <c r="EBU19" s="418"/>
      <c r="EBV19" s="418"/>
      <c r="EBW19" s="418"/>
      <c r="EBX19" s="418"/>
      <c r="EBY19" s="418"/>
      <c r="EBZ19" s="418"/>
      <c r="ECA19" s="418"/>
      <c r="ECB19" s="418"/>
      <c r="ECC19" s="418"/>
      <c r="ECD19" s="418"/>
      <c r="ECE19" s="418"/>
      <c r="ECF19" s="418"/>
      <c r="ECG19" s="418"/>
      <c r="ECH19" s="418"/>
      <c r="ECI19" s="418"/>
      <c r="ECJ19" s="418"/>
      <c r="ECK19" s="418"/>
      <c r="ECL19" s="418"/>
      <c r="ECM19" s="418"/>
      <c r="ECN19" s="418"/>
      <c r="ECO19" s="418"/>
      <c r="ECP19" s="418"/>
      <c r="ECQ19" s="418"/>
      <c r="ECR19" s="418"/>
      <c r="ECS19" s="418"/>
      <c r="ECT19" s="418"/>
      <c r="ECU19" s="418"/>
      <c r="ECV19" s="418"/>
      <c r="ECW19" s="418"/>
      <c r="ECX19" s="418"/>
      <c r="ECY19" s="418"/>
      <c r="ECZ19" s="418"/>
      <c r="EDA19" s="418"/>
      <c r="EDB19" s="418"/>
      <c r="EDC19" s="418"/>
      <c r="EDD19" s="418"/>
      <c r="EDE19" s="418"/>
      <c r="EDF19" s="418"/>
      <c r="EDG19" s="418"/>
      <c r="EDH19" s="418"/>
      <c r="EDI19" s="418"/>
      <c r="EDJ19" s="418"/>
      <c r="EDK19" s="418"/>
      <c r="EDL19" s="418"/>
      <c r="EDM19" s="418"/>
      <c r="EDN19" s="418"/>
      <c r="EDO19" s="418"/>
      <c r="EDP19" s="418"/>
      <c r="EDQ19" s="418"/>
      <c r="EDR19" s="418"/>
      <c r="EDS19" s="418"/>
      <c r="EDT19" s="418"/>
      <c r="EDU19" s="418"/>
      <c r="EDV19" s="418"/>
      <c r="EDW19" s="418"/>
      <c r="EDX19" s="418"/>
      <c r="EDY19" s="418"/>
      <c r="EDZ19" s="418"/>
      <c r="EEA19" s="418"/>
      <c r="EEB19" s="418"/>
      <c r="EEC19" s="418"/>
      <c r="EED19" s="418"/>
      <c r="EEE19" s="418"/>
      <c r="EEF19" s="418"/>
      <c r="EEG19" s="418"/>
      <c r="EEH19" s="418"/>
      <c r="EEI19" s="418"/>
      <c r="EEJ19" s="418"/>
      <c r="EEK19" s="418"/>
      <c r="EEL19" s="418"/>
      <c r="EEM19" s="418"/>
      <c r="EEN19" s="418"/>
      <c r="EEO19" s="418"/>
      <c r="EEP19" s="418"/>
      <c r="EEQ19" s="418"/>
      <c r="EER19" s="418"/>
      <c r="EES19" s="418"/>
      <c r="EET19" s="418"/>
      <c r="EEU19" s="418"/>
      <c r="EEV19" s="418"/>
      <c r="EEW19" s="418"/>
      <c r="EEX19" s="418"/>
      <c r="EEY19" s="418"/>
      <c r="EEZ19" s="418"/>
      <c r="EFA19" s="418"/>
      <c r="EFB19" s="418"/>
      <c r="EFC19" s="418"/>
      <c r="EFD19" s="418"/>
      <c r="EFE19" s="418"/>
      <c r="EFF19" s="418"/>
      <c r="EFG19" s="418"/>
      <c r="EFH19" s="418"/>
      <c r="EFI19" s="418"/>
      <c r="EFJ19" s="418"/>
      <c r="EFK19" s="418"/>
      <c r="EFL19" s="418"/>
      <c r="EFM19" s="418"/>
      <c r="EFN19" s="418"/>
      <c r="EFO19" s="418"/>
      <c r="EFP19" s="418"/>
      <c r="EFQ19" s="418"/>
      <c r="EFR19" s="418"/>
      <c r="EFS19" s="418"/>
      <c r="EFT19" s="418"/>
      <c r="EFU19" s="418"/>
      <c r="EFV19" s="418"/>
      <c r="EFW19" s="418"/>
      <c r="EFX19" s="418"/>
      <c r="EFY19" s="418"/>
      <c r="EFZ19" s="418"/>
      <c r="EGA19" s="418"/>
      <c r="EGB19" s="418"/>
      <c r="EGC19" s="418"/>
      <c r="EGD19" s="418"/>
      <c r="EGE19" s="418"/>
      <c r="EGF19" s="418"/>
      <c r="EGG19" s="418"/>
      <c r="EGH19" s="418"/>
      <c r="EGI19" s="418"/>
      <c r="EGJ19" s="418"/>
      <c r="EGK19" s="418"/>
      <c r="EGL19" s="418"/>
      <c r="EGM19" s="418"/>
      <c r="EGN19" s="418"/>
      <c r="EGO19" s="418"/>
      <c r="EGP19" s="418"/>
      <c r="EGQ19" s="418"/>
      <c r="EGR19" s="418"/>
      <c r="EGS19" s="418"/>
      <c r="EGT19" s="418"/>
      <c r="EGU19" s="418"/>
      <c r="EGV19" s="418"/>
      <c r="EGW19" s="418"/>
      <c r="EGX19" s="418"/>
      <c r="EGY19" s="418"/>
      <c r="EGZ19" s="418"/>
      <c r="EHA19" s="418"/>
      <c r="EHB19" s="418"/>
      <c r="EHC19" s="418"/>
      <c r="EHD19" s="418"/>
      <c r="EHE19" s="418"/>
      <c r="EHF19" s="418"/>
      <c r="EHG19" s="418"/>
      <c r="EHH19" s="418"/>
      <c r="EHI19" s="418"/>
      <c r="EHJ19" s="418"/>
      <c r="EHK19" s="418"/>
      <c r="EHL19" s="418"/>
      <c r="EHM19" s="418"/>
      <c r="EHN19" s="418"/>
      <c r="EHO19" s="418"/>
      <c r="EHP19" s="418"/>
      <c r="EHQ19" s="418"/>
      <c r="EHR19" s="418"/>
      <c r="EHS19" s="418"/>
      <c r="EHT19" s="418"/>
      <c r="EHU19" s="418"/>
      <c r="EHV19" s="418"/>
      <c r="EHW19" s="418"/>
      <c r="EHX19" s="418"/>
      <c r="EHY19" s="418"/>
      <c r="EHZ19" s="418"/>
      <c r="EIA19" s="418"/>
      <c r="EIB19" s="418"/>
      <c r="EIC19" s="418"/>
      <c r="EID19" s="418"/>
      <c r="EIE19" s="418"/>
      <c r="EIF19" s="418"/>
      <c r="EIG19" s="418"/>
      <c r="EIH19" s="418"/>
      <c r="EII19" s="418"/>
      <c r="EIJ19" s="418"/>
      <c r="EIK19" s="418"/>
      <c r="EIL19" s="418"/>
      <c r="EIM19" s="418"/>
      <c r="EIN19" s="418"/>
      <c r="EIO19" s="418"/>
      <c r="EIP19" s="418"/>
      <c r="EIQ19" s="418"/>
      <c r="EIR19" s="418"/>
      <c r="EIS19" s="418"/>
      <c r="EIT19" s="418"/>
      <c r="EIU19" s="418"/>
      <c r="EIV19" s="418"/>
      <c r="EIW19" s="418"/>
      <c r="EIX19" s="418"/>
      <c r="EIY19" s="418"/>
      <c r="EIZ19" s="418"/>
      <c r="EJA19" s="418"/>
      <c r="EJB19" s="418"/>
      <c r="EJC19" s="418"/>
      <c r="EJD19" s="418"/>
      <c r="EJE19" s="418"/>
      <c r="EJF19" s="418"/>
      <c r="EJG19" s="418"/>
      <c r="EJH19" s="418"/>
      <c r="EJI19" s="418"/>
      <c r="EJJ19" s="418"/>
      <c r="EJK19" s="418"/>
      <c r="EJL19" s="418"/>
      <c r="EJM19" s="418"/>
      <c r="EJN19" s="418"/>
      <c r="EJO19" s="418"/>
      <c r="EJP19" s="418"/>
      <c r="EJQ19" s="418"/>
      <c r="EJR19" s="418"/>
      <c r="EJS19" s="418"/>
      <c r="EJT19" s="418"/>
      <c r="EJU19" s="418"/>
      <c r="EJV19" s="418"/>
      <c r="EJW19" s="418"/>
      <c r="EJX19" s="418"/>
      <c r="EJY19" s="418"/>
      <c r="EJZ19" s="418"/>
      <c r="EKA19" s="418"/>
      <c r="EKB19" s="418"/>
      <c r="EKC19" s="418"/>
      <c r="EKD19" s="418"/>
      <c r="EKE19" s="418"/>
      <c r="EKF19" s="418"/>
      <c r="EKG19" s="418"/>
      <c r="EKH19" s="418"/>
      <c r="EKI19" s="418"/>
      <c r="EKJ19" s="418"/>
      <c r="EKK19" s="418"/>
      <c r="EKL19" s="418"/>
      <c r="EKM19" s="418"/>
      <c r="EKN19" s="418"/>
      <c r="EKO19" s="418"/>
      <c r="EKP19" s="418"/>
      <c r="EKQ19" s="418"/>
      <c r="EKR19" s="418"/>
      <c r="EKS19" s="418"/>
      <c r="EKT19" s="418"/>
      <c r="EKU19" s="418"/>
      <c r="EKV19" s="418"/>
      <c r="EKW19" s="418"/>
      <c r="EKX19" s="418"/>
      <c r="EKY19" s="418"/>
      <c r="EKZ19" s="418"/>
      <c r="ELA19" s="418"/>
      <c r="ELB19" s="418"/>
      <c r="ELC19" s="418"/>
      <c r="ELD19" s="418"/>
      <c r="ELE19" s="418"/>
      <c r="ELF19" s="418"/>
      <c r="ELG19" s="418"/>
      <c r="ELH19" s="418"/>
      <c r="ELI19" s="418"/>
      <c r="ELJ19" s="418"/>
      <c r="ELK19" s="418"/>
      <c r="ELL19" s="418"/>
      <c r="ELM19" s="418"/>
      <c r="ELN19" s="418"/>
      <c r="ELO19" s="418"/>
      <c r="ELP19" s="418"/>
      <c r="ELQ19" s="418"/>
      <c r="ELR19" s="418"/>
      <c r="ELS19" s="418"/>
      <c r="ELT19" s="418"/>
      <c r="ELU19" s="418"/>
      <c r="ELV19" s="418"/>
      <c r="ELW19" s="418"/>
      <c r="ELX19" s="418"/>
      <c r="ELY19" s="418"/>
      <c r="ELZ19" s="418"/>
      <c r="EMA19" s="418"/>
      <c r="EMB19" s="418"/>
      <c r="EMC19" s="418"/>
      <c r="EMD19" s="418"/>
      <c r="EME19" s="418"/>
      <c r="EMF19" s="418"/>
      <c r="EMG19" s="418"/>
      <c r="EMH19" s="418"/>
      <c r="EMI19" s="418"/>
      <c r="EMJ19" s="418"/>
      <c r="EMK19" s="418"/>
      <c r="EML19" s="418"/>
      <c r="EMM19" s="418"/>
      <c r="EMN19" s="418"/>
      <c r="EMO19" s="418"/>
      <c r="EMP19" s="418"/>
      <c r="EMQ19" s="418"/>
      <c r="EMR19" s="418"/>
      <c r="EMS19" s="418"/>
      <c r="EMT19" s="418"/>
      <c r="EMU19" s="418"/>
      <c r="EMV19" s="418"/>
      <c r="EMW19" s="418"/>
      <c r="EMX19" s="418"/>
      <c r="EMY19" s="418"/>
      <c r="EMZ19" s="418"/>
      <c r="ENA19" s="418"/>
      <c r="ENB19" s="418"/>
      <c r="ENC19" s="418"/>
      <c r="END19" s="418"/>
      <c r="ENE19" s="418"/>
      <c r="ENF19" s="418"/>
      <c r="ENG19" s="418"/>
      <c r="ENH19" s="418"/>
      <c r="ENI19" s="418"/>
      <c r="ENJ19" s="418"/>
      <c r="ENK19" s="418"/>
      <c r="ENL19" s="418"/>
      <c r="ENM19" s="418"/>
      <c r="ENN19" s="418"/>
      <c r="ENO19" s="418"/>
      <c r="ENP19" s="418"/>
      <c r="ENQ19" s="418"/>
      <c r="ENR19" s="418"/>
      <c r="ENS19" s="418"/>
      <c r="ENT19" s="418"/>
      <c r="ENU19" s="418"/>
      <c r="ENV19" s="418"/>
      <c r="ENW19" s="418"/>
      <c r="ENX19" s="418"/>
      <c r="ENY19" s="418"/>
      <c r="ENZ19" s="418"/>
      <c r="EOA19" s="418"/>
      <c r="EOB19" s="418"/>
      <c r="EOC19" s="418"/>
      <c r="EOD19" s="418"/>
      <c r="EOE19" s="418"/>
      <c r="EOF19" s="418"/>
      <c r="EOG19" s="418"/>
      <c r="EOH19" s="418"/>
      <c r="EOI19" s="418"/>
      <c r="EOJ19" s="418"/>
      <c r="EOK19" s="418"/>
      <c r="EOL19" s="418"/>
      <c r="EOM19" s="418"/>
      <c r="EON19" s="418"/>
      <c r="EOO19" s="418"/>
      <c r="EOP19" s="418"/>
      <c r="EOQ19" s="418"/>
      <c r="EOR19" s="418"/>
      <c r="EOS19" s="418"/>
      <c r="EOT19" s="418"/>
      <c r="EOU19" s="418"/>
      <c r="EOV19" s="418"/>
      <c r="EOW19" s="418"/>
      <c r="EOX19" s="418"/>
      <c r="EOY19" s="418"/>
      <c r="EOZ19" s="418"/>
      <c r="EPA19" s="418"/>
      <c r="EPB19" s="418"/>
      <c r="EPC19" s="418"/>
      <c r="EPD19" s="418"/>
      <c r="EPE19" s="418"/>
      <c r="EPF19" s="418"/>
      <c r="EPG19" s="418"/>
      <c r="EPH19" s="418"/>
      <c r="EPI19" s="418"/>
      <c r="EPJ19" s="418"/>
      <c r="EPK19" s="418"/>
      <c r="EPL19" s="418"/>
      <c r="EPM19" s="418"/>
      <c r="EPN19" s="418"/>
      <c r="EPO19" s="418"/>
      <c r="EPP19" s="418"/>
      <c r="EPQ19" s="418"/>
      <c r="EPR19" s="418"/>
      <c r="EPS19" s="418"/>
      <c r="EPT19" s="418"/>
      <c r="EPU19" s="418"/>
      <c r="EPV19" s="418"/>
      <c r="EPW19" s="418"/>
      <c r="EPX19" s="418"/>
      <c r="EPY19" s="418"/>
      <c r="EPZ19" s="418"/>
      <c r="EQA19" s="418"/>
      <c r="EQB19" s="418"/>
      <c r="EQC19" s="418"/>
      <c r="EQD19" s="418"/>
      <c r="EQE19" s="418"/>
      <c r="EQF19" s="418"/>
      <c r="EQG19" s="418"/>
      <c r="EQH19" s="418"/>
      <c r="EQI19" s="418"/>
      <c r="EQJ19" s="418"/>
      <c r="EQK19" s="418"/>
      <c r="EQL19" s="418"/>
      <c r="EQM19" s="418"/>
      <c r="EQN19" s="418"/>
      <c r="EQO19" s="418"/>
      <c r="EQP19" s="418"/>
      <c r="EQQ19" s="418"/>
      <c r="EQR19" s="418"/>
      <c r="EQS19" s="418"/>
      <c r="EQT19" s="418"/>
      <c r="EQU19" s="418"/>
      <c r="EQV19" s="418"/>
      <c r="EQW19" s="418"/>
      <c r="EQX19" s="418"/>
      <c r="EQY19" s="418"/>
      <c r="EQZ19" s="418"/>
      <c r="ERA19" s="418"/>
      <c r="ERB19" s="418"/>
      <c r="ERC19" s="418"/>
      <c r="ERD19" s="418"/>
      <c r="ERE19" s="418"/>
      <c r="ERF19" s="418"/>
      <c r="ERG19" s="418"/>
      <c r="ERH19" s="418"/>
      <c r="ERI19" s="418"/>
      <c r="ERJ19" s="418"/>
      <c r="ERK19" s="418"/>
      <c r="ERL19" s="418"/>
      <c r="ERM19" s="418"/>
      <c r="ERN19" s="418"/>
      <c r="ERO19" s="418"/>
      <c r="ERP19" s="418"/>
      <c r="ERQ19" s="418"/>
      <c r="ERR19" s="418"/>
      <c r="ERS19" s="418"/>
      <c r="ERT19" s="418"/>
      <c r="ERU19" s="418"/>
      <c r="ERV19" s="418"/>
      <c r="ERW19" s="418"/>
      <c r="ERX19" s="418"/>
      <c r="ERY19" s="418"/>
      <c r="ERZ19" s="418"/>
      <c r="ESA19" s="418"/>
      <c r="ESB19" s="418"/>
      <c r="ESC19" s="418"/>
      <c r="ESD19" s="418"/>
      <c r="ESE19" s="418"/>
      <c r="ESF19" s="418"/>
      <c r="ESG19" s="418"/>
      <c r="ESH19" s="418"/>
      <c r="ESI19" s="418"/>
      <c r="ESJ19" s="418"/>
      <c r="ESK19" s="418"/>
      <c r="ESL19" s="418"/>
      <c r="ESM19" s="418"/>
      <c r="ESN19" s="418"/>
      <c r="ESO19" s="418"/>
      <c r="ESP19" s="418"/>
      <c r="ESQ19" s="418"/>
      <c r="ESR19" s="418"/>
      <c r="ESS19" s="418"/>
      <c r="EST19" s="418"/>
      <c r="ESU19" s="418"/>
      <c r="ESV19" s="418"/>
      <c r="ESW19" s="418"/>
      <c r="ESX19" s="418"/>
      <c r="ESY19" s="418"/>
      <c r="ESZ19" s="418"/>
      <c r="ETA19" s="418"/>
      <c r="ETB19" s="418"/>
      <c r="ETC19" s="418"/>
      <c r="ETD19" s="418"/>
      <c r="ETE19" s="418"/>
      <c r="ETF19" s="418"/>
      <c r="ETG19" s="418"/>
      <c r="ETH19" s="418"/>
      <c r="ETI19" s="418"/>
      <c r="ETJ19" s="418"/>
      <c r="ETK19" s="418"/>
      <c r="ETL19" s="418"/>
      <c r="ETM19" s="418"/>
      <c r="ETN19" s="418"/>
      <c r="ETO19" s="418"/>
      <c r="ETP19" s="418"/>
      <c r="ETQ19" s="418"/>
      <c r="ETR19" s="418"/>
      <c r="ETS19" s="418"/>
      <c r="ETT19" s="418"/>
      <c r="ETU19" s="418"/>
      <c r="ETV19" s="418"/>
      <c r="ETW19" s="418"/>
      <c r="ETX19" s="418"/>
      <c r="ETY19" s="418"/>
      <c r="ETZ19" s="418"/>
      <c r="EUA19" s="418"/>
      <c r="EUB19" s="418"/>
      <c r="EUC19" s="418"/>
      <c r="EUD19" s="418"/>
      <c r="EUE19" s="418"/>
      <c r="EUF19" s="418"/>
      <c r="EUG19" s="418"/>
      <c r="EUH19" s="418"/>
      <c r="EUI19" s="418"/>
      <c r="EUJ19" s="418"/>
      <c r="EUK19" s="418"/>
      <c r="EUL19" s="418"/>
      <c r="EUM19" s="418"/>
      <c r="EUN19" s="418"/>
      <c r="EUO19" s="418"/>
      <c r="EUP19" s="418"/>
      <c r="EUQ19" s="418"/>
      <c r="EUR19" s="418"/>
      <c r="EUS19" s="418"/>
      <c r="EUT19" s="418"/>
      <c r="EUU19" s="418"/>
      <c r="EUV19" s="418"/>
      <c r="EUW19" s="418"/>
      <c r="EUX19" s="418"/>
      <c r="EUY19" s="418"/>
      <c r="EUZ19" s="418"/>
      <c r="EVA19" s="418"/>
      <c r="EVB19" s="418"/>
      <c r="EVC19" s="418"/>
      <c r="EVD19" s="418"/>
      <c r="EVE19" s="418"/>
      <c r="EVF19" s="418"/>
      <c r="EVG19" s="418"/>
      <c r="EVH19" s="418"/>
      <c r="EVI19" s="418"/>
      <c r="EVJ19" s="418"/>
      <c r="EVK19" s="418"/>
      <c r="EVL19" s="418"/>
      <c r="EVM19" s="418"/>
      <c r="EVN19" s="418"/>
      <c r="EVO19" s="418"/>
      <c r="EVP19" s="418"/>
      <c r="EVQ19" s="418"/>
      <c r="EVR19" s="418"/>
      <c r="EVS19" s="418"/>
      <c r="EVT19" s="418"/>
      <c r="EVU19" s="418"/>
      <c r="EVV19" s="418"/>
      <c r="EVW19" s="418"/>
      <c r="EVX19" s="418"/>
      <c r="EVY19" s="418"/>
      <c r="EVZ19" s="418"/>
      <c r="EWA19" s="418"/>
      <c r="EWB19" s="418"/>
      <c r="EWC19" s="418"/>
      <c r="EWD19" s="418"/>
      <c r="EWE19" s="418"/>
      <c r="EWF19" s="418"/>
      <c r="EWG19" s="418"/>
      <c r="EWH19" s="418"/>
      <c r="EWI19" s="418"/>
      <c r="EWJ19" s="418"/>
      <c r="EWK19" s="418"/>
      <c r="EWL19" s="418"/>
      <c r="EWM19" s="418"/>
      <c r="EWN19" s="418"/>
      <c r="EWO19" s="418"/>
      <c r="EWP19" s="418"/>
      <c r="EWQ19" s="418"/>
      <c r="EWR19" s="418"/>
      <c r="EWS19" s="418"/>
      <c r="EWT19" s="418"/>
      <c r="EWU19" s="418"/>
      <c r="EWV19" s="418"/>
      <c r="EWW19" s="418"/>
      <c r="EWX19" s="418"/>
      <c r="EWY19" s="418"/>
      <c r="EWZ19" s="418"/>
      <c r="EXA19" s="418"/>
      <c r="EXB19" s="418"/>
      <c r="EXC19" s="418"/>
      <c r="EXD19" s="418"/>
      <c r="EXE19" s="418"/>
      <c r="EXF19" s="418"/>
      <c r="EXG19" s="418"/>
      <c r="EXH19" s="418"/>
      <c r="EXI19" s="418"/>
      <c r="EXJ19" s="418"/>
      <c r="EXK19" s="418"/>
      <c r="EXL19" s="418"/>
      <c r="EXM19" s="418"/>
      <c r="EXN19" s="418"/>
      <c r="EXO19" s="418"/>
      <c r="EXP19" s="418"/>
      <c r="EXQ19" s="418"/>
      <c r="EXR19" s="418"/>
      <c r="EXS19" s="418"/>
      <c r="EXT19" s="418"/>
      <c r="EXU19" s="418"/>
      <c r="EXV19" s="418"/>
      <c r="EXW19" s="418"/>
      <c r="EXX19" s="418"/>
      <c r="EXY19" s="418"/>
      <c r="EXZ19" s="418"/>
      <c r="EYA19" s="418"/>
      <c r="EYB19" s="418"/>
      <c r="EYC19" s="418"/>
      <c r="EYD19" s="418"/>
      <c r="EYE19" s="418"/>
      <c r="EYF19" s="418"/>
      <c r="EYG19" s="418"/>
      <c r="EYH19" s="418"/>
      <c r="EYI19" s="418"/>
      <c r="EYJ19" s="418"/>
      <c r="EYK19" s="418"/>
      <c r="EYL19" s="418"/>
      <c r="EYM19" s="418"/>
      <c r="EYN19" s="418"/>
      <c r="EYO19" s="418"/>
      <c r="EYP19" s="418"/>
      <c r="EYQ19" s="418"/>
      <c r="EYR19" s="418"/>
      <c r="EYS19" s="418"/>
      <c r="EYT19" s="418"/>
      <c r="EYU19" s="418"/>
      <c r="EYV19" s="418"/>
      <c r="EYW19" s="418"/>
      <c r="EYX19" s="418"/>
      <c r="EYY19" s="418"/>
      <c r="EYZ19" s="418"/>
      <c r="EZA19" s="418"/>
      <c r="EZB19" s="418"/>
      <c r="EZC19" s="418"/>
      <c r="EZD19" s="418"/>
      <c r="EZE19" s="418"/>
      <c r="EZF19" s="418"/>
      <c r="EZG19" s="418"/>
      <c r="EZH19" s="418"/>
      <c r="EZI19" s="418"/>
      <c r="EZJ19" s="418"/>
      <c r="EZK19" s="418"/>
      <c r="EZL19" s="418"/>
      <c r="EZM19" s="418"/>
      <c r="EZN19" s="418"/>
      <c r="EZO19" s="418"/>
      <c r="EZP19" s="418"/>
      <c r="EZQ19" s="418"/>
      <c r="EZR19" s="418"/>
      <c r="EZS19" s="418"/>
      <c r="EZT19" s="418"/>
      <c r="EZU19" s="418"/>
      <c r="EZV19" s="418"/>
      <c r="EZW19" s="418"/>
      <c r="EZX19" s="418"/>
      <c r="EZY19" s="418"/>
      <c r="EZZ19" s="418"/>
      <c r="FAA19" s="418"/>
      <c r="FAB19" s="418"/>
      <c r="FAC19" s="418"/>
      <c r="FAD19" s="418"/>
      <c r="FAE19" s="418"/>
      <c r="FAF19" s="418"/>
      <c r="FAG19" s="418"/>
      <c r="FAH19" s="418"/>
      <c r="FAI19" s="418"/>
      <c r="FAJ19" s="418"/>
      <c r="FAK19" s="418"/>
      <c r="FAL19" s="418"/>
      <c r="FAM19" s="418"/>
      <c r="FAN19" s="418"/>
      <c r="FAO19" s="418"/>
      <c r="FAP19" s="418"/>
      <c r="FAQ19" s="418"/>
      <c r="FAR19" s="418"/>
      <c r="FAS19" s="418"/>
      <c r="FAT19" s="418"/>
      <c r="FAU19" s="418"/>
      <c r="FAV19" s="418"/>
      <c r="FAW19" s="418"/>
      <c r="FAX19" s="418"/>
      <c r="FAY19" s="418"/>
      <c r="FAZ19" s="418"/>
      <c r="FBA19" s="418"/>
      <c r="FBB19" s="418"/>
      <c r="FBC19" s="418"/>
      <c r="FBD19" s="418"/>
      <c r="FBE19" s="418"/>
      <c r="FBF19" s="418"/>
      <c r="FBG19" s="418"/>
      <c r="FBH19" s="418"/>
      <c r="FBI19" s="418"/>
      <c r="FBJ19" s="418"/>
      <c r="FBK19" s="418"/>
      <c r="FBL19" s="418"/>
      <c r="FBM19" s="418"/>
      <c r="FBN19" s="418"/>
      <c r="FBO19" s="418"/>
      <c r="FBP19" s="418"/>
      <c r="FBQ19" s="418"/>
      <c r="FBR19" s="418"/>
      <c r="FBS19" s="418"/>
      <c r="FBT19" s="418"/>
      <c r="FBU19" s="418"/>
      <c r="FBV19" s="418"/>
      <c r="FBW19" s="418"/>
      <c r="FBX19" s="418"/>
      <c r="FBY19" s="418"/>
      <c r="FBZ19" s="418"/>
      <c r="FCA19" s="418"/>
      <c r="FCB19" s="418"/>
      <c r="FCC19" s="418"/>
      <c r="FCD19" s="418"/>
      <c r="FCE19" s="418"/>
      <c r="FCF19" s="418"/>
      <c r="FCG19" s="418"/>
      <c r="FCH19" s="418"/>
      <c r="FCI19" s="418"/>
      <c r="FCJ19" s="418"/>
      <c r="FCK19" s="418"/>
      <c r="FCL19" s="418"/>
      <c r="FCM19" s="418"/>
      <c r="FCN19" s="418"/>
      <c r="FCO19" s="418"/>
      <c r="FCP19" s="418"/>
      <c r="FCQ19" s="418"/>
      <c r="FCR19" s="418"/>
      <c r="FCS19" s="418"/>
      <c r="FCT19" s="418"/>
      <c r="FCU19" s="418"/>
      <c r="FCV19" s="418"/>
      <c r="FCW19" s="418"/>
      <c r="FCX19" s="418"/>
      <c r="FCY19" s="418"/>
      <c r="FCZ19" s="418"/>
      <c r="FDA19" s="418"/>
      <c r="FDB19" s="418"/>
      <c r="FDC19" s="418"/>
      <c r="FDD19" s="418"/>
      <c r="FDE19" s="418"/>
      <c r="FDF19" s="418"/>
      <c r="FDG19" s="418"/>
      <c r="FDH19" s="418"/>
      <c r="FDI19" s="418"/>
      <c r="FDJ19" s="418"/>
      <c r="FDK19" s="418"/>
      <c r="FDL19" s="418"/>
      <c r="FDM19" s="418"/>
      <c r="FDN19" s="418"/>
      <c r="FDO19" s="418"/>
      <c r="FDP19" s="418"/>
      <c r="FDQ19" s="418"/>
      <c r="FDR19" s="418"/>
      <c r="FDS19" s="418"/>
      <c r="FDT19" s="418"/>
      <c r="FDU19" s="418"/>
      <c r="FDV19" s="418"/>
      <c r="FDW19" s="418"/>
      <c r="FDX19" s="418"/>
      <c r="FDY19" s="418"/>
      <c r="FDZ19" s="418"/>
      <c r="FEA19" s="418"/>
      <c r="FEB19" s="418"/>
      <c r="FEC19" s="418"/>
      <c r="FED19" s="418"/>
      <c r="FEE19" s="418"/>
      <c r="FEF19" s="418"/>
      <c r="FEG19" s="418"/>
      <c r="FEH19" s="418"/>
      <c r="FEI19" s="418"/>
      <c r="FEJ19" s="418"/>
      <c r="FEK19" s="418"/>
      <c r="FEL19" s="418"/>
      <c r="FEM19" s="418"/>
      <c r="FEN19" s="418"/>
      <c r="FEO19" s="418"/>
      <c r="FEP19" s="418"/>
      <c r="FEQ19" s="418"/>
      <c r="FER19" s="418"/>
      <c r="FES19" s="418"/>
      <c r="FET19" s="418"/>
      <c r="FEU19" s="418"/>
      <c r="FEV19" s="418"/>
      <c r="FEW19" s="418"/>
      <c r="FEX19" s="418"/>
      <c r="FEY19" s="418"/>
      <c r="FEZ19" s="418"/>
      <c r="FFA19" s="418"/>
      <c r="FFB19" s="418"/>
      <c r="FFC19" s="418"/>
      <c r="FFD19" s="418"/>
      <c r="FFE19" s="418"/>
      <c r="FFF19" s="418"/>
      <c r="FFG19" s="418"/>
      <c r="FFH19" s="418"/>
      <c r="FFI19" s="418"/>
      <c r="FFJ19" s="418"/>
      <c r="FFK19" s="418"/>
      <c r="FFL19" s="418"/>
      <c r="FFM19" s="418"/>
      <c r="FFN19" s="418"/>
      <c r="FFO19" s="418"/>
      <c r="FFP19" s="418"/>
      <c r="FFQ19" s="418"/>
      <c r="FFR19" s="418"/>
      <c r="FFS19" s="418"/>
      <c r="FFT19" s="418"/>
      <c r="FFU19" s="418"/>
      <c r="FFV19" s="418"/>
      <c r="FFW19" s="418"/>
      <c r="FFX19" s="418"/>
      <c r="FFY19" s="418"/>
      <c r="FFZ19" s="418"/>
      <c r="FGA19" s="418"/>
      <c r="FGB19" s="418"/>
      <c r="FGC19" s="418"/>
      <c r="FGD19" s="418"/>
      <c r="FGE19" s="418"/>
      <c r="FGF19" s="418"/>
      <c r="FGG19" s="418"/>
      <c r="FGH19" s="418"/>
      <c r="FGI19" s="418"/>
      <c r="FGJ19" s="418"/>
      <c r="FGK19" s="418"/>
      <c r="FGL19" s="418"/>
      <c r="FGM19" s="418"/>
      <c r="FGN19" s="418"/>
      <c r="FGO19" s="418"/>
      <c r="FGP19" s="418"/>
      <c r="FGQ19" s="418"/>
      <c r="FGR19" s="418"/>
      <c r="FGS19" s="418"/>
      <c r="FGT19" s="418"/>
      <c r="FGU19" s="418"/>
      <c r="FGV19" s="418"/>
      <c r="FGW19" s="418"/>
      <c r="FGX19" s="418"/>
      <c r="FGY19" s="418"/>
      <c r="FGZ19" s="418"/>
      <c r="FHA19" s="418"/>
      <c r="FHB19" s="418"/>
      <c r="FHC19" s="418"/>
      <c r="FHD19" s="418"/>
      <c r="FHE19" s="418"/>
      <c r="FHF19" s="418"/>
      <c r="FHG19" s="418"/>
      <c r="FHH19" s="418"/>
      <c r="FHI19" s="418"/>
      <c r="FHJ19" s="418"/>
      <c r="FHK19" s="418"/>
      <c r="FHL19" s="418"/>
      <c r="FHM19" s="418"/>
      <c r="FHN19" s="418"/>
      <c r="FHO19" s="418"/>
      <c r="FHP19" s="418"/>
      <c r="FHQ19" s="418"/>
      <c r="FHR19" s="418"/>
      <c r="FHS19" s="418"/>
      <c r="FHT19" s="418"/>
      <c r="FHU19" s="418"/>
      <c r="FHV19" s="418"/>
      <c r="FHW19" s="418"/>
      <c r="FHX19" s="418"/>
      <c r="FHY19" s="418"/>
      <c r="FHZ19" s="418"/>
      <c r="FIA19" s="418"/>
      <c r="FIB19" s="418"/>
      <c r="FIC19" s="418"/>
      <c r="FID19" s="418"/>
      <c r="FIE19" s="418"/>
      <c r="FIF19" s="418"/>
      <c r="FIG19" s="418"/>
      <c r="FIH19" s="418"/>
      <c r="FII19" s="418"/>
      <c r="FIJ19" s="418"/>
      <c r="FIK19" s="418"/>
      <c r="FIL19" s="418"/>
      <c r="FIM19" s="418"/>
      <c r="FIN19" s="418"/>
      <c r="FIO19" s="418"/>
      <c r="FIP19" s="418"/>
      <c r="FIQ19" s="418"/>
      <c r="FIR19" s="418"/>
      <c r="FIS19" s="418"/>
      <c r="FIT19" s="418"/>
      <c r="FIU19" s="418"/>
      <c r="FIV19" s="418"/>
      <c r="FIW19" s="418"/>
      <c r="FIX19" s="418"/>
      <c r="FIY19" s="418"/>
      <c r="FIZ19" s="418"/>
      <c r="FJA19" s="418"/>
      <c r="FJB19" s="418"/>
      <c r="FJC19" s="418"/>
      <c r="FJD19" s="418"/>
      <c r="FJE19" s="418"/>
      <c r="FJF19" s="418"/>
      <c r="FJG19" s="418"/>
      <c r="FJH19" s="418"/>
      <c r="FJI19" s="418"/>
      <c r="FJJ19" s="418"/>
      <c r="FJK19" s="418"/>
      <c r="FJL19" s="418"/>
      <c r="FJM19" s="418"/>
      <c r="FJN19" s="418"/>
      <c r="FJO19" s="418"/>
      <c r="FJP19" s="418"/>
      <c r="FJQ19" s="418"/>
      <c r="FJR19" s="418"/>
      <c r="FJS19" s="418"/>
      <c r="FJT19" s="418"/>
      <c r="FJU19" s="418"/>
      <c r="FJV19" s="418"/>
      <c r="FJW19" s="418"/>
      <c r="FJX19" s="418"/>
      <c r="FJY19" s="418"/>
      <c r="FJZ19" s="418"/>
      <c r="FKA19" s="418"/>
      <c r="FKB19" s="418"/>
      <c r="FKC19" s="418"/>
      <c r="FKD19" s="418"/>
      <c r="FKE19" s="418"/>
      <c r="FKF19" s="418"/>
      <c r="FKG19" s="418"/>
      <c r="FKH19" s="418"/>
      <c r="FKI19" s="418"/>
      <c r="FKJ19" s="418"/>
      <c r="FKK19" s="418"/>
      <c r="FKL19" s="418"/>
      <c r="FKM19" s="418"/>
      <c r="FKN19" s="418"/>
      <c r="FKO19" s="418"/>
      <c r="FKP19" s="418"/>
      <c r="FKQ19" s="418"/>
      <c r="FKR19" s="418"/>
      <c r="FKS19" s="418"/>
      <c r="FKT19" s="418"/>
      <c r="FKU19" s="418"/>
      <c r="FKV19" s="418"/>
      <c r="FKW19" s="418"/>
      <c r="FKX19" s="418"/>
      <c r="FKY19" s="418"/>
      <c r="FKZ19" s="418"/>
      <c r="FLA19" s="418"/>
      <c r="FLB19" s="418"/>
      <c r="FLC19" s="418"/>
      <c r="FLD19" s="418"/>
      <c r="FLE19" s="418"/>
      <c r="FLF19" s="418"/>
      <c r="FLG19" s="418"/>
      <c r="FLH19" s="418"/>
      <c r="FLI19" s="418"/>
      <c r="FLJ19" s="418"/>
      <c r="FLK19" s="418"/>
      <c r="FLL19" s="418"/>
      <c r="FLM19" s="418"/>
      <c r="FLN19" s="418"/>
      <c r="FLO19" s="418"/>
      <c r="FLP19" s="418"/>
      <c r="FLQ19" s="418"/>
      <c r="FLR19" s="418"/>
      <c r="FLS19" s="418"/>
      <c r="FLT19" s="418"/>
      <c r="FLU19" s="418"/>
      <c r="FLV19" s="418"/>
      <c r="FLW19" s="418"/>
      <c r="FLX19" s="418"/>
      <c r="FLY19" s="418"/>
      <c r="FLZ19" s="418"/>
      <c r="FMA19" s="418"/>
      <c r="FMB19" s="418"/>
      <c r="FMC19" s="418"/>
      <c r="FMD19" s="418"/>
      <c r="FME19" s="418"/>
      <c r="FMF19" s="418"/>
      <c r="FMG19" s="418"/>
      <c r="FMH19" s="418"/>
      <c r="FMI19" s="418"/>
      <c r="FMJ19" s="418"/>
      <c r="FMK19" s="418"/>
      <c r="FML19" s="418"/>
      <c r="FMM19" s="418"/>
      <c r="FMN19" s="418"/>
      <c r="FMO19" s="418"/>
      <c r="FMP19" s="418"/>
      <c r="FMQ19" s="418"/>
      <c r="FMR19" s="418"/>
      <c r="FMS19" s="418"/>
      <c r="FMT19" s="418"/>
      <c r="FMU19" s="418"/>
      <c r="FMV19" s="418"/>
      <c r="FMW19" s="418"/>
      <c r="FMX19" s="418"/>
      <c r="FMY19" s="418"/>
      <c r="FMZ19" s="418"/>
      <c r="FNA19" s="418"/>
      <c r="FNB19" s="418"/>
      <c r="FNC19" s="418"/>
      <c r="FND19" s="418"/>
      <c r="FNE19" s="418"/>
      <c r="FNF19" s="418"/>
      <c r="FNG19" s="418"/>
      <c r="FNH19" s="418"/>
      <c r="FNI19" s="418"/>
      <c r="FNJ19" s="418"/>
      <c r="FNK19" s="418"/>
      <c r="FNL19" s="418"/>
      <c r="FNM19" s="418"/>
      <c r="FNN19" s="418"/>
      <c r="FNO19" s="418"/>
      <c r="FNP19" s="418"/>
      <c r="FNQ19" s="418"/>
      <c r="FNR19" s="418"/>
      <c r="FNS19" s="418"/>
      <c r="FNT19" s="418"/>
      <c r="FNU19" s="418"/>
      <c r="FNV19" s="418"/>
      <c r="FNW19" s="418"/>
      <c r="FNX19" s="418"/>
      <c r="FNY19" s="418"/>
      <c r="FNZ19" s="418"/>
      <c r="FOA19" s="418"/>
      <c r="FOB19" s="418"/>
      <c r="FOC19" s="418"/>
      <c r="FOD19" s="418"/>
      <c r="FOE19" s="418"/>
      <c r="FOF19" s="418"/>
      <c r="FOG19" s="418"/>
      <c r="FOH19" s="418"/>
      <c r="FOI19" s="418"/>
      <c r="FOJ19" s="418"/>
      <c r="FOK19" s="418"/>
      <c r="FOL19" s="418"/>
      <c r="FOM19" s="418"/>
      <c r="FON19" s="418"/>
      <c r="FOO19" s="418"/>
      <c r="FOP19" s="418"/>
      <c r="FOQ19" s="418"/>
      <c r="FOR19" s="418"/>
      <c r="FOS19" s="418"/>
      <c r="FOT19" s="418"/>
      <c r="FOU19" s="418"/>
      <c r="FOV19" s="418"/>
      <c r="FOW19" s="418"/>
      <c r="FOX19" s="418"/>
      <c r="FOY19" s="418"/>
      <c r="FOZ19" s="418"/>
      <c r="FPA19" s="418"/>
      <c r="FPB19" s="418"/>
      <c r="FPC19" s="418"/>
      <c r="FPD19" s="418"/>
      <c r="FPE19" s="418"/>
      <c r="FPF19" s="418"/>
      <c r="FPG19" s="418"/>
      <c r="FPH19" s="418"/>
      <c r="FPI19" s="418"/>
      <c r="FPJ19" s="418"/>
      <c r="FPK19" s="418"/>
      <c r="FPL19" s="418"/>
      <c r="FPM19" s="418"/>
      <c r="FPN19" s="418"/>
      <c r="FPO19" s="418"/>
      <c r="FPP19" s="418"/>
      <c r="FPQ19" s="418"/>
      <c r="FPR19" s="418"/>
      <c r="FPS19" s="418"/>
      <c r="FPT19" s="418"/>
      <c r="FPU19" s="418"/>
      <c r="FPV19" s="418"/>
      <c r="FPW19" s="418"/>
      <c r="FPX19" s="418"/>
      <c r="FPY19" s="418"/>
      <c r="FPZ19" s="418"/>
      <c r="FQA19" s="418"/>
      <c r="FQB19" s="418"/>
      <c r="FQC19" s="418"/>
      <c r="FQD19" s="418"/>
      <c r="FQE19" s="418"/>
      <c r="FQF19" s="418"/>
      <c r="FQG19" s="418"/>
      <c r="FQH19" s="418"/>
      <c r="FQI19" s="418"/>
      <c r="FQJ19" s="418"/>
      <c r="FQK19" s="418"/>
      <c r="FQL19" s="418"/>
      <c r="FQM19" s="418"/>
      <c r="FQN19" s="418"/>
      <c r="FQO19" s="418"/>
      <c r="FQP19" s="418"/>
      <c r="FQQ19" s="418"/>
      <c r="FQR19" s="418"/>
      <c r="FQS19" s="418"/>
      <c r="FQT19" s="418"/>
      <c r="FQU19" s="418"/>
      <c r="FQV19" s="418"/>
      <c r="FQW19" s="418"/>
      <c r="FQX19" s="418"/>
      <c r="FQY19" s="418"/>
      <c r="FQZ19" s="418"/>
      <c r="FRA19" s="418"/>
      <c r="FRB19" s="418"/>
      <c r="FRC19" s="418"/>
      <c r="FRD19" s="418"/>
      <c r="FRE19" s="418"/>
      <c r="FRF19" s="418"/>
      <c r="FRG19" s="418"/>
      <c r="FRH19" s="418"/>
      <c r="FRI19" s="418"/>
      <c r="FRJ19" s="418"/>
      <c r="FRK19" s="418"/>
      <c r="FRL19" s="418"/>
      <c r="FRM19" s="418"/>
      <c r="FRN19" s="418"/>
      <c r="FRO19" s="418"/>
      <c r="FRP19" s="418"/>
      <c r="FRQ19" s="418"/>
      <c r="FRR19" s="418"/>
      <c r="FRS19" s="418"/>
      <c r="FRT19" s="418"/>
      <c r="FRU19" s="418"/>
      <c r="FRV19" s="418"/>
      <c r="FRW19" s="418"/>
      <c r="FRX19" s="418"/>
      <c r="FRY19" s="418"/>
      <c r="FRZ19" s="418"/>
      <c r="FSA19" s="418"/>
      <c r="FSB19" s="418"/>
      <c r="FSC19" s="418"/>
      <c r="FSD19" s="418"/>
      <c r="FSE19" s="418"/>
      <c r="FSF19" s="418"/>
      <c r="FSG19" s="418"/>
      <c r="FSH19" s="418"/>
      <c r="FSI19" s="418"/>
      <c r="FSJ19" s="418"/>
      <c r="FSK19" s="418"/>
      <c r="FSL19" s="418"/>
      <c r="FSM19" s="418"/>
      <c r="FSN19" s="418"/>
      <c r="FSO19" s="418"/>
      <c r="FSP19" s="418"/>
      <c r="FSQ19" s="418"/>
      <c r="FSR19" s="418"/>
      <c r="FSS19" s="418"/>
      <c r="FST19" s="418"/>
      <c r="FSU19" s="418"/>
      <c r="FSV19" s="418"/>
      <c r="FSW19" s="418"/>
      <c r="FSX19" s="418"/>
      <c r="FSY19" s="418"/>
      <c r="FSZ19" s="418"/>
      <c r="FTA19" s="418"/>
      <c r="FTB19" s="418"/>
      <c r="FTC19" s="418"/>
      <c r="FTD19" s="418"/>
      <c r="FTE19" s="418"/>
      <c r="FTF19" s="418"/>
      <c r="FTG19" s="418"/>
      <c r="FTH19" s="418"/>
      <c r="FTI19" s="418"/>
      <c r="FTJ19" s="418"/>
      <c r="FTK19" s="418"/>
      <c r="FTL19" s="418"/>
      <c r="FTM19" s="418"/>
      <c r="FTN19" s="418"/>
      <c r="FTO19" s="418"/>
      <c r="FTP19" s="418"/>
      <c r="FTQ19" s="418"/>
      <c r="FTR19" s="418"/>
      <c r="FTS19" s="418"/>
      <c r="FTT19" s="418"/>
      <c r="FTU19" s="418"/>
      <c r="FTV19" s="418"/>
      <c r="FTW19" s="418"/>
      <c r="FTX19" s="418"/>
      <c r="FTY19" s="418"/>
      <c r="FTZ19" s="418"/>
      <c r="FUA19" s="418"/>
      <c r="FUB19" s="418"/>
      <c r="FUC19" s="418"/>
      <c r="FUD19" s="418"/>
      <c r="FUE19" s="418"/>
      <c r="FUF19" s="418"/>
      <c r="FUG19" s="418"/>
      <c r="FUH19" s="418"/>
      <c r="FUI19" s="418"/>
      <c r="FUJ19" s="418"/>
      <c r="FUK19" s="418"/>
      <c r="FUL19" s="418"/>
      <c r="FUM19" s="418"/>
      <c r="FUN19" s="418"/>
      <c r="FUO19" s="418"/>
      <c r="FUP19" s="418"/>
      <c r="FUQ19" s="418"/>
      <c r="FUR19" s="418"/>
      <c r="FUS19" s="418"/>
      <c r="FUT19" s="418"/>
      <c r="FUU19" s="418"/>
      <c r="FUV19" s="418"/>
      <c r="FUW19" s="418"/>
      <c r="FUX19" s="418"/>
      <c r="FUY19" s="418"/>
      <c r="FUZ19" s="418"/>
      <c r="FVA19" s="418"/>
      <c r="FVB19" s="418"/>
      <c r="FVC19" s="418"/>
      <c r="FVD19" s="418"/>
      <c r="FVE19" s="418"/>
      <c r="FVF19" s="418"/>
      <c r="FVG19" s="418"/>
      <c r="FVH19" s="418"/>
      <c r="FVI19" s="418"/>
      <c r="FVJ19" s="418"/>
      <c r="FVK19" s="418"/>
      <c r="FVL19" s="418"/>
      <c r="FVM19" s="418"/>
      <c r="FVN19" s="418"/>
      <c r="FVO19" s="418"/>
      <c r="FVP19" s="418"/>
      <c r="FVQ19" s="418"/>
      <c r="FVR19" s="418"/>
      <c r="FVS19" s="418"/>
      <c r="FVT19" s="418"/>
      <c r="FVU19" s="418"/>
      <c r="FVV19" s="418"/>
      <c r="FVW19" s="418"/>
      <c r="FVX19" s="418"/>
      <c r="FVY19" s="418"/>
      <c r="FVZ19" s="418"/>
      <c r="FWA19" s="418"/>
      <c r="FWB19" s="418"/>
      <c r="FWC19" s="418"/>
      <c r="FWD19" s="418"/>
      <c r="FWE19" s="418"/>
      <c r="FWF19" s="418"/>
      <c r="FWG19" s="418"/>
      <c r="FWH19" s="418"/>
      <c r="FWI19" s="418"/>
      <c r="FWJ19" s="418"/>
      <c r="FWK19" s="418"/>
      <c r="FWL19" s="418"/>
      <c r="FWM19" s="418"/>
      <c r="FWN19" s="418"/>
      <c r="FWO19" s="418"/>
      <c r="FWP19" s="418"/>
      <c r="FWQ19" s="418"/>
      <c r="FWR19" s="418"/>
      <c r="FWS19" s="418"/>
      <c r="FWT19" s="418"/>
      <c r="FWU19" s="418"/>
      <c r="FWV19" s="418"/>
      <c r="FWW19" s="418"/>
      <c r="FWX19" s="418"/>
      <c r="FWY19" s="418"/>
      <c r="FWZ19" s="418"/>
      <c r="FXA19" s="418"/>
      <c r="FXB19" s="418"/>
      <c r="FXC19" s="418"/>
      <c r="FXD19" s="418"/>
      <c r="FXE19" s="418"/>
      <c r="FXF19" s="418"/>
      <c r="FXG19" s="418"/>
      <c r="FXH19" s="418"/>
      <c r="FXI19" s="418"/>
      <c r="FXJ19" s="418"/>
      <c r="FXK19" s="418"/>
      <c r="FXL19" s="418"/>
      <c r="FXM19" s="418"/>
      <c r="FXN19" s="418"/>
      <c r="FXO19" s="418"/>
      <c r="FXP19" s="418"/>
      <c r="FXQ19" s="418"/>
      <c r="FXR19" s="418"/>
      <c r="FXS19" s="418"/>
      <c r="FXT19" s="418"/>
      <c r="FXU19" s="418"/>
      <c r="FXV19" s="418"/>
      <c r="FXW19" s="418"/>
      <c r="FXX19" s="418"/>
      <c r="FXY19" s="418"/>
      <c r="FXZ19" s="418"/>
      <c r="FYA19" s="418"/>
      <c r="FYB19" s="418"/>
      <c r="FYC19" s="418"/>
      <c r="FYD19" s="418"/>
      <c r="FYE19" s="418"/>
      <c r="FYF19" s="418"/>
      <c r="FYG19" s="418"/>
      <c r="FYH19" s="418"/>
      <c r="FYI19" s="418"/>
      <c r="FYJ19" s="418"/>
      <c r="FYK19" s="418"/>
      <c r="FYL19" s="418"/>
      <c r="FYM19" s="418"/>
      <c r="FYN19" s="418"/>
      <c r="FYO19" s="418"/>
      <c r="FYP19" s="418"/>
      <c r="FYQ19" s="418"/>
      <c r="FYR19" s="418"/>
      <c r="FYS19" s="418"/>
      <c r="FYT19" s="418"/>
      <c r="FYU19" s="418"/>
      <c r="FYV19" s="418"/>
      <c r="FYW19" s="418"/>
      <c r="FYX19" s="418"/>
      <c r="FYY19" s="418"/>
      <c r="FYZ19" s="418"/>
      <c r="FZA19" s="418"/>
      <c r="FZB19" s="418"/>
      <c r="FZC19" s="418"/>
      <c r="FZD19" s="418"/>
      <c r="FZE19" s="418"/>
      <c r="FZF19" s="418"/>
      <c r="FZG19" s="418"/>
      <c r="FZH19" s="418"/>
      <c r="FZI19" s="418"/>
      <c r="FZJ19" s="418"/>
      <c r="FZK19" s="418"/>
      <c r="FZL19" s="418"/>
      <c r="FZM19" s="418"/>
      <c r="FZN19" s="418"/>
      <c r="FZO19" s="418"/>
      <c r="FZP19" s="418"/>
      <c r="FZQ19" s="418"/>
      <c r="FZR19" s="418"/>
      <c r="FZS19" s="418"/>
      <c r="FZT19" s="418"/>
      <c r="FZU19" s="418"/>
      <c r="FZV19" s="418"/>
      <c r="FZW19" s="418"/>
      <c r="FZX19" s="418"/>
      <c r="FZY19" s="418"/>
      <c r="FZZ19" s="418"/>
      <c r="GAA19" s="418"/>
      <c r="GAB19" s="418"/>
      <c r="GAC19" s="418"/>
      <c r="GAD19" s="418"/>
      <c r="GAE19" s="418"/>
      <c r="GAF19" s="418"/>
      <c r="GAG19" s="418"/>
      <c r="GAH19" s="418"/>
      <c r="GAI19" s="418"/>
      <c r="GAJ19" s="418"/>
      <c r="GAK19" s="418"/>
      <c r="GAL19" s="418"/>
      <c r="GAM19" s="418"/>
      <c r="GAN19" s="418"/>
      <c r="GAO19" s="418"/>
      <c r="GAP19" s="418"/>
      <c r="GAQ19" s="418"/>
      <c r="GAR19" s="418"/>
      <c r="GAS19" s="418"/>
      <c r="GAT19" s="418"/>
      <c r="GAU19" s="418"/>
      <c r="GAV19" s="418"/>
      <c r="GAW19" s="418"/>
      <c r="GAX19" s="418"/>
      <c r="GAY19" s="418"/>
      <c r="GAZ19" s="418"/>
      <c r="GBA19" s="418"/>
      <c r="GBB19" s="418"/>
      <c r="GBC19" s="418"/>
      <c r="GBD19" s="418"/>
      <c r="GBE19" s="418"/>
      <c r="GBF19" s="418"/>
      <c r="GBG19" s="418"/>
      <c r="GBH19" s="418"/>
      <c r="GBI19" s="418"/>
      <c r="GBJ19" s="418"/>
      <c r="GBK19" s="418"/>
      <c r="GBL19" s="418"/>
      <c r="GBM19" s="418"/>
      <c r="GBN19" s="418"/>
      <c r="GBO19" s="418"/>
      <c r="GBP19" s="418"/>
      <c r="GBQ19" s="418"/>
      <c r="GBR19" s="418"/>
      <c r="GBS19" s="418"/>
      <c r="GBT19" s="418"/>
      <c r="GBU19" s="418"/>
      <c r="GBV19" s="418"/>
      <c r="GBW19" s="418"/>
      <c r="GBX19" s="418"/>
      <c r="GBY19" s="418"/>
      <c r="GBZ19" s="418"/>
      <c r="GCA19" s="418"/>
      <c r="GCB19" s="418"/>
      <c r="GCC19" s="418"/>
      <c r="GCD19" s="418"/>
      <c r="GCE19" s="418"/>
      <c r="GCF19" s="418"/>
      <c r="GCG19" s="418"/>
      <c r="GCH19" s="418"/>
      <c r="GCI19" s="418"/>
      <c r="GCJ19" s="418"/>
      <c r="GCK19" s="418"/>
      <c r="GCL19" s="418"/>
      <c r="GCM19" s="418"/>
      <c r="GCN19" s="418"/>
      <c r="GCO19" s="418"/>
      <c r="GCP19" s="418"/>
      <c r="GCQ19" s="418"/>
      <c r="GCR19" s="418"/>
      <c r="GCS19" s="418"/>
      <c r="GCT19" s="418"/>
      <c r="GCU19" s="418"/>
      <c r="GCV19" s="418"/>
      <c r="GCW19" s="418"/>
      <c r="GCX19" s="418"/>
      <c r="GCY19" s="418"/>
      <c r="GCZ19" s="418"/>
      <c r="GDA19" s="418"/>
      <c r="GDB19" s="418"/>
      <c r="GDC19" s="418"/>
      <c r="GDD19" s="418"/>
      <c r="GDE19" s="418"/>
      <c r="GDF19" s="418"/>
      <c r="GDG19" s="418"/>
      <c r="GDH19" s="418"/>
      <c r="GDI19" s="418"/>
      <c r="GDJ19" s="418"/>
      <c r="GDK19" s="418"/>
      <c r="GDL19" s="418"/>
      <c r="GDM19" s="418"/>
      <c r="GDN19" s="418"/>
      <c r="GDO19" s="418"/>
      <c r="GDP19" s="418"/>
      <c r="GDQ19" s="418"/>
      <c r="GDR19" s="418"/>
      <c r="GDS19" s="418"/>
      <c r="GDT19" s="418"/>
      <c r="GDU19" s="418"/>
      <c r="GDV19" s="418"/>
      <c r="GDW19" s="418"/>
      <c r="GDX19" s="418"/>
      <c r="GDY19" s="418"/>
      <c r="GDZ19" s="418"/>
      <c r="GEA19" s="418"/>
      <c r="GEB19" s="418"/>
      <c r="GEC19" s="418"/>
      <c r="GED19" s="418"/>
      <c r="GEE19" s="418"/>
      <c r="GEF19" s="418"/>
      <c r="GEG19" s="418"/>
      <c r="GEH19" s="418"/>
      <c r="GEI19" s="418"/>
      <c r="GEJ19" s="418"/>
      <c r="GEK19" s="418"/>
      <c r="GEL19" s="418"/>
      <c r="GEM19" s="418"/>
      <c r="GEN19" s="418"/>
      <c r="GEO19" s="418"/>
      <c r="GEP19" s="418"/>
      <c r="GEQ19" s="418"/>
      <c r="GER19" s="418"/>
      <c r="GES19" s="418"/>
      <c r="GET19" s="418"/>
      <c r="GEU19" s="418"/>
      <c r="GEV19" s="418"/>
      <c r="GEW19" s="418"/>
      <c r="GEX19" s="418"/>
      <c r="GEY19" s="418"/>
      <c r="GEZ19" s="418"/>
      <c r="GFA19" s="418"/>
      <c r="GFB19" s="418"/>
      <c r="GFC19" s="418"/>
      <c r="GFD19" s="418"/>
      <c r="GFE19" s="418"/>
      <c r="GFF19" s="418"/>
      <c r="GFG19" s="418"/>
      <c r="GFH19" s="418"/>
      <c r="GFI19" s="418"/>
      <c r="GFJ19" s="418"/>
      <c r="GFK19" s="418"/>
      <c r="GFL19" s="418"/>
      <c r="GFM19" s="418"/>
      <c r="GFN19" s="418"/>
      <c r="GFO19" s="418"/>
      <c r="GFP19" s="418"/>
      <c r="GFQ19" s="418"/>
      <c r="GFR19" s="418"/>
      <c r="GFS19" s="418"/>
      <c r="GFT19" s="418"/>
      <c r="GFU19" s="418"/>
      <c r="GFV19" s="418"/>
      <c r="GFW19" s="418"/>
      <c r="GFX19" s="418"/>
      <c r="GFY19" s="418"/>
      <c r="GFZ19" s="418"/>
      <c r="GGA19" s="418"/>
      <c r="GGB19" s="418"/>
      <c r="GGC19" s="418"/>
      <c r="GGD19" s="418"/>
      <c r="GGE19" s="418"/>
      <c r="GGF19" s="418"/>
      <c r="GGG19" s="418"/>
      <c r="GGH19" s="418"/>
      <c r="GGI19" s="418"/>
      <c r="GGJ19" s="418"/>
      <c r="GGK19" s="418"/>
      <c r="GGL19" s="418"/>
      <c r="GGM19" s="418"/>
      <c r="GGN19" s="418"/>
      <c r="GGO19" s="418"/>
      <c r="GGP19" s="418"/>
      <c r="GGQ19" s="418"/>
      <c r="GGR19" s="418"/>
      <c r="GGS19" s="418"/>
      <c r="GGT19" s="418"/>
      <c r="GGU19" s="418"/>
      <c r="GGV19" s="418"/>
      <c r="GGW19" s="418"/>
      <c r="GGX19" s="418"/>
      <c r="GGY19" s="418"/>
      <c r="GGZ19" s="418"/>
      <c r="GHA19" s="418"/>
      <c r="GHB19" s="418"/>
      <c r="GHC19" s="418"/>
      <c r="GHD19" s="418"/>
      <c r="GHE19" s="418"/>
      <c r="GHF19" s="418"/>
      <c r="GHG19" s="418"/>
      <c r="GHH19" s="418"/>
      <c r="GHI19" s="418"/>
      <c r="GHJ19" s="418"/>
      <c r="GHK19" s="418"/>
      <c r="GHL19" s="418"/>
      <c r="GHM19" s="418"/>
      <c r="GHN19" s="418"/>
      <c r="GHO19" s="418"/>
      <c r="GHP19" s="418"/>
      <c r="GHQ19" s="418"/>
      <c r="GHR19" s="418"/>
      <c r="GHS19" s="418"/>
      <c r="GHT19" s="418"/>
      <c r="GHU19" s="418"/>
      <c r="GHV19" s="418"/>
      <c r="GHW19" s="418"/>
      <c r="GHX19" s="418"/>
      <c r="GHY19" s="418"/>
      <c r="GHZ19" s="418"/>
      <c r="GIA19" s="418"/>
      <c r="GIB19" s="418"/>
      <c r="GIC19" s="418"/>
      <c r="GID19" s="418"/>
      <c r="GIE19" s="418"/>
      <c r="GIF19" s="418"/>
      <c r="GIG19" s="418"/>
      <c r="GIH19" s="418"/>
      <c r="GII19" s="418"/>
      <c r="GIJ19" s="418"/>
      <c r="GIK19" s="418"/>
      <c r="GIL19" s="418"/>
      <c r="GIM19" s="418"/>
      <c r="GIN19" s="418"/>
      <c r="GIO19" s="418"/>
      <c r="GIP19" s="418"/>
      <c r="GIQ19" s="418"/>
      <c r="GIR19" s="418"/>
      <c r="GIS19" s="418"/>
      <c r="GIT19" s="418"/>
      <c r="GIU19" s="418"/>
      <c r="GIV19" s="418"/>
      <c r="GIW19" s="418"/>
      <c r="GIX19" s="418"/>
      <c r="GIY19" s="418"/>
      <c r="GIZ19" s="418"/>
      <c r="GJA19" s="418"/>
      <c r="GJB19" s="418"/>
      <c r="GJC19" s="418"/>
      <c r="GJD19" s="418"/>
      <c r="GJE19" s="418"/>
      <c r="GJF19" s="418"/>
      <c r="GJG19" s="418"/>
      <c r="GJH19" s="418"/>
      <c r="GJI19" s="418"/>
      <c r="GJJ19" s="418"/>
      <c r="GJK19" s="418"/>
      <c r="GJL19" s="418"/>
      <c r="GJM19" s="418"/>
      <c r="GJN19" s="418"/>
      <c r="GJO19" s="418"/>
      <c r="GJP19" s="418"/>
      <c r="GJQ19" s="418"/>
      <c r="GJR19" s="418"/>
      <c r="GJS19" s="418"/>
      <c r="GJT19" s="418"/>
      <c r="GJU19" s="418"/>
      <c r="GJV19" s="418"/>
      <c r="GJW19" s="418"/>
      <c r="GJX19" s="418"/>
      <c r="GJY19" s="418"/>
      <c r="GJZ19" s="418"/>
      <c r="GKA19" s="418"/>
      <c r="GKB19" s="418"/>
      <c r="GKC19" s="418"/>
      <c r="GKD19" s="418"/>
      <c r="GKE19" s="418"/>
      <c r="GKF19" s="418"/>
      <c r="GKG19" s="418"/>
      <c r="GKH19" s="418"/>
      <c r="GKI19" s="418"/>
      <c r="GKJ19" s="418"/>
      <c r="GKK19" s="418"/>
      <c r="GKL19" s="418"/>
      <c r="GKM19" s="418"/>
      <c r="GKN19" s="418"/>
      <c r="GKO19" s="418"/>
      <c r="GKP19" s="418"/>
      <c r="GKQ19" s="418"/>
      <c r="GKR19" s="418"/>
      <c r="GKS19" s="418"/>
      <c r="GKT19" s="418"/>
      <c r="GKU19" s="418"/>
      <c r="GKV19" s="418"/>
      <c r="GKW19" s="418"/>
      <c r="GKX19" s="418"/>
      <c r="GKY19" s="418"/>
      <c r="GKZ19" s="418"/>
      <c r="GLA19" s="418"/>
      <c r="GLB19" s="418"/>
      <c r="GLC19" s="418"/>
      <c r="GLD19" s="418"/>
      <c r="GLE19" s="418"/>
      <c r="GLF19" s="418"/>
      <c r="GLG19" s="418"/>
      <c r="GLH19" s="418"/>
      <c r="GLI19" s="418"/>
      <c r="GLJ19" s="418"/>
      <c r="GLK19" s="418"/>
      <c r="GLL19" s="418"/>
      <c r="GLM19" s="418"/>
      <c r="GLN19" s="418"/>
      <c r="GLO19" s="418"/>
      <c r="GLP19" s="418"/>
      <c r="GLQ19" s="418"/>
      <c r="GLR19" s="418"/>
      <c r="GLS19" s="418"/>
      <c r="GLT19" s="418"/>
      <c r="GLU19" s="418"/>
      <c r="GLV19" s="418"/>
      <c r="GLW19" s="418"/>
      <c r="GLX19" s="418"/>
      <c r="GLY19" s="418"/>
      <c r="GLZ19" s="418"/>
      <c r="GMA19" s="418"/>
      <c r="GMB19" s="418"/>
      <c r="GMC19" s="418"/>
      <c r="GMD19" s="418"/>
      <c r="GME19" s="418"/>
      <c r="GMF19" s="418"/>
      <c r="GMG19" s="418"/>
      <c r="GMH19" s="418"/>
      <c r="GMI19" s="418"/>
      <c r="GMJ19" s="418"/>
      <c r="GMK19" s="418"/>
      <c r="GML19" s="418"/>
      <c r="GMM19" s="418"/>
      <c r="GMN19" s="418"/>
      <c r="GMO19" s="418"/>
      <c r="GMP19" s="418"/>
      <c r="GMQ19" s="418"/>
      <c r="GMR19" s="418"/>
      <c r="GMS19" s="418"/>
      <c r="GMT19" s="418"/>
      <c r="GMU19" s="418"/>
      <c r="GMV19" s="418"/>
      <c r="GMW19" s="418"/>
      <c r="GMX19" s="418"/>
      <c r="GMY19" s="418"/>
      <c r="GMZ19" s="418"/>
      <c r="GNA19" s="418"/>
      <c r="GNB19" s="418"/>
      <c r="GNC19" s="418"/>
      <c r="GND19" s="418"/>
      <c r="GNE19" s="418"/>
      <c r="GNF19" s="418"/>
      <c r="GNG19" s="418"/>
      <c r="GNH19" s="418"/>
      <c r="GNI19" s="418"/>
      <c r="GNJ19" s="418"/>
      <c r="GNK19" s="418"/>
      <c r="GNL19" s="418"/>
      <c r="GNM19" s="418"/>
      <c r="GNN19" s="418"/>
      <c r="GNO19" s="418"/>
      <c r="GNP19" s="418"/>
      <c r="GNQ19" s="418"/>
      <c r="GNR19" s="418"/>
      <c r="GNS19" s="418"/>
      <c r="GNT19" s="418"/>
      <c r="GNU19" s="418"/>
      <c r="GNV19" s="418"/>
      <c r="GNW19" s="418"/>
      <c r="GNX19" s="418"/>
      <c r="GNY19" s="418"/>
      <c r="GNZ19" s="418"/>
      <c r="GOA19" s="418"/>
      <c r="GOB19" s="418"/>
      <c r="GOC19" s="418"/>
      <c r="GOD19" s="418"/>
      <c r="GOE19" s="418"/>
      <c r="GOF19" s="418"/>
      <c r="GOG19" s="418"/>
      <c r="GOH19" s="418"/>
      <c r="GOI19" s="418"/>
      <c r="GOJ19" s="418"/>
      <c r="GOK19" s="418"/>
      <c r="GOL19" s="418"/>
      <c r="GOM19" s="418"/>
      <c r="GON19" s="418"/>
      <c r="GOO19" s="418"/>
      <c r="GOP19" s="418"/>
      <c r="GOQ19" s="418"/>
      <c r="GOR19" s="418"/>
      <c r="GOS19" s="418"/>
      <c r="GOT19" s="418"/>
      <c r="GOU19" s="418"/>
      <c r="GOV19" s="418"/>
      <c r="GOW19" s="418"/>
      <c r="GOX19" s="418"/>
      <c r="GOY19" s="418"/>
      <c r="GOZ19" s="418"/>
      <c r="GPA19" s="418"/>
      <c r="GPB19" s="418"/>
      <c r="GPC19" s="418"/>
      <c r="GPD19" s="418"/>
      <c r="GPE19" s="418"/>
      <c r="GPF19" s="418"/>
      <c r="GPG19" s="418"/>
      <c r="GPH19" s="418"/>
      <c r="GPI19" s="418"/>
      <c r="GPJ19" s="418"/>
      <c r="GPK19" s="418"/>
      <c r="GPL19" s="418"/>
      <c r="GPM19" s="418"/>
      <c r="GPN19" s="418"/>
      <c r="GPO19" s="418"/>
      <c r="GPP19" s="418"/>
      <c r="GPQ19" s="418"/>
      <c r="GPR19" s="418"/>
      <c r="GPS19" s="418"/>
      <c r="GPT19" s="418"/>
      <c r="GPU19" s="418"/>
      <c r="GPV19" s="418"/>
      <c r="GPW19" s="418"/>
      <c r="GPX19" s="418"/>
      <c r="GPY19" s="418"/>
      <c r="GPZ19" s="418"/>
      <c r="GQA19" s="418"/>
      <c r="GQB19" s="418"/>
      <c r="GQC19" s="418"/>
      <c r="GQD19" s="418"/>
      <c r="GQE19" s="418"/>
      <c r="GQF19" s="418"/>
      <c r="GQG19" s="418"/>
      <c r="GQH19" s="418"/>
      <c r="GQI19" s="418"/>
      <c r="GQJ19" s="418"/>
      <c r="GQK19" s="418"/>
      <c r="GQL19" s="418"/>
      <c r="GQM19" s="418"/>
      <c r="GQN19" s="418"/>
      <c r="GQO19" s="418"/>
      <c r="GQP19" s="418"/>
      <c r="GQQ19" s="418"/>
      <c r="GQR19" s="418"/>
      <c r="GQS19" s="418"/>
      <c r="GQT19" s="418"/>
      <c r="GQU19" s="418"/>
      <c r="GQV19" s="418"/>
      <c r="GQW19" s="418"/>
      <c r="GQX19" s="418"/>
      <c r="GQY19" s="418"/>
      <c r="GQZ19" s="418"/>
      <c r="GRA19" s="418"/>
      <c r="GRB19" s="418"/>
      <c r="GRC19" s="418"/>
      <c r="GRD19" s="418"/>
      <c r="GRE19" s="418"/>
      <c r="GRF19" s="418"/>
      <c r="GRG19" s="418"/>
      <c r="GRH19" s="418"/>
      <c r="GRI19" s="418"/>
      <c r="GRJ19" s="418"/>
      <c r="GRK19" s="418"/>
      <c r="GRL19" s="418"/>
      <c r="GRM19" s="418"/>
      <c r="GRN19" s="418"/>
      <c r="GRO19" s="418"/>
      <c r="GRP19" s="418"/>
      <c r="GRQ19" s="418"/>
      <c r="GRR19" s="418"/>
      <c r="GRS19" s="418"/>
      <c r="GRT19" s="418"/>
      <c r="GRU19" s="418"/>
      <c r="GRV19" s="418"/>
      <c r="GRW19" s="418"/>
      <c r="GRX19" s="418"/>
      <c r="GRY19" s="418"/>
      <c r="GRZ19" s="418"/>
      <c r="GSA19" s="418"/>
      <c r="GSB19" s="418"/>
      <c r="GSC19" s="418"/>
      <c r="GSD19" s="418"/>
      <c r="GSE19" s="418"/>
      <c r="GSF19" s="418"/>
      <c r="GSG19" s="418"/>
      <c r="GSH19" s="418"/>
      <c r="GSI19" s="418"/>
      <c r="GSJ19" s="418"/>
      <c r="GSK19" s="418"/>
      <c r="GSL19" s="418"/>
      <c r="GSM19" s="418"/>
      <c r="GSN19" s="418"/>
      <c r="GSO19" s="418"/>
      <c r="GSP19" s="418"/>
      <c r="GSQ19" s="418"/>
      <c r="GSR19" s="418"/>
      <c r="GSS19" s="418"/>
      <c r="GST19" s="418"/>
      <c r="GSU19" s="418"/>
      <c r="GSV19" s="418"/>
      <c r="GSW19" s="418"/>
      <c r="GSX19" s="418"/>
      <c r="GSY19" s="418"/>
      <c r="GSZ19" s="418"/>
      <c r="GTA19" s="418"/>
      <c r="GTB19" s="418"/>
      <c r="GTC19" s="418"/>
      <c r="GTD19" s="418"/>
      <c r="GTE19" s="418"/>
      <c r="GTF19" s="418"/>
      <c r="GTG19" s="418"/>
      <c r="GTH19" s="418"/>
      <c r="GTI19" s="418"/>
      <c r="GTJ19" s="418"/>
      <c r="GTK19" s="418"/>
      <c r="GTL19" s="418"/>
      <c r="GTM19" s="418"/>
      <c r="GTN19" s="418"/>
      <c r="GTO19" s="418"/>
      <c r="GTP19" s="418"/>
      <c r="GTQ19" s="418"/>
      <c r="GTR19" s="418"/>
      <c r="GTS19" s="418"/>
      <c r="GTT19" s="418"/>
      <c r="GTU19" s="418"/>
      <c r="GTV19" s="418"/>
      <c r="GTW19" s="418"/>
      <c r="GTX19" s="418"/>
      <c r="GTY19" s="418"/>
      <c r="GTZ19" s="418"/>
      <c r="GUA19" s="418"/>
      <c r="GUB19" s="418"/>
      <c r="GUC19" s="418"/>
      <c r="GUD19" s="418"/>
      <c r="GUE19" s="418"/>
      <c r="GUF19" s="418"/>
      <c r="GUG19" s="418"/>
      <c r="GUH19" s="418"/>
      <c r="GUI19" s="418"/>
      <c r="GUJ19" s="418"/>
      <c r="GUK19" s="418"/>
      <c r="GUL19" s="418"/>
      <c r="GUM19" s="418"/>
      <c r="GUN19" s="418"/>
      <c r="GUO19" s="418"/>
      <c r="GUP19" s="418"/>
      <c r="GUQ19" s="418"/>
      <c r="GUR19" s="418"/>
      <c r="GUS19" s="418"/>
      <c r="GUT19" s="418"/>
      <c r="GUU19" s="418"/>
      <c r="GUV19" s="418"/>
      <c r="GUW19" s="418"/>
      <c r="GUX19" s="418"/>
      <c r="GUY19" s="418"/>
      <c r="GUZ19" s="418"/>
      <c r="GVA19" s="418"/>
      <c r="GVB19" s="418"/>
      <c r="GVC19" s="418"/>
      <c r="GVD19" s="418"/>
      <c r="GVE19" s="418"/>
      <c r="GVF19" s="418"/>
      <c r="GVG19" s="418"/>
      <c r="GVH19" s="418"/>
      <c r="GVI19" s="418"/>
      <c r="GVJ19" s="418"/>
      <c r="GVK19" s="418"/>
      <c r="GVL19" s="418"/>
      <c r="GVM19" s="418"/>
      <c r="GVN19" s="418"/>
      <c r="GVO19" s="418"/>
      <c r="GVP19" s="418"/>
      <c r="GVQ19" s="418"/>
      <c r="GVR19" s="418"/>
      <c r="GVS19" s="418"/>
      <c r="GVT19" s="418"/>
      <c r="GVU19" s="418"/>
      <c r="GVV19" s="418"/>
      <c r="GVW19" s="418"/>
      <c r="GVX19" s="418"/>
      <c r="GVY19" s="418"/>
      <c r="GVZ19" s="418"/>
      <c r="GWA19" s="418"/>
      <c r="GWB19" s="418"/>
      <c r="GWC19" s="418"/>
      <c r="GWD19" s="418"/>
      <c r="GWE19" s="418"/>
      <c r="GWF19" s="418"/>
      <c r="GWG19" s="418"/>
      <c r="GWH19" s="418"/>
      <c r="GWI19" s="418"/>
      <c r="GWJ19" s="418"/>
      <c r="GWK19" s="418"/>
      <c r="GWL19" s="418"/>
      <c r="GWM19" s="418"/>
      <c r="GWN19" s="418"/>
      <c r="GWO19" s="418"/>
      <c r="GWP19" s="418"/>
      <c r="GWQ19" s="418"/>
      <c r="GWR19" s="418"/>
      <c r="GWS19" s="418"/>
      <c r="GWT19" s="418"/>
      <c r="GWU19" s="418"/>
      <c r="GWV19" s="418"/>
      <c r="GWW19" s="418"/>
      <c r="GWX19" s="418"/>
      <c r="GWY19" s="418"/>
      <c r="GWZ19" s="418"/>
      <c r="GXA19" s="418"/>
      <c r="GXB19" s="418"/>
      <c r="GXC19" s="418"/>
      <c r="GXD19" s="418"/>
      <c r="GXE19" s="418"/>
      <c r="GXF19" s="418"/>
      <c r="GXG19" s="418"/>
      <c r="GXH19" s="418"/>
      <c r="GXI19" s="418"/>
      <c r="GXJ19" s="418"/>
      <c r="GXK19" s="418"/>
      <c r="GXL19" s="418"/>
      <c r="GXM19" s="418"/>
      <c r="GXN19" s="418"/>
      <c r="GXO19" s="418"/>
      <c r="GXP19" s="418"/>
      <c r="GXQ19" s="418"/>
      <c r="GXR19" s="418"/>
      <c r="GXS19" s="418"/>
      <c r="GXT19" s="418"/>
      <c r="GXU19" s="418"/>
      <c r="GXV19" s="418"/>
      <c r="GXW19" s="418"/>
      <c r="GXX19" s="418"/>
      <c r="GXY19" s="418"/>
      <c r="GXZ19" s="418"/>
      <c r="GYA19" s="418"/>
      <c r="GYB19" s="418"/>
      <c r="GYC19" s="418"/>
      <c r="GYD19" s="418"/>
      <c r="GYE19" s="418"/>
      <c r="GYF19" s="418"/>
      <c r="GYG19" s="418"/>
      <c r="GYH19" s="418"/>
      <c r="GYI19" s="418"/>
      <c r="GYJ19" s="418"/>
      <c r="GYK19" s="418"/>
      <c r="GYL19" s="418"/>
      <c r="GYM19" s="418"/>
      <c r="GYN19" s="418"/>
      <c r="GYO19" s="418"/>
      <c r="GYP19" s="418"/>
      <c r="GYQ19" s="418"/>
      <c r="GYR19" s="418"/>
      <c r="GYS19" s="418"/>
      <c r="GYT19" s="418"/>
      <c r="GYU19" s="418"/>
      <c r="GYV19" s="418"/>
      <c r="GYW19" s="418"/>
      <c r="GYX19" s="418"/>
      <c r="GYY19" s="418"/>
      <c r="GYZ19" s="418"/>
      <c r="GZA19" s="418"/>
      <c r="GZB19" s="418"/>
      <c r="GZC19" s="418"/>
      <c r="GZD19" s="418"/>
      <c r="GZE19" s="418"/>
      <c r="GZF19" s="418"/>
      <c r="GZG19" s="418"/>
      <c r="GZH19" s="418"/>
      <c r="GZI19" s="418"/>
      <c r="GZJ19" s="418"/>
      <c r="GZK19" s="418"/>
      <c r="GZL19" s="418"/>
      <c r="GZM19" s="418"/>
      <c r="GZN19" s="418"/>
      <c r="GZO19" s="418"/>
      <c r="GZP19" s="418"/>
      <c r="GZQ19" s="418"/>
      <c r="GZR19" s="418"/>
      <c r="GZS19" s="418"/>
      <c r="GZT19" s="418"/>
      <c r="GZU19" s="418"/>
      <c r="GZV19" s="418"/>
      <c r="GZW19" s="418"/>
      <c r="GZX19" s="418"/>
      <c r="GZY19" s="418"/>
      <c r="GZZ19" s="418"/>
      <c r="HAA19" s="418"/>
      <c r="HAB19" s="418"/>
      <c r="HAC19" s="418"/>
      <c r="HAD19" s="418"/>
      <c r="HAE19" s="418"/>
      <c r="HAF19" s="418"/>
      <c r="HAG19" s="418"/>
      <c r="HAH19" s="418"/>
      <c r="HAI19" s="418"/>
      <c r="HAJ19" s="418"/>
      <c r="HAK19" s="418"/>
      <c r="HAL19" s="418"/>
      <c r="HAM19" s="418"/>
      <c r="HAN19" s="418"/>
      <c r="HAO19" s="418"/>
      <c r="HAP19" s="418"/>
      <c r="HAQ19" s="418"/>
      <c r="HAR19" s="418"/>
      <c r="HAS19" s="418"/>
      <c r="HAT19" s="418"/>
      <c r="HAU19" s="418"/>
      <c r="HAV19" s="418"/>
      <c r="HAW19" s="418"/>
      <c r="HAX19" s="418"/>
      <c r="HAY19" s="418"/>
      <c r="HAZ19" s="418"/>
      <c r="HBA19" s="418"/>
      <c r="HBB19" s="418"/>
      <c r="HBC19" s="418"/>
      <c r="HBD19" s="418"/>
      <c r="HBE19" s="418"/>
      <c r="HBF19" s="418"/>
      <c r="HBG19" s="418"/>
      <c r="HBH19" s="418"/>
      <c r="HBI19" s="418"/>
      <c r="HBJ19" s="418"/>
      <c r="HBK19" s="418"/>
      <c r="HBL19" s="418"/>
      <c r="HBM19" s="418"/>
      <c r="HBN19" s="418"/>
      <c r="HBO19" s="418"/>
      <c r="HBP19" s="418"/>
      <c r="HBQ19" s="418"/>
      <c r="HBR19" s="418"/>
      <c r="HBS19" s="418"/>
      <c r="HBT19" s="418"/>
      <c r="HBU19" s="418"/>
      <c r="HBV19" s="418"/>
      <c r="HBW19" s="418"/>
      <c r="HBX19" s="418"/>
      <c r="HBY19" s="418"/>
      <c r="HBZ19" s="418"/>
      <c r="HCA19" s="418"/>
      <c r="HCB19" s="418"/>
      <c r="HCC19" s="418"/>
      <c r="HCD19" s="418"/>
      <c r="HCE19" s="418"/>
      <c r="HCF19" s="418"/>
      <c r="HCG19" s="418"/>
      <c r="HCH19" s="418"/>
      <c r="HCI19" s="418"/>
      <c r="HCJ19" s="418"/>
      <c r="HCK19" s="418"/>
      <c r="HCL19" s="418"/>
      <c r="HCM19" s="418"/>
      <c r="HCN19" s="418"/>
      <c r="HCO19" s="418"/>
      <c r="HCP19" s="418"/>
      <c r="HCQ19" s="418"/>
      <c r="HCR19" s="418"/>
      <c r="HCS19" s="418"/>
      <c r="HCT19" s="418"/>
      <c r="HCU19" s="418"/>
      <c r="HCV19" s="418"/>
      <c r="HCW19" s="418"/>
      <c r="HCX19" s="418"/>
      <c r="HCY19" s="418"/>
      <c r="HCZ19" s="418"/>
      <c r="HDA19" s="418"/>
      <c r="HDB19" s="418"/>
      <c r="HDC19" s="418"/>
      <c r="HDD19" s="418"/>
      <c r="HDE19" s="418"/>
      <c r="HDF19" s="418"/>
      <c r="HDG19" s="418"/>
      <c r="HDH19" s="418"/>
      <c r="HDI19" s="418"/>
      <c r="HDJ19" s="418"/>
      <c r="HDK19" s="418"/>
      <c r="HDL19" s="418"/>
      <c r="HDM19" s="418"/>
      <c r="HDN19" s="418"/>
      <c r="HDO19" s="418"/>
      <c r="HDP19" s="418"/>
      <c r="HDQ19" s="418"/>
      <c r="HDR19" s="418"/>
      <c r="HDS19" s="418"/>
      <c r="HDT19" s="418"/>
      <c r="HDU19" s="418"/>
      <c r="HDV19" s="418"/>
      <c r="HDW19" s="418"/>
      <c r="HDX19" s="418"/>
      <c r="HDY19" s="418"/>
      <c r="HDZ19" s="418"/>
      <c r="HEA19" s="418"/>
      <c r="HEB19" s="418"/>
      <c r="HEC19" s="418"/>
      <c r="HED19" s="418"/>
      <c r="HEE19" s="418"/>
      <c r="HEF19" s="418"/>
      <c r="HEG19" s="418"/>
      <c r="HEH19" s="418"/>
      <c r="HEI19" s="418"/>
      <c r="HEJ19" s="418"/>
      <c r="HEK19" s="418"/>
      <c r="HEL19" s="418"/>
      <c r="HEM19" s="418"/>
      <c r="HEN19" s="418"/>
      <c r="HEO19" s="418"/>
      <c r="HEP19" s="418"/>
      <c r="HEQ19" s="418"/>
      <c r="HER19" s="418"/>
      <c r="HES19" s="418"/>
      <c r="HET19" s="418"/>
      <c r="HEU19" s="418"/>
      <c r="HEV19" s="418"/>
      <c r="HEW19" s="418"/>
      <c r="HEX19" s="418"/>
      <c r="HEY19" s="418"/>
      <c r="HEZ19" s="418"/>
      <c r="HFA19" s="418"/>
      <c r="HFB19" s="418"/>
      <c r="HFC19" s="418"/>
      <c r="HFD19" s="418"/>
      <c r="HFE19" s="418"/>
      <c r="HFF19" s="418"/>
      <c r="HFG19" s="418"/>
      <c r="HFH19" s="418"/>
      <c r="HFI19" s="418"/>
      <c r="HFJ19" s="418"/>
      <c r="HFK19" s="418"/>
      <c r="HFL19" s="418"/>
      <c r="HFM19" s="418"/>
      <c r="HFN19" s="418"/>
      <c r="HFO19" s="418"/>
      <c r="HFP19" s="418"/>
      <c r="HFQ19" s="418"/>
      <c r="HFR19" s="418"/>
      <c r="HFS19" s="418"/>
      <c r="HFT19" s="418"/>
      <c r="HFU19" s="418"/>
      <c r="HFV19" s="418"/>
      <c r="HFW19" s="418"/>
      <c r="HFX19" s="418"/>
      <c r="HFY19" s="418"/>
      <c r="HFZ19" s="418"/>
      <c r="HGA19" s="418"/>
      <c r="HGB19" s="418"/>
      <c r="HGC19" s="418"/>
      <c r="HGD19" s="418"/>
      <c r="HGE19" s="418"/>
      <c r="HGF19" s="418"/>
      <c r="HGG19" s="418"/>
      <c r="HGH19" s="418"/>
      <c r="HGI19" s="418"/>
      <c r="HGJ19" s="418"/>
      <c r="HGK19" s="418"/>
      <c r="HGL19" s="418"/>
      <c r="HGM19" s="418"/>
      <c r="HGN19" s="418"/>
      <c r="HGO19" s="418"/>
      <c r="HGP19" s="418"/>
      <c r="HGQ19" s="418"/>
      <c r="HGR19" s="418"/>
      <c r="HGS19" s="418"/>
      <c r="HGT19" s="418"/>
      <c r="HGU19" s="418"/>
      <c r="HGV19" s="418"/>
      <c r="HGW19" s="418"/>
      <c r="HGX19" s="418"/>
      <c r="HGY19" s="418"/>
      <c r="HGZ19" s="418"/>
      <c r="HHA19" s="418"/>
      <c r="HHB19" s="418"/>
      <c r="HHC19" s="418"/>
      <c r="HHD19" s="418"/>
      <c r="HHE19" s="418"/>
      <c r="HHF19" s="418"/>
      <c r="HHG19" s="418"/>
      <c r="HHH19" s="418"/>
      <c r="HHI19" s="418"/>
      <c r="HHJ19" s="418"/>
      <c r="HHK19" s="418"/>
      <c r="HHL19" s="418"/>
      <c r="HHM19" s="418"/>
      <c r="HHN19" s="418"/>
      <c r="HHO19" s="418"/>
      <c r="HHP19" s="418"/>
      <c r="HHQ19" s="418"/>
      <c r="HHR19" s="418"/>
      <c r="HHS19" s="418"/>
      <c r="HHT19" s="418"/>
      <c r="HHU19" s="418"/>
      <c r="HHV19" s="418"/>
      <c r="HHW19" s="418"/>
      <c r="HHX19" s="418"/>
      <c r="HHY19" s="418"/>
      <c r="HHZ19" s="418"/>
      <c r="HIA19" s="418"/>
      <c r="HIB19" s="418"/>
      <c r="HIC19" s="418"/>
      <c r="HID19" s="418"/>
      <c r="HIE19" s="418"/>
      <c r="HIF19" s="418"/>
      <c r="HIG19" s="418"/>
      <c r="HIH19" s="418"/>
      <c r="HII19" s="418"/>
      <c r="HIJ19" s="418"/>
      <c r="HIK19" s="418"/>
      <c r="HIL19" s="418"/>
      <c r="HIM19" s="418"/>
      <c r="HIN19" s="418"/>
      <c r="HIO19" s="418"/>
      <c r="HIP19" s="418"/>
      <c r="HIQ19" s="418"/>
      <c r="HIR19" s="418"/>
      <c r="HIS19" s="418"/>
      <c r="HIT19" s="418"/>
      <c r="HIU19" s="418"/>
      <c r="HIV19" s="418"/>
      <c r="HIW19" s="418"/>
      <c r="HIX19" s="418"/>
      <c r="HIY19" s="418"/>
      <c r="HIZ19" s="418"/>
      <c r="HJA19" s="418"/>
      <c r="HJB19" s="418"/>
      <c r="HJC19" s="418"/>
      <c r="HJD19" s="418"/>
      <c r="HJE19" s="418"/>
      <c r="HJF19" s="418"/>
      <c r="HJG19" s="418"/>
      <c r="HJH19" s="418"/>
      <c r="HJI19" s="418"/>
      <c r="HJJ19" s="418"/>
      <c r="HJK19" s="418"/>
      <c r="HJL19" s="418"/>
      <c r="HJM19" s="418"/>
      <c r="HJN19" s="418"/>
      <c r="HJO19" s="418"/>
      <c r="HJP19" s="418"/>
      <c r="HJQ19" s="418"/>
      <c r="HJR19" s="418"/>
      <c r="HJS19" s="418"/>
      <c r="HJT19" s="418"/>
      <c r="HJU19" s="418"/>
      <c r="HJV19" s="418"/>
      <c r="HJW19" s="418"/>
      <c r="HJX19" s="418"/>
      <c r="HJY19" s="418"/>
      <c r="HJZ19" s="418"/>
      <c r="HKA19" s="418"/>
      <c r="HKB19" s="418"/>
      <c r="HKC19" s="418"/>
      <c r="HKD19" s="418"/>
      <c r="HKE19" s="418"/>
      <c r="HKF19" s="418"/>
      <c r="HKG19" s="418"/>
      <c r="HKH19" s="418"/>
      <c r="HKI19" s="418"/>
      <c r="HKJ19" s="418"/>
      <c r="HKK19" s="418"/>
      <c r="HKL19" s="418"/>
      <c r="HKM19" s="418"/>
      <c r="HKN19" s="418"/>
      <c r="HKO19" s="418"/>
      <c r="HKP19" s="418"/>
      <c r="HKQ19" s="418"/>
      <c r="HKR19" s="418"/>
      <c r="HKS19" s="418"/>
      <c r="HKT19" s="418"/>
      <c r="HKU19" s="418"/>
      <c r="HKV19" s="418"/>
      <c r="HKW19" s="418"/>
      <c r="HKX19" s="418"/>
      <c r="HKY19" s="418"/>
      <c r="HKZ19" s="418"/>
      <c r="HLA19" s="418"/>
      <c r="HLB19" s="418"/>
      <c r="HLC19" s="418"/>
      <c r="HLD19" s="418"/>
      <c r="HLE19" s="418"/>
      <c r="HLF19" s="418"/>
      <c r="HLG19" s="418"/>
      <c r="HLH19" s="418"/>
      <c r="HLI19" s="418"/>
      <c r="HLJ19" s="418"/>
      <c r="HLK19" s="418"/>
      <c r="HLL19" s="418"/>
      <c r="HLM19" s="418"/>
      <c r="HLN19" s="418"/>
      <c r="HLO19" s="418"/>
      <c r="HLP19" s="418"/>
      <c r="HLQ19" s="418"/>
      <c r="HLR19" s="418"/>
      <c r="HLS19" s="418"/>
      <c r="HLT19" s="418"/>
      <c r="HLU19" s="418"/>
      <c r="HLV19" s="418"/>
      <c r="HLW19" s="418"/>
      <c r="HLX19" s="418"/>
      <c r="HLY19" s="418"/>
      <c r="HLZ19" s="418"/>
      <c r="HMA19" s="418"/>
      <c r="HMB19" s="418"/>
      <c r="HMC19" s="418"/>
      <c r="HMD19" s="418"/>
      <c r="HME19" s="418"/>
      <c r="HMF19" s="418"/>
      <c r="HMG19" s="418"/>
      <c r="HMH19" s="418"/>
      <c r="HMI19" s="418"/>
      <c r="HMJ19" s="418"/>
      <c r="HMK19" s="418"/>
      <c r="HML19" s="418"/>
      <c r="HMM19" s="418"/>
      <c r="HMN19" s="418"/>
      <c r="HMO19" s="418"/>
      <c r="HMP19" s="418"/>
      <c r="HMQ19" s="418"/>
      <c r="HMR19" s="418"/>
      <c r="HMS19" s="418"/>
      <c r="HMT19" s="418"/>
      <c r="HMU19" s="418"/>
      <c r="HMV19" s="418"/>
      <c r="HMW19" s="418"/>
      <c r="HMX19" s="418"/>
      <c r="HMY19" s="418"/>
      <c r="HMZ19" s="418"/>
      <c r="HNA19" s="418"/>
      <c r="HNB19" s="418"/>
      <c r="HNC19" s="418"/>
      <c r="HND19" s="418"/>
      <c r="HNE19" s="418"/>
      <c r="HNF19" s="418"/>
      <c r="HNG19" s="418"/>
      <c r="HNH19" s="418"/>
      <c r="HNI19" s="418"/>
      <c r="HNJ19" s="418"/>
      <c r="HNK19" s="418"/>
      <c r="HNL19" s="418"/>
      <c r="HNM19" s="418"/>
      <c r="HNN19" s="418"/>
      <c r="HNO19" s="418"/>
      <c r="HNP19" s="418"/>
      <c r="HNQ19" s="418"/>
      <c r="HNR19" s="418"/>
      <c r="HNS19" s="418"/>
      <c r="HNT19" s="418"/>
      <c r="HNU19" s="418"/>
      <c r="HNV19" s="418"/>
      <c r="HNW19" s="418"/>
      <c r="HNX19" s="418"/>
      <c r="HNY19" s="418"/>
      <c r="HNZ19" s="418"/>
      <c r="HOA19" s="418"/>
      <c r="HOB19" s="418"/>
      <c r="HOC19" s="418"/>
      <c r="HOD19" s="418"/>
      <c r="HOE19" s="418"/>
      <c r="HOF19" s="418"/>
      <c r="HOG19" s="418"/>
      <c r="HOH19" s="418"/>
      <c r="HOI19" s="418"/>
      <c r="HOJ19" s="418"/>
      <c r="HOK19" s="418"/>
      <c r="HOL19" s="418"/>
      <c r="HOM19" s="418"/>
      <c r="HON19" s="418"/>
      <c r="HOO19" s="418"/>
      <c r="HOP19" s="418"/>
      <c r="HOQ19" s="418"/>
      <c r="HOR19" s="418"/>
      <c r="HOS19" s="418"/>
      <c r="HOT19" s="418"/>
      <c r="HOU19" s="418"/>
      <c r="HOV19" s="418"/>
      <c r="HOW19" s="418"/>
      <c r="HOX19" s="418"/>
      <c r="HOY19" s="418"/>
      <c r="HOZ19" s="418"/>
      <c r="HPA19" s="418"/>
      <c r="HPB19" s="418"/>
      <c r="HPC19" s="418"/>
      <c r="HPD19" s="418"/>
      <c r="HPE19" s="418"/>
      <c r="HPF19" s="418"/>
      <c r="HPG19" s="418"/>
      <c r="HPH19" s="418"/>
      <c r="HPI19" s="418"/>
      <c r="HPJ19" s="418"/>
      <c r="HPK19" s="418"/>
      <c r="HPL19" s="418"/>
      <c r="HPM19" s="418"/>
      <c r="HPN19" s="418"/>
      <c r="HPO19" s="418"/>
      <c r="HPP19" s="418"/>
      <c r="HPQ19" s="418"/>
      <c r="HPR19" s="418"/>
      <c r="HPS19" s="418"/>
      <c r="HPT19" s="418"/>
      <c r="HPU19" s="418"/>
      <c r="HPV19" s="418"/>
      <c r="HPW19" s="418"/>
      <c r="HPX19" s="418"/>
      <c r="HPY19" s="418"/>
      <c r="HPZ19" s="418"/>
      <c r="HQA19" s="418"/>
      <c r="HQB19" s="418"/>
      <c r="HQC19" s="418"/>
      <c r="HQD19" s="418"/>
      <c r="HQE19" s="418"/>
      <c r="HQF19" s="418"/>
      <c r="HQG19" s="418"/>
      <c r="HQH19" s="418"/>
      <c r="HQI19" s="418"/>
      <c r="HQJ19" s="418"/>
      <c r="HQK19" s="418"/>
      <c r="HQL19" s="418"/>
      <c r="HQM19" s="418"/>
      <c r="HQN19" s="418"/>
      <c r="HQO19" s="418"/>
      <c r="HQP19" s="418"/>
      <c r="HQQ19" s="418"/>
      <c r="HQR19" s="418"/>
      <c r="HQS19" s="418"/>
      <c r="HQT19" s="418"/>
      <c r="HQU19" s="418"/>
      <c r="HQV19" s="418"/>
      <c r="HQW19" s="418"/>
      <c r="HQX19" s="418"/>
      <c r="HQY19" s="418"/>
      <c r="HQZ19" s="418"/>
      <c r="HRA19" s="418"/>
      <c r="HRB19" s="418"/>
      <c r="HRC19" s="418"/>
      <c r="HRD19" s="418"/>
      <c r="HRE19" s="418"/>
      <c r="HRF19" s="418"/>
      <c r="HRG19" s="418"/>
      <c r="HRH19" s="418"/>
      <c r="HRI19" s="418"/>
      <c r="HRJ19" s="418"/>
      <c r="HRK19" s="418"/>
      <c r="HRL19" s="418"/>
      <c r="HRM19" s="418"/>
      <c r="HRN19" s="418"/>
      <c r="HRO19" s="418"/>
      <c r="HRP19" s="418"/>
      <c r="HRQ19" s="418"/>
      <c r="HRR19" s="418"/>
      <c r="HRS19" s="418"/>
      <c r="HRT19" s="418"/>
      <c r="HRU19" s="418"/>
      <c r="HRV19" s="418"/>
      <c r="HRW19" s="418"/>
      <c r="HRX19" s="418"/>
      <c r="HRY19" s="418"/>
      <c r="HRZ19" s="418"/>
      <c r="HSA19" s="418"/>
      <c r="HSB19" s="418"/>
      <c r="HSC19" s="418"/>
      <c r="HSD19" s="418"/>
      <c r="HSE19" s="418"/>
      <c r="HSF19" s="418"/>
      <c r="HSG19" s="418"/>
      <c r="HSH19" s="418"/>
      <c r="HSI19" s="418"/>
      <c r="HSJ19" s="418"/>
      <c r="HSK19" s="418"/>
      <c r="HSL19" s="418"/>
      <c r="HSM19" s="418"/>
      <c r="HSN19" s="418"/>
      <c r="HSO19" s="418"/>
      <c r="HSP19" s="418"/>
      <c r="HSQ19" s="418"/>
      <c r="HSR19" s="418"/>
      <c r="HSS19" s="418"/>
      <c r="HST19" s="418"/>
      <c r="HSU19" s="418"/>
      <c r="HSV19" s="418"/>
      <c r="HSW19" s="418"/>
      <c r="HSX19" s="418"/>
      <c r="HSY19" s="418"/>
      <c r="HSZ19" s="418"/>
      <c r="HTA19" s="418"/>
      <c r="HTB19" s="418"/>
      <c r="HTC19" s="418"/>
      <c r="HTD19" s="418"/>
      <c r="HTE19" s="418"/>
      <c r="HTF19" s="418"/>
      <c r="HTG19" s="418"/>
      <c r="HTH19" s="418"/>
      <c r="HTI19" s="418"/>
      <c r="HTJ19" s="418"/>
      <c r="HTK19" s="418"/>
      <c r="HTL19" s="418"/>
      <c r="HTM19" s="418"/>
      <c r="HTN19" s="418"/>
      <c r="HTO19" s="418"/>
      <c r="HTP19" s="418"/>
      <c r="HTQ19" s="418"/>
      <c r="HTR19" s="418"/>
      <c r="HTS19" s="418"/>
      <c r="HTT19" s="418"/>
      <c r="HTU19" s="418"/>
      <c r="HTV19" s="418"/>
      <c r="HTW19" s="418"/>
      <c r="HTX19" s="418"/>
      <c r="HTY19" s="418"/>
      <c r="HTZ19" s="418"/>
      <c r="HUA19" s="418"/>
      <c r="HUB19" s="418"/>
      <c r="HUC19" s="418"/>
      <c r="HUD19" s="418"/>
      <c r="HUE19" s="418"/>
      <c r="HUF19" s="418"/>
      <c r="HUG19" s="418"/>
      <c r="HUH19" s="418"/>
      <c r="HUI19" s="418"/>
      <c r="HUJ19" s="418"/>
      <c r="HUK19" s="418"/>
      <c r="HUL19" s="418"/>
      <c r="HUM19" s="418"/>
      <c r="HUN19" s="418"/>
      <c r="HUO19" s="418"/>
      <c r="HUP19" s="418"/>
      <c r="HUQ19" s="418"/>
      <c r="HUR19" s="418"/>
      <c r="HUS19" s="418"/>
      <c r="HUT19" s="418"/>
      <c r="HUU19" s="418"/>
      <c r="HUV19" s="418"/>
      <c r="HUW19" s="418"/>
      <c r="HUX19" s="418"/>
      <c r="HUY19" s="418"/>
      <c r="HUZ19" s="418"/>
      <c r="HVA19" s="418"/>
      <c r="HVB19" s="418"/>
      <c r="HVC19" s="418"/>
      <c r="HVD19" s="418"/>
      <c r="HVE19" s="418"/>
      <c r="HVF19" s="418"/>
      <c r="HVG19" s="418"/>
      <c r="HVH19" s="418"/>
      <c r="HVI19" s="418"/>
      <c r="HVJ19" s="418"/>
      <c r="HVK19" s="418"/>
      <c r="HVL19" s="418"/>
      <c r="HVM19" s="418"/>
      <c r="HVN19" s="418"/>
      <c r="HVO19" s="418"/>
      <c r="HVP19" s="418"/>
      <c r="HVQ19" s="418"/>
      <c r="HVR19" s="418"/>
      <c r="HVS19" s="418"/>
      <c r="HVT19" s="418"/>
      <c r="HVU19" s="418"/>
      <c r="HVV19" s="418"/>
      <c r="HVW19" s="418"/>
      <c r="HVX19" s="418"/>
      <c r="HVY19" s="418"/>
      <c r="HVZ19" s="418"/>
      <c r="HWA19" s="418"/>
      <c r="HWB19" s="418"/>
      <c r="HWC19" s="418"/>
      <c r="HWD19" s="418"/>
      <c r="HWE19" s="418"/>
      <c r="HWF19" s="418"/>
      <c r="HWG19" s="418"/>
      <c r="HWH19" s="418"/>
      <c r="HWI19" s="418"/>
      <c r="HWJ19" s="418"/>
      <c r="HWK19" s="418"/>
      <c r="HWL19" s="418"/>
      <c r="HWM19" s="418"/>
      <c r="HWN19" s="418"/>
      <c r="HWO19" s="418"/>
      <c r="HWP19" s="418"/>
      <c r="HWQ19" s="418"/>
      <c r="HWR19" s="418"/>
      <c r="HWS19" s="418"/>
      <c r="HWT19" s="418"/>
      <c r="HWU19" s="418"/>
      <c r="HWV19" s="418"/>
      <c r="HWW19" s="418"/>
      <c r="HWX19" s="418"/>
      <c r="HWY19" s="418"/>
      <c r="HWZ19" s="418"/>
      <c r="HXA19" s="418"/>
      <c r="HXB19" s="418"/>
      <c r="HXC19" s="418"/>
      <c r="HXD19" s="418"/>
      <c r="HXE19" s="418"/>
      <c r="HXF19" s="418"/>
      <c r="HXG19" s="418"/>
      <c r="HXH19" s="418"/>
      <c r="HXI19" s="418"/>
      <c r="HXJ19" s="418"/>
      <c r="HXK19" s="418"/>
      <c r="HXL19" s="418"/>
      <c r="HXM19" s="418"/>
      <c r="HXN19" s="418"/>
      <c r="HXO19" s="418"/>
      <c r="HXP19" s="418"/>
      <c r="HXQ19" s="418"/>
      <c r="HXR19" s="418"/>
      <c r="HXS19" s="418"/>
      <c r="HXT19" s="418"/>
      <c r="HXU19" s="418"/>
      <c r="HXV19" s="418"/>
      <c r="HXW19" s="418"/>
      <c r="HXX19" s="418"/>
      <c r="HXY19" s="418"/>
      <c r="HXZ19" s="418"/>
      <c r="HYA19" s="418"/>
      <c r="HYB19" s="418"/>
      <c r="HYC19" s="418"/>
      <c r="HYD19" s="418"/>
      <c r="HYE19" s="418"/>
      <c r="HYF19" s="418"/>
      <c r="HYG19" s="418"/>
      <c r="HYH19" s="418"/>
      <c r="HYI19" s="418"/>
      <c r="HYJ19" s="418"/>
      <c r="HYK19" s="418"/>
      <c r="HYL19" s="418"/>
      <c r="HYM19" s="418"/>
      <c r="HYN19" s="418"/>
      <c r="HYO19" s="418"/>
      <c r="HYP19" s="418"/>
      <c r="HYQ19" s="418"/>
      <c r="HYR19" s="418"/>
      <c r="HYS19" s="418"/>
      <c r="HYT19" s="418"/>
      <c r="HYU19" s="418"/>
      <c r="HYV19" s="418"/>
      <c r="HYW19" s="418"/>
      <c r="HYX19" s="418"/>
      <c r="HYY19" s="418"/>
      <c r="HYZ19" s="418"/>
      <c r="HZA19" s="418"/>
      <c r="HZB19" s="418"/>
      <c r="HZC19" s="418"/>
      <c r="HZD19" s="418"/>
      <c r="HZE19" s="418"/>
      <c r="HZF19" s="418"/>
      <c r="HZG19" s="418"/>
      <c r="HZH19" s="418"/>
      <c r="HZI19" s="418"/>
      <c r="HZJ19" s="418"/>
      <c r="HZK19" s="418"/>
      <c r="HZL19" s="418"/>
      <c r="HZM19" s="418"/>
      <c r="HZN19" s="418"/>
      <c r="HZO19" s="418"/>
      <c r="HZP19" s="418"/>
      <c r="HZQ19" s="418"/>
      <c r="HZR19" s="418"/>
      <c r="HZS19" s="418"/>
      <c r="HZT19" s="418"/>
      <c r="HZU19" s="418"/>
      <c r="HZV19" s="418"/>
      <c r="HZW19" s="418"/>
      <c r="HZX19" s="418"/>
      <c r="HZY19" s="418"/>
      <c r="HZZ19" s="418"/>
      <c r="IAA19" s="418"/>
      <c r="IAB19" s="418"/>
      <c r="IAC19" s="418"/>
      <c r="IAD19" s="418"/>
      <c r="IAE19" s="418"/>
      <c r="IAF19" s="418"/>
      <c r="IAG19" s="418"/>
      <c r="IAH19" s="418"/>
      <c r="IAI19" s="418"/>
      <c r="IAJ19" s="418"/>
      <c r="IAK19" s="418"/>
      <c r="IAL19" s="418"/>
      <c r="IAM19" s="418"/>
      <c r="IAN19" s="418"/>
      <c r="IAO19" s="418"/>
      <c r="IAP19" s="418"/>
      <c r="IAQ19" s="418"/>
      <c r="IAR19" s="418"/>
      <c r="IAS19" s="418"/>
      <c r="IAT19" s="418"/>
      <c r="IAU19" s="418"/>
      <c r="IAV19" s="418"/>
      <c r="IAW19" s="418"/>
      <c r="IAX19" s="418"/>
      <c r="IAY19" s="418"/>
      <c r="IAZ19" s="418"/>
      <c r="IBA19" s="418"/>
      <c r="IBB19" s="418"/>
      <c r="IBC19" s="418"/>
      <c r="IBD19" s="418"/>
      <c r="IBE19" s="418"/>
      <c r="IBF19" s="418"/>
      <c r="IBG19" s="418"/>
      <c r="IBH19" s="418"/>
      <c r="IBI19" s="418"/>
      <c r="IBJ19" s="418"/>
      <c r="IBK19" s="418"/>
      <c r="IBL19" s="418"/>
      <c r="IBM19" s="418"/>
      <c r="IBN19" s="418"/>
      <c r="IBO19" s="418"/>
      <c r="IBP19" s="418"/>
      <c r="IBQ19" s="418"/>
      <c r="IBR19" s="418"/>
      <c r="IBS19" s="418"/>
      <c r="IBT19" s="418"/>
      <c r="IBU19" s="418"/>
      <c r="IBV19" s="418"/>
      <c r="IBW19" s="418"/>
      <c r="IBX19" s="418"/>
      <c r="IBY19" s="418"/>
      <c r="IBZ19" s="418"/>
      <c r="ICA19" s="418"/>
      <c r="ICB19" s="418"/>
      <c r="ICC19" s="418"/>
      <c r="ICD19" s="418"/>
      <c r="ICE19" s="418"/>
      <c r="ICF19" s="418"/>
      <c r="ICG19" s="418"/>
      <c r="ICH19" s="418"/>
      <c r="ICI19" s="418"/>
      <c r="ICJ19" s="418"/>
      <c r="ICK19" s="418"/>
      <c r="ICL19" s="418"/>
      <c r="ICM19" s="418"/>
      <c r="ICN19" s="418"/>
      <c r="ICO19" s="418"/>
      <c r="ICP19" s="418"/>
      <c r="ICQ19" s="418"/>
      <c r="ICR19" s="418"/>
      <c r="ICS19" s="418"/>
      <c r="ICT19" s="418"/>
      <c r="ICU19" s="418"/>
      <c r="ICV19" s="418"/>
      <c r="ICW19" s="418"/>
      <c r="ICX19" s="418"/>
      <c r="ICY19" s="418"/>
      <c r="ICZ19" s="418"/>
      <c r="IDA19" s="418"/>
      <c r="IDB19" s="418"/>
      <c r="IDC19" s="418"/>
      <c r="IDD19" s="418"/>
      <c r="IDE19" s="418"/>
      <c r="IDF19" s="418"/>
      <c r="IDG19" s="418"/>
      <c r="IDH19" s="418"/>
      <c r="IDI19" s="418"/>
      <c r="IDJ19" s="418"/>
      <c r="IDK19" s="418"/>
      <c r="IDL19" s="418"/>
      <c r="IDM19" s="418"/>
      <c r="IDN19" s="418"/>
      <c r="IDO19" s="418"/>
      <c r="IDP19" s="418"/>
      <c r="IDQ19" s="418"/>
      <c r="IDR19" s="418"/>
      <c r="IDS19" s="418"/>
      <c r="IDT19" s="418"/>
      <c r="IDU19" s="418"/>
      <c r="IDV19" s="418"/>
      <c r="IDW19" s="418"/>
      <c r="IDX19" s="418"/>
      <c r="IDY19" s="418"/>
      <c r="IDZ19" s="418"/>
      <c r="IEA19" s="418"/>
      <c r="IEB19" s="418"/>
      <c r="IEC19" s="418"/>
      <c r="IED19" s="418"/>
      <c r="IEE19" s="418"/>
      <c r="IEF19" s="418"/>
      <c r="IEG19" s="418"/>
      <c r="IEH19" s="418"/>
      <c r="IEI19" s="418"/>
      <c r="IEJ19" s="418"/>
      <c r="IEK19" s="418"/>
      <c r="IEL19" s="418"/>
      <c r="IEM19" s="418"/>
      <c r="IEN19" s="418"/>
      <c r="IEO19" s="418"/>
      <c r="IEP19" s="418"/>
      <c r="IEQ19" s="418"/>
      <c r="IER19" s="418"/>
      <c r="IES19" s="418"/>
      <c r="IET19" s="418"/>
      <c r="IEU19" s="418"/>
      <c r="IEV19" s="418"/>
      <c r="IEW19" s="418"/>
      <c r="IEX19" s="418"/>
      <c r="IEY19" s="418"/>
      <c r="IEZ19" s="418"/>
      <c r="IFA19" s="418"/>
      <c r="IFB19" s="418"/>
      <c r="IFC19" s="418"/>
      <c r="IFD19" s="418"/>
      <c r="IFE19" s="418"/>
      <c r="IFF19" s="418"/>
      <c r="IFG19" s="418"/>
      <c r="IFH19" s="418"/>
      <c r="IFI19" s="418"/>
      <c r="IFJ19" s="418"/>
      <c r="IFK19" s="418"/>
      <c r="IFL19" s="418"/>
      <c r="IFM19" s="418"/>
      <c r="IFN19" s="418"/>
      <c r="IFO19" s="418"/>
      <c r="IFP19" s="418"/>
      <c r="IFQ19" s="418"/>
      <c r="IFR19" s="418"/>
      <c r="IFS19" s="418"/>
      <c r="IFT19" s="418"/>
      <c r="IFU19" s="418"/>
      <c r="IFV19" s="418"/>
      <c r="IFW19" s="418"/>
      <c r="IFX19" s="418"/>
      <c r="IFY19" s="418"/>
      <c r="IFZ19" s="418"/>
      <c r="IGA19" s="418"/>
      <c r="IGB19" s="418"/>
      <c r="IGC19" s="418"/>
      <c r="IGD19" s="418"/>
      <c r="IGE19" s="418"/>
      <c r="IGF19" s="418"/>
      <c r="IGG19" s="418"/>
      <c r="IGH19" s="418"/>
      <c r="IGI19" s="418"/>
      <c r="IGJ19" s="418"/>
      <c r="IGK19" s="418"/>
      <c r="IGL19" s="418"/>
      <c r="IGM19" s="418"/>
      <c r="IGN19" s="418"/>
      <c r="IGO19" s="418"/>
      <c r="IGP19" s="418"/>
      <c r="IGQ19" s="418"/>
      <c r="IGR19" s="418"/>
      <c r="IGS19" s="418"/>
      <c r="IGT19" s="418"/>
      <c r="IGU19" s="418"/>
      <c r="IGV19" s="418"/>
      <c r="IGW19" s="418"/>
      <c r="IGX19" s="418"/>
      <c r="IGY19" s="418"/>
      <c r="IGZ19" s="418"/>
      <c r="IHA19" s="418"/>
      <c r="IHB19" s="418"/>
      <c r="IHC19" s="418"/>
      <c r="IHD19" s="418"/>
      <c r="IHE19" s="418"/>
      <c r="IHF19" s="418"/>
      <c r="IHG19" s="418"/>
      <c r="IHH19" s="418"/>
      <c r="IHI19" s="418"/>
      <c r="IHJ19" s="418"/>
      <c r="IHK19" s="418"/>
      <c r="IHL19" s="418"/>
      <c r="IHM19" s="418"/>
      <c r="IHN19" s="418"/>
      <c r="IHO19" s="418"/>
      <c r="IHP19" s="418"/>
      <c r="IHQ19" s="418"/>
      <c r="IHR19" s="418"/>
      <c r="IHS19" s="418"/>
      <c r="IHT19" s="418"/>
      <c r="IHU19" s="418"/>
      <c r="IHV19" s="418"/>
      <c r="IHW19" s="418"/>
      <c r="IHX19" s="418"/>
      <c r="IHY19" s="418"/>
      <c r="IHZ19" s="418"/>
      <c r="IIA19" s="418"/>
      <c r="IIB19" s="418"/>
      <c r="IIC19" s="418"/>
      <c r="IID19" s="418"/>
      <c r="IIE19" s="418"/>
      <c r="IIF19" s="418"/>
      <c r="IIG19" s="418"/>
      <c r="IIH19" s="418"/>
      <c r="III19" s="418"/>
      <c r="IIJ19" s="418"/>
      <c r="IIK19" s="418"/>
      <c r="IIL19" s="418"/>
      <c r="IIM19" s="418"/>
      <c r="IIN19" s="418"/>
      <c r="IIO19" s="418"/>
      <c r="IIP19" s="418"/>
      <c r="IIQ19" s="418"/>
      <c r="IIR19" s="418"/>
      <c r="IIS19" s="418"/>
      <c r="IIT19" s="418"/>
      <c r="IIU19" s="418"/>
      <c r="IIV19" s="418"/>
      <c r="IIW19" s="418"/>
      <c r="IIX19" s="418"/>
      <c r="IIY19" s="418"/>
      <c r="IIZ19" s="418"/>
      <c r="IJA19" s="418"/>
      <c r="IJB19" s="418"/>
      <c r="IJC19" s="418"/>
      <c r="IJD19" s="418"/>
      <c r="IJE19" s="418"/>
      <c r="IJF19" s="418"/>
      <c r="IJG19" s="418"/>
      <c r="IJH19" s="418"/>
      <c r="IJI19" s="418"/>
      <c r="IJJ19" s="418"/>
      <c r="IJK19" s="418"/>
      <c r="IJL19" s="418"/>
      <c r="IJM19" s="418"/>
      <c r="IJN19" s="418"/>
      <c r="IJO19" s="418"/>
      <c r="IJP19" s="418"/>
      <c r="IJQ19" s="418"/>
      <c r="IJR19" s="418"/>
      <c r="IJS19" s="418"/>
      <c r="IJT19" s="418"/>
      <c r="IJU19" s="418"/>
      <c r="IJV19" s="418"/>
      <c r="IJW19" s="418"/>
      <c r="IJX19" s="418"/>
      <c r="IJY19" s="418"/>
      <c r="IJZ19" s="418"/>
      <c r="IKA19" s="418"/>
      <c r="IKB19" s="418"/>
      <c r="IKC19" s="418"/>
      <c r="IKD19" s="418"/>
      <c r="IKE19" s="418"/>
      <c r="IKF19" s="418"/>
      <c r="IKG19" s="418"/>
      <c r="IKH19" s="418"/>
      <c r="IKI19" s="418"/>
      <c r="IKJ19" s="418"/>
      <c r="IKK19" s="418"/>
      <c r="IKL19" s="418"/>
      <c r="IKM19" s="418"/>
      <c r="IKN19" s="418"/>
      <c r="IKO19" s="418"/>
      <c r="IKP19" s="418"/>
      <c r="IKQ19" s="418"/>
      <c r="IKR19" s="418"/>
      <c r="IKS19" s="418"/>
      <c r="IKT19" s="418"/>
      <c r="IKU19" s="418"/>
      <c r="IKV19" s="418"/>
      <c r="IKW19" s="418"/>
      <c r="IKX19" s="418"/>
      <c r="IKY19" s="418"/>
      <c r="IKZ19" s="418"/>
      <c r="ILA19" s="418"/>
      <c r="ILB19" s="418"/>
      <c r="ILC19" s="418"/>
      <c r="ILD19" s="418"/>
      <c r="ILE19" s="418"/>
      <c r="ILF19" s="418"/>
      <c r="ILG19" s="418"/>
      <c r="ILH19" s="418"/>
      <c r="ILI19" s="418"/>
      <c r="ILJ19" s="418"/>
      <c r="ILK19" s="418"/>
      <c r="ILL19" s="418"/>
      <c r="ILM19" s="418"/>
      <c r="ILN19" s="418"/>
      <c r="ILO19" s="418"/>
      <c r="ILP19" s="418"/>
      <c r="ILQ19" s="418"/>
      <c r="ILR19" s="418"/>
      <c r="ILS19" s="418"/>
      <c r="ILT19" s="418"/>
      <c r="ILU19" s="418"/>
      <c r="ILV19" s="418"/>
      <c r="ILW19" s="418"/>
      <c r="ILX19" s="418"/>
      <c r="ILY19" s="418"/>
      <c r="ILZ19" s="418"/>
      <c r="IMA19" s="418"/>
      <c r="IMB19" s="418"/>
      <c r="IMC19" s="418"/>
      <c r="IMD19" s="418"/>
      <c r="IME19" s="418"/>
      <c r="IMF19" s="418"/>
      <c r="IMG19" s="418"/>
      <c r="IMH19" s="418"/>
      <c r="IMI19" s="418"/>
      <c r="IMJ19" s="418"/>
      <c r="IMK19" s="418"/>
      <c r="IML19" s="418"/>
      <c r="IMM19" s="418"/>
      <c r="IMN19" s="418"/>
      <c r="IMO19" s="418"/>
      <c r="IMP19" s="418"/>
      <c r="IMQ19" s="418"/>
      <c r="IMR19" s="418"/>
      <c r="IMS19" s="418"/>
      <c r="IMT19" s="418"/>
      <c r="IMU19" s="418"/>
      <c r="IMV19" s="418"/>
      <c r="IMW19" s="418"/>
      <c r="IMX19" s="418"/>
      <c r="IMY19" s="418"/>
      <c r="IMZ19" s="418"/>
      <c r="INA19" s="418"/>
      <c r="INB19" s="418"/>
      <c r="INC19" s="418"/>
      <c r="IND19" s="418"/>
      <c r="INE19" s="418"/>
      <c r="INF19" s="418"/>
      <c r="ING19" s="418"/>
      <c r="INH19" s="418"/>
      <c r="INI19" s="418"/>
      <c r="INJ19" s="418"/>
      <c r="INK19" s="418"/>
      <c r="INL19" s="418"/>
      <c r="INM19" s="418"/>
      <c r="INN19" s="418"/>
      <c r="INO19" s="418"/>
      <c r="INP19" s="418"/>
      <c r="INQ19" s="418"/>
      <c r="INR19" s="418"/>
      <c r="INS19" s="418"/>
      <c r="INT19" s="418"/>
      <c r="INU19" s="418"/>
      <c r="INV19" s="418"/>
      <c r="INW19" s="418"/>
      <c r="INX19" s="418"/>
      <c r="INY19" s="418"/>
      <c r="INZ19" s="418"/>
      <c r="IOA19" s="418"/>
      <c r="IOB19" s="418"/>
      <c r="IOC19" s="418"/>
      <c r="IOD19" s="418"/>
      <c r="IOE19" s="418"/>
      <c r="IOF19" s="418"/>
      <c r="IOG19" s="418"/>
      <c r="IOH19" s="418"/>
      <c r="IOI19" s="418"/>
      <c r="IOJ19" s="418"/>
      <c r="IOK19" s="418"/>
      <c r="IOL19" s="418"/>
      <c r="IOM19" s="418"/>
      <c r="ION19" s="418"/>
      <c r="IOO19" s="418"/>
      <c r="IOP19" s="418"/>
      <c r="IOQ19" s="418"/>
      <c r="IOR19" s="418"/>
      <c r="IOS19" s="418"/>
      <c r="IOT19" s="418"/>
      <c r="IOU19" s="418"/>
      <c r="IOV19" s="418"/>
      <c r="IOW19" s="418"/>
      <c r="IOX19" s="418"/>
      <c r="IOY19" s="418"/>
      <c r="IOZ19" s="418"/>
      <c r="IPA19" s="418"/>
      <c r="IPB19" s="418"/>
      <c r="IPC19" s="418"/>
      <c r="IPD19" s="418"/>
      <c r="IPE19" s="418"/>
      <c r="IPF19" s="418"/>
      <c r="IPG19" s="418"/>
      <c r="IPH19" s="418"/>
      <c r="IPI19" s="418"/>
      <c r="IPJ19" s="418"/>
      <c r="IPK19" s="418"/>
      <c r="IPL19" s="418"/>
      <c r="IPM19" s="418"/>
      <c r="IPN19" s="418"/>
      <c r="IPO19" s="418"/>
      <c r="IPP19" s="418"/>
      <c r="IPQ19" s="418"/>
      <c r="IPR19" s="418"/>
      <c r="IPS19" s="418"/>
      <c r="IPT19" s="418"/>
      <c r="IPU19" s="418"/>
      <c r="IPV19" s="418"/>
      <c r="IPW19" s="418"/>
      <c r="IPX19" s="418"/>
      <c r="IPY19" s="418"/>
      <c r="IPZ19" s="418"/>
      <c r="IQA19" s="418"/>
      <c r="IQB19" s="418"/>
      <c r="IQC19" s="418"/>
      <c r="IQD19" s="418"/>
      <c r="IQE19" s="418"/>
      <c r="IQF19" s="418"/>
      <c r="IQG19" s="418"/>
      <c r="IQH19" s="418"/>
      <c r="IQI19" s="418"/>
      <c r="IQJ19" s="418"/>
      <c r="IQK19" s="418"/>
      <c r="IQL19" s="418"/>
      <c r="IQM19" s="418"/>
      <c r="IQN19" s="418"/>
      <c r="IQO19" s="418"/>
      <c r="IQP19" s="418"/>
      <c r="IQQ19" s="418"/>
      <c r="IQR19" s="418"/>
      <c r="IQS19" s="418"/>
      <c r="IQT19" s="418"/>
      <c r="IQU19" s="418"/>
      <c r="IQV19" s="418"/>
      <c r="IQW19" s="418"/>
      <c r="IQX19" s="418"/>
      <c r="IQY19" s="418"/>
      <c r="IQZ19" s="418"/>
      <c r="IRA19" s="418"/>
      <c r="IRB19" s="418"/>
      <c r="IRC19" s="418"/>
      <c r="IRD19" s="418"/>
      <c r="IRE19" s="418"/>
      <c r="IRF19" s="418"/>
      <c r="IRG19" s="418"/>
      <c r="IRH19" s="418"/>
      <c r="IRI19" s="418"/>
      <c r="IRJ19" s="418"/>
      <c r="IRK19" s="418"/>
      <c r="IRL19" s="418"/>
      <c r="IRM19" s="418"/>
      <c r="IRN19" s="418"/>
      <c r="IRO19" s="418"/>
      <c r="IRP19" s="418"/>
      <c r="IRQ19" s="418"/>
      <c r="IRR19" s="418"/>
      <c r="IRS19" s="418"/>
      <c r="IRT19" s="418"/>
      <c r="IRU19" s="418"/>
      <c r="IRV19" s="418"/>
      <c r="IRW19" s="418"/>
      <c r="IRX19" s="418"/>
      <c r="IRY19" s="418"/>
      <c r="IRZ19" s="418"/>
      <c r="ISA19" s="418"/>
      <c r="ISB19" s="418"/>
      <c r="ISC19" s="418"/>
      <c r="ISD19" s="418"/>
      <c r="ISE19" s="418"/>
      <c r="ISF19" s="418"/>
      <c r="ISG19" s="418"/>
      <c r="ISH19" s="418"/>
      <c r="ISI19" s="418"/>
      <c r="ISJ19" s="418"/>
      <c r="ISK19" s="418"/>
      <c r="ISL19" s="418"/>
      <c r="ISM19" s="418"/>
      <c r="ISN19" s="418"/>
      <c r="ISO19" s="418"/>
      <c r="ISP19" s="418"/>
      <c r="ISQ19" s="418"/>
      <c r="ISR19" s="418"/>
      <c r="ISS19" s="418"/>
      <c r="IST19" s="418"/>
      <c r="ISU19" s="418"/>
      <c r="ISV19" s="418"/>
      <c r="ISW19" s="418"/>
      <c r="ISX19" s="418"/>
      <c r="ISY19" s="418"/>
      <c r="ISZ19" s="418"/>
      <c r="ITA19" s="418"/>
      <c r="ITB19" s="418"/>
      <c r="ITC19" s="418"/>
      <c r="ITD19" s="418"/>
      <c r="ITE19" s="418"/>
      <c r="ITF19" s="418"/>
      <c r="ITG19" s="418"/>
      <c r="ITH19" s="418"/>
      <c r="ITI19" s="418"/>
      <c r="ITJ19" s="418"/>
      <c r="ITK19" s="418"/>
      <c r="ITL19" s="418"/>
      <c r="ITM19" s="418"/>
      <c r="ITN19" s="418"/>
      <c r="ITO19" s="418"/>
      <c r="ITP19" s="418"/>
      <c r="ITQ19" s="418"/>
      <c r="ITR19" s="418"/>
      <c r="ITS19" s="418"/>
      <c r="ITT19" s="418"/>
      <c r="ITU19" s="418"/>
      <c r="ITV19" s="418"/>
      <c r="ITW19" s="418"/>
      <c r="ITX19" s="418"/>
      <c r="ITY19" s="418"/>
      <c r="ITZ19" s="418"/>
      <c r="IUA19" s="418"/>
      <c r="IUB19" s="418"/>
      <c r="IUC19" s="418"/>
      <c r="IUD19" s="418"/>
      <c r="IUE19" s="418"/>
      <c r="IUF19" s="418"/>
      <c r="IUG19" s="418"/>
      <c r="IUH19" s="418"/>
      <c r="IUI19" s="418"/>
      <c r="IUJ19" s="418"/>
      <c r="IUK19" s="418"/>
      <c r="IUL19" s="418"/>
      <c r="IUM19" s="418"/>
      <c r="IUN19" s="418"/>
      <c r="IUO19" s="418"/>
      <c r="IUP19" s="418"/>
      <c r="IUQ19" s="418"/>
      <c r="IUR19" s="418"/>
      <c r="IUS19" s="418"/>
      <c r="IUT19" s="418"/>
      <c r="IUU19" s="418"/>
      <c r="IUV19" s="418"/>
      <c r="IUW19" s="418"/>
      <c r="IUX19" s="418"/>
      <c r="IUY19" s="418"/>
      <c r="IUZ19" s="418"/>
      <c r="IVA19" s="418"/>
      <c r="IVB19" s="418"/>
      <c r="IVC19" s="418"/>
      <c r="IVD19" s="418"/>
      <c r="IVE19" s="418"/>
      <c r="IVF19" s="418"/>
      <c r="IVG19" s="418"/>
      <c r="IVH19" s="418"/>
      <c r="IVI19" s="418"/>
      <c r="IVJ19" s="418"/>
      <c r="IVK19" s="418"/>
      <c r="IVL19" s="418"/>
      <c r="IVM19" s="418"/>
      <c r="IVN19" s="418"/>
      <c r="IVO19" s="418"/>
      <c r="IVP19" s="418"/>
      <c r="IVQ19" s="418"/>
      <c r="IVR19" s="418"/>
      <c r="IVS19" s="418"/>
      <c r="IVT19" s="418"/>
      <c r="IVU19" s="418"/>
      <c r="IVV19" s="418"/>
      <c r="IVW19" s="418"/>
      <c r="IVX19" s="418"/>
      <c r="IVY19" s="418"/>
      <c r="IVZ19" s="418"/>
      <c r="IWA19" s="418"/>
      <c r="IWB19" s="418"/>
      <c r="IWC19" s="418"/>
      <c r="IWD19" s="418"/>
      <c r="IWE19" s="418"/>
      <c r="IWF19" s="418"/>
      <c r="IWG19" s="418"/>
      <c r="IWH19" s="418"/>
      <c r="IWI19" s="418"/>
      <c r="IWJ19" s="418"/>
      <c r="IWK19" s="418"/>
      <c r="IWL19" s="418"/>
      <c r="IWM19" s="418"/>
      <c r="IWN19" s="418"/>
      <c r="IWO19" s="418"/>
      <c r="IWP19" s="418"/>
      <c r="IWQ19" s="418"/>
      <c r="IWR19" s="418"/>
      <c r="IWS19" s="418"/>
      <c r="IWT19" s="418"/>
      <c r="IWU19" s="418"/>
      <c r="IWV19" s="418"/>
      <c r="IWW19" s="418"/>
      <c r="IWX19" s="418"/>
      <c r="IWY19" s="418"/>
      <c r="IWZ19" s="418"/>
      <c r="IXA19" s="418"/>
      <c r="IXB19" s="418"/>
      <c r="IXC19" s="418"/>
      <c r="IXD19" s="418"/>
      <c r="IXE19" s="418"/>
      <c r="IXF19" s="418"/>
      <c r="IXG19" s="418"/>
      <c r="IXH19" s="418"/>
      <c r="IXI19" s="418"/>
      <c r="IXJ19" s="418"/>
      <c r="IXK19" s="418"/>
      <c r="IXL19" s="418"/>
      <c r="IXM19" s="418"/>
      <c r="IXN19" s="418"/>
      <c r="IXO19" s="418"/>
      <c r="IXP19" s="418"/>
      <c r="IXQ19" s="418"/>
      <c r="IXR19" s="418"/>
      <c r="IXS19" s="418"/>
      <c r="IXT19" s="418"/>
      <c r="IXU19" s="418"/>
      <c r="IXV19" s="418"/>
      <c r="IXW19" s="418"/>
      <c r="IXX19" s="418"/>
      <c r="IXY19" s="418"/>
      <c r="IXZ19" s="418"/>
      <c r="IYA19" s="418"/>
      <c r="IYB19" s="418"/>
      <c r="IYC19" s="418"/>
      <c r="IYD19" s="418"/>
      <c r="IYE19" s="418"/>
      <c r="IYF19" s="418"/>
      <c r="IYG19" s="418"/>
      <c r="IYH19" s="418"/>
      <c r="IYI19" s="418"/>
      <c r="IYJ19" s="418"/>
      <c r="IYK19" s="418"/>
      <c r="IYL19" s="418"/>
      <c r="IYM19" s="418"/>
      <c r="IYN19" s="418"/>
      <c r="IYO19" s="418"/>
      <c r="IYP19" s="418"/>
      <c r="IYQ19" s="418"/>
      <c r="IYR19" s="418"/>
      <c r="IYS19" s="418"/>
      <c r="IYT19" s="418"/>
      <c r="IYU19" s="418"/>
      <c r="IYV19" s="418"/>
      <c r="IYW19" s="418"/>
      <c r="IYX19" s="418"/>
      <c r="IYY19" s="418"/>
      <c r="IYZ19" s="418"/>
      <c r="IZA19" s="418"/>
      <c r="IZB19" s="418"/>
      <c r="IZC19" s="418"/>
      <c r="IZD19" s="418"/>
      <c r="IZE19" s="418"/>
      <c r="IZF19" s="418"/>
      <c r="IZG19" s="418"/>
      <c r="IZH19" s="418"/>
      <c r="IZI19" s="418"/>
      <c r="IZJ19" s="418"/>
      <c r="IZK19" s="418"/>
      <c r="IZL19" s="418"/>
      <c r="IZM19" s="418"/>
      <c r="IZN19" s="418"/>
      <c r="IZO19" s="418"/>
      <c r="IZP19" s="418"/>
      <c r="IZQ19" s="418"/>
      <c r="IZR19" s="418"/>
      <c r="IZS19" s="418"/>
      <c r="IZT19" s="418"/>
      <c r="IZU19" s="418"/>
      <c r="IZV19" s="418"/>
      <c r="IZW19" s="418"/>
      <c r="IZX19" s="418"/>
      <c r="IZY19" s="418"/>
      <c r="IZZ19" s="418"/>
      <c r="JAA19" s="418"/>
      <c r="JAB19" s="418"/>
      <c r="JAC19" s="418"/>
      <c r="JAD19" s="418"/>
      <c r="JAE19" s="418"/>
      <c r="JAF19" s="418"/>
      <c r="JAG19" s="418"/>
      <c r="JAH19" s="418"/>
      <c r="JAI19" s="418"/>
      <c r="JAJ19" s="418"/>
      <c r="JAK19" s="418"/>
      <c r="JAL19" s="418"/>
      <c r="JAM19" s="418"/>
      <c r="JAN19" s="418"/>
      <c r="JAO19" s="418"/>
      <c r="JAP19" s="418"/>
      <c r="JAQ19" s="418"/>
      <c r="JAR19" s="418"/>
      <c r="JAS19" s="418"/>
      <c r="JAT19" s="418"/>
      <c r="JAU19" s="418"/>
      <c r="JAV19" s="418"/>
      <c r="JAW19" s="418"/>
      <c r="JAX19" s="418"/>
      <c r="JAY19" s="418"/>
      <c r="JAZ19" s="418"/>
      <c r="JBA19" s="418"/>
      <c r="JBB19" s="418"/>
      <c r="JBC19" s="418"/>
      <c r="JBD19" s="418"/>
      <c r="JBE19" s="418"/>
      <c r="JBF19" s="418"/>
      <c r="JBG19" s="418"/>
      <c r="JBH19" s="418"/>
      <c r="JBI19" s="418"/>
      <c r="JBJ19" s="418"/>
      <c r="JBK19" s="418"/>
      <c r="JBL19" s="418"/>
      <c r="JBM19" s="418"/>
      <c r="JBN19" s="418"/>
      <c r="JBO19" s="418"/>
      <c r="JBP19" s="418"/>
      <c r="JBQ19" s="418"/>
      <c r="JBR19" s="418"/>
      <c r="JBS19" s="418"/>
      <c r="JBT19" s="418"/>
      <c r="JBU19" s="418"/>
      <c r="JBV19" s="418"/>
      <c r="JBW19" s="418"/>
      <c r="JBX19" s="418"/>
      <c r="JBY19" s="418"/>
      <c r="JBZ19" s="418"/>
      <c r="JCA19" s="418"/>
      <c r="JCB19" s="418"/>
      <c r="JCC19" s="418"/>
      <c r="JCD19" s="418"/>
      <c r="JCE19" s="418"/>
      <c r="JCF19" s="418"/>
      <c r="JCG19" s="418"/>
      <c r="JCH19" s="418"/>
      <c r="JCI19" s="418"/>
      <c r="JCJ19" s="418"/>
      <c r="JCK19" s="418"/>
      <c r="JCL19" s="418"/>
      <c r="JCM19" s="418"/>
      <c r="JCN19" s="418"/>
      <c r="JCO19" s="418"/>
      <c r="JCP19" s="418"/>
      <c r="JCQ19" s="418"/>
      <c r="JCR19" s="418"/>
      <c r="JCS19" s="418"/>
      <c r="JCT19" s="418"/>
      <c r="JCU19" s="418"/>
      <c r="JCV19" s="418"/>
      <c r="JCW19" s="418"/>
      <c r="JCX19" s="418"/>
      <c r="JCY19" s="418"/>
      <c r="JCZ19" s="418"/>
      <c r="JDA19" s="418"/>
      <c r="JDB19" s="418"/>
      <c r="JDC19" s="418"/>
      <c r="JDD19" s="418"/>
      <c r="JDE19" s="418"/>
      <c r="JDF19" s="418"/>
      <c r="JDG19" s="418"/>
      <c r="JDH19" s="418"/>
      <c r="JDI19" s="418"/>
      <c r="JDJ19" s="418"/>
      <c r="JDK19" s="418"/>
      <c r="JDL19" s="418"/>
      <c r="JDM19" s="418"/>
      <c r="JDN19" s="418"/>
      <c r="JDO19" s="418"/>
      <c r="JDP19" s="418"/>
      <c r="JDQ19" s="418"/>
      <c r="JDR19" s="418"/>
      <c r="JDS19" s="418"/>
      <c r="JDT19" s="418"/>
      <c r="JDU19" s="418"/>
      <c r="JDV19" s="418"/>
      <c r="JDW19" s="418"/>
      <c r="JDX19" s="418"/>
      <c r="JDY19" s="418"/>
      <c r="JDZ19" s="418"/>
      <c r="JEA19" s="418"/>
      <c r="JEB19" s="418"/>
      <c r="JEC19" s="418"/>
      <c r="JED19" s="418"/>
      <c r="JEE19" s="418"/>
      <c r="JEF19" s="418"/>
      <c r="JEG19" s="418"/>
      <c r="JEH19" s="418"/>
      <c r="JEI19" s="418"/>
      <c r="JEJ19" s="418"/>
      <c r="JEK19" s="418"/>
      <c r="JEL19" s="418"/>
      <c r="JEM19" s="418"/>
      <c r="JEN19" s="418"/>
      <c r="JEO19" s="418"/>
      <c r="JEP19" s="418"/>
      <c r="JEQ19" s="418"/>
      <c r="JER19" s="418"/>
      <c r="JES19" s="418"/>
      <c r="JET19" s="418"/>
      <c r="JEU19" s="418"/>
      <c r="JEV19" s="418"/>
      <c r="JEW19" s="418"/>
      <c r="JEX19" s="418"/>
      <c r="JEY19" s="418"/>
      <c r="JEZ19" s="418"/>
      <c r="JFA19" s="418"/>
      <c r="JFB19" s="418"/>
      <c r="JFC19" s="418"/>
      <c r="JFD19" s="418"/>
      <c r="JFE19" s="418"/>
      <c r="JFF19" s="418"/>
      <c r="JFG19" s="418"/>
      <c r="JFH19" s="418"/>
      <c r="JFI19" s="418"/>
      <c r="JFJ19" s="418"/>
      <c r="JFK19" s="418"/>
      <c r="JFL19" s="418"/>
      <c r="JFM19" s="418"/>
      <c r="JFN19" s="418"/>
      <c r="JFO19" s="418"/>
      <c r="JFP19" s="418"/>
      <c r="JFQ19" s="418"/>
      <c r="JFR19" s="418"/>
      <c r="JFS19" s="418"/>
      <c r="JFT19" s="418"/>
      <c r="JFU19" s="418"/>
      <c r="JFV19" s="418"/>
      <c r="JFW19" s="418"/>
      <c r="JFX19" s="418"/>
      <c r="JFY19" s="418"/>
      <c r="JFZ19" s="418"/>
      <c r="JGA19" s="418"/>
      <c r="JGB19" s="418"/>
      <c r="JGC19" s="418"/>
      <c r="JGD19" s="418"/>
      <c r="JGE19" s="418"/>
      <c r="JGF19" s="418"/>
      <c r="JGG19" s="418"/>
      <c r="JGH19" s="418"/>
      <c r="JGI19" s="418"/>
      <c r="JGJ19" s="418"/>
      <c r="JGK19" s="418"/>
      <c r="JGL19" s="418"/>
      <c r="JGM19" s="418"/>
      <c r="JGN19" s="418"/>
      <c r="JGO19" s="418"/>
      <c r="JGP19" s="418"/>
      <c r="JGQ19" s="418"/>
      <c r="JGR19" s="418"/>
      <c r="JGS19" s="418"/>
      <c r="JGT19" s="418"/>
      <c r="JGU19" s="418"/>
      <c r="JGV19" s="418"/>
      <c r="JGW19" s="418"/>
      <c r="JGX19" s="418"/>
      <c r="JGY19" s="418"/>
      <c r="JGZ19" s="418"/>
      <c r="JHA19" s="418"/>
      <c r="JHB19" s="418"/>
      <c r="JHC19" s="418"/>
      <c r="JHD19" s="418"/>
      <c r="JHE19" s="418"/>
      <c r="JHF19" s="418"/>
      <c r="JHG19" s="418"/>
      <c r="JHH19" s="418"/>
      <c r="JHI19" s="418"/>
      <c r="JHJ19" s="418"/>
      <c r="JHK19" s="418"/>
      <c r="JHL19" s="418"/>
      <c r="JHM19" s="418"/>
      <c r="JHN19" s="418"/>
      <c r="JHO19" s="418"/>
      <c r="JHP19" s="418"/>
      <c r="JHQ19" s="418"/>
      <c r="JHR19" s="418"/>
      <c r="JHS19" s="418"/>
      <c r="JHT19" s="418"/>
      <c r="JHU19" s="418"/>
      <c r="JHV19" s="418"/>
      <c r="JHW19" s="418"/>
      <c r="JHX19" s="418"/>
      <c r="JHY19" s="418"/>
      <c r="JHZ19" s="418"/>
      <c r="JIA19" s="418"/>
      <c r="JIB19" s="418"/>
      <c r="JIC19" s="418"/>
      <c r="JID19" s="418"/>
      <c r="JIE19" s="418"/>
      <c r="JIF19" s="418"/>
      <c r="JIG19" s="418"/>
      <c r="JIH19" s="418"/>
      <c r="JII19" s="418"/>
      <c r="JIJ19" s="418"/>
      <c r="JIK19" s="418"/>
      <c r="JIL19" s="418"/>
      <c r="JIM19" s="418"/>
      <c r="JIN19" s="418"/>
      <c r="JIO19" s="418"/>
      <c r="JIP19" s="418"/>
      <c r="JIQ19" s="418"/>
      <c r="JIR19" s="418"/>
      <c r="JIS19" s="418"/>
      <c r="JIT19" s="418"/>
      <c r="JIU19" s="418"/>
      <c r="JIV19" s="418"/>
      <c r="JIW19" s="418"/>
      <c r="JIX19" s="418"/>
      <c r="JIY19" s="418"/>
      <c r="JIZ19" s="418"/>
      <c r="JJA19" s="418"/>
      <c r="JJB19" s="418"/>
      <c r="JJC19" s="418"/>
      <c r="JJD19" s="418"/>
      <c r="JJE19" s="418"/>
      <c r="JJF19" s="418"/>
      <c r="JJG19" s="418"/>
      <c r="JJH19" s="418"/>
      <c r="JJI19" s="418"/>
      <c r="JJJ19" s="418"/>
      <c r="JJK19" s="418"/>
      <c r="JJL19" s="418"/>
      <c r="JJM19" s="418"/>
      <c r="JJN19" s="418"/>
      <c r="JJO19" s="418"/>
      <c r="JJP19" s="418"/>
      <c r="JJQ19" s="418"/>
      <c r="JJR19" s="418"/>
      <c r="JJS19" s="418"/>
      <c r="JJT19" s="418"/>
      <c r="JJU19" s="418"/>
      <c r="JJV19" s="418"/>
      <c r="JJW19" s="418"/>
      <c r="JJX19" s="418"/>
      <c r="JJY19" s="418"/>
      <c r="JJZ19" s="418"/>
      <c r="JKA19" s="418"/>
      <c r="JKB19" s="418"/>
      <c r="JKC19" s="418"/>
      <c r="JKD19" s="418"/>
      <c r="JKE19" s="418"/>
      <c r="JKF19" s="418"/>
      <c r="JKG19" s="418"/>
      <c r="JKH19" s="418"/>
      <c r="JKI19" s="418"/>
      <c r="JKJ19" s="418"/>
      <c r="JKK19" s="418"/>
      <c r="JKL19" s="418"/>
      <c r="JKM19" s="418"/>
      <c r="JKN19" s="418"/>
      <c r="JKO19" s="418"/>
      <c r="JKP19" s="418"/>
      <c r="JKQ19" s="418"/>
      <c r="JKR19" s="418"/>
      <c r="JKS19" s="418"/>
      <c r="JKT19" s="418"/>
      <c r="JKU19" s="418"/>
      <c r="JKV19" s="418"/>
      <c r="JKW19" s="418"/>
      <c r="JKX19" s="418"/>
      <c r="JKY19" s="418"/>
      <c r="JKZ19" s="418"/>
      <c r="JLA19" s="418"/>
      <c r="JLB19" s="418"/>
      <c r="JLC19" s="418"/>
      <c r="JLD19" s="418"/>
      <c r="JLE19" s="418"/>
      <c r="JLF19" s="418"/>
      <c r="JLG19" s="418"/>
      <c r="JLH19" s="418"/>
      <c r="JLI19" s="418"/>
      <c r="JLJ19" s="418"/>
      <c r="JLK19" s="418"/>
      <c r="JLL19" s="418"/>
      <c r="JLM19" s="418"/>
      <c r="JLN19" s="418"/>
      <c r="JLO19" s="418"/>
      <c r="JLP19" s="418"/>
      <c r="JLQ19" s="418"/>
      <c r="JLR19" s="418"/>
      <c r="JLS19" s="418"/>
      <c r="JLT19" s="418"/>
      <c r="JLU19" s="418"/>
      <c r="JLV19" s="418"/>
      <c r="JLW19" s="418"/>
      <c r="JLX19" s="418"/>
      <c r="JLY19" s="418"/>
      <c r="JLZ19" s="418"/>
      <c r="JMA19" s="418"/>
      <c r="JMB19" s="418"/>
      <c r="JMC19" s="418"/>
      <c r="JMD19" s="418"/>
      <c r="JME19" s="418"/>
      <c r="JMF19" s="418"/>
      <c r="JMG19" s="418"/>
      <c r="JMH19" s="418"/>
      <c r="JMI19" s="418"/>
      <c r="JMJ19" s="418"/>
      <c r="JMK19" s="418"/>
      <c r="JML19" s="418"/>
      <c r="JMM19" s="418"/>
      <c r="JMN19" s="418"/>
      <c r="JMO19" s="418"/>
      <c r="JMP19" s="418"/>
      <c r="JMQ19" s="418"/>
      <c r="JMR19" s="418"/>
      <c r="JMS19" s="418"/>
      <c r="JMT19" s="418"/>
      <c r="JMU19" s="418"/>
      <c r="JMV19" s="418"/>
      <c r="JMW19" s="418"/>
      <c r="JMX19" s="418"/>
      <c r="JMY19" s="418"/>
      <c r="JMZ19" s="418"/>
      <c r="JNA19" s="418"/>
      <c r="JNB19" s="418"/>
      <c r="JNC19" s="418"/>
      <c r="JND19" s="418"/>
      <c r="JNE19" s="418"/>
      <c r="JNF19" s="418"/>
      <c r="JNG19" s="418"/>
      <c r="JNH19" s="418"/>
      <c r="JNI19" s="418"/>
      <c r="JNJ19" s="418"/>
      <c r="JNK19" s="418"/>
      <c r="JNL19" s="418"/>
      <c r="JNM19" s="418"/>
      <c r="JNN19" s="418"/>
      <c r="JNO19" s="418"/>
      <c r="JNP19" s="418"/>
      <c r="JNQ19" s="418"/>
      <c r="JNR19" s="418"/>
      <c r="JNS19" s="418"/>
      <c r="JNT19" s="418"/>
      <c r="JNU19" s="418"/>
      <c r="JNV19" s="418"/>
      <c r="JNW19" s="418"/>
      <c r="JNX19" s="418"/>
      <c r="JNY19" s="418"/>
      <c r="JNZ19" s="418"/>
      <c r="JOA19" s="418"/>
      <c r="JOB19" s="418"/>
      <c r="JOC19" s="418"/>
      <c r="JOD19" s="418"/>
      <c r="JOE19" s="418"/>
      <c r="JOF19" s="418"/>
      <c r="JOG19" s="418"/>
      <c r="JOH19" s="418"/>
      <c r="JOI19" s="418"/>
      <c r="JOJ19" s="418"/>
      <c r="JOK19" s="418"/>
      <c r="JOL19" s="418"/>
      <c r="JOM19" s="418"/>
      <c r="JON19" s="418"/>
      <c r="JOO19" s="418"/>
      <c r="JOP19" s="418"/>
      <c r="JOQ19" s="418"/>
      <c r="JOR19" s="418"/>
      <c r="JOS19" s="418"/>
      <c r="JOT19" s="418"/>
      <c r="JOU19" s="418"/>
      <c r="JOV19" s="418"/>
      <c r="JOW19" s="418"/>
      <c r="JOX19" s="418"/>
      <c r="JOY19" s="418"/>
      <c r="JOZ19" s="418"/>
      <c r="JPA19" s="418"/>
      <c r="JPB19" s="418"/>
      <c r="JPC19" s="418"/>
      <c r="JPD19" s="418"/>
      <c r="JPE19" s="418"/>
      <c r="JPF19" s="418"/>
      <c r="JPG19" s="418"/>
      <c r="JPH19" s="418"/>
      <c r="JPI19" s="418"/>
      <c r="JPJ19" s="418"/>
      <c r="JPK19" s="418"/>
      <c r="JPL19" s="418"/>
      <c r="JPM19" s="418"/>
      <c r="JPN19" s="418"/>
      <c r="JPO19" s="418"/>
      <c r="JPP19" s="418"/>
      <c r="JPQ19" s="418"/>
      <c r="JPR19" s="418"/>
      <c r="JPS19" s="418"/>
      <c r="JPT19" s="418"/>
      <c r="JPU19" s="418"/>
      <c r="JPV19" s="418"/>
      <c r="JPW19" s="418"/>
      <c r="JPX19" s="418"/>
      <c r="JPY19" s="418"/>
      <c r="JPZ19" s="418"/>
      <c r="JQA19" s="418"/>
      <c r="JQB19" s="418"/>
      <c r="JQC19" s="418"/>
      <c r="JQD19" s="418"/>
      <c r="JQE19" s="418"/>
      <c r="JQF19" s="418"/>
      <c r="JQG19" s="418"/>
      <c r="JQH19" s="418"/>
      <c r="JQI19" s="418"/>
      <c r="JQJ19" s="418"/>
      <c r="JQK19" s="418"/>
      <c r="JQL19" s="418"/>
      <c r="JQM19" s="418"/>
      <c r="JQN19" s="418"/>
      <c r="JQO19" s="418"/>
      <c r="JQP19" s="418"/>
      <c r="JQQ19" s="418"/>
      <c r="JQR19" s="418"/>
      <c r="JQS19" s="418"/>
      <c r="JQT19" s="418"/>
      <c r="JQU19" s="418"/>
      <c r="JQV19" s="418"/>
      <c r="JQW19" s="418"/>
      <c r="JQX19" s="418"/>
      <c r="JQY19" s="418"/>
      <c r="JQZ19" s="418"/>
      <c r="JRA19" s="418"/>
      <c r="JRB19" s="418"/>
      <c r="JRC19" s="418"/>
      <c r="JRD19" s="418"/>
      <c r="JRE19" s="418"/>
      <c r="JRF19" s="418"/>
      <c r="JRG19" s="418"/>
      <c r="JRH19" s="418"/>
      <c r="JRI19" s="418"/>
      <c r="JRJ19" s="418"/>
      <c r="JRK19" s="418"/>
      <c r="JRL19" s="418"/>
      <c r="JRM19" s="418"/>
      <c r="JRN19" s="418"/>
      <c r="JRO19" s="418"/>
      <c r="JRP19" s="418"/>
      <c r="JRQ19" s="418"/>
      <c r="JRR19" s="418"/>
      <c r="JRS19" s="418"/>
      <c r="JRT19" s="418"/>
      <c r="JRU19" s="418"/>
      <c r="JRV19" s="418"/>
      <c r="JRW19" s="418"/>
      <c r="JRX19" s="418"/>
      <c r="JRY19" s="418"/>
      <c r="JRZ19" s="418"/>
      <c r="JSA19" s="418"/>
      <c r="JSB19" s="418"/>
      <c r="JSC19" s="418"/>
      <c r="JSD19" s="418"/>
      <c r="JSE19" s="418"/>
      <c r="JSF19" s="418"/>
      <c r="JSG19" s="418"/>
      <c r="JSH19" s="418"/>
      <c r="JSI19" s="418"/>
      <c r="JSJ19" s="418"/>
      <c r="JSK19" s="418"/>
      <c r="JSL19" s="418"/>
      <c r="JSM19" s="418"/>
      <c r="JSN19" s="418"/>
      <c r="JSO19" s="418"/>
      <c r="JSP19" s="418"/>
      <c r="JSQ19" s="418"/>
      <c r="JSR19" s="418"/>
      <c r="JSS19" s="418"/>
      <c r="JST19" s="418"/>
      <c r="JSU19" s="418"/>
      <c r="JSV19" s="418"/>
      <c r="JSW19" s="418"/>
      <c r="JSX19" s="418"/>
      <c r="JSY19" s="418"/>
      <c r="JSZ19" s="418"/>
      <c r="JTA19" s="418"/>
      <c r="JTB19" s="418"/>
      <c r="JTC19" s="418"/>
      <c r="JTD19" s="418"/>
      <c r="JTE19" s="418"/>
      <c r="JTF19" s="418"/>
      <c r="JTG19" s="418"/>
      <c r="JTH19" s="418"/>
      <c r="JTI19" s="418"/>
      <c r="JTJ19" s="418"/>
      <c r="JTK19" s="418"/>
      <c r="JTL19" s="418"/>
      <c r="JTM19" s="418"/>
      <c r="JTN19" s="418"/>
      <c r="JTO19" s="418"/>
      <c r="JTP19" s="418"/>
      <c r="JTQ19" s="418"/>
      <c r="JTR19" s="418"/>
      <c r="JTS19" s="418"/>
      <c r="JTT19" s="418"/>
      <c r="JTU19" s="418"/>
      <c r="JTV19" s="418"/>
      <c r="JTW19" s="418"/>
      <c r="JTX19" s="418"/>
      <c r="JTY19" s="418"/>
      <c r="JTZ19" s="418"/>
      <c r="JUA19" s="418"/>
      <c r="JUB19" s="418"/>
      <c r="JUC19" s="418"/>
      <c r="JUD19" s="418"/>
      <c r="JUE19" s="418"/>
      <c r="JUF19" s="418"/>
      <c r="JUG19" s="418"/>
      <c r="JUH19" s="418"/>
      <c r="JUI19" s="418"/>
      <c r="JUJ19" s="418"/>
      <c r="JUK19" s="418"/>
      <c r="JUL19" s="418"/>
      <c r="JUM19" s="418"/>
      <c r="JUN19" s="418"/>
      <c r="JUO19" s="418"/>
      <c r="JUP19" s="418"/>
      <c r="JUQ19" s="418"/>
      <c r="JUR19" s="418"/>
      <c r="JUS19" s="418"/>
      <c r="JUT19" s="418"/>
      <c r="JUU19" s="418"/>
      <c r="JUV19" s="418"/>
      <c r="JUW19" s="418"/>
      <c r="JUX19" s="418"/>
      <c r="JUY19" s="418"/>
      <c r="JUZ19" s="418"/>
      <c r="JVA19" s="418"/>
      <c r="JVB19" s="418"/>
      <c r="JVC19" s="418"/>
      <c r="JVD19" s="418"/>
      <c r="JVE19" s="418"/>
      <c r="JVF19" s="418"/>
      <c r="JVG19" s="418"/>
      <c r="JVH19" s="418"/>
      <c r="JVI19" s="418"/>
      <c r="JVJ19" s="418"/>
      <c r="JVK19" s="418"/>
      <c r="JVL19" s="418"/>
      <c r="JVM19" s="418"/>
      <c r="JVN19" s="418"/>
      <c r="JVO19" s="418"/>
      <c r="JVP19" s="418"/>
      <c r="JVQ19" s="418"/>
      <c r="JVR19" s="418"/>
      <c r="JVS19" s="418"/>
      <c r="JVT19" s="418"/>
      <c r="JVU19" s="418"/>
      <c r="JVV19" s="418"/>
      <c r="JVW19" s="418"/>
      <c r="JVX19" s="418"/>
      <c r="JVY19" s="418"/>
      <c r="JVZ19" s="418"/>
      <c r="JWA19" s="418"/>
      <c r="JWB19" s="418"/>
      <c r="JWC19" s="418"/>
      <c r="JWD19" s="418"/>
      <c r="JWE19" s="418"/>
      <c r="JWF19" s="418"/>
      <c r="JWG19" s="418"/>
      <c r="JWH19" s="418"/>
      <c r="JWI19" s="418"/>
      <c r="JWJ19" s="418"/>
      <c r="JWK19" s="418"/>
      <c r="JWL19" s="418"/>
      <c r="JWM19" s="418"/>
      <c r="JWN19" s="418"/>
      <c r="JWO19" s="418"/>
      <c r="JWP19" s="418"/>
      <c r="JWQ19" s="418"/>
      <c r="JWR19" s="418"/>
      <c r="JWS19" s="418"/>
      <c r="JWT19" s="418"/>
      <c r="JWU19" s="418"/>
      <c r="JWV19" s="418"/>
      <c r="JWW19" s="418"/>
      <c r="JWX19" s="418"/>
      <c r="JWY19" s="418"/>
      <c r="JWZ19" s="418"/>
      <c r="JXA19" s="418"/>
      <c r="JXB19" s="418"/>
      <c r="JXC19" s="418"/>
      <c r="JXD19" s="418"/>
      <c r="JXE19" s="418"/>
      <c r="JXF19" s="418"/>
      <c r="JXG19" s="418"/>
      <c r="JXH19" s="418"/>
      <c r="JXI19" s="418"/>
      <c r="JXJ19" s="418"/>
      <c r="JXK19" s="418"/>
      <c r="JXL19" s="418"/>
      <c r="JXM19" s="418"/>
      <c r="JXN19" s="418"/>
      <c r="JXO19" s="418"/>
      <c r="JXP19" s="418"/>
      <c r="JXQ19" s="418"/>
      <c r="JXR19" s="418"/>
      <c r="JXS19" s="418"/>
      <c r="JXT19" s="418"/>
      <c r="JXU19" s="418"/>
      <c r="JXV19" s="418"/>
      <c r="JXW19" s="418"/>
      <c r="JXX19" s="418"/>
      <c r="JXY19" s="418"/>
      <c r="JXZ19" s="418"/>
      <c r="JYA19" s="418"/>
      <c r="JYB19" s="418"/>
      <c r="JYC19" s="418"/>
      <c r="JYD19" s="418"/>
      <c r="JYE19" s="418"/>
      <c r="JYF19" s="418"/>
      <c r="JYG19" s="418"/>
      <c r="JYH19" s="418"/>
      <c r="JYI19" s="418"/>
      <c r="JYJ19" s="418"/>
      <c r="JYK19" s="418"/>
      <c r="JYL19" s="418"/>
      <c r="JYM19" s="418"/>
      <c r="JYN19" s="418"/>
      <c r="JYO19" s="418"/>
      <c r="JYP19" s="418"/>
      <c r="JYQ19" s="418"/>
      <c r="JYR19" s="418"/>
      <c r="JYS19" s="418"/>
      <c r="JYT19" s="418"/>
      <c r="JYU19" s="418"/>
      <c r="JYV19" s="418"/>
      <c r="JYW19" s="418"/>
      <c r="JYX19" s="418"/>
      <c r="JYY19" s="418"/>
      <c r="JYZ19" s="418"/>
      <c r="JZA19" s="418"/>
      <c r="JZB19" s="418"/>
      <c r="JZC19" s="418"/>
      <c r="JZD19" s="418"/>
      <c r="JZE19" s="418"/>
      <c r="JZF19" s="418"/>
      <c r="JZG19" s="418"/>
      <c r="JZH19" s="418"/>
      <c r="JZI19" s="418"/>
      <c r="JZJ19" s="418"/>
      <c r="JZK19" s="418"/>
      <c r="JZL19" s="418"/>
      <c r="JZM19" s="418"/>
      <c r="JZN19" s="418"/>
      <c r="JZO19" s="418"/>
      <c r="JZP19" s="418"/>
      <c r="JZQ19" s="418"/>
      <c r="JZR19" s="418"/>
      <c r="JZS19" s="418"/>
      <c r="JZT19" s="418"/>
      <c r="JZU19" s="418"/>
      <c r="JZV19" s="418"/>
      <c r="JZW19" s="418"/>
      <c r="JZX19" s="418"/>
      <c r="JZY19" s="418"/>
      <c r="JZZ19" s="418"/>
      <c r="KAA19" s="418"/>
      <c r="KAB19" s="418"/>
      <c r="KAC19" s="418"/>
      <c r="KAD19" s="418"/>
      <c r="KAE19" s="418"/>
      <c r="KAF19" s="418"/>
      <c r="KAG19" s="418"/>
      <c r="KAH19" s="418"/>
      <c r="KAI19" s="418"/>
      <c r="KAJ19" s="418"/>
      <c r="KAK19" s="418"/>
      <c r="KAL19" s="418"/>
      <c r="KAM19" s="418"/>
      <c r="KAN19" s="418"/>
      <c r="KAO19" s="418"/>
      <c r="KAP19" s="418"/>
      <c r="KAQ19" s="418"/>
      <c r="KAR19" s="418"/>
      <c r="KAS19" s="418"/>
      <c r="KAT19" s="418"/>
      <c r="KAU19" s="418"/>
      <c r="KAV19" s="418"/>
      <c r="KAW19" s="418"/>
      <c r="KAX19" s="418"/>
      <c r="KAY19" s="418"/>
      <c r="KAZ19" s="418"/>
      <c r="KBA19" s="418"/>
      <c r="KBB19" s="418"/>
      <c r="KBC19" s="418"/>
      <c r="KBD19" s="418"/>
      <c r="KBE19" s="418"/>
      <c r="KBF19" s="418"/>
      <c r="KBG19" s="418"/>
      <c r="KBH19" s="418"/>
      <c r="KBI19" s="418"/>
      <c r="KBJ19" s="418"/>
      <c r="KBK19" s="418"/>
      <c r="KBL19" s="418"/>
      <c r="KBM19" s="418"/>
      <c r="KBN19" s="418"/>
      <c r="KBO19" s="418"/>
      <c r="KBP19" s="418"/>
      <c r="KBQ19" s="418"/>
      <c r="KBR19" s="418"/>
      <c r="KBS19" s="418"/>
      <c r="KBT19" s="418"/>
      <c r="KBU19" s="418"/>
      <c r="KBV19" s="418"/>
      <c r="KBW19" s="418"/>
      <c r="KBX19" s="418"/>
      <c r="KBY19" s="418"/>
      <c r="KBZ19" s="418"/>
      <c r="KCA19" s="418"/>
      <c r="KCB19" s="418"/>
      <c r="KCC19" s="418"/>
      <c r="KCD19" s="418"/>
      <c r="KCE19" s="418"/>
      <c r="KCF19" s="418"/>
      <c r="KCG19" s="418"/>
      <c r="KCH19" s="418"/>
      <c r="KCI19" s="418"/>
      <c r="KCJ19" s="418"/>
      <c r="KCK19" s="418"/>
      <c r="KCL19" s="418"/>
      <c r="KCM19" s="418"/>
      <c r="KCN19" s="418"/>
      <c r="KCO19" s="418"/>
      <c r="KCP19" s="418"/>
      <c r="KCQ19" s="418"/>
      <c r="KCR19" s="418"/>
      <c r="KCS19" s="418"/>
      <c r="KCT19" s="418"/>
      <c r="KCU19" s="418"/>
      <c r="KCV19" s="418"/>
      <c r="KCW19" s="418"/>
      <c r="KCX19" s="418"/>
      <c r="KCY19" s="418"/>
      <c r="KCZ19" s="418"/>
      <c r="KDA19" s="418"/>
      <c r="KDB19" s="418"/>
      <c r="KDC19" s="418"/>
      <c r="KDD19" s="418"/>
      <c r="KDE19" s="418"/>
      <c r="KDF19" s="418"/>
      <c r="KDG19" s="418"/>
      <c r="KDH19" s="418"/>
      <c r="KDI19" s="418"/>
      <c r="KDJ19" s="418"/>
      <c r="KDK19" s="418"/>
      <c r="KDL19" s="418"/>
      <c r="KDM19" s="418"/>
      <c r="KDN19" s="418"/>
      <c r="KDO19" s="418"/>
      <c r="KDP19" s="418"/>
      <c r="KDQ19" s="418"/>
      <c r="KDR19" s="418"/>
      <c r="KDS19" s="418"/>
      <c r="KDT19" s="418"/>
      <c r="KDU19" s="418"/>
      <c r="KDV19" s="418"/>
      <c r="KDW19" s="418"/>
      <c r="KDX19" s="418"/>
      <c r="KDY19" s="418"/>
      <c r="KDZ19" s="418"/>
      <c r="KEA19" s="418"/>
      <c r="KEB19" s="418"/>
      <c r="KEC19" s="418"/>
      <c r="KED19" s="418"/>
      <c r="KEE19" s="418"/>
      <c r="KEF19" s="418"/>
      <c r="KEG19" s="418"/>
      <c r="KEH19" s="418"/>
      <c r="KEI19" s="418"/>
      <c r="KEJ19" s="418"/>
      <c r="KEK19" s="418"/>
      <c r="KEL19" s="418"/>
      <c r="KEM19" s="418"/>
      <c r="KEN19" s="418"/>
      <c r="KEO19" s="418"/>
      <c r="KEP19" s="418"/>
      <c r="KEQ19" s="418"/>
      <c r="KER19" s="418"/>
      <c r="KES19" s="418"/>
      <c r="KET19" s="418"/>
      <c r="KEU19" s="418"/>
      <c r="KEV19" s="418"/>
      <c r="KEW19" s="418"/>
      <c r="KEX19" s="418"/>
      <c r="KEY19" s="418"/>
      <c r="KEZ19" s="418"/>
      <c r="KFA19" s="418"/>
      <c r="KFB19" s="418"/>
      <c r="KFC19" s="418"/>
      <c r="KFD19" s="418"/>
      <c r="KFE19" s="418"/>
      <c r="KFF19" s="418"/>
      <c r="KFG19" s="418"/>
      <c r="KFH19" s="418"/>
      <c r="KFI19" s="418"/>
      <c r="KFJ19" s="418"/>
      <c r="KFK19" s="418"/>
      <c r="KFL19" s="418"/>
      <c r="KFM19" s="418"/>
      <c r="KFN19" s="418"/>
      <c r="KFO19" s="418"/>
      <c r="KFP19" s="418"/>
      <c r="KFQ19" s="418"/>
      <c r="KFR19" s="418"/>
      <c r="KFS19" s="418"/>
      <c r="KFT19" s="418"/>
      <c r="KFU19" s="418"/>
      <c r="KFV19" s="418"/>
      <c r="KFW19" s="418"/>
      <c r="KFX19" s="418"/>
      <c r="KFY19" s="418"/>
      <c r="KFZ19" s="418"/>
      <c r="KGA19" s="418"/>
      <c r="KGB19" s="418"/>
      <c r="KGC19" s="418"/>
      <c r="KGD19" s="418"/>
      <c r="KGE19" s="418"/>
      <c r="KGF19" s="418"/>
      <c r="KGG19" s="418"/>
      <c r="KGH19" s="418"/>
      <c r="KGI19" s="418"/>
      <c r="KGJ19" s="418"/>
      <c r="KGK19" s="418"/>
      <c r="KGL19" s="418"/>
      <c r="KGM19" s="418"/>
      <c r="KGN19" s="418"/>
      <c r="KGO19" s="418"/>
      <c r="KGP19" s="418"/>
      <c r="KGQ19" s="418"/>
      <c r="KGR19" s="418"/>
      <c r="KGS19" s="418"/>
      <c r="KGT19" s="418"/>
      <c r="KGU19" s="418"/>
      <c r="KGV19" s="418"/>
      <c r="KGW19" s="418"/>
      <c r="KGX19" s="418"/>
      <c r="KGY19" s="418"/>
      <c r="KGZ19" s="418"/>
      <c r="KHA19" s="418"/>
      <c r="KHB19" s="418"/>
      <c r="KHC19" s="418"/>
      <c r="KHD19" s="418"/>
      <c r="KHE19" s="418"/>
      <c r="KHF19" s="418"/>
      <c r="KHG19" s="418"/>
      <c r="KHH19" s="418"/>
      <c r="KHI19" s="418"/>
      <c r="KHJ19" s="418"/>
      <c r="KHK19" s="418"/>
      <c r="KHL19" s="418"/>
      <c r="KHM19" s="418"/>
      <c r="KHN19" s="418"/>
      <c r="KHO19" s="418"/>
      <c r="KHP19" s="418"/>
      <c r="KHQ19" s="418"/>
      <c r="KHR19" s="418"/>
      <c r="KHS19" s="418"/>
      <c r="KHT19" s="418"/>
      <c r="KHU19" s="418"/>
      <c r="KHV19" s="418"/>
      <c r="KHW19" s="418"/>
      <c r="KHX19" s="418"/>
      <c r="KHY19" s="418"/>
      <c r="KHZ19" s="418"/>
      <c r="KIA19" s="418"/>
      <c r="KIB19" s="418"/>
      <c r="KIC19" s="418"/>
      <c r="KID19" s="418"/>
      <c r="KIE19" s="418"/>
      <c r="KIF19" s="418"/>
      <c r="KIG19" s="418"/>
      <c r="KIH19" s="418"/>
      <c r="KII19" s="418"/>
      <c r="KIJ19" s="418"/>
      <c r="KIK19" s="418"/>
      <c r="KIL19" s="418"/>
      <c r="KIM19" s="418"/>
      <c r="KIN19" s="418"/>
      <c r="KIO19" s="418"/>
      <c r="KIP19" s="418"/>
      <c r="KIQ19" s="418"/>
      <c r="KIR19" s="418"/>
      <c r="KIS19" s="418"/>
      <c r="KIT19" s="418"/>
      <c r="KIU19" s="418"/>
      <c r="KIV19" s="418"/>
      <c r="KIW19" s="418"/>
      <c r="KIX19" s="418"/>
      <c r="KIY19" s="418"/>
      <c r="KIZ19" s="418"/>
      <c r="KJA19" s="418"/>
      <c r="KJB19" s="418"/>
      <c r="KJC19" s="418"/>
      <c r="KJD19" s="418"/>
      <c r="KJE19" s="418"/>
      <c r="KJF19" s="418"/>
      <c r="KJG19" s="418"/>
      <c r="KJH19" s="418"/>
      <c r="KJI19" s="418"/>
      <c r="KJJ19" s="418"/>
      <c r="KJK19" s="418"/>
      <c r="KJL19" s="418"/>
      <c r="KJM19" s="418"/>
      <c r="KJN19" s="418"/>
      <c r="KJO19" s="418"/>
      <c r="KJP19" s="418"/>
      <c r="KJQ19" s="418"/>
      <c r="KJR19" s="418"/>
      <c r="KJS19" s="418"/>
      <c r="KJT19" s="418"/>
      <c r="KJU19" s="418"/>
      <c r="KJV19" s="418"/>
      <c r="KJW19" s="418"/>
      <c r="KJX19" s="418"/>
      <c r="KJY19" s="418"/>
      <c r="KJZ19" s="418"/>
      <c r="KKA19" s="418"/>
      <c r="KKB19" s="418"/>
      <c r="KKC19" s="418"/>
      <c r="KKD19" s="418"/>
      <c r="KKE19" s="418"/>
      <c r="KKF19" s="418"/>
      <c r="KKG19" s="418"/>
      <c r="KKH19" s="418"/>
      <c r="KKI19" s="418"/>
      <c r="KKJ19" s="418"/>
      <c r="KKK19" s="418"/>
      <c r="KKL19" s="418"/>
      <c r="KKM19" s="418"/>
      <c r="KKN19" s="418"/>
      <c r="KKO19" s="418"/>
      <c r="KKP19" s="418"/>
      <c r="KKQ19" s="418"/>
      <c r="KKR19" s="418"/>
      <c r="KKS19" s="418"/>
      <c r="KKT19" s="418"/>
      <c r="KKU19" s="418"/>
      <c r="KKV19" s="418"/>
      <c r="KKW19" s="418"/>
      <c r="KKX19" s="418"/>
      <c r="KKY19" s="418"/>
      <c r="KKZ19" s="418"/>
      <c r="KLA19" s="418"/>
      <c r="KLB19" s="418"/>
      <c r="KLC19" s="418"/>
      <c r="KLD19" s="418"/>
      <c r="KLE19" s="418"/>
      <c r="KLF19" s="418"/>
      <c r="KLG19" s="418"/>
      <c r="KLH19" s="418"/>
      <c r="KLI19" s="418"/>
      <c r="KLJ19" s="418"/>
      <c r="KLK19" s="418"/>
      <c r="KLL19" s="418"/>
      <c r="KLM19" s="418"/>
      <c r="KLN19" s="418"/>
      <c r="KLO19" s="418"/>
      <c r="KLP19" s="418"/>
      <c r="KLQ19" s="418"/>
      <c r="KLR19" s="418"/>
      <c r="KLS19" s="418"/>
      <c r="KLT19" s="418"/>
      <c r="KLU19" s="418"/>
      <c r="KLV19" s="418"/>
      <c r="KLW19" s="418"/>
      <c r="KLX19" s="418"/>
      <c r="KLY19" s="418"/>
      <c r="KLZ19" s="418"/>
      <c r="KMA19" s="418"/>
      <c r="KMB19" s="418"/>
      <c r="KMC19" s="418"/>
      <c r="KMD19" s="418"/>
      <c r="KME19" s="418"/>
      <c r="KMF19" s="418"/>
      <c r="KMG19" s="418"/>
      <c r="KMH19" s="418"/>
      <c r="KMI19" s="418"/>
      <c r="KMJ19" s="418"/>
      <c r="KMK19" s="418"/>
      <c r="KML19" s="418"/>
      <c r="KMM19" s="418"/>
      <c r="KMN19" s="418"/>
      <c r="KMO19" s="418"/>
      <c r="KMP19" s="418"/>
      <c r="KMQ19" s="418"/>
      <c r="KMR19" s="418"/>
      <c r="KMS19" s="418"/>
      <c r="KMT19" s="418"/>
      <c r="KMU19" s="418"/>
      <c r="KMV19" s="418"/>
      <c r="KMW19" s="418"/>
      <c r="KMX19" s="418"/>
      <c r="KMY19" s="418"/>
      <c r="KMZ19" s="418"/>
      <c r="KNA19" s="418"/>
      <c r="KNB19" s="418"/>
      <c r="KNC19" s="418"/>
      <c r="KND19" s="418"/>
      <c r="KNE19" s="418"/>
      <c r="KNF19" s="418"/>
      <c r="KNG19" s="418"/>
      <c r="KNH19" s="418"/>
      <c r="KNI19" s="418"/>
      <c r="KNJ19" s="418"/>
      <c r="KNK19" s="418"/>
      <c r="KNL19" s="418"/>
      <c r="KNM19" s="418"/>
      <c r="KNN19" s="418"/>
      <c r="KNO19" s="418"/>
      <c r="KNP19" s="418"/>
      <c r="KNQ19" s="418"/>
      <c r="KNR19" s="418"/>
      <c r="KNS19" s="418"/>
      <c r="KNT19" s="418"/>
      <c r="KNU19" s="418"/>
      <c r="KNV19" s="418"/>
      <c r="KNW19" s="418"/>
      <c r="KNX19" s="418"/>
      <c r="KNY19" s="418"/>
      <c r="KNZ19" s="418"/>
      <c r="KOA19" s="418"/>
      <c r="KOB19" s="418"/>
      <c r="KOC19" s="418"/>
      <c r="KOD19" s="418"/>
      <c r="KOE19" s="418"/>
      <c r="KOF19" s="418"/>
      <c r="KOG19" s="418"/>
      <c r="KOH19" s="418"/>
      <c r="KOI19" s="418"/>
      <c r="KOJ19" s="418"/>
      <c r="KOK19" s="418"/>
      <c r="KOL19" s="418"/>
      <c r="KOM19" s="418"/>
      <c r="KON19" s="418"/>
      <c r="KOO19" s="418"/>
      <c r="KOP19" s="418"/>
      <c r="KOQ19" s="418"/>
      <c r="KOR19" s="418"/>
      <c r="KOS19" s="418"/>
      <c r="KOT19" s="418"/>
      <c r="KOU19" s="418"/>
      <c r="KOV19" s="418"/>
      <c r="KOW19" s="418"/>
      <c r="KOX19" s="418"/>
      <c r="KOY19" s="418"/>
      <c r="KOZ19" s="418"/>
      <c r="KPA19" s="418"/>
      <c r="KPB19" s="418"/>
      <c r="KPC19" s="418"/>
      <c r="KPD19" s="418"/>
      <c r="KPE19" s="418"/>
      <c r="KPF19" s="418"/>
      <c r="KPG19" s="418"/>
      <c r="KPH19" s="418"/>
      <c r="KPI19" s="418"/>
      <c r="KPJ19" s="418"/>
      <c r="KPK19" s="418"/>
      <c r="KPL19" s="418"/>
      <c r="KPM19" s="418"/>
      <c r="KPN19" s="418"/>
      <c r="KPO19" s="418"/>
      <c r="KPP19" s="418"/>
      <c r="KPQ19" s="418"/>
      <c r="KPR19" s="418"/>
      <c r="KPS19" s="418"/>
      <c r="KPT19" s="418"/>
      <c r="KPU19" s="418"/>
      <c r="KPV19" s="418"/>
      <c r="KPW19" s="418"/>
      <c r="KPX19" s="418"/>
      <c r="KPY19" s="418"/>
      <c r="KPZ19" s="418"/>
      <c r="KQA19" s="418"/>
      <c r="KQB19" s="418"/>
      <c r="KQC19" s="418"/>
      <c r="KQD19" s="418"/>
      <c r="KQE19" s="418"/>
      <c r="KQF19" s="418"/>
      <c r="KQG19" s="418"/>
      <c r="KQH19" s="418"/>
      <c r="KQI19" s="418"/>
      <c r="KQJ19" s="418"/>
      <c r="KQK19" s="418"/>
      <c r="KQL19" s="418"/>
      <c r="KQM19" s="418"/>
      <c r="KQN19" s="418"/>
      <c r="KQO19" s="418"/>
      <c r="KQP19" s="418"/>
      <c r="KQQ19" s="418"/>
      <c r="KQR19" s="418"/>
      <c r="KQS19" s="418"/>
      <c r="KQT19" s="418"/>
      <c r="KQU19" s="418"/>
      <c r="KQV19" s="418"/>
      <c r="KQW19" s="418"/>
      <c r="KQX19" s="418"/>
      <c r="KQY19" s="418"/>
      <c r="KQZ19" s="418"/>
      <c r="KRA19" s="418"/>
      <c r="KRB19" s="418"/>
      <c r="KRC19" s="418"/>
      <c r="KRD19" s="418"/>
      <c r="KRE19" s="418"/>
      <c r="KRF19" s="418"/>
      <c r="KRG19" s="418"/>
      <c r="KRH19" s="418"/>
      <c r="KRI19" s="418"/>
      <c r="KRJ19" s="418"/>
      <c r="KRK19" s="418"/>
      <c r="KRL19" s="418"/>
      <c r="KRM19" s="418"/>
      <c r="KRN19" s="418"/>
      <c r="KRO19" s="418"/>
      <c r="KRP19" s="418"/>
      <c r="KRQ19" s="418"/>
      <c r="KRR19" s="418"/>
      <c r="KRS19" s="418"/>
      <c r="KRT19" s="418"/>
      <c r="KRU19" s="418"/>
      <c r="KRV19" s="418"/>
      <c r="KRW19" s="418"/>
      <c r="KRX19" s="418"/>
      <c r="KRY19" s="418"/>
      <c r="KRZ19" s="418"/>
      <c r="KSA19" s="418"/>
      <c r="KSB19" s="418"/>
      <c r="KSC19" s="418"/>
      <c r="KSD19" s="418"/>
      <c r="KSE19" s="418"/>
      <c r="KSF19" s="418"/>
      <c r="KSG19" s="418"/>
      <c r="KSH19" s="418"/>
      <c r="KSI19" s="418"/>
      <c r="KSJ19" s="418"/>
      <c r="KSK19" s="418"/>
      <c r="KSL19" s="418"/>
      <c r="KSM19" s="418"/>
      <c r="KSN19" s="418"/>
      <c r="KSO19" s="418"/>
      <c r="KSP19" s="418"/>
      <c r="KSQ19" s="418"/>
      <c r="KSR19" s="418"/>
      <c r="KSS19" s="418"/>
      <c r="KST19" s="418"/>
      <c r="KSU19" s="418"/>
      <c r="KSV19" s="418"/>
      <c r="KSW19" s="418"/>
      <c r="KSX19" s="418"/>
      <c r="KSY19" s="418"/>
      <c r="KSZ19" s="418"/>
      <c r="KTA19" s="418"/>
      <c r="KTB19" s="418"/>
      <c r="KTC19" s="418"/>
      <c r="KTD19" s="418"/>
      <c r="KTE19" s="418"/>
      <c r="KTF19" s="418"/>
      <c r="KTG19" s="418"/>
      <c r="KTH19" s="418"/>
      <c r="KTI19" s="418"/>
      <c r="KTJ19" s="418"/>
      <c r="KTK19" s="418"/>
      <c r="KTL19" s="418"/>
      <c r="KTM19" s="418"/>
      <c r="KTN19" s="418"/>
      <c r="KTO19" s="418"/>
      <c r="KTP19" s="418"/>
      <c r="KTQ19" s="418"/>
      <c r="KTR19" s="418"/>
      <c r="KTS19" s="418"/>
      <c r="KTT19" s="418"/>
      <c r="KTU19" s="418"/>
      <c r="KTV19" s="418"/>
      <c r="KTW19" s="418"/>
      <c r="KTX19" s="418"/>
      <c r="KTY19" s="418"/>
      <c r="KTZ19" s="418"/>
      <c r="KUA19" s="418"/>
      <c r="KUB19" s="418"/>
      <c r="KUC19" s="418"/>
      <c r="KUD19" s="418"/>
      <c r="KUE19" s="418"/>
      <c r="KUF19" s="418"/>
      <c r="KUG19" s="418"/>
      <c r="KUH19" s="418"/>
      <c r="KUI19" s="418"/>
      <c r="KUJ19" s="418"/>
      <c r="KUK19" s="418"/>
      <c r="KUL19" s="418"/>
      <c r="KUM19" s="418"/>
      <c r="KUN19" s="418"/>
      <c r="KUO19" s="418"/>
      <c r="KUP19" s="418"/>
      <c r="KUQ19" s="418"/>
      <c r="KUR19" s="418"/>
      <c r="KUS19" s="418"/>
      <c r="KUT19" s="418"/>
      <c r="KUU19" s="418"/>
      <c r="KUV19" s="418"/>
      <c r="KUW19" s="418"/>
      <c r="KUX19" s="418"/>
      <c r="KUY19" s="418"/>
      <c r="KUZ19" s="418"/>
      <c r="KVA19" s="418"/>
      <c r="KVB19" s="418"/>
      <c r="KVC19" s="418"/>
      <c r="KVD19" s="418"/>
      <c r="KVE19" s="418"/>
      <c r="KVF19" s="418"/>
      <c r="KVG19" s="418"/>
      <c r="KVH19" s="418"/>
      <c r="KVI19" s="418"/>
      <c r="KVJ19" s="418"/>
      <c r="KVK19" s="418"/>
      <c r="KVL19" s="418"/>
      <c r="KVM19" s="418"/>
      <c r="KVN19" s="418"/>
      <c r="KVO19" s="418"/>
      <c r="KVP19" s="418"/>
      <c r="KVQ19" s="418"/>
      <c r="KVR19" s="418"/>
      <c r="KVS19" s="418"/>
      <c r="KVT19" s="418"/>
      <c r="KVU19" s="418"/>
      <c r="KVV19" s="418"/>
      <c r="KVW19" s="418"/>
      <c r="KVX19" s="418"/>
      <c r="KVY19" s="418"/>
      <c r="KVZ19" s="418"/>
      <c r="KWA19" s="418"/>
      <c r="KWB19" s="418"/>
      <c r="KWC19" s="418"/>
      <c r="KWD19" s="418"/>
      <c r="KWE19" s="418"/>
      <c r="KWF19" s="418"/>
      <c r="KWG19" s="418"/>
      <c r="KWH19" s="418"/>
      <c r="KWI19" s="418"/>
      <c r="KWJ19" s="418"/>
      <c r="KWK19" s="418"/>
      <c r="KWL19" s="418"/>
      <c r="KWM19" s="418"/>
      <c r="KWN19" s="418"/>
      <c r="KWO19" s="418"/>
      <c r="KWP19" s="418"/>
      <c r="KWQ19" s="418"/>
      <c r="KWR19" s="418"/>
      <c r="KWS19" s="418"/>
      <c r="KWT19" s="418"/>
      <c r="KWU19" s="418"/>
      <c r="KWV19" s="418"/>
      <c r="KWW19" s="418"/>
      <c r="KWX19" s="418"/>
      <c r="KWY19" s="418"/>
      <c r="KWZ19" s="418"/>
      <c r="KXA19" s="418"/>
      <c r="KXB19" s="418"/>
      <c r="KXC19" s="418"/>
      <c r="KXD19" s="418"/>
      <c r="KXE19" s="418"/>
      <c r="KXF19" s="418"/>
      <c r="KXG19" s="418"/>
      <c r="KXH19" s="418"/>
      <c r="KXI19" s="418"/>
      <c r="KXJ19" s="418"/>
      <c r="KXK19" s="418"/>
      <c r="KXL19" s="418"/>
      <c r="KXM19" s="418"/>
      <c r="KXN19" s="418"/>
      <c r="KXO19" s="418"/>
      <c r="KXP19" s="418"/>
      <c r="KXQ19" s="418"/>
      <c r="KXR19" s="418"/>
      <c r="KXS19" s="418"/>
      <c r="KXT19" s="418"/>
      <c r="KXU19" s="418"/>
      <c r="KXV19" s="418"/>
      <c r="KXW19" s="418"/>
      <c r="KXX19" s="418"/>
      <c r="KXY19" s="418"/>
      <c r="KXZ19" s="418"/>
      <c r="KYA19" s="418"/>
      <c r="KYB19" s="418"/>
      <c r="KYC19" s="418"/>
      <c r="KYD19" s="418"/>
      <c r="KYE19" s="418"/>
      <c r="KYF19" s="418"/>
      <c r="KYG19" s="418"/>
      <c r="KYH19" s="418"/>
      <c r="KYI19" s="418"/>
      <c r="KYJ19" s="418"/>
      <c r="KYK19" s="418"/>
      <c r="KYL19" s="418"/>
      <c r="KYM19" s="418"/>
      <c r="KYN19" s="418"/>
      <c r="KYO19" s="418"/>
      <c r="KYP19" s="418"/>
      <c r="KYQ19" s="418"/>
      <c r="KYR19" s="418"/>
      <c r="KYS19" s="418"/>
      <c r="KYT19" s="418"/>
      <c r="KYU19" s="418"/>
      <c r="KYV19" s="418"/>
      <c r="KYW19" s="418"/>
      <c r="KYX19" s="418"/>
      <c r="KYY19" s="418"/>
      <c r="KYZ19" s="418"/>
      <c r="KZA19" s="418"/>
      <c r="KZB19" s="418"/>
      <c r="KZC19" s="418"/>
      <c r="KZD19" s="418"/>
      <c r="KZE19" s="418"/>
      <c r="KZF19" s="418"/>
      <c r="KZG19" s="418"/>
      <c r="KZH19" s="418"/>
      <c r="KZI19" s="418"/>
      <c r="KZJ19" s="418"/>
      <c r="KZK19" s="418"/>
      <c r="KZL19" s="418"/>
      <c r="KZM19" s="418"/>
      <c r="KZN19" s="418"/>
      <c r="KZO19" s="418"/>
      <c r="KZP19" s="418"/>
      <c r="KZQ19" s="418"/>
      <c r="KZR19" s="418"/>
      <c r="KZS19" s="418"/>
      <c r="KZT19" s="418"/>
      <c r="KZU19" s="418"/>
      <c r="KZV19" s="418"/>
      <c r="KZW19" s="418"/>
      <c r="KZX19" s="418"/>
      <c r="KZY19" s="418"/>
      <c r="KZZ19" s="418"/>
      <c r="LAA19" s="418"/>
      <c r="LAB19" s="418"/>
      <c r="LAC19" s="418"/>
      <c r="LAD19" s="418"/>
      <c r="LAE19" s="418"/>
      <c r="LAF19" s="418"/>
      <c r="LAG19" s="418"/>
      <c r="LAH19" s="418"/>
      <c r="LAI19" s="418"/>
      <c r="LAJ19" s="418"/>
      <c r="LAK19" s="418"/>
      <c r="LAL19" s="418"/>
      <c r="LAM19" s="418"/>
      <c r="LAN19" s="418"/>
      <c r="LAO19" s="418"/>
      <c r="LAP19" s="418"/>
      <c r="LAQ19" s="418"/>
      <c r="LAR19" s="418"/>
      <c r="LAS19" s="418"/>
      <c r="LAT19" s="418"/>
      <c r="LAU19" s="418"/>
      <c r="LAV19" s="418"/>
      <c r="LAW19" s="418"/>
      <c r="LAX19" s="418"/>
      <c r="LAY19" s="418"/>
      <c r="LAZ19" s="418"/>
      <c r="LBA19" s="418"/>
      <c r="LBB19" s="418"/>
      <c r="LBC19" s="418"/>
      <c r="LBD19" s="418"/>
      <c r="LBE19" s="418"/>
      <c r="LBF19" s="418"/>
      <c r="LBG19" s="418"/>
      <c r="LBH19" s="418"/>
      <c r="LBI19" s="418"/>
      <c r="LBJ19" s="418"/>
      <c r="LBK19" s="418"/>
      <c r="LBL19" s="418"/>
      <c r="LBM19" s="418"/>
      <c r="LBN19" s="418"/>
      <c r="LBO19" s="418"/>
      <c r="LBP19" s="418"/>
      <c r="LBQ19" s="418"/>
      <c r="LBR19" s="418"/>
      <c r="LBS19" s="418"/>
      <c r="LBT19" s="418"/>
      <c r="LBU19" s="418"/>
      <c r="LBV19" s="418"/>
      <c r="LBW19" s="418"/>
      <c r="LBX19" s="418"/>
      <c r="LBY19" s="418"/>
      <c r="LBZ19" s="418"/>
      <c r="LCA19" s="418"/>
      <c r="LCB19" s="418"/>
      <c r="LCC19" s="418"/>
      <c r="LCD19" s="418"/>
      <c r="LCE19" s="418"/>
      <c r="LCF19" s="418"/>
      <c r="LCG19" s="418"/>
      <c r="LCH19" s="418"/>
      <c r="LCI19" s="418"/>
      <c r="LCJ19" s="418"/>
      <c r="LCK19" s="418"/>
      <c r="LCL19" s="418"/>
      <c r="LCM19" s="418"/>
      <c r="LCN19" s="418"/>
      <c r="LCO19" s="418"/>
      <c r="LCP19" s="418"/>
      <c r="LCQ19" s="418"/>
      <c r="LCR19" s="418"/>
      <c r="LCS19" s="418"/>
      <c r="LCT19" s="418"/>
      <c r="LCU19" s="418"/>
      <c r="LCV19" s="418"/>
      <c r="LCW19" s="418"/>
      <c r="LCX19" s="418"/>
      <c r="LCY19" s="418"/>
      <c r="LCZ19" s="418"/>
      <c r="LDA19" s="418"/>
      <c r="LDB19" s="418"/>
      <c r="LDC19" s="418"/>
      <c r="LDD19" s="418"/>
      <c r="LDE19" s="418"/>
      <c r="LDF19" s="418"/>
      <c r="LDG19" s="418"/>
      <c r="LDH19" s="418"/>
      <c r="LDI19" s="418"/>
      <c r="LDJ19" s="418"/>
      <c r="LDK19" s="418"/>
      <c r="LDL19" s="418"/>
      <c r="LDM19" s="418"/>
      <c r="LDN19" s="418"/>
      <c r="LDO19" s="418"/>
      <c r="LDP19" s="418"/>
      <c r="LDQ19" s="418"/>
      <c r="LDR19" s="418"/>
      <c r="LDS19" s="418"/>
      <c r="LDT19" s="418"/>
      <c r="LDU19" s="418"/>
      <c r="LDV19" s="418"/>
      <c r="LDW19" s="418"/>
      <c r="LDX19" s="418"/>
      <c r="LDY19" s="418"/>
      <c r="LDZ19" s="418"/>
      <c r="LEA19" s="418"/>
      <c r="LEB19" s="418"/>
      <c r="LEC19" s="418"/>
      <c r="LED19" s="418"/>
      <c r="LEE19" s="418"/>
      <c r="LEF19" s="418"/>
      <c r="LEG19" s="418"/>
      <c r="LEH19" s="418"/>
      <c r="LEI19" s="418"/>
      <c r="LEJ19" s="418"/>
      <c r="LEK19" s="418"/>
      <c r="LEL19" s="418"/>
      <c r="LEM19" s="418"/>
      <c r="LEN19" s="418"/>
      <c r="LEO19" s="418"/>
      <c r="LEP19" s="418"/>
      <c r="LEQ19" s="418"/>
      <c r="LER19" s="418"/>
      <c r="LES19" s="418"/>
      <c r="LET19" s="418"/>
      <c r="LEU19" s="418"/>
      <c r="LEV19" s="418"/>
      <c r="LEW19" s="418"/>
      <c r="LEX19" s="418"/>
      <c r="LEY19" s="418"/>
      <c r="LEZ19" s="418"/>
      <c r="LFA19" s="418"/>
      <c r="LFB19" s="418"/>
      <c r="LFC19" s="418"/>
      <c r="LFD19" s="418"/>
      <c r="LFE19" s="418"/>
      <c r="LFF19" s="418"/>
      <c r="LFG19" s="418"/>
      <c r="LFH19" s="418"/>
      <c r="LFI19" s="418"/>
      <c r="LFJ19" s="418"/>
      <c r="LFK19" s="418"/>
      <c r="LFL19" s="418"/>
      <c r="LFM19" s="418"/>
      <c r="LFN19" s="418"/>
      <c r="LFO19" s="418"/>
      <c r="LFP19" s="418"/>
      <c r="LFQ19" s="418"/>
      <c r="LFR19" s="418"/>
      <c r="LFS19" s="418"/>
      <c r="LFT19" s="418"/>
      <c r="LFU19" s="418"/>
      <c r="LFV19" s="418"/>
      <c r="LFW19" s="418"/>
      <c r="LFX19" s="418"/>
      <c r="LFY19" s="418"/>
      <c r="LFZ19" s="418"/>
      <c r="LGA19" s="418"/>
      <c r="LGB19" s="418"/>
      <c r="LGC19" s="418"/>
      <c r="LGD19" s="418"/>
      <c r="LGE19" s="418"/>
      <c r="LGF19" s="418"/>
      <c r="LGG19" s="418"/>
      <c r="LGH19" s="418"/>
      <c r="LGI19" s="418"/>
      <c r="LGJ19" s="418"/>
      <c r="LGK19" s="418"/>
      <c r="LGL19" s="418"/>
      <c r="LGM19" s="418"/>
      <c r="LGN19" s="418"/>
      <c r="LGO19" s="418"/>
      <c r="LGP19" s="418"/>
      <c r="LGQ19" s="418"/>
      <c r="LGR19" s="418"/>
      <c r="LGS19" s="418"/>
      <c r="LGT19" s="418"/>
      <c r="LGU19" s="418"/>
      <c r="LGV19" s="418"/>
      <c r="LGW19" s="418"/>
      <c r="LGX19" s="418"/>
      <c r="LGY19" s="418"/>
      <c r="LGZ19" s="418"/>
      <c r="LHA19" s="418"/>
      <c r="LHB19" s="418"/>
      <c r="LHC19" s="418"/>
      <c r="LHD19" s="418"/>
      <c r="LHE19" s="418"/>
      <c r="LHF19" s="418"/>
      <c r="LHG19" s="418"/>
      <c r="LHH19" s="418"/>
      <c r="LHI19" s="418"/>
      <c r="LHJ19" s="418"/>
      <c r="LHK19" s="418"/>
      <c r="LHL19" s="418"/>
      <c r="LHM19" s="418"/>
      <c r="LHN19" s="418"/>
      <c r="LHO19" s="418"/>
      <c r="LHP19" s="418"/>
      <c r="LHQ19" s="418"/>
      <c r="LHR19" s="418"/>
      <c r="LHS19" s="418"/>
      <c r="LHT19" s="418"/>
      <c r="LHU19" s="418"/>
      <c r="LHV19" s="418"/>
      <c r="LHW19" s="418"/>
      <c r="LHX19" s="418"/>
      <c r="LHY19" s="418"/>
      <c r="LHZ19" s="418"/>
      <c r="LIA19" s="418"/>
      <c r="LIB19" s="418"/>
      <c r="LIC19" s="418"/>
      <c r="LID19" s="418"/>
      <c r="LIE19" s="418"/>
      <c r="LIF19" s="418"/>
      <c r="LIG19" s="418"/>
      <c r="LIH19" s="418"/>
      <c r="LII19" s="418"/>
      <c r="LIJ19" s="418"/>
      <c r="LIK19" s="418"/>
      <c r="LIL19" s="418"/>
      <c r="LIM19" s="418"/>
      <c r="LIN19" s="418"/>
      <c r="LIO19" s="418"/>
      <c r="LIP19" s="418"/>
      <c r="LIQ19" s="418"/>
      <c r="LIR19" s="418"/>
      <c r="LIS19" s="418"/>
      <c r="LIT19" s="418"/>
      <c r="LIU19" s="418"/>
      <c r="LIV19" s="418"/>
      <c r="LIW19" s="418"/>
      <c r="LIX19" s="418"/>
      <c r="LIY19" s="418"/>
      <c r="LIZ19" s="418"/>
      <c r="LJA19" s="418"/>
      <c r="LJB19" s="418"/>
      <c r="LJC19" s="418"/>
      <c r="LJD19" s="418"/>
      <c r="LJE19" s="418"/>
      <c r="LJF19" s="418"/>
      <c r="LJG19" s="418"/>
      <c r="LJH19" s="418"/>
      <c r="LJI19" s="418"/>
      <c r="LJJ19" s="418"/>
      <c r="LJK19" s="418"/>
      <c r="LJL19" s="418"/>
      <c r="LJM19" s="418"/>
      <c r="LJN19" s="418"/>
      <c r="LJO19" s="418"/>
      <c r="LJP19" s="418"/>
      <c r="LJQ19" s="418"/>
      <c r="LJR19" s="418"/>
      <c r="LJS19" s="418"/>
      <c r="LJT19" s="418"/>
      <c r="LJU19" s="418"/>
      <c r="LJV19" s="418"/>
      <c r="LJW19" s="418"/>
      <c r="LJX19" s="418"/>
      <c r="LJY19" s="418"/>
      <c r="LJZ19" s="418"/>
      <c r="LKA19" s="418"/>
      <c r="LKB19" s="418"/>
      <c r="LKC19" s="418"/>
      <c r="LKD19" s="418"/>
      <c r="LKE19" s="418"/>
      <c r="LKF19" s="418"/>
      <c r="LKG19" s="418"/>
      <c r="LKH19" s="418"/>
      <c r="LKI19" s="418"/>
      <c r="LKJ19" s="418"/>
      <c r="LKK19" s="418"/>
      <c r="LKL19" s="418"/>
      <c r="LKM19" s="418"/>
      <c r="LKN19" s="418"/>
      <c r="LKO19" s="418"/>
      <c r="LKP19" s="418"/>
      <c r="LKQ19" s="418"/>
      <c r="LKR19" s="418"/>
      <c r="LKS19" s="418"/>
      <c r="LKT19" s="418"/>
      <c r="LKU19" s="418"/>
      <c r="LKV19" s="418"/>
      <c r="LKW19" s="418"/>
      <c r="LKX19" s="418"/>
      <c r="LKY19" s="418"/>
      <c r="LKZ19" s="418"/>
      <c r="LLA19" s="418"/>
      <c r="LLB19" s="418"/>
      <c r="LLC19" s="418"/>
      <c r="LLD19" s="418"/>
      <c r="LLE19" s="418"/>
      <c r="LLF19" s="418"/>
      <c r="LLG19" s="418"/>
      <c r="LLH19" s="418"/>
      <c r="LLI19" s="418"/>
      <c r="LLJ19" s="418"/>
      <c r="LLK19" s="418"/>
      <c r="LLL19" s="418"/>
      <c r="LLM19" s="418"/>
      <c r="LLN19" s="418"/>
      <c r="LLO19" s="418"/>
      <c r="LLP19" s="418"/>
      <c r="LLQ19" s="418"/>
      <c r="LLR19" s="418"/>
      <c r="LLS19" s="418"/>
      <c r="LLT19" s="418"/>
      <c r="LLU19" s="418"/>
      <c r="LLV19" s="418"/>
      <c r="LLW19" s="418"/>
      <c r="LLX19" s="418"/>
      <c r="LLY19" s="418"/>
      <c r="LLZ19" s="418"/>
      <c r="LMA19" s="418"/>
      <c r="LMB19" s="418"/>
      <c r="LMC19" s="418"/>
      <c r="LMD19" s="418"/>
      <c r="LME19" s="418"/>
      <c r="LMF19" s="418"/>
      <c r="LMG19" s="418"/>
      <c r="LMH19" s="418"/>
      <c r="LMI19" s="418"/>
      <c r="LMJ19" s="418"/>
      <c r="LMK19" s="418"/>
      <c r="LML19" s="418"/>
      <c r="LMM19" s="418"/>
      <c r="LMN19" s="418"/>
      <c r="LMO19" s="418"/>
      <c r="LMP19" s="418"/>
      <c r="LMQ19" s="418"/>
      <c r="LMR19" s="418"/>
      <c r="LMS19" s="418"/>
      <c r="LMT19" s="418"/>
      <c r="LMU19" s="418"/>
      <c r="LMV19" s="418"/>
      <c r="LMW19" s="418"/>
      <c r="LMX19" s="418"/>
      <c r="LMY19" s="418"/>
      <c r="LMZ19" s="418"/>
      <c r="LNA19" s="418"/>
      <c r="LNB19" s="418"/>
      <c r="LNC19" s="418"/>
      <c r="LND19" s="418"/>
      <c r="LNE19" s="418"/>
      <c r="LNF19" s="418"/>
      <c r="LNG19" s="418"/>
      <c r="LNH19" s="418"/>
      <c r="LNI19" s="418"/>
      <c r="LNJ19" s="418"/>
      <c r="LNK19" s="418"/>
      <c r="LNL19" s="418"/>
      <c r="LNM19" s="418"/>
      <c r="LNN19" s="418"/>
      <c r="LNO19" s="418"/>
      <c r="LNP19" s="418"/>
      <c r="LNQ19" s="418"/>
      <c r="LNR19" s="418"/>
      <c r="LNS19" s="418"/>
      <c r="LNT19" s="418"/>
      <c r="LNU19" s="418"/>
      <c r="LNV19" s="418"/>
      <c r="LNW19" s="418"/>
      <c r="LNX19" s="418"/>
      <c r="LNY19" s="418"/>
      <c r="LNZ19" s="418"/>
      <c r="LOA19" s="418"/>
      <c r="LOB19" s="418"/>
      <c r="LOC19" s="418"/>
      <c r="LOD19" s="418"/>
      <c r="LOE19" s="418"/>
      <c r="LOF19" s="418"/>
      <c r="LOG19" s="418"/>
      <c r="LOH19" s="418"/>
      <c r="LOI19" s="418"/>
      <c r="LOJ19" s="418"/>
      <c r="LOK19" s="418"/>
      <c r="LOL19" s="418"/>
      <c r="LOM19" s="418"/>
      <c r="LON19" s="418"/>
      <c r="LOO19" s="418"/>
      <c r="LOP19" s="418"/>
      <c r="LOQ19" s="418"/>
      <c r="LOR19" s="418"/>
      <c r="LOS19" s="418"/>
      <c r="LOT19" s="418"/>
      <c r="LOU19" s="418"/>
      <c r="LOV19" s="418"/>
      <c r="LOW19" s="418"/>
      <c r="LOX19" s="418"/>
      <c r="LOY19" s="418"/>
      <c r="LOZ19" s="418"/>
      <c r="LPA19" s="418"/>
      <c r="LPB19" s="418"/>
      <c r="LPC19" s="418"/>
      <c r="LPD19" s="418"/>
      <c r="LPE19" s="418"/>
      <c r="LPF19" s="418"/>
      <c r="LPG19" s="418"/>
      <c r="LPH19" s="418"/>
      <c r="LPI19" s="418"/>
      <c r="LPJ19" s="418"/>
      <c r="LPK19" s="418"/>
      <c r="LPL19" s="418"/>
      <c r="LPM19" s="418"/>
      <c r="LPN19" s="418"/>
      <c r="LPO19" s="418"/>
      <c r="LPP19" s="418"/>
      <c r="LPQ19" s="418"/>
      <c r="LPR19" s="418"/>
      <c r="LPS19" s="418"/>
      <c r="LPT19" s="418"/>
      <c r="LPU19" s="418"/>
      <c r="LPV19" s="418"/>
      <c r="LPW19" s="418"/>
      <c r="LPX19" s="418"/>
      <c r="LPY19" s="418"/>
      <c r="LPZ19" s="418"/>
      <c r="LQA19" s="418"/>
      <c r="LQB19" s="418"/>
      <c r="LQC19" s="418"/>
      <c r="LQD19" s="418"/>
      <c r="LQE19" s="418"/>
      <c r="LQF19" s="418"/>
      <c r="LQG19" s="418"/>
      <c r="LQH19" s="418"/>
      <c r="LQI19" s="418"/>
      <c r="LQJ19" s="418"/>
      <c r="LQK19" s="418"/>
      <c r="LQL19" s="418"/>
      <c r="LQM19" s="418"/>
      <c r="LQN19" s="418"/>
      <c r="LQO19" s="418"/>
      <c r="LQP19" s="418"/>
      <c r="LQQ19" s="418"/>
      <c r="LQR19" s="418"/>
      <c r="LQS19" s="418"/>
      <c r="LQT19" s="418"/>
      <c r="LQU19" s="418"/>
      <c r="LQV19" s="418"/>
      <c r="LQW19" s="418"/>
      <c r="LQX19" s="418"/>
      <c r="LQY19" s="418"/>
      <c r="LQZ19" s="418"/>
      <c r="LRA19" s="418"/>
      <c r="LRB19" s="418"/>
      <c r="LRC19" s="418"/>
      <c r="LRD19" s="418"/>
      <c r="LRE19" s="418"/>
      <c r="LRF19" s="418"/>
      <c r="LRG19" s="418"/>
      <c r="LRH19" s="418"/>
      <c r="LRI19" s="418"/>
      <c r="LRJ19" s="418"/>
      <c r="LRK19" s="418"/>
      <c r="LRL19" s="418"/>
      <c r="LRM19" s="418"/>
      <c r="LRN19" s="418"/>
      <c r="LRO19" s="418"/>
      <c r="LRP19" s="418"/>
      <c r="LRQ19" s="418"/>
      <c r="LRR19" s="418"/>
      <c r="LRS19" s="418"/>
      <c r="LRT19" s="418"/>
      <c r="LRU19" s="418"/>
      <c r="LRV19" s="418"/>
      <c r="LRW19" s="418"/>
      <c r="LRX19" s="418"/>
      <c r="LRY19" s="418"/>
      <c r="LRZ19" s="418"/>
      <c r="LSA19" s="418"/>
      <c r="LSB19" s="418"/>
      <c r="LSC19" s="418"/>
      <c r="LSD19" s="418"/>
      <c r="LSE19" s="418"/>
      <c r="LSF19" s="418"/>
      <c r="LSG19" s="418"/>
      <c r="LSH19" s="418"/>
      <c r="LSI19" s="418"/>
      <c r="LSJ19" s="418"/>
      <c r="LSK19" s="418"/>
      <c r="LSL19" s="418"/>
      <c r="LSM19" s="418"/>
      <c r="LSN19" s="418"/>
      <c r="LSO19" s="418"/>
      <c r="LSP19" s="418"/>
      <c r="LSQ19" s="418"/>
      <c r="LSR19" s="418"/>
      <c r="LSS19" s="418"/>
      <c r="LST19" s="418"/>
      <c r="LSU19" s="418"/>
      <c r="LSV19" s="418"/>
      <c r="LSW19" s="418"/>
      <c r="LSX19" s="418"/>
      <c r="LSY19" s="418"/>
      <c r="LSZ19" s="418"/>
      <c r="LTA19" s="418"/>
      <c r="LTB19" s="418"/>
      <c r="LTC19" s="418"/>
      <c r="LTD19" s="418"/>
      <c r="LTE19" s="418"/>
      <c r="LTF19" s="418"/>
      <c r="LTG19" s="418"/>
      <c r="LTH19" s="418"/>
      <c r="LTI19" s="418"/>
      <c r="LTJ19" s="418"/>
      <c r="LTK19" s="418"/>
      <c r="LTL19" s="418"/>
      <c r="LTM19" s="418"/>
      <c r="LTN19" s="418"/>
      <c r="LTO19" s="418"/>
      <c r="LTP19" s="418"/>
      <c r="LTQ19" s="418"/>
      <c r="LTR19" s="418"/>
      <c r="LTS19" s="418"/>
      <c r="LTT19" s="418"/>
      <c r="LTU19" s="418"/>
      <c r="LTV19" s="418"/>
      <c r="LTW19" s="418"/>
      <c r="LTX19" s="418"/>
      <c r="LTY19" s="418"/>
      <c r="LTZ19" s="418"/>
      <c r="LUA19" s="418"/>
      <c r="LUB19" s="418"/>
      <c r="LUC19" s="418"/>
      <c r="LUD19" s="418"/>
      <c r="LUE19" s="418"/>
      <c r="LUF19" s="418"/>
      <c r="LUG19" s="418"/>
      <c r="LUH19" s="418"/>
      <c r="LUI19" s="418"/>
      <c r="LUJ19" s="418"/>
      <c r="LUK19" s="418"/>
      <c r="LUL19" s="418"/>
      <c r="LUM19" s="418"/>
      <c r="LUN19" s="418"/>
      <c r="LUO19" s="418"/>
      <c r="LUP19" s="418"/>
      <c r="LUQ19" s="418"/>
      <c r="LUR19" s="418"/>
      <c r="LUS19" s="418"/>
      <c r="LUT19" s="418"/>
      <c r="LUU19" s="418"/>
      <c r="LUV19" s="418"/>
      <c r="LUW19" s="418"/>
      <c r="LUX19" s="418"/>
      <c r="LUY19" s="418"/>
      <c r="LUZ19" s="418"/>
      <c r="LVA19" s="418"/>
      <c r="LVB19" s="418"/>
      <c r="LVC19" s="418"/>
      <c r="LVD19" s="418"/>
      <c r="LVE19" s="418"/>
      <c r="LVF19" s="418"/>
      <c r="LVG19" s="418"/>
      <c r="LVH19" s="418"/>
      <c r="LVI19" s="418"/>
      <c r="LVJ19" s="418"/>
      <c r="LVK19" s="418"/>
      <c r="LVL19" s="418"/>
      <c r="LVM19" s="418"/>
      <c r="LVN19" s="418"/>
      <c r="LVO19" s="418"/>
      <c r="LVP19" s="418"/>
      <c r="LVQ19" s="418"/>
      <c r="LVR19" s="418"/>
      <c r="LVS19" s="418"/>
      <c r="LVT19" s="418"/>
      <c r="LVU19" s="418"/>
      <c r="LVV19" s="418"/>
      <c r="LVW19" s="418"/>
      <c r="LVX19" s="418"/>
      <c r="LVY19" s="418"/>
      <c r="LVZ19" s="418"/>
      <c r="LWA19" s="418"/>
      <c r="LWB19" s="418"/>
      <c r="LWC19" s="418"/>
      <c r="LWD19" s="418"/>
      <c r="LWE19" s="418"/>
      <c r="LWF19" s="418"/>
      <c r="LWG19" s="418"/>
      <c r="LWH19" s="418"/>
      <c r="LWI19" s="418"/>
      <c r="LWJ19" s="418"/>
      <c r="LWK19" s="418"/>
      <c r="LWL19" s="418"/>
      <c r="LWM19" s="418"/>
      <c r="LWN19" s="418"/>
      <c r="LWO19" s="418"/>
      <c r="LWP19" s="418"/>
      <c r="LWQ19" s="418"/>
      <c r="LWR19" s="418"/>
      <c r="LWS19" s="418"/>
      <c r="LWT19" s="418"/>
      <c r="LWU19" s="418"/>
      <c r="LWV19" s="418"/>
      <c r="LWW19" s="418"/>
      <c r="LWX19" s="418"/>
      <c r="LWY19" s="418"/>
      <c r="LWZ19" s="418"/>
      <c r="LXA19" s="418"/>
      <c r="LXB19" s="418"/>
      <c r="LXC19" s="418"/>
      <c r="LXD19" s="418"/>
      <c r="LXE19" s="418"/>
      <c r="LXF19" s="418"/>
      <c r="LXG19" s="418"/>
      <c r="LXH19" s="418"/>
      <c r="LXI19" s="418"/>
      <c r="LXJ19" s="418"/>
      <c r="LXK19" s="418"/>
      <c r="LXL19" s="418"/>
      <c r="LXM19" s="418"/>
      <c r="LXN19" s="418"/>
      <c r="LXO19" s="418"/>
      <c r="LXP19" s="418"/>
      <c r="LXQ19" s="418"/>
      <c r="LXR19" s="418"/>
      <c r="LXS19" s="418"/>
      <c r="LXT19" s="418"/>
      <c r="LXU19" s="418"/>
      <c r="LXV19" s="418"/>
      <c r="LXW19" s="418"/>
      <c r="LXX19" s="418"/>
      <c r="LXY19" s="418"/>
      <c r="LXZ19" s="418"/>
      <c r="LYA19" s="418"/>
      <c r="LYB19" s="418"/>
      <c r="LYC19" s="418"/>
      <c r="LYD19" s="418"/>
      <c r="LYE19" s="418"/>
      <c r="LYF19" s="418"/>
      <c r="LYG19" s="418"/>
      <c r="LYH19" s="418"/>
      <c r="LYI19" s="418"/>
      <c r="LYJ19" s="418"/>
      <c r="LYK19" s="418"/>
      <c r="LYL19" s="418"/>
      <c r="LYM19" s="418"/>
      <c r="LYN19" s="418"/>
      <c r="LYO19" s="418"/>
      <c r="LYP19" s="418"/>
      <c r="LYQ19" s="418"/>
      <c r="LYR19" s="418"/>
      <c r="LYS19" s="418"/>
      <c r="LYT19" s="418"/>
      <c r="LYU19" s="418"/>
      <c r="LYV19" s="418"/>
      <c r="LYW19" s="418"/>
      <c r="LYX19" s="418"/>
      <c r="LYY19" s="418"/>
      <c r="LYZ19" s="418"/>
      <c r="LZA19" s="418"/>
      <c r="LZB19" s="418"/>
      <c r="LZC19" s="418"/>
      <c r="LZD19" s="418"/>
      <c r="LZE19" s="418"/>
      <c r="LZF19" s="418"/>
      <c r="LZG19" s="418"/>
      <c r="LZH19" s="418"/>
      <c r="LZI19" s="418"/>
      <c r="LZJ19" s="418"/>
      <c r="LZK19" s="418"/>
      <c r="LZL19" s="418"/>
      <c r="LZM19" s="418"/>
      <c r="LZN19" s="418"/>
      <c r="LZO19" s="418"/>
      <c r="LZP19" s="418"/>
      <c r="LZQ19" s="418"/>
      <c r="LZR19" s="418"/>
      <c r="LZS19" s="418"/>
      <c r="LZT19" s="418"/>
      <c r="LZU19" s="418"/>
      <c r="LZV19" s="418"/>
      <c r="LZW19" s="418"/>
      <c r="LZX19" s="418"/>
      <c r="LZY19" s="418"/>
      <c r="LZZ19" s="418"/>
      <c r="MAA19" s="418"/>
      <c r="MAB19" s="418"/>
      <c r="MAC19" s="418"/>
      <c r="MAD19" s="418"/>
      <c r="MAE19" s="418"/>
      <c r="MAF19" s="418"/>
      <c r="MAG19" s="418"/>
      <c r="MAH19" s="418"/>
      <c r="MAI19" s="418"/>
      <c r="MAJ19" s="418"/>
      <c r="MAK19" s="418"/>
      <c r="MAL19" s="418"/>
      <c r="MAM19" s="418"/>
      <c r="MAN19" s="418"/>
      <c r="MAO19" s="418"/>
      <c r="MAP19" s="418"/>
      <c r="MAQ19" s="418"/>
      <c r="MAR19" s="418"/>
      <c r="MAS19" s="418"/>
      <c r="MAT19" s="418"/>
      <c r="MAU19" s="418"/>
      <c r="MAV19" s="418"/>
      <c r="MAW19" s="418"/>
      <c r="MAX19" s="418"/>
      <c r="MAY19" s="418"/>
      <c r="MAZ19" s="418"/>
      <c r="MBA19" s="418"/>
      <c r="MBB19" s="418"/>
      <c r="MBC19" s="418"/>
      <c r="MBD19" s="418"/>
      <c r="MBE19" s="418"/>
      <c r="MBF19" s="418"/>
      <c r="MBG19" s="418"/>
      <c r="MBH19" s="418"/>
      <c r="MBI19" s="418"/>
      <c r="MBJ19" s="418"/>
      <c r="MBK19" s="418"/>
      <c r="MBL19" s="418"/>
      <c r="MBM19" s="418"/>
      <c r="MBN19" s="418"/>
      <c r="MBO19" s="418"/>
      <c r="MBP19" s="418"/>
      <c r="MBQ19" s="418"/>
      <c r="MBR19" s="418"/>
      <c r="MBS19" s="418"/>
      <c r="MBT19" s="418"/>
      <c r="MBU19" s="418"/>
      <c r="MBV19" s="418"/>
      <c r="MBW19" s="418"/>
      <c r="MBX19" s="418"/>
      <c r="MBY19" s="418"/>
      <c r="MBZ19" s="418"/>
      <c r="MCA19" s="418"/>
      <c r="MCB19" s="418"/>
      <c r="MCC19" s="418"/>
      <c r="MCD19" s="418"/>
      <c r="MCE19" s="418"/>
      <c r="MCF19" s="418"/>
      <c r="MCG19" s="418"/>
      <c r="MCH19" s="418"/>
      <c r="MCI19" s="418"/>
      <c r="MCJ19" s="418"/>
      <c r="MCK19" s="418"/>
      <c r="MCL19" s="418"/>
      <c r="MCM19" s="418"/>
      <c r="MCN19" s="418"/>
      <c r="MCO19" s="418"/>
      <c r="MCP19" s="418"/>
      <c r="MCQ19" s="418"/>
      <c r="MCR19" s="418"/>
      <c r="MCS19" s="418"/>
      <c r="MCT19" s="418"/>
      <c r="MCU19" s="418"/>
      <c r="MCV19" s="418"/>
      <c r="MCW19" s="418"/>
      <c r="MCX19" s="418"/>
      <c r="MCY19" s="418"/>
      <c r="MCZ19" s="418"/>
      <c r="MDA19" s="418"/>
      <c r="MDB19" s="418"/>
      <c r="MDC19" s="418"/>
      <c r="MDD19" s="418"/>
      <c r="MDE19" s="418"/>
      <c r="MDF19" s="418"/>
      <c r="MDG19" s="418"/>
      <c r="MDH19" s="418"/>
      <c r="MDI19" s="418"/>
      <c r="MDJ19" s="418"/>
      <c r="MDK19" s="418"/>
      <c r="MDL19" s="418"/>
      <c r="MDM19" s="418"/>
      <c r="MDN19" s="418"/>
      <c r="MDO19" s="418"/>
      <c r="MDP19" s="418"/>
      <c r="MDQ19" s="418"/>
      <c r="MDR19" s="418"/>
      <c r="MDS19" s="418"/>
      <c r="MDT19" s="418"/>
      <c r="MDU19" s="418"/>
      <c r="MDV19" s="418"/>
      <c r="MDW19" s="418"/>
      <c r="MDX19" s="418"/>
      <c r="MDY19" s="418"/>
      <c r="MDZ19" s="418"/>
      <c r="MEA19" s="418"/>
      <c r="MEB19" s="418"/>
      <c r="MEC19" s="418"/>
      <c r="MED19" s="418"/>
      <c r="MEE19" s="418"/>
      <c r="MEF19" s="418"/>
      <c r="MEG19" s="418"/>
      <c r="MEH19" s="418"/>
      <c r="MEI19" s="418"/>
      <c r="MEJ19" s="418"/>
      <c r="MEK19" s="418"/>
      <c r="MEL19" s="418"/>
      <c r="MEM19" s="418"/>
      <c r="MEN19" s="418"/>
      <c r="MEO19" s="418"/>
      <c r="MEP19" s="418"/>
      <c r="MEQ19" s="418"/>
      <c r="MER19" s="418"/>
      <c r="MES19" s="418"/>
      <c r="MET19" s="418"/>
      <c r="MEU19" s="418"/>
      <c r="MEV19" s="418"/>
      <c r="MEW19" s="418"/>
      <c r="MEX19" s="418"/>
      <c r="MEY19" s="418"/>
      <c r="MEZ19" s="418"/>
      <c r="MFA19" s="418"/>
      <c r="MFB19" s="418"/>
      <c r="MFC19" s="418"/>
      <c r="MFD19" s="418"/>
      <c r="MFE19" s="418"/>
      <c r="MFF19" s="418"/>
      <c r="MFG19" s="418"/>
      <c r="MFH19" s="418"/>
      <c r="MFI19" s="418"/>
      <c r="MFJ19" s="418"/>
      <c r="MFK19" s="418"/>
      <c r="MFL19" s="418"/>
      <c r="MFM19" s="418"/>
      <c r="MFN19" s="418"/>
      <c r="MFO19" s="418"/>
      <c r="MFP19" s="418"/>
      <c r="MFQ19" s="418"/>
      <c r="MFR19" s="418"/>
      <c r="MFS19" s="418"/>
      <c r="MFT19" s="418"/>
      <c r="MFU19" s="418"/>
      <c r="MFV19" s="418"/>
      <c r="MFW19" s="418"/>
      <c r="MFX19" s="418"/>
      <c r="MFY19" s="418"/>
      <c r="MFZ19" s="418"/>
      <c r="MGA19" s="418"/>
      <c r="MGB19" s="418"/>
      <c r="MGC19" s="418"/>
      <c r="MGD19" s="418"/>
      <c r="MGE19" s="418"/>
      <c r="MGF19" s="418"/>
      <c r="MGG19" s="418"/>
      <c r="MGH19" s="418"/>
      <c r="MGI19" s="418"/>
      <c r="MGJ19" s="418"/>
      <c r="MGK19" s="418"/>
      <c r="MGL19" s="418"/>
      <c r="MGM19" s="418"/>
      <c r="MGN19" s="418"/>
      <c r="MGO19" s="418"/>
      <c r="MGP19" s="418"/>
      <c r="MGQ19" s="418"/>
      <c r="MGR19" s="418"/>
      <c r="MGS19" s="418"/>
      <c r="MGT19" s="418"/>
      <c r="MGU19" s="418"/>
      <c r="MGV19" s="418"/>
      <c r="MGW19" s="418"/>
      <c r="MGX19" s="418"/>
      <c r="MGY19" s="418"/>
      <c r="MGZ19" s="418"/>
      <c r="MHA19" s="418"/>
      <c r="MHB19" s="418"/>
      <c r="MHC19" s="418"/>
      <c r="MHD19" s="418"/>
      <c r="MHE19" s="418"/>
      <c r="MHF19" s="418"/>
      <c r="MHG19" s="418"/>
      <c r="MHH19" s="418"/>
      <c r="MHI19" s="418"/>
      <c r="MHJ19" s="418"/>
      <c r="MHK19" s="418"/>
      <c r="MHL19" s="418"/>
      <c r="MHM19" s="418"/>
      <c r="MHN19" s="418"/>
      <c r="MHO19" s="418"/>
      <c r="MHP19" s="418"/>
      <c r="MHQ19" s="418"/>
      <c r="MHR19" s="418"/>
      <c r="MHS19" s="418"/>
      <c r="MHT19" s="418"/>
      <c r="MHU19" s="418"/>
      <c r="MHV19" s="418"/>
      <c r="MHW19" s="418"/>
      <c r="MHX19" s="418"/>
      <c r="MHY19" s="418"/>
      <c r="MHZ19" s="418"/>
      <c r="MIA19" s="418"/>
      <c r="MIB19" s="418"/>
      <c r="MIC19" s="418"/>
      <c r="MID19" s="418"/>
      <c r="MIE19" s="418"/>
      <c r="MIF19" s="418"/>
      <c r="MIG19" s="418"/>
      <c r="MIH19" s="418"/>
      <c r="MII19" s="418"/>
      <c r="MIJ19" s="418"/>
      <c r="MIK19" s="418"/>
      <c r="MIL19" s="418"/>
      <c r="MIM19" s="418"/>
      <c r="MIN19" s="418"/>
      <c r="MIO19" s="418"/>
      <c r="MIP19" s="418"/>
      <c r="MIQ19" s="418"/>
      <c r="MIR19" s="418"/>
      <c r="MIS19" s="418"/>
      <c r="MIT19" s="418"/>
      <c r="MIU19" s="418"/>
      <c r="MIV19" s="418"/>
      <c r="MIW19" s="418"/>
      <c r="MIX19" s="418"/>
      <c r="MIY19" s="418"/>
      <c r="MIZ19" s="418"/>
      <c r="MJA19" s="418"/>
      <c r="MJB19" s="418"/>
      <c r="MJC19" s="418"/>
      <c r="MJD19" s="418"/>
      <c r="MJE19" s="418"/>
      <c r="MJF19" s="418"/>
      <c r="MJG19" s="418"/>
      <c r="MJH19" s="418"/>
      <c r="MJI19" s="418"/>
      <c r="MJJ19" s="418"/>
      <c r="MJK19" s="418"/>
      <c r="MJL19" s="418"/>
      <c r="MJM19" s="418"/>
      <c r="MJN19" s="418"/>
      <c r="MJO19" s="418"/>
      <c r="MJP19" s="418"/>
      <c r="MJQ19" s="418"/>
      <c r="MJR19" s="418"/>
      <c r="MJS19" s="418"/>
      <c r="MJT19" s="418"/>
      <c r="MJU19" s="418"/>
      <c r="MJV19" s="418"/>
      <c r="MJW19" s="418"/>
      <c r="MJX19" s="418"/>
      <c r="MJY19" s="418"/>
      <c r="MJZ19" s="418"/>
      <c r="MKA19" s="418"/>
      <c r="MKB19" s="418"/>
      <c r="MKC19" s="418"/>
      <c r="MKD19" s="418"/>
      <c r="MKE19" s="418"/>
      <c r="MKF19" s="418"/>
      <c r="MKG19" s="418"/>
      <c r="MKH19" s="418"/>
      <c r="MKI19" s="418"/>
      <c r="MKJ19" s="418"/>
      <c r="MKK19" s="418"/>
      <c r="MKL19" s="418"/>
      <c r="MKM19" s="418"/>
      <c r="MKN19" s="418"/>
      <c r="MKO19" s="418"/>
      <c r="MKP19" s="418"/>
      <c r="MKQ19" s="418"/>
      <c r="MKR19" s="418"/>
      <c r="MKS19" s="418"/>
      <c r="MKT19" s="418"/>
      <c r="MKU19" s="418"/>
      <c r="MKV19" s="418"/>
      <c r="MKW19" s="418"/>
      <c r="MKX19" s="418"/>
      <c r="MKY19" s="418"/>
      <c r="MKZ19" s="418"/>
      <c r="MLA19" s="418"/>
      <c r="MLB19" s="418"/>
      <c r="MLC19" s="418"/>
      <c r="MLD19" s="418"/>
      <c r="MLE19" s="418"/>
      <c r="MLF19" s="418"/>
      <c r="MLG19" s="418"/>
      <c r="MLH19" s="418"/>
      <c r="MLI19" s="418"/>
      <c r="MLJ19" s="418"/>
      <c r="MLK19" s="418"/>
      <c r="MLL19" s="418"/>
      <c r="MLM19" s="418"/>
      <c r="MLN19" s="418"/>
      <c r="MLO19" s="418"/>
      <c r="MLP19" s="418"/>
      <c r="MLQ19" s="418"/>
      <c r="MLR19" s="418"/>
      <c r="MLS19" s="418"/>
      <c r="MLT19" s="418"/>
      <c r="MLU19" s="418"/>
      <c r="MLV19" s="418"/>
      <c r="MLW19" s="418"/>
      <c r="MLX19" s="418"/>
      <c r="MLY19" s="418"/>
      <c r="MLZ19" s="418"/>
      <c r="MMA19" s="418"/>
      <c r="MMB19" s="418"/>
      <c r="MMC19" s="418"/>
      <c r="MMD19" s="418"/>
      <c r="MME19" s="418"/>
      <c r="MMF19" s="418"/>
      <c r="MMG19" s="418"/>
      <c r="MMH19" s="418"/>
      <c r="MMI19" s="418"/>
      <c r="MMJ19" s="418"/>
      <c r="MMK19" s="418"/>
      <c r="MML19" s="418"/>
      <c r="MMM19" s="418"/>
      <c r="MMN19" s="418"/>
      <c r="MMO19" s="418"/>
      <c r="MMP19" s="418"/>
      <c r="MMQ19" s="418"/>
      <c r="MMR19" s="418"/>
      <c r="MMS19" s="418"/>
      <c r="MMT19" s="418"/>
      <c r="MMU19" s="418"/>
      <c r="MMV19" s="418"/>
      <c r="MMW19" s="418"/>
      <c r="MMX19" s="418"/>
      <c r="MMY19" s="418"/>
      <c r="MMZ19" s="418"/>
      <c r="MNA19" s="418"/>
      <c r="MNB19" s="418"/>
      <c r="MNC19" s="418"/>
      <c r="MND19" s="418"/>
      <c r="MNE19" s="418"/>
      <c r="MNF19" s="418"/>
      <c r="MNG19" s="418"/>
      <c r="MNH19" s="418"/>
      <c r="MNI19" s="418"/>
      <c r="MNJ19" s="418"/>
      <c r="MNK19" s="418"/>
      <c r="MNL19" s="418"/>
      <c r="MNM19" s="418"/>
      <c r="MNN19" s="418"/>
      <c r="MNO19" s="418"/>
      <c r="MNP19" s="418"/>
      <c r="MNQ19" s="418"/>
      <c r="MNR19" s="418"/>
      <c r="MNS19" s="418"/>
      <c r="MNT19" s="418"/>
      <c r="MNU19" s="418"/>
      <c r="MNV19" s="418"/>
      <c r="MNW19" s="418"/>
      <c r="MNX19" s="418"/>
      <c r="MNY19" s="418"/>
      <c r="MNZ19" s="418"/>
      <c r="MOA19" s="418"/>
      <c r="MOB19" s="418"/>
      <c r="MOC19" s="418"/>
      <c r="MOD19" s="418"/>
      <c r="MOE19" s="418"/>
      <c r="MOF19" s="418"/>
      <c r="MOG19" s="418"/>
      <c r="MOH19" s="418"/>
      <c r="MOI19" s="418"/>
      <c r="MOJ19" s="418"/>
      <c r="MOK19" s="418"/>
      <c r="MOL19" s="418"/>
      <c r="MOM19" s="418"/>
      <c r="MON19" s="418"/>
      <c r="MOO19" s="418"/>
      <c r="MOP19" s="418"/>
      <c r="MOQ19" s="418"/>
      <c r="MOR19" s="418"/>
      <c r="MOS19" s="418"/>
      <c r="MOT19" s="418"/>
      <c r="MOU19" s="418"/>
      <c r="MOV19" s="418"/>
      <c r="MOW19" s="418"/>
      <c r="MOX19" s="418"/>
      <c r="MOY19" s="418"/>
      <c r="MOZ19" s="418"/>
      <c r="MPA19" s="418"/>
      <c r="MPB19" s="418"/>
      <c r="MPC19" s="418"/>
      <c r="MPD19" s="418"/>
      <c r="MPE19" s="418"/>
      <c r="MPF19" s="418"/>
      <c r="MPG19" s="418"/>
      <c r="MPH19" s="418"/>
      <c r="MPI19" s="418"/>
      <c r="MPJ19" s="418"/>
      <c r="MPK19" s="418"/>
      <c r="MPL19" s="418"/>
      <c r="MPM19" s="418"/>
      <c r="MPN19" s="418"/>
      <c r="MPO19" s="418"/>
      <c r="MPP19" s="418"/>
      <c r="MPQ19" s="418"/>
      <c r="MPR19" s="418"/>
      <c r="MPS19" s="418"/>
      <c r="MPT19" s="418"/>
      <c r="MPU19" s="418"/>
      <c r="MPV19" s="418"/>
      <c r="MPW19" s="418"/>
      <c r="MPX19" s="418"/>
      <c r="MPY19" s="418"/>
      <c r="MPZ19" s="418"/>
      <c r="MQA19" s="418"/>
      <c r="MQB19" s="418"/>
      <c r="MQC19" s="418"/>
      <c r="MQD19" s="418"/>
      <c r="MQE19" s="418"/>
      <c r="MQF19" s="418"/>
      <c r="MQG19" s="418"/>
      <c r="MQH19" s="418"/>
      <c r="MQI19" s="418"/>
      <c r="MQJ19" s="418"/>
      <c r="MQK19" s="418"/>
      <c r="MQL19" s="418"/>
      <c r="MQM19" s="418"/>
      <c r="MQN19" s="418"/>
      <c r="MQO19" s="418"/>
      <c r="MQP19" s="418"/>
      <c r="MQQ19" s="418"/>
      <c r="MQR19" s="418"/>
      <c r="MQS19" s="418"/>
      <c r="MQT19" s="418"/>
      <c r="MQU19" s="418"/>
      <c r="MQV19" s="418"/>
      <c r="MQW19" s="418"/>
      <c r="MQX19" s="418"/>
      <c r="MQY19" s="418"/>
      <c r="MQZ19" s="418"/>
      <c r="MRA19" s="418"/>
      <c r="MRB19" s="418"/>
      <c r="MRC19" s="418"/>
      <c r="MRD19" s="418"/>
      <c r="MRE19" s="418"/>
      <c r="MRF19" s="418"/>
      <c r="MRG19" s="418"/>
      <c r="MRH19" s="418"/>
      <c r="MRI19" s="418"/>
      <c r="MRJ19" s="418"/>
      <c r="MRK19" s="418"/>
      <c r="MRL19" s="418"/>
      <c r="MRM19" s="418"/>
      <c r="MRN19" s="418"/>
      <c r="MRO19" s="418"/>
      <c r="MRP19" s="418"/>
      <c r="MRQ19" s="418"/>
      <c r="MRR19" s="418"/>
      <c r="MRS19" s="418"/>
      <c r="MRT19" s="418"/>
      <c r="MRU19" s="418"/>
      <c r="MRV19" s="418"/>
      <c r="MRW19" s="418"/>
      <c r="MRX19" s="418"/>
      <c r="MRY19" s="418"/>
      <c r="MRZ19" s="418"/>
      <c r="MSA19" s="418"/>
      <c r="MSB19" s="418"/>
      <c r="MSC19" s="418"/>
      <c r="MSD19" s="418"/>
      <c r="MSE19" s="418"/>
      <c r="MSF19" s="418"/>
      <c r="MSG19" s="418"/>
      <c r="MSH19" s="418"/>
      <c r="MSI19" s="418"/>
      <c r="MSJ19" s="418"/>
      <c r="MSK19" s="418"/>
      <c r="MSL19" s="418"/>
      <c r="MSM19" s="418"/>
      <c r="MSN19" s="418"/>
      <c r="MSO19" s="418"/>
      <c r="MSP19" s="418"/>
      <c r="MSQ19" s="418"/>
      <c r="MSR19" s="418"/>
      <c r="MSS19" s="418"/>
      <c r="MST19" s="418"/>
      <c r="MSU19" s="418"/>
      <c r="MSV19" s="418"/>
      <c r="MSW19" s="418"/>
      <c r="MSX19" s="418"/>
      <c r="MSY19" s="418"/>
      <c r="MSZ19" s="418"/>
      <c r="MTA19" s="418"/>
      <c r="MTB19" s="418"/>
      <c r="MTC19" s="418"/>
      <c r="MTD19" s="418"/>
      <c r="MTE19" s="418"/>
      <c r="MTF19" s="418"/>
      <c r="MTG19" s="418"/>
      <c r="MTH19" s="418"/>
      <c r="MTI19" s="418"/>
      <c r="MTJ19" s="418"/>
      <c r="MTK19" s="418"/>
      <c r="MTL19" s="418"/>
      <c r="MTM19" s="418"/>
      <c r="MTN19" s="418"/>
      <c r="MTO19" s="418"/>
      <c r="MTP19" s="418"/>
      <c r="MTQ19" s="418"/>
      <c r="MTR19" s="418"/>
      <c r="MTS19" s="418"/>
      <c r="MTT19" s="418"/>
      <c r="MTU19" s="418"/>
      <c r="MTV19" s="418"/>
      <c r="MTW19" s="418"/>
      <c r="MTX19" s="418"/>
      <c r="MTY19" s="418"/>
      <c r="MTZ19" s="418"/>
      <c r="MUA19" s="418"/>
      <c r="MUB19" s="418"/>
      <c r="MUC19" s="418"/>
      <c r="MUD19" s="418"/>
      <c r="MUE19" s="418"/>
      <c r="MUF19" s="418"/>
      <c r="MUG19" s="418"/>
      <c r="MUH19" s="418"/>
      <c r="MUI19" s="418"/>
      <c r="MUJ19" s="418"/>
      <c r="MUK19" s="418"/>
      <c r="MUL19" s="418"/>
      <c r="MUM19" s="418"/>
      <c r="MUN19" s="418"/>
      <c r="MUO19" s="418"/>
      <c r="MUP19" s="418"/>
      <c r="MUQ19" s="418"/>
      <c r="MUR19" s="418"/>
      <c r="MUS19" s="418"/>
      <c r="MUT19" s="418"/>
      <c r="MUU19" s="418"/>
      <c r="MUV19" s="418"/>
      <c r="MUW19" s="418"/>
      <c r="MUX19" s="418"/>
      <c r="MUY19" s="418"/>
      <c r="MUZ19" s="418"/>
      <c r="MVA19" s="418"/>
      <c r="MVB19" s="418"/>
      <c r="MVC19" s="418"/>
      <c r="MVD19" s="418"/>
      <c r="MVE19" s="418"/>
      <c r="MVF19" s="418"/>
      <c r="MVG19" s="418"/>
      <c r="MVH19" s="418"/>
      <c r="MVI19" s="418"/>
      <c r="MVJ19" s="418"/>
      <c r="MVK19" s="418"/>
      <c r="MVL19" s="418"/>
      <c r="MVM19" s="418"/>
      <c r="MVN19" s="418"/>
      <c r="MVO19" s="418"/>
      <c r="MVP19" s="418"/>
      <c r="MVQ19" s="418"/>
      <c r="MVR19" s="418"/>
      <c r="MVS19" s="418"/>
      <c r="MVT19" s="418"/>
      <c r="MVU19" s="418"/>
      <c r="MVV19" s="418"/>
      <c r="MVW19" s="418"/>
      <c r="MVX19" s="418"/>
      <c r="MVY19" s="418"/>
      <c r="MVZ19" s="418"/>
      <c r="MWA19" s="418"/>
      <c r="MWB19" s="418"/>
      <c r="MWC19" s="418"/>
      <c r="MWD19" s="418"/>
      <c r="MWE19" s="418"/>
      <c r="MWF19" s="418"/>
      <c r="MWG19" s="418"/>
      <c r="MWH19" s="418"/>
      <c r="MWI19" s="418"/>
      <c r="MWJ19" s="418"/>
      <c r="MWK19" s="418"/>
      <c r="MWL19" s="418"/>
      <c r="MWM19" s="418"/>
      <c r="MWN19" s="418"/>
      <c r="MWO19" s="418"/>
      <c r="MWP19" s="418"/>
      <c r="MWQ19" s="418"/>
      <c r="MWR19" s="418"/>
      <c r="MWS19" s="418"/>
      <c r="MWT19" s="418"/>
      <c r="MWU19" s="418"/>
      <c r="MWV19" s="418"/>
      <c r="MWW19" s="418"/>
      <c r="MWX19" s="418"/>
      <c r="MWY19" s="418"/>
      <c r="MWZ19" s="418"/>
      <c r="MXA19" s="418"/>
      <c r="MXB19" s="418"/>
      <c r="MXC19" s="418"/>
      <c r="MXD19" s="418"/>
      <c r="MXE19" s="418"/>
      <c r="MXF19" s="418"/>
      <c r="MXG19" s="418"/>
      <c r="MXH19" s="418"/>
      <c r="MXI19" s="418"/>
      <c r="MXJ19" s="418"/>
      <c r="MXK19" s="418"/>
      <c r="MXL19" s="418"/>
      <c r="MXM19" s="418"/>
      <c r="MXN19" s="418"/>
      <c r="MXO19" s="418"/>
      <c r="MXP19" s="418"/>
      <c r="MXQ19" s="418"/>
      <c r="MXR19" s="418"/>
      <c r="MXS19" s="418"/>
      <c r="MXT19" s="418"/>
      <c r="MXU19" s="418"/>
      <c r="MXV19" s="418"/>
      <c r="MXW19" s="418"/>
      <c r="MXX19" s="418"/>
      <c r="MXY19" s="418"/>
      <c r="MXZ19" s="418"/>
      <c r="MYA19" s="418"/>
      <c r="MYB19" s="418"/>
      <c r="MYC19" s="418"/>
      <c r="MYD19" s="418"/>
      <c r="MYE19" s="418"/>
      <c r="MYF19" s="418"/>
      <c r="MYG19" s="418"/>
      <c r="MYH19" s="418"/>
      <c r="MYI19" s="418"/>
      <c r="MYJ19" s="418"/>
      <c r="MYK19" s="418"/>
      <c r="MYL19" s="418"/>
      <c r="MYM19" s="418"/>
      <c r="MYN19" s="418"/>
      <c r="MYO19" s="418"/>
      <c r="MYP19" s="418"/>
      <c r="MYQ19" s="418"/>
      <c r="MYR19" s="418"/>
      <c r="MYS19" s="418"/>
      <c r="MYT19" s="418"/>
      <c r="MYU19" s="418"/>
      <c r="MYV19" s="418"/>
      <c r="MYW19" s="418"/>
      <c r="MYX19" s="418"/>
      <c r="MYY19" s="418"/>
      <c r="MYZ19" s="418"/>
      <c r="MZA19" s="418"/>
      <c r="MZB19" s="418"/>
      <c r="MZC19" s="418"/>
      <c r="MZD19" s="418"/>
      <c r="MZE19" s="418"/>
      <c r="MZF19" s="418"/>
      <c r="MZG19" s="418"/>
      <c r="MZH19" s="418"/>
      <c r="MZI19" s="418"/>
      <c r="MZJ19" s="418"/>
      <c r="MZK19" s="418"/>
      <c r="MZL19" s="418"/>
      <c r="MZM19" s="418"/>
      <c r="MZN19" s="418"/>
      <c r="MZO19" s="418"/>
      <c r="MZP19" s="418"/>
      <c r="MZQ19" s="418"/>
      <c r="MZR19" s="418"/>
      <c r="MZS19" s="418"/>
      <c r="MZT19" s="418"/>
      <c r="MZU19" s="418"/>
      <c r="MZV19" s="418"/>
      <c r="MZW19" s="418"/>
      <c r="MZX19" s="418"/>
      <c r="MZY19" s="418"/>
      <c r="MZZ19" s="418"/>
      <c r="NAA19" s="418"/>
      <c r="NAB19" s="418"/>
      <c r="NAC19" s="418"/>
      <c r="NAD19" s="418"/>
      <c r="NAE19" s="418"/>
      <c r="NAF19" s="418"/>
      <c r="NAG19" s="418"/>
      <c r="NAH19" s="418"/>
      <c r="NAI19" s="418"/>
      <c r="NAJ19" s="418"/>
      <c r="NAK19" s="418"/>
      <c r="NAL19" s="418"/>
      <c r="NAM19" s="418"/>
      <c r="NAN19" s="418"/>
      <c r="NAO19" s="418"/>
      <c r="NAP19" s="418"/>
      <c r="NAQ19" s="418"/>
      <c r="NAR19" s="418"/>
      <c r="NAS19" s="418"/>
      <c r="NAT19" s="418"/>
      <c r="NAU19" s="418"/>
      <c r="NAV19" s="418"/>
      <c r="NAW19" s="418"/>
      <c r="NAX19" s="418"/>
      <c r="NAY19" s="418"/>
      <c r="NAZ19" s="418"/>
      <c r="NBA19" s="418"/>
      <c r="NBB19" s="418"/>
      <c r="NBC19" s="418"/>
      <c r="NBD19" s="418"/>
      <c r="NBE19" s="418"/>
      <c r="NBF19" s="418"/>
      <c r="NBG19" s="418"/>
      <c r="NBH19" s="418"/>
      <c r="NBI19" s="418"/>
      <c r="NBJ19" s="418"/>
      <c r="NBK19" s="418"/>
      <c r="NBL19" s="418"/>
      <c r="NBM19" s="418"/>
      <c r="NBN19" s="418"/>
      <c r="NBO19" s="418"/>
      <c r="NBP19" s="418"/>
      <c r="NBQ19" s="418"/>
      <c r="NBR19" s="418"/>
      <c r="NBS19" s="418"/>
      <c r="NBT19" s="418"/>
      <c r="NBU19" s="418"/>
      <c r="NBV19" s="418"/>
      <c r="NBW19" s="418"/>
      <c r="NBX19" s="418"/>
      <c r="NBY19" s="418"/>
      <c r="NBZ19" s="418"/>
      <c r="NCA19" s="418"/>
      <c r="NCB19" s="418"/>
      <c r="NCC19" s="418"/>
      <c r="NCD19" s="418"/>
      <c r="NCE19" s="418"/>
      <c r="NCF19" s="418"/>
      <c r="NCG19" s="418"/>
      <c r="NCH19" s="418"/>
      <c r="NCI19" s="418"/>
      <c r="NCJ19" s="418"/>
      <c r="NCK19" s="418"/>
      <c r="NCL19" s="418"/>
      <c r="NCM19" s="418"/>
      <c r="NCN19" s="418"/>
      <c r="NCO19" s="418"/>
      <c r="NCP19" s="418"/>
      <c r="NCQ19" s="418"/>
      <c r="NCR19" s="418"/>
      <c r="NCS19" s="418"/>
      <c r="NCT19" s="418"/>
      <c r="NCU19" s="418"/>
      <c r="NCV19" s="418"/>
      <c r="NCW19" s="418"/>
      <c r="NCX19" s="418"/>
      <c r="NCY19" s="418"/>
      <c r="NCZ19" s="418"/>
      <c r="NDA19" s="418"/>
      <c r="NDB19" s="418"/>
      <c r="NDC19" s="418"/>
      <c r="NDD19" s="418"/>
      <c r="NDE19" s="418"/>
      <c r="NDF19" s="418"/>
      <c r="NDG19" s="418"/>
      <c r="NDH19" s="418"/>
      <c r="NDI19" s="418"/>
      <c r="NDJ19" s="418"/>
      <c r="NDK19" s="418"/>
      <c r="NDL19" s="418"/>
      <c r="NDM19" s="418"/>
      <c r="NDN19" s="418"/>
      <c r="NDO19" s="418"/>
      <c r="NDP19" s="418"/>
      <c r="NDQ19" s="418"/>
      <c r="NDR19" s="418"/>
      <c r="NDS19" s="418"/>
      <c r="NDT19" s="418"/>
      <c r="NDU19" s="418"/>
      <c r="NDV19" s="418"/>
      <c r="NDW19" s="418"/>
      <c r="NDX19" s="418"/>
      <c r="NDY19" s="418"/>
      <c r="NDZ19" s="418"/>
      <c r="NEA19" s="418"/>
      <c r="NEB19" s="418"/>
      <c r="NEC19" s="418"/>
      <c r="NED19" s="418"/>
      <c r="NEE19" s="418"/>
      <c r="NEF19" s="418"/>
      <c r="NEG19" s="418"/>
      <c r="NEH19" s="418"/>
      <c r="NEI19" s="418"/>
      <c r="NEJ19" s="418"/>
      <c r="NEK19" s="418"/>
      <c r="NEL19" s="418"/>
      <c r="NEM19" s="418"/>
      <c r="NEN19" s="418"/>
      <c r="NEO19" s="418"/>
      <c r="NEP19" s="418"/>
      <c r="NEQ19" s="418"/>
      <c r="NER19" s="418"/>
      <c r="NES19" s="418"/>
      <c r="NET19" s="418"/>
      <c r="NEU19" s="418"/>
      <c r="NEV19" s="418"/>
      <c r="NEW19" s="418"/>
      <c r="NEX19" s="418"/>
      <c r="NEY19" s="418"/>
      <c r="NEZ19" s="418"/>
      <c r="NFA19" s="418"/>
      <c r="NFB19" s="418"/>
      <c r="NFC19" s="418"/>
      <c r="NFD19" s="418"/>
      <c r="NFE19" s="418"/>
      <c r="NFF19" s="418"/>
      <c r="NFG19" s="418"/>
      <c r="NFH19" s="418"/>
      <c r="NFI19" s="418"/>
      <c r="NFJ19" s="418"/>
      <c r="NFK19" s="418"/>
      <c r="NFL19" s="418"/>
      <c r="NFM19" s="418"/>
      <c r="NFN19" s="418"/>
      <c r="NFO19" s="418"/>
      <c r="NFP19" s="418"/>
      <c r="NFQ19" s="418"/>
      <c r="NFR19" s="418"/>
      <c r="NFS19" s="418"/>
      <c r="NFT19" s="418"/>
      <c r="NFU19" s="418"/>
      <c r="NFV19" s="418"/>
      <c r="NFW19" s="418"/>
      <c r="NFX19" s="418"/>
      <c r="NFY19" s="418"/>
      <c r="NFZ19" s="418"/>
      <c r="NGA19" s="418"/>
      <c r="NGB19" s="418"/>
      <c r="NGC19" s="418"/>
      <c r="NGD19" s="418"/>
      <c r="NGE19" s="418"/>
      <c r="NGF19" s="418"/>
      <c r="NGG19" s="418"/>
      <c r="NGH19" s="418"/>
      <c r="NGI19" s="418"/>
      <c r="NGJ19" s="418"/>
      <c r="NGK19" s="418"/>
      <c r="NGL19" s="418"/>
      <c r="NGM19" s="418"/>
      <c r="NGN19" s="418"/>
      <c r="NGO19" s="418"/>
      <c r="NGP19" s="418"/>
      <c r="NGQ19" s="418"/>
      <c r="NGR19" s="418"/>
      <c r="NGS19" s="418"/>
      <c r="NGT19" s="418"/>
      <c r="NGU19" s="418"/>
      <c r="NGV19" s="418"/>
      <c r="NGW19" s="418"/>
      <c r="NGX19" s="418"/>
      <c r="NGY19" s="418"/>
      <c r="NGZ19" s="418"/>
      <c r="NHA19" s="418"/>
      <c r="NHB19" s="418"/>
      <c r="NHC19" s="418"/>
      <c r="NHD19" s="418"/>
      <c r="NHE19" s="418"/>
      <c r="NHF19" s="418"/>
      <c r="NHG19" s="418"/>
      <c r="NHH19" s="418"/>
      <c r="NHI19" s="418"/>
      <c r="NHJ19" s="418"/>
      <c r="NHK19" s="418"/>
      <c r="NHL19" s="418"/>
      <c r="NHM19" s="418"/>
      <c r="NHN19" s="418"/>
      <c r="NHO19" s="418"/>
      <c r="NHP19" s="418"/>
      <c r="NHQ19" s="418"/>
      <c r="NHR19" s="418"/>
      <c r="NHS19" s="418"/>
      <c r="NHT19" s="418"/>
      <c r="NHU19" s="418"/>
      <c r="NHV19" s="418"/>
      <c r="NHW19" s="418"/>
      <c r="NHX19" s="418"/>
      <c r="NHY19" s="418"/>
      <c r="NHZ19" s="418"/>
      <c r="NIA19" s="418"/>
      <c r="NIB19" s="418"/>
      <c r="NIC19" s="418"/>
      <c r="NID19" s="418"/>
      <c r="NIE19" s="418"/>
      <c r="NIF19" s="418"/>
      <c r="NIG19" s="418"/>
      <c r="NIH19" s="418"/>
      <c r="NII19" s="418"/>
      <c r="NIJ19" s="418"/>
      <c r="NIK19" s="418"/>
      <c r="NIL19" s="418"/>
      <c r="NIM19" s="418"/>
      <c r="NIN19" s="418"/>
      <c r="NIO19" s="418"/>
      <c r="NIP19" s="418"/>
      <c r="NIQ19" s="418"/>
      <c r="NIR19" s="418"/>
      <c r="NIS19" s="418"/>
      <c r="NIT19" s="418"/>
      <c r="NIU19" s="418"/>
      <c r="NIV19" s="418"/>
      <c r="NIW19" s="418"/>
      <c r="NIX19" s="418"/>
      <c r="NIY19" s="418"/>
      <c r="NIZ19" s="418"/>
      <c r="NJA19" s="418"/>
      <c r="NJB19" s="418"/>
      <c r="NJC19" s="418"/>
      <c r="NJD19" s="418"/>
      <c r="NJE19" s="418"/>
      <c r="NJF19" s="418"/>
      <c r="NJG19" s="418"/>
      <c r="NJH19" s="418"/>
      <c r="NJI19" s="418"/>
      <c r="NJJ19" s="418"/>
      <c r="NJK19" s="418"/>
      <c r="NJL19" s="418"/>
      <c r="NJM19" s="418"/>
      <c r="NJN19" s="418"/>
      <c r="NJO19" s="418"/>
      <c r="NJP19" s="418"/>
      <c r="NJQ19" s="418"/>
      <c r="NJR19" s="418"/>
      <c r="NJS19" s="418"/>
      <c r="NJT19" s="418"/>
      <c r="NJU19" s="418"/>
      <c r="NJV19" s="418"/>
      <c r="NJW19" s="418"/>
      <c r="NJX19" s="418"/>
      <c r="NJY19" s="418"/>
      <c r="NJZ19" s="418"/>
      <c r="NKA19" s="418"/>
      <c r="NKB19" s="418"/>
      <c r="NKC19" s="418"/>
      <c r="NKD19" s="418"/>
      <c r="NKE19" s="418"/>
      <c r="NKF19" s="418"/>
      <c r="NKG19" s="418"/>
      <c r="NKH19" s="418"/>
      <c r="NKI19" s="418"/>
      <c r="NKJ19" s="418"/>
      <c r="NKK19" s="418"/>
      <c r="NKL19" s="418"/>
      <c r="NKM19" s="418"/>
      <c r="NKN19" s="418"/>
      <c r="NKO19" s="418"/>
      <c r="NKP19" s="418"/>
      <c r="NKQ19" s="418"/>
      <c r="NKR19" s="418"/>
      <c r="NKS19" s="418"/>
      <c r="NKT19" s="418"/>
      <c r="NKU19" s="418"/>
      <c r="NKV19" s="418"/>
      <c r="NKW19" s="418"/>
      <c r="NKX19" s="418"/>
      <c r="NKY19" s="418"/>
      <c r="NKZ19" s="418"/>
      <c r="NLA19" s="418"/>
      <c r="NLB19" s="418"/>
      <c r="NLC19" s="418"/>
      <c r="NLD19" s="418"/>
      <c r="NLE19" s="418"/>
      <c r="NLF19" s="418"/>
      <c r="NLG19" s="418"/>
      <c r="NLH19" s="418"/>
      <c r="NLI19" s="418"/>
      <c r="NLJ19" s="418"/>
      <c r="NLK19" s="418"/>
      <c r="NLL19" s="418"/>
      <c r="NLM19" s="418"/>
      <c r="NLN19" s="418"/>
      <c r="NLO19" s="418"/>
      <c r="NLP19" s="418"/>
      <c r="NLQ19" s="418"/>
      <c r="NLR19" s="418"/>
      <c r="NLS19" s="418"/>
      <c r="NLT19" s="418"/>
      <c r="NLU19" s="418"/>
      <c r="NLV19" s="418"/>
      <c r="NLW19" s="418"/>
      <c r="NLX19" s="418"/>
      <c r="NLY19" s="418"/>
      <c r="NLZ19" s="418"/>
      <c r="NMA19" s="418"/>
      <c r="NMB19" s="418"/>
      <c r="NMC19" s="418"/>
      <c r="NMD19" s="418"/>
      <c r="NME19" s="418"/>
      <c r="NMF19" s="418"/>
      <c r="NMG19" s="418"/>
      <c r="NMH19" s="418"/>
      <c r="NMI19" s="418"/>
      <c r="NMJ19" s="418"/>
      <c r="NMK19" s="418"/>
      <c r="NML19" s="418"/>
      <c r="NMM19" s="418"/>
      <c r="NMN19" s="418"/>
      <c r="NMO19" s="418"/>
      <c r="NMP19" s="418"/>
      <c r="NMQ19" s="418"/>
      <c r="NMR19" s="418"/>
      <c r="NMS19" s="418"/>
      <c r="NMT19" s="418"/>
      <c r="NMU19" s="418"/>
      <c r="NMV19" s="418"/>
      <c r="NMW19" s="418"/>
      <c r="NMX19" s="418"/>
      <c r="NMY19" s="418"/>
      <c r="NMZ19" s="418"/>
      <c r="NNA19" s="418"/>
      <c r="NNB19" s="418"/>
      <c r="NNC19" s="418"/>
      <c r="NND19" s="418"/>
      <c r="NNE19" s="418"/>
      <c r="NNF19" s="418"/>
      <c r="NNG19" s="418"/>
      <c r="NNH19" s="418"/>
      <c r="NNI19" s="418"/>
      <c r="NNJ19" s="418"/>
      <c r="NNK19" s="418"/>
      <c r="NNL19" s="418"/>
      <c r="NNM19" s="418"/>
      <c r="NNN19" s="418"/>
      <c r="NNO19" s="418"/>
      <c r="NNP19" s="418"/>
      <c r="NNQ19" s="418"/>
      <c r="NNR19" s="418"/>
      <c r="NNS19" s="418"/>
      <c r="NNT19" s="418"/>
      <c r="NNU19" s="418"/>
      <c r="NNV19" s="418"/>
      <c r="NNW19" s="418"/>
      <c r="NNX19" s="418"/>
      <c r="NNY19" s="418"/>
      <c r="NNZ19" s="418"/>
      <c r="NOA19" s="418"/>
      <c r="NOB19" s="418"/>
      <c r="NOC19" s="418"/>
      <c r="NOD19" s="418"/>
      <c r="NOE19" s="418"/>
      <c r="NOF19" s="418"/>
      <c r="NOG19" s="418"/>
      <c r="NOH19" s="418"/>
      <c r="NOI19" s="418"/>
      <c r="NOJ19" s="418"/>
      <c r="NOK19" s="418"/>
      <c r="NOL19" s="418"/>
      <c r="NOM19" s="418"/>
      <c r="NON19" s="418"/>
      <c r="NOO19" s="418"/>
      <c r="NOP19" s="418"/>
      <c r="NOQ19" s="418"/>
      <c r="NOR19" s="418"/>
      <c r="NOS19" s="418"/>
      <c r="NOT19" s="418"/>
      <c r="NOU19" s="418"/>
      <c r="NOV19" s="418"/>
      <c r="NOW19" s="418"/>
      <c r="NOX19" s="418"/>
      <c r="NOY19" s="418"/>
      <c r="NOZ19" s="418"/>
      <c r="NPA19" s="418"/>
      <c r="NPB19" s="418"/>
      <c r="NPC19" s="418"/>
      <c r="NPD19" s="418"/>
      <c r="NPE19" s="418"/>
      <c r="NPF19" s="418"/>
      <c r="NPG19" s="418"/>
      <c r="NPH19" s="418"/>
      <c r="NPI19" s="418"/>
      <c r="NPJ19" s="418"/>
      <c r="NPK19" s="418"/>
      <c r="NPL19" s="418"/>
      <c r="NPM19" s="418"/>
      <c r="NPN19" s="418"/>
      <c r="NPO19" s="418"/>
      <c r="NPP19" s="418"/>
      <c r="NPQ19" s="418"/>
      <c r="NPR19" s="418"/>
      <c r="NPS19" s="418"/>
      <c r="NPT19" s="418"/>
      <c r="NPU19" s="418"/>
      <c r="NPV19" s="418"/>
      <c r="NPW19" s="418"/>
      <c r="NPX19" s="418"/>
      <c r="NPY19" s="418"/>
      <c r="NPZ19" s="418"/>
      <c r="NQA19" s="418"/>
      <c r="NQB19" s="418"/>
      <c r="NQC19" s="418"/>
      <c r="NQD19" s="418"/>
      <c r="NQE19" s="418"/>
      <c r="NQF19" s="418"/>
      <c r="NQG19" s="418"/>
      <c r="NQH19" s="418"/>
      <c r="NQI19" s="418"/>
      <c r="NQJ19" s="418"/>
      <c r="NQK19" s="418"/>
      <c r="NQL19" s="418"/>
      <c r="NQM19" s="418"/>
      <c r="NQN19" s="418"/>
      <c r="NQO19" s="418"/>
      <c r="NQP19" s="418"/>
      <c r="NQQ19" s="418"/>
      <c r="NQR19" s="418"/>
      <c r="NQS19" s="418"/>
      <c r="NQT19" s="418"/>
      <c r="NQU19" s="418"/>
      <c r="NQV19" s="418"/>
      <c r="NQW19" s="418"/>
      <c r="NQX19" s="418"/>
      <c r="NQY19" s="418"/>
      <c r="NQZ19" s="418"/>
      <c r="NRA19" s="418"/>
      <c r="NRB19" s="418"/>
      <c r="NRC19" s="418"/>
      <c r="NRD19" s="418"/>
      <c r="NRE19" s="418"/>
      <c r="NRF19" s="418"/>
      <c r="NRG19" s="418"/>
      <c r="NRH19" s="418"/>
      <c r="NRI19" s="418"/>
      <c r="NRJ19" s="418"/>
      <c r="NRK19" s="418"/>
      <c r="NRL19" s="418"/>
      <c r="NRM19" s="418"/>
      <c r="NRN19" s="418"/>
      <c r="NRO19" s="418"/>
      <c r="NRP19" s="418"/>
      <c r="NRQ19" s="418"/>
      <c r="NRR19" s="418"/>
      <c r="NRS19" s="418"/>
      <c r="NRT19" s="418"/>
      <c r="NRU19" s="418"/>
      <c r="NRV19" s="418"/>
      <c r="NRW19" s="418"/>
      <c r="NRX19" s="418"/>
      <c r="NRY19" s="418"/>
      <c r="NRZ19" s="418"/>
      <c r="NSA19" s="418"/>
      <c r="NSB19" s="418"/>
      <c r="NSC19" s="418"/>
      <c r="NSD19" s="418"/>
      <c r="NSE19" s="418"/>
      <c r="NSF19" s="418"/>
      <c r="NSG19" s="418"/>
      <c r="NSH19" s="418"/>
      <c r="NSI19" s="418"/>
      <c r="NSJ19" s="418"/>
      <c r="NSK19" s="418"/>
      <c r="NSL19" s="418"/>
      <c r="NSM19" s="418"/>
      <c r="NSN19" s="418"/>
      <c r="NSO19" s="418"/>
      <c r="NSP19" s="418"/>
      <c r="NSQ19" s="418"/>
      <c r="NSR19" s="418"/>
      <c r="NSS19" s="418"/>
      <c r="NST19" s="418"/>
      <c r="NSU19" s="418"/>
      <c r="NSV19" s="418"/>
      <c r="NSW19" s="418"/>
      <c r="NSX19" s="418"/>
      <c r="NSY19" s="418"/>
      <c r="NSZ19" s="418"/>
      <c r="NTA19" s="418"/>
      <c r="NTB19" s="418"/>
      <c r="NTC19" s="418"/>
      <c r="NTD19" s="418"/>
      <c r="NTE19" s="418"/>
      <c r="NTF19" s="418"/>
      <c r="NTG19" s="418"/>
      <c r="NTH19" s="418"/>
      <c r="NTI19" s="418"/>
      <c r="NTJ19" s="418"/>
      <c r="NTK19" s="418"/>
      <c r="NTL19" s="418"/>
      <c r="NTM19" s="418"/>
      <c r="NTN19" s="418"/>
      <c r="NTO19" s="418"/>
      <c r="NTP19" s="418"/>
      <c r="NTQ19" s="418"/>
      <c r="NTR19" s="418"/>
      <c r="NTS19" s="418"/>
      <c r="NTT19" s="418"/>
      <c r="NTU19" s="418"/>
      <c r="NTV19" s="418"/>
      <c r="NTW19" s="418"/>
      <c r="NTX19" s="418"/>
      <c r="NTY19" s="418"/>
      <c r="NTZ19" s="418"/>
      <c r="NUA19" s="418"/>
      <c r="NUB19" s="418"/>
      <c r="NUC19" s="418"/>
      <c r="NUD19" s="418"/>
      <c r="NUE19" s="418"/>
      <c r="NUF19" s="418"/>
      <c r="NUG19" s="418"/>
      <c r="NUH19" s="418"/>
      <c r="NUI19" s="418"/>
      <c r="NUJ19" s="418"/>
      <c r="NUK19" s="418"/>
      <c r="NUL19" s="418"/>
      <c r="NUM19" s="418"/>
      <c r="NUN19" s="418"/>
      <c r="NUO19" s="418"/>
      <c r="NUP19" s="418"/>
      <c r="NUQ19" s="418"/>
      <c r="NUR19" s="418"/>
      <c r="NUS19" s="418"/>
      <c r="NUT19" s="418"/>
      <c r="NUU19" s="418"/>
      <c r="NUV19" s="418"/>
      <c r="NUW19" s="418"/>
      <c r="NUX19" s="418"/>
      <c r="NUY19" s="418"/>
      <c r="NUZ19" s="418"/>
      <c r="NVA19" s="418"/>
      <c r="NVB19" s="418"/>
      <c r="NVC19" s="418"/>
      <c r="NVD19" s="418"/>
      <c r="NVE19" s="418"/>
      <c r="NVF19" s="418"/>
      <c r="NVG19" s="418"/>
      <c r="NVH19" s="418"/>
      <c r="NVI19" s="418"/>
      <c r="NVJ19" s="418"/>
      <c r="NVK19" s="418"/>
      <c r="NVL19" s="418"/>
      <c r="NVM19" s="418"/>
      <c r="NVN19" s="418"/>
      <c r="NVO19" s="418"/>
      <c r="NVP19" s="418"/>
      <c r="NVQ19" s="418"/>
      <c r="NVR19" s="418"/>
      <c r="NVS19" s="418"/>
      <c r="NVT19" s="418"/>
      <c r="NVU19" s="418"/>
      <c r="NVV19" s="418"/>
      <c r="NVW19" s="418"/>
      <c r="NVX19" s="418"/>
      <c r="NVY19" s="418"/>
      <c r="NVZ19" s="418"/>
      <c r="NWA19" s="418"/>
      <c r="NWB19" s="418"/>
      <c r="NWC19" s="418"/>
      <c r="NWD19" s="418"/>
      <c r="NWE19" s="418"/>
      <c r="NWF19" s="418"/>
      <c r="NWG19" s="418"/>
      <c r="NWH19" s="418"/>
      <c r="NWI19" s="418"/>
      <c r="NWJ19" s="418"/>
      <c r="NWK19" s="418"/>
      <c r="NWL19" s="418"/>
      <c r="NWM19" s="418"/>
      <c r="NWN19" s="418"/>
      <c r="NWO19" s="418"/>
      <c r="NWP19" s="418"/>
      <c r="NWQ19" s="418"/>
      <c r="NWR19" s="418"/>
      <c r="NWS19" s="418"/>
      <c r="NWT19" s="418"/>
      <c r="NWU19" s="418"/>
      <c r="NWV19" s="418"/>
      <c r="NWW19" s="418"/>
      <c r="NWX19" s="418"/>
      <c r="NWY19" s="418"/>
      <c r="NWZ19" s="418"/>
      <c r="NXA19" s="418"/>
      <c r="NXB19" s="418"/>
      <c r="NXC19" s="418"/>
      <c r="NXD19" s="418"/>
      <c r="NXE19" s="418"/>
      <c r="NXF19" s="418"/>
      <c r="NXG19" s="418"/>
      <c r="NXH19" s="418"/>
      <c r="NXI19" s="418"/>
      <c r="NXJ19" s="418"/>
      <c r="NXK19" s="418"/>
      <c r="NXL19" s="418"/>
      <c r="NXM19" s="418"/>
      <c r="NXN19" s="418"/>
      <c r="NXO19" s="418"/>
      <c r="NXP19" s="418"/>
      <c r="NXQ19" s="418"/>
      <c r="NXR19" s="418"/>
      <c r="NXS19" s="418"/>
      <c r="NXT19" s="418"/>
      <c r="NXU19" s="418"/>
      <c r="NXV19" s="418"/>
      <c r="NXW19" s="418"/>
      <c r="NXX19" s="418"/>
      <c r="NXY19" s="418"/>
      <c r="NXZ19" s="418"/>
      <c r="NYA19" s="418"/>
      <c r="NYB19" s="418"/>
      <c r="NYC19" s="418"/>
      <c r="NYD19" s="418"/>
      <c r="NYE19" s="418"/>
      <c r="NYF19" s="418"/>
      <c r="NYG19" s="418"/>
      <c r="NYH19" s="418"/>
      <c r="NYI19" s="418"/>
      <c r="NYJ19" s="418"/>
      <c r="NYK19" s="418"/>
      <c r="NYL19" s="418"/>
      <c r="NYM19" s="418"/>
      <c r="NYN19" s="418"/>
      <c r="NYO19" s="418"/>
      <c r="NYP19" s="418"/>
      <c r="NYQ19" s="418"/>
      <c r="NYR19" s="418"/>
      <c r="NYS19" s="418"/>
      <c r="NYT19" s="418"/>
      <c r="NYU19" s="418"/>
      <c r="NYV19" s="418"/>
      <c r="NYW19" s="418"/>
      <c r="NYX19" s="418"/>
      <c r="NYY19" s="418"/>
      <c r="NYZ19" s="418"/>
      <c r="NZA19" s="418"/>
      <c r="NZB19" s="418"/>
      <c r="NZC19" s="418"/>
      <c r="NZD19" s="418"/>
      <c r="NZE19" s="418"/>
      <c r="NZF19" s="418"/>
      <c r="NZG19" s="418"/>
      <c r="NZH19" s="418"/>
      <c r="NZI19" s="418"/>
      <c r="NZJ19" s="418"/>
      <c r="NZK19" s="418"/>
      <c r="NZL19" s="418"/>
      <c r="NZM19" s="418"/>
      <c r="NZN19" s="418"/>
      <c r="NZO19" s="418"/>
      <c r="NZP19" s="418"/>
      <c r="NZQ19" s="418"/>
      <c r="NZR19" s="418"/>
      <c r="NZS19" s="418"/>
      <c r="NZT19" s="418"/>
      <c r="NZU19" s="418"/>
      <c r="NZV19" s="418"/>
      <c r="NZW19" s="418"/>
      <c r="NZX19" s="418"/>
      <c r="NZY19" s="418"/>
      <c r="NZZ19" s="418"/>
      <c r="OAA19" s="418"/>
      <c r="OAB19" s="418"/>
      <c r="OAC19" s="418"/>
      <c r="OAD19" s="418"/>
      <c r="OAE19" s="418"/>
      <c r="OAF19" s="418"/>
      <c r="OAG19" s="418"/>
      <c r="OAH19" s="418"/>
      <c r="OAI19" s="418"/>
      <c r="OAJ19" s="418"/>
      <c r="OAK19" s="418"/>
      <c r="OAL19" s="418"/>
      <c r="OAM19" s="418"/>
      <c r="OAN19" s="418"/>
      <c r="OAO19" s="418"/>
      <c r="OAP19" s="418"/>
      <c r="OAQ19" s="418"/>
      <c r="OAR19" s="418"/>
      <c r="OAS19" s="418"/>
      <c r="OAT19" s="418"/>
      <c r="OAU19" s="418"/>
      <c r="OAV19" s="418"/>
      <c r="OAW19" s="418"/>
      <c r="OAX19" s="418"/>
      <c r="OAY19" s="418"/>
      <c r="OAZ19" s="418"/>
      <c r="OBA19" s="418"/>
      <c r="OBB19" s="418"/>
      <c r="OBC19" s="418"/>
      <c r="OBD19" s="418"/>
      <c r="OBE19" s="418"/>
      <c r="OBF19" s="418"/>
      <c r="OBG19" s="418"/>
      <c r="OBH19" s="418"/>
      <c r="OBI19" s="418"/>
      <c r="OBJ19" s="418"/>
      <c r="OBK19" s="418"/>
      <c r="OBL19" s="418"/>
      <c r="OBM19" s="418"/>
      <c r="OBN19" s="418"/>
      <c r="OBO19" s="418"/>
      <c r="OBP19" s="418"/>
      <c r="OBQ19" s="418"/>
      <c r="OBR19" s="418"/>
      <c r="OBS19" s="418"/>
      <c r="OBT19" s="418"/>
      <c r="OBU19" s="418"/>
      <c r="OBV19" s="418"/>
      <c r="OBW19" s="418"/>
      <c r="OBX19" s="418"/>
      <c r="OBY19" s="418"/>
      <c r="OBZ19" s="418"/>
      <c r="OCA19" s="418"/>
      <c r="OCB19" s="418"/>
      <c r="OCC19" s="418"/>
      <c r="OCD19" s="418"/>
      <c r="OCE19" s="418"/>
      <c r="OCF19" s="418"/>
      <c r="OCG19" s="418"/>
      <c r="OCH19" s="418"/>
      <c r="OCI19" s="418"/>
      <c r="OCJ19" s="418"/>
      <c r="OCK19" s="418"/>
      <c r="OCL19" s="418"/>
      <c r="OCM19" s="418"/>
      <c r="OCN19" s="418"/>
      <c r="OCO19" s="418"/>
      <c r="OCP19" s="418"/>
      <c r="OCQ19" s="418"/>
      <c r="OCR19" s="418"/>
      <c r="OCS19" s="418"/>
      <c r="OCT19" s="418"/>
      <c r="OCU19" s="418"/>
      <c r="OCV19" s="418"/>
      <c r="OCW19" s="418"/>
      <c r="OCX19" s="418"/>
      <c r="OCY19" s="418"/>
      <c r="OCZ19" s="418"/>
      <c r="ODA19" s="418"/>
      <c r="ODB19" s="418"/>
      <c r="ODC19" s="418"/>
      <c r="ODD19" s="418"/>
      <c r="ODE19" s="418"/>
      <c r="ODF19" s="418"/>
      <c r="ODG19" s="418"/>
      <c r="ODH19" s="418"/>
      <c r="ODI19" s="418"/>
      <c r="ODJ19" s="418"/>
      <c r="ODK19" s="418"/>
      <c r="ODL19" s="418"/>
      <c r="ODM19" s="418"/>
      <c r="ODN19" s="418"/>
      <c r="ODO19" s="418"/>
      <c r="ODP19" s="418"/>
      <c r="ODQ19" s="418"/>
      <c r="ODR19" s="418"/>
      <c r="ODS19" s="418"/>
      <c r="ODT19" s="418"/>
      <c r="ODU19" s="418"/>
      <c r="ODV19" s="418"/>
      <c r="ODW19" s="418"/>
      <c r="ODX19" s="418"/>
      <c r="ODY19" s="418"/>
      <c r="ODZ19" s="418"/>
      <c r="OEA19" s="418"/>
      <c r="OEB19" s="418"/>
      <c r="OEC19" s="418"/>
      <c r="OED19" s="418"/>
      <c r="OEE19" s="418"/>
      <c r="OEF19" s="418"/>
      <c r="OEG19" s="418"/>
      <c r="OEH19" s="418"/>
      <c r="OEI19" s="418"/>
      <c r="OEJ19" s="418"/>
      <c r="OEK19" s="418"/>
      <c r="OEL19" s="418"/>
      <c r="OEM19" s="418"/>
      <c r="OEN19" s="418"/>
      <c r="OEO19" s="418"/>
      <c r="OEP19" s="418"/>
      <c r="OEQ19" s="418"/>
      <c r="OER19" s="418"/>
      <c r="OES19" s="418"/>
      <c r="OET19" s="418"/>
      <c r="OEU19" s="418"/>
      <c r="OEV19" s="418"/>
      <c r="OEW19" s="418"/>
      <c r="OEX19" s="418"/>
      <c r="OEY19" s="418"/>
      <c r="OEZ19" s="418"/>
      <c r="OFA19" s="418"/>
      <c r="OFB19" s="418"/>
      <c r="OFC19" s="418"/>
      <c r="OFD19" s="418"/>
      <c r="OFE19" s="418"/>
      <c r="OFF19" s="418"/>
      <c r="OFG19" s="418"/>
      <c r="OFH19" s="418"/>
      <c r="OFI19" s="418"/>
      <c r="OFJ19" s="418"/>
      <c r="OFK19" s="418"/>
      <c r="OFL19" s="418"/>
      <c r="OFM19" s="418"/>
      <c r="OFN19" s="418"/>
      <c r="OFO19" s="418"/>
      <c r="OFP19" s="418"/>
      <c r="OFQ19" s="418"/>
      <c r="OFR19" s="418"/>
      <c r="OFS19" s="418"/>
      <c r="OFT19" s="418"/>
      <c r="OFU19" s="418"/>
      <c r="OFV19" s="418"/>
      <c r="OFW19" s="418"/>
      <c r="OFX19" s="418"/>
      <c r="OFY19" s="418"/>
      <c r="OFZ19" s="418"/>
      <c r="OGA19" s="418"/>
      <c r="OGB19" s="418"/>
      <c r="OGC19" s="418"/>
      <c r="OGD19" s="418"/>
      <c r="OGE19" s="418"/>
      <c r="OGF19" s="418"/>
      <c r="OGG19" s="418"/>
      <c r="OGH19" s="418"/>
      <c r="OGI19" s="418"/>
      <c r="OGJ19" s="418"/>
      <c r="OGK19" s="418"/>
      <c r="OGL19" s="418"/>
      <c r="OGM19" s="418"/>
      <c r="OGN19" s="418"/>
      <c r="OGO19" s="418"/>
      <c r="OGP19" s="418"/>
      <c r="OGQ19" s="418"/>
      <c r="OGR19" s="418"/>
      <c r="OGS19" s="418"/>
      <c r="OGT19" s="418"/>
      <c r="OGU19" s="418"/>
      <c r="OGV19" s="418"/>
      <c r="OGW19" s="418"/>
      <c r="OGX19" s="418"/>
      <c r="OGY19" s="418"/>
      <c r="OGZ19" s="418"/>
      <c r="OHA19" s="418"/>
      <c r="OHB19" s="418"/>
      <c r="OHC19" s="418"/>
      <c r="OHD19" s="418"/>
      <c r="OHE19" s="418"/>
      <c r="OHF19" s="418"/>
      <c r="OHG19" s="418"/>
      <c r="OHH19" s="418"/>
      <c r="OHI19" s="418"/>
      <c r="OHJ19" s="418"/>
      <c r="OHK19" s="418"/>
      <c r="OHL19" s="418"/>
      <c r="OHM19" s="418"/>
      <c r="OHN19" s="418"/>
      <c r="OHO19" s="418"/>
      <c r="OHP19" s="418"/>
      <c r="OHQ19" s="418"/>
      <c r="OHR19" s="418"/>
      <c r="OHS19" s="418"/>
      <c r="OHT19" s="418"/>
      <c r="OHU19" s="418"/>
      <c r="OHV19" s="418"/>
      <c r="OHW19" s="418"/>
      <c r="OHX19" s="418"/>
      <c r="OHY19" s="418"/>
      <c r="OHZ19" s="418"/>
      <c r="OIA19" s="418"/>
      <c r="OIB19" s="418"/>
      <c r="OIC19" s="418"/>
      <c r="OID19" s="418"/>
      <c r="OIE19" s="418"/>
      <c r="OIF19" s="418"/>
      <c r="OIG19" s="418"/>
      <c r="OIH19" s="418"/>
      <c r="OII19" s="418"/>
      <c r="OIJ19" s="418"/>
      <c r="OIK19" s="418"/>
      <c r="OIL19" s="418"/>
      <c r="OIM19" s="418"/>
      <c r="OIN19" s="418"/>
      <c r="OIO19" s="418"/>
      <c r="OIP19" s="418"/>
      <c r="OIQ19" s="418"/>
      <c r="OIR19" s="418"/>
      <c r="OIS19" s="418"/>
      <c r="OIT19" s="418"/>
      <c r="OIU19" s="418"/>
      <c r="OIV19" s="418"/>
      <c r="OIW19" s="418"/>
      <c r="OIX19" s="418"/>
      <c r="OIY19" s="418"/>
      <c r="OIZ19" s="418"/>
      <c r="OJA19" s="418"/>
      <c r="OJB19" s="418"/>
      <c r="OJC19" s="418"/>
      <c r="OJD19" s="418"/>
      <c r="OJE19" s="418"/>
      <c r="OJF19" s="418"/>
      <c r="OJG19" s="418"/>
      <c r="OJH19" s="418"/>
      <c r="OJI19" s="418"/>
      <c r="OJJ19" s="418"/>
      <c r="OJK19" s="418"/>
      <c r="OJL19" s="418"/>
      <c r="OJM19" s="418"/>
      <c r="OJN19" s="418"/>
      <c r="OJO19" s="418"/>
      <c r="OJP19" s="418"/>
      <c r="OJQ19" s="418"/>
      <c r="OJR19" s="418"/>
      <c r="OJS19" s="418"/>
      <c r="OJT19" s="418"/>
      <c r="OJU19" s="418"/>
      <c r="OJV19" s="418"/>
      <c r="OJW19" s="418"/>
      <c r="OJX19" s="418"/>
      <c r="OJY19" s="418"/>
      <c r="OJZ19" s="418"/>
      <c r="OKA19" s="418"/>
      <c r="OKB19" s="418"/>
      <c r="OKC19" s="418"/>
      <c r="OKD19" s="418"/>
      <c r="OKE19" s="418"/>
      <c r="OKF19" s="418"/>
      <c r="OKG19" s="418"/>
      <c r="OKH19" s="418"/>
      <c r="OKI19" s="418"/>
      <c r="OKJ19" s="418"/>
      <c r="OKK19" s="418"/>
      <c r="OKL19" s="418"/>
      <c r="OKM19" s="418"/>
      <c r="OKN19" s="418"/>
      <c r="OKO19" s="418"/>
      <c r="OKP19" s="418"/>
      <c r="OKQ19" s="418"/>
      <c r="OKR19" s="418"/>
      <c r="OKS19" s="418"/>
      <c r="OKT19" s="418"/>
      <c r="OKU19" s="418"/>
      <c r="OKV19" s="418"/>
      <c r="OKW19" s="418"/>
      <c r="OKX19" s="418"/>
      <c r="OKY19" s="418"/>
      <c r="OKZ19" s="418"/>
      <c r="OLA19" s="418"/>
      <c r="OLB19" s="418"/>
      <c r="OLC19" s="418"/>
      <c r="OLD19" s="418"/>
      <c r="OLE19" s="418"/>
      <c r="OLF19" s="418"/>
      <c r="OLG19" s="418"/>
      <c r="OLH19" s="418"/>
      <c r="OLI19" s="418"/>
      <c r="OLJ19" s="418"/>
      <c r="OLK19" s="418"/>
      <c r="OLL19" s="418"/>
      <c r="OLM19" s="418"/>
      <c r="OLN19" s="418"/>
      <c r="OLO19" s="418"/>
      <c r="OLP19" s="418"/>
      <c r="OLQ19" s="418"/>
      <c r="OLR19" s="418"/>
      <c r="OLS19" s="418"/>
      <c r="OLT19" s="418"/>
      <c r="OLU19" s="418"/>
      <c r="OLV19" s="418"/>
      <c r="OLW19" s="418"/>
      <c r="OLX19" s="418"/>
      <c r="OLY19" s="418"/>
      <c r="OLZ19" s="418"/>
      <c r="OMA19" s="418"/>
      <c r="OMB19" s="418"/>
      <c r="OMC19" s="418"/>
      <c r="OMD19" s="418"/>
      <c r="OME19" s="418"/>
      <c r="OMF19" s="418"/>
      <c r="OMG19" s="418"/>
      <c r="OMH19" s="418"/>
      <c r="OMI19" s="418"/>
      <c r="OMJ19" s="418"/>
      <c r="OMK19" s="418"/>
      <c r="OML19" s="418"/>
      <c r="OMM19" s="418"/>
      <c r="OMN19" s="418"/>
      <c r="OMO19" s="418"/>
      <c r="OMP19" s="418"/>
      <c r="OMQ19" s="418"/>
      <c r="OMR19" s="418"/>
      <c r="OMS19" s="418"/>
      <c r="OMT19" s="418"/>
      <c r="OMU19" s="418"/>
      <c r="OMV19" s="418"/>
      <c r="OMW19" s="418"/>
      <c r="OMX19" s="418"/>
      <c r="OMY19" s="418"/>
      <c r="OMZ19" s="418"/>
      <c r="ONA19" s="418"/>
      <c r="ONB19" s="418"/>
      <c r="ONC19" s="418"/>
      <c r="OND19" s="418"/>
      <c r="ONE19" s="418"/>
      <c r="ONF19" s="418"/>
      <c r="ONG19" s="418"/>
      <c r="ONH19" s="418"/>
      <c r="ONI19" s="418"/>
      <c r="ONJ19" s="418"/>
      <c r="ONK19" s="418"/>
      <c r="ONL19" s="418"/>
      <c r="ONM19" s="418"/>
      <c r="ONN19" s="418"/>
      <c r="ONO19" s="418"/>
      <c r="ONP19" s="418"/>
      <c r="ONQ19" s="418"/>
      <c r="ONR19" s="418"/>
      <c r="ONS19" s="418"/>
      <c r="ONT19" s="418"/>
      <c r="ONU19" s="418"/>
      <c r="ONV19" s="418"/>
      <c r="ONW19" s="418"/>
      <c r="ONX19" s="418"/>
      <c r="ONY19" s="418"/>
      <c r="ONZ19" s="418"/>
      <c r="OOA19" s="418"/>
      <c r="OOB19" s="418"/>
      <c r="OOC19" s="418"/>
      <c r="OOD19" s="418"/>
      <c r="OOE19" s="418"/>
      <c r="OOF19" s="418"/>
      <c r="OOG19" s="418"/>
      <c r="OOH19" s="418"/>
      <c r="OOI19" s="418"/>
      <c r="OOJ19" s="418"/>
      <c r="OOK19" s="418"/>
      <c r="OOL19" s="418"/>
      <c r="OOM19" s="418"/>
      <c r="OON19" s="418"/>
      <c r="OOO19" s="418"/>
      <c r="OOP19" s="418"/>
      <c r="OOQ19" s="418"/>
      <c r="OOR19" s="418"/>
      <c r="OOS19" s="418"/>
      <c r="OOT19" s="418"/>
      <c r="OOU19" s="418"/>
      <c r="OOV19" s="418"/>
      <c r="OOW19" s="418"/>
      <c r="OOX19" s="418"/>
      <c r="OOY19" s="418"/>
      <c r="OOZ19" s="418"/>
      <c r="OPA19" s="418"/>
      <c r="OPB19" s="418"/>
      <c r="OPC19" s="418"/>
      <c r="OPD19" s="418"/>
      <c r="OPE19" s="418"/>
      <c r="OPF19" s="418"/>
      <c r="OPG19" s="418"/>
      <c r="OPH19" s="418"/>
      <c r="OPI19" s="418"/>
      <c r="OPJ19" s="418"/>
      <c r="OPK19" s="418"/>
      <c r="OPL19" s="418"/>
      <c r="OPM19" s="418"/>
      <c r="OPN19" s="418"/>
      <c r="OPO19" s="418"/>
      <c r="OPP19" s="418"/>
      <c r="OPQ19" s="418"/>
      <c r="OPR19" s="418"/>
      <c r="OPS19" s="418"/>
      <c r="OPT19" s="418"/>
      <c r="OPU19" s="418"/>
      <c r="OPV19" s="418"/>
      <c r="OPW19" s="418"/>
      <c r="OPX19" s="418"/>
      <c r="OPY19" s="418"/>
      <c r="OPZ19" s="418"/>
      <c r="OQA19" s="418"/>
      <c r="OQB19" s="418"/>
      <c r="OQC19" s="418"/>
      <c r="OQD19" s="418"/>
      <c r="OQE19" s="418"/>
      <c r="OQF19" s="418"/>
      <c r="OQG19" s="418"/>
      <c r="OQH19" s="418"/>
      <c r="OQI19" s="418"/>
      <c r="OQJ19" s="418"/>
      <c r="OQK19" s="418"/>
      <c r="OQL19" s="418"/>
      <c r="OQM19" s="418"/>
      <c r="OQN19" s="418"/>
      <c r="OQO19" s="418"/>
      <c r="OQP19" s="418"/>
      <c r="OQQ19" s="418"/>
      <c r="OQR19" s="418"/>
      <c r="OQS19" s="418"/>
      <c r="OQT19" s="418"/>
      <c r="OQU19" s="418"/>
      <c r="OQV19" s="418"/>
      <c r="OQW19" s="418"/>
      <c r="OQX19" s="418"/>
      <c r="OQY19" s="418"/>
      <c r="OQZ19" s="418"/>
      <c r="ORA19" s="418"/>
      <c r="ORB19" s="418"/>
      <c r="ORC19" s="418"/>
      <c r="ORD19" s="418"/>
      <c r="ORE19" s="418"/>
      <c r="ORF19" s="418"/>
      <c r="ORG19" s="418"/>
      <c r="ORH19" s="418"/>
      <c r="ORI19" s="418"/>
      <c r="ORJ19" s="418"/>
      <c r="ORK19" s="418"/>
      <c r="ORL19" s="418"/>
      <c r="ORM19" s="418"/>
      <c r="ORN19" s="418"/>
      <c r="ORO19" s="418"/>
      <c r="ORP19" s="418"/>
      <c r="ORQ19" s="418"/>
      <c r="ORR19" s="418"/>
      <c r="ORS19" s="418"/>
      <c r="ORT19" s="418"/>
      <c r="ORU19" s="418"/>
      <c r="ORV19" s="418"/>
      <c r="ORW19" s="418"/>
      <c r="ORX19" s="418"/>
      <c r="ORY19" s="418"/>
      <c r="ORZ19" s="418"/>
      <c r="OSA19" s="418"/>
      <c r="OSB19" s="418"/>
      <c r="OSC19" s="418"/>
      <c r="OSD19" s="418"/>
      <c r="OSE19" s="418"/>
      <c r="OSF19" s="418"/>
      <c r="OSG19" s="418"/>
      <c r="OSH19" s="418"/>
      <c r="OSI19" s="418"/>
      <c r="OSJ19" s="418"/>
      <c r="OSK19" s="418"/>
      <c r="OSL19" s="418"/>
      <c r="OSM19" s="418"/>
      <c r="OSN19" s="418"/>
      <c r="OSO19" s="418"/>
      <c r="OSP19" s="418"/>
      <c r="OSQ19" s="418"/>
      <c r="OSR19" s="418"/>
      <c r="OSS19" s="418"/>
      <c r="OST19" s="418"/>
      <c r="OSU19" s="418"/>
      <c r="OSV19" s="418"/>
      <c r="OSW19" s="418"/>
      <c r="OSX19" s="418"/>
      <c r="OSY19" s="418"/>
      <c r="OSZ19" s="418"/>
      <c r="OTA19" s="418"/>
      <c r="OTB19" s="418"/>
      <c r="OTC19" s="418"/>
      <c r="OTD19" s="418"/>
      <c r="OTE19" s="418"/>
      <c r="OTF19" s="418"/>
      <c r="OTG19" s="418"/>
      <c r="OTH19" s="418"/>
      <c r="OTI19" s="418"/>
      <c r="OTJ19" s="418"/>
      <c r="OTK19" s="418"/>
      <c r="OTL19" s="418"/>
      <c r="OTM19" s="418"/>
      <c r="OTN19" s="418"/>
      <c r="OTO19" s="418"/>
      <c r="OTP19" s="418"/>
      <c r="OTQ19" s="418"/>
      <c r="OTR19" s="418"/>
      <c r="OTS19" s="418"/>
      <c r="OTT19" s="418"/>
      <c r="OTU19" s="418"/>
      <c r="OTV19" s="418"/>
      <c r="OTW19" s="418"/>
      <c r="OTX19" s="418"/>
      <c r="OTY19" s="418"/>
      <c r="OTZ19" s="418"/>
      <c r="OUA19" s="418"/>
      <c r="OUB19" s="418"/>
      <c r="OUC19" s="418"/>
      <c r="OUD19" s="418"/>
      <c r="OUE19" s="418"/>
      <c r="OUF19" s="418"/>
      <c r="OUG19" s="418"/>
      <c r="OUH19" s="418"/>
      <c r="OUI19" s="418"/>
      <c r="OUJ19" s="418"/>
      <c r="OUK19" s="418"/>
      <c r="OUL19" s="418"/>
      <c r="OUM19" s="418"/>
      <c r="OUN19" s="418"/>
      <c r="OUO19" s="418"/>
      <c r="OUP19" s="418"/>
      <c r="OUQ19" s="418"/>
      <c r="OUR19" s="418"/>
      <c r="OUS19" s="418"/>
      <c r="OUT19" s="418"/>
      <c r="OUU19" s="418"/>
      <c r="OUV19" s="418"/>
      <c r="OUW19" s="418"/>
      <c r="OUX19" s="418"/>
      <c r="OUY19" s="418"/>
      <c r="OUZ19" s="418"/>
      <c r="OVA19" s="418"/>
      <c r="OVB19" s="418"/>
      <c r="OVC19" s="418"/>
      <c r="OVD19" s="418"/>
      <c r="OVE19" s="418"/>
      <c r="OVF19" s="418"/>
      <c r="OVG19" s="418"/>
      <c r="OVH19" s="418"/>
      <c r="OVI19" s="418"/>
      <c r="OVJ19" s="418"/>
      <c r="OVK19" s="418"/>
      <c r="OVL19" s="418"/>
      <c r="OVM19" s="418"/>
      <c r="OVN19" s="418"/>
      <c r="OVO19" s="418"/>
      <c r="OVP19" s="418"/>
      <c r="OVQ19" s="418"/>
      <c r="OVR19" s="418"/>
      <c r="OVS19" s="418"/>
      <c r="OVT19" s="418"/>
      <c r="OVU19" s="418"/>
      <c r="OVV19" s="418"/>
      <c r="OVW19" s="418"/>
      <c r="OVX19" s="418"/>
      <c r="OVY19" s="418"/>
      <c r="OVZ19" s="418"/>
      <c r="OWA19" s="418"/>
      <c r="OWB19" s="418"/>
      <c r="OWC19" s="418"/>
      <c r="OWD19" s="418"/>
      <c r="OWE19" s="418"/>
      <c r="OWF19" s="418"/>
      <c r="OWG19" s="418"/>
      <c r="OWH19" s="418"/>
      <c r="OWI19" s="418"/>
      <c r="OWJ19" s="418"/>
      <c r="OWK19" s="418"/>
      <c r="OWL19" s="418"/>
      <c r="OWM19" s="418"/>
      <c r="OWN19" s="418"/>
      <c r="OWO19" s="418"/>
      <c r="OWP19" s="418"/>
      <c r="OWQ19" s="418"/>
      <c r="OWR19" s="418"/>
      <c r="OWS19" s="418"/>
      <c r="OWT19" s="418"/>
      <c r="OWU19" s="418"/>
      <c r="OWV19" s="418"/>
      <c r="OWW19" s="418"/>
      <c r="OWX19" s="418"/>
      <c r="OWY19" s="418"/>
      <c r="OWZ19" s="418"/>
      <c r="OXA19" s="418"/>
      <c r="OXB19" s="418"/>
      <c r="OXC19" s="418"/>
      <c r="OXD19" s="418"/>
      <c r="OXE19" s="418"/>
      <c r="OXF19" s="418"/>
      <c r="OXG19" s="418"/>
      <c r="OXH19" s="418"/>
      <c r="OXI19" s="418"/>
      <c r="OXJ19" s="418"/>
      <c r="OXK19" s="418"/>
      <c r="OXL19" s="418"/>
      <c r="OXM19" s="418"/>
      <c r="OXN19" s="418"/>
      <c r="OXO19" s="418"/>
      <c r="OXP19" s="418"/>
      <c r="OXQ19" s="418"/>
      <c r="OXR19" s="418"/>
      <c r="OXS19" s="418"/>
      <c r="OXT19" s="418"/>
      <c r="OXU19" s="418"/>
      <c r="OXV19" s="418"/>
      <c r="OXW19" s="418"/>
      <c r="OXX19" s="418"/>
      <c r="OXY19" s="418"/>
      <c r="OXZ19" s="418"/>
      <c r="OYA19" s="418"/>
      <c r="OYB19" s="418"/>
      <c r="OYC19" s="418"/>
      <c r="OYD19" s="418"/>
      <c r="OYE19" s="418"/>
      <c r="OYF19" s="418"/>
      <c r="OYG19" s="418"/>
      <c r="OYH19" s="418"/>
      <c r="OYI19" s="418"/>
      <c r="OYJ19" s="418"/>
      <c r="OYK19" s="418"/>
      <c r="OYL19" s="418"/>
      <c r="OYM19" s="418"/>
      <c r="OYN19" s="418"/>
      <c r="OYO19" s="418"/>
      <c r="OYP19" s="418"/>
      <c r="OYQ19" s="418"/>
      <c r="OYR19" s="418"/>
      <c r="OYS19" s="418"/>
      <c r="OYT19" s="418"/>
      <c r="OYU19" s="418"/>
      <c r="OYV19" s="418"/>
      <c r="OYW19" s="418"/>
      <c r="OYX19" s="418"/>
      <c r="OYY19" s="418"/>
      <c r="OYZ19" s="418"/>
      <c r="OZA19" s="418"/>
      <c r="OZB19" s="418"/>
      <c r="OZC19" s="418"/>
      <c r="OZD19" s="418"/>
      <c r="OZE19" s="418"/>
      <c r="OZF19" s="418"/>
      <c r="OZG19" s="418"/>
      <c r="OZH19" s="418"/>
      <c r="OZI19" s="418"/>
      <c r="OZJ19" s="418"/>
      <c r="OZK19" s="418"/>
      <c r="OZL19" s="418"/>
      <c r="OZM19" s="418"/>
      <c r="OZN19" s="418"/>
      <c r="OZO19" s="418"/>
      <c r="OZP19" s="418"/>
      <c r="OZQ19" s="418"/>
      <c r="OZR19" s="418"/>
      <c r="OZS19" s="418"/>
      <c r="OZT19" s="418"/>
      <c r="OZU19" s="418"/>
      <c r="OZV19" s="418"/>
      <c r="OZW19" s="418"/>
      <c r="OZX19" s="418"/>
      <c r="OZY19" s="418"/>
      <c r="OZZ19" s="418"/>
      <c r="PAA19" s="418"/>
      <c r="PAB19" s="418"/>
      <c r="PAC19" s="418"/>
      <c r="PAD19" s="418"/>
      <c r="PAE19" s="418"/>
      <c r="PAF19" s="418"/>
      <c r="PAG19" s="418"/>
      <c r="PAH19" s="418"/>
      <c r="PAI19" s="418"/>
      <c r="PAJ19" s="418"/>
      <c r="PAK19" s="418"/>
      <c r="PAL19" s="418"/>
      <c r="PAM19" s="418"/>
      <c r="PAN19" s="418"/>
      <c r="PAO19" s="418"/>
      <c r="PAP19" s="418"/>
      <c r="PAQ19" s="418"/>
      <c r="PAR19" s="418"/>
      <c r="PAS19" s="418"/>
      <c r="PAT19" s="418"/>
      <c r="PAU19" s="418"/>
      <c r="PAV19" s="418"/>
      <c r="PAW19" s="418"/>
      <c r="PAX19" s="418"/>
      <c r="PAY19" s="418"/>
      <c r="PAZ19" s="418"/>
      <c r="PBA19" s="418"/>
      <c r="PBB19" s="418"/>
      <c r="PBC19" s="418"/>
      <c r="PBD19" s="418"/>
      <c r="PBE19" s="418"/>
      <c r="PBF19" s="418"/>
      <c r="PBG19" s="418"/>
      <c r="PBH19" s="418"/>
      <c r="PBI19" s="418"/>
      <c r="PBJ19" s="418"/>
      <c r="PBK19" s="418"/>
      <c r="PBL19" s="418"/>
      <c r="PBM19" s="418"/>
      <c r="PBN19" s="418"/>
      <c r="PBO19" s="418"/>
      <c r="PBP19" s="418"/>
      <c r="PBQ19" s="418"/>
      <c r="PBR19" s="418"/>
      <c r="PBS19" s="418"/>
      <c r="PBT19" s="418"/>
      <c r="PBU19" s="418"/>
      <c r="PBV19" s="418"/>
      <c r="PBW19" s="418"/>
      <c r="PBX19" s="418"/>
      <c r="PBY19" s="418"/>
      <c r="PBZ19" s="418"/>
      <c r="PCA19" s="418"/>
      <c r="PCB19" s="418"/>
      <c r="PCC19" s="418"/>
      <c r="PCD19" s="418"/>
      <c r="PCE19" s="418"/>
      <c r="PCF19" s="418"/>
      <c r="PCG19" s="418"/>
      <c r="PCH19" s="418"/>
      <c r="PCI19" s="418"/>
      <c r="PCJ19" s="418"/>
      <c r="PCK19" s="418"/>
      <c r="PCL19" s="418"/>
      <c r="PCM19" s="418"/>
      <c r="PCN19" s="418"/>
      <c r="PCO19" s="418"/>
      <c r="PCP19" s="418"/>
      <c r="PCQ19" s="418"/>
      <c r="PCR19" s="418"/>
      <c r="PCS19" s="418"/>
      <c r="PCT19" s="418"/>
      <c r="PCU19" s="418"/>
      <c r="PCV19" s="418"/>
      <c r="PCW19" s="418"/>
      <c r="PCX19" s="418"/>
      <c r="PCY19" s="418"/>
      <c r="PCZ19" s="418"/>
      <c r="PDA19" s="418"/>
      <c r="PDB19" s="418"/>
      <c r="PDC19" s="418"/>
      <c r="PDD19" s="418"/>
      <c r="PDE19" s="418"/>
      <c r="PDF19" s="418"/>
      <c r="PDG19" s="418"/>
      <c r="PDH19" s="418"/>
      <c r="PDI19" s="418"/>
      <c r="PDJ19" s="418"/>
      <c r="PDK19" s="418"/>
      <c r="PDL19" s="418"/>
      <c r="PDM19" s="418"/>
      <c r="PDN19" s="418"/>
      <c r="PDO19" s="418"/>
      <c r="PDP19" s="418"/>
      <c r="PDQ19" s="418"/>
      <c r="PDR19" s="418"/>
      <c r="PDS19" s="418"/>
      <c r="PDT19" s="418"/>
      <c r="PDU19" s="418"/>
      <c r="PDV19" s="418"/>
      <c r="PDW19" s="418"/>
      <c r="PDX19" s="418"/>
      <c r="PDY19" s="418"/>
      <c r="PDZ19" s="418"/>
      <c r="PEA19" s="418"/>
      <c r="PEB19" s="418"/>
      <c r="PEC19" s="418"/>
      <c r="PED19" s="418"/>
      <c r="PEE19" s="418"/>
      <c r="PEF19" s="418"/>
      <c r="PEG19" s="418"/>
      <c r="PEH19" s="418"/>
      <c r="PEI19" s="418"/>
      <c r="PEJ19" s="418"/>
      <c r="PEK19" s="418"/>
      <c r="PEL19" s="418"/>
      <c r="PEM19" s="418"/>
      <c r="PEN19" s="418"/>
      <c r="PEO19" s="418"/>
      <c r="PEP19" s="418"/>
      <c r="PEQ19" s="418"/>
      <c r="PER19" s="418"/>
      <c r="PES19" s="418"/>
      <c r="PET19" s="418"/>
      <c r="PEU19" s="418"/>
      <c r="PEV19" s="418"/>
      <c r="PEW19" s="418"/>
      <c r="PEX19" s="418"/>
      <c r="PEY19" s="418"/>
      <c r="PEZ19" s="418"/>
      <c r="PFA19" s="418"/>
      <c r="PFB19" s="418"/>
      <c r="PFC19" s="418"/>
      <c r="PFD19" s="418"/>
      <c r="PFE19" s="418"/>
      <c r="PFF19" s="418"/>
      <c r="PFG19" s="418"/>
      <c r="PFH19" s="418"/>
      <c r="PFI19" s="418"/>
      <c r="PFJ19" s="418"/>
      <c r="PFK19" s="418"/>
      <c r="PFL19" s="418"/>
      <c r="PFM19" s="418"/>
      <c r="PFN19" s="418"/>
      <c r="PFO19" s="418"/>
      <c r="PFP19" s="418"/>
      <c r="PFQ19" s="418"/>
      <c r="PFR19" s="418"/>
      <c r="PFS19" s="418"/>
      <c r="PFT19" s="418"/>
      <c r="PFU19" s="418"/>
      <c r="PFV19" s="418"/>
      <c r="PFW19" s="418"/>
      <c r="PFX19" s="418"/>
      <c r="PFY19" s="418"/>
      <c r="PFZ19" s="418"/>
      <c r="PGA19" s="418"/>
      <c r="PGB19" s="418"/>
      <c r="PGC19" s="418"/>
      <c r="PGD19" s="418"/>
      <c r="PGE19" s="418"/>
      <c r="PGF19" s="418"/>
      <c r="PGG19" s="418"/>
      <c r="PGH19" s="418"/>
      <c r="PGI19" s="418"/>
      <c r="PGJ19" s="418"/>
      <c r="PGK19" s="418"/>
      <c r="PGL19" s="418"/>
      <c r="PGM19" s="418"/>
      <c r="PGN19" s="418"/>
      <c r="PGO19" s="418"/>
      <c r="PGP19" s="418"/>
      <c r="PGQ19" s="418"/>
      <c r="PGR19" s="418"/>
      <c r="PGS19" s="418"/>
      <c r="PGT19" s="418"/>
      <c r="PGU19" s="418"/>
      <c r="PGV19" s="418"/>
      <c r="PGW19" s="418"/>
      <c r="PGX19" s="418"/>
      <c r="PGY19" s="418"/>
      <c r="PGZ19" s="418"/>
      <c r="PHA19" s="418"/>
      <c r="PHB19" s="418"/>
      <c r="PHC19" s="418"/>
      <c r="PHD19" s="418"/>
      <c r="PHE19" s="418"/>
      <c r="PHF19" s="418"/>
      <c r="PHG19" s="418"/>
      <c r="PHH19" s="418"/>
      <c r="PHI19" s="418"/>
      <c r="PHJ19" s="418"/>
      <c r="PHK19" s="418"/>
      <c r="PHL19" s="418"/>
      <c r="PHM19" s="418"/>
      <c r="PHN19" s="418"/>
      <c r="PHO19" s="418"/>
      <c r="PHP19" s="418"/>
      <c r="PHQ19" s="418"/>
      <c r="PHR19" s="418"/>
      <c r="PHS19" s="418"/>
      <c r="PHT19" s="418"/>
      <c r="PHU19" s="418"/>
      <c r="PHV19" s="418"/>
      <c r="PHW19" s="418"/>
      <c r="PHX19" s="418"/>
      <c r="PHY19" s="418"/>
      <c r="PHZ19" s="418"/>
      <c r="PIA19" s="418"/>
      <c r="PIB19" s="418"/>
      <c r="PIC19" s="418"/>
      <c r="PID19" s="418"/>
      <c r="PIE19" s="418"/>
      <c r="PIF19" s="418"/>
      <c r="PIG19" s="418"/>
      <c r="PIH19" s="418"/>
      <c r="PII19" s="418"/>
      <c r="PIJ19" s="418"/>
      <c r="PIK19" s="418"/>
      <c r="PIL19" s="418"/>
      <c r="PIM19" s="418"/>
      <c r="PIN19" s="418"/>
      <c r="PIO19" s="418"/>
      <c r="PIP19" s="418"/>
      <c r="PIQ19" s="418"/>
      <c r="PIR19" s="418"/>
      <c r="PIS19" s="418"/>
      <c r="PIT19" s="418"/>
      <c r="PIU19" s="418"/>
      <c r="PIV19" s="418"/>
      <c r="PIW19" s="418"/>
      <c r="PIX19" s="418"/>
      <c r="PIY19" s="418"/>
      <c r="PIZ19" s="418"/>
      <c r="PJA19" s="418"/>
      <c r="PJB19" s="418"/>
      <c r="PJC19" s="418"/>
      <c r="PJD19" s="418"/>
      <c r="PJE19" s="418"/>
      <c r="PJF19" s="418"/>
      <c r="PJG19" s="418"/>
      <c r="PJH19" s="418"/>
      <c r="PJI19" s="418"/>
      <c r="PJJ19" s="418"/>
      <c r="PJK19" s="418"/>
      <c r="PJL19" s="418"/>
      <c r="PJM19" s="418"/>
      <c r="PJN19" s="418"/>
      <c r="PJO19" s="418"/>
      <c r="PJP19" s="418"/>
      <c r="PJQ19" s="418"/>
      <c r="PJR19" s="418"/>
      <c r="PJS19" s="418"/>
      <c r="PJT19" s="418"/>
      <c r="PJU19" s="418"/>
      <c r="PJV19" s="418"/>
      <c r="PJW19" s="418"/>
      <c r="PJX19" s="418"/>
      <c r="PJY19" s="418"/>
      <c r="PJZ19" s="418"/>
      <c r="PKA19" s="418"/>
      <c r="PKB19" s="418"/>
      <c r="PKC19" s="418"/>
      <c r="PKD19" s="418"/>
      <c r="PKE19" s="418"/>
      <c r="PKF19" s="418"/>
      <c r="PKG19" s="418"/>
      <c r="PKH19" s="418"/>
      <c r="PKI19" s="418"/>
      <c r="PKJ19" s="418"/>
      <c r="PKK19" s="418"/>
      <c r="PKL19" s="418"/>
      <c r="PKM19" s="418"/>
      <c r="PKN19" s="418"/>
      <c r="PKO19" s="418"/>
      <c r="PKP19" s="418"/>
      <c r="PKQ19" s="418"/>
      <c r="PKR19" s="418"/>
      <c r="PKS19" s="418"/>
      <c r="PKT19" s="418"/>
      <c r="PKU19" s="418"/>
      <c r="PKV19" s="418"/>
      <c r="PKW19" s="418"/>
      <c r="PKX19" s="418"/>
      <c r="PKY19" s="418"/>
      <c r="PKZ19" s="418"/>
      <c r="PLA19" s="418"/>
      <c r="PLB19" s="418"/>
      <c r="PLC19" s="418"/>
      <c r="PLD19" s="418"/>
      <c r="PLE19" s="418"/>
      <c r="PLF19" s="418"/>
      <c r="PLG19" s="418"/>
      <c r="PLH19" s="418"/>
      <c r="PLI19" s="418"/>
      <c r="PLJ19" s="418"/>
      <c r="PLK19" s="418"/>
      <c r="PLL19" s="418"/>
      <c r="PLM19" s="418"/>
      <c r="PLN19" s="418"/>
      <c r="PLO19" s="418"/>
      <c r="PLP19" s="418"/>
      <c r="PLQ19" s="418"/>
      <c r="PLR19" s="418"/>
      <c r="PLS19" s="418"/>
      <c r="PLT19" s="418"/>
      <c r="PLU19" s="418"/>
      <c r="PLV19" s="418"/>
      <c r="PLW19" s="418"/>
      <c r="PLX19" s="418"/>
      <c r="PLY19" s="418"/>
      <c r="PLZ19" s="418"/>
      <c r="PMA19" s="418"/>
      <c r="PMB19" s="418"/>
      <c r="PMC19" s="418"/>
      <c r="PMD19" s="418"/>
      <c r="PME19" s="418"/>
      <c r="PMF19" s="418"/>
      <c r="PMG19" s="418"/>
      <c r="PMH19" s="418"/>
      <c r="PMI19" s="418"/>
      <c r="PMJ19" s="418"/>
      <c r="PMK19" s="418"/>
      <c r="PML19" s="418"/>
      <c r="PMM19" s="418"/>
      <c r="PMN19" s="418"/>
      <c r="PMO19" s="418"/>
      <c r="PMP19" s="418"/>
      <c r="PMQ19" s="418"/>
      <c r="PMR19" s="418"/>
      <c r="PMS19" s="418"/>
      <c r="PMT19" s="418"/>
      <c r="PMU19" s="418"/>
      <c r="PMV19" s="418"/>
      <c r="PMW19" s="418"/>
      <c r="PMX19" s="418"/>
      <c r="PMY19" s="418"/>
      <c r="PMZ19" s="418"/>
      <c r="PNA19" s="418"/>
      <c r="PNB19" s="418"/>
      <c r="PNC19" s="418"/>
      <c r="PND19" s="418"/>
      <c r="PNE19" s="418"/>
      <c r="PNF19" s="418"/>
      <c r="PNG19" s="418"/>
      <c r="PNH19" s="418"/>
      <c r="PNI19" s="418"/>
      <c r="PNJ19" s="418"/>
      <c r="PNK19" s="418"/>
      <c r="PNL19" s="418"/>
      <c r="PNM19" s="418"/>
      <c r="PNN19" s="418"/>
      <c r="PNO19" s="418"/>
      <c r="PNP19" s="418"/>
      <c r="PNQ19" s="418"/>
      <c r="PNR19" s="418"/>
      <c r="PNS19" s="418"/>
      <c r="PNT19" s="418"/>
      <c r="PNU19" s="418"/>
      <c r="PNV19" s="418"/>
      <c r="PNW19" s="418"/>
      <c r="PNX19" s="418"/>
      <c r="PNY19" s="418"/>
      <c r="PNZ19" s="418"/>
      <c r="POA19" s="418"/>
      <c r="POB19" s="418"/>
      <c r="POC19" s="418"/>
      <c r="POD19" s="418"/>
      <c r="POE19" s="418"/>
      <c r="POF19" s="418"/>
      <c r="POG19" s="418"/>
      <c r="POH19" s="418"/>
      <c r="POI19" s="418"/>
      <c r="POJ19" s="418"/>
      <c r="POK19" s="418"/>
      <c r="POL19" s="418"/>
      <c r="POM19" s="418"/>
      <c r="PON19" s="418"/>
      <c r="POO19" s="418"/>
      <c r="POP19" s="418"/>
      <c r="POQ19" s="418"/>
      <c r="POR19" s="418"/>
      <c r="POS19" s="418"/>
      <c r="POT19" s="418"/>
      <c r="POU19" s="418"/>
      <c r="POV19" s="418"/>
      <c r="POW19" s="418"/>
      <c r="POX19" s="418"/>
      <c r="POY19" s="418"/>
      <c r="POZ19" s="418"/>
      <c r="PPA19" s="418"/>
      <c r="PPB19" s="418"/>
      <c r="PPC19" s="418"/>
      <c r="PPD19" s="418"/>
      <c r="PPE19" s="418"/>
      <c r="PPF19" s="418"/>
      <c r="PPG19" s="418"/>
      <c r="PPH19" s="418"/>
      <c r="PPI19" s="418"/>
      <c r="PPJ19" s="418"/>
      <c r="PPK19" s="418"/>
      <c r="PPL19" s="418"/>
      <c r="PPM19" s="418"/>
      <c r="PPN19" s="418"/>
      <c r="PPO19" s="418"/>
      <c r="PPP19" s="418"/>
      <c r="PPQ19" s="418"/>
      <c r="PPR19" s="418"/>
      <c r="PPS19" s="418"/>
      <c r="PPT19" s="418"/>
      <c r="PPU19" s="418"/>
      <c r="PPV19" s="418"/>
      <c r="PPW19" s="418"/>
      <c r="PPX19" s="418"/>
      <c r="PPY19" s="418"/>
      <c r="PPZ19" s="418"/>
      <c r="PQA19" s="418"/>
      <c r="PQB19" s="418"/>
      <c r="PQC19" s="418"/>
      <c r="PQD19" s="418"/>
      <c r="PQE19" s="418"/>
      <c r="PQF19" s="418"/>
      <c r="PQG19" s="418"/>
      <c r="PQH19" s="418"/>
      <c r="PQI19" s="418"/>
      <c r="PQJ19" s="418"/>
      <c r="PQK19" s="418"/>
      <c r="PQL19" s="418"/>
      <c r="PQM19" s="418"/>
      <c r="PQN19" s="418"/>
      <c r="PQO19" s="418"/>
      <c r="PQP19" s="418"/>
      <c r="PQQ19" s="418"/>
      <c r="PQR19" s="418"/>
      <c r="PQS19" s="418"/>
      <c r="PQT19" s="418"/>
      <c r="PQU19" s="418"/>
      <c r="PQV19" s="418"/>
      <c r="PQW19" s="418"/>
      <c r="PQX19" s="418"/>
      <c r="PQY19" s="418"/>
      <c r="PQZ19" s="418"/>
      <c r="PRA19" s="418"/>
      <c r="PRB19" s="418"/>
      <c r="PRC19" s="418"/>
      <c r="PRD19" s="418"/>
      <c r="PRE19" s="418"/>
      <c r="PRF19" s="418"/>
      <c r="PRG19" s="418"/>
      <c r="PRH19" s="418"/>
      <c r="PRI19" s="418"/>
      <c r="PRJ19" s="418"/>
      <c r="PRK19" s="418"/>
      <c r="PRL19" s="418"/>
      <c r="PRM19" s="418"/>
      <c r="PRN19" s="418"/>
      <c r="PRO19" s="418"/>
      <c r="PRP19" s="418"/>
      <c r="PRQ19" s="418"/>
      <c r="PRR19" s="418"/>
      <c r="PRS19" s="418"/>
      <c r="PRT19" s="418"/>
      <c r="PRU19" s="418"/>
      <c r="PRV19" s="418"/>
      <c r="PRW19" s="418"/>
      <c r="PRX19" s="418"/>
      <c r="PRY19" s="418"/>
      <c r="PRZ19" s="418"/>
      <c r="PSA19" s="418"/>
      <c r="PSB19" s="418"/>
      <c r="PSC19" s="418"/>
      <c r="PSD19" s="418"/>
      <c r="PSE19" s="418"/>
      <c r="PSF19" s="418"/>
      <c r="PSG19" s="418"/>
      <c r="PSH19" s="418"/>
      <c r="PSI19" s="418"/>
      <c r="PSJ19" s="418"/>
      <c r="PSK19" s="418"/>
      <c r="PSL19" s="418"/>
      <c r="PSM19" s="418"/>
      <c r="PSN19" s="418"/>
      <c r="PSO19" s="418"/>
      <c r="PSP19" s="418"/>
      <c r="PSQ19" s="418"/>
      <c r="PSR19" s="418"/>
      <c r="PSS19" s="418"/>
      <c r="PST19" s="418"/>
      <c r="PSU19" s="418"/>
      <c r="PSV19" s="418"/>
      <c r="PSW19" s="418"/>
      <c r="PSX19" s="418"/>
      <c r="PSY19" s="418"/>
      <c r="PSZ19" s="418"/>
      <c r="PTA19" s="418"/>
      <c r="PTB19" s="418"/>
      <c r="PTC19" s="418"/>
      <c r="PTD19" s="418"/>
      <c r="PTE19" s="418"/>
      <c r="PTF19" s="418"/>
      <c r="PTG19" s="418"/>
      <c r="PTH19" s="418"/>
      <c r="PTI19" s="418"/>
      <c r="PTJ19" s="418"/>
      <c r="PTK19" s="418"/>
      <c r="PTL19" s="418"/>
      <c r="PTM19" s="418"/>
      <c r="PTN19" s="418"/>
      <c r="PTO19" s="418"/>
      <c r="PTP19" s="418"/>
      <c r="PTQ19" s="418"/>
      <c r="PTR19" s="418"/>
      <c r="PTS19" s="418"/>
      <c r="PTT19" s="418"/>
      <c r="PTU19" s="418"/>
      <c r="PTV19" s="418"/>
      <c r="PTW19" s="418"/>
      <c r="PTX19" s="418"/>
      <c r="PTY19" s="418"/>
      <c r="PTZ19" s="418"/>
      <c r="PUA19" s="418"/>
      <c r="PUB19" s="418"/>
      <c r="PUC19" s="418"/>
      <c r="PUD19" s="418"/>
      <c r="PUE19" s="418"/>
      <c r="PUF19" s="418"/>
      <c r="PUG19" s="418"/>
      <c r="PUH19" s="418"/>
      <c r="PUI19" s="418"/>
      <c r="PUJ19" s="418"/>
      <c r="PUK19" s="418"/>
      <c r="PUL19" s="418"/>
      <c r="PUM19" s="418"/>
      <c r="PUN19" s="418"/>
      <c r="PUO19" s="418"/>
      <c r="PUP19" s="418"/>
      <c r="PUQ19" s="418"/>
      <c r="PUR19" s="418"/>
      <c r="PUS19" s="418"/>
      <c r="PUT19" s="418"/>
      <c r="PUU19" s="418"/>
      <c r="PUV19" s="418"/>
      <c r="PUW19" s="418"/>
      <c r="PUX19" s="418"/>
      <c r="PUY19" s="418"/>
      <c r="PUZ19" s="418"/>
      <c r="PVA19" s="418"/>
      <c r="PVB19" s="418"/>
      <c r="PVC19" s="418"/>
      <c r="PVD19" s="418"/>
      <c r="PVE19" s="418"/>
      <c r="PVF19" s="418"/>
      <c r="PVG19" s="418"/>
      <c r="PVH19" s="418"/>
      <c r="PVI19" s="418"/>
      <c r="PVJ19" s="418"/>
      <c r="PVK19" s="418"/>
      <c r="PVL19" s="418"/>
      <c r="PVM19" s="418"/>
      <c r="PVN19" s="418"/>
      <c r="PVO19" s="418"/>
      <c r="PVP19" s="418"/>
      <c r="PVQ19" s="418"/>
      <c r="PVR19" s="418"/>
      <c r="PVS19" s="418"/>
      <c r="PVT19" s="418"/>
      <c r="PVU19" s="418"/>
      <c r="PVV19" s="418"/>
      <c r="PVW19" s="418"/>
      <c r="PVX19" s="418"/>
      <c r="PVY19" s="418"/>
      <c r="PVZ19" s="418"/>
      <c r="PWA19" s="418"/>
      <c r="PWB19" s="418"/>
      <c r="PWC19" s="418"/>
      <c r="PWD19" s="418"/>
      <c r="PWE19" s="418"/>
      <c r="PWF19" s="418"/>
      <c r="PWG19" s="418"/>
      <c r="PWH19" s="418"/>
      <c r="PWI19" s="418"/>
      <c r="PWJ19" s="418"/>
      <c r="PWK19" s="418"/>
      <c r="PWL19" s="418"/>
      <c r="PWM19" s="418"/>
      <c r="PWN19" s="418"/>
      <c r="PWO19" s="418"/>
      <c r="PWP19" s="418"/>
      <c r="PWQ19" s="418"/>
      <c r="PWR19" s="418"/>
      <c r="PWS19" s="418"/>
      <c r="PWT19" s="418"/>
      <c r="PWU19" s="418"/>
      <c r="PWV19" s="418"/>
      <c r="PWW19" s="418"/>
      <c r="PWX19" s="418"/>
      <c r="PWY19" s="418"/>
      <c r="PWZ19" s="418"/>
      <c r="PXA19" s="418"/>
      <c r="PXB19" s="418"/>
      <c r="PXC19" s="418"/>
      <c r="PXD19" s="418"/>
      <c r="PXE19" s="418"/>
      <c r="PXF19" s="418"/>
      <c r="PXG19" s="418"/>
      <c r="PXH19" s="418"/>
      <c r="PXI19" s="418"/>
      <c r="PXJ19" s="418"/>
      <c r="PXK19" s="418"/>
      <c r="PXL19" s="418"/>
      <c r="PXM19" s="418"/>
      <c r="PXN19" s="418"/>
      <c r="PXO19" s="418"/>
      <c r="PXP19" s="418"/>
      <c r="PXQ19" s="418"/>
      <c r="PXR19" s="418"/>
      <c r="PXS19" s="418"/>
      <c r="PXT19" s="418"/>
      <c r="PXU19" s="418"/>
      <c r="PXV19" s="418"/>
      <c r="PXW19" s="418"/>
      <c r="PXX19" s="418"/>
      <c r="PXY19" s="418"/>
      <c r="PXZ19" s="418"/>
      <c r="PYA19" s="418"/>
      <c r="PYB19" s="418"/>
      <c r="PYC19" s="418"/>
      <c r="PYD19" s="418"/>
      <c r="PYE19" s="418"/>
      <c r="PYF19" s="418"/>
      <c r="PYG19" s="418"/>
      <c r="PYH19" s="418"/>
      <c r="PYI19" s="418"/>
      <c r="PYJ19" s="418"/>
      <c r="PYK19" s="418"/>
      <c r="PYL19" s="418"/>
      <c r="PYM19" s="418"/>
      <c r="PYN19" s="418"/>
      <c r="PYO19" s="418"/>
      <c r="PYP19" s="418"/>
      <c r="PYQ19" s="418"/>
      <c r="PYR19" s="418"/>
      <c r="PYS19" s="418"/>
      <c r="PYT19" s="418"/>
      <c r="PYU19" s="418"/>
      <c r="PYV19" s="418"/>
      <c r="PYW19" s="418"/>
      <c r="PYX19" s="418"/>
      <c r="PYY19" s="418"/>
      <c r="PYZ19" s="418"/>
      <c r="PZA19" s="418"/>
      <c r="PZB19" s="418"/>
      <c r="PZC19" s="418"/>
      <c r="PZD19" s="418"/>
      <c r="PZE19" s="418"/>
      <c r="PZF19" s="418"/>
      <c r="PZG19" s="418"/>
      <c r="PZH19" s="418"/>
      <c r="PZI19" s="418"/>
      <c r="PZJ19" s="418"/>
      <c r="PZK19" s="418"/>
      <c r="PZL19" s="418"/>
      <c r="PZM19" s="418"/>
      <c r="PZN19" s="418"/>
      <c r="PZO19" s="418"/>
      <c r="PZP19" s="418"/>
      <c r="PZQ19" s="418"/>
      <c r="PZR19" s="418"/>
      <c r="PZS19" s="418"/>
      <c r="PZT19" s="418"/>
      <c r="PZU19" s="418"/>
      <c r="PZV19" s="418"/>
      <c r="PZW19" s="418"/>
      <c r="PZX19" s="418"/>
      <c r="PZY19" s="418"/>
      <c r="PZZ19" s="418"/>
      <c r="QAA19" s="418"/>
      <c r="QAB19" s="418"/>
      <c r="QAC19" s="418"/>
      <c r="QAD19" s="418"/>
      <c r="QAE19" s="418"/>
      <c r="QAF19" s="418"/>
      <c r="QAG19" s="418"/>
      <c r="QAH19" s="418"/>
      <c r="QAI19" s="418"/>
      <c r="QAJ19" s="418"/>
      <c r="QAK19" s="418"/>
      <c r="QAL19" s="418"/>
      <c r="QAM19" s="418"/>
      <c r="QAN19" s="418"/>
      <c r="QAO19" s="418"/>
      <c r="QAP19" s="418"/>
      <c r="QAQ19" s="418"/>
      <c r="QAR19" s="418"/>
      <c r="QAS19" s="418"/>
      <c r="QAT19" s="418"/>
      <c r="QAU19" s="418"/>
      <c r="QAV19" s="418"/>
      <c r="QAW19" s="418"/>
      <c r="QAX19" s="418"/>
      <c r="QAY19" s="418"/>
      <c r="QAZ19" s="418"/>
      <c r="QBA19" s="418"/>
      <c r="QBB19" s="418"/>
      <c r="QBC19" s="418"/>
      <c r="QBD19" s="418"/>
      <c r="QBE19" s="418"/>
      <c r="QBF19" s="418"/>
      <c r="QBG19" s="418"/>
      <c r="QBH19" s="418"/>
      <c r="QBI19" s="418"/>
      <c r="QBJ19" s="418"/>
      <c r="QBK19" s="418"/>
      <c r="QBL19" s="418"/>
      <c r="QBM19" s="418"/>
      <c r="QBN19" s="418"/>
      <c r="QBO19" s="418"/>
      <c r="QBP19" s="418"/>
      <c r="QBQ19" s="418"/>
      <c r="QBR19" s="418"/>
      <c r="QBS19" s="418"/>
      <c r="QBT19" s="418"/>
      <c r="QBU19" s="418"/>
      <c r="QBV19" s="418"/>
      <c r="QBW19" s="418"/>
      <c r="QBX19" s="418"/>
      <c r="QBY19" s="418"/>
      <c r="QBZ19" s="418"/>
      <c r="QCA19" s="418"/>
      <c r="QCB19" s="418"/>
      <c r="QCC19" s="418"/>
      <c r="QCD19" s="418"/>
      <c r="QCE19" s="418"/>
      <c r="QCF19" s="418"/>
      <c r="QCG19" s="418"/>
      <c r="QCH19" s="418"/>
      <c r="QCI19" s="418"/>
      <c r="QCJ19" s="418"/>
      <c r="QCK19" s="418"/>
      <c r="QCL19" s="418"/>
      <c r="QCM19" s="418"/>
      <c r="QCN19" s="418"/>
      <c r="QCO19" s="418"/>
      <c r="QCP19" s="418"/>
      <c r="QCQ19" s="418"/>
      <c r="QCR19" s="418"/>
      <c r="QCS19" s="418"/>
      <c r="QCT19" s="418"/>
      <c r="QCU19" s="418"/>
      <c r="QCV19" s="418"/>
      <c r="QCW19" s="418"/>
      <c r="QCX19" s="418"/>
      <c r="QCY19" s="418"/>
      <c r="QCZ19" s="418"/>
      <c r="QDA19" s="418"/>
      <c r="QDB19" s="418"/>
      <c r="QDC19" s="418"/>
      <c r="QDD19" s="418"/>
      <c r="QDE19" s="418"/>
      <c r="QDF19" s="418"/>
      <c r="QDG19" s="418"/>
      <c r="QDH19" s="418"/>
      <c r="QDI19" s="418"/>
      <c r="QDJ19" s="418"/>
      <c r="QDK19" s="418"/>
      <c r="QDL19" s="418"/>
      <c r="QDM19" s="418"/>
      <c r="QDN19" s="418"/>
      <c r="QDO19" s="418"/>
      <c r="QDP19" s="418"/>
      <c r="QDQ19" s="418"/>
      <c r="QDR19" s="418"/>
      <c r="QDS19" s="418"/>
      <c r="QDT19" s="418"/>
      <c r="QDU19" s="418"/>
      <c r="QDV19" s="418"/>
      <c r="QDW19" s="418"/>
      <c r="QDX19" s="418"/>
      <c r="QDY19" s="418"/>
      <c r="QDZ19" s="418"/>
      <c r="QEA19" s="418"/>
      <c r="QEB19" s="418"/>
      <c r="QEC19" s="418"/>
      <c r="QED19" s="418"/>
      <c r="QEE19" s="418"/>
      <c r="QEF19" s="418"/>
      <c r="QEG19" s="418"/>
      <c r="QEH19" s="418"/>
      <c r="QEI19" s="418"/>
      <c r="QEJ19" s="418"/>
      <c r="QEK19" s="418"/>
      <c r="QEL19" s="418"/>
      <c r="QEM19" s="418"/>
      <c r="QEN19" s="418"/>
      <c r="QEO19" s="418"/>
      <c r="QEP19" s="418"/>
      <c r="QEQ19" s="418"/>
      <c r="QER19" s="418"/>
      <c r="QES19" s="418"/>
      <c r="QET19" s="418"/>
      <c r="QEU19" s="418"/>
      <c r="QEV19" s="418"/>
      <c r="QEW19" s="418"/>
      <c r="QEX19" s="418"/>
      <c r="QEY19" s="418"/>
      <c r="QEZ19" s="418"/>
      <c r="QFA19" s="418"/>
      <c r="QFB19" s="418"/>
      <c r="QFC19" s="418"/>
      <c r="QFD19" s="418"/>
      <c r="QFE19" s="418"/>
      <c r="QFF19" s="418"/>
      <c r="QFG19" s="418"/>
      <c r="QFH19" s="418"/>
      <c r="QFI19" s="418"/>
      <c r="QFJ19" s="418"/>
      <c r="QFK19" s="418"/>
      <c r="QFL19" s="418"/>
      <c r="QFM19" s="418"/>
      <c r="QFN19" s="418"/>
      <c r="QFO19" s="418"/>
      <c r="QFP19" s="418"/>
      <c r="QFQ19" s="418"/>
      <c r="QFR19" s="418"/>
      <c r="QFS19" s="418"/>
      <c r="QFT19" s="418"/>
      <c r="QFU19" s="418"/>
      <c r="QFV19" s="418"/>
      <c r="QFW19" s="418"/>
      <c r="QFX19" s="418"/>
      <c r="QFY19" s="418"/>
      <c r="QFZ19" s="418"/>
      <c r="QGA19" s="418"/>
      <c r="QGB19" s="418"/>
      <c r="QGC19" s="418"/>
      <c r="QGD19" s="418"/>
      <c r="QGE19" s="418"/>
      <c r="QGF19" s="418"/>
      <c r="QGG19" s="418"/>
      <c r="QGH19" s="418"/>
      <c r="QGI19" s="418"/>
      <c r="QGJ19" s="418"/>
      <c r="QGK19" s="418"/>
      <c r="QGL19" s="418"/>
      <c r="QGM19" s="418"/>
      <c r="QGN19" s="418"/>
      <c r="QGO19" s="418"/>
      <c r="QGP19" s="418"/>
      <c r="QGQ19" s="418"/>
      <c r="QGR19" s="418"/>
      <c r="QGS19" s="418"/>
      <c r="QGT19" s="418"/>
      <c r="QGU19" s="418"/>
      <c r="QGV19" s="418"/>
      <c r="QGW19" s="418"/>
      <c r="QGX19" s="418"/>
      <c r="QGY19" s="418"/>
      <c r="QGZ19" s="418"/>
      <c r="QHA19" s="418"/>
      <c r="QHB19" s="418"/>
      <c r="QHC19" s="418"/>
      <c r="QHD19" s="418"/>
      <c r="QHE19" s="418"/>
      <c r="QHF19" s="418"/>
      <c r="QHG19" s="418"/>
      <c r="QHH19" s="418"/>
      <c r="QHI19" s="418"/>
      <c r="QHJ19" s="418"/>
      <c r="QHK19" s="418"/>
      <c r="QHL19" s="418"/>
      <c r="QHM19" s="418"/>
      <c r="QHN19" s="418"/>
      <c r="QHO19" s="418"/>
      <c r="QHP19" s="418"/>
      <c r="QHQ19" s="418"/>
      <c r="QHR19" s="418"/>
      <c r="QHS19" s="418"/>
      <c r="QHT19" s="418"/>
      <c r="QHU19" s="418"/>
      <c r="QHV19" s="418"/>
      <c r="QHW19" s="418"/>
      <c r="QHX19" s="418"/>
      <c r="QHY19" s="418"/>
      <c r="QHZ19" s="418"/>
      <c r="QIA19" s="418"/>
      <c r="QIB19" s="418"/>
      <c r="QIC19" s="418"/>
      <c r="QID19" s="418"/>
      <c r="QIE19" s="418"/>
      <c r="QIF19" s="418"/>
      <c r="QIG19" s="418"/>
      <c r="QIH19" s="418"/>
      <c r="QII19" s="418"/>
      <c r="QIJ19" s="418"/>
      <c r="QIK19" s="418"/>
      <c r="QIL19" s="418"/>
      <c r="QIM19" s="418"/>
      <c r="QIN19" s="418"/>
      <c r="QIO19" s="418"/>
      <c r="QIP19" s="418"/>
      <c r="QIQ19" s="418"/>
      <c r="QIR19" s="418"/>
      <c r="QIS19" s="418"/>
      <c r="QIT19" s="418"/>
      <c r="QIU19" s="418"/>
      <c r="QIV19" s="418"/>
      <c r="QIW19" s="418"/>
      <c r="QIX19" s="418"/>
      <c r="QIY19" s="418"/>
      <c r="QIZ19" s="418"/>
      <c r="QJA19" s="418"/>
      <c r="QJB19" s="418"/>
      <c r="QJC19" s="418"/>
      <c r="QJD19" s="418"/>
      <c r="QJE19" s="418"/>
      <c r="QJF19" s="418"/>
      <c r="QJG19" s="418"/>
      <c r="QJH19" s="418"/>
      <c r="QJI19" s="418"/>
      <c r="QJJ19" s="418"/>
      <c r="QJK19" s="418"/>
      <c r="QJL19" s="418"/>
      <c r="QJM19" s="418"/>
      <c r="QJN19" s="418"/>
      <c r="QJO19" s="418"/>
      <c r="QJP19" s="418"/>
      <c r="QJQ19" s="418"/>
      <c r="QJR19" s="418"/>
      <c r="QJS19" s="418"/>
      <c r="QJT19" s="418"/>
      <c r="QJU19" s="418"/>
      <c r="QJV19" s="418"/>
      <c r="QJW19" s="418"/>
      <c r="QJX19" s="418"/>
      <c r="QJY19" s="418"/>
      <c r="QJZ19" s="418"/>
      <c r="QKA19" s="418"/>
      <c r="QKB19" s="418"/>
      <c r="QKC19" s="418"/>
      <c r="QKD19" s="418"/>
      <c r="QKE19" s="418"/>
      <c r="QKF19" s="418"/>
      <c r="QKG19" s="418"/>
      <c r="QKH19" s="418"/>
      <c r="QKI19" s="418"/>
      <c r="QKJ19" s="418"/>
      <c r="QKK19" s="418"/>
      <c r="QKL19" s="418"/>
      <c r="QKM19" s="418"/>
      <c r="QKN19" s="418"/>
      <c r="QKO19" s="418"/>
      <c r="QKP19" s="418"/>
      <c r="QKQ19" s="418"/>
      <c r="QKR19" s="418"/>
      <c r="QKS19" s="418"/>
      <c r="QKT19" s="418"/>
      <c r="QKU19" s="418"/>
      <c r="QKV19" s="418"/>
      <c r="QKW19" s="418"/>
      <c r="QKX19" s="418"/>
      <c r="QKY19" s="418"/>
      <c r="QKZ19" s="418"/>
      <c r="QLA19" s="418"/>
      <c r="QLB19" s="418"/>
      <c r="QLC19" s="418"/>
      <c r="QLD19" s="418"/>
      <c r="QLE19" s="418"/>
      <c r="QLF19" s="418"/>
      <c r="QLG19" s="418"/>
      <c r="QLH19" s="418"/>
      <c r="QLI19" s="418"/>
      <c r="QLJ19" s="418"/>
      <c r="QLK19" s="418"/>
      <c r="QLL19" s="418"/>
      <c r="QLM19" s="418"/>
      <c r="QLN19" s="418"/>
      <c r="QLO19" s="418"/>
      <c r="QLP19" s="418"/>
      <c r="QLQ19" s="418"/>
      <c r="QLR19" s="418"/>
      <c r="QLS19" s="418"/>
      <c r="QLT19" s="418"/>
      <c r="QLU19" s="418"/>
      <c r="QLV19" s="418"/>
      <c r="QLW19" s="418"/>
      <c r="QLX19" s="418"/>
      <c r="QLY19" s="418"/>
      <c r="QLZ19" s="418"/>
      <c r="QMA19" s="418"/>
      <c r="QMB19" s="418"/>
      <c r="QMC19" s="418"/>
      <c r="QMD19" s="418"/>
      <c r="QME19" s="418"/>
      <c r="QMF19" s="418"/>
      <c r="QMG19" s="418"/>
      <c r="QMH19" s="418"/>
      <c r="QMI19" s="418"/>
      <c r="QMJ19" s="418"/>
      <c r="QMK19" s="418"/>
      <c r="QML19" s="418"/>
      <c r="QMM19" s="418"/>
      <c r="QMN19" s="418"/>
      <c r="QMO19" s="418"/>
      <c r="QMP19" s="418"/>
      <c r="QMQ19" s="418"/>
      <c r="QMR19" s="418"/>
      <c r="QMS19" s="418"/>
      <c r="QMT19" s="418"/>
      <c r="QMU19" s="418"/>
      <c r="QMV19" s="418"/>
      <c r="QMW19" s="418"/>
      <c r="QMX19" s="418"/>
      <c r="QMY19" s="418"/>
      <c r="QMZ19" s="418"/>
      <c r="QNA19" s="418"/>
      <c r="QNB19" s="418"/>
      <c r="QNC19" s="418"/>
      <c r="QND19" s="418"/>
      <c r="QNE19" s="418"/>
      <c r="QNF19" s="418"/>
      <c r="QNG19" s="418"/>
      <c r="QNH19" s="418"/>
      <c r="QNI19" s="418"/>
      <c r="QNJ19" s="418"/>
      <c r="QNK19" s="418"/>
      <c r="QNL19" s="418"/>
      <c r="QNM19" s="418"/>
      <c r="QNN19" s="418"/>
      <c r="QNO19" s="418"/>
      <c r="QNP19" s="418"/>
      <c r="QNQ19" s="418"/>
      <c r="QNR19" s="418"/>
      <c r="QNS19" s="418"/>
      <c r="QNT19" s="418"/>
      <c r="QNU19" s="418"/>
      <c r="QNV19" s="418"/>
      <c r="QNW19" s="418"/>
      <c r="QNX19" s="418"/>
      <c r="QNY19" s="418"/>
      <c r="QNZ19" s="418"/>
      <c r="QOA19" s="418"/>
      <c r="QOB19" s="418"/>
      <c r="QOC19" s="418"/>
      <c r="QOD19" s="418"/>
      <c r="QOE19" s="418"/>
      <c r="QOF19" s="418"/>
      <c r="QOG19" s="418"/>
      <c r="QOH19" s="418"/>
      <c r="QOI19" s="418"/>
      <c r="QOJ19" s="418"/>
      <c r="QOK19" s="418"/>
      <c r="QOL19" s="418"/>
      <c r="QOM19" s="418"/>
      <c r="QON19" s="418"/>
      <c r="QOO19" s="418"/>
      <c r="QOP19" s="418"/>
      <c r="QOQ19" s="418"/>
      <c r="QOR19" s="418"/>
      <c r="QOS19" s="418"/>
      <c r="QOT19" s="418"/>
      <c r="QOU19" s="418"/>
      <c r="QOV19" s="418"/>
      <c r="QOW19" s="418"/>
      <c r="QOX19" s="418"/>
      <c r="QOY19" s="418"/>
      <c r="QOZ19" s="418"/>
      <c r="QPA19" s="418"/>
      <c r="QPB19" s="418"/>
      <c r="QPC19" s="418"/>
      <c r="QPD19" s="418"/>
      <c r="QPE19" s="418"/>
      <c r="QPF19" s="418"/>
      <c r="QPG19" s="418"/>
      <c r="QPH19" s="418"/>
      <c r="QPI19" s="418"/>
      <c r="QPJ19" s="418"/>
      <c r="QPK19" s="418"/>
      <c r="QPL19" s="418"/>
      <c r="QPM19" s="418"/>
      <c r="QPN19" s="418"/>
      <c r="QPO19" s="418"/>
      <c r="QPP19" s="418"/>
      <c r="QPQ19" s="418"/>
      <c r="QPR19" s="418"/>
      <c r="QPS19" s="418"/>
      <c r="QPT19" s="418"/>
      <c r="QPU19" s="418"/>
      <c r="QPV19" s="418"/>
      <c r="QPW19" s="418"/>
      <c r="QPX19" s="418"/>
      <c r="QPY19" s="418"/>
      <c r="QPZ19" s="418"/>
      <c r="QQA19" s="418"/>
      <c r="QQB19" s="418"/>
      <c r="QQC19" s="418"/>
      <c r="QQD19" s="418"/>
      <c r="QQE19" s="418"/>
      <c r="QQF19" s="418"/>
      <c r="QQG19" s="418"/>
      <c r="QQH19" s="418"/>
      <c r="QQI19" s="418"/>
      <c r="QQJ19" s="418"/>
      <c r="QQK19" s="418"/>
      <c r="QQL19" s="418"/>
      <c r="QQM19" s="418"/>
      <c r="QQN19" s="418"/>
      <c r="QQO19" s="418"/>
      <c r="QQP19" s="418"/>
      <c r="QQQ19" s="418"/>
      <c r="QQR19" s="418"/>
      <c r="QQS19" s="418"/>
      <c r="QQT19" s="418"/>
      <c r="QQU19" s="418"/>
      <c r="QQV19" s="418"/>
      <c r="QQW19" s="418"/>
      <c r="QQX19" s="418"/>
      <c r="QQY19" s="418"/>
      <c r="QQZ19" s="418"/>
      <c r="QRA19" s="418"/>
      <c r="QRB19" s="418"/>
      <c r="QRC19" s="418"/>
      <c r="QRD19" s="418"/>
      <c r="QRE19" s="418"/>
      <c r="QRF19" s="418"/>
      <c r="QRG19" s="418"/>
      <c r="QRH19" s="418"/>
      <c r="QRI19" s="418"/>
      <c r="QRJ19" s="418"/>
      <c r="QRK19" s="418"/>
      <c r="QRL19" s="418"/>
      <c r="QRM19" s="418"/>
      <c r="QRN19" s="418"/>
      <c r="QRO19" s="418"/>
      <c r="QRP19" s="418"/>
      <c r="QRQ19" s="418"/>
      <c r="QRR19" s="418"/>
      <c r="QRS19" s="418"/>
      <c r="QRT19" s="418"/>
      <c r="QRU19" s="418"/>
      <c r="QRV19" s="418"/>
      <c r="QRW19" s="418"/>
      <c r="QRX19" s="418"/>
      <c r="QRY19" s="418"/>
      <c r="QRZ19" s="418"/>
      <c r="QSA19" s="418"/>
      <c r="QSB19" s="418"/>
      <c r="QSC19" s="418"/>
      <c r="QSD19" s="418"/>
      <c r="QSE19" s="418"/>
      <c r="QSF19" s="418"/>
      <c r="QSG19" s="418"/>
      <c r="QSH19" s="418"/>
      <c r="QSI19" s="418"/>
      <c r="QSJ19" s="418"/>
      <c r="QSK19" s="418"/>
      <c r="QSL19" s="418"/>
      <c r="QSM19" s="418"/>
      <c r="QSN19" s="418"/>
      <c r="QSO19" s="418"/>
      <c r="QSP19" s="418"/>
      <c r="QSQ19" s="418"/>
      <c r="QSR19" s="418"/>
      <c r="QSS19" s="418"/>
      <c r="QST19" s="418"/>
      <c r="QSU19" s="418"/>
      <c r="QSV19" s="418"/>
      <c r="QSW19" s="418"/>
      <c r="QSX19" s="418"/>
      <c r="QSY19" s="418"/>
      <c r="QSZ19" s="418"/>
      <c r="QTA19" s="418"/>
      <c r="QTB19" s="418"/>
      <c r="QTC19" s="418"/>
      <c r="QTD19" s="418"/>
      <c r="QTE19" s="418"/>
      <c r="QTF19" s="418"/>
      <c r="QTG19" s="418"/>
      <c r="QTH19" s="418"/>
      <c r="QTI19" s="418"/>
      <c r="QTJ19" s="418"/>
      <c r="QTK19" s="418"/>
      <c r="QTL19" s="418"/>
      <c r="QTM19" s="418"/>
      <c r="QTN19" s="418"/>
      <c r="QTO19" s="418"/>
      <c r="QTP19" s="418"/>
      <c r="QTQ19" s="418"/>
      <c r="QTR19" s="418"/>
      <c r="QTS19" s="418"/>
      <c r="QTT19" s="418"/>
      <c r="QTU19" s="418"/>
      <c r="QTV19" s="418"/>
      <c r="QTW19" s="418"/>
      <c r="QTX19" s="418"/>
      <c r="QTY19" s="418"/>
      <c r="QTZ19" s="418"/>
      <c r="QUA19" s="418"/>
      <c r="QUB19" s="418"/>
      <c r="QUC19" s="418"/>
      <c r="QUD19" s="418"/>
      <c r="QUE19" s="418"/>
      <c r="QUF19" s="418"/>
      <c r="QUG19" s="418"/>
      <c r="QUH19" s="418"/>
      <c r="QUI19" s="418"/>
      <c r="QUJ19" s="418"/>
      <c r="QUK19" s="418"/>
      <c r="QUL19" s="418"/>
      <c r="QUM19" s="418"/>
      <c r="QUN19" s="418"/>
      <c r="QUO19" s="418"/>
      <c r="QUP19" s="418"/>
      <c r="QUQ19" s="418"/>
      <c r="QUR19" s="418"/>
      <c r="QUS19" s="418"/>
      <c r="QUT19" s="418"/>
      <c r="QUU19" s="418"/>
      <c r="QUV19" s="418"/>
      <c r="QUW19" s="418"/>
      <c r="QUX19" s="418"/>
      <c r="QUY19" s="418"/>
      <c r="QUZ19" s="418"/>
      <c r="QVA19" s="418"/>
      <c r="QVB19" s="418"/>
      <c r="QVC19" s="418"/>
      <c r="QVD19" s="418"/>
      <c r="QVE19" s="418"/>
      <c r="QVF19" s="418"/>
      <c r="QVG19" s="418"/>
      <c r="QVH19" s="418"/>
      <c r="QVI19" s="418"/>
      <c r="QVJ19" s="418"/>
      <c r="QVK19" s="418"/>
      <c r="QVL19" s="418"/>
      <c r="QVM19" s="418"/>
      <c r="QVN19" s="418"/>
      <c r="QVO19" s="418"/>
      <c r="QVP19" s="418"/>
      <c r="QVQ19" s="418"/>
      <c r="QVR19" s="418"/>
      <c r="QVS19" s="418"/>
      <c r="QVT19" s="418"/>
      <c r="QVU19" s="418"/>
      <c r="QVV19" s="418"/>
      <c r="QVW19" s="418"/>
      <c r="QVX19" s="418"/>
      <c r="QVY19" s="418"/>
      <c r="QVZ19" s="418"/>
      <c r="QWA19" s="418"/>
      <c r="QWB19" s="418"/>
      <c r="QWC19" s="418"/>
      <c r="QWD19" s="418"/>
      <c r="QWE19" s="418"/>
      <c r="QWF19" s="418"/>
      <c r="QWG19" s="418"/>
      <c r="QWH19" s="418"/>
      <c r="QWI19" s="418"/>
      <c r="QWJ19" s="418"/>
      <c r="QWK19" s="418"/>
      <c r="QWL19" s="418"/>
      <c r="QWM19" s="418"/>
      <c r="QWN19" s="418"/>
      <c r="QWO19" s="418"/>
      <c r="QWP19" s="418"/>
      <c r="QWQ19" s="418"/>
      <c r="QWR19" s="418"/>
      <c r="QWS19" s="418"/>
      <c r="QWT19" s="418"/>
      <c r="QWU19" s="418"/>
      <c r="QWV19" s="418"/>
      <c r="QWW19" s="418"/>
      <c r="QWX19" s="418"/>
      <c r="QWY19" s="418"/>
      <c r="QWZ19" s="418"/>
      <c r="QXA19" s="418"/>
      <c r="QXB19" s="418"/>
      <c r="QXC19" s="418"/>
      <c r="QXD19" s="418"/>
      <c r="QXE19" s="418"/>
      <c r="QXF19" s="418"/>
      <c r="QXG19" s="418"/>
      <c r="QXH19" s="418"/>
      <c r="QXI19" s="418"/>
      <c r="QXJ19" s="418"/>
      <c r="QXK19" s="418"/>
      <c r="QXL19" s="418"/>
      <c r="QXM19" s="418"/>
      <c r="QXN19" s="418"/>
      <c r="QXO19" s="418"/>
      <c r="QXP19" s="418"/>
      <c r="QXQ19" s="418"/>
      <c r="QXR19" s="418"/>
      <c r="QXS19" s="418"/>
      <c r="QXT19" s="418"/>
      <c r="QXU19" s="418"/>
      <c r="QXV19" s="418"/>
      <c r="QXW19" s="418"/>
      <c r="QXX19" s="418"/>
      <c r="QXY19" s="418"/>
      <c r="QXZ19" s="418"/>
      <c r="QYA19" s="418"/>
      <c r="QYB19" s="418"/>
      <c r="QYC19" s="418"/>
      <c r="QYD19" s="418"/>
      <c r="QYE19" s="418"/>
      <c r="QYF19" s="418"/>
      <c r="QYG19" s="418"/>
      <c r="QYH19" s="418"/>
      <c r="QYI19" s="418"/>
      <c r="QYJ19" s="418"/>
      <c r="QYK19" s="418"/>
      <c r="QYL19" s="418"/>
      <c r="QYM19" s="418"/>
      <c r="QYN19" s="418"/>
      <c r="QYO19" s="418"/>
      <c r="QYP19" s="418"/>
      <c r="QYQ19" s="418"/>
      <c r="QYR19" s="418"/>
      <c r="QYS19" s="418"/>
      <c r="QYT19" s="418"/>
      <c r="QYU19" s="418"/>
      <c r="QYV19" s="418"/>
      <c r="QYW19" s="418"/>
      <c r="QYX19" s="418"/>
      <c r="QYY19" s="418"/>
      <c r="QYZ19" s="418"/>
      <c r="QZA19" s="418"/>
      <c r="QZB19" s="418"/>
      <c r="QZC19" s="418"/>
      <c r="QZD19" s="418"/>
      <c r="QZE19" s="418"/>
      <c r="QZF19" s="418"/>
      <c r="QZG19" s="418"/>
      <c r="QZH19" s="418"/>
      <c r="QZI19" s="418"/>
      <c r="QZJ19" s="418"/>
      <c r="QZK19" s="418"/>
      <c r="QZL19" s="418"/>
      <c r="QZM19" s="418"/>
      <c r="QZN19" s="418"/>
      <c r="QZO19" s="418"/>
      <c r="QZP19" s="418"/>
      <c r="QZQ19" s="418"/>
      <c r="QZR19" s="418"/>
      <c r="QZS19" s="418"/>
      <c r="QZT19" s="418"/>
      <c r="QZU19" s="418"/>
      <c r="QZV19" s="418"/>
      <c r="QZW19" s="418"/>
      <c r="QZX19" s="418"/>
      <c r="QZY19" s="418"/>
      <c r="QZZ19" s="418"/>
      <c r="RAA19" s="418"/>
      <c r="RAB19" s="418"/>
      <c r="RAC19" s="418"/>
      <c r="RAD19" s="418"/>
      <c r="RAE19" s="418"/>
      <c r="RAF19" s="418"/>
      <c r="RAG19" s="418"/>
      <c r="RAH19" s="418"/>
      <c r="RAI19" s="418"/>
      <c r="RAJ19" s="418"/>
      <c r="RAK19" s="418"/>
      <c r="RAL19" s="418"/>
      <c r="RAM19" s="418"/>
      <c r="RAN19" s="418"/>
      <c r="RAO19" s="418"/>
      <c r="RAP19" s="418"/>
      <c r="RAQ19" s="418"/>
      <c r="RAR19" s="418"/>
      <c r="RAS19" s="418"/>
      <c r="RAT19" s="418"/>
      <c r="RAU19" s="418"/>
      <c r="RAV19" s="418"/>
      <c r="RAW19" s="418"/>
      <c r="RAX19" s="418"/>
      <c r="RAY19" s="418"/>
      <c r="RAZ19" s="418"/>
      <c r="RBA19" s="418"/>
      <c r="RBB19" s="418"/>
      <c r="RBC19" s="418"/>
      <c r="RBD19" s="418"/>
      <c r="RBE19" s="418"/>
      <c r="RBF19" s="418"/>
      <c r="RBG19" s="418"/>
      <c r="RBH19" s="418"/>
      <c r="RBI19" s="418"/>
      <c r="RBJ19" s="418"/>
      <c r="RBK19" s="418"/>
      <c r="RBL19" s="418"/>
      <c r="RBM19" s="418"/>
      <c r="RBN19" s="418"/>
      <c r="RBO19" s="418"/>
      <c r="RBP19" s="418"/>
      <c r="RBQ19" s="418"/>
      <c r="RBR19" s="418"/>
      <c r="RBS19" s="418"/>
      <c r="RBT19" s="418"/>
      <c r="RBU19" s="418"/>
      <c r="RBV19" s="418"/>
      <c r="RBW19" s="418"/>
      <c r="RBX19" s="418"/>
      <c r="RBY19" s="418"/>
      <c r="RBZ19" s="418"/>
      <c r="RCA19" s="418"/>
      <c r="RCB19" s="418"/>
      <c r="RCC19" s="418"/>
      <c r="RCD19" s="418"/>
      <c r="RCE19" s="418"/>
      <c r="RCF19" s="418"/>
      <c r="RCG19" s="418"/>
      <c r="RCH19" s="418"/>
      <c r="RCI19" s="418"/>
      <c r="RCJ19" s="418"/>
      <c r="RCK19" s="418"/>
      <c r="RCL19" s="418"/>
      <c r="RCM19" s="418"/>
      <c r="RCN19" s="418"/>
      <c r="RCO19" s="418"/>
      <c r="RCP19" s="418"/>
      <c r="RCQ19" s="418"/>
      <c r="RCR19" s="418"/>
      <c r="RCS19" s="418"/>
      <c r="RCT19" s="418"/>
      <c r="RCU19" s="418"/>
      <c r="RCV19" s="418"/>
      <c r="RCW19" s="418"/>
      <c r="RCX19" s="418"/>
      <c r="RCY19" s="418"/>
      <c r="RCZ19" s="418"/>
      <c r="RDA19" s="418"/>
      <c r="RDB19" s="418"/>
      <c r="RDC19" s="418"/>
      <c r="RDD19" s="418"/>
      <c r="RDE19" s="418"/>
      <c r="RDF19" s="418"/>
      <c r="RDG19" s="418"/>
      <c r="RDH19" s="418"/>
      <c r="RDI19" s="418"/>
      <c r="RDJ19" s="418"/>
      <c r="RDK19" s="418"/>
      <c r="RDL19" s="418"/>
      <c r="RDM19" s="418"/>
      <c r="RDN19" s="418"/>
      <c r="RDO19" s="418"/>
      <c r="RDP19" s="418"/>
      <c r="RDQ19" s="418"/>
      <c r="RDR19" s="418"/>
      <c r="RDS19" s="418"/>
      <c r="RDT19" s="418"/>
      <c r="RDU19" s="418"/>
      <c r="RDV19" s="418"/>
      <c r="RDW19" s="418"/>
      <c r="RDX19" s="418"/>
      <c r="RDY19" s="418"/>
      <c r="RDZ19" s="418"/>
      <c r="REA19" s="418"/>
      <c r="REB19" s="418"/>
      <c r="REC19" s="418"/>
      <c r="RED19" s="418"/>
      <c r="REE19" s="418"/>
      <c r="REF19" s="418"/>
      <c r="REG19" s="418"/>
      <c r="REH19" s="418"/>
      <c r="REI19" s="418"/>
      <c r="REJ19" s="418"/>
      <c r="REK19" s="418"/>
      <c r="REL19" s="418"/>
      <c r="REM19" s="418"/>
      <c r="REN19" s="418"/>
      <c r="REO19" s="418"/>
      <c r="REP19" s="418"/>
      <c r="REQ19" s="418"/>
      <c r="RER19" s="418"/>
      <c r="RES19" s="418"/>
      <c r="RET19" s="418"/>
      <c r="REU19" s="418"/>
      <c r="REV19" s="418"/>
      <c r="REW19" s="418"/>
      <c r="REX19" s="418"/>
      <c r="REY19" s="418"/>
      <c r="REZ19" s="418"/>
      <c r="RFA19" s="418"/>
      <c r="RFB19" s="418"/>
      <c r="RFC19" s="418"/>
      <c r="RFD19" s="418"/>
      <c r="RFE19" s="418"/>
      <c r="RFF19" s="418"/>
      <c r="RFG19" s="418"/>
      <c r="RFH19" s="418"/>
      <c r="RFI19" s="418"/>
      <c r="RFJ19" s="418"/>
      <c r="RFK19" s="418"/>
      <c r="RFL19" s="418"/>
      <c r="RFM19" s="418"/>
      <c r="RFN19" s="418"/>
      <c r="RFO19" s="418"/>
      <c r="RFP19" s="418"/>
      <c r="RFQ19" s="418"/>
      <c r="RFR19" s="418"/>
      <c r="RFS19" s="418"/>
      <c r="RFT19" s="418"/>
      <c r="RFU19" s="418"/>
      <c r="RFV19" s="418"/>
      <c r="RFW19" s="418"/>
      <c r="RFX19" s="418"/>
      <c r="RFY19" s="418"/>
      <c r="RFZ19" s="418"/>
      <c r="RGA19" s="418"/>
      <c r="RGB19" s="418"/>
      <c r="RGC19" s="418"/>
      <c r="RGD19" s="418"/>
      <c r="RGE19" s="418"/>
      <c r="RGF19" s="418"/>
      <c r="RGG19" s="418"/>
      <c r="RGH19" s="418"/>
      <c r="RGI19" s="418"/>
      <c r="RGJ19" s="418"/>
      <c r="RGK19" s="418"/>
      <c r="RGL19" s="418"/>
      <c r="RGM19" s="418"/>
      <c r="RGN19" s="418"/>
      <c r="RGO19" s="418"/>
      <c r="RGP19" s="418"/>
      <c r="RGQ19" s="418"/>
      <c r="RGR19" s="418"/>
      <c r="RGS19" s="418"/>
      <c r="RGT19" s="418"/>
      <c r="RGU19" s="418"/>
      <c r="RGV19" s="418"/>
      <c r="RGW19" s="418"/>
      <c r="RGX19" s="418"/>
      <c r="RGY19" s="418"/>
      <c r="RGZ19" s="418"/>
      <c r="RHA19" s="418"/>
      <c r="RHB19" s="418"/>
      <c r="RHC19" s="418"/>
      <c r="RHD19" s="418"/>
      <c r="RHE19" s="418"/>
      <c r="RHF19" s="418"/>
      <c r="RHG19" s="418"/>
      <c r="RHH19" s="418"/>
      <c r="RHI19" s="418"/>
      <c r="RHJ19" s="418"/>
      <c r="RHK19" s="418"/>
      <c r="RHL19" s="418"/>
      <c r="RHM19" s="418"/>
      <c r="RHN19" s="418"/>
      <c r="RHO19" s="418"/>
      <c r="RHP19" s="418"/>
      <c r="RHQ19" s="418"/>
      <c r="RHR19" s="418"/>
      <c r="RHS19" s="418"/>
      <c r="RHT19" s="418"/>
      <c r="RHU19" s="418"/>
      <c r="RHV19" s="418"/>
      <c r="RHW19" s="418"/>
      <c r="RHX19" s="418"/>
      <c r="RHY19" s="418"/>
      <c r="RHZ19" s="418"/>
      <c r="RIA19" s="418"/>
      <c r="RIB19" s="418"/>
      <c r="RIC19" s="418"/>
      <c r="RID19" s="418"/>
      <c r="RIE19" s="418"/>
      <c r="RIF19" s="418"/>
      <c r="RIG19" s="418"/>
      <c r="RIH19" s="418"/>
      <c r="RII19" s="418"/>
      <c r="RIJ19" s="418"/>
      <c r="RIK19" s="418"/>
      <c r="RIL19" s="418"/>
      <c r="RIM19" s="418"/>
      <c r="RIN19" s="418"/>
      <c r="RIO19" s="418"/>
      <c r="RIP19" s="418"/>
      <c r="RIQ19" s="418"/>
      <c r="RIR19" s="418"/>
      <c r="RIS19" s="418"/>
      <c r="RIT19" s="418"/>
      <c r="RIU19" s="418"/>
      <c r="RIV19" s="418"/>
      <c r="RIW19" s="418"/>
      <c r="RIX19" s="418"/>
      <c r="RIY19" s="418"/>
      <c r="RIZ19" s="418"/>
      <c r="RJA19" s="418"/>
      <c r="RJB19" s="418"/>
      <c r="RJC19" s="418"/>
      <c r="RJD19" s="418"/>
      <c r="RJE19" s="418"/>
      <c r="RJF19" s="418"/>
      <c r="RJG19" s="418"/>
      <c r="RJH19" s="418"/>
      <c r="RJI19" s="418"/>
      <c r="RJJ19" s="418"/>
      <c r="RJK19" s="418"/>
      <c r="RJL19" s="418"/>
      <c r="RJM19" s="418"/>
      <c r="RJN19" s="418"/>
      <c r="RJO19" s="418"/>
      <c r="RJP19" s="418"/>
      <c r="RJQ19" s="418"/>
      <c r="RJR19" s="418"/>
      <c r="RJS19" s="418"/>
      <c r="RJT19" s="418"/>
      <c r="RJU19" s="418"/>
      <c r="RJV19" s="418"/>
      <c r="RJW19" s="418"/>
      <c r="RJX19" s="418"/>
      <c r="RJY19" s="418"/>
      <c r="RJZ19" s="418"/>
      <c r="RKA19" s="418"/>
      <c r="RKB19" s="418"/>
      <c r="RKC19" s="418"/>
      <c r="RKD19" s="418"/>
      <c r="RKE19" s="418"/>
      <c r="RKF19" s="418"/>
      <c r="RKG19" s="418"/>
      <c r="RKH19" s="418"/>
      <c r="RKI19" s="418"/>
      <c r="RKJ19" s="418"/>
      <c r="RKK19" s="418"/>
      <c r="RKL19" s="418"/>
      <c r="RKM19" s="418"/>
      <c r="RKN19" s="418"/>
      <c r="RKO19" s="418"/>
      <c r="RKP19" s="418"/>
      <c r="RKQ19" s="418"/>
      <c r="RKR19" s="418"/>
      <c r="RKS19" s="418"/>
      <c r="RKT19" s="418"/>
      <c r="RKU19" s="418"/>
      <c r="RKV19" s="418"/>
      <c r="RKW19" s="418"/>
      <c r="RKX19" s="418"/>
      <c r="RKY19" s="418"/>
      <c r="RKZ19" s="418"/>
      <c r="RLA19" s="418"/>
      <c r="RLB19" s="418"/>
      <c r="RLC19" s="418"/>
      <c r="RLD19" s="418"/>
      <c r="RLE19" s="418"/>
      <c r="RLF19" s="418"/>
      <c r="RLG19" s="418"/>
      <c r="RLH19" s="418"/>
      <c r="RLI19" s="418"/>
      <c r="RLJ19" s="418"/>
      <c r="RLK19" s="418"/>
      <c r="RLL19" s="418"/>
      <c r="RLM19" s="418"/>
      <c r="RLN19" s="418"/>
      <c r="RLO19" s="418"/>
      <c r="RLP19" s="418"/>
      <c r="RLQ19" s="418"/>
      <c r="RLR19" s="418"/>
      <c r="RLS19" s="418"/>
      <c r="RLT19" s="418"/>
      <c r="RLU19" s="418"/>
      <c r="RLV19" s="418"/>
      <c r="RLW19" s="418"/>
      <c r="RLX19" s="418"/>
      <c r="RLY19" s="418"/>
      <c r="RLZ19" s="418"/>
      <c r="RMA19" s="418"/>
      <c r="RMB19" s="418"/>
      <c r="RMC19" s="418"/>
      <c r="RMD19" s="418"/>
      <c r="RME19" s="418"/>
      <c r="RMF19" s="418"/>
      <c r="RMG19" s="418"/>
      <c r="RMH19" s="418"/>
      <c r="RMI19" s="418"/>
      <c r="RMJ19" s="418"/>
      <c r="RMK19" s="418"/>
      <c r="RML19" s="418"/>
      <c r="RMM19" s="418"/>
      <c r="RMN19" s="418"/>
      <c r="RMO19" s="418"/>
      <c r="RMP19" s="418"/>
      <c r="RMQ19" s="418"/>
      <c r="RMR19" s="418"/>
      <c r="RMS19" s="418"/>
      <c r="RMT19" s="418"/>
      <c r="RMU19" s="418"/>
      <c r="RMV19" s="418"/>
      <c r="RMW19" s="418"/>
      <c r="RMX19" s="418"/>
      <c r="RMY19" s="418"/>
      <c r="RMZ19" s="418"/>
      <c r="RNA19" s="418"/>
      <c r="RNB19" s="418"/>
      <c r="RNC19" s="418"/>
      <c r="RND19" s="418"/>
      <c r="RNE19" s="418"/>
      <c r="RNF19" s="418"/>
      <c r="RNG19" s="418"/>
      <c r="RNH19" s="418"/>
      <c r="RNI19" s="418"/>
      <c r="RNJ19" s="418"/>
      <c r="RNK19" s="418"/>
      <c r="RNL19" s="418"/>
      <c r="RNM19" s="418"/>
      <c r="RNN19" s="418"/>
      <c r="RNO19" s="418"/>
      <c r="RNP19" s="418"/>
      <c r="RNQ19" s="418"/>
      <c r="RNR19" s="418"/>
      <c r="RNS19" s="418"/>
      <c r="RNT19" s="418"/>
      <c r="RNU19" s="418"/>
      <c r="RNV19" s="418"/>
      <c r="RNW19" s="418"/>
      <c r="RNX19" s="418"/>
      <c r="RNY19" s="418"/>
      <c r="RNZ19" s="418"/>
      <c r="ROA19" s="418"/>
      <c r="ROB19" s="418"/>
      <c r="ROC19" s="418"/>
      <c r="ROD19" s="418"/>
      <c r="ROE19" s="418"/>
      <c r="ROF19" s="418"/>
      <c r="ROG19" s="418"/>
      <c r="ROH19" s="418"/>
      <c r="ROI19" s="418"/>
      <c r="ROJ19" s="418"/>
      <c r="ROK19" s="418"/>
      <c r="ROL19" s="418"/>
      <c r="ROM19" s="418"/>
      <c r="RON19" s="418"/>
      <c r="ROO19" s="418"/>
      <c r="ROP19" s="418"/>
      <c r="ROQ19" s="418"/>
      <c r="ROR19" s="418"/>
      <c r="ROS19" s="418"/>
      <c r="ROT19" s="418"/>
      <c r="ROU19" s="418"/>
      <c r="ROV19" s="418"/>
      <c r="ROW19" s="418"/>
      <c r="ROX19" s="418"/>
      <c r="ROY19" s="418"/>
      <c r="ROZ19" s="418"/>
      <c r="RPA19" s="418"/>
      <c r="RPB19" s="418"/>
      <c r="RPC19" s="418"/>
      <c r="RPD19" s="418"/>
      <c r="RPE19" s="418"/>
      <c r="RPF19" s="418"/>
      <c r="RPG19" s="418"/>
      <c r="RPH19" s="418"/>
      <c r="RPI19" s="418"/>
      <c r="RPJ19" s="418"/>
      <c r="RPK19" s="418"/>
      <c r="RPL19" s="418"/>
      <c r="RPM19" s="418"/>
      <c r="RPN19" s="418"/>
      <c r="RPO19" s="418"/>
      <c r="RPP19" s="418"/>
      <c r="RPQ19" s="418"/>
      <c r="RPR19" s="418"/>
      <c r="RPS19" s="418"/>
      <c r="RPT19" s="418"/>
      <c r="RPU19" s="418"/>
      <c r="RPV19" s="418"/>
      <c r="RPW19" s="418"/>
      <c r="RPX19" s="418"/>
      <c r="RPY19" s="418"/>
      <c r="RPZ19" s="418"/>
      <c r="RQA19" s="418"/>
      <c r="RQB19" s="418"/>
      <c r="RQC19" s="418"/>
      <c r="RQD19" s="418"/>
      <c r="RQE19" s="418"/>
      <c r="RQF19" s="418"/>
      <c r="RQG19" s="418"/>
      <c r="RQH19" s="418"/>
      <c r="RQI19" s="418"/>
      <c r="RQJ19" s="418"/>
      <c r="RQK19" s="418"/>
      <c r="RQL19" s="418"/>
      <c r="RQM19" s="418"/>
      <c r="RQN19" s="418"/>
      <c r="RQO19" s="418"/>
      <c r="RQP19" s="418"/>
      <c r="RQQ19" s="418"/>
      <c r="RQR19" s="418"/>
      <c r="RQS19" s="418"/>
      <c r="RQT19" s="418"/>
      <c r="RQU19" s="418"/>
      <c r="RQV19" s="418"/>
      <c r="RQW19" s="418"/>
      <c r="RQX19" s="418"/>
      <c r="RQY19" s="418"/>
      <c r="RQZ19" s="418"/>
      <c r="RRA19" s="418"/>
      <c r="RRB19" s="418"/>
      <c r="RRC19" s="418"/>
      <c r="RRD19" s="418"/>
      <c r="RRE19" s="418"/>
      <c r="RRF19" s="418"/>
      <c r="RRG19" s="418"/>
      <c r="RRH19" s="418"/>
      <c r="RRI19" s="418"/>
      <c r="RRJ19" s="418"/>
      <c r="RRK19" s="418"/>
      <c r="RRL19" s="418"/>
      <c r="RRM19" s="418"/>
      <c r="RRN19" s="418"/>
      <c r="RRO19" s="418"/>
      <c r="RRP19" s="418"/>
      <c r="RRQ19" s="418"/>
      <c r="RRR19" s="418"/>
      <c r="RRS19" s="418"/>
      <c r="RRT19" s="418"/>
      <c r="RRU19" s="418"/>
      <c r="RRV19" s="418"/>
      <c r="RRW19" s="418"/>
      <c r="RRX19" s="418"/>
      <c r="RRY19" s="418"/>
      <c r="RRZ19" s="418"/>
      <c r="RSA19" s="418"/>
      <c r="RSB19" s="418"/>
      <c r="RSC19" s="418"/>
      <c r="RSD19" s="418"/>
      <c r="RSE19" s="418"/>
      <c r="RSF19" s="418"/>
      <c r="RSG19" s="418"/>
      <c r="RSH19" s="418"/>
      <c r="RSI19" s="418"/>
      <c r="RSJ19" s="418"/>
      <c r="RSK19" s="418"/>
      <c r="RSL19" s="418"/>
      <c r="RSM19" s="418"/>
      <c r="RSN19" s="418"/>
      <c r="RSO19" s="418"/>
      <c r="RSP19" s="418"/>
      <c r="RSQ19" s="418"/>
      <c r="RSR19" s="418"/>
      <c r="RSS19" s="418"/>
      <c r="RST19" s="418"/>
      <c r="RSU19" s="418"/>
      <c r="RSV19" s="418"/>
      <c r="RSW19" s="418"/>
      <c r="RSX19" s="418"/>
      <c r="RSY19" s="418"/>
      <c r="RSZ19" s="418"/>
      <c r="RTA19" s="418"/>
      <c r="RTB19" s="418"/>
      <c r="RTC19" s="418"/>
      <c r="RTD19" s="418"/>
      <c r="RTE19" s="418"/>
      <c r="RTF19" s="418"/>
      <c r="RTG19" s="418"/>
      <c r="RTH19" s="418"/>
      <c r="RTI19" s="418"/>
      <c r="RTJ19" s="418"/>
      <c r="RTK19" s="418"/>
      <c r="RTL19" s="418"/>
      <c r="RTM19" s="418"/>
      <c r="RTN19" s="418"/>
      <c r="RTO19" s="418"/>
      <c r="RTP19" s="418"/>
      <c r="RTQ19" s="418"/>
      <c r="RTR19" s="418"/>
      <c r="RTS19" s="418"/>
      <c r="RTT19" s="418"/>
      <c r="RTU19" s="418"/>
      <c r="RTV19" s="418"/>
      <c r="RTW19" s="418"/>
      <c r="RTX19" s="418"/>
      <c r="RTY19" s="418"/>
      <c r="RTZ19" s="418"/>
      <c r="RUA19" s="418"/>
      <c r="RUB19" s="418"/>
      <c r="RUC19" s="418"/>
      <c r="RUD19" s="418"/>
      <c r="RUE19" s="418"/>
      <c r="RUF19" s="418"/>
      <c r="RUG19" s="418"/>
      <c r="RUH19" s="418"/>
      <c r="RUI19" s="418"/>
      <c r="RUJ19" s="418"/>
      <c r="RUK19" s="418"/>
      <c r="RUL19" s="418"/>
      <c r="RUM19" s="418"/>
      <c r="RUN19" s="418"/>
      <c r="RUO19" s="418"/>
      <c r="RUP19" s="418"/>
      <c r="RUQ19" s="418"/>
      <c r="RUR19" s="418"/>
      <c r="RUS19" s="418"/>
      <c r="RUT19" s="418"/>
      <c r="RUU19" s="418"/>
      <c r="RUV19" s="418"/>
      <c r="RUW19" s="418"/>
      <c r="RUX19" s="418"/>
      <c r="RUY19" s="418"/>
      <c r="RUZ19" s="418"/>
      <c r="RVA19" s="418"/>
      <c r="RVB19" s="418"/>
      <c r="RVC19" s="418"/>
      <c r="RVD19" s="418"/>
      <c r="RVE19" s="418"/>
      <c r="RVF19" s="418"/>
      <c r="RVG19" s="418"/>
      <c r="RVH19" s="418"/>
      <c r="RVI19" s="418"/>
      <c r="RVJ19" s="418"/>
      <c r="RVK19" s="418"/>
      <c r="RVL19" s="418"/>
      <c r="RVM19" s="418"/>
      <c r="RVN19" s="418"/>
      <c r="RVO19" s="418"/>
      <c r="RVP19" s="418"/>
      <c r="RVQ19" s="418"/>
      <c r="RVR19" s="418"/>
      <c r="RVS19" s="418"/>
      <c r="RVT19" s="418"/>
      <c r="RVU19" s="418"/>
      <c r="RVV19" s="418"/>
      <c r="RVW19" s="418"/>
      <c r="RVX19" s="418"/>
      <c r="RVY19" s="418"/>
      <c r="RVZ19" s="418"/>
      <c r="RWA19" s="418"/>
      <c r="RWB19" s="418"/>
      <c r="RWC19" s="418"/>
      <c r="RWD19" s="418"/>
      <c r="RWE19" s="418"/>
      <c r="RWF19" s="418"/>
      <c r="RWG19" s="418"/>
      <c r="RWH19" s="418"/>
      <c r="RWI19" s="418"/>
      <c r="RWJ19" s="418"/>
      <c r="RWK19" s="418"/>
      <c r="RWL19" s="418"/>
      <c r="RWM19" s="418"/>
      <c r="RWN19" s="418"/>
      <c r="RWO19" s="418"/>
      <c r="RWP19" s="418"/>
      <c r="RWQ19" s="418"/>
      <c r="RWR19" s="418"/>
      <c r="RWS19" s="418"/>
      <c r="RWT19" s="418"/>
      <c r="RWU19" s="418"/>
      <c r="RWV19" s="418"/>
      <c r="RWW19" s="418"/>
      <c r="RWX19" s="418"/>
      <c r="RWY19" s="418"/>
      <c r="RWZ19" s="418"/>
      <c r="RXA19" s="418"/>
      <c r="RXB19" s="418"/>
      <c r="RXC19" s="418"/>
      <c r="RXD19" s="418"/>
      <c r="RXE19" s="418"/>
      <c r="RXF19" s="418"/>
      <c r="RXG19" s="418"/>
      <c r="RXH19" s="418"/>
      <c r="RXI19" s="418"/>
      <c r="RXJ19" s="418"/>
      <c r="RXK19" s="418"/>
      <c r="RXL19" s="418"/>
      <c r="RXM19" s="418"/>
      <c r="RXN19" s="418"/>
      <c r="RXO19" s="418"/>
      <c r="RXP19" s="418"/>
      <c r="RXQ19" s="418"/>
      <c r="RXR19" s="418"/>
      <c r="RXS19" s="418"/>
      <c r="RXT19" s="418"/>
      <c r="RXU19" s="418"/>
      <c r="RXV19" s="418"/>
      <c r="RXW19" s="418"/>
      <c r="RXX19" s="418"/>
      <c r="RXY19" s="418"/>
      <c r="RXZ19" s="418"/>
      <c r="RYA19" s="418"/>
      <c r="RYB19" s="418"/>
      <c r="RYC19" s="418"/>
      <c r="RYD19" s="418"/>
      <c r="RYE19" s="418"/>
      <c r="RYF19" s="418"/>
      <c r="RYG19" s="418"/>
      <c r="RYH19" s="418"/>
      <c r="RYI19" s="418"/>
      <c r="RYJ19" s="418"/>
      <c r="RYK19" s="418"/>
      <c r="RYL19" s="418"/>
      <c r="RYM19" s="418"/>
      <c r="RYN19" s="418"/>
      <c r="RYO19" s="418"/>
      <c r="RYP19" s="418"/>
      <c r="RYQ19" s="418"/>
      <c r="RYR19" s="418"/>
      <c r="RYS19" s="418"/>
      <c r="RYT19" s="418"/>
      <c r="RYU19" s="418"/>
      <c r="RYV19" s="418"/>
      <c r="RYW19" s="418"/>
      <c r="RYX19" s="418"/>
      <c r="RYY19" s="418"/>
      <c r="RYZ19" s="418"/>
      <c r="RZA19" s="418"/>
      <c r="RZB19" s="418"/>
      <c r="RZC19" s="418"/>
      <c r="RZD19" s="418"/>
      <c r="RZE19" s="418"/>
      <c r="RZF19" s="418"/>
      <c r="RZG19" s="418"/>
      <c r="RZH19" s="418"/>
      <c r="RZI19" s="418"/>
      <c r="RZJ19" s="418"/>
      <c r="RZK19" s="418"/>
      <c r="RZL19" s="418"/>
      <c r="RZM19" s="418"/>
      <c r="RZN19" s="418"/>
      <c r="RZO19" s="418"/>
      <c r="RZP19" s="418"/>
      <c r="RZQ19" s="418"/>
      <c r="RZR19" s="418"/>
      <c r="RZS19" s="418"/>
      <c r="RZT19" s="418"/>
      <c r="RZU19" s="418"/>
      <c r="RZV19" s="418"/>
      <c r="RZW19" s="418"/>
      <c r="RZX19" s="418"/>
      <c r="RZY19" s="418"/>
      <c r="RZZ19" s="418"/>
      <c r="SAA19" s="418"/>
      <c r="SAB19" s="418"/>
      <c r="SAC19" s="418"/>
      <c r="SAD19" s="418"/>
      <c r="SAE19" s="418"/>
      <c r="SAF19" s="418"/>
      <c r="SAG19" s="418"/>
      <c r="SAH19" s="418"/>
      <c r="SAI19" s="418"/>
      <c r="SAJ19" s="418"/>
      <c r="SAK19" s="418"/>
      <c r="SAL19" s="418"/>
      <c r="SAM19" s="418"/>
      <c r="SAN19" s="418"/>
      <c r="SAO19" s="418"/>
      <c r="SAP19" s="418"/>
      <c r="SAQ19" s="418"/>
      <c r="SAR19" s="418"/>
      <c r="SAS19" s="418"/>
      <c r="SAT19" s="418"/>
      <c r="SAU19" s="418"/>
      <c r="SAV19" s="418"/>
      <c r="SAW19" s="418"/>
      <c r="SAX19" s="418"/>
      <c r="SAY19" s="418"/>
      <c r="SAZ19" s="418"/>
      <c r="SBA19" s="418"/>
      <c r="SBB19" s="418"/>
      <c r="SBC19" s="418"/>
      <c r="SBD19" s="418"/>
      <c r="SBE19" s="418"/>
      <c r="SBF19" s="418"/>
      <c r="SBG19" s="418"/>
      <c r="SBH19" s="418"/>
      <c r="SBI19" s="418"/>
      <c r="SBJ19" s="418"/>
      <c r="SBK19" s="418"/>
      <c r="SBL19" s="418"/>
      <c r="SBM19" s="418"/>
      <c r="SBN19" s="418"/>
      <c r="SBO19" s="418"/>
      <c r="SBP19" s="418"/>
      <c r="SBQ19" s="418"/>
      <c r="SBR19" s="418"/>
      <c r="SBS19" s="418"/>
      <c r="SBT19" s="418"/>
      <c r="SBU19" s="418"/>
      <c r="SBV19" s="418"/>
      <c r="SBW19" s="418"/>
      <c r="SBX19" s="418"/>
      <c r="SBY19" s="418"/>
      <c r="SBZ19" s="418"/>
      <c r="SCA19" s="418"/>
      <c r="SCB19" s="418"/>
      <c r="SCC19" s="418"/>
      <c r="SCD19" s="418"/>
      <c r="SCE19" s="418"/>
      <c r="SCF19" s="418"/>
      <c r="SCG19" s="418"/>
      <c r="SCH19" s="418"/>
      <c r="SCI19" s="418"/>
      <c r="SCJ19" s="418"/>
      <c r="SCK19" s="418"/>
      <c r="SCL19" s="418"/>
      <c r="SCM19" s="418"/>
      <c r="SCN19" s="418"/>
      <c r="SCO19" s="418"/>
      <c r="SCP19" s="418"/>
      <c r="SCQ19" s="418"/>
      <c r="SCR19" s="418"/>
      <c r="SCS19" s="418"/>
      <c r="SCT19" s="418"/>
      <c r="SCU19" s="418"/>
      <c r="SCV19" s="418"/>
      <c r="SCW19" s="418"/>
      <c r="SCX19" s="418"/>
      <c r="SCY19" s="418"/>
      <c r="SCZ19" s="418"/>
      <c r="SDA19" s="418"/>
      <c r="SDB19" s="418"/>
      <c r="SDC19" s="418"/>
      <c r="SDD19" s="418"/>
      <c r="SDE19" s="418"/>
      <c r="SDF19" s="418"/>
      <c r="SDG19" s="418"/>
      <c r="SDH19" s="418"/>
      <c r="SDI19" s="418"/>
      <c r="SDJ19" s="418"/>
      <c r="SDK19" s="418"/>
      <c r="SDL19" s="418"/>
      <c r="SDM19" s="418"/>
      <c r="SDN19" s="418"/>
      <c r="SDO19" s="418"/>
      <c r="SDP19" s="418"/>
      <c r="SDQ19" s="418"/>
      <c r="SDR19" s="418"/>
      <c r="SDS19" s="418"/>
      <c r="SDT19" s="418"/>
      <c r="SDU19" s="418"/>
      <c r="SDV19" s="418"/>
      <c r="SDW19" s="418"/>
      <c r="SDX19" s="418"/>
      <c r="SDY19" s="418"/>
      <c r="SDZ19" s="418"/>
      <c r="SEA19" s="418"/>
      <c r="SEB19" s="418"/>
      <c r="SEC19" s="418"/>
      <c r="SED19" s="418"/>
      <c r="SEE19" s="418"/>
      <c r="SEF19" s="418"/>
      <c r="SEG19" s="418"/>
      <c r="SEH19" s="418"/>
      <c r="SEI19" s="418"/>
      <c r="SEJ19" s="418"/>
      <c r="SEK19" s="418"/>
      <c r="SEL19" s="418"/>
      <c r="SEM19" s="418"/>
      <c r="SEN19" s="418"/>
      <c r="SEO19" s="418"/>
      <c r="SEP19" s="418"/>
      <c r="SEQ19" s="418"/>
      <c r="SER19" s="418"/>
      <c r="SES19" s="418"/>
      <c r="SET19" s="418"/>
      <c r="SEU19" s="418"/>
      <c r="SEV19" s="418"/>
      <c r="SEW19" s="418"/>
      <c r="SEX19" s="418"/>
      <c r="SEY19" s="418"/>
      <c r="SEZ19" s="418"/>
      <c r="SFA19" s="418"/>
      <c r="SFB19" s="418"/>
      <c r="SFC19" s="418"/>
      <c r="SFD19" s="418"/>
      <c r="SFE19" s="418"/>
      <c r="SFF19" s="418"/>
      <c r="SFG19" s="418"/>
      <c r="SFH19" s="418"/>
      <c r="SFI19" s="418"/>
      <c r="SFJ19" s="418"/>
      <c r="SFK19" s="418"/>
      <c r="SFL19" s="418"/>
      <c r="SFM19" s="418"/>
      <c r="SFN19" s="418"/>
      <c r="SFO19" s="418"/>
      <c r="SFP19" s="418"/>
      <c r="SFQ19" s="418"/>
      <c r="SFR19" s="418"/>
      <c r="SFS19" s="418"/>
      <c r="SFT19" s="418"/>
      <c r="SFU19" s="418"/>
      <c r="SFV19" s="418"/>
      <c r="SFW19" s="418"/>
      <c r="SFX19" s="418"/>
      <c r="SFY19" s="418"/>
      <c r="SFZ19" s="418"/>
      <c r="SGA19" s="418"/>
      <c r="SGB19" s="418"/>
      <c r="SGC19" s="418"/>
      <c r="SGD19" s="418"/>
      <c r="SGE19" s="418"/>
      <c r="SGF19" s="418"/>
      <c r="SGG19" s="418"/>
      <c r="SGH19" s="418"/>
      <c r="SGI19" s="418"/>
      <c r="SGJ19" s="418"/>
      <c r="SGK19" s="418"/>
      <c r="SGL19" s="418"/>
      <c r="SGM19" s="418"/>
      <c r="SGN19" s="418"/>
      <c r="SGO19" s="418"/>
      <c r="SGP19" s="418"/>
      <c r="SGQ19" s="418"/>
      <c r="SGR19" s="418"/>
      <c r="SGS19" s="418"/>
      <c r="SGT19" s="418"/>
      <c r="SGU19" s="418"/>
      <c r="SGV19" s="418"/>
      <c r="SGW19" s="418"/>
      <c r="SGX19" s="418"/>
      <c r="SGY19" s="418"/>
      <c r="SGZ19" s="418"/>
      <c r="SHA19" s="418"/>
      <c r="SHB19" s="418"/>
      <c r="SHC19" s="418"/>
      <c r="SHD19" s="418"/>
      <c r="SHE19" s="418"/>
      <c r="SHF19" s="418"/>
      <c r="SHG19" s="418"/>
      <c r="SHH19" s="418"/>
      <c r="SHI19" s="418"/>
      <c r="SHJ19" s="418"/>
      <c r="SHK19" s="418"/>
      <c r="SHL19" s="418"/>
      <c r="SHM19" s="418"/>
      <c r="SHN19" s="418"/>
      <c r="SHO19" s="418"/>
      <c r="SHP19" s="418"/>
      <c r="SHQ19" s="418"/>
      <c r="SHR19" s="418"/>
      <c r="SHS19" s="418"/>
      <c r="SHT19" s="418"/>
      <c r="SHU19" s="418"/>
      <c r="SHV19" s="418"/>
      <c r="SHW19" s="418"/>
      <c r="SHX19" s="418"/>
      <c r="SHY19" s="418"/>
      <c r="SHZ19" s="418"/>
      <c r="SIA19" s="418"/>
      <c r="SIB19" s="418"/>
      <c r="SIC19" s="418"/>
      <c r="SID19" s="418"/>
      <c r="SIE19" s="418"/>
      <c r="SIF19" s="418"/>
      <c r="SIG19" s="418"/>
      <c r="SIH19" s="418"/>
      <c r="SII19" s="418"/>
      <c r="SIJ19" s="418"/>
      <c r="SIK19" s="418"/>
      <c r="SIL19" s="418"/>
      <c r="SIM19" s="418"/>
      <c r="SIN19" s="418"/>
      <c r="SIO19" s="418"/>
      <c r="SIP19" s="418"/>
      <c r="SIQ19" s="418"/>
      <c r="SIR19" s="418"/>
      <c r="SIS19" s="418"/>
      <c r="SIT19" s="418"/>
      <c r="SIU19" s="418"/>
      <c r="SIV19" s="418"/>
      <c r="SIW19" s="418"/>
      <c r="SIX19" s="418"/>
      <c r="SIY19" s="418"/>
      <c r="SIZ19" s="418"/>
      <c r="SJA19" s="418"/>
      <c r="SJB19" s="418"/>
      <c r="SJC19" s="418"/>
      <c r="SJD19" s="418"/>
      <c r="SJE19" s="418"/>
      <c r="SJF19" s="418"/>
      <c r="SJG19" s="418"/>
      <c r="SJH19" s="418"/>
      <c r="SJI19" s="418"/>
      <c r="SJJ19" s="418"/>
      <c r="SJK19" s="418"/>
      <c r="SJL19" s="418"/>
      <c r="SJM19" s="418"/>
      <c r="SJN19" s="418"/>
      <c r="SJO19" s="418"/>
      <c r="SJP19" s="418"/>
      <c r="SJQ19" s="418"/>
      <c r="SJR19" s="418"/>
      <c r="SJS19" s="418"/>
      <c r="SJT19" s="418"/>
      <c r="SJU19" s="418"/>
      <c r="SJV19" s="418"/>
      <c r="SJW19" s="418"/>
      <c r="SJX19" s="418"/>
      <c r="SJY19" s="418"/>
      <c r="SJZ19" s="418"/>
      <c r="SKA19" s="418"/>
      <c r="SKB19" s="418"/>
      <c r="SKC19" s="418"/>
      <c r="SKD19" s="418"/>
      <c r="SKE19" s="418"/>
      <c r="SKF19" s="418"/>
      <c r="SKG19" s="418"/>
      <c r="SKH19" s="418"/>
      <c r="SKI19" s="418"/>
      <c r="SKJ19" s="418"/>
      <c r="SKK19" s="418"/>
      <c r="SKL19" s="418"/>
      <c r="SKM19" s="418"/>
      <c r="SKN19" s="418"/>
      <c r="SKO19" s="418"/>
      <c r="SKP19" s="418"/>
      <c r="SKQ19" s="418"/>
      <c r="SKR19" s="418"/>
      <c r="SKS19" s="418"/>
      <c r="SKT19" s="418"/>
      <c r="SKU19" s="418"/>
      <c r="SKV19" s="418"/>
      <c r="SKW19" s="418"/>
      <c r="SKX19" s="418"/>
      <c r="SKY19" s="418"/>
      <c r="SKZ19" s="418"/>
      <c r="SLA19" s="418"/>
      <c r="SLB19" s="418"/>
      <c r="SLC19" s="418"/>
      <c r="SLD19" s="418"/>
      <c r="SLE19" s="418"/>
      <c r="SLF19" s="418"/>
      <c r="SLG19" s="418"/>
      <c r="SLH19" s="418"/>
      <c r="SLI19" s="418"/>
      <c r="SLJ19" s="418"/>
      <c r="SLK19" s="418"/>
      <c r="SLL19" s="418"/>
      <c r="SLM19" s="418"/>
      <c r="SLN19" s="418"/>
      <c r="SLO19" s="418"/>
      <c r="SLP19" s="418"/>
      <c r="SLQ19" s="418"/>
      <c r="SLR19" s="418"/>
      <c r="SLS19" s="418"/>
      <c r="SLT19" s="418"/>
      <c r="SLU19" s="418"/>
      <c r="SLV19" s="418"/>
      <c r="SLW19" s="418"/>
      <c r="SLX19" s="418"/>
      <c r="SLY19" s="418"/>
      <c r="SLZ19" s="418"/>
      <c r="SMA19" s="418"/>
      <c r="SMB19" s="418"/>
      <c r="SMC19" s="418"/>
      <c r="SMD19" s="418"/>
      <c r="SME19" s="418"/>
      <c r="SMF19" s="418"/>
      <c r="SMG19" s="418"/>
      <c r="SMH19" s="418"/>
      <c r="SMI19" s="418"/>
      <c r="SMJ19" s="418"/>
      <c r="SMK19" s="418"/>
      <c r="SML19" s="418"/>
      <c r="SMM19" s="418"/>
      <c r="SMN19" s="418"/>
      <c r="SMO19" s="418"/>
      <c r="SMP19" s="418"/>
      <c r="SMQ19" s="418"/>
      <c r="SMR19" s="418"/>
      <c r="SMS19" s="418"/>
      <c r="SMT19" s="418"/>
      <c r="SMU19" s="418"/>
      <c r="SMV19" s="418"/>
      <c r="SMW19" s="418"/>
      <c r="SMX19" s="418"/>
      <c r="SMY19" s="418"/>
      <c r="SMZ19" s="418"/>
      <c r="SNA19" s="418"/>
      <c r="SNB19" s="418"/>
      <c r="SNC19" s="418"/>
      <c r="SND19" s="418"/>
      <c r="SNE19" s="418"/>
      <c r="SNF19" s="418"/>
      <c r="SNG19" s="418"/>
      <c r="SNH19" s="418"/>
      <c r="SNI19" s="418"/>
      <c r="SNJ19" s="418"/>
      <c r="SNK19" s="418"/>
      <c r="SNL19" s="418"/>
      <c r="SNM19" s="418"/>
      <c r="SNN19" s="418"/>
      <c r="SNO19" s="418"/>
      <c r="SNP19" s="418"/>
      <c r="SNQ19" s="418"/>
      <c r="SNR19" s="418"/>
      <c r="SNS19" s="418"/>
      <c r="SNT19" s="418"/>
      <c r="SNU19" s="418"/>
      <c r="SNV19" s="418"/>
      <c r="SNW19" s="418"/>
      <c r="SNX19" s="418"/>
      <c r="SNY19" s="418"/>
      <c r="SNZ19" s="418"/>
      <c r="SOA19" s="418"/>
      <c r="SOB19" s="418"/>
      <c r="SOC19" s="418"/>
      <c r="SOD19" s="418"/>
      <c r="SOE19" s="418"/>
      <c r="SOF19" s="418"/>
      <c r="SOG19" s="418"/>
      <c r="SOH19" s="418"/>
      <c r="SOI19" s="418"/>
      <c r="SOJ19" s="418"/>
      <c r="SOK19" s="418"/>
      <c r="SOL19" s="418"/>
      <c r="SOM19" s="418"/>
      <c r="SON19" s="418"/>
      <c r="SOO19" s="418"/>
      <c r="SOP19" s="418"/>
      <c r="SOQ19" s="418"/>
      <c r="SOR19" s="418"/>
      <c r="SOS19" s="418"/>
      <c r="SOT19" s="418"/>
      <c r="SOU19" s="418"/>
      <c r="SOV19" s="418"/>
      <c r="SOW19" s="418"/>
      <c r="SOX19" s="418"/>
      <c r="SOY19" s="418"/>
      <c r="SOZ19" s="418"/>
      <c r="SPA19" s="418"/>
      <c r="SPB19" s="418"/>
      <c r="SPC19" s="418"/>
      <c r="SPD19" s="418"/>
      <c r="SPE19" s="418"/>
      <c r="SPF19" s="418"/>
      <c r="SPG19" s="418"/>
      <c r="SPH19" s="418"/>
      <c r="SPI19" s="418"/>
      <c r="SPJ19" s="418"/>
      <c r="SPK19" s="418"/>
      <c r="SPL19" s="418"/>
      <c r="SPM19" s="418"/>
      <c r="SPN19" s="418"/>
      <c r="SPO19" s="418"/>
      <c r="SPP19" s="418"/>
      <c r="SPQ19" s="418"/>
      <c r="SPR19" s="418"/>
      <c r="SPS19" s="418"/>
      <c r="SPT19" s="418"/>
      <c r="SPU19" s="418"/>
      <c r="SPV19" s="418"/>
      <c r="SPW19" s="418"/>
      <c r="SPX19" s="418"/>
      <c r="SPY19" s="418"/>
      <c r="SPZ19" s="418"/>
      <c r="SQA19" s="418"/>
      <c r="SQB19" s="418"/>
      <c r="SQC19" s="418"/>
      <c r="SQD19" s="418"/>
      <c r="SQE19" s="418"/>
      <c r="SQF19" s="418"/>
      <c r="SQG19" s="418"/>
      <c r="SQH19" s="418"/>
      <c r="SQI19" s="418"/>
      <c r="SQJ19" s="418"/>
      <c r="SQK19" s="418"/>
      <c r="SQL19" s="418"/>
      <c r="SQM19" s="418"/>
      <c r="SQN19" s="418"/>
      <c r="SQO19" s="418"/>
      <c r="SQP19" s="418"/>
      <c r="SQQ19" s="418"/>
      <c r="SQR19" s="418"/>
      <c r="SQS19" s="418"/>
      <c r="SQT19" s="418"/>
      <c r="SQU19" s="418"/>
      <c r="SQV19" s="418"/>
      <c r="SQW19" s="418"/>
      <c r="SQX19" s="418"/>
      <c r="SQY19" s="418"/>
      <c r="SQZ19" s="418"/>
      <c r="SRA19" s="418"/>
      <c r="SRB19" s="418"/>
      <c r="SRC19" s="418"/>
      <c r="SRD19" s="418"/>
      <c r="SRE19" s="418"/>
      <c r="SRF19" s="418"/>
      <c r="SRG19" s="418"/>
      <c r="SRH19" s="418"/>
      <c r="SRI19" s="418"/>
      <c r="SRJ19" s="418"/>
      <c r="SRK19" s="418"/>
      <c r="SRL19" s="418"/>
      <c r="SRM19" s="418"/>
      <c r="SRN19" s="418"/>
      <c r="SRO19" s="418"/>
      <c r="SRP19" s="418"/>
      <c r="SRQ19" s="418"/>
      <c r="SRR19" s="418"/>
      <c r="SRS19" s="418"/>
      <c r="SRT19" s="418"/>
      <c r="SRU19" s="418"/>
      <c r="SRV19" s="418"/>
      <c r="SRW19" s="418"/>
      <c r="SRX19" s="418"/>
      <c r="SRY19" s="418"/>
      <c r="SRZ19" s="418"/>
      <c r="SSA19" s="418"/>
      <c r="SSB19" s="418"/>
      <c r="SSC19" s="418"/>
      <c r="SSD19" s="418"/>
      <c r="SSE19" s="418"/>
      <c r="SSF19" s="418"/>
      <c r="SSG19" s="418"/>
      <c r="SSH19" s="418"/>
      <c r="SSI19" s="418"/>
      <c r="SSJ19" s="418"/>
      <c r="SSK19" s="418"/>
      <c r="SSL19" s="418"/>
      <c r="SSM19" s="418"/>
      <c r="SSN19" s="418"/>
      <c r="SSO19" s="418"/>
      <c r="SSP19" s="418"/>
      <c r="SSQ19" s="418"/>
      <c r="SSR19" s="418"/>
      <c r="SSS19" s="418"/>
      <c r="SST19" s="418"/>
      <c r="SSU19" s="418"/>
      <c r="SSV19" s="418"/>
      <c r="SSW19" s="418"/>
      <c r="SSX19" s="418"/>
      <c r="SSY19" s="418"/>
      <c r="SSZ19" s="418"/>
      <c r="STA19" s="418"/>
      <c r="STB19" s="418"/>
      <c r="STC19" s="418"/>
      <c r="STD19" s="418"/>
      <c r="STE19" s="418"/>
      <c r="STF19" s="418"/>
      <c r="STG19" s="418"/>
      <c r="STH19" s="418"/>
      <c r="STI19" s="418"/>
      <c r="STJ19" s="418"/>
      <c r="STK19" s="418"/>
      <c r="STL19" s="418"/>
      <c r="STM19" s="418"/>
      <c r="STN19" s="418"/>
      <c r="STO19" s="418"/>
      <c r="STP19" s="418"/>
      <c r="STQ19" s="418"/>
      <c r="STR19" s="418"/>
      <c r="STS19" s="418"/>
      <c r="STT19" s="418"/>
      <c r="STU19" s="418"/>
      <c r="STV19" s="418"/>
      <c r="STW19" s="418"/>
      <c r="STX19" s="418"/>
      <c r="STY19" s="418"/>
      <c r="STZ19" s="418"/>
      <c r="SUA19" s="418"/>
      <c r="SUB19" s="418"/>
      <c r="SUC19" s="418"/>
      <c r="SUD19" s="418"/>
      <c r="SUE19" s="418"/>
      <c r="SUF19" s="418"/>
      <c r="SUG19" s="418"/>
      <c r="SUH19" s="418"/>
      <c r="SUI19" s="418"/>
      <c r="SUJ19" s="418"/>
      <c r="SUK19" s="418"/>
      <c r="SUL19" s="418"/>
      <c r="SUM19" s="418"/>
      <c r="SUN19" s="418"/>
      <c r="SUO19" s="418"/>
      <c r="SUP19" s="418"/>
      <c r="SUQ19" s="418"/>
      <c r="SUR19" s="418"/>
      <c r="SUS19" s="418"/>
      <c r="SUT19" s="418"/>
      <c r="SUU19" s="418"/>
      <c r="SUV19" s="418"/>
      <c r="SUW19" s="418"/>
      <c r="SUX19" s="418"/>
      <c r="SUY19" s="418"/>
      <c r="SUZ19" s="418"/>
      <c r="SVA19" s="418"/>
      <c r="SVB19" s="418"/>
      <c r="SVC19" s="418"/>
      <c r="SVD19" s="418"/>
      <c r="SVE19" s="418"/>
      <c r="SVF19" s="418"/>
      <c r="SVG19" s="418"/>
      <c r="SVH19" s="418"/>
      <c r="SVI19" s="418"/>
      <c r="SVJ19" s="418"/>
      <c r="SVK19" s="418"/>
      <c r="SVL19" s="418"/>
      <c r="SVM19" s="418"/>
      <c r="SVN19" s="418"/>
      <c r="SVO19" s="418"/>
      <c r="SVP19" s="418"/>
      <c r="SVQ19" s="418"/>
      <c r="SVR19" s="418"/>
      <c r="SVS19" s="418"/>
      <c r="SVT19" s="418"/>
      <c r="SVU19" s="418"/>
      <c r="SVV19" s="418"/>
      <c r="SVW19" s="418"/>
      <c r="SVX19" s="418"/>
      <c r="SVY19" s="418"/>
      <c r="SVZ19" s="418"/>
      <c r="SWA19" s="418"/>
      <c r="SWB19" s="418"/>
      <c r="SWC19" s="418"/>
      <c r="SWD19" s="418"/>
      <c r="SWE19" s="418"/>
      <c r="SWF19" s="418"/>
      <c r="SWG19" s="418"/>
      <c r="SWH19" s="418"/>
      <c r="SWI19" s="418"/>
      <c r="SWJ19" s="418"/>
      <c r="SWK19" s="418"/>
      <c r="SWL19" s="418"/>
      <c r="SWM19" s="418"/>
      <c r="SWN19" s="418"/>
      <c r="SWO19" s="418"/>
      <c r="SWP19" s="418"/>
      <c r="SWQ19" s="418"/>
      <c r="SWR19" s="418"/>
      <c r="SWS19" s="418"/>
      <c r="SWT19" s="418"/>
      <c r="SWU19" s="418"/>
      <c r="SWV19" s="418"/>
      <c r="SWW19" s="418"/>
      <c r="SWX19" s="418"/>
      <c r="SWY19" s="418"/>
      <c r="SWZ19" s="418"/>
      <c r="SXA19" s="418"/>
      <c r="SXB19" s="418"/>
      <c r="SXC19" s="418"/>
      <c r="SXD19" s="418"/>
      <c r="SXE19" s="418"/>
      <c r="SXF19" s="418"/>
      <c r="SXG19" s="418"/>
      <c r="SXH19" s="418"/>
      <c r="SXI19" s="418"/>
      <c r="SXJ19" s="418"/>
      <c r="SXK19" s="418"/>
      <c r="SXL19" s="418"/>
      <c r="SXM19" s="418"/>
      <c r="SXN19" s="418"/>
      <c r="SXO19" s="418"/>
      <c r="SXP19" s="418"/>
      <c r="SXQ19" s="418"/>
      <c r="SXR19" s="418"/>
      <c r="SXS19" s="418"/>
      <c r="SXT19" s="418"/>
      <c r="SXU19" s="418"/>
      <c r="SXV19" s="418"/>
      <c r="SXW19" s="418"/>
      <c r="SXX19" s="418"/>
      <c r="SXY19" s="418"/>
      <c r="SXZ19" s="418"/>
      <c r="SYA19" s="418"/>
      <c r="SYB19" s="418"/>
      <c r="SYC19" s="418"/>
      <c r="SYD19" s="418"/>
      <c r="SYE19" s="418"/>
      <c r="SYF19" s="418"/>
      <c r="SYG19" s="418"/>
      <c r="SYH19" s="418"/>
      <c r="SYI19" s="418"/>
      <c r="SYJ19" s="418"/>
      <c r="SYK19" s="418"/>
      <c r="SYL19" s="418"/>
      <c r="SYM19" s="418"/>
      <c r="SYN19" s="418"/>
      <c r="SYO19" s="418"/>
      <c r="SYP19" s="418"/>
      <c r="SYQ19" s="418"/>
      <c r="SYR19" s="418"/>
      <c r="SYS19" s="418"/>
      <c r="SYT19" s="418"/>
      <c r="SYU19" s="418"/>
      <c r="SYV19" s="418"/>
      <c r="SYW19" s="418"/>
      <c r="SYX19" s="418"/>
      <c r="SYY19" s="418"/>
      <c r="SYZ19" s="418"/>
      <c r="SZA19" s="418"/>
      <c r="SZB19" s="418"/>
      <c r="SZC19" s="418"/>
      <c r="SZD19" s="418"/>
      <c r="SZE19" s="418"/>
      <c r="SZF19" s="418"/>
      <c r="SZG19" s="418"/>
      <c r="SZH19" s="418"/>
      <c r="SZI19" s="418"/>
      <c r="SZJ19" s="418"/>
      <c r="SZK19" s="418"/>
      <c r="SZL19" s="418"/>
      <c r="SZM19" s="418"/>
      <c r="SZN19" s="418"/>
      <c r="SZO19" s="418"/>
      <c r="SZP19" s="418"/>
      <c r="SZQ19" s="418"/>
      <c r="SZR19" s="418"/>
      <c r="SZS19" s="418"/>
      <c r="SZT19" s="418"/>
      <c r="SZU19" s="418"/>
      <c r="SZV19" s="418"/>
      <c r="SZW19" s="418"/>
      <c r="SZX19" s="418"/>
      <c r="SZY19" s="418"/>
      <c r="SZZ19" s="418"/>
      <c r="TAA19" s="418"/>
      <c r="TAB19" s="418"/>
      <c r="TAC19" s="418"/>
      <c r="TAD19" s="418"/>
      <c r="TAE19" s="418"/>
      <c r="TAF19" s="418"/>
      <c r="TAG19" s="418"/>
      <c r="TAH19" s="418"/>
      <c r="TAI19" s="418"/>
      <c r="TAJ19" s="418"/>
      <c r="TAK19" s="418"/>
      <c r="TAL19" s="418"/>
      <c r="TAM19" s="418"/>
      <c r="TAN19" s="418"/>
      <c r="TAO19" s="418"/>
      <c r="TAP19" s="418"/>
      <c r="TAQ19" s="418"/>
      <c r="TAR19" s="418"/>
      <c r="TAS19" s="418"/>
      <c r="TAT19" s="418"/>
      <c r="TAU19" s="418"/>
      <c r="TAV19" s="418"/>
      <c r="TAW19" s="418"/>
      <c r="TAX19" s="418"/>
      <c r="TAY19" s="418"/>
      <c r="TAZ19" s="418"/>
      <c r="TBA19" s="418"/>
      <c r="TBB19" s="418"/>
      <c r="TBC19" s="418"/>
      <c r="TBD19" s="418"/>
      <c r="TBE19" s="418"/>
      <c r="TBF19" s="418"/>
      <c r="TBG19" s="418"/>
      <c r="TBH19" s="418"/>
      <c r="TBI19" s="418"/>
      <c r="TBJ19" s="418"/>
      <c r="TBK19" s="418"/>
      <c r="TBL19" s="418"/>
      <c r="TBM19" s="418"/>
      <c r="TBN19" s="418"/>
      <c r="TBO19" s="418"/>
      <c r="TBP19" s="418"/>
      <c r="TBQ19" s="418"/>
      <c r="TBR19" s="418"/>
      <c r="TBS19" s="418"/>
      <c r="TBT19" s="418"/>
      <c r="TBU19" s="418"/>
      <c r="TBV19" s="418"/>
      <c r="TBW19" s="418"/>
      <c r="TBX19" s="418"/>
      <c r="TBY19" s="418"/>
      <c r="TBZ19" s="418"/>
      <c r="TCA19" s="418"/>
      <c r="TCB19" s="418"/>
      <c r="TCC19" s="418"/>
      <c r="TCD19" s="418"/>
      <c r="TCE19" s="418"/>
      <c r="TCF19" s="418"/>
      <c r="TCG19" s="418"/>
      <c r="TCH19" s="418"/>
      <c r="TCI19" s="418"/>
      <c r="TCJ19" s="418"/>
      <c r="TCK19" s="418"/>
      <c r="TCL19" s="418"/>
      <c r="TCM19" s="418"/>
      <c r="TCN19" s="418"/>
      <c r="TCO19" s="418"/>
      <c r="TCP19" s="418"/>
      <c r="TCQ19" s="418"/>
      <c r="TCR19" s="418"/>
      <c r="TCS19" s="418"/>
      <c r="TCT19" s="418"/>
      <c r="TCU19" s="418"/>
      <c r="TCV19" s="418"/>
      <c r="TCW19" s="418"/>
      <c r="TCX19" s="418"/>
      <c r="TCY19" s="418"/>
      <c r="TCZ19" s="418"/>
      <c r="TDA19" s="418"/>
      <c r="TDB19" s="418"/>
      <c r="TDC19" s="418"/>
      <c r="TDD19" s="418"/>
      <c r="TDE19" s="418"/>
      <c r="TDF19" s="418"/>
      <c r="TDG19" s="418"/>
      <c r="TDH19" s="418"/>
      <c r="TDI19" s="418"/>
      <c r="TDJ19" s="418"/>
      <c r="TDK19" s="418"/>
      <c r="TDL19" s="418"/>
      <c r="TDM19" s="418"/>
      <c r="TDN19" s="418"/>
      <c r="TDO19" s="418"/>
      <c r="TDP19" s="418"/>
      <c r="TDQ19" s="418"/>
      <c r="TDR19" s="418"/>
      <c r="TDS19" s="418"/>
      <c r="TDT19" s="418"/>
      <c r="TDU19" s="418"/>
      <c r="TDV19" s="418"/>
      <c r="TDW19" s="418"/>
      <c r="TDX19" s="418"/>
      <c r="TDY19" s="418"/>
      <c r="TDZ19" s="418"/>
      <c r="TEA19" s="418"/>
      <c r="TEB19" s="418"/>
      <c r="TEC19" s="418"/>
      <c r="TED19" s="418"/>
      <c r="TEE19" s="418"/>
      <c r="TEF19" s="418"/>
      <c r="TEG19" s="418"/>
      <c r="TEH19" s="418"/>
      <c r="TEI19" s="418"/>
      <c r="TEJ19" s="418"/>
      <c r="TEK19" s="418"/>
      <c r="TEL19" s="418"/>
      <c r="TEM19" s="418"/>
      <c r="TEN19" s="418"/>
      <c r="TEO19" s="418"/>
      <c r="TEP19" s="418"/>
      <c r="TEQ19" s="418"/>
      <c r="TER19" s="418"/>
      <c r="TES19" s="418"/>
      <c r="TET19" s="418"/>
      <c r="TEU19" s="418"/>
      <c r="TEV19" s="418"/>
      <c r="TEW19" s="418"/>
      <c r="TEX19" s="418"/>
      <c r="TEY19" s="418"/>
      <c r="TEZ19" s="418"/>
      <c r="TFA19" s="418"/>
      <c r="TFB19" s="418"/>
      <c r="TFC19" s="418"/>
      <c r="TFD19" s="418"/>
      <c r="TFE19" s="418"/>
      <c r="TFF19" s="418"/>
      <c r="TFG19" s="418"/>
      <c r="TFH19" s="418"/>
      <c r="TFI19" s="418"/>
      <c r="TFJ19" s="418"/>
      <c r="TFK19" s="418"/>
      <c r="TFL19" s="418"/>
      <c r="TFM19" s="418"/>
      <c r="TFN19" s="418"/>
      <c r="TFO19" s="418"/>
      <c r="TFP19" s="418"/>
      <c r="TFQ19" s="418"/>
      <c r="TFR19" s="418"/>
      <c r="TFS19" s="418"/>
      <c r="TFT19" s="418"/>
      <c r="TFU19" s="418"/>
      <c r="TFV19" s="418"/>
      <c r="TFW19" s="418"/>
      <c r="TFX19" s="418"/>
      <c r="TFY19" s="418"/>
      <c r="TFZ19" s="418"/>
      <c r="TGA19" s="418"/>
      <c r="TGB19" s="418"/>
      <c r="TGC19" s="418"/>
      <c r="TGD19" s="418"/>
      <c r="TGE19" s="418"/>
      <c r="TGF19" s="418"/>
      <c r="TGG19" s="418"/>
      <c r="TGH19" s="418"/>
      <c r="TGI19" s="418"/>
      <c r="TGJ19" s="418"/>
      <c r="TGK19" s="418"/>
      <c r="TGL19" s="418"/>
      <c r="TGM19" s="418"/>
      <c r="TGN19" s="418"/>
      <c r="TGO19" s="418"/>
      <c r="TGP19" s="418"/>
      <c r="TGQ19" s="418"/>
      <c r="TGR19" s="418"/>
      <c r="TGS19" s="418"/>
      <c r="TGT19" s="418"/>
      <c r="TGU19" s="418"/>
      <c r="TGV19" s="418"/>
      <c r="TGW19" s="418"/>
      <c r="TGX19" s="418"/>
      <c r="TGY19" s="418"/>
      <c r="TGZ19" s="418"/>
      <c r="THA19" s="418"/>
      <c r="THB19" s="418"/>
      <c r="THC19" s="418"/>
      <c r="THD19" s="418"/>
      <c r="THE19" s="418"/>
      <c r="THF19" s="418"/>
      <c r="THG19" s="418"/>
      <c r="THH19" s="418"/>
      <c r="THI19" s="418"/>
      <c r="THJ19" s="418"/>
      <c r="THK19" s="418"/>
      <c r="THL19" s="418"/>
      <c r="THM19" s="418"/>
      <c r="THN19" s="418"/>
      <c r="THO19" s="418"/>
      <c r="THP19" s="418"/>
      <c r="THQ19" s="418"/>
      <c r="THR19" s="418"/>
      <c r="THS19" s="418"/>
      <c r="THT19" s="418"/>
      <c r="THU19" s="418"/>
      <c r="THV19" s="418"/>
      <c r="THW19" s="418"/>
      <c r="THX19" s="418"/>
      <c r="THY19" s="418"/>
      <c r="THZ19" s="418"/>
      <c r="TIA19" s="418"/>
      <c r="TIB19" s="418"/>
      <c r="TIC19" s="418"/>
      <c r="TID19" s="418"/>
      <c r="TIE19" s="418"/>
      <c r="TIF19" s="418"/>
      <c r="TIG19" s="418"/>
      <c r="TIH19" s="418"/>
      <c r="TII19" s="418"/>
      <c r="TIJ19" s="418"/>
      <c r="TIK19" s="418"/>
      <c r="TIL19" s="418"/>
      <c r="TIM19" s="418"/>
      <c r="TIN19" s="418"/>
      <c r="TIO19" s="418"/>
      <c r="TIP19" s="418"/>
      <c r="TIQ19" s="418"/>
      <c r="TIR19" s="418"/>
      <c r="TIS19" s="418"/>
      <c r="TIT19" s="418"/>
      <c r="TIU19" s="418"/>
      <c r="TIV19" s="418"/>
      <c r="TIW19" s="418"/>
      <c r="TIX19" s="418"/>
      <c r="TIY19" s="418"/>
      <c r="TIZ19" s="418"/>
      <c r="TJA19" s="418"/>
      <c r="TJB19" s="418"/>
      <c r="TJC19" s="418"/>
      <c r="TJD19" s="418"/>
      <c r="TJE19" s="418"/>
      <c r="TJF19" s="418"/>
      <c r="TJG19" s="418"/>
      <c r="TJH19" s="418"/>
      <c r="TJI19" s="418"/>
      <c r="TJJ19" s="418"/>
      <c r="TJK19" s="418"/>
      <c r="TJL19" s="418"/>
      <c r="TJM19" s="418"/>
      <c r="TJN19" s="418"/>
      <c r="TJO19" s="418"/>
      <c r="TJP19" s="418"/>
      <c r="TJQ19" s="418"/>
      <c r="TJR19" s="418"/>
      <c r="TJS19" s="418"/>
      <c r="TJT19" s="418"/>
      <c r="TJU19" s="418"/>
      <c r="TJV19" s="418"/>
      <c r="TJW19" s="418"/>
      <c r="TJX19" s="418"/>
      <c r="TJY19" s="418"/>
      <c r="TJZ19" s="418"/>
      <c r="TKA19" s="418"/>
      <c r="TKB19" s="418"/>
      <c r="TKC19" s="418"/>
      <c r="TKD19" s="418"/>
      <c r="TKE19" s="418"/>
      <c r="TKF19" s="418"/>
      <c r="TKG19" s="418"/>
      <c r="TKH19" s="418"/>
      <c r="TKI19" s="418"/>
      <c r="TKJ19" s="418"/>
      <c r="TKK19" s="418"/>
      <c r="TKL19" s="418"/>
      <c r="TKM19" s="418"/>
      <c r="TKN19" s="418"/>
      <c r="TKO19" s="418"/>
      <c r="TKP19" s="418"/>
      <c r="TKQ19" s="418"/>
      <c r="TKR19" s="418"/>
      <c r="TKS19" s="418"/>
      <c r="TKT19" s="418"/>
      <c r="TKU19" s="418"/>
      <c r="TKV19" s="418"/>
      <c r="TKW19" s="418"/>
      <c r="TKX19" s="418"/>
      <c r="TKY19" s="418"/>
      <c r="TKZ19" s="418"/>
      <c r="TLA19" s="418"/>
      <c r="TLB19" s="418"/>
      <c r="TLC19" s="418"/>
      <c r="TLD19" s="418"/>
      <c r="TLE19" s="418"/>
      <c r="TLF19" s="418"/>
      <c r="TLG19" s="418"/>
      <c r="TLH19" s="418"/>
      <c r="TLI19" s="418"/>
      <c r="TLJ19" s="418"/>
      <c r="TLK19" s="418"/>
      <c r="TLL19" s="418"/>
      <c r="TLM19" s="418"/>
      <c r="TLN19" s="418"/>
      <c r="TLO19" s="418"/>
      <c r="TLP19" s="418"/>
      <c r="TLQ19" s="418"/>
      <c r="TLR19" s="418"/>
      <c r="TLS19" s="418"/>
      <c r="TLT19" s="418"/>
      <c r="TLU19" s="418"/>
      <c r="TLV19" s="418"/>
      <c r="TLW19" s="418"/>
      <c r="TLX19" s="418"/>
      <c r="TLY19" s="418"/>
      <c r="TLZ19" s="418"/>
      <c r="TMA19" s="418"/>
      <c r="TMB19" s="418"/>
      <c r="TMC19" s="418"/>
      <c r="TMD19" s="418"/>
      <c r="TME19" s="418"/>
      <c r="TMF19" s="418"/>
      <c r="TMG19" s="418"/>
      <c r="TMH19" s="418"/>
      <c r="TMI19" s="418"/>
      <c r="TMJ19" s="418"/>
      <c r="TMK19" s="418"/>
      <c r="TML19" s="418"/>
      <c r="TMM19" s="418"/>
      <c r="TMN19" s="418"/>
      <c r="TMO19" s="418"/>
      <c r="TMP19" s="418"/>
      <c r="TMQ19" s="418"/>
      <c r="TMR19" s="418"/>
      <c r="TMS19" s="418"/>
      <c r="TMT19" s="418"/>
      <c r="TMU19" s="418"/>
      <c r="TMV19" s="418"/>
      <c r="TMW19" s="418"/>
      <c r="TMX19" s="418"/>
      <c r="TMY19" s="418"/>
      <c r="TMZ19" s="418"/>
      <c r="TNA19" s="418"/>
      <c r="TNB19" s="418"/>
      <c r="TNC19" s="418"/>
      <c r="TND19" s="418"/>
      <c r="TNE19" s="418"/>
      <c r="TNF19" s="418"/>
      <c r="TNG19" s="418"/>
      <c r="TNH19" s="418"/>
      <c r="TNI19" s="418"/>
      <c r="TNJ19" s="418"/>
      <c r="TNK19" s="418"/>
      <c r="TNL19" s="418"/>
      <c r="TNM19" s="418"/>
      <c r="TNN19" s="418"/>
      <c r="TNO19" s="418"/>
      <c r="TNP19" s="418"/>
      <c r="TNQ19" s="418"/>
      <c r="TNR19" s="418"/>
      <c r="TNS19" s="418"/>
      <c r="TNT19" s="418"/>
      <c r="TNU19" s="418"/>
      <c r="TNV19" s="418"/>
      <c r="TNW19" s="418"/>
      <c r="TNX19" s="418"/>
      <c r="TNY19" s="418"/>
      <c r="TNZ19" s="418"/>
      <c r="TOA19" s="418"/>
      <c r="TOB19" s="418"/>
      <c r="TOC19" s="418"/>
      <c r="TOD19" s="418"/>
      <c r="TOE19" s="418"/>
      <c r="TOF19" s="418"/>
      <c r="TOG19" s="418"/>
      <c r="TOH19" s="418"/>
      <c r="TOI19" s="418"/>
      <c r="TOJ19" s="418"/>
      <c r="TOK19" s="418"/>
      <c r="TOL19" s="418"/>
      <c r="TOM19" s="418"/>
      <c r="TON19" s="418"/>
      <c r="TOO19" s="418"/>
      <c r="TOP19" s="418"/>
      <c r="TOQ19" s="418"/>
      <c r="TOR19" s="418"/>
      <c r="TOS19" s="418"/>
      <c r="TOT19" s="418"/>
      <c r="TOU19" s="418"/>
      <c r="TOV19" s="418"/>
      <c r="TOW19" s="418"/>
      <c r="TOX19" s="418"/>
      <c r="TOY19" s="418"/>
      <c r="TOZ19" s="418"/>
      <c r="TPA19" s="418"/>
      <c r="TPB19" s="418"/>
      <c r="TPC19" s="418"/>
      <c r="TPD19" s="418"/>
      <c r="TPE19" s="418"/>
      <c r="TPF19" s="418"/>
      <c r="TPG19" s="418"/>
      <c r="TPH19" s="418"/>
      <c r="TPI19" s="418"/>
      <c r="TPJ19" s="418"/>
      <c r="TPK19" s="418"/>
      <c r="TPL19" s="418"/>
      <c r="TPM19" s="418"/>
      <c r="TPN19" s="418"/>
      <c r="TPO19" s="418"/>
      <c r="TPP19" s="418"/>
      <c r="TPQ19" s="418"/>
      <c r="TPR19" s="418"/>
      <c r="TPS19" s="418"/>
      <c r="TPT19" s="418"/>
      <c r="TPU19" s="418"/>
      <c r="TPV19" s="418"/>
      <c r="TPW19" s="418"/>
      <c r="TPX19" s="418"/>
      <c r="TPY19" s="418"/>
      <c r="TPZ19" s="418"/>
      <c r="TQA19" s="418"/>
      <c r="TQB19" s="418"/>
      <c r="TQC19" s="418"/>
      <c r="TQD19" s="418"/>
      <c r="TQE19" s="418"/>
      <c r="TQF19" s="418"/>
      <c r="TQG19" s="418"/>
      <c r="TQH19" s="418"/>
      <c r="TQI19" s="418"/>
      <c r="TQJ19" s="418"/>
      <c r="TQK19" s="418"/>
      <c r="TQL19" s="418"/>
      <c r="TQM19" s="418"/>
      <c r="TQN19" s="418"/>
      <c r="TQO19" s="418"/>
      <c r="TQP19" s="418"/>
      <c r="TQQ19" s="418"/>
      <c r="TQR19" s="418"/>
      <c r="TQS19" s="418"/>
      <c r="TQT19" s="418"/>
      <c r="TQU19" s="418"/>
      <c r="TQV19" s="418"/>
      <c r="TQW19" s="418"/>
      <c r="TQX19" s="418"/>
      <c r="TQY19" s="418"/>
      <c r="TQZ19" s="418"/>
      <c r="TRA19" s="418"/>
      <c r="TRB19" s="418"/>
      <c r="TRC19" s="418"/>
      <c r="TRD19" s="418"/>
      <c r="TRE19" s="418"/>
      <c r="TRF19" s="418"/>
      <c r="TRG19" s="418"/>
      <c r="TRH19" s="418"/>
      <c r="TRI19" s="418"/>
      <c r="TRJ19" s="418"/>
      <c r="TRK19" s="418"/>
      <c r="TRL19" s="418"/>
      <c r="TRM19" s="418"/>
      <c r="TRN19" s="418"/>
      <c r="TRO19" s="418"/>
      <c r="TRP19" s="418"/>
      <c r="TRQ19" s="418"/>
      <c r="TRR19" s="418"/>
      <c r="TRS19" s="418"/>
      <c r="TRT19" s="418"/>
      <c r="TRU19" s="418"/>
      <c r="TRV19" s="418"/>
      <c r="TRW19" s="418"/>
      <c r="TRX19" s="418"/>
      <c r="TRY19" s="418"/>
      <c r="TRZ19" s="418"/>
      <c r="TSA19" s="418"/>
      <c r="TSB19" s="418"/>
      <c r="TSC19" s="418"/>
      <c r="TSD19" s="418"/>
      <c r="TSE19" s="418"/>
      <c r="TSF19" s="418"/>
      <c r="TSG19" s="418"/>
      <c r="TSH19" s="418"/>
      <c r="TSI19" s="418"/>
      <c r="TSJ19" s="418"/>
      <c r="TSK19" s="418"/>
      <c r="TSL19" s="418"/>
      <c r="TSM19" s="418"/>
      <c r="TSN19" s="418"/>
      <c r="TSO19" s="418"/>
      <c r="TSP19" s="418"/>
      <c r="TSQ19" s="418"/>
      <c r="TSR19" s="418"/>
      <c r="TSS19" s="418"/>
      <c r="TST19" s="418"/>
      <c r="TSU19" s="418"/>
      <c r="TSV19" s="418"/>
      <c r="TSW19" s="418"/>
      <c r="TSX19" s="418"/>
      <c r="TSY19" s="418"/>
      <c r="TSZ19" s="418"/>
      <c r="TTA19" s="418"/>
      <c r="TTB19" s="418"/>
      <c r="TTC19" s="418"/>
      <c r="TTD19" s="418"/>
      <c r="TTE19" s="418"/>
      <c r="TTF19" s="418"/>
      <c r="TTG19" s="418"/>
      <c r="TTH19" s="418"/>
      <c r="TTI19" s="418"/>
      <c r="TTJ19" s="418"/>
      <c r="TTK19" s="418"/>
      <c r="TTL19" s="418"/>
      <c r="TTM19" s="418"/>
      <c r="TTN19" s="418"/>
      <c r="TTO19" s="418"/>
      <c r="TTP19" s="418"/>
      <c r="TTQ19" s="418"/>
      <c r="TTR19" s="418"/>
      <c r="TTS19" s="418"/>
      <c r="TTT19" s="418"/>
      <c r="TTU19" s="418"/>
      <c r="TTV19" s="418"/>
      <c r="TTW19" s="418"/>
      <c r="TTX19" s="418"/>
      <c r="TTY19" s="418"/>
      <c r="TTZ19" s="418"/>
      <c r="TUA19" s="418"/>
      <c r="TUB19" s="418"/>
      <c r="TUC19" s="418"/>
      <c r="TUD19" s="418"/>
      <c r="TUE19" s="418"/>
      <c r="TUF19" s="418"/>
      <c r="TUG19" s="418"/>
      <c r="TUH19" s="418"/>
      <c r="TUI19" s="418"/>
      <c r="TUJ19" s="418"/>
      <c r="TUK19" s="418"/>
      <c r="TUL19" s="418"/>
      <c r="TUM19" s="418"/>
      <c r="TUN19" s="418"/>
      <c r="TUO19" s="418"/>
      <c r="TUP19" s="418"/>
      <c r="TUQ19" s="418"/>
      <c r="TUR19" s="418"/>
      <c r="TUS19" s="418"/>
      <c r="TUT19" s="418"/>
      <c r="TUU19" s="418"/>
      <c r="TUV19" s="418"/>
      <c r="TUW19" s="418"/>
      <c r="TUX19" s="418"/>
      <c r="TUY19" s="418"/>
      <c r="TUZ19" s="418"/>
      <c r="TVA19" s="418"/>
      <c r="TVB19" s="418"/>
      <c r="TVC19" s="418"/>
      <c r="TVD19" s="418"/>
      <c r="TVE19" s="418"/>
      <c r="TVF19" s="418"/>
      <c r="TVG19" s="418"/>
      <c r="TVH19" s="418"/>
      <c r="TVI19" s="418"/>
      <c r="TVJ19" s="418"/>
      <c r="TVK19" s="418"/>
      <c r="TVL19" s="418"/>
      <c r="TVM19" s="418"/>
      <c r="TVN19" s="418"/>
      <c r="TVO19" s="418"/>
      <c r="TVP19" s="418"/>
      <c r="TVQ19" s="418"/>
      <c r="TVR19" s="418"/>
      <c r="TVS19" s="418"/>
      <c r="TVT19" s="418"/>
      <c r="TVU19" s="418"/>
      <c r="TVV19" s="418"/>
      <c r="TVW19" s="418"/>
      <c r="TVX19" s="418"/>
      <c r="TVY19" s="418"/>
      <c r="TVZ19" s="418"/>
      <c r="TWA19" s="418"/>
      <c r="TWB19" s="418"/>
      <c r="TWC19" s="418"/>
      <c r="TWD19" s="418"/>
      <c r="TWE19" s="418"/>
      <c r="TWF19" s="418"/>
      <c r="TWG19" s="418"/>
      <c r="TWH19" s="418"/>
      <c r="TWI19" s="418"/>
      <c r="TWJ19" s="418"/>
      <c r="TWK19" s="418"/>
      <c r="TWL19" s="418"/>
      <c r="TWM19" s="418"/>
      <c r="TWN19" s="418"/>
      <c r="TWO19" s="418"/>
      <c r="TWP19" s="418"/>
      <c r="TWQ19" s="418"/>
      <c r="TWR19" s="418"/>
      <c r="TWS19" s="418"/>
      <c r="TWT19" s="418"/>
      <c r="TWU19" s="418"/>
      <c r="TWV19" s="418"/>
      <c r="TWW19" s="418"/>
      <c r="TWX19" s="418"/>
      <c r="TWY19" s="418"/>
      <c r="TWZ19" s="418"/>
      <c r="TXA19" s="418"/>
      <c r="TXB19" s="418"/>
      <c r="TXC19" s="418"/>
      <c r="TXD19" s="418"/>
      <c r="TXE19" s="418"/>
      <c r="TXF19" s="418"/>
      <c r="TXG19" s="418"/>
      <c r="TXH19" s="418"/>
      <c r="TXI19" s="418"/>
      <c r="TXJ19" s="418"/>
      <c r="TXK19" s="418"/>
      <c r="TXL19" s="418"/>
      <c r="TXM19" s="418"/>
      <c r="TXN19" s="418"/>
      <c r="TXO19" s="418"/>
      <c r="TXP19" s="418"/>
      <c r="TXQ19" s="418"/>
      <c r="TXR19" s="418"/>
      <c r="TXS19" s="418"/>
      <c r="TXT19" s="418"/>
      <c r="TXU19" s="418"/>
      <c r="TXV19" s="418"/>
      <c r="TXW19" s="418"/>
      <c r="TXX19" s="418"/>
      <c r="TXY19" s="418"/>
      <c r="TXZ19" s="418"/>
      <c r="TYA19" s="418"/>
      <c r="TYB19" s="418"/>
      <c r="TYC19" s="418"/>
      <c r="TYD19" s="418"/>
      <c r="TYE19" s="418"/>
      <c r="TYF19" s="418"/>
      <c r="TYG19" s="418"/>
      <c r="TYH19" s="418"/>
      <c r="TYI19" s="418"/>
      <c r="TYJ19" s="418"/>
      <c r="TYK19" s="418"/>
      <c r="TYL19" s="418"/>
      <c r="TYM19" s="418"/>
      <c r="TYN19" s="418"/>
      <c r="TYO19" s="418"/>
      <c r="TYP19" s="418"/>
      <c r="TYQ19" s="418"/>
      <c r="TYR19" s="418"/>
      <c r="TYS19" s="418"/>
      <c r="TYT19" s="418"/>
      <c r="TYU19" s="418"/>
      <c r="TYV19" s="418"/>
      <c r="TYW19" s="418"/>
      <c r="TYX19" s="418"/>
      <c r="TYY19" s="418"/>
      <c r="TYZ19" s="418"/>
      <c r="TZA19" s="418"/>
      <c r="TZB19" s="418"/>
      <c r="TZC19" s="418"/>
      <c r="TZD19" s="418"/>
      <c r="TZE19" s="418"/>
      <c r="TZF19" s="418"/>
      <c r="TZG19" s="418"/>
      <c r="TZH19" s="418"/>
      <c r="TZI19" s="418"/>
      <c r="TZJ19" s="418"/>
      <c r="TZK19" s="418"/>
      <c r="TZL19" s="418"/>
      <c r="TZM19" s="418"/>
      <c r="TZN19" s="418"/>
      <c r="TZO19" s="418"/>
      <c r="TZP19" s="418"/>
      <c r="TZQ19" s="418"/>
      <c r="TZR19" s="418"/>
      <c r="TZS19" s="418"/>
      <c r="TZT19" s="418"/>
      <c r="TZU19" s="418"/>
      <c r="TZV19" s="418"/>
      <c r="TZW19" s="418"/>
      <c r="TZX19" s="418"/>
      <c r="TZY19" s="418"/>
      <c r="TZZ19" s="418"/>
      <c r="UAA19" s="418"/>
      <c r="UAB19" s="418"/>
      <c r="UAC19" s="418"/>
      <c r="UAD19" s="418"/>
      <c r="UAE19" s="418"/>
      <c r="UAF19" s="418"/>
      <c r="UAG19" s="418"/>
      <c r="UAH19" s="418"/>
      <c r="UAI19" s="418"/>
      <c r="UAJ19" s="418"/>
      <c r="UAK19" s="418"/>
      <c r="UAL19" s="418"/>
      <c r="UAM19" s="418"/>
      <c r="UAN19" s="418"/>
      <c r="UAO19" s="418"/>
      <c r="UAP19" s="418"/>
      <c r="UAQ19" s="418"/>
      <c r="UAR19" s="418"/>
      <c r="UAS19" s="418"/>
      <c r="UAT19" s="418"/>
      <c r="UAU19" s="418"/>
      <c r="UAV19" s="418"/>
      <c r="UAW19" s="418"/>
      <c r="UAX19" s="418"/>
      <c r="UAY19" s="418"/>
      <c r="UAZ19" s="418"/>
      <c r="UBA19" s="418"/>
      <c r="UBB19" s="418"/>
      <c r="UBC19" s="418"/>
      <c r="UBD19" s="418"/>
      <c r="UBE19" s="418"/>
      <c r="UBF19" s="418"/>
      <c r="UBG19" s="418"/>
      <c r="UBH19" s="418"/>
      <c r="UBI19" s="418"/>
      <c r="UBJ19" s="418"/>
      <c r="UBK19" s="418"/>
      <c r="UBL19" s="418"/>
      <c r="UBM19" s="418"/>
      <c r="UBN19" s="418"/>
      <c r="UBO19" s="418"/>
      <c r="UBP19" s="418"/>
      <c r="UBQ19" s="418"/>
      <c r="UBR19" s="418"/>
      <c r="UBS19" s="418"/>
      <c r="UBT19" s="418"/>
      <c r="UBU19" s="418"/>
      <c r="UBV19" s="418"/>
      <c r="UBW19" s="418"/>
      <c r="UBX19" s="418"/>
      <c r="UBY19" s="418"/>
      <c r="UBZ19" s="418"/>
      <c r="UCA19" s="418"/>
      <c r="UCB19" s="418"/>
      <c r="UCC19" s="418"/>
      <c r="UCD19" s="418"/>
      <c r="UCE19" s="418"/>
      <c r="UCF19" s="418"/>
      <c r="UCG19" s="418"/>
      <c r="UCH19" s="418"/>
      <c r="UCI19" s="418"/>
      <c r="UCJ19" s="418"/>
      <c r="UCK19" s="418"/>
      <c r="UCL19" s="418"/>
      <c r="UCM19" s="418"/>
      <c r="UCN19" s="418"/>
      <c r="UCO19" s="418"/>
      <c r="UCP19" s="418"/>
      <c r="UCQ19" s="418"/>
      <c r="UCR19" s="418"/>
      <c r="UCS19" s="418"/>
      <c r="UCT19" s="418"/>
      <c r="UCU19" s="418"/>
      <c r="UCV19" s="418"/>
      <c r="UCW19" s="418"/>
      <c r="UCX19" s="418"/>
      <c r="UCY19" s="418"/>
      <c r="UCZ19" s="418"/>
      <c r="UDA19" s="418"/>
      <c r="UDB19" s="418"/>
      <c r="UDC19" s="418"/>
      <c r="UDD19" s="418"/>
      <c r="UDE19" s="418"/>
      <c r="UDF19" s="418"/>
      <c r="UDG19" s="418"/>
      <c r="UDH19" s="418"/>
      <c r="UDI19" s="418"/>
      <c r="UDJ19" s="418"/>
      <c r="UDK19" s="418"/>
      <c r="UDL19" s="418"/>
      <c r="UDM19" s="418"/>
      <c r="UDN19" s="418"/>
      <c r="UDO19" s="418"/>
      <c r="UDP19" s="418"/>
      <c r="UDQ19" s="418"/>
      <c r="UDR19" s="418"/>
      <c r="UDS19" s="418"/>
      <c r="UDT19" s="418"/>
      <c r="UDU19" s="418"/>
      <c r="UDV19" s="418"/>
      <c r="UDW19" s="418"/>
      <c r="UDX19" s="418"/>
      <c r="UDY19" s="418"/>
      <c r="UDZ19" s="418"/>
      <c r="UEA19" s="418"/>
      <c r="UEB19" s="418"/>
      <c r="UEC19" s="418"/>
      <c r="UED19" s="418"/>
      <c r="UEE19" s="418"/>
      <c r="UEF19" s="418"/>
      <c r="UEG19" s="418"/>
      <c r="UEH19" s="418"/>
      <c r="UEI19" s="418"/>
      <c r="UEJ19" s="418"/>
      <c r="UEK19" s="418"/>
      <c r="UEL19" s="418"/>
      <c r="UEM19" s="418"/>
      <c r="UEN19" s="418"/>
      <c r="UEO19" s="418"/>
      <c r="UEP19" s="418"/>
      <c r="UEQ19" s="418"/>
      <c r="UER19" s="418"/>
      <c r="UES19" s="418"/>
      <c r="UET19" s="418"/>
      <c r="UEU19" s="418"/>
      <c r="UEV19" s="418"/>
      <c r="UEW19" s="418"/>
      <c r="UEX19" s="418"/>
      <c r="UEY19" s="418"/>
      <c r="UEZ19" s="418"/>
      <c r="UFA19" s="418"/>
      <c r="UFB19" s="418"/>
      <c r="UFC19" s="418"/>
      <c r="UFD19" s="418"/>
      <c r="UFE19" s="418"/>
      <c r="UFF19" s="418"/>
      <c r="UFG19" s="418"/>
      <c r="UFH19" s="418"/>
      <c r="UFI19" s="418"/>
      <c r="UFJ19" s="418"/>
      <c r="UFK19" s="418"/>
      <c r="UFL19" s="418"/>
      <c r="UFM19" s="418"/>
      <c r="UFN19" s="418"/>
      <c r="UFO19" s="418"/>
      <c r="UFP19" s="418"/>
      <c r="UFQ19" s="418"/>
      <c r="UFR19" s="418"/>
      <c r="UFS19" s="418"/>
      <c r="UFT19" s="418"/>
      <c r="UFU19" s="418"/>
      <c r="UFV19" s="418"/>
      <c r="UFW19" s="418"/>
      <c r="UFX19" s="418"/>
      <c r="UFY19" s="418"/>
      <c r="UFZ19" s="418"/>
      <c r="UGA19" s="418"/>
      <c r="UGB19" s="418"/>
      <c r="UGC19" s="418"/>
      <c r="UGD19" s="418"/>
      <c r="UGE19" s="418"/>
      <c r="UGF19" s="418"/>
      <c r="UGG19" s="418"/>
      <c r="UGH19" s="418"/>
      <c r="UGI19" s="418"/>
      <c r="UGJ19" s="418"/>
      <c r="UGK19" s="418"/>
      <c r="UGL19" s="418"/>
      <c r="UGM19" s="418"/>
      <c r="UGN19" s="418"/>
      <c r="UGO19" s="418"/>
      <c r="UGP19" s="418"/>
      <c r="UGQ19" s="418"/>
      <c r="UGR19" s="418"/>
      <c r="UGS19" s="418"/>
      <c r="UGT19" s="418"/>
      <c r="UGU19" s="418"/>
      <c r="UGV19" s="418"/>
      <c r="UGW19" s="418"/>
      <c r="UGX19" s="418"/>
      <c r="UGY19" s="418"/>
      <c r="UGZ19" s="418"/>
      <c r="UHA19" s="418"/>
      <c r="UHB19" s="418"/>
      <c r="UHC19" s="418"/>
      <c r="UHD19" s="418"/>
      <c r="UHE19" s="418"/>
      <c r="UHF19" s="418"/>
      <c r="UHG19" s="418"/>
      <c r="UHH19" s="418"/>
      <c r="UHI19" s="418"/>
      <c r="UHJ19" s="418"/>
      <c r="UHK19" s="418"/>
      <c r="UHL19" s="418"/>
      <c r="UHM19" s="418"/>
      <c r="UHN19" s="418"/>
      <c r="UHO19" s="418"/>
      <c r="UHP19" s="418"/>
      <c r="UHQ19" s="418"/>
      <c r="UHR19" s="418"/>
      <c r="UHS19" s="418"/>
      <c r="UHT19" s="418"/>
      <c r="UHU19" s="418"/>
      <c r="UHV19" s="418"/>
      <c r="UHW19" s="418"/>
      <c r="UHX19" s="418"/>
      <c r="UHY19" s="418"/>
      <c r="UHZ19" s="418"/>
      <c r="UIA19" s="418"/>
      <c r="UIB19" s="418"/>
      <c r="UIC19" s="418"/>
      <c r="UID19" s="418"/>
      <c r="UIE19" s="418"/>
      <c r="UIF19" s="418"/>
      <c r="UIG19" s="418"/>
      <c r="UIH19" s="418"/>
      <c r="UII19" s="418"/>
      <c r="UIJ19" s="418"/>
      <c r="UIK19" s="418"/>
      <c r="UIL19" s="418"/>
      <c r="UIM19" s="418"/>
      <c r="UIN19" s="418"/>
      <c r="UIO19" s="418"/>
      <c r="UIP19" s="418"/>
      <c r="UIQ19" s="418"/>
      <c r="UIR19" s="418"/>
      <c r="UIS19" s="418"/>
      <c r="UIT19" s="418"/>
      <c r="UIU19" s="418"/>
      <c r="UIV19" s="418"/>
      <c r="UIW19" s="418"/>
      <c r="UIX19" s="418"/>
      <c r="UIY19" s="418"/>
      <c r="UIZ19" s="418"/>
      <c r="UJA19" s="418"/>
      <c r="UJB19" s="418"/>
      <c r="UJC19" s="418"/>
      <c r="UJD19" s="418"/>
      <c r="UJE19" s="418"/>
      <c r="UJF19" s="418"/>
      <c r="UJG19" s="418"/>
      <c r="UJH19" s="418"/>
      <c r="UJI19" s="418"/>
      <c r="UJJ19" s="418"/>
      <c r="UJK19" s="418"/>
      <c r="UJL19" s="418"/>
      <c r="UJM19" s="418"/>
      <c r="UJN19" s="418"/>
      <c r="UJO19" s="418"/>
      <c r="UJP19" s="418"/>
      <c r="UJQ19" s="418"/>
      <c r="UJR19" s="418"/>
      <c r="UJS19" s="418"/>
      <c r="UJT19" s="418"/>
      <c r="UJU19" s="418"/>
      <c r="UJV19" s="418"/>
      <c r="UJW19" s="418"/>
      <c r="UJX19" s="418"/>
      <c r="UJY19" s="418"/>
      <c r="UJZ19" s="418"/>
      <c r="UKA19" s="418"/>
      <c r="UKB19" s="418"/>
      <c r="UKC19" s="418"/>
      <c r="UKD19" s="418"/>
      <c r="UKE19" s="418"/>
      <c r="UKF19" s="418"/>
      <c r="UKG19" s="418"/>
      <c r="UKH19" s="418"/>
      <c r="UKI19" s="418"/>
      <c r="UKJ19" s="418"/>
      <c r="UKK19" s="418"/>
      <c r="UKL19" s="418"/>
      <c r="UKM19" s="418"/>
      <c r="UKN19" s="418"/>
      <c r="UKO19" s="418"/>
      <c r="UKP19" s="418"/>
      <c r="UKQ19" s="418"/>
      <c r="UKR19" s="418"/>
      <c r="UKS19" s="418"/>
      <c r="UKT19" s="418"/>
      <c r="UKU19" s="418"/>
      <c r="UKV19" s="418"/>
      <c r="UKW19" s="418"/>
      <c r="UKX19" s="418"/>
      <c r="UKY19" s="418"/>
      <c r="UKZ19" s="418"/>
      <c r="ULA19" s="418"/>
      <c r="ULB19" s="418"/>
      <c r="ULC19" s="418"/>
      <c r="ULD19" s="418"/>
      <c r="ULE19" s="418"/>
      <c r="ULF19" s="418"/>
      <c r="ULG19" s="418"/>
      <c r="ULH19" s="418"/>
      <c r="ULI19" s="418"/>
      <c r="ULJ19" s="418"/>
      <c r="ULK19" s="418"/>
      <c r="ULL19" s="418"/>
      <c r="ULM19" s="418"/>
      <c r="ULN19" s="418"/>
      <c r="ULO19" s="418"/>
      <c r="ULP19" s="418"/>
      <c r="ULQ19" s="418"/>
      <c r="ULR19" s="418"/>
      <c r="ULS19" s="418"/>
      <c r="ULT19" s="418"/>
      <c r="ULU19" s="418"/>
      <c r="ULV19" s="418"/>
      <c r="ULW19" s="418"/>
      <c r="ULX19" s="418"/>
      <c r="ULY19" s="418"/>
      <c r="ULZ19" s="418"/>
      <c r="UMA19" s="418"/>
      <c r="UMB19" s="418"/>
      <c r="UMC19" s="418"/>
      <c r="UMD19" s="418"/>
      <c r="UME19" s="418"/>
      <c r="UMF19" s="418"/>
      <c r="UMG19" s="418"/>
      <c r="UMH19" s="418"/>
      <c r="UMI19" s="418"/>
      <c r="UMJ19" s="418"/>
      <c r="UMK19" s="418"/>
      <c r="UML19" s="418"/>
      <c r="UMM19" s="418"/>
      <c r="UMN19" s="418"/>
      <c r="UMO19" s="418"/>
      <c r="UMP19" s="418"/>
      <c r="UMQ19" s="418"/>
      <c r="UMR19" s="418"/>
      <c r="UMS19" s="418"/>
      <c r="UMT19" s="418"/>
      <c r="UMU19" s="418"/>
      <c r="UMV19" s="418"/>
      <c r="UMW19" s="418"/>
      <c r="UMX19" s="418"/>
      <c r="UMY19" s="418"/>
      <c r="UMZ19" s="418"/>
      <c r="UNA19" s="418"/>
      <c r="UNB19" s="418"/>
      <c r="UNC19" s="418"/>
      <c r="UND19" s="418"/>
      <c r="UNE19" s="418"/>
      <c r="UNF19" s="418"/>
      <c r="UNG19" s="418"/>
      <c r="UNH19" s="418"/>
      <c r="UNI19" s="418"/>
      <c r="UNJ19" s="418"/>
      <c r="UNK19" s="418"/>
      <c r="UNL19" s="418"/>
      <c r="UNM19" s="418"/>
      <c r="UNN19" s="418"/>
      <c r="UNO19" s="418"/>
      <c r="UNP19" s="418"/>
      <c r="UNQ19" s="418"/>
      <c r="UNR19" s="418"/>
      <c r="UNS19" s="418"/>
      <c r="UNT19" s="418"/>
      <c r="UNU19" s="418"/>
      <c r="UNV19" s="418"/>
      <c r="UNW19" s="418"/>
      <c r="UNX19" s="418"/>
      <c r="UNY19" s="418"/>
      <c r="UNZ19" s="418"/>
      <c r="UOA19" s="418"/>
      <c r="UOB19" s="418"/>
      <c r="UOC19" s="418"/>
      <c r="UOD19" s="418"/>
      <c r="UOE19" s="418"/>
      <c r="UOF19" s="418"/>
      <c r="UOG19" s="418"/>
      <c r="UOH19" s="418"/>
      <c r="UOI19" s="418"/>
      <c r="UOJ19" s="418"/>
      <c r="UOK19" s="418"/>
      <c r="UOL19" s="418"/>
      <c r="UOM19" s="418"/>
      <c r="UON19" s="418"/>
      <c r="UOO19" s="418"/>
      <c r="UOP19" s="418"/>
      <c r="UOQ19" s="418"/>
      <c r="UOR19" s="418"/>
      <c r="UOS19" s="418"/>
      <c r="UOT19" s="418"/>
      <c r="UOU19" s="418"/>
      <c r="UOV19" s="418"/>
      <c r="UOW19" s="418"/>
      <c r="UOX19" s="418"/>
      <c r="UOY19" s="418"/>
      <c r="UOZ19" s="418"/>
      <c r="UPA19" s="418"/>
      <c r="UPB19" s="418"/>
      <c r="UPC19" s="418"/>
      <c r="UPD19" s="418"/>
      <c r="UPE19" s="418"/>
      <c r="UPF19" s="418"/>
      <c r="UPG19" s="418"/>
      <c r="UPH19" s="418"/>
      <c r="UPI19" s="418"/>
      <c r="UPJ19" s="418"/>
      <c r="UPK19" s="418"/>
      <c r="UPL19" s="418"/>
      <c r="UPM19" s="418"/>
      <c r="UPN19" s="418"/>
      <c r="UPO19" s="418"/>
      <c r="UPP19" s="418"/>
      <c r="UPQ19" s="418"/>
      <c r="UPR19" s="418"/>
      <c r="UPS19" s="418"/>
      <c r="UPT19" s="418"/>
      <c r="UPU19" s="418"/>
      <c r="UPV19" s="418"/>
      <c r="UPW19" s="418"/>
      <c r="UPX19" s="418"/>
      <c r="UPY19" s="418"/>
      <c r="UPZ19" s="418"/>
      <c r="UQA19" s="418"/>
      <c r="UQB19" s="418"/>
      <c r="UQC19" s="418"/>
      <c r="UQD19" s="418"/>
      <c r="UQE19" s="418"/>
      <c r="UQF19" s="418"/>
      <c r="UQG19" s="418"/>
      <c r="UQH19" s="418"/>
      <c r="UQI19" s="418"/>
      <c r="UQJ19" s="418"/>
      <c r="UQK19" s="418"/>
      <c r="UQL19" s="418"/>
      <c r="UQM19" s="418"/>
      <c r="UQN19" s="418"/>
      <c r="UQO19" s="418"/>
      <c r="UQP19" s="418"/>
      <c r="UQQ19" s="418"/>
      <c r="UQR19" s="418"/>
      <c r="UQS19" s="418"/>
      <c r="UQT19" s="418"/>
      <c r="UQU19" s="418"/>
      <c r="UQV19" s="418"/>
      <c r="UQW19" s="418"/>
      <c r="UQX19" s="418"/>
      <c r="UQY19" s="418"/>
      <c r="UQZ19" s="418"/>
      <c r="URA19" s="418"/>
      <c r="URB19" s="418"/>
      <c r="URC19" s="418"/>
      <c r="URD19" s="418"/>
      <c r="URE19" s="418"/>
      <c r="URF19" s="418"/>
      <c r="URG19" s="418"/>
      <c r="URH19" s="418"/>
      <c r="URI19" s="418"/>
      <c r="URJ19" s="418"/>
      <c r="URK19" s="418"/>
      <c r="URL19" s="418"/>
      <c r="URM19" s="418"/>
      <c r="URN19" s="418"/>
      <c r="URO19" s="418"/>
      <c r="URP19" s="418"/>
      <c r="URQ19" s="418"/>
      <c r="URR19" s="418"/>
      <c r="URS19" s="418"/>
      <c r="URT19" s="418"/>
      <c r="URU19" s="418"/>
      <c r="URV19" s="418"/>
      <c r="URW19" s="418"/>
      <c r="URX19" s="418"/>
      <c r="URY19" s="418"/>
      <c r="URZ19" s="418"/>
      <c r="USA19" s="418"/>
      <c r="USB19" s="418"/>
      <c r="USC19" s="418"/>
      <c r="USD19" s="418"/>
      <c r="USE19" s="418"/>
      <c r="USF19" s="418"/>
      <c r="USG19" s="418"/>
      <c r="USH19" s="418"/>
      <c r="USI19" s="418"/>
      <c r="USJ19" s="418"/>
      <c r="USK19" s="418"/>
      <c r="USL19" s="418"/>
      <c r="USM19" s="418"/>
      <c r="USN19" s="418"/>
      <c r="USO19" s="418"/>
      <c r="USP19" s="418"/>
      <c r="USQ19" s="418"/>
      <c r="USR19" s="418"/>
      <c r="USS19" s="418"/>
      <c r="UST19" s="418"/>
      <c r="USU19" s="418"/>
      <c r="USV19" s="418"/>
      <c r="USW19" s="418"/>
      <c r="USX19" s="418"/>
      <c r="USY19" s="418"/>
      <c r="USZ19" s="418"/>
      <c r="UTA19" s="418"/>
      <c r="UTB19" s="418"/>
      <c r="UTC19" s="418"/>
      <c r="UTD19" s="418"/>
      <c r="UTE19" s="418"/>
      <c r="UTF19" s="418"/>
      <c r="UTG19" s="418"/>
      <c r="UTH19" s="418"/>
      <c r="UTI19" s="418"/>
      <c r="UTJ19" s="418"/>
      <c r="UTK19" s="418"/>
      <c r="UTL19" s="418"/>
      <c r="UTM19" s="418"/>
      <c r="UTN19" s="418"/>
      <c r="UTO19" s="418"/>
      <c r="UTP19" s="418"/>
      <c r="UTQ19" s="418"/>
      <c r="UTR19" s="418"/>
      <c r="UTS19" s="418"/>
      <c r="UTT19" s="418"/>
      <c r="UTU19" s="418"/>
      <c r="UTV19" s="418"/>
      <c r="UTW19" s="418"/>
      <c r="UTX19" s="418"/>
      <c r="UTY19" s="418"/>
      <c r="UTZ19" s="418"/>
      <c r="UUA19" s="418"/>
      <c r="UUB19" s="418"/>
      <c r="UUC19" s="418"/>
      <c r="UUD19" s="418"/>
      <c r="UUE19" s="418"/>
      <c r="UUF19" s="418"/>
      <c r="UUG19" s="418"/>
      <c r="UUH19" s="418"/>
      <c r="UUI19" s="418"/>
      <c r="UUJ19" s="418"/>
      <c r="UUK19" s="418"/>
      <c r="UUL19" s="418"/>
      <c r="UUM19" s="418"/>
      <c r="UUN19" s="418"/>
      <c r="UUO19" s="418"/>
      <c r="UUP19" s="418"/>
      <c r="UUQ19" s="418"/>
      <c r="UUR19" s="418"/>
      <c r="UUS19" s="418"/>
      <c r="UUT19" s="418"/>
      <c r="UUU19" s="418"/>
      <c r="UUV19" s="418"/>
      <c r="UUW19" s="418"/>
      <c r="UUX19" s="418"/>
      <c r="UUY19" s="418"/>
      <c r="UUZ19" s="418"/>
      <c r="UVA19" s="418"/>
      <c r="UVB19" s="418"/>
      <c r="UVC19" s="418"/>
      <c r="UVD19" s="418"/>
      <c r="UVE19" s="418"/>
      <c r="UVF19" s="418"/>
      <c r="UVG19" s="418"/>
      <c r="UVH19" s="418"/>
      <c r="UVI19" s="418"/>
      <c r="UVJ19" s="418"/>
      <c r="UVK19" s="418"/>
      <c r="UVL19" s="418"/>
      <c r="UVM19" s="418"/>
      <c r="UVN19" s="418"/>
      <c r="UVO19" s="418"/>
      <c r="UVP19" s="418"/>
      <c r="UVQ19" s="418"/>
      <c r="UVR19" s="418"/>
      <c r="UVS19" s="418"/>
      <c r="UVT19" s="418"/>
      <c r="UVU19" s="418"/>
      <c r="UVV19" s="418"/>
      <c r="UVW19" s="418"/>
      <c r="UVX19" s="418"/>
      <c r="UVY19" s="418"/>
      <c r="UVZ19" s="418"/>
      <c r="UWA19" s="418"/>
      <c r="UWB19" s="418"/>
      <c r="UWC19" s="418"/>
      <c r="UWD19" s="418"/>
      <c r="UWE19" s="418"/>
      <c r="UWF19" s="418"/>
      <c r="UWG19" s="418"/>
      <c r="UWH19" s="418"/>
      <c r="UWI19" s="418"/>
      <c r="UWJ19" s="418"/>
      <c r="UWK19" s="418"/>
      <c r="UWL19" s="418"/>
      <c r="UWM19" s="418"/>
      <c r="UWN19" s="418"/>
      <c r="UWO19" s="418"/>
      <c r="UWP19" s="418"/>
      <c r="UWQ19" s="418"/>
      <c r="UWR19" s="418"/>
      <c r="UWS19" s="418"/>
      <c r="UWT19" s="418"/>
      <c r="UWU19" s="418"/>
      <c r="UWV19" s="418"/>
      <c r="UWW19" s="418"/>
      <c r="UWX19" s="418"/>
      <c r="UWY19" s="418"/>
      <c r="UWZ19" s="418"/>
      <c r="UXA19" s="418"/>
      <c r="UXB19" s="418"/>
      <c r="UXC19" s="418"/>
      <c r="UXD19" s="418"/>
      <c r="UXE19" s="418"/>
      <c r="UXF19" s="418"/>
      <c r="UXG19" s="418"/>
      <c r="UXH19" s="418"/>
      <c r="UXI19" s="418"/>
      <c r="UXJ19" s="418"/>
      <c r="UXK19" s="418"/>
      <c r="UXL19" s="418"/>
      <c r="UXM19" s="418"/>
      <c r="UXN19" s="418"/>
      <c r="UXO19" s="418"/>
      <c r="UXP19" s="418"/>
      <c r="UXQ19" s="418"/>
      <c r="UXR19" s="418"/>
      <c r="UXS19" s="418"/>
      <c r="UXT19" s="418"/>
      <c r="UXU19" s="418"/>
      <c r="UXV19" s="418"/>
      <c r="UXW19" s="418"/>
      <c r="UXX19" s="418"/>
      <c r="UXY19" s="418"/>
      <c r="UXZ19" s="418"/>
      <c r="UYA19" s="418"/>
      <c r="UYB19" s="418"/>
      <c r="UYC19" s="418"/>
      <c r="UYD19" s="418"/>
      <c r="UYE19" s="418"/>
      <c r="UYF19" s="418"/>
      <c r="UYG19" s="418"/>
      <c r="UYH19" s="418"/>
      <c r="UYI19" s="418"/>
      <c r="UYJ19" s="418"/>
      <c r="UYK19" s="418"/>
      <c r="UYL19" s="418"/>
      <c r="UYM19" s="418"/>
      <c r="UYN19" s="418"/>
      <c r="UYO19" s="418"/>
      <c r="UYP19" s="418"/>
      <c r="UYQ19" s="418"/>
      <c r="UYR19" s="418"/>
      <c r="UYS19" s="418"/>
      <c r="UYT19" s="418"/>
      <c r="UYU19" s="418"/>
      <c r="UYV19" s="418"/>
      <c r="UYW19" s="418"/>
      <c r="UYX19" s="418"/>
      <c r="UYY19" s="418"/>
      <c r="UYZ19" s="418"/>
      <c r="UZA19" s="418"/>
      <c r="UZB19" s="418"/>
      <c r="UZC19" s="418"/>
      <c r="UZD19" s="418"/>
      <c r="UZE19" s="418"/>
      <c r="UZF19" s="418"/>
      <c r="UZG19" s="418"/>
      <c r="UZH19" s="418"/>
      <c r="UZI19" s="418"/>
      <c r="UZJ19" s="418"/>
      <c r="UZK19" s="418"/>
      <c r="UZL19" s="418"/>
      <c r="UZM19" s="418"/>
      <c r="UZN19" s="418"/>
      <c r="UZO19" s="418"/>
      <c r="UZP19" s="418"/>
      <c r="UZQ19" s="418"/>
      <c r="UZR19" s="418"/>
      <c r="UZS19" s="418"/>
      <c r="UZT19" s="418"/>
      <c r="UZU19" s="418"/>
      <c r="UZV19" s="418"/>
      <c r="UZW19" s="418"/>
      <c r="UZX19" s="418"/>
      <c r="UZY19" s="418"/>
      <c r="UZZ19" s="418"/>
      <c r="VAA19" s="418"/>
      <c r="VAB19" s="418"/>
      <c r="VAC19" s="418"/>
      <c r="VAD19" s="418"/>
      <c r="VAE19" s="418"/>
      <c r="VAF19" s="418"/>
      <c r="VAG19" s="418"/>
      <c r="VAH19" s="418"/>
      <c r="VAI19" s="418"/>
      <c r="VAJ19" s="418"/>
      <c r="VAK19" s="418"/>
      <c r="VAL19" s="418"/>
      <c r="VAM19" s="418"/>
      <c r="VAN19" s="418"/>
      <c r="VAO19" s="418"/>
      <c r="VAP19" s="418"/>
      <c r="VAQ19" s="418"/>
      <c r="VAR19" s="418"/>
      <c r="VAS19" s="418"/>
      <c r="VAT19" s="418"/>
      <c r="VAU19" s="418"/>
      <c r="VAV19" s="418"/>
      <c r="VAW19" s="418"/>
      <c r="VAX19" s="418"/>
      <c r="VAY19" s="418"/>
      <c r="VAZ19" s="418"/>
      <c r="VBA19" s="418"/>
      <c r="VBB19" s="418"/>
      <c r="VBC19" s="418"/>
      <c r="VBD19" s="418"/>
      <c r="VBE19" s="418"/>
      <c r="VBF19" s="418"/>
      <c r="VBG19" s="418"/>
      <c r="VBH19" s="418"/>
      <c r="VBI19" s="418"/>
      <c r="VBJ19" s="418"/>
      <c r="VBK19" s="418"/>
      <c r="VBL19" s="418"/>
      <c r="VBM19" s="418"/>
      <c r="VBN19" s="418"/>
      <c r="VBO19" s="418"/>
      <c r="VBP19" s="418"/>
      <c r="VBQ19" s="418"/>
      <c r="VBR19" s="418"/>
      <c r="VBS19" s="418"/>
      <c r="VBT19" s="418"/>
      <c r="VBU19" s="418"/>
      <c r="VBV19" s="418"/>
      <c r="VBW19" s="418"/>
      <c r="VBX19" s="418"/>
      <c r="VBY19" s="418"/>
      <c r="VBZ19" s="418"/>
      <c r="VCA19" s="418"/>
      <c r="VCB19" s="418"/>
      <c r="VCC19" s="418"/>
      <c r="VCD19" s="418"/>
      <c r="VCE19" s="418"/>
      <c r="VCF19" s="418"/>
      <c r="VCG19" s="418"/>
      <c r="VCH19" s="418"/>
      <c r="VCI19" s="418"/>
      <c r="VCJ19" s="418"/>
      <c r="VCK19" s="418"/>
      <c r="VCL19" s="418"/>
      <c r="VCM19" s="418"/>
      <c r="VCN19" s="418"/>
      <c r="VCO19" s="418"/>
      <c r="VCP19" s="418"/>
      <c r="VCQ19" s="418"/>
      <c r="VCR19" s="418"/>
      <c r="VCS19" s="418"/>
      <c r="VCT19" s="418"/>
      <c r="VCU19" s="418"/>
      <c r="VCV19" s="418"/>
      <c r="VCW19" s="418"/>
      <c r="VCX19" s="418"/>
      <c r="VCY19" s="418"/>
      <c r="VCZ19" s="418"/>
      <c r="VDA19" s="418"/>
      <c r="VDB19" s="418"/>
      <c r="VDC19" s="418"/>
      <c r="VDD19" s="418"/>
      <c r="VDE19" s="418"/>
      <c r="VDF19" s="418"/>
      <c r="VDG19" s="418"/>
      <c r="VDH19" s="418"/>
      <c r="VDI19" s="418"/>
      <c r="VDJ19" s="418"/>
      <c r="VDK19" s="418"/>
      <c r="VDL19" s="418"/>
      <c r="VDM19" s="418"/>
      <c r="VDN19" s="418"/>
      <c r="VDO19" s="418"/>
      <c r="VDP19" s="418"/>
      <c r="VDQ19" s="418"/>
      <c r="VDR19" s="418"/>
      <c r="VDS19" s="418"/>
      <c r="VDT19" s="418"/>
      <c r="VDU19" s="418"/>
      <c r="VDV19" s="418"/>
      <c r="VDW19" s="418"/>
      <c r="VDX19" s="418"/>
      <c r="VDY19" s="418"/>
      <c r="VDZ19" s="418"/>
      <c r="VEA19" s="418"/>
      <c r="VEB19" s="418"/>
      <c r="VEC19" s="418"/>
      <c r="VED19" s="418"/>
      <c r="VEE19" s="418"/>
      <c r="VEF19" s="418"/>
      <c r="VEG19" s="418"/>
      <c r="VEH19" s="418"/>
      <c r="VEI19" s="418"/>
      <c r="VEJ19" s="418"/>
      <c r="VEK19" s="418"/>
      <c r="VEL19" s="418"/>
      <c r="VEM19" s="418"/>
      <c r="VEN19" s="418"/>
      <c r="VEO19" s="418"/>
      <c r="VEP19" s="418"/>
      <c r="VEQ19" s="418"/>
      <c r="VER19" s="418"/>
      <c r="VES19" s="418"/>
      <c r="VET19" s="418"/>
      <c r="VEU19" s="418"/>
      <c r="VEV19" s="418"/>
      <c r="VEW19" s="418"/>
      <c r="VEX19" s="418"/>
      <c r="VEY19" s="418"/>
      <c r="VEZ19" s="418"/>
      <c r="VFA19" s="418"/>
      <c r="VFB19" s="418"/>
      <c r="VFC19" s="418"/>
      <c r="VFD19" s="418"/>
      <c r="VFE19" s="418"/>
      <c r="VFF19" s="418"/>
      <c r="VFG19" s="418"/>
      <c r="VFH19" s="418"/>
      <c r="VFI19" s="418"/>
      <c r="VFJ19" s="418"/>
      <c r="VFK19" s="418"/>
      <c r="VFL19" s="418"/>
      <c r="VFM19" s="418"/>
      <c r="VFN19" s="418"/>
      <c r="VFO19" s="418"/>
      <c r="VFP19" s="418"/>
      <c r="VFQ19" s="418"/>
      <c r="VFR19" s="418"/>
      <c r="VFS19" s="418"/>
      <c r="VFT19" s="418"/>
      <c r="VFU19" s="418"/>
      <c r="VFV19" s="418"/>
      <c r="VFW19" s="418"/>
      <c r="VFX19" s="418"/>
      <c r="VFY19" s="418"/>
      <c r="VFZ19" s="418"/>
      <c r="VGA19" s="418"/>
      <c r="VGB19" s="418"/>
      <c r="VGC19" s="418"/>
      <c r="VGD19" s="418"/>
      <c r="VGE19" s="418"/>
      <c r="VGF19" s="418"/>
      <c r="VGG19" s="418"/>
      <c r="VGH19" s="418"/>
      <c r="VGI19" s="418"/>
      <c r="VGJ19" s="418"/>
      <c r="VGK19" s="418"/>
      <c r="VGL19" s="418"/>
      <c r="VGM19" s="418"/>
      <c r="VGN19" s="418"/>
      <c r="VGO19" s="418"/>
      <c r="VGP19" s="418"/>
      <c r="VGQ19" s="418"/>
      <c r="VGR19" s="418"/>
      <c r="VGS19" s="418"/>
      <c r="VGT19" s="418"/>
      <c r="VGU19" s="418"/>
      <c r="VGV19" s="418"/>
      <c r="VGW19" s="418"/>
      <c r="VGX19" s="418"/>
      <c r="VGY19" s="418"/>
      <c r="VGZ19" s="418"/>
      <c r="VHA19" s="418"/>
      <c r="VHB19" s="418"/>
      <c r="VHC19" s="418"/>
      <c r="VHD19" s="418"/>
      <c r="VHE19" s="418"/>
      <c r="VHF19" s="418"/>
      <c r="VHG19" s="418"/>
      <c r="VHH19" s="418"/>
      <c r="VHI19" s="418"/>
      <c r="VHJ19" s="418"/>
      <c r="VHK19" s="418"/>
      <c r="VHL19" s="418"/>
      <c r="VHM19" s="418"/>
      <c r="VHN19" s="418"/>
      <c r="VHO19" s="418"/>
      <c r="VHP19" s="418"/>
      <c r="VHQ19" s="418"/>
      <c r="VHR19" s="418"/>
      <c r="VHS19" s="418"/>
      <c r="VHT19" s="418"/>
      <c r="VHU19" s="418"/>
      <c r="VHV19" s="418"/>
      <c r="VHW19" s="418"/>
      <c r="VHX19" s="418"/>
      <c r="VHY19" s="418"/>
      <c r="VHZ19" s="418"/>
      <c r="VIA19" s="418"/>
      <c r="VIB19" s="418"/>
      <c r="VIC19" s="418"/>
      <c r="VID19" s="418"/>
      <c r="VIE19" s="418"/>
      <c r="VIF19" s="418"/>
      <c r="VIG19" s="418"/>
      <c r="VIH19" s="418"/>
      <c r="VII19" s="418"/>
      <c r="VIJ19" s="418"/>
      <c r="VIK19" s="418"/>
      <c r="VIL19" s="418"/>
      <c r="VIM19" s="418"/>
      <c r="VIN19" s="418"/>
      <c r="VIO19" s="418"/>
      <c r="VIP19" s="418"/>
      <c r="VIQ19" s="418"/>
      <c r="VIR19" s="418"/>
      <c r="VIS19" s="418"/>
      <c r="VIT19" s="418"/>
      <c r="VIU19" s="418"/>
      <c r="VIV19" s="418"/>
      <c r="VIW19" s="418"/>
      <c r="VIX19" s="418"/>
      <c r="VIY19" s="418"/>
      <c r="VIZ19" s="418"/>
      <c r="VJA19" s="418"/>
      <c r="VJB19" s="418"/>
      <c r="VJC19" s="418"/>
      <c r="VJD19" s="418"/>
      <c r="VJE19" s="418"/>
      <c r="VJF19" s="418"/>
      <c r="VJG19" s="418"/>
      <c r="VJH19" s="418"/>
      <c r="VJI19" s="418"/>
      <c r="VJJ19" s="418"/>
      <c r="VJK19" s="418"/>
      <c r="VJL19" s="418"/>
      <c r="VJM19" s="418"/>
      <c r="VJN19" s="418"/>
      <c r="VJO19" s="418"/>
      <c r="VJP19" s="418"/>
      <c r="VJQ19" s="418"/>
      <c r="VJR19" s="418"/>
      <c r="VJS19" s="418"/>
      <c r="VJT19" s="418"/>
      <c r="VJU19" s="418"/>
      <c r="VJV19" s="418"/>
      <c r="VJW19" s="418"/>
      <c r="VJX19" s="418"/>
      <c r="VJY19" s="418"/>
      <c r="VJZ19" s="418"/>
      <c r="VKA19" s="418"/>
      <c r="VKB19" s="418"/>
      <c r="VKC19" s="418"/>
      <c r="VKD19" s="418"/>
      <c r="VKE19" s="418"/>
      <c r="VKF19" s="418"/>
      <c r="VKG19" s="418"/>
      <c r="VKH19" s="418"/>
      <c r="VKI19" s="418"/>
      <c r="VKJ19" s="418"/>
      <c r="VKK19" s="418"/>
      <c r="VKL19" s="418"/>
      <c r="VKM19" s="418"/>
      <c r="VKN19" s="418"/>
      <c r="VKO19" s="418"/>
      <c r="VKP19" s="418"/>
      <c r="VKQ19" s="418"/>
      <c r="VKR19" s="418"/>
      <c r="VKS19" s="418"/>
      <c r="VKT19" s="418"/>
      <c r="VKU19" s="418"/>
      <c r="VKV19" s="418"/>
      <c r="VKW19" s="418"/>
      <c r="VKX19" s="418"/>
      <c r="VKY19" s="418"/>
      <c r="VKZ19" s="418"/>
      <c r="VLA19" s="418"/>
      <c r="VLB19" s="418"/>
      <c r="VLC19" s="418"/>
      <c r="VLD19" s="418"/>
      <c r="VLE19" s="418"/>
      <c r="VLF19" s="418"/>
      <c r="VLG19" s="418"/>
      <c r="VLH19" s="418"/>
      <c r="VLI19" s="418"/>
      <c r="VLJ19" s="418"/>
      <c r="VLK19" s="418"/>
      <c r="VLL19" s="418"/>
      <c r="VLM19" s="418"/>
      <c r="VLN19" s="418"/>
      <c r="VLO19" s="418"/>
      <c r="VLP19" s="418"/>
      <c r="VLQ19" s="418"/>
      <c r="VLR19" s="418"/>
      <c r="VLS19" s="418"/>
      <c r="VLT19" s="418"/>
      <c r="VLU19" s="418"/>
      <c r="VLV19" s="418"/>
      <c r="VLW19" s="418"/>
      <c r="VLX19" s="418"/>
      <c r="VLY19" s="418"/>
      <c r="VLZ19" s="418"/>
      <c r="VMA19" s="418"/>
      <c r="VMB19" s="418"/>
      <c r="VMC19" s="418"/>
      <c r="VMD19" s="418"/>
      <c r="VME19" s="418"/>
      <c r="VMF19" s="418"/>
      <c r="VMG19" s="418"/>
      <c r="VMH19" s="418"/>
      <c r="VMI19" s="418"/>
      <c r="VMJ19" s="418"/>
      <c r="VMK19" s="418"/>
      <c r="VML19" s="418"/>
      <c r="VMM19" s="418"/>
      <c r="VMN19" s="418"/>
      <c r="VMO19" s="418"/>
      <c r="VMP19" s="418"/>
      <c r="VMQ19" s="418"/>
      <c r="VMR19" s="418"/>
      <c r="VMS19" s="418"/>
      <c r="VMT19" s="418"/>
      <c r="VMU19" s="418"/>
      <c r="VMV19" s="418"/>
      <c r="VMW19" s="418"/>
      <c r="VMX19" s="418"/>
      <c r="VMY19" s="418"/>
      <c r="VMZ19" s="418"/>
      <c r="VNA19" s="418"/>
      <c r="VNB19" s="418"/>
      <c r="VNC19" s="418"/>
      <c r="VND19" s="418"/>
      <c r="VNE19" s="418"/>
      <c r="VNF19" s="418"/>
      <c r="VNG19" s="418"/>
      <c r="VNH19" s="418"/>
      <c r="VNI19" s="418"/>
      <c r="VNJ19" s="418"/>
      <c r="VNK19" s="418"/>
      <c r="VNL19" s="418"/>
      <c r="VNM19" s="418"/>
      <c r="VNN19" s="418"/>
      <c r="VNO19" s="418"/>
      <c r="VNP19" s="418"/>
      <c r="VNQ19" s="418"/>
      <c r="VNR19" s="418"/>
      <c r="VNS19" s="418"/>
      <c r="VNT19" s="418"/>
      <c r="VNU19" s="418"/>
      <c r="VNV19" s="418"/>
      <c r="VNW19" s="418"/>
      <c r="VNX19" s="418"/>
      <c r="VNY19" s="418"/>
      <c r="VNZ19" s="418"/>
      <c r="VOA19" s="418"/>
      <c r="VOB19" s="418"/>
      <c r="VOC19" s="418"/>
      <c r="VOD19" s="418"/>
      <c r="VOE19" s="418"/>
      <c r="VOF19" s="418"/>
      <c r="VOG19" s="418"/>
      <c r="VOH19" s="418"/>
      <c r="VOI19" s="418"/>
      <c r="VOJ19" s="418"/>
      <c r="VOK19" s="418"/>
      <c r="VOL19" s="418"/>
      <c r="VOM19" s="418"/>
      <c r="VON19" s="418"/>
      <c r="VOO19" s="418"/>
      <c r="VOP19" s="418"/>
      <c r="VOQ19" s="418"/>
      <c r="VOR19" s="418"/>
      <c r="VOS19" s="418"/>
      <c r="VOT19" s="418"/>
      <c r="VOU19" s="418"/>
      <c r="VOV19" s="418"/>
      <c r="VOW19" s="418"/>
      <c r="VOX19" s="418"/>
      <c r="VOY19" s="418"/>
      <c r="VOZ19" s="418"/>
      <c r="VPA19" s="418"/>
      <c r="VPB19" s="418"/>
      <c r="VPC19" s="418"/>
      <c r="VPD19" s="418"/>
      <c r="VPE19" s="418"/>
      <c r="VPF19" s="418"/>
      <c r="VPG19" s="418"/>
      <c r="VPH19" s="418"/>
      <c r="VPI19" s="418"/>
      <c r="VPJ19" s="418"/>
      <c r="VPK19" s="418"/>
      <c r="VPL19" s="418"/>
      <c r="VPM19" s="418"/>
      <c r="VPN19" s="418"/>
      <c r="VPO19" s="418"/>
      <c r="VPP19" s="418"/>
      <c r="VPQ19" s="418"/>
      <c r="VPR19" s="418"/>
      <c r="VPS19" s="418"/>
      <c r="VPT19" s="418"/>
      <c r="VPU19" s="418"/>
      <c r="VPV19" s="418"/>
      <c r="VPW19" s="418"/>
      <c r="VPX19" s="418"/>
      <c r="VPY19" s="418"/>
      <c r="VPZ19" s="418"/>
      <c r="VQA19" s="418"/>
      <c r="VQB19" s="418"/>
      <c r="VQC19" s="418"/>
      <c r="VQD19" s="418"/>
      <c r="VQE19" s="418"/>
      <c r="VQF19" s="418"/>
      <c r="VQG19" s="418"/>
      <c r="VQH19" s="418"/>
      <c r="VQI19" s="418"/>
      <c r="VQJ19" s="418"/>
      <c r="VQK19" s="418"/>
      <c r="VQL19" s="418"/>
      <c r="VQM19" s="418"/>
      <c r="VQN19" s="418"/>
      <c r="VQO19" s="418"/>
      <c r="VQP19" s="418"/>
      <c r="VQQ19" s="418"/>
      <c r="VQR19" s="418"/>
      <c r="VQS19" s="418"/>
      <c r="VQT19" s="418"/>
      <c r="VQU19" s="418"/>
      <c r="VQV19" s="418"/>
      <c r="VQW19" s="418"/>
      <c r="VQX19" s="418"/>
      <c r="VQY19" s="418"/>
      <c r="VQZ19" s="418"/>
      <c r="VRA19" s="418"/>
      <c r="VRB19" s="418"/>
      <c r="VRC19" s="418"/>
      <c r="VRD19" s="418"/>
      <c r="VRE19" s="418"/>
      <c r="VRF19" s="418"/>
      <c r="VRG19" s="418"/>
      <c r="VRH19" s="418"/>
      <c r="VRI19" s="418"/>
      <c r="VRJ19" s="418"/>
      <c r="VRK19" s="418"/>
      <c r="VRL19" s="418"/>
      <c r="VRM19" s="418"/>
      <c r="VRN19" s="418"/>
      <c r="VRO19" s="418"/>
      <c r="VRP19" s="418"/>
      <c r="VRQ19" s="418"/>
      <c r="VRR19" s="418"/>
      <c r="VRS19" s="418"/>
      <c r="VRT19" s="418"/>
      <c r="VRU19" s="418"/>
      <c r="VRV19" s="418"/>
      <c r="VRW19" s="418"/>
      <c r="VRX19" s="418"/>
      <c r="VRY19" s="418"/>
      <c r="VRZ19" s="418"/>
      <c r="VSA19" s="418"/>
      <c r="VSB19" s="418"/>
      <c r="VSC19" s="418"/>
      <c r="VSD19" s="418"/>
      <c r="VSE19" s="418"/>
      <c r="VSF19" s="418"/>
      <c r="VSG19" s="418"/>
      <c r="VSH19" s="418"/>
      <c r="VSI19" s="418"/>
      <c r="VSJ19" s="418"/>
      <c r="VSK19" s="418"/>
      <c r="VSL19" s="418"/>
      <c r="VSM19" s="418"/>
      <c r="VSN19" s="418"/>
      <c r="VSO19" s="418"/>
      <c r="VSP19" s="418"/>
      <c r="VSQ19" s="418"/>
      <c r="VSR19" s="418"/>
      <c r="VSS19" s="418"/>
      <c r="VST19" s="418"/>
      <c r="VSU19" s="418"/>
      <c r="VSV19" s="418"/>
      <c r="VSW19" s="418"/>
      <c r="VSX19" s="418"/>
      <c r="VSY19" s="418"/>
      <c r="VSZ19" s="418"/>
      <c r="VTA19" s="418"/>
      <c r="VTB19" s="418"/>
      <c r="VTC19" s="418"/>
      <c r="VTD19" s="418"/>
      <c r="VTE19" s="418"/>
      <c r="VTF19" s="418"/>
      <c r="VTG19" s="418"/>
      <c r="VTH19" s="418"/>
      <c r="VTI19" s="418"/>
      <c r="VTJ19" s="418"/>
      <c r="VTK19" s="418"/>
      <c r="VTL19" s="418"/>
      <c r="VTM19" s="418"/>
      <c r="VTN19" s="418"/>
      <c r="VTO19" s="418"/>
      <c r="VTP19" s="418"/>
      <c r="VTQ19" s="418"/>
      <c r="VTR19" s="418"/>
      <c r="VTS19" s="418"/>
      <c r="VTT19" s="418"/>
      <c r="VTU19" s="418"/>
      <c r="VTV19" s="418"/>
      <c r="VTW19" s="418"/>
      <c r="VTX19" s="418"/>
      <c r="VTY19" s="418"/>
      <c r="VTZ19" s="418"/>
      <c r="VUA19" s="418"/>
      <c r="VUB19" s="418"/>
      <c r="VUC19" s="418"/>
      <c r="VUD19" s="418"/>
      <c r="VUE19" s="418"/>
      <c r="VUF19" s="418"/>
      <c r="VUG19" s="418"/>
      <c r="VUH19" s="418"/>
      <c r="VUI19" s="418"/>
      <c r="VUJ19" s="418"/>
      <c r="VUK19" s="418"/>
      <c r="VUL19" s="418"/>
      <c r="VUM19" s="418"/>
      <c r="VUN19" s="418"/>
      <c r="VUO19" s="418"/>
      <c r="VUP19" s="418"/>
      <c r="VUQ19" s="418"/>
      <c r="VUR19" s="418"/>
      <c r="VUS19" s="418"/>
      <c r="VUT19" s="418"/>
      <c r="VUU19" s="418"/>
      <c r="VUV19" s="418"/>
      <c r="VUW19" s="418"/>
      <c r="VUX19" s="418"/>
      <c r="VUY19" s="418"/>
      <c r="VUZ19" s="418"/>
      <c r="VVA19" s="418"/>
      <c r="VVB19" s="418"/>
      <c r="VVC19" s="418"/>
      <c r="VVD19" s="418"/>
      <c r="VVE19" s="418"/>
      <c r="VVF19" s="418"/>
      <c r="VVG19" s="418"/>
      <c r="VVH19" s="418"/>
      <c r="VVI19" s="418"/>
      <c r="VVJ19" s="418"/>
      <c r="VVK19" s="418"/>
      <c r="VVL19" s="418"/>
      <c r="VVM19" s="418"/>
      <c r="VVN19" s="418"/>
      <c r="VVO19" s="418"/>
      <c r="VVP19" s="418"/>
      <c r="VVQ19" s="418"/>
      <c r="VVR19" s="418"/>
      <c r="VVS19" s="418"/>
      <c r="VVT19" s="418"/>
      <c r="VVU19" s="418"/>
      <c r="VVV19" s="418"/>
      <c r="VVW19" s="418"/>
      <c r="VVX19" s="418"/>
      <c r="VVY19" s="418"/>
      <c r="VVZ19" s="418"/>
      <c r="VWA19" s="418"/>
      <c r="VWB19" s="418"/>
      <c r="VWC19" s="418"/>
      <c r="VWD19" s="418"/>
      <c r="VWE19" s="418"/>
      <c r="VWF19" s="418"/>
      <c r="VWG19" s="418"/>
      <c r="VWH19" s="418"/>
      <c r="VWI19" s="418"/>
      <c r="VWJ19" s="418"/>
      <c r="VWK19" s="418"/>
      <c r="VWL19" s="418"/>
      <c r="VWM19" s="418"/>
      <c r="VWN19" s="418"/>
      <c r="VWO19" s="418"/>
      <c r="VWP19" s="418"/>
      <c r="VWQ19" s="418"/>
      <c r="VWR19" s="418"/>
      <c r="VWS19" s="418"/>
      <c r="VWT19" s="418"/>
      <c r="VWU19" s="418"/>
      <c r="VWV19" s="418"/>
      <c r="VWW19" s="418"/>
      <c r="VWX19" s="418"/>
      <c r="VWY19" s="418"/>
      <c r="VWZ19" s="418"/>
      <c r="VXA19" s="418"/>
      <c r="VXB19" s="418"/>
      <c r="VXC19" s="418"/>
      <c r="VXD19" s="418"/>
      <c r="VXE19" s="418"/>
      <c r="VXF19" s="418"/>
      <c r="VXG19" s="418"/>
      <c r="VXH19" s="418"/>
      <c r="VXI19" s="418"/>
      <c r="VXJ19" s="418"/>
      <c r="VXK19" s="418"/>
      <c r="VXL19" s="418"/>
      <c r="VXM19" s="418"/>
      <c r="VXN19" s="418"/>
      <c r="VXO19" s="418"/>
      <c r="VXP19" s="418"/>
      <c r="VXQ19" s="418"/>
      <c r="VXR19" s="418"/>
      <c r="VXS19" s="418"/>
      <c r="VXT19" s="418"/>
      <c r="VXU19" s="418"/>
      <c r="VXV19" s="418"/>
      <c r="VXW19" s="418"/>
      <c r="VXX19" s="418"/>
      <c r="VXY19" s="418"/>
      <c r="VXZ19" s="418"/>
      <c r="VYA19" s="418"/>
      <c r="VYB19" s="418"/>
      <c r="VYC19" s="418"/>
      <c r="VYD19" s="418"/>
      <c r="VYE19" s="418"/>
      <c r="VYF19" s="418"/>
      <c r="VYG19" s="418"/>
      <c r="VYH19" s="418"/>
      <c r="VYI19" s="418"/>
      <c r="VYJ19" s="418"/>
      <c r="VYK19" s="418"/>
      <c r="VYL19" s="418"/>
      <c r="VYM19" s="418"/>
      <c r="VYN19" s="418"/>
      <c r="VYO19" s="418"/>
      <c r="VYP19" s="418"/>
      <c r="VYQ19" s="418"/>
      <c r="VYR19" s="418"/>
      <c r="VYS19" s="418"/>
      <c r="VYT19" s="418"/>
      <c r="VYU19" s="418"/>
      <c r="VYV19" s="418"/>
      <c r="VYW19" s="418"/>
      <c r="VYX19" s="418"/>
      <c r="VYY19" s="418"/>
      <c r="VYZ19" s="418"/>
      <c r="VZA19" s="418"/>
      <c r="VZB19" s="418"/>
      <c r="VZC19" s="418"/>
      <c r="VZD19" s="418"/>
      <c r="VZE19" s="418"/>
      <c r="VZF19" s="418"/>
      <c r="VZG19" s="418"/>
      <c r="VZH19" s="418"/>
      <c r="VZI19" s="418"/>
      <c r="VZJ19" s="418"/>
      <c r="VZK19" s="418"/>
      <c r="VZL19" s="418"/>
      <c r="VZM19" s="418"/>
      <c r="VZN19" s="418"/>
      <c r="VZO19" s="418"/>
      <c r="VZP19" s="418"/>
      <c r="VZQ19" s="418"/>
      <c r="VZR19" s="418"/>
      <c r="VZS19" s="418"/>
      <c r="VZT19" s="418"/>
      <c r="VZU19" s="418"/>
      <c r="VZV19" s="418"/>
      <c r="VZW19" s="418"/>
      <c r="VZX19" s="418"/>
      <c r="VZY19" s="418"/>
      <c r="VZZ19" s="418"/>
      <c r="WAA19" s="418"/>
      <c r="WAB19" s="418"/>
      <c r="WAC19" s="418"/>
      <c r="WAD19" s="418"/>
      <c r="WAE19" s="418"/>
      <c r="WAF19" s="418"/>
      <c r="WAG19" s="418"/>
      <c r="WAH19" s="418"/>
      <c r="WAI19" s="418"/>
      <c r="WAJ19" s="418"/>
      <c r="WAK19" s="418"/>
      <c r="WAL19" s="418"/>
      <c r="WAM19" s="418"/>
      <c r="WAN19" s="418"/>
      <c r="WAO19" s="418"/>
      <c r="WAP19" s="418"/>
      <c r="WAQ19" s="418"/>
      <c r="WAR19" s="418"/>
      <c r="WAS19" s="418"/>
      <c r="WAT19" s="418"/>
      <c r="WAU19" s="418"/>
      <c r="WAV19" s="418"/>
      <c r="WAW19" s="418"/>
      <c r="WAX19" s="418"/>
      <c r="WAY19" s="418"/>
      <c r="WAZ19" s="418"/>
      <c r="WBA19" s="418"/>
      <c r="WBB19" s="418"/>
      <c r="WBC19" s="418"/>
      <c r="WBD19" s="418"/>
      <c r="WBE19" s="418"/>
      <c r="WBF19" s="418"/>
      <c r="WBG19" s="418"/>
      <c r="WBH19" s="418"/>
      <c r="WBI19" s="418"/>
      <c r="WBJ19" s="418"/>
      <c r="WBK19" s="418"/>
      <c r="WBL19" s="418"/>
      <c r="WBM19" s="418"/>
      <c r="WBN19" s="418"/>
      <c r="WBO19" s="418"/>
      <c r="WBP19" s="418"/>
      <c r="WBQ19" s="418"/>
      <c r="WBR19" s="418"/>
      <c r="WBS19" s="418"/>
      <c r="WBT19" s="418"/>
      <c r="WBU19" s="418"/>
      <c r="WBV19" s="418"/>
      <c r="WBW19" s="418"/>
      <c r="WBX19" s="418"/>
      <c r="WBY19" s="418"/>
      <c r="WBZ19" s="418"/>
      <c r="WCA19" s="418"/>
      <c r="WCB19" s="418"/>
      <c r="WCC19" s="418"/>
      <c r="WCD19" s="418"/>
      <c r="WCE19" s="418"/>
      <c r="WCF19" s="418"/>
      <c r="WCG19" s="418"/>
      <c r="WCH19" s="418"/>
      <c r="WCI19" s="418"/>
      <c r="WCJ19" s="418"/>
      <c r="WCK19" s="418"/>
      <c r="WCL19" s="418"/>
      <c r="WCM19" s="418"/>
      <c r="WCN19" s="418"/>
      <c r="WCO19" s="418"/>
      <c r="WCP19" s="418"/>
      <c r="WCQ19" s="418"/>
      <c r="WCR19" s="418"/>
      <c r="WCS19" s="418"/>
      <c r="WCT19" s="418"/>
      <c r="WCU19" s="418"/>
      <c r="WCV19" s="418"/>
      <c r="WCW19" s="418"/>
      <c r="WCX19" s="418"/>
      <c r="WCY19" s="418"/>
      <c r="WCZ19" s="418"/>
      <c r="WDA19" s="418"/>
      <c r="WDB19" s="418"/>
      <c r="WDC19" s="418"/>
      <c r="WDD19" s="418"/>
      <c r="WDE19" s="418"/>
      <c r="WDF19" s="418"/>
      <c r="WDG19" s="418"/>
      <c r="WDH19" s="418"/>
      <c r="WDI19" s="418"/>
      <c r="WDJ19" s="418"/>
      <c r="WDK19" s="418"/>
      <c r="WDL19" s="418"/>
      <c r="WDM19" s="418"/>
      <c r="WDN19" s="418"/>
      <c r="WDO19" s="418"/>
      <c r="WDP19" s="418"/>
      <c r="WDQ19" s="418"/>
      <c r="WDR19" s="418"/>
      <c r="WDS19" s="418"/>
      <c r="WDT19" s="418"/>
      <c r="WDU19" s="418"/>
      <c r="WDV19" s="418"/>
      <c r="WDW19" s="418"/>
      <c r="WDX19" s="418"/>
      <c r="WDY19" s="418"/>
      <c r="WDZ19" s="418"/>
      <c r="WEA19" s="418"/>
      <c r="WEB19" s="418"/>
      <c r="WEC19" s="418"/>
      <c r="WED19" s="418"/>
      <c r="WEE19" s="418"/>
      <c r="WEF19" s="418"/>
      <c r="WEG19" s="418"/>
      <c r="WEH19" s="418"/>
      <c r="WEI19" s="418"/>
      <c r="WEJ19" s="418"/>
      <c r="WEK19" s="418"/>
      <c r="WEL19" s="418"/>
      <c r="WEM19" s="418"/>
      <c r="WEN19" s="418"/>
      <c r="WEO19" s="418"/>
      <c r="WEP19" s="418"/>
      <c r="WEQ19" s="418"/>
      <c r="WER19" s="418"/>
      <c r="WES19" s="418"/>
      <c r="WET19" s="418"/>
      <c r="WEU19" s="418"/>
      <c r="WEV19" s="418"/>
      <c r="WEW19" s="418"/>
      <c r="WEX19" s="418"/>
      <c r="WEY19" s="418"/>
      <c r="WEZ19" s="418"/>
      <c r="WFA19" s="418"/>
      <c r="WFB19" s="418"/>
      <c r="WFC19" s="418"/>
      <c r="WFD19" s="418"/>
      <c r="WFE19" s="418"/>
      <c r="WFF19" s="418"/>
      <c r="WFG19" s="418"/>
      <c r="WFH19" s="418"/>
      <c r="WFI19" s="418"/>
      <c r="WFJ19" s="418"/>
      <c r="WFK19" s="418"/>
      <c r="WFL19" s="418"/>
      <c r="WFM19" s="418"/>
      <c r="WFN19" s="418"/>
      <c r="WFO19" s="418"/>
      <c r="WFP19" s="418"/>
      <c r="WFQ19" s="418"/>
      <c r="WFR19" s="418"/>
      <c r="WFS19" s="418"/>
      <c r="WFT19" s="418"/>
      <c r="WFU19" s="418"/>
      <c r="WFV19" s="418"/>
      <c r="WFW19" s="418"/>
      <c r="WFX19" s="418"/>
      <c r="WFY19" s="418"/>
      <c r="WFZ19" s="418"/>
      <c r="WGA19" s="418"/>
      <c r="WGB19" s="418"/>
      <c r="WGC19" s="418"/>
      <c r="WGD19" s="418"/>
      <c r="WGE19" s="418"/>
      <c r="WGF19" s="418"/>
      <c r="WGG19" s="418"/>
      <c r="WGH19" s="418"/>
      <c r="WGI19" s="418"/>
      <c r="WGJ19" s="418"/>
      <c r="WGK19" s="418"/>
      <c r="WGL19" s="418"/>
      <c r="WGM19" s="418"/>
      <c r="WGN19" s="418"/>
      <c r="WGO19" s="418"/>
      <c r="WGP19" s="418"/>
      <c r="WGQ19" s="418"/>
      <c r="WGR19" s="418"/>
      <c r="WGS19" s="418"/>
      <c r="WGT19" s="418"/>
      <c r="WGU19" s="418"/>
      <c r="WGV19" s="418"/>
      <c r="WGW19" s="418"/>
      <c r="WGX19" s="418"/>
      <c r="WGY19" s="418"/>
      <c r="WGZ19" s="418"/>
      <c r="WHA19" s="418"/>
      <c r="WHB19" s="418"/>
      <c r="WHC19" s="418"/>
      <c r="WHD19" s="418"/>
      <c r="WHE19" s="418"/>
      <c r="WHF19" s="418"/>
      <c r="WHG19" s="418"/>
      <c r="WHH19" s="418"/>
      <c r="WHI19" s="418"/>
      <c r="WHJ19" s="418"/>
      <c r="WHK19" s="418"/>
      <c r="WHL19" s="418"/>
      <c r="WHM19" s="418"/>
      <c r="WHN19" s="418"/>
      <c r="WHO19" s="418"/>
      <c r="WHP19" s="418"/>
      <c r="WHQ19" s="418"/>
      <c r="WHR19" s="418"/>
      <c r="WHS19" s="418"/>
      <c r="WHT19" s="418"/>
      <c r="WHU19" s="418"/>
      <c r="WHV19" s="418"/>
      <c r="WHW19" s="418"/>
      <c r="WHX19" s="418"/>
      <c r="WHY19" s="418"/>
      <c r="WHZ19" s="418"/>
      <c r="WIA19" s="418"/>
      <c r="WIB19" s="418"/>
      <c r="WIC19" s="418"/>
      <c r="WID19" s="418"/>
      <c r="WIE19" s="418"/>
      <c r="WIF19" s="418"/>
      <c r="WIG19" s="418"/>
      <c r="WIH19" s="418"/>
      <c r="WII19" s="418"/>
      <c r="WIJ19" s="418"/>
      <c r="WIK19" s="418"/>
      <c r="WIL19" s="418"/>
      <c r="WIM19" s="418"/>
      <c r="WIN19" s="418"/>
      <c r="WIO19" s="418"/>
      <c r="WIP19" s="418"/>
      <c r="WIQ19" s="418"/>
      <c r="WIR19" s="418"/>
      <c r="WIS19" s="418"/>
      <c r="WIT19" s="418"/>
      <c r="WIU19" s="418"/>
      <c r="WIV19" s="418"/>
      <c r="WIW19" s="418"/>
      <c r="WIX19" s="418"/>
      <c r="WIY19" s="418"/>
      <c r="WIZ19" s="418"/>
      <c r="WJA19" s="418"/>
      <c r="WJB19" s="418"/>
      <c r="WJC19" s="418"/>
      <c r="WJD19" s="418"/>
      <c r="WJE19" s="418"/>
      <c r="WJF19" s="418"/>
      <c r="WJG19" s="418"/>
      <c r="WJH19" s="418"/>
      <c r="WJI19" s="418"/>
      <c r="WJJ19" s="418"/>
      <c r="WJK19" s="418"/>
      <c r="WJL19" s="418"/>
      <c r="WJM19" s="418"/>
      <c r="WJN19" s="418"/>
      <c r="WJO19" s="418"/>
      <c r="WJP19" s="418"/>
      <c r="WJQ19" s="418"/>
      <c r="WJR19" s="418"/>
      <c r="WJS19" s="418"/>
      <c r="WJT19" s="418"/>
      <c r="WJU19" s="418"/>
      <c r="WJV19" s="418"/>
      <c r="WJW19" s="418"/>
      <c r="WJX19" s="418"/>
      <c r="WJY19" s="418"/>
      <c r="WJZ19" s="418"/>
      <c r="WKA19" s="418"/>
      <c r="WKB19" s="418"/>
      <c r="WKC19" s="418"/>
      <c r="WKD19" s="418"/>
      <c r="WKE19" s="418"/>
      <c r="WKF19" s="418"/>
      <c r="WKG19" s="418"/>
      <c r="WKH19" s="418"/>
      <c r="WKI19" s="418"/>
      <c r="WKJ19" s="418"/>
      <c r="WKK19" s="418"/>
      <c r="WKL19" s="418"/>
      <c r="WKM19" s="418"/>
      <c r="WKN19" s="418"/>
      <c r="WKO19" s="418"/>
      <c r="WKP19" s="418"/>
      <c r="WKQ19" s="418"/>
      <c r="WKR19" s="418"/>
      <c r="WKS19" s="418"/>
      <c r="WKT19" s="418"/>
      <c r="WKU19" s="418"/>
      <c r="WKV19" s="418"/>
      <c r="WKW19" s="418"/>
      <c r="WKX19" s="418"/>
      <c r="WKY19" s="418"/>
      <c r="WKZ19" s="418"/>
      <c r="WLA19" s="418"/>
      <c r="WLB19" s="418"/>
      <c r="WLC19" s="418"/>
      <c r="WLD19" s="418"/>
      <c r="WLE19" s="418"/>
      <c r="WLF19" s="418"/>
      <c r="WLG19" s="418"/>
      <c r="WLH19" s="418"/>
      <c r="WLI19" s="418"/>
      <c r="WLJ19" s="418"/>
      <c r="WLK19" s="418"/>
      <c r="WLL19" s="418"/>
      <c r="WLM19" s="418"/>
      <c r="WLN19" s="418"/>
      <c r="WLO19" s="418"/>
      <c r="WLP19" s="418"/>
      <c r="WLQ19" s="418"/>
      <c r="WLR19" s="418"/>
      <c r="WLS19" s="418"/>
      <c r="WLT19" s="418"/>
      <c r="WLU19" s="418"/>
      <c r="WLV19" s="418"/>
      <c r="WLW19" s="418"/>
      <c r="WLX19" s="418"/>
      <c r="WLY19" s="418"/>
      <c r="WLZ19" s="418"/>
      <c r="WMA19" s="418"/>
      <c r="WMB19" s="418"/>
      <c r="WMC19" s="418"/>
      <c r="WMD19" s="418"/>
      <c r="WME19" s="418"/>
      <c r="WMF19" s="418"/>
      <c r="WMG19" s="418"/>
      <c r="WMH19" s="418"/>
      <c r="WMI19" s="418"/>
      <c r="WMJ19" s="418"/>
      <c r="WMK19" s="418"/>
      <c r="WML19" s="418"/>
      <c r="WMM19" s="418"/>
      <c r="WMN19" s="418"/>
      <c r="WMO19" s="418"/>
      <c r="WMP19" s="418"/>
      <c r="WMQ19" s="418"/>
      <c r="WMR19" s="418"/>
      <c r="WMS19" s="418"/>
      <c r="WMT19" s="418"/>
      <c r="WMU19" s="418"/>
      <c r="WMV19" s="418"/>
      <c r="WMW19" s="418"/>
      <c r="WMX19" s="418"/>
      <c r="WMY19" s="418"/>
      <c r="WMZ19" s="418"/>
      <c r="WNA19" s="418"/>
      <c r="WNB19" s="418"/>
      <c r="WNC19" s="418"/>
      <c r="WND19" s="418"/>
      <c r="WNE19" s="418"/>
      <c r="WNF19" s="418"/>
      <c r="WNG19" s="418"/>
      <c r="WNH19" s="418"/>
      <c r="WNI19" s="418"/>
      <c r="WNJ19" s="418"/>
      <c r="WNK19" s="418"/>
      <c r="WNL19" s="418"/>
      <c r="WNM19" s="418"/>
      <c r="WNN19" s="418"/>
      <c r="WNO19" s="418"/>
      <c r="WNP19" s="418"/>
      <c r="WNQ19" s="418"/>
      <c r="WNR19" s="418"/>
      <c r="WNS19" s="418"/>
      <c r="WNT19" s="418"/>
      <c r="WNU19" s="418"/>
      <c r="WNV19" s="418"/>
      <c r="WNW19" s="418"/>
      <c r="WNX19" s="418"/>
      <c r="WNY19" s="418"/>
      <c r="WNZ19" s="418"/>
      <c r="WOA19" s="418"/>
      <c r="WOB19" s="418"/>
      <c r="WOC19" s="418"/>
      <c r="WOD19" s="418"/>
      <c r="WOE19" s="418"/>
      <c r="WOF19" s="418"/>
      <c r="WOG19" s="418"/>
      <c r="WOH19" s="418"/>
      <c r="WOI19" s="418"/>
      <c r="WOJ19" s="418"/>
      <c r="WOK19" s="418"/>
      <c r="WOL19" s="418"/>
      <c r="WOM19" s="418"/>
      <c r="WON19" s="418"/>
      <c r="WOO19" s="418"/>
      <c r="WOP19" s="418"/>
      <c r="WOQ19" s="418"/>
      <c r="WOR19" s="418"/>
      <c r="WOS19" s="418"/>
      <c r="WOT19" s="418"/>
      <c r="WOU19" s="418"/>
      <c r="WOV19" s="418"/>
      <c r="WOW19" s="418"/>
      <c r="WOX19" s="418"/>
      <c r="WOY19" s="418"/>
      <c r="WOZ19" s="418"/>
      <c r="WPA19" s="418"/>
      <c r="WPB19" s="418"/>
      <c r="WPC19" s="418"/>
      <c r="WPD19" s="418"/>
      <c r="WPE19" s="418"/>
      <c r="WPF19" s="418"/>
      <c r="WPG19" s="418"/>
      <c r="WPH19" s="418"/>
      <c r="WPI19" s="418"/>
      <c r="WPJ19" s="418"/>
      <c r="WPK19" s="418"/>
      <c r="WPL19" s="418"/>
      <c r="WPM19" s="418"/>
      <c r="WPN19" s="418"/>
      <c r="WPO19" s="418"/>
      <c r="WPP19" s="418"/>
      <c r="WPQ19" s="418"/>
      <c r="WPR19" s="418"/>
      <c r="WPS19" s="418"/>
      <c r="WPT19" s="418"/>
      <c r="WPU19" s="418"/>
      <c r="WPV19" s="418"/>
      <c r="WPW19" s="418"/>
      <c r="WPX19" s="418"/>
      <c r="WPY19" s="418"/>
      <c r="WPZ19" s="418"/>
      <c r="WQA19" s="418"/>
      <c r="WQB19" s="418"/>
      <c r="WQC19" s="418"/>
      <c r="WQD19" s="418"/>
      <c r="WQE19" s="418"/>
      <c r="WQF19" s="418"/>
      <c r="WQG19" s="418"/>
      <c r="WQH19" s="418"/>
      <c r="WQI19" s="418"/>
      <c r="WQJ19" s="418"/>
      <c r="WQK19" s="418"/>
      <c r="WQL19" s="418"/>
      <c r="WQM19" s="418"/>
      <c r="WQN19" s="418"/>
      <c r="WQO19" s="418"/>
      <c r="WQP19" s="418"/>
      <c r="WQQ19" s="418"/>
      <c r="WQR19" s="418"/>
      <c r="WQS19" s="418"/>
      <c r="WQT19" s="418"/>
      <c r="WQU19" s="418"/>
      <c r="WQV19" s="418"/>
      <c r="WQW19" s="418"/>
      <c r="WQX19" s="418"/>
      <c r="WQY19" s="418"/>
      <c r="WQZ19" s="418"/>
      <c r="WRA19" s="418"/>
      <c r="WRB19" s="418"/>
      <c r="WRC19" s="418"/>
      <c r="WRD19" s="418"/>
      <c r="WRE19" s="418"/>
      <c r="WRF19" s="418"/>
      <c r="WRG19" s="418"/>
      <c r="WRH19" s="418"/>
      <c r="WRI19" s="418"/>
      <c r="WRJ19" s="418"/>
      <c r="WRK19" s="418"/>
      <c r="WRL19" s="418"/>
      <c r="WRM19" s="418"/>
      <c r="WRN19" s="418"/>
      <c r="WRO19" s="418"/>
      <c r="WRP19" s="418"/>
      <c r="WRQ19" s="418"/>
      <c r="WRR19" s="418"/>
      <c r="WRS19" s="418"/>
      <c r="WRT19" s="418"/>
      <c r="WRU19" s="418"/>
      <c r="WRV19" s="418"/>
      <c r="WRW19" s="418"/>
      <c r="WRX19" s="418"/>
      <c r="WRY19" s="418"/>
      <c r="WRZ19" s="418"/>
      <c r="WSA19" s="418"/>
      <c r="WSB19" s="418"/>
      <c r="WSC19" s="418"/>
      <c r="WSD19" s="418"/>
      <c r="WSE19" s="418"/>
      <c r="WSF19" s="418"/>
      <c r="WSG19" s="418"/>
      <c r="WSH19" s="418"/>
      <c r="WSI19" s="418"/>
      <c r="WSJ19" s="418"/>
      <c r="WSK19" s="418"/>
      <c r="WSL19" s="418"/>
      <c r="WSM19" s="418"/>
      <c r="WSN19" s="418"/>
      <c r="WSO19" s="418"/>
      <c r="WSP19" s="418"/>
      <c r="WSQ19" s="418"/>
      <c r="WSR19" s="418"/>
      <c r="WSS19" s="418"/>
      <c r="WST19" s="418"/>
      <c r="WSU19" s="418"/>
      <c r="WSV19" s="418"/>
      <c r="WSW19" s="418"/>
      <c r="WSX19" s="418"/>
      <c r="WSY19" s="418"/>
      <c r="WSZ19" s="418"/>
      <c r="WTA19" s="418"/>
      <c r="WTB19" s="418"/>
      <c r="WTC19" s="418"/>
      <c r="WTD19" s="418"/>
      <c r="WTE19" s="418"/>
      <c r="WTF19" s="418"/>
      <c r="WTG19" s="418"/>
      <c r="WTH19" s="418"/>
      <c r="WTI19" s="418"/>
      <c r="WTJ19" s="418"/>
      <c r="WTK19" s="418"/>
      <c r="WTL19" s="418"/>
      <c r="WTM19" s="418"/>
      <c r="WTN19" s="418"/>
      <c r="WTO19" s="418"/>
      <c r="WTP19" s="418"/>
      <c r="WTQ19" s="418"/>
      <c r="WTR19" s="418"/>
      <c r="WTS19" s="418"/>
      <c r="WTT19" s="418"/>
      <c r="WTU19" s="418"/>
      <c r="WTV19" s="418"/>
      <c r="WTW19" s="418"/>
      <c r="WTX19" s="418"/>
      <c r="WTY19" s="418"/>
      <c r="WTZ19" s="418"/>
      <c r="WUA19" s="418"/>
      <c r="WUB19" s="418"/>
      <c r="WUC19" s="418"/>
      <c r="WUD19" s="418"/>
      <c r="WUE19" s="418"/>
      <c r="WUF19" s="418"/>
      <c r="WUG19" s="418"/>
      <c r="WUH19" s="418"/>
      <c r="WUI19" s="418"/>
      <c r="WUJ19" s="418"/>
      <c r="WUK19" s="418"/>
      <c r="WUL19" s="418"/>
      <c r="WUM19" s="418"/>
      <c r="WUN19" s="418"/>
      <c r="WUO19" s="418"/>
      <c r="WUP19" s="418"/>
      <c r="WUQ19" s="418"/>
      <c r="WUR19" s="418"/>
      <c r="WUS19" s="418"/>
      <c r="WUT19" s="418"/>
      <c r="WUU19" s="418"/>
      <c r="WUV19" s="418"/>
      <c r="WUW19" s="418"/>
      <c r="WUX19" s="418"/>
      <c r="WUY19" s="418"/>
      <c r="WUZ19" s="418"/>
      <c r="WVA19" s="418"/>
      <c r="WVB19" s="418"/>
      <c r="WVC19" s="418"/>
      <c r="WVD19" s="418"/>
      <c r="WVE19" s="418"/>
      <c r="WVF19" s="418"/>
      <c r="WVG19" s="418"/>
      <c r="WVH19" s="418"/>
      <c r="WVI19" s="418"/>
      <c r="WVJ19" s="418"/>
      <c r="WVK19" s="418"/>
      <c r="WVL19" s="418"/>
      <c r="WVM19" s="418"/>
      <c r="WVN19" s="418"/>
      <c r="WVO19" s="418"/>
      <c r="WVP19" s="418"/>
      <c r="WVQ19" s="418"/>
      <c r="WVR19" s="418"/>
      <c r="WVS19" s="418"/>
      <c r="WVT19" s="418"/>
      <c r="WVU19" s="418"/>
      <c r="WVV19" s="418"/>
      <c r="WVW19" s="418"/>
      <c r="WVX19" s="418"/>
      <c r="WVY19" s="418"/>
      <c r="WVZ19" s="418"/>
      <c r="WWA19" s="418"/>
      <c r="WWB19" s="418"/>
      <c r="WWC19" s="418"/>
      <c r="WWD19" s="418"/>
      <c r="WWE19" s="418"/>
      <c r="WWF19" s="418"/>
      <c r="WWG19" s="418"/>
      <c r="WWH19" s="418"/>
      <c r="WWI19" s="418"/>
      <c r="WWJ19" s="418"/>
      <c r="WWK19" s="418"/>
      <c r="WWL19" s="418"/>
      <c r="WWM19" s="418"/>
      <c r="WWN19" s="418"/>
      <c r="WWO19" s="418"/>
      <c r="WWP19" s="418"/>
      <c r="WWQ19" s="418"/>
      <c r="WWR19" s="418"/>
      <c r="WWS19" s="418"/>
      <c r="WWT19" s="418"/>
      <c r="WWU19" s="418"/>
      <c r="WWV19" s="418"/>
      <c r="WWW19" s="418"/>
      <c r="WWX19" s="418"/>
      <c r="WWY19" s="418"/>
      <c r="WWZ19" s="418"/>
      <c r="WXA19" s="418"/>
      <c r="WXB19" s="418"/>
      <c r="WXC19" s="418"/>
      <c r="WXD19" s="418"/>
      <c r="WXE19" s="418"/>
      <c r="WXF19" s="418"/>
      <c r="WXG19" s="418"/>
      <c r="WXH19" s="418"/>
      <c r="WXI19" s="418"/>
      <c r="WXJ19" s="418"/>
      <c r="WXK19" s="418"/>
      <c r="WXL19" s="418"/>
      <c r="WXM19" s="418"/>
      <c r="WXN19" s="418"/>
      <c r="WXO19" s="418"/>
      <c r="WXP19" s="418"/>
      <c r="WXQ19" s="418"/>
      <c r="WXR19" s="418"/>
      <c r="WXS19" s="418"/>
      <c r="WXT19" s="418"/>
      <c r="WXU19" s="418"/>
      <c r="WXV19" s="418"/>
      <c r="WXW19" s="418"/>
      <c r="WXX19" s="418"/>
      <c r="WXY19" s="418"/>
      <c r="WXZ19" s="418"/>
      <c r="WYA19" s="418"/>
      <c r="WYB19" s="418"/>
      <c r="WYC19" s="418"/>
      <c r="WYD19" s="418"/>
      <c r="WYE19" s="418"/>
      <c r="WYF19" s="418"/>
      <c r="WYG19" s="418"/>
      <c r="WYH19" s="418"/>
      <c r="WYI19" s="418"/>
      <c r="WYJ19" s="418"/>
      <c r="WYK19" s="418"/>
      <c r="WYL19" s="418"/>
      <c r="WYM19" s="418"/>
      <c r="WYN19" s="418"/>
      <c r="WYO19" s="418"/>
      <c r="WYP19" s="418"/>
      <c r="WYQ19" s="418"/>
      <c r="WYR19" s="418"/>
      <c r="WYS19" s="418"/>
      <c r="WYT19" s="418"/>
      <c r="WYU19" s="418"/>
      <c r="WYV19" s="418"/>
      <c r="WYW19" s="418"/>
      <c r="WYX19" s="418"/>
      <c r="WYY19" s="418"/>
      <c r="WYZ19" s="418"/>
      <c r="WZA19" s="418"/>
      <c r="WZB19" s="418"/>
      <c r="WZC19" s="418"/>
      <c r="WZD19" s="418"/>
      <c r="WZE19" s="418"/>
      <c r="WZF19" s="418"/>
      <c r="WZG19" s="418"/>
      <c r="WZH19" s="418"/>
      <c r="WZI19" s="418"/>
      <c r="WZJ19" s="418"/>
      <c r="WZK19" s="418"/>
      <c r="WZL19" s="418"/>
      <c r="WZM19" s="418"/>
      <c r="WZN19" s="418"/>
      <c r="WZO19" s="418"/>
      <c r="WZP19" s="418"/>
      <c r="WZQ19" s="418"/>
      <c r="WZR19" s="418"/>
      <c r="WZS19" s="418"/>
      <c r="WZT19" s="418"/>
      <c r="WZU19" s="418"/>
      <c r="WZV19" s="418"/>
      <c r="WZW19" s="418"/>
      <c r="WZX19" s="418"/>
      <c r="WZY19" s="418"/>
      <c r="WZZ19" s="418"/>
      <c r="XAA19" s="418"/>
      <c r="XAB19" s="418"/>
      <c r="XAC19" s="418"/>
      <c r="XAD19" s="418"/>
      <c r="XAE19" s="418"/>
      <c r="XAF19" s="418"/>
      <c r="XAG19" s="418"/>
      <c r="XAH19" s="418"/>
      <c r="XAI19" s="418"/>
      <c r="XAJ19" s="418"/>
      <c r="XAK19" s="418"/>
      <c r="XAL19" s="418"/>
      <c r="XAM19" s="418"/>
      <c r="XAN19" s="418"/>
      <c r="XAO19" s="418"/>
      <c r="XAP19" s="418"/>
      <c r="XAQ19" s="418"/>
      <c r="XAR19" s="418"/>
      <c r="XAS19" s="418"/>
      <c r="XAT19" s="418"/>
      <c r="XAU19" s="418"/>
      <c r="XAV19" s="418"/>
      <c r="XAW19" s="418"/>
      <c r="XAX19" s="418"/>
      <c r="XAY19" s="418"/>
      <c r="XAZ19" s="418"/>
      <c r="XBA19" s="418"/>
      <c r="XBB19" s="418"/>
      <c r="XBC19" s="418"/>
      <c r="XBD19" s="418"/>
      <c r="XBE19" s="418"/>
      <c r="XBF19" s="418"/>
      <c r="XBG19" s="418"/>
      <c r="XBH19" s="418"/>
      <c r="XBI19" s="418"/>
      <c r="XBJ19" s="418"/>
      <c r="XBK19" s="418"/>
      <c r="XBL19" s="418"/>
      <c r="XBM19" s="418"/>
      <c r="XBN19" s="418"/>
      <c r="XBO19" s="418"/>
      <c r="XBP19" s="418"/>
      <c r="XBQ19" s="418"/>
      <c r="XBR19" s="418"/>
      <c r="XBS19" s="418"/>
      <c r="XBT19" s="418"/>
      <c r="XBU19" s="418"/>
      <c r="XBV19" s="418"/>
      <c r="XBW19" s="418"/>
      <c r="XBX19" s="418"/>
      <c r="XBY19" s="418"/>
      <c r="XBZ19" s="418"/>
      <c r="XCA19" s="418"/>
      <c r="XCB19" s="418"/>
      <c r="XCC19" s="418"/>
      <c r="XCD19" s="418"/>
      <c r="XCE19" s="418"/>
      <c r="XCF19" s="418"/>
      <c r="XCG19" s="418"/>
      <c r="XCH19" s="418"/>
      <c r="XCI19" s="418"/>
      <c r="XCJ19" s="418"/>
      <c r="XCK19" s="418"/>
      <c r="XCL19" s="418"/>
      <c r="XCM19" s="418"/>
      <c r="XCN19" s="418"/>
      <c r="XCO19" s="418"/>
      <c r="XCP19" s="418"/>
      <c r="XCQ19" s="418"/>
      <c r="XCR19" s="418"/>
      <c r="XCS19" s="418"/>
      <c r="XCT19" s="418"/>
      <c r="XCU19" s="418"/>
      <c r="XCV19" s="418"/>
      <c r="XCW19" s="418"/>
      <c r="XCX19" s="418"/>
      <c r="XCY19" s="418"/>
      <c r="XCZ19" s="418"/>
      <c r="XDA19" s="418"/>
      <c r="XDB19" s="418"/>
      <c r="XDC19" s="418"/>
      <c r="XDD19" s="418"/>
      <c r="XDE19" s="418"/>
      <c r="XDF19" s="418"/>
      <c r="XDG19" s="418"/>
      <c r="XDH19" s="418"/>
      <c r="XDI19" s="418"/>
      <c r="XDJ19" s="418"/>
      <c r="XDK19" s="418"/>
      <c r="XDL19" s="418"/>
      <c r="XDM19" s="418"/>
      <c r="XDN19" s="418"/>
      <c r="XDO19" s="418"/>
      <c r="XDP19" s="418"/>
      <c r="XDQ19" s="418"/>
      <c r="XDR19" s="418"/>
      <c r="XDS19" s="418"/>
      <c r="XDT19" s="418"/>
      <c r="XDU19" s="418"/>
      <c r="XDV19" s="418"/>
      <c r="XDW19" s="418"/>
      <c r="XDX19" s="418"/>
      <c r="XDY19" s="418"/>
      <c r="XDZ19" s="418"/>
      <c r="XEA19" s="418"/>
      <c r="XEB19" s="418"/>
      <c r="XEC19" s="418"/>
      <c r="XED19" s="418"/>
      <c r="XEE19" s="418"/>
      <c r="XEF19" s="418"/>
      <c r="XEG19" s="418"/>
      <c r="XEH19" s="418"/>
      <c r="XEI19" s="418"/>
      <c r="XEJ19" s="418"/>
      <c r="XEK19" s="418"/>
      <c r="XEL19" s="418"/>
      <c r="XEM19" s="418"/>
      <c r="XEN19" s="418"/>
      <c r="XEO19" s="418"/>
      <c r="XEP19" s="418"/>
      <c r="XEQ19" s="418"/>
      <c r="XER19" s="418"/>
      <c r="XES19" s="418"/>
      <c r="XET19" s="418"/>
      <c r="XEU19" s="418"/>
      <c r="XEV19" s="418"/>
      <c r="XEW19" s="418"/>
      <c r="XEX19" s="418"/>
      <c r="XEY19" s="418"/>
      <c r="XEZ19" s="418"/>
      <c r="XFA19" s="418"/>
      <c r="XFB19" s="418"/>
      <c r="XFC19" s="418"/>
      <c r="XFD19" s="418"/>
    </row>
    <row r="20" spans="1:16384" s="376" customFormat="1" ht="15" x14ac:dyDescent="0.2">
      <c r="A20" s="419" t="s">
        <v>939</v>
      </c>
      <c r="B20" s="419"/>
      <c r="C20" s="419"/>
      <c r="D20" s="419"/>
      <c r="E20" s="419"/>
      <c r="F20" s="419"/>
      <c r="G20" s="419"/>
      <c r="H20" s="419"/>
      <c r="I20" s="419"/>
      <c r="J20" s="419"/>
      <c r="K20" s="418"/>
      <c r="L20" s="418"/>
      <c r="M20" s="418"/>
      <c r="N20" s="418"/>
      <c r="O20" s="418"/>
      <c r="P20" s="418"/>
      <c r="Q20" s="418"/>
      <c r="R20" s="418"/>
      <c r="S20" s="418"/>
      <c r="T20" s="418"/>
      <c r="U20" s="418"/>
      <c r="V20" s="418"/>
      <c r="W20" s="418"/>
      <c r="X20" s="418"/>
      <c r="Y20" s="418"/>
      <c r="Z20" s="418"/>
      <c r="AA20" s="418"/>
      <c r="AB20" s="418"/>
      <c r="AC20" s="418"/>
      <c r="AD20" s="418"/>
      <c r="AE20" s="418"/>
      <c r="AF20" s="418"/>
      <c r="AG20" s="418"/>
      <c r="AH20" s="418"/>
      <c r="AI20" s="418"/>
      <c r="AJ20" s="418"/>
      <c r="AK20" s="418"/>
      <c r="AL20" s="418"/>
      <c r="AM20" s="418"/>
      <c r="AN20" s="418"/>
      <c r="AO20" s="418"/>
      <c r="AP20" s="418"/>
      <c r="AQ20" s="418"/>
      <c r="AR20" s="418"/>
      <c r="AS20" s="418"/>
      <c r="AT20" s="418"/>
      <c r="AU20" s="418"/>
      <c r="AV20" s="418"/>
      <c r="AW20" s="418"/>
      <c r="AX20" s="418"/>
      <c r="AY20" s="418"/>
      <c r="AZ20" s="418"/>
      <c r="BA20" s="418"/>
      <c r="BB20" s="418"/>
      <c r="BC20" s="418"/>
      <c r="BD20" s="418"/>
      <c r="BE20" s="418"/>
      <c r="BF20" s="418"/>
      <c r="BG20" s="418"/>
      <c r="BH20" s="418"/>
      <c r="BI20" s="418"/>
      <c r="BJ20" s="418"/>
      <c r="BK20" s="418"/>
      <c r="BL20" s="418"/>
      <c r="BM20" s="418"/>
      <c r="BN20" s="418"/>
      <c r="BO20" s="418"/>
      <c r="BP20" s="418"/>
      <c r="BQ20" s="418"/>
      <c r="BR20" s="418"/>
      <c r="BS20" s="418"/>
      <c r="BT20" s="418"/>
      <c r="BU20" s="418"/>
      <c r="BV20" s="418"/>
      <c r="BW20" s="418"/>
      <c r="BX20" s="418"/>
      <c r="BY20" s="418"/>
      <c r="BZ20" s="418"/>
      <c r="CA20" s="418"/>
      <c r="CB20" s="418"/>
      <c r="CC20" s="418"/>
      <c r="CD20" s="418"/>
      <c r="CE20" s="418"/>
      <c r="CF20" s="418"/>
      <c r="CG20" s="418"/>
      <c r="CH20" s="418"/>
      <c r="CI20" s="418"/>
      <c r="CJ20" s="418"/>
      <c r="CK20" s="418"/>
      <c r="CL20" s="418"/>
      <c r="CM20" s="418"/>
      <c r="CN20" s="418"/>
      <c r="CO20" s="418"/>
      <c r="CP20" s="418"/>
      <c r="CQ20" s="418"/>
      <c r="CR20" s="418"/>
      <c r="CS20" s="418"/>
      <c r="CT20" s="418"/>
      <c r="CU20" s="418"/>
      <c r="CV20" s="418"/>
      <c r="CW20" s="418"/>
      <c r="CX20" s="418"/>
      <c r="CY20" s="418"/>
      <c r="CZ20" s="418"/>
      <c r="DA20" s="418"/>
      <c r="DB20" s="418"/>
      <c r="DC20" s="418"/>
      <c r="DD20" s="418"/>
      <c r="DE20" s="418"/>
      <c r="DF20" s="418"/>
      <c r="DG20" s="418"/>
      <c r="DH20" s="418"/>
      <c r="DI20" s="418"/>
      <c r="DJ20" s="418"/>
      <c r="DK20" s="418"/>
      <c r="DL20" s="418"/>
      <c r="DM20" s="418"/>
      <c r="DN20" s="418"/>
      <c r="DO20" s="418"/>
      <c r="DP20" s="418"/>
      <c r="DQ20" s="418"/>
      <c r="DR20" s="418"/>
      <c r="DS20" s="418"/>
      <c r="DT20" s="418"/>
      <c r="DU20" s="418"/>
      <c r="DV20" s="418"/>
      <c r="DW20" s="418"/>
      <c r="DX20" s="418"/>
      <c r="DY20" s="418"/>
      <c r="DZ20" s="418"/>
      <c r="EA20" s="418"/>
      <c r="EB20" s="418"/>
      <c r="EC20" s="418"/>
      <c r="ED20" s="418"/>
      <c r="EE20" s="418"/>
      <c r="EF20" s="418"/>
      <c r="EG20" s="418"/>
      <c r="EH20" s="418"/>
      <c r="EI20" s="418"/>
      <c r="EJ20" s="418"/>
      <c r="EK20" s="418"/>
      <c r="EL20" s="418"/>
      <c r="EM20" s="418"/>
      <c r="EN20" s="418"/>
      <c r="EO20" s="418"/>
      <c r="EP20" s="418"/>
      <c r="EQ20" s="418"/>
      <c r="ER20" s="418"/>
      <c r="ES20" s="418"/>
      <c r="ET20" s="418"/>
      <c r="EU20" s="418"/>
      <c r="EV20" s="418"/>
      <c r="EW20" s="418"/>
      <c r="EX20" s="418"/>
      <c r="EY20" s="418"/>
      <c r="EZ20" s="418"/>
      <c r="FA20" s="418"/>
      <c r="FB20" s="418"/>
      <c r="FC20" s="418"/>
      <c r="FD20" s="418"/>
      <c r="FE20" s="418"/>
      <c r="FF20" s="418"/>
      <c r="FG20" s="418"/>
      <c r="FH20" s="418"/>
      <c r="FI20" s="418"/>
      <c r="FJ20" s="418"/>
      <c r="FK20" s="418"/>
      <c r="FL20" s="418"/>
      <c r="FM20" s="418"/>
      <c r="FN20" s="418"/>
      <c r="FO20" s="418"/>
      <c r="FP20" s="418"/>
      <c r="FQ20" s="418"/>
      <c r="FR20" s="418"/>
      <c r="FS20" s="418"/>
      <c r="FT20" s="418"/>
      <c r="FU20" s="418"/>
      <c r="FV20" s="418"/>
      <c r="FW20" s="418"/>
      <c r="FX20" s="418"/>
      <c r="FY20" s="418"/>
      <c r="FZ20" s="418"/>
      <c r="GA20" s="418"/>
      <c r="GB20" s="418"/>
      <c r="GC20" s="418"/>
      <c r="GD20" s="418"/>
      <c r="GE20" s="418"/>
      <c r="GF20" s="418"/>
      <c r="GG20" s="418"/>
      <c r="GH20" s="418"/>
      <c r="GI20" s="418"/>
      <c r="GJ20" s="418"/>
      <c r="GK20" s="418"/>
      <c r="GL20" s="418"/>
      <c r="GM20" s="418"/>
      <c r="GN20" s="418"/>
      <c r="GO20" s="418"/>
      <c r="GP20" s="418"/>
      <c r="GQ20" s="418"/>
      <c r="GR20" s="418"/>
      <c r="GS20" s="418"/>
      <c r="GT20" s="418"/>
      <c r="GU20" s="418"/>
      <c r="GV20" s="418"/>
      <c r="GW20" s="418"/>
      <c r="GX20" s="418"/>
      <c r="GY20" s="418"/>
      <c r="GZ20" s="418"/>
      <c r="HA20" s="418"/>
      <c r="HB20" s="418"/>
      <c r="HC20" s="418"/>
      <c r="HD20" s="418"/>
      <c r="HE20" s="418"/>
      <c r="HF20" s="418"/>
      <c r="HG20" s="418"/>
      <c r="HH20" s="418"/>
      <c r="HI20" s="418"/>
      <c r="HJ20" s="418"/>
      <c r="HK20" s="418"/>
      <c r="HL20" s="418"/>
      <c r="HM20" s="418"/>
      <c r="HN20" s="418"/>
      <c r="HO20" s="418"/>
      <c r="HP20" s="418"/>
      <c r="HQ20" s="418"/>
      <c r="HR20" s="418"/>
      <c r="HS20" s="418"/>
      <c r="HT20" s="418"/>
      <c r="HU20" s="418"/>
      <c r="HV20" s="418"/>
      <c r="HW20" s="418"/>
      <c r="HX20" s="418"/>
      <c r="HY20" s="418"/>
      <c r="HZ20" s="418"/>
      <c r="IA20" s="418"/>
      <c r="IB20" s="418"/>
      <c r="IC20" s="418"/>
      <c r="ID20" s="418"/>
      <c r="IE20" s="418"/>
      <c r="IF20" s="418"/>
      <c r="IG20" s="418"/>
      <c r="IH20" s="418"/>
      <c r="II20" s="418"/>
      <c r="IJ20" s="418"/>
      <c r="IK20" s="418"/>
      <c r="IL20" s="418"/>
      <c r="IM20" s="418"/>
      <c r="IN20" s="418"/>
      <c r="IO20" s="418"/>
      <c r="IP20" s="418"/>
      <c r="IQ20" s="418"/>
      <c r="IR20" s="418"/>
      <c r="IS20" s="418"/>
      <c r="IT20" s="418"/>
      <c r="IU20" s="418"/>
      <c r="IV20" s="418"/>
      <c r="IW20" s="418"/>
      <c r="IX20" s="418"/>
      <c r="IY20" s="418"/>
      <c r="IZ20" s="418"/>
      <c r="JA20" s="418"/>
      <c r="JB20" s="418"/>
      <c r="JC20" s="418"/>
      <c r="JD20" s="418"/>
      <c r="JE20" s="418"/>
      <c r="JF20" s="418"/>
      <c r="JG20" s="418"/>
      <c r="JH20" s="418"/>
      <c r="JI20" s="418"/>
      <c r="JJ20" s="418"/>
      <c r="JK20" s="418"/>
      <c r="JL20" s="418"/>
      <c r="JM20" s="418"/>
      <c r="JN20" s="418"/>
      <c r="JO20" s="418"/>
      <c r="JP20" s="418"/>
      <c r="JQ20" s="418"/>
      <c r="JR20" s="418"/>
      <c r="JS20" s="418"/>
      <c r="JT20" s="418"/>
      <c r="JU20" s="418"/>
      <c r="JV20" s="418"/>
      <c r="JW20" s="418"/>
      <c r="JX20" s="418"/>
      <c r="JY20" s="418"/>
      <c r="JZ20" s="418"/>
      <c r="KA20" s="418"/>
      <c r="KB20" s="418"/>
      <c r="KC20" s="418"/>
      <c r="KD20" s="418"/>
      <c r="KE20" s="418"/>
      <c r="KF20" s="418"/>
      <c r="KG20" s="418"/>
      <c r="KH20" s="418"/>
      <c r="KI20" s="418"/>
      <c r="KJ20" s="418"/>
      <c r="KK20" s="418"/>
      <c r="KL20" s="418"/>
      <c r="KM20" s="418"/>
      <c r="KN20" s="418"/>
      <c r="KO20" s="418"/>
      <c r="KP20" s="418"/>
      <c r="KQ20" s="418"/>
      <c r="KR20" s="418"/>
      <c r="KS20" s="418"/>
      <c r="KT20" s="418"/>
      <c r="KU20" s="418"/>
      <c r="KV20" s="418"/>
      <c r="KW20" s="418"/>
      <c r="KX20" s="418"/>
      <c r="KY20" s="418"/>
      <c r="KZ20" s="418"/>
      <c r="LA20" s="418"/>
      <c r="LB20" s="418"/>
      <c r="LC20" s="418"/>
      <c r="LD20" s="418"/>
      <c r="LE20" s="418"/>
      <c r="LF20" s="418"/>
      <c r="LG20" s="418"/>
      <c r="LH20" s="418"/>
      <c r="LI20" s="418"/>
      <c r="LJ20" s="418"/>
      <c r="LK20" s="418"/>
      <c r="LL20" s="418"/>
      <c r="LM20" s="418"/>
      <c r="LN20" s="418"/>
      <c r="LO20" s="418"/>
      <c r="LP20" s="418"/>
      <c r="LQ20" s="418"/>
      <c r="LR20" s="418"/>
      <c r="LS20" s="418"/>
      <c r="LT20" s="418"/>
      <c r="LU20" s="418"/>
      <c r="LV20" s="418"/>
      <c r="LW20" s="418"/>
      <c r="LX20" s="418"/>
      <c r="LY20" s="418"/>
      <c r="LZ20" s="418"/>
      <c r="MA20" s="418"/>
      <c r="MB20" s="418"/>
      <c r="MC20" s="418"/>
      <c r="MD20" s="418"/>
      <c r="ME20" s="418"/>
      <c r="MF20" s="418"/>
      <c r="MG20" s="418"/>
      <c r="MH20" s="418"/>
      <c r="MI20" s="418"/>
      <c r="MJ20" s="418"/>
      <c r="MK20" s="418"/>
      <c r="ML20" s="418"/>
      <c r="MM20" s="418"/>
      <c r="MN20" s="418"/>
      <c r="MO20" s="418"/>
      <c r="MP20" s="418"/>
      <c r="MQ20" s="418"/>
      <c r="MR20" s="418"/>
      <c r="MS20" s="418"/>
      <c r="MT20" s="418"/>
      <c r="MU20" s="418"/>
      <c r="MV20" s="418"/>
      <c r="MW20" s="418"/>
      <c r="MX20" s="418"/>
      <c r="MY20" s="418"/>
      <c r="MZ20" s="418"/>
      <c r="NA20" s="418"/>
      <c r="NB20" s="418"/>
      <c r="NC20" s="418"/>
      <c r="ND20" s="418"/>
      <c r="NE20" s="418"/>
      <c r="NF20" s="418"/>
      <c r="NG20" s="418"/>
      <c r="NH20" s="418"/>
      <c r="NI20" s="418"/>
      <c r="NJ20" s="418"/>
      <c r="NK20" s="418"/>
      <c r="NL20" s="418"/>
      <c r="NM20" s="418"/>
      <c r="NN20" s="418"/>
      <c r="NO20" s="418"/>
      <c r="NP20" s="418"/>
      <c r="NQ20" s="418"/>
      <c r="NR20" s="418"/>
      <c r="NS20" s="418"/>
      <c r="NT20" s="418"/>
      <c r="NU20" s="418"/>
      <c r="NV20" s="418"/>
      <c r="NW20" s="418"/>
      <c r="NX20" s="418"/>
      <c r="NY20" s="418"/>
      <c r="NZ20" s="418"/>
      <c r="OA20" s="418"/>
      <c r="OB20" s="418"/>
      <c r="OC20" s="418"/>
      <c r="OD20" s="418"/>
      <c r="OE20" s="418"/>
      <c r="OF20" s="418"/>
      <c r="OG20" s="418"/>
      <c r="OH20" s="418"/>
      <c r="OI20" s="418"/>
      <c r="OJ20" s="418"/>
      <c r="OK20" s="418"/>
      <c r="OL20" s="418"/>
      <c r="OM20" s="418"/>
      <c r="ON20" s="418"/>
      <c r="OO20" s="418"/>
      <c r="OP20" s="418"/>
      <c r="OQ20" s="418"/>
      <c r="OR20" s="418"/>
      <c r="OS20" s="418"/>
      <c r="OT20" s="418"/>
      <c r="OU20" s="418"/>
      <c r="OV20" s="418"/>
      <c r="OW20" s="418"/>
      <c r="OX20" s="418"/>
      <c r="OY20" s="418"/>
      <c r="OZ20" s="418"/>
      <c r="PA20" s="418"/>
      <c r="PB20" s="418"/>
      <c r="PC20" s="418"/>
      <c r="PD20" s="418"/>
      <c r="PE20" s="418"/>
      <c r="PF20" s="418"/>
      <c r="PG20" s="418"/>
      <c r="PH20" s="418"/>
      <c r="PI20" s="418"/>
      <c r="PJ20" s="418"/>
      <c r="PK20" s="418"/>
      <c r="PL20" s="418"/>
      <c r="PM20" s="418"/>
      <c r="PN20" s="418"/>
      <c r="PO20" s="418"/>
      <c r="PP20" s="418"/>
      <c r="PQ20" s="418"/>
      <c r="PR20" s="418"/>
      <c r="PS20" s="418"/>
      <c r="PT20" s="418"/>
      <c r="PU20" s="418"/>
      <c r="PV20" s="418"/>
      <c r="PW20" s="418"/>
      <c r="PX20" s="418"/>
      <c r="PY20" s="418"/>
      <c r="PZ20" s="418"/>
      <c r="QA20" s="418"/>
      <c r="QB20" s="418"/>
      <c r="QC20" s="418"/>
      <c r="QD20" s="418"/>
      <c r="QE20" s="418"/>
      <c r="QF20" s="418"/>
      <c r="QG20" s="418"/>
      <c r="QH20" s="418"/>
      <c r="QI20" s="418"/>
      <c r="QJ20" s="418"/>
      <c r="QK20" s="418"/>
      <c r="QL20" s="418"/>
      <c r="QM20" s="418"/>
      <c r="QN20" s="418"/>
      <c r="QO20" s="418"/>
      <c r="QP20" s="418"/>
      <c r="QQ20" s="418"/>
      <c r="QR20" s="418"/>
      <c r="QS20" s="418"/>
      <c r="QT20" s="418"/>
      <c r="QU20" s="418"/>
      <c r="QV20" s="418"/>
      <c r="QW20" s="418"/>
      <c r="QX20" s="418"/>
      <c r="QY20" s="418"/>
      <c r="QZ20" s="418"/>
      <c r="RA20" s="418"/>
      <c r="RB20" s="418"/>
      <c r="RC20" s="418"/>
      <c r="RD20" s="418"/>
      <c r="RE20" s="418"/>
      <c r="RF20" s="418"/>
      <c r="RG20" s="418"/>
      <c r="RH20" s="418"/>
      <c r="RI20" s="418"/>
      <c r="RJ20" s="418"/>
      <c r="RK20" s="418"/>
      <c r="RL20" s="418"/>
      <c r="RM20" s="418"/>
      <c r="RN20" s="418"/>
      <c r="RO20" s="418"/>
      <c r="RP20" s="418"/>
      <c r="RQ20" s="418"/>
      <c r="RR20" s="418"/>
      <c r="RS20" s="418"/>
      <c r="RT20" s="418"/>
      <c r="RU20" s="418"/>
      <c r="RV20" s="418"/>
      <c r="RW20" s="418"/>
      <c r="RX20" s="418"/>
      <c r="RY20" s="418"/>
      <c r="RZ20" s="418"/>
      <c r="SA20" s="418"/>
      <c r="SB20" s="418"/>
      <c r="SC20" s="418"/>
      <c r="SD20" s="418"/>
      <c r="SE20" s="418"/>
      <c r="SF20" s="418"/>
      <c r="SG20" s="418"/>
      <c r="SH20" s="418"/>
      <c r="SI20" s="418"/>
      <c r="SJ20" s="418"/>
      <c r="SK20" s="418"/>
      <c r="SL20" s="418"/>
      <c r="SM20" s="418"/>
      <c r="SN20" s="418"/>
      <c r="SO20" s="418"/>
      <c r="SP20" s="418"/>
      <c r="SQ20" s="418"/>
      <c r="SR20" s="418"/>
      <c r="SS20" s="418"/>
      <c r="ST20" s="418"/>
      <c r="SU20" s="418"/>
      <c r="SV20" s="418"/>
      <c r="SW20" s="418"/>
      <c r="SX20" s="418"/>
      <c r="SY20" s="418"/>
      <c r="SZ20" s="418"/>
      <c r="TA20" s="418"/>
      <c r="TB20" s="418"/>
      <c r="TC20" s="418"/>
      <c r="TD20" s="418"/>
      <c r="TE20" s="418"/>
      <c r="TF20" s="418"/>
      <c r="TG20" s="418"/>
      <c r="TH20" s="418"/>
      <c r="TI20" s="418"/>
      <c r="TJ20" s="418"/>
      <c r="TK20" s="418"/>
      <c r="TL20" s="418"/>
      <c r="TM20" s="418"/>
      <c r="TN20" s="418"/>
      <c r="TO20" s="418"/>
      <c r="TP20" s="418"/>
      <c r="TQ20" s="418"/>
      <c r="TR20" s="418"/>
      <c r="TS20" s="418"/>
      <c r="TT20" s="418"/>
      <c r="TU20" s="418"/>
      <c r="TV20" s="418"/>
      <c r="TW20" s="418"/>
      <c r="TX20" s="418"/>
      <c r="TY20" s="418"/>
      <c r="TZ20" s="418"/>
      <c r="UA20" s="418"/>
      <c r="UB20" s="418"/>
      <c r="UC20" s="418"/>
      <c r="UD20" s="418"/>
      <c r="UE20" s="418"/>
      <c r="UF20" s="418"/>
      <c r="UG20" s="418"/>
      <c r="UH20" s="418"/>
      <c r="UI20" s="418"/>
      <c r="UJ20" s="418"/>
      <c r="UK20" s="418"/>
      <c r="UL20" s="418"/>
      <c r="UM20" s="418"/>
      <c r="UN20" s="418"/>
      <c r="UO20" s="418"/>
      <c r="UP20" s="418"/>
      <c r="UQ20" s="418"/>
      <c r="UR20" s="418"/>
      <c r="US20" s="418"/>
      <c r="UT20" s="418"/>
      <c r="UU20" s="418"/>
      <c r="UV20" s="418"/>
      <c r="UW20" s="418"/>
      <c r="UX20" s="418"/>
      <c r="UY20" s="418"/>
      <c r="UZ20" s="418"/>
      <c r="VA20" s="418"/>
      <c r="VB20" s="418"/>
      <c r="VC20" s="418"/>
      <c r="VD20" s="418"/>
      <c r="VE20" s="418"/>
      <c r="VF20" s="418"/>
      <c r="VG20" s="418"/>
      <c r="VH20" s="418"/>
      <c r="VI20" s="418"/>
      <c r="VJ20" s="418"/>
      <c r="VK20" s="418"/>
      <c r="VL20" s="418"/>
      <c r="VM20" s="418"/>
      <c r="VN20" s="418"/>
      <c r="VO20" s="418"/>
      <c r="VP20" s="418"/>
      <c r="VQ20" s="418"/>
      <c r="VR20" s="418"/>
      <c r="VS20" s="418"/>
      <c r="VT20" s="418"/>
      <c r="VU20" s="418"/>
      <c r="VV20" s="418"/>
      <c r="VW20" s="418"/>
      <c r="VX20" s="418"/>
      <c r="VY20" s="418"/>
      <c r="VZ20" s="418"/>
      <c r="WA20" s="418"/>
      <c r="WB20" s="418"/>
      <c r="WC20" s="418"/>
      <c r="WD20" s="418"/>
      <c r="WE20" s="418"/>
      <c r="WF20" s="418"/>
      <c r="WG20" s="418"/>
      <c r="WH20" s="418"/>
      <c r="WI20" s="418"/>
      <c r="WJ20" s="418"/>
      <c r="WK20" s="418"/>
      <c r="WL20" s="418"/>
      <c r="WM20" s="418"/>
      <c r="WN20" s="418"/>
      <c r="WO20" s="418"/>
      <c r="WP20" s="418"/>
      <c r="WQ20" s="418"/>
      <c r="WR20" s="418"/>
      <c r="WS20" s="418"/>
      <c r="WT20" s="418"/>
      <c r="WU20" s="418"/>
      <c r="WV20" s="418"/>
      <c r="WW20" s="418"/>
      <c r="WX20" s="418"/>
      <c r="WY20" s="418"/>
      <c r="WZ20" s="418"/>
      <c r="XA20" s="418"/>
      <c r="XB20" s="418"/>
      <c r="XC20" s="418"/>
      <c r="XD20" s="418"/>
      <c r="XE20" s="418"/>
      <c r="XF20" s="418"/>
      <c r="XG20" s="418"/>
      <c r="XH20" s="418"/>
      <c r="XI20" s="418"/>
      <c r="XJ20" s="418"/>
      <c r="XK20" s="418"/>
      <c r="XL20" s="418"/>
      <c r="XM20" s="418"/>
      <c r="XN20" s="418"/>
      <c r="XO20" s="418"/>
      <c r="XP20" s="418"/>
      <c r="XQ20" s="418"/>
      <c r="XR20" s="418"/>
      <c r="XS20" s="418"/>
      <c r="XT20" s="418"/>
      <c r="XU20" s="418"/>
      <c r="XV20" s="418"/>
      <c r="XW20" s="418"/>
      <c r="XX20" s="418"/>
      <c r="XY20" s="418"/>
      <c r="XZ20" s="418"/>
      <c r="YA20" s="418"/>
      <c r="YB20" s="418"/>
      <c r="YC20" s="418"/>
      <c r="YD20" s="418"/>
      <c r="YE20" s="418"/>
      <c r="YF20" s="418"/>
      <c r="YG20" s="418"/>
      <c r="YH20" s="418"/>
      <c r="YI20" s="418"/>
      <c r="YJ20" s="418"/>
      <c r="YK20" s="418"/>
      <c r="YL20" s="418"/>
      <c r="YM20" s="418"/>
      <c r="YN20" s="418"/>
      <c r="YO20" s="418"/>
      <c r="YP20" s="418"/>
      <c r="YQ20" s="418"/>
      <c r="YR20" s="418"/>
      <c r="YS20" s="418"/>
      <c r="YT20" s="418"/>
      <c r="YU20" s="418"/>
      <c r="YV20" s="418"/>
      <c r="YW20" s="418"/>
      <c r="YX20" s="418"/>
      <c r="YY20" s="418"/>
      <c r="YZ20" s="418"/>
      <c r="ZA20" s="418"/>
      <c r="ZB20" s="418"/>
      <c r="ZC20" s="418"/>
      <c r="ZD20" s="418"/>
      <c r="ZE20" s="418"/>
      <c r="ZF20" s="418"/>
      <c r="ZG20" s="418"/>
      <c r="ZH20" s="418"/>
      <c r="ZI20" s="418"/>
      <c r="ZJ20" s="418"/>
      <c r="ZK20" s="418"/>
      <c r="ZL20" s="418"/>
      <c r="ZM20" s="418"/>
      <c r="ZN20" s="418"/>
      <c r="ZO20" s="418"/>
      <c r="ZP20" s="418"/>
      <c r="ZQ20" s="418"/>
      <c r="ZR20" s="418"/>
      <c r="ZS20" s="418"/>
      <c r="ZT20" s="418"/>
      <c r="ZU20" s="418"/>
      <c r="ZV20" s="418"/>
      <c r="ZW20" s="418"/>
      <c r="ZX20" s="418"/>
      <c r="ZY20" s="418"/>
      <c r="ZZ20" s="418"/>
      <c r="AAA20" s="418"/>
      <c r="AAB20" s="418"/>
      <c r="AAC20" s="418"/>
      <c r="AAD20" s="418"/>
      <c r="AAE20" s="418"/>
      <c r="AAF20" s="418"/>
      <c r="AAG20" s="418"/>
      <c r="AAH20" s="418"/>
      <c r="AAI20" s="418"/>
      <c r="AAJ20" s="418"/>
      <c r="AAK20" s="418"/>
      <c r="AAL20" s="418"/>
      <c r="AAM20" s="418"/>
      <c r="AAN20" s="418"/>
      <c r="AAO20" s="418"/>
      <c r="AAP20" s="418"/>
      <c r="AAQ20" s="418"/>
      <c r="AAR20" s="418"/>
      <c r="AAS20" s="418"/>
      <c r="AAT20" s="418"/>
      <c r="AAU20" s="418"/>
      <c r="AAV20" s="418"/>
      <c r="AAW20" s="418"/>
      <c r="AAX20" s="418"/>
      <c r="AAY20" s="418"/>
      <c r="AAZ20" s="418"/>
      <c r="ABA20" s="418"/>
      <c r="ABB20" s="418"/>
      <c r="ABC20" s="418"/>
      <c r="ABD20" s="418"/>
      <c r="ABE20" s="418"/>
      <c r="ABF20" s="418"/>
      <c r="ABG20" s="418"/>
      <c r="ABH20" s="418"/>
      <c r="ABI20" s="418"/>
      <c r="ABJ20" s="418"/>
      <c r="ABK20" s="418"/>
      <c r="ABL20" s="418"/>
      <c r="ABM20" s="418"/>
      <c r="ABN20" s="418"/>
      <c r="ABO20" s="418"/>
      <c r="ABP20" s="418"/>
      <c r="ABQ20" s="418"/>
      <c r="ABR20" s="418"/>
      <c r="ABS20" s="418"/>
      <c r="ABT20" s="418"/>
      <c r="ABU20" s="418"/>
      <c r="ABV20" s="418"/>
      <c r="ABW20" s="418"/>
      <c r="ABX20" s="418"/>
      <c r="ABY20" s="418"/>
      <c r="ABZ20" s="418"/>
      <c r="ACA20" s="418"/>
      <c r="ACB20" s="418"/>
      <c r="ACC20" s="418"/>
      <c r="ACD20" s="418"/>
      <c r="ACE20" s="418"/>
      <c r="ACF20" s="418"/>
      <c r="ACG20" s="418"/>
      <c r="ACH20" s="418"/>
      <c r="ACI20" s="418"/>
      <c r="ACJ20" s="418"/>
      <c r="ACK20" s="418"/>
      <c r="ACL20" s="418"/>
      <c r="ACM20" s="418"/>
      <c r="ACN20" s="418"/>
      <c r="ACO20" s="418"/>
      <c r="ACP20" s="418"/>
      <c r="ACQ20" s="418"/>
      <c r="ACR20" s="418"/>
      <c r="ACS20" s="418"/>
      <c r="ACT20" s="418"/>
      <c r="ACU20" s="418"/>
      <c r="ACV20" s="418"/>
      <c r="ACW20" s="418"/>
      <c r="ACX20" s="418"/>
      <c r="ACY20" s="418"/>
      <c r="ACZ20" s="418"/>
      <c r="ADA20" s="418"/>
      <c r="ADB20" s="418"/>
      <c r="ADC20" s="418"/>
      <c r="ADD20" s="418"/>
      <c r="ADE20" s="418"/>
      <c r="ADF20" s="418"/>
      <c r="ADG20" s="418"/>
      <c r="ADH20" s="418"/>
      <c r="ADI20" s="418"/>
      <c r="ADJ20" s="418"/>
      <c r="ADK20" s="418"/>
      <c r="ADL20" s="418"/>
      <c r="ADM20" s="418"/>
      <c r="ADN20" s="418"/>
      <c r="ADO20" s="418"/>
      <c r="ADP20" s="418"/>
      <c r="ADQ20" s="418"/>
      <c r="ADR20" s="418"/>
      <c r="ADS20" s="418"/>
      <c r="ADT20" s="418"/>
      <c r="ADU20" s="418"/>
      <c r="ADV20" s="418"/>
      <c r="ADW20" s="418"/>
      <c r="ADX20" s="418"/>
      <c r="ADY20" s="418"/>
      <c r="ADZ20" s="418"/>
      <c r="AEA20" s="418"/>
      <c r="AEB20" s="418"/>
      <c r="AEC20" s="418"/>
      <c r="AED20" s="418"/>
      <c r="AEE20" s="418"/>
      <c r="AEF20" s="418"/>
      <c r="AEG20" s="418"/>
      <c r="AEH20" s="418"/>
      <c r="AEI20" s="418"/>
      <c r="AEJ20" s="418"/>
      <c r="AEK20" s="418"/>
      <c r="AEL20" s="418"/>
      <c r="AEM20" s="418"/>
      <c r="AEN20" s="418"/>
      <c r="AEO20" s="418"/>
      <c r="AEP20" s="418"/>
      <c r="AEQ20" s="418"/>
      <c r="AER20" s="418"/>
      <c r="AES20" s="418"/>
      <c r="AET20" s="418"/>
      <c r="AEU20" s="418"/>
      <c r="AEV20" s="418"/>
      <c r="AEW20" s="418"/>
      <c r="AEX20" s="418"/>
      <c r="AEY20" s="418"/>
      <c r="AEZ20" s="418"/>
      <c r="AFA20" s="418"/>
      <c r="AFB20" s="418"/>
      <c r="AFC20" s="418"/>
      <c r="AFD20" s="418"/>
      <c r="AFE20" s="418"/>
      <c r="AFF20" s="418"/>
      <c r="AFG20" s="418"/>
      <c r="AFH20" s="418"/>
      <c r="AFI20" s="418"/>
      <c r="AFJ20" s="418"/>
      <c r="AFK20" s="418"/>
      <c r="AFL20" s="418"/>
      <c r="AFM20" s="418"/>
      <c r="AFN20" s="418"/>
      <c r="AFO20" s="418"/>
      <c r="AFP20" s="418"/>
      <c r="AFQ20" s="418"/>
      <c r="AFR20" s="418"/>
      <c r="AFS20" s="418"/>
      <c r="AFT20" s="418"/>
      <c r="AFU20" s="418"/>
      <c r="AFV20" s="418"/>
      <c r="AFW20" s="418"/>
      <c r="AFX20" s="418"/>
      <c r="AFY20" s="418"/>
      <c r="AFZ20" s="418"/>
      <c r="AGA20" s="418"/>
      <c r="AGB20" s="418"/>
      <c r="AGC20" s="418"/>
      <c r="AGD20" s="418"/>
      <c r="AGE20" s="418"/>
      <c r="AGF20" s="418"/>
      <c r="AGG20" s="418"/>
      <c r="AGH20" s="418"/>
      <c r="AGI20" s="418"/>
      <c r="AGJ20" s="418"/>
      <c r="AGK20" s="418"/>
      <c r="AGL20" s="418"/>
      <c r="AGM20" s="418"/>
      <c r="AGN20" s="418"/>
      <c r="AGO20" s="418"/>
      <c r="AGP20" s="418"/>
      <c r="AGQ20" s="418"/>
      <c r="AGR20" s="418"/>
      <c r="AGS20" s="418"/>
      <c r="AGT20" s="418"/>
      <c r="AGU20" s="418"/>
      <c r="AGV20" s="418"/>
      <c r="AGW20" s="418"/>
      <c r="AGX20" s="418"/>
      <c r="AGY20" s="418"/>
      <c r="AGZ20" s="418"/>
      <c r="AHA20" s="418"/>
      <c r="AHB20" s="418"/>
      <c r="AHC20" s="418"/>
      <c r="AHD20" s="418"/>
      <c r="AHE20" s="418"/>
      <c r="AHF20" s="418"/>
      <c r="AHG20" s="418"/>
      <c r="AHH20" s="418"/>
      <c r="AHI20" s="418"/>
      <c r="AHJ20" s="418"/>
      <c r="AHK20" s="418"/>
      <c r="AHL20" s="418"/>
      <c r="AHM20" s="418"/>
      <c r="AHN20" s="418"/>
      <c r="AHO20" s="418"/>
      <c r="AHP20" s="418"/>
      <c r="AHQ20" s="418"/>
      <c r="AHR20" s="418"/>
      <c r="AHS20" s="418"/>
      <c r="AHT20" s="418"/>
      <c r="AHU20" s="418"/>
      <c r="AHV20" s="418"/>
      <c r="AHW20" s="418"/>
      <c r="AHX20" s="418"/>
      <c r="AHY20" s="418"/>
      <c r="AHZ20" s="418"/>
      <c r="AIA20" s="418"/>
      <c r="AIB20" s="418"/>
      <c r="AIC20" s="418"/>
      <c r="AID20" s="418"/>
      <c r="AIE20" s="418"/>
      <c r="AIF20" s="418"/>
      <c r="AIG20" s="418"/>
      <c r="AIH20" s="418"/>
      <c r="AII20" s="418"/>
      <c r="AIJ20" s="418"/>
      <c r="AIK20" s="418"/>
      <c r="AIL20" s="418"/>
      <c r="AIM20" s="418"/>
      <c r="AIN20" s="418"/>
      <c r="AIO20" s="418"/>
      <c r="AIP20" s="418"/>
      <c r="AIQ20" s="418"/>
      <c r="AIR20" s="418"/>
      <c r="AIS20" s="418"/>
      <c r="AIT20" s="418"/>
      <c r="AIU20" s="418"/>
      <c r="AIV20" s="418"/>
      <c r="AIW20" s="418"/>
      <c r="AIX20" s="418"/>
      <c r="AIY20" s="418"/>
      <c r="AIZ20" s="418"/>
      <c r="AJA20" s="418"/>
      <c r="AJB20" s="418"/>
      <c r="AJC20" s="418"/>
      <c r="AJD20" s="418"/>
      <c r="AJE20" s="418"/>
      <c r="AJF20" s="418"/>
      <c r="AJG20" s="418"/>
      <c r="AJH20" s="418"/>
      <c r="AJI20" s="418"/>
      <c r="AJJ20" s="418"/>
      <c r="AJK20" s="418"/>
      <c r="AJL20" s="418"/>
      <c r="AJM20" s="418"/>
      <c r="AJN20" s="418"/>
      <c r="AJO20" s="418"/>
      <c r="AJP20" s="418"/>
      <c r="AJQ20" s="418"/>
      <c r="AJR20" s="418"/>
      <c r="AJS20" s="418"/>
      <c r="AJT20" s="418"/>
      <c r="AJU20" s="418"/>
      <c r="AJV20" s="418"/>
      <c r="AJW20" s="418"/>
      <c r="AJX20" s="418"/>
      <c r="AJY20" s="418"/>
      <c r="AJZ20" s="418"/>
      <c r="AKA20" s="418"/>
      <c r="AKB20" s="418"/>
      <c r="AKC20" s="418"/>
      <c r="AKD20" s="418"/>
      <c r="AKE20" s="418"/>
      <c r="AKF20" s="418"/>
      <c r="AKG20" s="418"/>
      <c r="AKH20" s="418"/>
      <c r="AKI20" s="418"/>
      <c r="AKJ20" s="418"/>
      <c r="AKK20" s="418"/>
      <c r="AKL20" s="418"/>
      <c r="AKM20" s="418"/>
      <c r="AKN20" s="418"/>
      <c r="AKO20" s="418"/>
      <c r="AKP20" s="418"/>
      <c r="AKQ20" s="418"/>
      <c r="AKR20" s="418"/>
      <c r="AKS20" s="418"/>
      <c r="AKT20" s="418"/>
      <c r="AKU20" s="418"/>
      <c r="AKV20" s="418"/>
      <c r="AKW20" s="418"/>
      <c r="AKX20" s="418"/>
      <c r="AKY20" s="418"/>
      <c r="AKZ20" s="418"/>
      <c r="ALA20" s="418"/>
      <c r="ALB20" s="418"/>
      <c r="ALC20" s="418"/>
      <c r="ALD20" s="418"/>
      <c r="ALE20" s="418"/>
      <c r="ALF20" s="418"/>
      <c r="ALG20" s="418"/>
      <c r="ALH20" s="418"/>
      <c r="ALI20" s="418"/>
      <c r="ALJ20" s="418"/>
      <c r="ALK20" s="418"/>
      <c r="ALL20" s="418"/>
      <c r="ALM20" s="418"/>
      <c r="ALN20" s="418"/>
      <c r="ALO20" s="418"/>
      <c r="ALP20" s="418"/>
      <c r="ALQ20" s="418"/>
      <c r="ALR20" s="418"/>
      <c r="ALS20" s="418"/>
      <c r="ALT20" s="418"/>
      <c r="ALU20" s="418"/>
      <c r="ALV20" s="418"/>
      <c r="ALW20" s="418"/>
      <c r="ALX20" s="418"/>
      <c r="ALY20" s="418"/>
      <c r="ALZ20" s="418"/>
      <c r="AMA20" s="418"/>
      <c r="AMB20" s="418"/>
      <c r="AMC20" s="418"/>
      <c r="AMD20" s="418"/>
      <c r="AME20" s="418"/>
      <c r="AMF20" s="418"/>
      <c r="AMG20" s="418"/>
      <c r="AMH20" s="418"/>
      <c r="AMI20" s="418"/>
      <c r="AMJ20" s="418"/>
      <c r="AMK20" s="418"/>
      <c r="AML20" s="418"/>
      <c r="AMM20" s="418"/>
      <c r="AMN20" s="418"/>
      <c r="AMO20" s="418"/>
      <c r="AMP20" s="418"/>
      <c r="AMQ20" s="418"/>
      <c r="AMR20" s="418"/>
      <c r="AMS20" s="418"/>
      <c r="AMT20" s="418"/>
      <c r="AMU20" s="418"/>
      <c r="AMV20" s="418"/>
      <c r="AMW20" s="418"/>
      <c r="AMX20" s="418"/>
      <c r="AMY20" s="418"/>
      <c r="AMZ20" s="418"/>
      <c r="ANA20" s="418"/>
      <c r="ANB20" s="418"/>
      <c r="ANC20" s="418"/>
      <c r="AND20" s="418"/>
      <c r="ANE20" s="418"/>
      <c r="ANF20" s="418"/>
      <c r="ANG20" s="418"/>
      <c r="ANH20" s="418"/>
      <c r="ANI20" s="418"/>
      <c r="ANJ20" s="418"/>
      <c r="ANK20" s="418"/>
      <c r="ANL20" s="418"/>
      <c r="ANM20" s="418"/>
      <c r="ANN20" s="418"/>
      <c r="ANO20" s="418"/>
      <c r="ANP20" s="418"/>
      <c r="ANQ20" s="418"/>
      <c r="ANR20" s="418"/>
      <c r="ANS20" s="418"/>
      <c r="ANT20" s="418"/>
      <c r="ANU20" s="418"/>
      <c r="ANV20" s="418"/>
      <c r="ANW20" s="418"/>
      <c r="ANX20" s="418"/>
      <c r="ANY20" s="418"/>
      <c r="ANZ20" s="418"/>
      <c r="AOA20" s="418"/>
      <c r="AOB20" s="418"/>
      <c r="AOC20" s="418"/>
      <c r="AOD20" s="418"/>
      <c r="AOE20" s="418"/>
      <c r="AOF20" s="418"/>
      <c r="AOG20" s="418"/>
      <c r="AOH20" s="418"/>
      <c r="AOI20" s="418"/>
      <c r="AOJ20" s="418"/>
      <c r="AOK20" s="418"/>
      <c r="AOL20" s="418"/>
      <c r="AOM20" s="418"/>
      <c r="AON20" s="418"/>
      <c r="AOO20" s="418"/>
      <c r="AOP20" s="418"/>
      <c r="AOQ20" s="418"/>
      <c r="AOR20" s="418"/>
      <c r="AOS20" s="418"/>
      <c r="AOT20" s="418"/>
      <c r="AOU20" s="418"/>
      <c r="AOV20" s="418"/>
      <c r="AOW20" s="418"/>
      <c r="AOX20" s="418"/>
      <c r="AOY20" s="418"/>
      <c r="AOZ20" s="418"/>
      <c r="APA20" s="418"/>
      <c r="APB20" s="418"/>
      <c r="APC20" s="418"/>
      <c r="APD20" s="418"/>
      <c r="APE20" s="418"/>
      <c r="APF20" s="418"/>
      <c r="APG20" s="418"/>
      <c r="APH20" s="418"/>
      <c r="API20" s="418"/>
      <c r="APJ20" s="418"/>
      <c r="APK20" s="418"/>
      <c r="APL20" s="418"/>
      <c r="APM20" s="418"/>
      <c r="APN20" s="418"/>
      <c r="APO20" s="418"/>
      <c r="APP20" s="418"/>
      <c r="APQ20" s="418"/>
      <c r="APR20" s="418"/>
      <c r="APS20" s="418"/>
      <c r="APT20" s="418"/>
      <c r="APU20" s="418"/>
      <c r="APV20" s="418"/>
      <c r="APW20" s="418"/>
      <c r="APX20" s="418"/>
      <c r="APY20" s="418"/>
      <c r="APZ20" s="418"/>
      <c r="AQA20" s="418"/>
      <c r="AQB20" s="418"/>
      <c r="AQC20" s="418"/>
      <c r="AQD20" s="418"/>
      <c r="AQE20" s="418"/>
      <c r="AQF20" s="418"/>
      <c r="AQG20" s="418"/>
      <c r="AQH20" s="418"/>
      <c r="AQI20" s="418"/>
      <c r="AQJ20" s="418"/>
      <c r="AQK20" s="418"/>
      <c r="AQL20" s="418"/>
      <c r="AQM20" s="418"/>
      <c r="AQN20" s="418"/>
      <c r="AQO20" s="418"/>
      <c r="AQP20" s="418"/>
      <c r="AQQ20" s="418"/>
      <c r="AQR20" s="418"/>
      <c r="AQS20" s="418"/>
      <c r="AQT20" s="418"/>
      <c r="AQU20" s="418"/>
      <c r="AQV20" s="418"/>
      <c r="AQW20" s="418"/>
      <c r="AQX20" s="418"/>
      <c r="AQY20" s="418"/>
      <c r="AQZ20" s="418"/>
      <c r="ARA20" s="418"/>
      <c r="ARB20" s="418"/>
      <c r="ARC20" s="418"/>
      <c r="ARD20" s="418"/>
      <c r="ARE20" s="418"/>
      <c r="ARF20" s="418"/>
      <c r="ARG20" s="418"/>
      <c r="ARH20" s="418"/>
      <c r="ARI20" s="418"/>
      <c r="ARJ20" s="418"/>
      <c r="ARK20" s="418"/>
      <c r="ARL20" s="418"/>
      <c r="ARM20" s="418"/>
      <c r="ARN20" s="418"/>
      <c r="ARO20" s="418"/>
      <c r="ARP20" s="418"/>
      <c r="ARQ20" s="418"/>
      <c r="ARR20" s="418"/>
      <c r="ARS20" s="418"/>
      <c r="ART20" s="418"/>
      <c r="ARU20" s="418"/>
      <c r="ARV20" s="418"/>
      <c r="ARW20" s="418"/>
      <c r="ARX20" s="418"/>
      <c r="ARY20" s="418"/>
      <c r="ARZ20" s="418"/>
      <c r="ASA20" s="418"/>
      <c r="ASB20" s="418"/>
      <c r="ASC20" s="418"/>
      <c r="ASD20" s="418"/>
      <c r="ASE20" s="418"/>
      <c r="ASF20" s="418"/>
      <c r="ASG20" s="418"/>
      <c r="ASH20" s="418"/>
      <c r="ASI20" s="418"/>
      <c r="ASJ20" s="418"/>
      <c r="ASK20" s="418"/>
      <c r="ASL20" s="418"/>
      <c r="ASM20" s="418"/>
      <c r="ASN20" s="418"/>
      <c r="ASO20" s="418"/>
      <c r="ASP20" s="418"/>
      <c r="ASQ20" s="418"/>
      <c r="ASR20" s="418"/>
      <c r="ASS20" s="418"/>
      <c r="AST20" s="418"/>
      <c r="ASU20" s="418"/>
      <c r="ASV20" s="418"/>
      <c r="ASW20" s="418"/>
      <c r="ASX20" s="418"/>
      <c r="ASY20" s="418"/>
      <c r="ASZ20" s="418"/>
      <c r="ATA20" s="418"/>
      <c r="ATB20" s="418"/>
      <c r="ATC20" s="418"/>
      <c r="ATD20" s="418"/>
      <c r="ATE20" s="418"/>
      <c r="ATF20" s="418"/>
      <c r="ATG20" s="418"/>
      <c r="ATH20" s="418"/>
      <c r="ATI20" s="418"/>
      <c r="ATJ20" s="418"/>
      <c r="ATK20" s="418"/>
      <c r="ATL20" s="418"/>
      <c r="ATM20" s="418"/>
      <c r="ATN20" s="418"/>
      <c r="ATO20" s="418"/>
      <c r="ATP20" s="418"/>
      <c r="ATQ20" s="418"/>
      <c r="ATR20" s="418"/>
      <c r="ATS20" s="418"/>
      <c r="ATT20" s="418"/>
      <c r="ATU20" s="418"/>
      <c r="ATV20" s="418"/>
      <c r="ATW20" s="418"/>
      <c r="ATX20" s="418"/>
      <c r="ATY20" s="418"/>
      <c r="ATZ20" s="418"/>
      <c r="AUA20" s="418"/>
      <c r="AUB20" s="418"/>
      <c r="AUC20" s="418"/>
      <c r="AUD20" s="418"/>
      <c r="AUE20" s="418"/>
      <c r="AUF20" s="418"/>
      <c r="AUG20" s="418"/>
      <c r="AUH20" s="418"/>
      <c r="AUI20" s="418"/>
      <c r="AUJ20" s="418"/>
      <c r="AUK20" s="418"/>
      <c r="AUL20" s="418"/>
      <c r="AUM20" s="418"/>
      <c r="AUN20" s="418"/>
      <c r="AUO20" s="418"/>
      <c r="AUP20" s="418"/>
      <c r="AUQ20" s="418"/>
      <c r="AUR20" s="418"/>
      <c r="AUS20" s="418"/>
      <c r="AUT20" s="418"/>
      <c r="AUU20" s="418"/>
      <c r="AUV20" s="418"/>
      <c r="AUW20" s="418"/>
      <c r="AUX20" s="418"/>
      <c r="AUY20" s="418"/>
      <c r="AUZ20" s="418"/>
      <c r="AVA20" s="418"/>
      <c r="AVB20" s="418"/>
      <c r="AVC20" s="418"/>
      <c r="AVD20" s="418"/>
      <c r="AVE20" s="418"/>
      <c r="AVF20" s="418"/>
      <c r="AVG20" s="418"/>
      <c r="AVH20" s="418"/>
      <c r="AVI20" s="418"/>
      <c r="AVJ20" s="418"/>
      <c r="AVK20" s="418"/>
      <c r="AVL20" s="418"/>
      <c r="AVM20" s="418"/>
      <c r="AVN20" s="418"/>
      <c r="AVO20" s="418"/>
      <c r="AVP20" s="418"/>
      <c r="AVQ20" s="418"/>
      <c r="AVR20" s="418"/>
      <c r="AVS20" s="418"/>
      <c r="AVT20" s="418"/>
      <c r="AVU20" s="418"/>
      <c r="AVV20" s="418"/>
      <c r="AVW20" s="418"/>
      <c r="AVX20" s="418"/>
      <c r="AVY20" s="418"/>
      <c r="AVZ20" s="418"/>
      <c r="AWA20" s="418"/>
      <c r="AWB20" s="418"/>
      <c r="AWC20" s="418"/>
      <c r="AWD20" s="418"/>
      <c r="AWE20" s="418"/>
      <c r="AWF20" s="418"/>
      <c r="AWG20" s="418"/>
      <c r="AWH20" s="418"/>
      <c r="AWI20" s="418"/>
      <c r="AWJ20" s="418"/>
      <c r="AWK20" s="418"/>
      <c r="AWL20" s="418"/>
      <c r="AWM20" s="418"/>
      <c r="AWN20" s="418"/>
      <c r="AWO20" s="418"/>
      <c r="AWP20" s="418"/>
      <c r="AWQ20" s="418"/>
      <c r="AWR20" s="418"/>
      <c r="AWS20" s="418"/>
      <c r="AWT20" s="418"/>
      <c r="AWU20" s="418"/>
      <c r="AWV20" s="418"/>
      <c r="AWW20" s="418"/>
      <c r="AWX20" s="418"/>
      <c r="AWY20" s="418"/>
      <c r="AWZ20" s="418"/>
      <c r="AXA20" s="418"/>
      <c r="AXB20" s="418"/>
      <c r="AXC20" s="418"/>
      <c r="AXD20" s="418"/>
      <c r="AXE20" s="418"/>
      <c r="AXF20" s="418"/>
      <c r="AXG20" s="418"/>
      <c r="AXH20" s="418"/>
      <c r="AXI20" s="418"/>
      <c r="AXJ20" s="418"/>
      <c r="AXK20" s="418"/>
      <c r="AXL20" s="418"/>
      <c r="AXM20" s="418"/>
      <c r="AXN20" s="418"/>
      <c r="AXO20" s="418"/>
      <c r="AXP20" s="418"/>
      <c r="AXQ20" s="418"/>
      <c r="AXR20" s="418"/>
      <c r="AXS20" s="418"/>
      <c r="AXT20" s="418"/>
      <c r="AXU20" s="418"/>
      <c r="AXV20" s="418"/>
      <c r="AXW20" s="418"/>
      <c r="AXX20" s="418"/>
      <c r="AXY20" s="418"/>
      <c r="AXZ20" s="418"/>
      <c r="AYA20" s="418"/>
      <c r="AYB20" s="418"/>
      <c r="AYC20" s="418"/>
      <c r="AYD20" s="418"/>
      <c r="AYE20" s="418"/>
      <c r="AYF20" s="418"/>
      <c r="AYG20" s="418"/>
      <c r="AYH20" s="418"/>
      <c r="AYI20" s="418"/>
      <c r="AYJ20" s="418"/>
      <c r="AYK20" s="418"/>
      <c r="AYL20" s="418"/>
      <c r="AYM20" s="418"/>
      <c r="AYN20" s="418"/>
      <c r="AYO20" s="418"/>
      <c r="AYP20" s="418"/>
      <c r="AYQ20" s="418"/>
      <c r="AYR20" s="418"/>
      <c r="AYS20" s="418"/>
      <c r="AYT20" s="418"/>
      <c r="AYU20" s="418"/>
      <c r="AYV20" s="418"/>
      <c r="AYW20" s="418"/>
      <c r="AYX20" s="418"/>
      <c r="AYY20" s="418"/>
      <c r="AYZ20" s="418"/>
      <c r="AZA20" s="418"/>
      <c r="AZB20" s="418"/>
      <c r="AZC20" s="418"/>
      <c r="AZD20" s="418"/>
      <c r="AZE20" s="418"/>
      <c r="AZF20" s="418"/>
      <c r="AZG20" s="418"/>
      <c r="AZH20" s="418"/>
      <c r="AZI20" s="418"/>
      <c r="AZJ20" s="418"/>
      <c r="AZK20" s="418"/>
      <c r="AZL20" s="418"/>
      <c r="AZM20" s="418"/>
      <c r="AZN20" s="418"/>
      <c r="AZO20" s="418"/>
      <c r="AZP20" s="418"/>
      <c r="AZQ20" s="418"/>
      <c r="AZR20" s="418"/>
      <c r="AZS20" s="418"/>
      <c r="AZT20" s="418"/>
      <c r="AZU20" s="418"/>
      <c r="AZV20" s="418"/>
      <c r="AZW20" s="418"/>
      <c r="AZX20" s="418"/>
      <c r="AZY20" s="418"/>
      <c r="AZZ20" s="418"/>
      <c r="BAA20" s="418"/>
      <c r="BAB20" s="418"/>
      <c r="BAC20" s="418"/>
      <c r="BAD20" s="418"/>
      <c r="BAE20" s="418"/>
      <c r="BAF20" s="418"/>
      <c r="BAG20" s="418"/>
      <c r="BAH20" s="418"/>
      <c r="BAI20" s="418"/>
      <c r="BAJ20" s="418"/>
      <c r="BAK20" s="418"/>
      <c r="BAL20" s="418"/>
      <c r="BAM20" s="418"/>
      <c r="BAN20" s="418"/>
      <c r="BAO20" s="418"/>
      <c r="BAP20" s="418"/>
      <c r="BAQ20" s="418"/>
      <c r="BAR20" s="418"/>
      <c r="BAS20" s="418"/>
      <c r="BAT20" s="418"/>
      <c r="BAU20" s="418"/>
      <c r="BAV20" s="418"/>
      <c r="BAW20" s="418"/>
      <c r="BAX20" s="418"/>
      <c r="BAY20" s="418"/>
      <c r="BAZ20" s="418"/>
      <c r="BBA20" s="418"/>
      <c r="BBB20" s="418"/>
      <c r="BBC20" s="418"/>
      <c r="BBD20" s="418"/>
      <c r="BBE20" s="418"/>
      <c r="BBF20" s="418"/>
      <c r="BBG20" s="418"/>
      <c r="BBH20" s="418"/>
      <c r="BBI20" s="418"/>
      <c r="BBJ20" s="418"/>
      <c r="BBK20" s="418"/>
      <c r="BBL20" s="418"/>
      <c r="BBM20" s="418"/>
      <c r="BBN20" s="418"/>
      <c r="BBO20" s="418"/>
      <c r="BBP20" s="418"/>
      <c r="BBQ20" s="418"/>
      <c r="BBR20" s="418"/>
      <c r="BBS20" s="418"/>
      <c r="BBT20" s="418"/>
      <c r="BBU20" s="418"/>
      <c r="BBV20" s="418"/>
      <c r="BBW20" s="418"/>
      <c r="BBX20" s="418"/>
      <c r="BBY20" s="418"/>
      <c r="BBZ20" s="418"/>
      <c r="BCA20" s="418"/>
      <c r="BCB20" s="418"/>
      <c r="BCC20" s="418"/>
      <c r="BCD20" s="418"/>
      <c r="BCE20" s="418"/>
      <c r="BCF20" s="418"/>
      <c r="BCG20" s="418"/>
      <c r="BCH20" s="418"/>
      <c r="BCI20" s="418"/>
      <c r="BCJ20" s="418"/>
      <c r="BCK20" s="418"/>
      <c r="BCL20" s="418"/>
      <c r="BCM20" s="418"/>
      <c r="BCN20" s="418"/>
      <c r="BCO20" s="418"/>
      <c r="BCP20" s="418"/>
      <c r="BCQ20" s="418"/>
      <c r="BCR20" s="418"/>
      <c r="BCS20" s="418"/>
      <c r="BCT20" s="418"/>
      <c r="BCU20" s="418"/>
      <c r="BCV20" s="418"/>
      <c r="BCW20" s="418"/>
      <c r="BCX20" s="418"/>
      <c r="BCY20" s="418"/>
      <c r="BCZ20" s="418"/>
      <c r="BDA20" s="418"/>
      <c r="BDB20" s="418"/>
      <c r="BDC20" s="418"/>
      <c r="BDD20" s="418"/>
      <c r="BDE20" s="418"/>
      <c r="BDF20" s="418"/>
      <c r="BDG20" s="418"/>
      <c r="BDH20" s="418"/>
      <c r="BDI20" s="418"/>
      <c r="BDJ20" s="418"/>
      <c r="BDK20" s="418"/>
      <c r="BDL20" s="418"/>
      <c r="BDM20" s="418"/>
      <c r="BDN20" s="418"/>
      <c r="BDO20" s="418"/>
      <c r="BDP20" s="418"/>
      <c r="BDQ20" s="418"/>
      <c r="BDR20" s="418"/>
      <c r="BDS20" s="418"/>
      <c r="BDT20" s="418"/>
      <c r="BDU20" s="418"/>
      <c r="BDV20" s="418"/>
      <c r="BDW20" s="418"/>
      <c r="BDX20" s="418"/>
      <c r="BDY20" s="418"/>
      <c r="BDZ20" s="418"/>
      <c r="BEA20" s="418"/>
      <c r="BEB20" s="418"/>
      <c r="BEC20" s="418"/>
      <c r="BED20" s="418"/>
      <c r="BEE20" s="418"/>
      <c r="BEF20" s="418"/>
      <c r="BEG20" s="418"/>
      <c r="BEH20" s="418"/>
      <c r="BEI20" s="418"/>
      <c r="BEJ20" s="418"/>
      <c r="BEK20" s="418"/>
      <c r="BEL20" s="418"/>
      <c r="BEM20" s="418"/>
      <c r="BEN20" s="418"/>
      <c r="BEO20" s="418"/>
      <c r="BEP20" s="418"/>
      <c r="BEQ20" s="418"/>
      <c r="BER20" s="418"/>
      <c r="BES20" s="418"/>
      <c r="BET20" s="418"/>
      <c r="BEU20" s="418"/>
      <c r="BEV20" s="418"/>
      <c r="BEW20" s="418"/>
      <c r="BEX20" s="418"/>
      <c r="BEY20" s="418"/>
      <c r="BEZ20" s="418"/>
      <c r="BFA20" s="418"/>
      <c r="BFB20" s="418"/>
      <c r="BFC20" s="418"/>
      <c r="BFD20" s="418"/>
      <c r="BFE20" s="418"/>
      <c r="BFF20" s="418"/>
      <c r="BFG20" s="418"/>
      <c r="BFH20" s="418"/>
      <c r="BFI20" s="418"/>
      <c r="BFJ20" s="418"/>
      <c r="BFK20" s="418"/>
      <c r="BFL20" s="418"/>
      <c r="BFM20" s="418"/>
      <c r="BFN20" s="418"/>
      <c r="BFO20" s="418"/>
      <c r="BFP20" s="418"/>
      <c r="BFQ20" s="418"/>
      <c r="BFR20" s="418"/>
      <c r="BFS20" s="418"/>
      <c r="BFT20" s="418"/>
      <c r="BFU20" s="418"/>
      <c r="BFV20" s="418"/>
      <c r="BFW20" s="418"/>
      <c r="BFX20" s="418"/>
      <c r="BFY20" s="418"/>
      <c r="BFZ20" s="418"/>
      <c r="BGA20" s="418"/>
      <c r="BGB20" s="418"/>
      <c r="BGC20" s="418"/>
      <c r="BGD20" s="418"/>
      <c r="BGE20" s="418"/>
      <c r="BGF20" s="418"/>
      <c r="BGG20" s="418"/>
      <c r="BGH20" s="418"/>
      <c r="BGI20" s="418"/>
      <c r="BGJ20" s="418"/>
      <c r="BGK20" s="418"/>
      <c r="BGL20" s="418"/>
      <c r="BGM20" s="418"/>
      <c r="BGN20" s="418"/>
      <c r="BGO20" s="418"/>
      <c r="BGP20" s="418"/>
      <c r="BGQ20" s="418"/>
      <c r="BGR20" s="418"/>
      <c r="BGS20" s="418"/>
      <c r="BGT20" s="418"/>
      <c r="BGU20" s="418"/>
      <c r="BGV20" s="418"/>
      <c r="BGW20" s="418"/>
      <c r="BGX20" s="418"/>
      <c r="BGY20" s="418"/>
      <c r="BGZ20" s="418"/>
      <c r="BHA20" s="418"/>
      <c r="BHB20" s="418"/>
      <c r="BHC20" s="418"/>
      <c r="BHD20" s="418"/>
      <c r="BHE20" s="418"/>
      <c r="BHF20" s="418"/>
      <c r="BHG20" s="418"/>
      <c r="BHH20" s="418"/>
      <c r="BHI20" s="418"/>
      <c r="BHJ20" s="418"/>
      <c r="BHK20" s="418"/>
      <c r="BHL20" s="418"/>
      <c r="BHM20" s="418"/>
      <c r="BHN20" s="418"/>
      <c r="BHO20" s="418"/>
      <c r="BHP20" s="418"/>
      <c r="BHQ20" s="418"/>
      <c r="BHR20" s="418"/>
      <c r="BHS20" s="418"/>
      <c r="BHT20" s="418"/>
      <c r="BHU20" s="418"/>
      <c r="BHV20" s="418"/>
      <c r="BHW20" s="418"/>
      <c r="BHX20" s="418"/>
      <c r="BHY20" s="418"/>
      <c r="BHZ20" s="418"/>
      <c r="BIA20" s="418"/>
      <c r="BIB20" s="418"/>
      <c r="BIC20" s="418"/>
      <c r="BID20" s="418"/>
      <c r="BIE20" s="418"/>
      <c r="BIF20" s="418"/>
      <c r="BIG20" s="418"/>
      <c r="BIH20" s="418"/>
      <c r="BII20" s="418"/>
      <c r="BIJ20" s="418"/>
      <c r="BIK20" s="418"/>
      <c r="BIL20" s="418"/>
      <c r="BIM20" s="418"/>
      <c r="BIN20" s="418"/>
      <c r="BIO20" s="418"/>
      <c r="BIP20" s="418"/>
      <c r="BIQ20" s="418"/>
      <c r="BIR20" s="418"/>
      <c r="BIS20" s="418"/>
      <c r="BIT20" s="418"/>
      <c r="BIU20" s="418"/>
      <c r="BIV20" s="418"/>
      <c r="BIW20" s="418"/>
      <c r="BIX20" s="418"/>
      <c r="BIY20" s="418"/>
      <c r="BIZ20" s="418"/>
      <c r="BJA20" s="418"/>
      <c r="BJB20" s="418"/>
      <c r="BJC20" s="418"/>
      <c r="BJD20" s="418"/>
      <c r="BJE20" s="418"/>
      <c r="BJF20" s="418"/>
      <c r="BJG20" s="418"/>
      <c r="BJH20" s="418"/>
      <c r="BJI20" s="418"/>
      <c r="BJJ20" s="418"/>
      <c r="BJK20" s="418"/>
      <c r="BJL20" s="418"/>
      <c r="BJM20" s="418"/>
      <c r="BJN20" s="418"/>
      <c r="BJO20" s="418"/>
      <c r="BJP20" s="418"/>
      <c r="BJQ20" s="418"/>
      <c r="BJR20" s="418"/>
      <c r="BJS20" s="418"/>
      <c r="BJT20" s="418"/>
      <c r="BJU20" s="418"/>
      <c r="BJV20" s="418"/>
      <c r="BJW20" s="418"/>
      <c r="BJX20" s="418"/>
      <c r="BJY20" s="418"/>
      <c r="BJZ20" s="418"/>
      <c r="BKA20" s="418"/>
      <c r="BKB20" s="418"/>
      <c r="BKC20" s="418"/>
      <c r="BKD20" s="418"/>
      <c r="BKE20" s="418"/>
      <c r="BKF20" s="418"/>
      <c r="BKG20" s="418"/>
      <c r="BKH20" s="418"/>
      <c r="BKI20" s="418"/>
      <c r="BKJ20" s="418"/>
      <c r="BKK20" s="418"/>
      <c r="BKL20" s="418"/>
      <c r="BKM20" s="418"/>
      <c r="BKN20" s="418"/>
      <c r="BKO20" s="418"/>
      <c r="BKP20" s="418"/>
      <c r="BKQ20" s="418"/>
      <c r="BKR20" s="418"/>
      <c r="BKS20" s="418"/>
      <c r="BKT20" s="418"/>
      <c r="BKU20" s="418"/>
      <c r="BKV20" s="418"/>
      <c r="BKW20" s="418"/>
      <c r="BKX20" s="418"/>
      <c r="BKY20" s="418"/>
      <c r="BKZ20" s="418"/>
      <c r="BLA20" s="418"/>
      <c r="BLB20" s="418"/>
      <c r="BLC20" s="418"/>
      <c r="BLD20" s="418"/>
      <c r="BLE20" s="418"/>
      <c r="BLF20" s="418"/>
      <c r="BLG20" s="418"/>
      <c r="BLH20" s="418"/>
      <c r="BLI20" s="418"/>
      <c r="BLJ20" s="418"/>
      <c r="BLK20" s="418"/>
      <c r="BLL20" s="418"/>
      <c r="BLM20" s="418"/>
      <c r="BLN20" s="418"/>
      <c r="BLO20" s="418"/>
      <c r="BLP20" s="418"/>
      <c r="BLQ20" s="418"/>
      <c r="BLR20" s="418"/>
      <c r="BLS20" s="418"/>
      <c r="BLT20" s="418"/>
      <c r="BLU20" s="418"/>
      <c r="BLV20" s="418"/>
      <c r="BLW20" s="418"/>
      <c r="BLX20" s="418"/>
      <c r="BLY20" s="418"/>
      <c r="BLZ20" s="418"/>
      <c r="BMA20" s="418"/>
      <c r="BMB20" s="418"/>
      <c r="BMC20" s="418"/>
      <c r="BMD20" s="418"/>
      <c r="BME20" s="418"/>
      <c r="BMF20" s="418"/>
      <c r="BMG20" s="418"/>
      <c r="BMH20" s="418"/>
      <c r="BMI20" s="418"/>
      <c r="BMJ20" s="418"/>
      <c r="BMK20" s="418"/>
      <c r="BML20" s="418"/>
      <c r="BMM20" s="418"/>
      <c r="BMN20" s="418"/>
      <c r="BMO20" s="418"/>
      <c r="BMP20" s="418"/>
      <c r="BMQ20" s="418"/>
      <c r="BMR20" s="418"/>
      <c r="BMS20" s="418"/>
      <c r="BMT20" s="418"/>
      <c r="BMU20" s="418"/>
      <c r="BMV20" s="418"/>
      <c r="BMW20" s="418"/>
      <c r="BMX20" s="418"/>
      <c r="BMY20" s="418"/>
      <c r="BMZ20" s="418"/>
      <c r="BNA20" s="418"/>
      <c r="BNB20" s="418"/>
      <c r="BNC20" s="418"/>
      <c r="BND20" s="418"/>
      <c r="BNE20" s="418"/>
      <c r="BNF20" s="418"/>
      <c r="BNG20" s="418"/>
      <c r="BNH20" s="418"/>
      <c r="BNI20" s="418"/>
      <c r="BNJ20" s="418"/>
      <c r="BNK20" s="418"/>
      <c r="BNL20" s="418"/>
      <c r="BNM20" s="418"/>
      <c r="BNN20" s="418"/>
      <c r="BNO20" s="418"/>
      <c r="BNP20" s="418"/>
      <c r="BNQ20" s="418"/>
      <c r="BNR20" s="418"/>
      <c r="BNS20" s="418"/>
      <c r="BNT20" s="418"/>
      <c r="BNU20" s="418"/>
      <c r="BNV20" s="418"/>
      <c r="BNW20" s="418"/>
      <c r="BNX20" s="418"/>
      <c r="BNY20" s="418"/>
      <c r="BNZ20" s="418"/>
      <c r="BOA20" s="418"/>
      <c r="BOB20" s="418"/>
      <c r="BOC20" s="418"/>
      <c r="BOD20" s="418"/>
      <c r="BOE20" s="418"/>
      <c r="BOF20" s="418"/>
      <c r="BOG20" s="418"/>
      <c r="BOH20" s="418"/>
      <c r="BOI20" s="418"/>
      <c r="BOJ20" s="418"/>
      <c r="BOK20" s="418"/>
      <c r="BOL20" s="418"/>
      <c r="BOM20" s="418"/>
      <c r="BON20" s="418"/>
      <c r="BOO20" s="418"/>
      <c r="BOP20" s="418"/>
      <c r="BOQ20" s="418"/>
      <c r="BOR20" s="418"/>
      <c r="BOS20" s="418"/>
      <c r="BOT20" s="418"/>
      <c r="BOU20" s="418"/>
      <c r="BOV20" s="418"/>
      <c r="BOW20" s="418"/>
      <c r="BOX20" s="418"/>
      <c r="BOY20" s="418"/>
      <c r="BOZ20" s="418"/>
      <c r="BPA20" s="418"/>
      <c r="BPB20" s="418"/>
      <c r="BPC20" s="418"/>
      <c r="BPD20" s="418"/>
      <c r="BPE20" s="418"/>
      <c r="BPF20" s="418"/>
      <c r="BPG20" s="418"/>
      <c r="BPH20" s="418"/>
      <c r="BPI20" s="418"/>
      <c r="BPJ20" s="418"/>
      <c r="BPK20" s="418"/>
      <c r="BPL20" s="418"/>
      <c r="BPM20" s="418"/>
      <c r="BPN20" s="418"/>
      <c r="BPO20" s="418"/>
      <c r="BPP20" s="418"/>
      <c r="BPQ20" s="418"/>
      <c r="BPR20" s="418"/>
      <c r="BPS20" s="418"/>
      <c r="BPT20" s="418"/>
      <c r="BPU20" s="418"/>
      <c r="BPV20" s="418"/>
      <c r="BPW20" s="418"/>
      <c r="BPX20" s="418"/>
      <c r="BPY20" s="418"/>
      <c r="BPZ20" s="418"/>
      <c r="BQA20" s="418"/>
      <c r="BQB20" s="418"/>
      <c r="BQC20" s="418"/>
      <c r="BQD20" s="418"/>
      <c r="BQE20" s="418"/>
      <c r="BQF20" s="418"/>
      <c r="BQG20" s="418"/>
      <c r="BQH20" s="418"/>
      <c r="BQI20" s="418"/>
      <c r="BQJ20" s="418"/>
      <c r="BQK20" s="418"/>
      <c r="BQL20" s="418"/>
      <c r="BQM20" s="418"/>
      <c r="BQN20" s="418"/>
      <c r="BQO20" s="418"/>
      <c r="BQP20" s="418"/>
      <c r="BQQ20" s="418"/>
      <c r="BQR20" s="418"/>
      <c r="BQS20" s="418"/>
      <c r="BQT20" s="418"/>
      <c r="BQU20" s="418"/>
      <c r="BQV20" s="418"/>
      <c r="BQW20" s="418"/>
      <c r="BQX20" s="418"/>
      <c r="BQY20" s="418"/>
      <c r="BQZ20" s="418"/>
      <c r="BRA20" s="418"/>
      <c r="BRB20" s="418"/>
      <c r="BRC20" s="418"/>
      <c r="BRD20" s="418"/>
      <c r="BRE20" s="418"/>
      <c r="BRF20" s="418"/>
      <c r="BRG20" s="418"/>
      <c r="BRH20" s="418"/>
      <c r="BRI20" s="418"/>
      <c r="BRJ20" s="418"/>
      <c r="BRK20" s="418"/>
      <c r="BRL20" s="418"/>
      <c r="BRM20" s="418"/>
      <c r="BRN20" s="418"/>
      <c r="BRO20" s="418"/>
      <c r="BRP20" s="418"/>
      <c r="BRQ20" s="418"/>
      <c r="BRR20" s="418"/>
      <c r="BRS20" s="418"/>
      <c r="BRT20" s="418"/>
      <c r="BRU20" s="418"/>
      <c r="BRV20" s="418"/>
      <c r="BRW20" s="418"/>
      <c r="BRX20" s="418"/>
      <c r="BRY20" s="418"/>
      <c r="BRZ20" s="418"/>
      <c r="BSA20" s="418"/>
      <c r="BSB20" s="418"/>
      <c r="BSC20" s="418"/>
      <c r="BSD20" s="418"/>
      <c r="BSE20" s="418"/>
      <c r="BSF20" s="418"/>
      <c r="BSG20" s="418"/>
      <c r="BSH20" s="418"/>
      <c r="BSI20" s="418"/>
      <c r="BSJ20" s="418"/>
      <c r="BSK20" s="418"/>
      <c r="BSL20" s="418"/>
      <c r="BSM20" s="418"/>
      <c r="BSN20" s="418"/>
      <c r="BSO20" s="418"/>
      <c r="BSP20" s="418"/>
      <c r="BSQ20" s="418"/>
      <c r="BSR20" s="418"/>
      <c r="BSS20" s="418"/>
      <c r="BST20" s="418"/>
      <c r="BSU20" s="418"/>
      <c r="BSV20" s="418"/>
      <c r="BSW20" s="418"/>
      <c r="BSX20" s="418"/>
      <c r="BSY20" s="418"/>
      <c r="BSZ20" s="418"/>
      <c r="BTA20" s="418"/>
      <c r="BTB20" s="418"/>
      <c r="BTC20" s="418"/>
      <c r="BTD20" s="418"/>
      <c r="BTE20" s="418"/>
      <c r="BTF20" s="418"/>
      <c r="BTG20" s="418"/>
      <c r="BTH20" s="418"/>
      <c r="BTI20" s="418"/>
      <c r="BTJ20" s="418"/>
      <c r="BTK20" s="418"/>
      <c r="BTL20" s="418"/>
      <c r="BTM20" s="418"/>
      <c r="BTN20" s="418"/>
      <c r="BTO20" s="418"/>
      <c r="BTP20" s="418"/>
      <c r="BTQ20" s="418"/>
      <c r="BTR20" s="418"/>
      <c r="BTS20" s="418"/>
      <c r="BTT20" s="418"/>
      <c r="BTU20" s="418"/>
      <c r="BTV20" s="418"/>
      <c r="BTW20" s="418"/>
      <c r="BTX20" s="418"/>
      <c r="BTY20" s="418"/>
      <c r="BTZ20" s="418"/>
      <c r="BUA20" s="418"/>
      <c r="BUB20" s="418"/>
      <c r="BUC20" s="418"/>
      <c r="BUD20" s="418"/>
      <c r="BUE20" s="418"/>
      <c r="BUF20" s="418"/>
      <c r="BUG20" s="418"/>
      <c r="BUH20" s="418"/>
      <c r="BUI20" s="418"/>
      <c r="BUJ20" s="418"/>
      <c r="BUK20" s="418"/>
      <c r="BUL20" s="418"/>
      <c r="BUM20" s="418"/>
      <c r="BUN20" s="418"/>
      <c r="BUO20" s="418"/>
      <c r="BUP20" s="418"/>
      <c r="BUQ20" s="418"/>
      <c r="BUR20" s="418"/>
      <c r="BUS20" s="418"/>
      <c r="BUT20" s="418"/>
      <c r="BUU20" s="418"/>
      <c r="BUV20" s="418"/>
      <c r="BUW20" s="418"/>
      <c r="BUX20" s="418"/>
      <c r="BUY20" s="418"/>
      <c r="BUZ20" s="418"/>
      <c r="BVA20" s="418"/>
      <c r="BVB20" s="418"/>
      <c r="BVC20" s="418"/>
      <c r="BVD20" s="418"/>
      <c r="BVE20" s="418"/>
      <c r="BVF20" s="418"/>
      <c r="BVG20" s="418"/>
      <c r="BVH20" s="418"/>
      <c r="BVI20" s="418"/>
      <c r="BVJ20" s="418"/>
      <c r="BVK20" s="418"/>
      <c r="BVL20" s="418"/>
      <c r="BVM20" s="418"/>
      <c r="BVN20" s="418"/>
      <c r="BVO20" s="418"/>
      <c r="BVP20" s="418"/>
      <c r="BVQ20" s="418"/>
      <c r="BVR20" s="418"/>
      <c r="BVS20" s="418"/>
      <c r="BVT20" s="418"/>
      <c r="BVU20" s="418"/>
      <c r="BVV20" s="418"/>
      <c r="BVW20" s="418"/>
      <c r="BVX20" s="418"/>
      <c r="BVY20" s="418"/>
      <c r="BVZ20" s="418"/>
      <c r="BWA20" s="418"/>
      <c r="BWB20" s="418"/>
      <c r="BWC20" s="418"/>
      <c r="BWD20" s="418"/>
      <c r="BWE20" s="418"/>
      <c r="BWF20" s="418"/>
      <c r="BWG20" s="418"/>
      <c r="BWH20" s="418"/>
      <c r="BWI20" s="418"/>
      <c r="BWJ20" s="418"/>
      <c r="BWK20" s="418"/>
      <c r="BWL20" s="418"/>
      <c r="BWM20" s="418"/>
      <c r="BWN20" s="418"/>
      <c r="BWO20" s="418"/>
      <c r="BWP20" s="418"/>
      <c r="BWQ20" s="418"/>
      <c r="BWR20" s="418"/>
      <c r="BWS20" s="418"/>
      <c r="BWT20" s="418"/>
      <c r="BWU20" s="418"/>
      <c r="BWV20" s="418"/>
      <c r="BWW20" s="418"/>
      <c r="BWX20" s="418"/>
      <c r="BWY20" s="418"/>
      <c r="BWZ20" s="418"/>
      <c r="BXA20" s="418"/>
      <c r="BXB20" s="418"/>
      <c r="BXC20" s="418"/>
      <c r="BXD20" s="418"/>
      <c r="BXE20" s="418"/>
      <c r="BXF20" s="418"/>
      <c r="BXG20" s="418"/>
      <c r="BXH20" s="418"/>
      <c r="BXI20" s="418"/>
      <c r="BXJ20" s="418"/>
      <c r="BXK20" s="418"/>
      <c r="BXL20" s="418"/>
      <c r="BXM20" s="418"/>
      <c r="BXN20" s="418"/>
      <c r="BXO20" s="418"/>
      <c r="BXP20" s="418"/>
      <c r="BXQ20" s="418"/>
      <c r="BXR20" s="418"/>
      <c r="BXS20" s="418"/>
      <c r="BXT20" s="418"/>
      <c r="BXU20" s="418"/>
      <c r="BXV20" s="418"/>
      <c r="BXW20" s="418"/>
      <c r="BXX20" s="418"/>
      <c r="BXY20" s="418"/>
      <c r="BXZ20" s="418"/>
      <c r="BYA20" s="418"/>
      <c r="BYB20" s="418"/>
      <c r="BYC20" s="418"/>
      <c r="BYD20" s="418"/>
      <c r="BYE20" s="418"/>
      <c r="BYF20" s="418"/>
      <c r="BYG20" s="418"/>
      <c r="BYH20" s="418"/>
      <c r="BYI20" s="418"/>
      <c r="BYJ20" s="418"/>
      <c r="BYK20" s="418"/>
      <c r="BYL20" s="418"/>
      <c r="BYM20" s="418"/>
      <c r="BYN20" s="418"/>
      <c r="BYO20" s="418"/>
      <c r="BYP20" s="418"/>
      <c r="BYQ20" s="418"/>
      <c r="BYR20" s="418"/>
      <c r="BYS20" s="418"/>
      <c r="BYT20" s="418"/>
      <c r="BYU20" s="418"/>
      <c r="BYV20" s="418"/>
      <c r="BYW20" s="418"/>
      <c r="BYX20" s="418"/>
      <c r="BYY20" s="418"/>
      <c r="BYZ20" s="418"/>
      <c r="BZA20" s="418"/>
      <c r="BZB20" s="418"/>
      <c r="BZC20" s="418"/>
      <c r="BZD20" s="418"/>
      <c r="BZE20" s="418"/>
      <c r="BZF20" s="418"/>
      <c r="BZG20" s="418"/>
      <c r="BZH20" s="418"/>
      <c r="BZI20" s="418"/>
      <c r="BZJ20" s="418"/>
      <c r="BZK20" s="418"/>
      <c r="BZL20" s="418"/>
      <c r="BZM20" s="418"/>
      <c r="BZN20" s="418"/>
      <c r="BZO20" s="418"/>
      <c r="BZP20" s="418"/>
      <c r="BZQ20" s="418"/>
      <c r="BZR20" s="418"/>
      <c r="BZS20" s="418"/>
      <c r="BZT20" s="418"/>
      <c r="BZU20" s="418"/>
      <c r="BZV20" s="418"/>
      <c r="BZW20" s="418"/>
      <c r="BZX20" s="418"/>
      <c r="BZY20" s="418"/>
      <c r="BZZ20" s="418"/>
      <c r="CAA20" s="418"/>
      <c r="CAB20" s="418"/>
      <c r="CAC20" s="418"/>
      <c r="CAD20" s="418"/>
      <c r="CAE20" s="418"/>
      <c r="CAF20" s="418"/>
      <c r="CAG20" s="418"/>
      <c r="CAH20" s="418"/>
      <c r="CAI20" s="418"/>
      <c r="CAJ20" s="418"/>
      <c r="CAK20" s="418"/>
      <c r="CAL20" s="418"/>
      <c r="CAM20" s="418"/>
      <c r="CAN20" s="418"/>
      <c r="CAO20" s="418"/>
      <c r="CAP20" s="418"/>
      <c r="CAQ20" s="418"/>
      <c r="CAR20" s="418"/>
      <c r="CAS20" s="418"/>
      <c r="CAT20" s="418"/>
      <c r="CAU20" s="418"/>
      <c r="CAV20" s="418"/>
      <c r="CAW20" s="418"/>
      <c r="CAX20" s="418"/>
      <c r="CAY20" s="418"/>
      <c r="CAZ20" s="418"/>
      <c r="CBA20" s="418"/>
      <c r="CBB20" s="418"/>
      <c r="CBC20" s="418"/>
      <c r="CBD20" s="418"/>
      <c r="CBE20" s="418"/>
      <c r="CBF20" s="418"/>
      <c r="CBG20" s="418"/>
      <c r="CBH20" s="418"/>
      <c r="CBI20" s="418"/>
      <c r="CBJ20" s="418"/>
      <c r="CBK20" s="418"/>
      <c r="CBL20" s="418"/>
      <c r="CBM20" s="418"/>
      <c r="CBN20" s="418"/>
      <c r="CBO20" s="418"/>
      <c r="CBP20" s="418"/>
      <c r="CBQ20" s="418"/>
      <c r="CBR20" s="418"/>
      <c r="CBS20" s="418"/>
      <c r="CBT20" s="418"/>
      <c r="CBU20" s="418"/>
      <c r="CBV20" s="418"/>
      <c r="CBW20" s="418"/>
      <c r="CBX20" s="418"/>
      <c r="CBY20" s="418"/>
      <c r="CBZ20" s="418"/>
      <c r="CCA20" s="418"/>
      <c r="CCB20" s="418"/>
      <c r="CCC20" s="418"/>
      <c r="CCD20" s="418"/>
      <c r="CCE20" s="418"/>
      <c r="CCF20" s="418"/>
      <c r="CCG20" s="418"/>
      <c r="CCH20" s="418"/>
      <c r="CCI20" s="418"/>
      <c r="CCJ20" s="418"/>
      <c r="CCK20" s="418"/>
      <c r="CCL20" s="418"/>
      <c r="CCM20" s="418"/>
      <c r="CCN20" s="418"/>
      <c r="CCO20" s="418"/>
      <c r="CCP20" s="418"/>
      <c r="CCQ20" s="418"/>
      <c r="CCR20" s="418"/>
      <c r="CCS20" s="418"/>
      <c r="CCT20" s="418"/>
      <c r="CCU20" s="418"/>
      <c r="CCV20" s="418"/>
      <c r="CCW20" s="418"/>
      <c r="CCX20" s="418"/>
      <c r="CCY20" s="418"/>
      <c r="CCZ20" s="418"/>
      <c r="CDA20" s="418"/>
      <c r="CDB20" s="418"/>
      <c r="CDC20" s="418"/>
      <c r="CDD20" s="418"/>
      <c r="CDE20" s="418"/>
      <c r="CDF20" s="418"/>
      <c r="CDG20" s="418"/>
      <c r="CDH20" s="418"/>
      <c r="CDI20" s="418"/>
      <c r="CDJ20" s="418"/>
      <c r="CDK20" s="418"/>
      <c r="CDL20" s="418"/>
      <c r="CDM20" s="418"/>
      <c r="CDN20" s="418"/>
      <c r="CDO20" s="418"/>
      <c r="CDP20" s="418"/>
      <c r="CDQ20" s="418"/>
      <c r="CDR20" s="418"/>
      <c r="CDS20" s="418"/>
      <c r="CDT20" s="418"/>
      <c r="CDU20" s="418"/>
      <c r="CDV20" s="418"/>
      <c r="CDW20" s="418"/>
      <c r="CDX20" s="418"/>
      <c r="CDY20" s="418"/>
      <c r="CDZ20" s="418"/>
      <c r="CEA20" s="418"/>
      <c r="CEB20" s="418"/>
      <c r="CEC20" s="418"/>
      <c r="CED20" s="418"/>
      <c r="CEE20" s="418"/>
      <c r="CEF20" s="418"/>
      <c r="CEG20" s="418"/>
      <c r="CEH20" s="418"/>
      <c r="CEI20" s="418"/>
      <c r="CEJ20" s="418"/>
      <c r="CEK20" s="418"/>
      <c r="CEL20" s="418"/>
      <c r="CEM20" s="418"/>
      <c r="CEN20" s="418"/>
      <c r="CEO20" s="418"/>
      <c r="CEP20" s="418"/>
      <c r="CEQ20" s="418"/>
      <c r="CER20" s="418"/>
      <c r="CES20" s="418"/>
      <c r="CET20" s="418"/>
      <c r="CEU20" s="418"/>
      <c r="CEV20" s="418"/>
      <c r="CEW20" s="418"/>
      <c r="CEX20" s="418"/>
      <c r="CEY20" s="418"/>
      <c r="CEZ20" s="418"/>
      <c r="CFA20" s="418"/>
      <c r="CFB20" s="418"/>
      <c r="CFC20" s="418"/>
      <c r="CFD20" s="418"/>
      <c r="CFE20" s="418"/>
      <c r="CFF20" s="418"/>
      <c r="CFG20" s="418"/>
      <c r="CFH20" s="418"/>
      <c r="CFI20" s="418"/>
      <c r="CFJ20" s="418"/>
      <c r="CFK20" s="418"/>
      <c r="CFL20" s="418"/>
      <c r="CFM20" s="418"/>
      <c r="CFN20" s="418"/>
      <c r="CFO20" s="418"/>
      <c r="CFP20" s="418"/>
      <c r="CFQ20" s="418"/>
      <c r="CFR20" s="418"/>
      <c r="CFS20" s="418"/>
      <c r="CFT20" s="418"/>
      <c r="CFU20" s="418"/>
      <c r="CFV20" s="418"/>
      <c r="CFW20" s="418"/>
      <c r="CFX20" s="418"/>
      <c r="CFY20" s="418"/>
      <c r="CFZ20" s="418"/>
      <c r="CGA20" s="418"/>
      <c r="CGB20" s="418"/>
      <c r="CGC20" s="418"/>
      <c r="CGD20" s="418"/>
      <c r="CGE20" s="418"/>
      <c r="CGF20" s="418"/>
      <c r="CGG20" s="418"/>
      <c r="CGH20" s="418"/>
      <c r="CGI20" s="418"/>
      <c r="CGJ20" s="418"/>
      <c r="CGK20" s="418"/>
      <c r="CGL20" s="418"/>
      <c r="CGM20" s="418"/>
      <c r="CGN20" s="418"/>
      <c r="CGO20" s="418"/>
      <c r="CGP20" s="418"/>
      <c r="CGQ20" s="418"/>
      <c r="CGR20" s="418"/>
      <c r="CGS20" s="418"/>
      <c r="CGT20" s="418"/>
      <c r="CGU20" s="418"/>
      <c r="CGV20" s="418"/>
      <c r="CGW20" s="418"/>
      <c r="CGX20" s="418"/>
      <c r="CGY20" s="418"/>
      <c r="CGZ20" s="418"/>
      <c r="CHA20" s="418"/>
      <c r="CHB20" s="418"/>
      <c r="CHC20" s="418"/>
      <c r="CHD20" s="418"/>
      <c r="CHE20" s="418"/>
      <c r="CHF20" s="418"/>
      <c r="CHG20" s="418"/>
      <c r="CHH20" s="418"/>
      <c r="CHI20" s="418"/>
      <c r="CHJ20" s="418"/>
      <c r="CHK20" s="418"/>
      <c r="CHL20" s="418"/>
      <c r="CHM20" s="418"/>
      <c r="CHN20" s="418"/>
      <c r="CHO20" s="418"/>
      <c r="CHP20" s="418"/>
      <c r="CHQ20" s="418"/>
      <c r="CHR20" s="418"/>
      <c r="CHS20" s="418"/>
      <c r="CHT20" s="418"/>
      <c r="CHU20" s="418"/>
      <c r="CHV20" s="418"/>
      <c r="CHW20" s="418"/>
      <c r="CHX20" s="418"/>
      <c r="CHY20" s="418"/>
      <c r="CHZ20" s="418"/>
      <c r="CIA20" s="418"/>
      <c r="CIB20" s="418"/>
      <c r="CIC20" s="418"/>
      <c r="CID20" s="418"/>
      <c r="CIE20" s="418"/>
      <c r="CIF20" s="418"/>
      <c r="CIG20" s="418"/>
      <c r="CIH20" s="418"/>
      <c r="CII20" s="418"/>
      <c r="CIJ20" s="418"/>
      <c r="CIK20" s="418"/>
      <c r="CIL20" s="418"/>
      <c r="CIM20" s="418"/>
      <c r="CIN20" s="418"/>
      <c r="CIO20" s="418"/>
      <c r="CIP20" s="418"/>
      <c r="CIQ20" s="418"/>
      <c r="CIR20" s="418"/>
      <c r="CIS20" s="418"/>
      <c r="CIT20" s="418"/>
      <c r="CIU20" s="418"/>
      <c r="CIV20" s="418"/>
      <c r="CIW20" s="418"/>
      <c r="CIX20" s="418"/>
      <c r="CIY20" s="418"/>
      <c r="CIZ20" s="418"/>
      <c r="CJA20" s="418"/>
      <c r="CJB20" s="418"/>
      <c r="CJC20" s="418"/>
      <c r="CJD20" s="418"/>
      <c r="CJE20" s="418"/>
      <c r="CJF20" s="418"/>
      <c r="CJG20" s="418"/>
      <c r="CJH20" s="418"/>
      <c r="CJI20" s="418"/>
      <c r="CJJ20" s="418"/>
      <c r="CJK20" s="418"/>
      <c r="CJL20" s="418"/>
      <c r="CJM20" s="418"/>
      <c r="CJN20" s="418"/>
      <c r="CJO20" s="418"/>
      <c r="CJP20" s="418"/>
      <c r="CJQ20" s="418"/>
      <c r="CJR20" s="418"/>
      <c r="CJS20" s="418"/>
      <c r="CJT20" s="418"/>
      <c r="CJU20" s="418"/>
      <c r="CJV20" s="418"/>
      <c r="CJW20" s="418"/>
      <c r="CJX20" s="418"/>
      <c r="CJY20" s="418"/>
      <c r="CJZ20" s="418"/>
      <c r="CKA20" s="418"/>
      <c r="CKB20" s="418"/>
      <c r="CKC20" s="418"/>
      <c r="CKD20" s="418"/>
      <c r="CKE20" s="418"/>
      <c r="CKF20" s="418"/>
      <c r="CKG20" s="418"/>
      <c r="CKH20" s="418"/>
      <c r="CKI20" s="418"/>
      <c r="CKJ20" s="418"/>
      <c r="CKK20" s="418"/>
      <c r="CKL20" s="418"/>
      <c r="CKM20" s="418"/>
      <c r="CKN20" s="418"/>
      <c r="CKO20" s="418"/>
      <c r="CKP20" s="418"/>
      <c r="CKQ20" s="418"/>
      <c r="CKR20" s="418"/>
      <c r="CKS20" s="418"/>
      <c r="CKT20" s="418"/>
      <c r="CKU20" s="418"/>
      <c r="CKV20" s="418"/>
      <c r="CKW20" s="418"/>
      <c r="CKX20" s="418"/>
      <c r="CKY20" s="418"/>
      <c r="CKZ20" s="418"/>
      <c r="CLA20" s="418"/>
      <c r="CLB20" s="418"/>
      <c r="CLC20" s="418"/>
      <c r="CLD20" s="418"/>
      <c r="CLE20" s="418"/>
      <c r="CLF20" s="418"/>
      <c r="CLG20" s="418"/>
      <c r="CLH20" s="418"/>
      <c r="CLI20" s="418"/>
      <c r="CLJ20" s="418"/>
      <c r="CLK20" s="418"/>
      <c r="CLL20" s="418"/>
      <c r="CLM20" s="418"/>
      <c r="CLN20" s="418"/>
      <c r="CLO20" s="418"/>
      <c r="CLP20" s="418"/>
      <c r="CLQ20" s="418"/>
      <c r="CLR20" s="418"/>
      <c r="CLS20" s="418"/>
      <c r="CLT20" s="418"/>
      <c r="CLU20" s="418"/>
      <c r="CLV20" s="418"/>
      <c r="CLW20" s="418"/>
      <c r="CLX20" s="418"/>
      <c r="CLY20" s="418"/>
      <c r="CLZ20" s="418"/>
      <c r="CMA20" s="418"/>
      <c r="CMB20" s="418"/>
      <c r="CMC20" s="418"/>
      <c r="CMD20" s="418"/>
      <c r="CME20" s="418"/>
      <c r="CMF20" s="418"/>
      <c r="CMG20" s="418"/>
      <c r="CMH20" s="418"/>
      <c r="CMI20" s="418"/>
      <c r="CMJ20" s="418"/>
      <c r="CMK20" s="418"/>
      <c r="CML20" s="418"/>
      <c r="CMM20" s="418"/>
      <c r="CMN20" s="418"/>
      <c r="CMO20" s="418"/>
      <c r="CMP20" s="418"/>
      <c r="CMQ20" s="418"/>
      <c r="CMR20" s="418"/>
      <c r="CMS20" s="418"/>
      <c r="CMT20" s="418"/>
      <c r="CMU20" s="418"/>
      <c r="CMV20" s="418"/>
      <c r="CMW20" s="418"/>
      <c r="CMX20" s="418"/>
      <c r="CMY20" s="418"/>
      <c r="CMZ20" s="418"/>
      <c r="CNA20" s="418"/>
      <c r="CNB20" s="418"/>
      <c r="CNC20" s="418"/>
      <c r="CND20" s="418"/>
      <c r="CNE20" s="418"/>
      <c r="CNF20" s="418"/>
      <c r="CNG20" s="418"/>
      <c r="CNH20" s="418"/>
      <c r="CNI20" s="418"/>
      <c r="CNJ20" s="418"/>
      <c r="CNK20" s="418"/>
      <c r="CNL20" s="418"/>
      <c r="CNM20" s="418"/>
      <c r="CNN20" s="418"/>
      <c r="CNO20" s="418"/>
      <c r="CNP20" s="418"/>
      <c r="CNQ20" s="418"/>
      <c r="CNR20" s="418"/>
      <c r="CNS20" s="418"/>
      <c r="CNT20" s="418"/>
      <c r="CNU20" s="418"/>
      <c r="CNV20" s="418"/>
      <c r="CNW20" s="418"/>
      <c r="CNX20" s="418"/>
      <c r="CNY20" s="418"/>
      <c r="CNZ20" s="418"/>
      <c r="COA20" s="418"/>
      <c r="COB20" s="418"/>
      <c r="COC20" s="418"/>
      <c r="COD20" s="418"/>
      <c r="COE20" s="418"/>
      <c r="COF20" s="418"/>
      <c r="COG20" s="418"/>
      <c r="COH20" s="418"/>
      <c r="COI20" s="418"/>
      <c r="COJ20" s="418"/>
      <c r="COK20" s="418"/>
      <c r="COL20" s="418"/>
      <c r="COM20" s="418"/>
      <c r="CON20" s="418"/>
      <c r="COO20" s="418"/>
      <c r="COP20" s="418"/>
      <c r="COQ20" s="418"/>
      <c r="COR20" s="418"/>
      <c r="COS20" s="418"/>
      <c r="COT20" s="418"/>
      <c r="COU20" s="418"/>
      <c r="COV20" s="418"/>
      <c r="COW20" s="418"/>
      <c r="COX20" s="418"/>
      <c r="COY20" s="418"/>
      <c r="COZ20" s="418"/>
      <c r="CPA20" s="418"/>
      <c r="CPB20" s="418"/>
      <c r="CPC20" s="418"/>
      <c r="CPD20" s="418"/>
      <c r="CPE20" s="418"/>
      <c r="CPF20" s="418"/>
      <c r="CPG20" s="418"/>
      <c r="CPH20" s="418"/>
      <c r="CPI20" s="418"/>
      <c r="CPJ20" s="418"/>
      <c r="CPK20" s="418"/>
      <c r="CPL20" s="418"/>
      <c r="CPM20" s="418"/>
      <c r="CPN20" s="418"/>
      <c r="CPO20" s="418"/>
      <c r="CPP20" s="418"/>
      <c r="CPQ20" s="418"/>
      <c r="CPR20" s="418"/>
      <c r="CPS20" s="418"/>
      <c r="CPT20" s="418"/>
      <c r="CPU20" s="418"/>
      <c r="CPV20" s="418"/>
      <c r="CPW20" s="418"/>
      <c r="CPX20" s="418"/>
      <c r="CPY20" s="418"/>
      <c r="CPZ20" s="418"/>
      <c r="CQA20" s="418"/>
      <c r="CQB20" s="418"/>
      <c r="CQC20" s="418"/>
      <c r="CQD20" s="418"/>
      <c r="CQE20" s="418"/>
      <c r="CQF20" s="418"/>
      <c r="CQG20" s="418"/>
      <c r="CQH20" s="418"/>
      <c r="CQI20" s="418"/>
      <c r="CQJ20" s="418"/>
      <c r="CQK20" s="418"/>
      <c r="CQL20" s="418"/>
      <c r="CQM20" s="418"/>
      <c r="CQN20" s="418"/>
      <c r="CQO20" s="418"/>
      <c r="CQP20" s="418"/>
      <c r="CQQ20" s="418"/>
      <c r="CQR20" s="418"/>
      <c r="CQS20" s="418"/>
      <c r="CQT20" s="418"/>
      <c r="CQU20" s="418"/>
      <c r="CQV20" s="418"/>
      <c r="CQW20" s="418"/>
      <c r="CQX20" s="418"/>
      <c r="CQY20" s="418"/>
      <c r="CQZ20" s="418"/>
      <c r="CRA20" s="418"/>
      <c r="CRB20" s="418"/>
      <c r="CRC20" s="418"/>
      <c r="CRD20" s="418"/>
      <c r="CRE20" s="418"/>
      <c r="CRF20" s="418"/>
      <c r="CRG20" s="418"/>
      <c r="CRH20" s="418"/>
      <c r="CRI20" s="418"/>
      <c r="CRJ20" s="418"/>
      <c r="CRK20" s="418"/>
      <c r="CRL20" s="418"/>
      <c r="CRM20" s="418"/>
      <c r="CRN20" s="418"/>
      <c r="CRO20" s="418"/>
      <c r="CRP20" s="418"/>
      <c r="CRQ20" s="418"/>
      <c r="CRR20" s="418"/>
      <c r="CRS20" s="418"/>
      <c r="CRT20" s="418"/>
      <c r="CRU20" s="418"/>
      <c r="CRV20" s="418"/>
      <c r="CRW20" s="418"/>
      <c r="CRX20" s="418"/>
      <c r="CRY20" s="418"/>
      <c r="CRZ20" s="418"/>
      <c r="CSA20" s="418"/>
      <c r="CSB20" s="418"/>
      <c r="CSC20" s="418"/>
      <c r="CSD20" s="418"/>
      <c r="CSE20" s="418"/>
      <c r="CSF20" s="418"/>
      <c r="CSG20" s="418"/>
      <c r="CSH20" s="418"/>
      <c r="CSI20" s="418"/>
      <c r="CSJ20" s="418"/>
      <c r="CSK20" s="418"/>
      <c r="CSL20" s="418"/>
      <c r="CSM20" s="418"/>
      <c r="CSN20" s="418"/>
      <c r="CSO20" s="418"/>
      <c r="CSP20" s="418"/>
      <c r="CSQ20" s="418"/>
      <c r="CSR20" s="418"/>
      <c r="CSS20" s="418"/>
      <c r="CST20" s="418"/>
      <c r="CSU20" s="418"/>
      <c r="CSV20" s="418"/>
      <c r="CSW20" s="418"/>
      <c r="CSX20" s="418"/>
      <c r="CSY20" s="418"/>
      <c r="CSZ20" s="418"/>
      <c r="CTA20" s="418"/>
      <c r="CTB20" s="418"/>
      <c r="CTC20" s="418"/>
      <c r="CTD20" s="418"/>
      <c r="CTE20" s="418"/>
      <c r="CTF20" s="418"/>
      <c r="CTG20" s="418"/>
      <c r="CTH20" s="418"/>
      <c r="CTI20" s="418"/>
      <c r="CTJ20" s="418"/>
      <c r="CTK20" s="418"/>
      <c r="CTL20" s="418"/>
      <c r="CTM20" s="418"/>
      <c r="CTN20" s="418"/>
      <c r="CTO20" s="418"/>
      <c r="CTP20" s="418"/>
      <c r="CTQ20" s="418"/>
      <c r="CTR20" s="418"/>
      <c r="CTS20" s="418"/>
      <c r="CTT20" s="418"/>
      <c r="CTU20" s="418"/>
      <c r="CTV20" s="418"/>
      <c r="CTW20" s="418"/>
      <c r="CTX20" s="418"/>
      <c r="CTY20" s="418"/>
      <c r="CTZ20" s="418"/>
      <c r="CUA20" s="418"/>
      <c r="CUB20" s="418"/>
      <c r="CUC20" s="418"/>
      <c r="CUD20" s="418"/>
      <c r="CUE20" s="418"/>
      <c r="CUF20" s="418"/>
      <c r="CUG20" s="418"/>
      <c r="CUH20" s="418"/>
      <c r="CUI20" s="418"/>
      <c r="CUJ20" s="418"/>
      <c r="CUK20" s="418"/>
      <c r="CUL20" s="418"/>
      <c r="CUM20" s="418"/>
      <c r="CUN20" s="418"/>
      <c r="CUO20" s="418"/>
      <c r="CUP20" s="418"/>
      <c r="CUQ20" s="418"/>
      <c r="CUR20" s="418"/>
      <c r="CUS20" s="418"/>
      <c r="CUT20" s="418"/>
      <c r="CUU20" s="418"/>
      <c r="CUV20" s="418"/>
      <c r="CUW20" s="418"/>
      <c r="CUX20" s="418"/>
      <c r="CUY20" s="418"/>
      <c r="CUZ20" s="418"/>
      <c r="CVA20" s="418"/>
      <c r="CVB20" s="418"/>
      <c r="CVC20" s="418"/>
      <c r="CVD20" s="418"/>
      <c r="CVE20" s="418"/>
      <c r="CVF20" s="418"/>
      <c r="CVG20" s="418"/>
      <c r="CVH20" s="418"/>
      <c r="CVI20" s="418"/>
      <c r="CVJ20" s="418"/>
      <c r="CVK20" s="418"/>
      <c r="CVL20" s="418"/>
      <c r="CVM20" s="418"/>
      <c r="CVN20" s="418"/>
      <c r="CVO20" s="418"/>
      <c r="CVP20" s="418"/>
      <c r="CVQ20" s="418"/>
      <c r="CVR20" s="418"/>
      <c r="CVS20" s="418"/>
      <c r="CVT20" s="418"/>
      <c r="CVU20" s="418"/>
      <c r="CVV20" s="418"/>
      <c r="CVW20" s="418"/>
      <c r="CVX20" s="418"/>
      <c r="CVY20" s="418"/>
      <c r="CVZ20" s="418"/>
      <c r="CWA20" s="418"/>
      <c r="CWB20" s="418"/>
      <c r="CWC20" s="418"/>
      <c r="CWD20" s="418"/>
      <c r="CWE20" s="418"/>
      <c r="CWF20" s="418"/>
      <c r="CWG20" s="418"/>
      <c r="CWH20" s="418"/>
      <c r="CWI20" s="418"/>
      <c r="CWJ20" s="418"/>
      <c r="CWK20" s="418"/>
      <c r="CWL20" s="418"/>
      <c r="CWM20" s="418"/>
      <c r="CWN20" s="418"/>
      <c r="CWO20" s="418"/>
      <c r="CWP20" s="418"/>
      <c r="CWQ20" s="418"/>
      <c r="CWR20" s="418"/>
      <c r="CWS20" s="418"/>
      <c r="CWT20" s="418"/>
      <c r="CWU20" s="418"/>
      <c r="CWV20" s="418"/>
      <c r="CWW20" s="418"/>
      <c r="CWX20" s="418"/>
      <c r="CWY20" s="418"/>
      <c r="CWZ20" s="418"/>
      <c r="CXA20" s="418"/>
      <c r="CXB20" s="418"/>
      <c r="CXC20" s="418"/>
      <c r="CXD20" s="418"/>
      <c r="CXE20" s="418"/>
      <c r="CXF20" s="418"/>
      <c r="CXG20" s="418"/>
      <c r="CXH20" s="418"/>
      <c r="CXI20" s="418"/>
      <c r="CXJ20" s="418"/>
      <c r="CXK20" s="418"/>
      <c r="CXL20" s="418"/>
      <c r="CXM20" s="418"/>
      <c r="CXN20" s="418"/>
      <c r="CXO20" s="418"/>
      <c r="CXP20" s="418"/>
      <c r="CXQ20" s="418"/>
      <c r="CXR20" s="418"/>
      <c r="CXS20" s="418"/>
      <c r="CXT20" s="418"/>
      <c r="CXU20" s="418"/>
      <c r="CXV20" s="418"/>
      <c r="CXW20" s="418"/>
      <c r="CXX20" s="418"/>
      <c r="CXY20" s="418"/>
      <c r="CXZ20" s="418"/>
      <c r="CYA20" s="418"/>
      <c r="CYB20" s="418"/>
      <c r="CYC20" s="418"/>
      <c r="CYD20" s="418"/>
      <c r="CYE20" s="418"/>
      <c r="CYF20" s="418"/>
      <c r="CYG20" s="418"/>
      <c r="CYH20" s="418"/>
      <c r="CYI20" s="418"/>
      <c r="CYJ20" s="418"/>
      <c r="CYK20" s="418"/>
      <c r="CYL20" s="418"/>
      <c r="CYM20" s="418"/>
      <c r="CYN20" s="418"/>
      <c r="CYO20" s="418"/>
      <c r="CYP20" s="418"/>
      <c r="CYQ20" s="418"/>
      <c r="CYR20" s="418"/>
      <c r="CYS20" s="418"/>
      <c r="CYT20" s="418"/>
      <c r="CYU20" s="418"/>
      <c r="CYV20" s="418"/>
      <c r="CYW20" s="418"/>
      <c r="CYX20" s="418"/>
      <c r="CYY20" s="418"/>
      <c r="CYZ20" s="418"/>
      <c r="CZA20" s="418"/>
      <c r="CZB20" s="418"/>
      <c r="CZC20" s="418"/>
      <c r="CZD20" s="418"/>
      <c r="CZE20" s="418"/>
      <c r="CZF20" s="418"/>
      <c r="CZG20" s="418"/>
      <c r="CZH20" s="418"/>
      <c r="CZI20" s="418"/>
      <c r="CZJ20" s="418"/>
      <c r="CZK20" s="418"/>
      <c r="CZL20" s="418"/>
      <c r="CZM20" s="418"/>
      <c r="CZN20" s="418"/>
      <c r="CZO20" s="418"/>
      <c r="CZP20" s="418"/>
      <c r="CZQ20" s="418"/>
      <c r="CZR20" s="418"/>
      <c r="CZS20" s="418"/>
      <c r="CZT20" s="418"/>
      <c r="CZU20" s="418"/>
      <c r="CZV20" s="418"/>
      <c r="CZW20" s="418"/>
      <c r="CZX20" s="418"/>
      <c r="CZY20" s="418"/>
      <c r="CZZ20" s="418"/>
      <c r="DAA20" s="418"/>
      <c r="DAB20" s="418"/>
      <c r="DAC20" s="418"/>
      <c r="DAD20" s="418"/>
      <c r="DAE20" s="418"/>
      <c r="DAF20" s="418"/>
      <c r="DAG20" s="418"/>
      <c r="DAH20" s="418"/>
      <c r="DAI20" s="418"/>
      <c r="DAJ20" s="418"/>
      <c r="DAK20" s="418"/>
      <c r="DAL20" s="418"/>
      <c r="DAM20" s="418"/>
      <c r="DAN20" s="418"/>
      <c r="DAO20" s="418"/>
      <c r="DAP20" s="418"/>
      <c r="DAQ20" s="418"/>
      <c r="DAR20" s="418"/>
      <c r="DAS20" s="418"/>
      <c r="DAT20" s="418"/>
      <c r="DAU20" s="418"/>
      <c r="DAV20" s="418"/>
      <c r="DAW20" s="418"/>
      <c r="DAX20" s="418"/>
      <c r="DAY20" s="418"/>
      <c r="DAZ20" s="418"/>
      <c r="DBA20" s="418"/>
      <c r="DBB20" s="418"/>
      <c r="DBC20" s="418"/>
      <c r="DBD20" s="418"/>
      <c r="DBE20" s="418"/>
      <c r="DBF20" s="418"/>
      <c r="DBG20" s="418"/>
      <c r="DBH20" s="418"/>
      <c r="DBI20" s="418"/>
      <c r="DBJ20" s="418"/>
      <c r="DBK20" s="418"/>
      <c r="DBL20" s="418"/>
      <c r="DBM20" s="418"/>
      <c r="DBN20" s="418"/>
      <c r="DBO20" s="418"/>
      <c r="DBP20" s="418"/>
      <c r="DBQ20" s="418"/>
      <c r="DBR20" s="418"/>
      <c r="DBS20" s="418"/>
      <c r="DBT20" s="418"/>
      <c r="DBU20" s="418"/>
      <c r="DBV20" s="418"/>
      <c r="DBW20" s="418"/>
      <c r="DBX20" s="418"/>
      <c r="DBY20" s="418"/>
      <c r="DBZ20" s="418"/>
      <c r="DCA20" s="418"/>
      <c r="DCB20" s="418"/>
      <c r="DCC20" s="418"/>
      <c r="DCD20" s="418"/>
      <c r="DCE20" s="418"/>
      <c r="DCF20" s="418"/>
      <c r="DCG20" s="418"/>
      <c r="DCH20" s="418"/>
      <c r="DCI20" s="418"/>
      <c r="DCJ20" s="418"/>
      <c r="DCK20" s="418"/>
      <c r="DCL20" s="418"/>
      <c r="DCM20" s="418"/>
      <c r="DCN20" s="418"/>
      <c r="DCO20" s="418"/>
      <c r="DCP20" s="418"/>
      <c r="DCQ20" s="418"/>
      <c r="DCR20" s="418"/>
      <c r="DCS20" s="418"/>
      <c r="DCT20" s="418"/>
      <c r="DCU20" s="418"/>
      <c r="DCV20" s="418"/>
      <c r="DCW20" s="418"/>
      <c r="DCX20" s="418"/>
      <c r="DCY20" s="418"/>
      <c r="DCZ20" s="418"/>
      <c r="DDA20" s="418"/>
      <c r="DDB20" s="418"/>
      <c r="DDC20" s="418"/>
      <c r="DDD20" s="418"/>
      <c r="DDE20" s="418"/>
      <c r="DDF20" s="418"/>
      <c r="DDG20" s="418"/>
      <c r="DDH20" s="418"/>
      <c r="DDI20" s="418"/>
      <c r="DDJ20" s="418"/>
      <c r="DDK20" s="418"/>
      <c r="DDL20" s="418"/>
      <c r="DDM20" s="418"/>
      <c r="DDN20" s="418"/>
      <c r="DDO20" s="418"/>
      <c r="DDP20" s="418"/>
      <c r="DDQ20" s="418"/>
      <c r="DDR20" s="418"/>
      <c r="DDS20" s="418"/>
      <c r="DDT20" s="418"/>
      <c r="DDU20" s="418"/>
      <c r="DDV20" s="418"/>
      <c r="DDW20" s="418"/>
      <c r="DDX20" s="418"/>
      <c r="DDY20" s="418"/>
      <c r="DDZ20" s="418"/>
      <c r="DEA20" s="418"/>
      <c r="DEB20" s="418"/>
      <c r="DEC20" s="418"/>
      <c r="DED20" s="418"/>
      <c r="DEE20" s="418"/>
      <c r="DEF20" s="418"/>
      <c r="DEG20" s="418"/>
      <c r="DEH20" s="418"/>
      <c r="DEI20" s="418"/>
      <c r="DEJ20" s="418"/>
      <c r="DEK20" s="418"/>
      <c r="DEL20" s="418"/>
      <c r="DEM20" s="418"/>
      <c r="DEN20" s="418"/>
      <c r="DEO20" s="418"/>
      <c r="DEP20" s="418"/>
      <c r="DEQ20" s="418"/>
      <c r="DER20" s="418"/>
      <c r="DES20" s="418"/>
      <c r="DET20" s="418"/>
      <c r="DEU20" s="418"/>
      <c r="DEV20" s="418"/>
      <c r="DEW20" s="418"/>
      <c r="DEX20" s="418"/>
      <c r="DEY20" s="418"/>
      <c r="DEZ20" s="418"/>
      <c r="DFA20" s="418"/>
      <c r="DFB20" s="418"/>
      <c r="DFC20" s="418"/>
      <c r="DFD20" s="418"/>
      <c r="DFE20" s="418"/>
      <c r="DFF20" s="418"/>
      <c r="DFG20" s="418"/>
      <c r="DFH20" s="418"/>
      <c r="DFI20" s="418"/>
      <c r="DFJ20" s="418"/>
      <c r="DFK20" s="418"/>
      <c r="DFL20" s="418"/>
      <c r="DFM20" s="418"/>
      <c r="DFN20" s="418"/>
      <c r="DFO20" s="418"/>
      <c r="DFP20" s="418"/>
      <c r="DFQ20" s="418"/>
      <c r="DFR20" s="418"/>
      <c r="DFS20" s="418"/>
      <c r="DFT20" s="418"/>
      <c r="DFU20" s="418"/>
      <c r="DFV20" s="418"/>
      <c r="DFW20" s="418"/>
      <c r="DFX20" s="418"/>
      <c r="DFY20" s="418"/>
      <c r="DFZ20" s="418"/>
      <c r="DGA20" s="418"/>
      <c r="DGB20" s="418"/>
      <c r="DGC20" s="418"/>
      <c r="DGD20" s="418"/>
      <c r="DGE20" s="418"/>
      <c r="DGF20" s="418"/>
      <c r="DGG20" s="418"/>
      <c r="DGH20" s="418"/>
      <c r="DGI20" s="418"/>
      <c r="DGJ20" s="418"/>
      <c r="DGK20" s="418"/>
      <c r="DGL20" s="418"/>
      <c r="DGM20" s="418"/>
      <c r="DGN20" s="418"/>
      <c r="DGO20" s="418"/>
      <c r="DGP20" s="418"/>
      <c r="DGQ20" s="418"/>
      <c r="DGR20" s="418"/>
      <c r="DGS20" s="418"/>
      <c r="DGT20" s="418"/>
      <c r="DGU20" s="418"/>
      <c r="DGV20" s="418"/>
      <c r="DGW20" s="418"/>
      <c r="DGX20" s="418"/>
      <c r="DGY20" s="418"/>
      <c r="DGZ20" s="418"/>
      <c r="DHA20" s="418"/>
      <c r="DHB20" s="418"/>
      <c r="DHC20" s="418"/>
      <c r="DHD20" s="418"/>
      <c r="DHE20" s="418"/>
      <c r="DHF20" s="418"/>
      <c r="DHG20" s="418"/>
      <c r="DHH20" s="418"/>
      <c r="DHI20" s="418"/>
      <c r="DHJ20" s="418"/>
      <c r="DHK20" s="418"/>
      <c r="DHL20" s="418"/>
      <c r="DHM20" s="418"/>
      <c r="DHN20" s="418"/>
      <c r="DHO20" s="418"/>
      <c r="DHP20" s="418"/>
      <c r="DHQ20" s="418"/>
      <c r="DHR20" s="418"/>
      <c r="DHS20" s="418"/>
      <c r="DHT20" s="418"/>
      <c r="DHU20" s="418"/>
      <c r="DHV20" s="418"/>
      <c r="DHW20" s="418"/>
      <c r="DHX20" s="418"/>
      <c r="DHY20" s="418"/>
      <c r="DHZ20" s="418"/>
      <c r="DIA20" s="418"/>
      <c r="DIB20" s="418"/>
      <c r="DIC20" s="418"/>
      <c r="DID20" s="418"/>
      <c r="DIE20" s="418"/>
      <c r="DIF20" s="418"/>
      <c r="DIG20" s="418"/>
      <c r="DIH20" s="418"/>
      <c r="DII20" s="418"/>
      <c r="DIJ20" s="418"/>
      <c r="DIK20" s="418"/>
      <c r="DIL20" s="418"/>
      <c r="DIM20" s="418"/>
      <c r="DIN20" s="418"/>
      <c r="DIO20" s="418"/>
      <c r="DIP20" s="418"/>
      <c r="DIQ20" s="418"/>
      <c r="DIR20" s="418"/>
      <c r="DIS20" s="418"/>
      <c r="DIT20" s="418"/>
      <c r="DIU20" s="418"/>
      <c r="DIV20" s="418"/>
      <c r="DIW20" s="418"/>
      <c r="DIX20" s="418"/>
      <c r="DIY20" s="418"/>
      <c r="DIZ20" s="418"/>
      <c r="DJA20" s="418"/>
      <c r="DJB20" s="418"/>
      <c r="DJC20" s="418"/>
      <c r="DJD20" s="418"/>
      <c r="DJE20" s="418"/>
      <c r="DJF20" s="418"/>
      <c r="DJG20" s="418"/>
      <c r="DJH20" s="418"/>
      <c r="DJI20" s="418"/>
      <c r="DJJ20" s="418"/>
      <c r="DJK20" s="418"/>
      <c r="DJL20" s="418"/>
      <c r="DJM20" s="418"/>
      <c r="DJN20" s="418"/>
      <c r="DJO20" s="418"/>
      <c r="DJP20" s="418"/>
      <c r="DJQ20" s="418"/>
      <c r="DJR20" s="418"/>
      <c r="DJS20" s="418"/>
      <c r="DJT20" s="418"/>
      <c r="DJU20" s="418"/>
      <c r="DJV20" s="418"/>
      <c r="DJW20" s="418"/>
      <c r="DJX20" s="418"/>
      <c r="DJY20" s="418"/>
      <c r="DJZ20" s="418"/>
      <c r="DKA20" s="418"/>
      <c r="DKB20" s="418"/>
      <c r="DKC20" s="418"/>
      <c r="DKD20" s="418"/>
      <c r="DKE20" s="418"/>
      <c r="DKF20" s="418"/>
      <c r="DKG20" s="418"/>
      <c r="DKH20" s="418"/>
      <c r="DKI20" s="418"/>
      <c r="DKJ20" s="418"/>
      <c r="DKK20" s="418"/>
      <c r="DKL20" s="418"/>
      <c r="DKM20" s="418"/>
      <c r="DKN20" s="418"/>
      <c r="DKO20" s="418"/>
      <c r="DKP20" s="418"/>
      <c r="DKQ20" s="418"/>
      <c r="DKR20" s="418"/>
      <c r="DKS20" s="418"/>
      <c r="DKT20" s="418"/>
      <c r="DKU20" s="418"/>
      <c r="DKV20" s="418"/>
      <c r="DKW20" s="418"/>
      <c r="DKX20" s="418"/>
      <c r="DKY20" s="418"/>
      <c r="DKZ20" s="418"/>
      <c r="DLA20" s="418"/>
      <c r="DLB20" s="418"/>
      <c r="DLC20" s="418"/>
      <c r="DLD20" s="418"/>
      <c r="DLE20" s="418"/>
      <c r="DLF20" s="418"/>
      <c r="DLG20" s="418"/>
      <c r="DLH20" s="418"/>
      <c r="DLI20" s="418"/>
      <c r="DLJ20" s="418"/>
      <c r="DLK20" s="418"/>
      <c r="DLL20" s="418"/>
      <c r="DLM20" s="418"/>
      <c r="DLN20" s="418"/>
      <c r="DLO20" s="418"/>
      <c r="DLP20" s="418"/>
      <c r="DLQ20" s="418"/>
      <c r="DLR20" s="418"/>
      <c r="DLS20" s="418"/>
      <c r="DLT20" s="418"/>
      <c r="DLU20" s="418"/>
      <c r="DLV20" s="418"/>
      <c r="DLW20" s="418"/>
      <c r="DLX20" s="418"/>
      <c r="DLY20" s="418"/>
      <c r="DLZ20" s="418"/>
      <c r="DMA20" s="418"/>
      <c r="DMB20" s="418"/>
      <c r="DMC20" s="418"/>
      <c r="DMD20" s="418"/>
      <c r="DME20" s="418"/>
      <c r="DMF20" s="418"/>
      <c r="DMG20" s="418"/>
      <c r="DMH20" s="418"/>
      <c r="DMI20" s="418"/>
      <c r="DMJ20" s="418"/>
      <c r="DMK20" s="418"/>
      <c r="DML20" s="418"/>
      <c r="DMM20" s="418"/>
      <c r="DMN20" s="418"/>
      <c r="DMO20" s="418"/>
      <c r="DMP20" s="418"/>
      <c r="DMQ20" s="418"/>
      <c r="DMR20" s="418"/>
      <c r="DMS20" s="418"/>
      <c r="DMT20" s="418"/>
      <c r="DMU20" s="418"/>
      <c r="DMV20" s="418"/>
      <c r="DMW20" s="418"/>
      <c r="DMX20" s="418"/>
      <c r="DMY20" s="418"/>
      <c r="DMZ20" s="418"/>
      <c r="DNA20" s="418"/>
      <c r="DNB20" s="418"/>
      <c r="DNC20" s="418"/>
      <c r="DND20" s="418"/>
      <c r="DNE20" s="418"/>
      <c r="DNF20" s="418"/>
      <c r="DNG20" s="418"/>
      <c r="DNH20" s="418"/>
      <c r="DNI20" s="418"/>
      <c r="DNJ20" s="418"/>
      <c r="DNK20" s="418"/>
      <c r="DNL20" s="418"/>
      <c r="DNM20" s="418"/>
      <c r="DNN20" s="418"/>
      <c r="DNO20" s="418"/>
      <c r="DNP20" s="418"/>
      <c r="DNQ20" s="418"/>
      <c r="DNR20" s="418"/>
      <c r="DNS20" s="418"/>
      <c r="DNT20" s="418"/>
      <c r="DNU20" s="418"/>
      <c r="DNV20" s="418"/>
      <c r="DNW20" s="418"/>
      <c r="DNX20" s="418"/>
      <c r="DNY20" s="418"/>
      <c r="DNZ20" s="418"/>
      <c r="DOA20" s="418"/>
      <c r="DOB20" s="418"/>
      <c r="DOC20" s="418"/>
      <c r="DOD20" s="418"/>
      <c r="DOE20" s="418"/>
      <c r="DOF20" s="418"/>
      <c r="DOG20" s="418"/>
      <c r="DOH20" s="418"/>
      <c r="DOI20" s="418"/>
      <c r="DOJ20" s="418"/>
      <c r="DOK20" s="418"/>
      <c r="DOL20" s="418"/>
      <c r="DOM20" s="418"/>
      <c r="DON20" s="418"/>
      <c r="DOO20" s="418"/>
      <c r="DOP20" s="418"/>
      <c r="DOQ20" s="418"/>
      <c r="DOR20" s="418"/>
      <c r="DOS20" s="418"/>
      <c r="DOT20" s="418"/>
      <c r="DOU20" s="418"/>
      <c r="DOV20" s="418"/>
      <c r="DOW20" s="418"/>
      <c r="DOX20" s="418"/>
      <c r="DOY20" s="418"/>
      <c r="DOZ20" s="418"/>
      <c r="DPA20" s="418"/>
      <c r="DPB20" s="418"/>
      <c r="DPC20" s="418"/>
      <c r="DPD20" s="418"/>
      <c r="DPE20" s="418"/>
      <c r="DPF20" s="418"/>
      <c r="DPG20" s="418"/>
      <c r="DPH20" s="418"/>
      <c r="DPI20" s="418"/>
      <c r="DPJ20" s="418"/>
      <c r="DPK20" s="418"/>
      <c r="DPL20" s="418"/>
      <c r="DPM20" s="418"/>
      <c r="DPN20" s="418"/>
      <c r="DPO20" s="418"/>
      <c r="DPP20" s="418"/>
      <c r="DPQ20" s="418"/>
      <c r="DPR20" s="418"/>
      <c r="DPS20" s="418"/>
      <c r="DPT20" s="418"/>
      <c r="DPU20" s="418"/>
      <c r="DPV20" s="418"/>
      <c r="DPW20" s="418"/>
      <c r="DPX20" s="418"/>
      <c r="DPY20" s="418"/>
      <c r="DPZ20" s="418"/>
      <c r="DQA20" s="418"/>
      <c r="DQB20" s="418"/>
      <c r="DQC20" s="418"/>
      <c r="DQD20" s="418"/>
      <c r="DQE20" s="418"/>
      <c r="DQF20" s="418"/>
      <c r="DQG20" s="418"/>
      <c r="DQH20" s="418"/>
      <c r="DQI20" s="418"/>
      <c r="DQJ20" s="418"/>
      <c r="DQK20" s="418"/>
      <c r="DQL20" s="418"/>
      <c r="DQM20" s="418"/>
      <c r="DQN20" s="418"/>
      <c r="DQO20" s="418"/>
      <c r="DQP20" s="418"/>
      <c r="DQQ20" s="418"/>
      <c r="DQR20" s="418"/>
      <c r="DQS20" s="418"/>
      <c r="DQT20" s="418"/>
      <c r="DQU20" s="418"/>
      <c r="DQV20" s="418"/>
      <c r="DQW20" s="418"/>
      <c r="DQX20" s="418"/>
      <c r="DQY20" s="418"/>
      <c r="DQZ20" s="418"/>
      <c r="DRA20" s="418"/>
      <c r="DRB20" s="418"/>
      <c r="DRC20" s="418"/>
      <c r="DRD20" s="418"/>
      <c r="DRE20" s="418"/>
      <c r="DRF20" s="418"/>
      <c r="DRG20" s="418"/>
      <c r="DRH20" s="418"/>
      <c r="DRI20" s="418"/>
      <c r="DRJ20" s="418"/>
      <c r="DRK20" s="418"/>
      <c r="DRL20" s="418"/>
      <c r="DRM20" s="418"/>
      <c r="DRN20" s="418"/>
      <c r="DRO20" s="418"/>
      <c r="DRP20" s="418"/>
      <c r="DRQ20" s="418"/>
      <c r="DRR20" s="418"/>
      <c r="DRS20" s="418"/>
      <c r="DRT20" s="418"/>
      <c r="DRU20" s="418"/>
      <c r="DRV20" s="418"/>
      <c r="DRW20" s="418"/>
      <c r="DRX20" s="418"/>
      <c r="DRY20" s="418"/>
      <c r="DRZ20" s="418"/>
      <c r="DSA20" s="418"/>
      <c r="DSB20" s="418"/>
      <c r="DSC20" s="418"/>
      <c r="DSD20" s="418"/>
      <c r="DSE20" s="418"/>
      <c r="DSF20" s="418"/>
      <c r="DSG20" s="418"/>
      <c r="DSH20" s="418"/>
      <c r="DSI20" s="418"/>
      <c r="DSJ20" s="418"/>
      <c r="DSK20" s="418"/>
      <c r="DSL20" s="418"/>
      <c r="DSM20" s="418"/>
      <c r="DSN20" s="418"/>
      <c r="DSO20" s="418"/>
      <c r="DSP20" s="418"/>
      <c r="DSQ20" s="418"/>
      <c r="DSR20" s="418"/>
      <c r="DSS20" s="418"/>
      <c r="DST20" s="418"/>
      <c r="DSU20" s="418"/>
      <c r="DSV20" s="418"/>
      <c r="DSW20" s="418"/>
      <c r="DSX20" s="418"/>
      <c r="DSY20" s="418"/>
      <c r="DSZ20" s="418"/>
      <c r="DTA20" s="418"/>
      <c r="DTB20" s="418"/>
      <c r="DTC20" s="418"/>
      <c r="DTD20" s="418"/>
      <c r="DTE20" s="418"/>
      <c r="DTF20" s="418"/>
      <c r="DTG20" s="418"/>
      <c r="DTH20" s="418"/>
      <c r="DTI20" s="418"/>
      <c r="DTJ20" s="418"/>
      <c r="DTK20" s="418"/>
      <c r="DTL20" s="418"/>
      <c r="DTM20" s="418"/>
      <c r="DTN20" s="418"/>
      <c r="DTO20" s="418"/>
      <c r="DTP20" s="418"/>
      <c r="DTQ20" s="418"/>
      <c r="DTR20" s="418"/>
      <c r="DTS20" s="418"/>
      <c r="DTT20" s="418"/>
      <c r="DTU20" s="418"/>
      <c r="DTV20" s="418"/>
      <c r="DTW20" s="418"/>
      <c r="DTX20" s="418"/>
      <c r="DTY20" s="418"/>
      <c r="DTZ20" s="418"/>
      <c r="DUA20" s="418"/>
      <c r="DUB20" s="418"/>
      <c r="DUC20" s="418"/>
      <c r="DUD20" s="418"/>
      <c r="DUE20" s="418"/>
      <c r="DUF20" s="418"/>
      <c r="DUG20" s="418"/>
      <c r="DUH20" s="418"/>
      <c r="DUI20" s="418"/>
      <c r="DUJ20" s="418"/>
      <c r="DUK20" s="418"/>
      <c r="DUL20" s="418"/>
      <c r="DUM20" s="418"/>
      <c r="DUN20" s="418"/>
      <c r="DUO20" s="418"/>
      <c r="DUP20" s="418"/>
      <c r="DUQ20" s="418"/>
      <c r="DUR20" s="418"/>
      <c r="DUS20" s="418"/>
      <c r="DUT20" s="418"/>
      <c r="DUU20" s="418"/>
      <c r="DUV20" s="418"/>
      <c r="DUW20" s="418"/>
      <c r="DUX20" s="418"/>
      <c r="DUY20" s="418"/>
      <c r="DUZ20" s="418"/>
      <c r="DVA20" s="418"/>
      <c r="DVB20" s="418"/>
      <c r="DVC20" s="418"/>
      <c r="DVD20" s="418"/>
      <c r="DVE20" s="418"/>
      <c r="DVF20" s="418"/>
      <c r="DVG20" s="418"/>
      <c r="DVH20" s="418"/>
      <c r="DVI20" s="418"/>
      <c r="DVJ20" s="418"/>
      <c r="DVK20" s="418"/>
      <c r="DVL20" s="418"/>
      <c r="DVM20" s="418"/>
      <c r="DVN20" s="418"/>
      <c r="DVO20" s="418"/>
      <c r="DVP20" s="418"/>
      <c r="DVQ20" s="418"/>
      <c r="DVR20" s="418"/>
      <c r="DVS20" s="418"/>
      <c r="DVT20" s="418"/>
      <c r="DVU20" s="418"/>
      <c r="DVV20" s="418"/>
      <c r="DVW20" s="418"/>
      <c r="DVX20" s="418"/>
      <c r="DVY20" s="418"/>
      <c r="DVZ20" s="418"/>
      <c r="DWA20" s="418"/>
      <c r="DWB20" s="418"/>
      <c r="DWC20" s="418"/>
      <c r="DWD20" s="418"/>
      <c r="DWE20" s="418"/>
      <c r="DWF20" s="418"/>
      <c r="DWG20" s="418"/>
      <c r="DWH20" s="418"/>
      <c r="DWI20" s="418"/>
      <c r="DWJ20" s="418"/>
      <c r="DWK20" s="418"/>
      <c r="DWL20" s="418"/>
      <c r="DWM20" s="418"/>
      <c r="DWN20" s="418"/>
      <c r="DWO20" s="418"/>
      <c r="DWP20" s="418"/>
      <c r="DWQ20" s="418"/>
      <c r="DWR20" s="418"/>
      <c r="DWS20" s="418"/>
      <c r="DWT20" s="418"/>
      <c r="DWU20" s="418"/>
      <c r="DWV20" s="418"/>
      <c r="DWW20" s="418"/>
      <c r="DWX20" s="418"/>
      <c r="DWY20" s="418"/>
      <c r="DWZ20" s="418"/>
      <c r="DXA20" s="418"/>
      <c r="DXB20" s="418"/>
      <c r="DXC20" s="418"/>
      <c r="DXD20" s="418"/>
      <c r="DXE20" s="418"/>
      <c r="DXF20" s="418"/>
      <c r="DXG20" s="418"/>
      <c r="DXH20" s="418"/>
      <c r="DXI20" s="418"/>
      <c r="DXJ20" s="418"/>
      <c r="DXK20" s="418"/>
      <c r="DXL20" s="418"/>
      <c r="DXM20" s="418"/>
      <c r="DXN20" s="418"/>
      <c r="DXO20" s="418"/>
      <c r="DXP20" s="418"/>
      <c r="DXQ20" s="418"/>
      <c r="DXR20" s="418"/>
      <c r="DXS20" s="418"/>
      <c r="DXT20" s="418"/>
      <c r="DXU20" s="418"/>
      <c r="DXV20" s="418"/>
      <c r="DXW20" s="418"/>
      <c r="DXX20" s="418"/>
      <c r="DXY20" s="418"/>
      <c r="DXZ20" s="418"/>
      <c r="DYA20" s="418"/>
      <c r="DYB20" s="418"/>
      <c r="DYC20" s="418"/>
      <c r="DYD20" s="418"/>
      <c r="DYE20" s="418"/>
      <c r="DYF20" s="418"/>
      <c r="DYG20" s="418"/>
      <c r="DYH20" s="418"/>
      <c r="DYI20" s="418"/>
      <c r="DYJ20" s="418"/>
      <c r="DYK20" s="418"/>
      <c r="DYL20" s="418"/>
      <c r="DYM20" s="418"/>
      <c r="DYN20" s="418"/>
      <c r="DYO20" s="418"/>
      <c r="DYP20" s="418"/>
      <c r="DYQ20" s="418"/>
      <c r="DYR20" s="418"/>
      <c r="DYS20" s="418"/>
      <c r="DYT20" s="418"/>
      <c r="DYU20" s="418"/>
      <c r="DYV20" s="418"/>
      <c r="DYW20" s="418"/>
      <c r="DYX20" s="418"/>
      <c r="DYY20" s="418"/>
      <c r="DYZ20" s="418"/>
      <c r="DZA20" s="418"/>
      <c r="DZB20" s="418"/>
      <c r="DZC20" s="418"/>
      <c r="DZD20" s="418"/>
      <c r="DZE20" s="418"/>
      <c r="DZF20" s="418"/>
      <c r="DZG20" s="418"/>
      <c r="DZH20" s="418"/>
      <c r="DZI20" s="418"/>
      <c r="DZJ20" s="418"/>
      <c r="DZK20" s="418"/>
      <c r="DZL20" s="418"/>
      <c r="DZM20" s="418"/>
      <c r="DZN20" s="418"/>
      <c r="DZO20" s="418"/>
      <c r="DZP20" s="418"/>
      <c r="DZQ20" s="418"/>
      <c r="DZR20" s="418"/>
      <c r="DZS20" s="418"/>
      <c r="DZT20" s="418"/>
      <c r="DZU20" s="418"/>
      <c r="DZV20" s="418"/>
      <c r="DZW20" s="418"/>
      <c r="DZX20" s="418"/>
      <c r="DZY20" s="418"/>
      <c r="DZZ20" s="418"/>
      <c r="EAA20" s="418"/>
      <c r="EAB20" s="418"/>
      <c r="EAC20" s="418"/>
      <c r="EAD20" s="418"/>
      <c r="EAE20" s="418"/>
      <c r="EAF20" s="418"/>
      <c r="EAG20" s="418"/>
      <c r="EAH20" s="418"/>
      <c r="EAI20" s="418"/>
      <c r="EAJ20" s="418"/>
      <c r="EAK20" s="418"/>
      <c r="EAL20" s="418"/>
      <c r="EAM20" s="418"/>
      <c r="EAN20" s="418"/>
      <c r="EAO20" s="418"/>
      <c r="EAP20" s="418"/>
      <c r="EAQ20" s="418"/>
      <c r="EAR20" s="418"/>
      <c r="EAS20" s="418"/>
      <c r="EAT20" s="418"/>
      <c r="EAU20" s="418"/>
      <c r="EAV20" s="418"/>
      <c r="EAW20" s="418"/>
      <c r="EAX20" s="418"/>
      <c r="EAY20" s="418"/>
      <c r="EAZ20" s="418"/>
      <c r="EBA20" s="418"/>
      <c r="EBB20" s="418"/>
      <c r="EBC20" s="418"/>
      <c r="EBD20" s="418"/>
      <c r="EBE20" s="418"/>
      <c r="EBF20" s="418"/>
      <c r="EBG20" s="418"/>
      <c r="EBH20" s="418"/>
      <c r="EBI20" s="418"/>
      <c r="EBJ20" s="418"/>
      <c r="EBK20" s="418"/>
      <c r="EBL20" s="418"/>
      <c r="EBM20" s="418"/>
      <c r="EBN20" s="418"/>
      <c r="EBO20" s="418"/>
      <c r="EBP20" s="418"/>
      <c r="EBQ20" s="418"/>
      <c r="EBR20" s="418"/>
      <c r="EBS20" s="418"/>
      <c r="EBT20" s="418"/>
      <c r="EBU20" s="418"/>
      <c r="EBV20" s="418"/>
      <c r="EBW20" s="418"/>
      <c r="EBX20" s="418"/>
      <c r="EBY20" s="418"/>
      <c r="EBZ20" s="418"/>
      <c r="ECA20" s="418"/>
      <c r="ECB20" s="418"/>
      <c r="ECC20" s="418"/>
      <c r="ECD20" s="418"/>
      <c r="ECE20" s="418"/>
      <c r="ECF20" s="418"/>
      <c r="ECG20" s="418"/>
      <c r="ECH20" s="418"/>
      <c r="ECI20" s="418"/>
      <c r="ECJ20" s="418"/>
      <c r="ECK20" s="418"/>
      <c r="ECL20" s="418"/>
      <c r="ECM20" s="418"/>
      <c r="ECN20" s="418"/>
      <c r="ECO20" s="418"/>
      <c r="ECP20" s="418"/>
      <c r="ECQ20" s="418"/>
      <c r="ECR20" s="418"/>
      <c r="ECS20" s="418"/>
      <c r="ECT20" s="418"/>
      <c r="ECU20" s="418"/>
      <c r="ECV20" s="418"/>
      <c r="ECW20" s="418"/>
      <c r="ECX20" s="418"/>
      <c r="ECY20" s="418"/>
      <c r="ECZ20" s="418"/>
      <c r="EDA20" s="418"/>
      <c r="EDB20" s="418"/>
      <c r="EDC20" s="418"/>
      <c r="EDD20" s="418"/>
      <c r="EDE20" s="418"/>
      <c r="EDF20" s="418"/>
      <c r="EDG20" s="418"/>
      <c r="EDH20" s="418"/>
      <c r="EDI20" s="418"/>
      <c r="EDJ20" s="418"/>
      <c r="EDK20" s="418"/>
      <c r="EDL20" s="418"/>
      <c r="EDM20" s="418"/>
      <c r="EDN20" s="418"/>
      <c r="EDO20" s="418"/>
      <c r="EDP20" s="418"/>
      <c r="EDQ20" s="418"/>
      <c r="EDR20" s="418"/>
      <c r="EDS20" s="418"/>
      <c r="EDT20" s="418"/>
      <c r="EDU20" s="418"/>
      <c r="EDV20" s="418"/>
      <c r="EDW20" s="418"/>
      <c r="EDX20" s="418"/>
      <c r="EDY20" s="418"/>
      <c r="EDZ20" s="418"/>
      <c r="EEA20" s="418"/>
      <c r="EEB20" s="418"/>
      <c r="EEC20" s="418"/>
      <c r="EED20" s="418"/>
      <c r="EEE20" s="418"/>
      <c r="EEF20" s="418"/>
      <c r="EEG20" s="418"/>
      <c r="EEH20" s="418"/>
      <c r="EEI20" s="418"/>
      <c r="EEJ20" s="418"/>
      <c r="EEK20" s="418"/>
      <c r="EEL20" s="418"/>
      <c r="EEM20" s="418"/>
      <c r="EEN20" s="418"/>
      <c r="EEO20" s="418"/>
      <c r="EEP20" s="418"/>
      <c r="EEQ20" s="418"/>
      <c r="EER20" s="418"/>
      <c r="EES20" s="418"/>
      <c r="EET20" s="418"/>
      <c r="EEU20" s="418"/>
      <c r="EEV20" s="418"/>
      <c r="EEW20" s="418"/>
      <c r="EEX20" s="418"/>
      <c r="EEY20" s="418"/>
      <c r="EEZ20" s="418"/>
      <c r="EFA20" s="418"/>
      <c r="EFB20" s="418"/>
      <c r="EFC20" s="418"/>
      <c r="EFD20" s="418"/>
      <c r="EFE20" s="418"/>
      <c r="EFF20" s="418"/>
      <c r="EFG20" s="418"/>
      <c r="EFH20" s="418"/>
      <c r="EFI20" s="418"/>
      <c r="EFJ20" s="418"/>
      <c r="EFK20" s="418"/>
      <c r="EFL20" s="418"/>
      <c r="EFM20" s="418"/>
      <c r="EFN20" s="418"/>
      <c r="EFO20" s="418"/>
      <c r="EFP20" s="418"/>
      <c r="EFQ20" s="418"/>
      <c r="EFR20" s="418"/>
      <c r="EFS20" s="418"/>
      <c r="EFT20" s="418"/>
      <c r="EFU20" s="418"/>
      <c r="EFV20" s="418"/>
      <c r="EFW20" s="418"/>
      <c r="EFX20" s="418"/>
      <c r="EFY20" s="418"/>
      <c r="EFZ20" s="418"/>
      <c r="EGA20" s="418"/>
      <c r="EGB20" s="418"/>
      <c r="EGC20" s="418"/>
      <c r="EGD20" s="418"/>
      <c r="EGE20" s="418"/>
      <c r="EGF20" s="418"/>
      <c r="EGG20" s="418"/>
      <c r="EGH20" s="418"/>
      <c r="EGI20" s="418"/>
      <c r="EGJ20" s="418"/>
      <c r="EGK20" s="418"/>
      <c r="EGL20" s="418"/>
      <c r="EGM20" s="418"/>
      <c r="EGN20" s="418"/>
      <c r="EGO20" s="418"/>
      <c r="EGP20" s="418"/>
      <c r="EGQ20" s="418"/>
      <c r="EGR20" s="418"/>
      <c r="EGS20" s="418"/>
      <c r="EGT20" s="418"/>
      <c r="EGU20" s="418"/>
      <c r="EGV20" s="418"/>
      <c r="EGW20" s="418"/>
      <c r="EGX20" s="418"/>
      <c r="EGY20" s="418"/>
      <c r="EGZ20" s="418"/>
      <c r="EHA20" s="418"/>
      <c r="EHB20" s="418"/>
      <c r="EHC20" s="418"/>
      <c r="EHD20" s="418"/>
      <c r="EHE20" s="418"/>
      <c r="EHF20" s="418"/>
      <c r="EHG20" s="418"/>
      <c r="EHH20" s="418"/>
      <c r="EHI20" s="418"/>
      <c r="EHJ20" s="418"/>
      <c r="EHK20" s="418"/>
      <c r="EHL20" s="418"/>
      <c r="EHM20" s="418"/>
      <c r="EHN20" s="418"/>
      <c r="EHO20" s="418"/>
      <c r="EHP20" s="418"/>
      <c r="EHQ20" s="418"/>
      <c r="EHR20" s="418"/>
      <c r="EHS20" s="418"/>
      <c r="EHT20" s="418"/>
      <c r="EHU20" s="418"/>
      <c r="EHV20" s="418"/>
      <c r="EHW20" s="418"/>
      <c r="EHX20" s="418"/>
      <c r="EHY20" s="418"/>
      <c r="EHZ20" s="418"/>
      <c r="EIA20" s="418"/>
      <c r="EIB20" s="418"/>
      <c r="EIC20" s="418"/>
      <c r="EID20" s="418"/>
      <c r="EIE20" s="418"/>
      <c r="EIF20" s="418"/>
      <c r="EIG20" s="418"/>
      <c r="EIH20" s="418"/>
      <c r="EII20" s="418"/>
      <c r="EIJ20" s="418"/>
      <c r="EIK20" s="418"/>
      <c r="EIL20" s="418"/>
      <c r="EIM20" s="418"/>
      <c r="EIN20" s="418"/>
      <c r="EIO20" s="418"/>
      <c r="EIP20" s="418"/>
      <c r="EIQ20" s="418"/>
      <c r="EIR20" s="418"/>
      <c r="EIS20" s="418"/>
      <c r="EIT20" s="418"/>
      <c r="EIU20" s="418"/>
      <c r="EIV20" s="418"/>
      <c r="EIW20" s="418"/>
      <c r="EIX20" s="418"/>
      <c r="EIY20" s="418"/>
      <c r="EIZ20" s="418"/>
      <c r="EJA20" s="418"/>
      <c r="EJB20" s="418"/>
      <c r="EJC20" s="418"/>
      <c r="EJD20" s="418"/>
      <c r="EJE20" s="418"/>
      <c r="EJF20" s="418"/>
      <c r="EJG20" s="418"/>
      <c r="EJH20" s="418"/>
      <c r="EJI20" s="418"/>
      <c r="EJJ20" s="418"/>
      <c r="EJK20" s="418"/>
      <c r="EJL20" s="418"/>
      <c r="EJM20" s="418"/>
      <c r="EJN20" s="418"/>
      <c r="EJO20" s="418"/>
      <c r="EJP20" s="418"/>
      <c r="EJQ20" s="418"/>
      <c r="EJR20" s="418"/>
      <c r="EJS20" s="418"/>
      <c r="EJT20" s="418"/>
      <c r="EJU20" s="418"/>
      <c r="EJV20" s="418"/>
      <c r="EJW20" s="418"/>
      <c r="EJX20" s="418"/>
      <c r="EJY20" s="418"/>
      <c r="EJZ20" s="418"/>
      <c r="EKA20" s="418"/>
      <c r="EKB20" s="418"/>
      <c r="EKC20" s="418"/>
      <c r="EKD20" s="418"/>
      <c r="EKE20" s="418"/>
      <c r="EKF20" s="418"/>
      <c r="EKG20" s="418"/>
      <c r="EKH20" s="418"/>
      <c r="EKI20" s="418"/>
      <c r="EKJ20" s="418"/>
      <c r="EKK20" s="418"/>
      <c r="EKL20" s="418"/>
      <c r="EKM20" s="418"/>
      <c r="EKN20" s="418"/>
      <c r="EKO20" s="418"/>
      <c r="EKP20" s="418"/>
      <c r="EKQ20" s="418"/>
      <c r="EKR20" s="418"/>
      <c r="EKS20" s="418"/>
      <c r="EKT20" s="418"/>
      <c r="EKU20" s="418"/>
      <c r="EKV20" s="418"/>
      <c r="EKW20" s="418"/>
      <c r="EKX20" s="418"/>
      <c r="EKY20" s="418"/>
      <c r="EKZ20" s="418"/>
      <c r="ELA20" s="418"/>
      <c r="ELB20" s="418"/>
      <c r="ELC20" s="418"/>
      <c r="ELD20" s="418"/>
      <c r="ELE20" s="418"/>
      <c r="ELF20" s="418"/>
      <c r="ELG20" s="418"/>
      <c r="ELH20" s="418"/>
      <c r="ELI20" s="418"/>
      <c r="ELJ20" s="418"/>
      <c r="ELK20" s="418"/>
      <c r="ELL20" s="418"/>
      <c r="ELM20" s="418"/>
      <c r="ELN20" s="418"/>
      <c r="ELO20" s="418"/>
      <c r="ELP20" s="418"/>
      <c r="ELQ20" s="418"/>
      <c r="ELR20" s="418"/>
      <c r="ELS20" s="418"/>
      <c r="ELT20" s="418"/>
      <c r="ELU20" s="418"/>
      <c r="ELV20" s="418"/>
      <c r="ELW20" s="418"/>
      <c r="ELX20" s="418"/>
      <c r="ELY20" s="418"/>
      <c r="ELZ20" s="418"/>
      <c r="EMA20" s="418"/>
      <c r="EMB20" s="418"/>
      <c r="EMC20" s="418"/>
      <c r="EMD20" s="418"/>
      <c r="EME20" s="418"/>
      <c r="EMF20" s="418"/>
      <c r="EMG20" s="418"/>
      <c r="EMH20" s="418"/>
      <c r="EMI20" s="418"/>
      <c r="EMJ20" s="418"/>
      <c r="EMK20" s="418"/>
      <c r="EML20" s="418"/>
      <c r="EMM20" s="418"/>
      <c r="EMN20" s="418"/>
      <c r="EMO20" s="418"/>
      <c r="EMP20" s="418"/>
      <c r="EMQ20" s="418"/>
      <c r="EMR20" s="418"/>
      <c r="EMS20" s="418"/>
      <c r="EMT20" s="418"/>
      <c r="EMU20" s="418"/>
      <c r="EMV20" s="418"/>
      <c r="EMW20" s="418"/>
      <c r="EMX20" s="418"/>
      <c r="EMY20" s="418"/>
      <c r="EMZ20" s="418"/>
      <c r="ENA20" s="418"/>
      <c r="ENB20" s="418"/>
      <c r="ENC20" s="418"/>
      <c r="END20" s="418"/>
      <c r="ENE20" s="418"/>
      <c r="ENF20" s="418"/>
      <c r="ENG20" s="418"/>
      <c r="ENH20" s="418"/>
      <c r="ENI20" s="418"/>
      <c r="ENJ20" s="418"/>
      <c r="ENK20" s="418"/>
      <c r="ENL20" s="418"/>
      <c r="ENM20" s="418"/>
      <c r="ENN20" s="418"/>
      <c r="ENO20" s="418"/>
      <c r="ENP20" s="418"/>
      <c r="ENQ20" s="418"/>
      <c r="ENR20" s="418"/>
      <c r="ENS20" s="418"/>
      <c r="ENT20" s="418"/>
      <c r="ENU20" s="418"/>
      <c r="ENV20" s="418"/>
      <c r="ENW20" s="418"/>
      <c r="ENX20" s="418"/>
      <c r="ENY20" s="418"/>
      <c r="ENZ20" s="418"/>
      <c r="EOA20" s="418"/>
      <c r="EOB20" s="418"/>
      <c r="EOC20" s="418"/>
      <c r="EOD20" s="418"/>
      <c r="EOE20" s="418"/>
      <c r="EOF20" s="418"/>
      <c r="EOG20" s="418"/>
      <c r="EOH20" s="418"/>
      <c r="EOI20" s="418"/>
      <c r="EOJ20" s="418"/>
      <c r="EOK20" s="418"/>
      <c r="EOL20" s="418"/>
      <c r="EOM20" s="418"/>
      <c r="EON20" s="418"/>
      <c r="EOO20" s="418"/>
      <c r="EOP20" s="418"/>
      <c r="EOQ20" s="418"/>
      <c r="EOR20" s="418"/>
      <c r="EOS20" s="418"/>
      <c r="EOT20" s="418"/>
      <c r="EOU20" s="418"/>
      <c r="EOV20" s="418"/>
      <c r="EOW20" s="418"/>
      <c r="EOX20" s="418"/>
      <c r="EOY20" s="418"/>
      <c r="EOZ20" s="418"/>
      <c r="EPA20" s="418"/>
      <c r="EPB20" s="418"/>
      <c r="EPC20" s="418"/>
      <c r="EPD20" s="418"/>
      <c r="EPE20" s="418"/>
      <c r="EPF20" s="418"/>
      <c r="EPG20" s="418"/>
      <c r="EPH20" s="418"/>
      <c r="EPI20" s="418"/>
      <c r="EPJ20" s="418"/>
      <c r="EPK20" s="418"/>
      <c r="EPL20" s="418"/>
      <c r="EPM20" s="418"/>
      <c r="EPN20" s="418"/>
      <c r="EPO20" s="418"/>
      <c r="EPP20" s="418"/>
      <c r="EPQ20" s="418"/>
      <c r="EPR20" s="418"/>
      <c r="EPS20" s="418"/>
      <c r="EPT20" s="418"/>
      <c r="EPU20" s="418"/>
      <c r="EPV20" s="418"/>
      <c r="EPW20" s="418"/>
      <c r="EPX20" s="418"/>
      <c r="EPY20" s="418"/>
      <c r="EPZ20" s="418"/>
      <c r="EQA20" s="418"/>
      <c r="EQB20" s="418"/>
      <c r="EQC20" s="418"/>
      <c r="EQD20" s="418"/>
      <c r="EQE20" s="418"/>
      <c r="EQF20" s="418"/>
      <c r="EQG20" s="418"/>
      <c r="EQH20" s="418"/>
      <c r="EQI20" s="418"/>
      <c r="EQJ20" s="418"/>
      <c r="EQK20" s="418"/>
      <c r="EQL20" s="418"/>
      <c r="EQM20" s="418"/>
      <c r="EQN20" s="418"/>
      <c r="EQO20" s="418"/>
      <c r="EQP20" s="418"/>
      <c r="EQQ20" s="418"/>
      <c r="EQR20" s="418"/>
      <c r="EQS20" s="418"/>
      <c r="EQT20" s="418"/>
      <c r="EQU20" s="418"/>
      <c r="EQV20" s="418"/>
      <c r="EQW20" s="418"/>
      <c r="EQX20" s="418"/>
      <c r="EQY20" s="418"/>
      <c r="EQZ20" s="418"/>
      <c r="ERA20" s="418"/>
      <c r="ERB20" s="418"/>
      <c r="ERC20" s="418"/>
      <c r="ERD20" s="418"/>
      <c r="ERE20" s="418"/>
      <c r="ERF20" s="418"/>
      <c r="ERG20" s="418"/>
      <c r="ERH20" s="418"/>
      <c r="ERI20" s="418"/>
      <c r="ERJ20" s="418"/>
      <c r="ERK20" s="418"/>
      <c r="ERL20" s="418"/>
      <c r="ERM20" s="418"/>
      <c r="ERN20" s="418"/>
      <c r="ERO20" s="418"/>
      <c r="ERP20" s="418"/>
      <c r="ERQ20" s="418"/>
      <c r="ERR20" s="418"/>
      <c r="ERS20" s="418"/>
      <c r="ERT20" s="418"/>
      <c r="ERU20" s="418"/>
      <c r="ERV20" s="418"/>
      <c r="ERW20" s="418"/>
      <c r="ERX20" s="418"/>
      <c r="ERY20" s="418"/>
      <c r="ERZ20" s="418"/>
      <c r="ESA20" s="418"/>
      <c r="ESB20" s="418"/>
      <c r="ESC20" s="418"/>
      <c r="ESD20" s="418"/>
      <c r="ESE20" s="418"/>
      <c r="ESF20" s="418"/>
      <c r="ESG20" s="418"/>
      <c r="ESH20" s="418"/>
      <c r="ESI20" s="418"/>
      <c r="ESJ20" s="418"/>
      <c r="ESK20" s="418"/>
      <c r="ESL20" s="418"/>
      <c r="ESM20" s="418"/>
      <c r="ESN20" s="418"/>
      <c r="ESO20" s="418"/>
      <c r="ESP20" s="418"/>
      <c r="ESQ20" s="418"/>
      <c r="ESR20" s="418"/>
      <c r="ESS20" s="418"/>
      <c r="EST20" s="418"/>
      <c r="ESU20" s="418"/>
      <c r="ESV20" s="418"/>
      <c r="ESW20" s="418"/>
      <c r="ESX20" s="418"/>
      <c r="ESY20" s="418"/>
      <c r="ESZ20" s="418"/>
      <c r="ETA20" s="418"/>
      <c r="ETB20" s="418"/>
      <c r="ETC20" s="418"/>
      <c r="ETD20" s="418"/>
      <c r="ETE20" s="418"/>
      <c r="ETF20" s="418"/>
      <c r="ETG20" s="418"/>
      <c r="ETH20" s="418"/>
      <c r="ETI20" s="418"/>
      <c r="ETJ20" s="418"/>
      <c r="ETK20" s="418"/>
      <c r="ETL20" s="418"/>
      <c r="ETM20" s="418"/>
      <c r="ETN20" s="418"/>
      <c r="ETO20" s="418"/>
      <c r="ETP20" s="418"/>
      <c r="ETQ20" s="418"/>
      <c r="ETR20" s="418"/>
      <c r="ETS20" s="418"/>
      <c r="ETT20" s="418"/>
      <c r="ETU20" s="418"/>
      <c r="ETV20" s="418"/>
      <c r="ETW20" s="418"/>
      <c r="ETX20" s="418"/>
      <c r="ETY20" s="418"/>
      <c r="ETZ20" s="418"/>
      <c r="EUA20" s="418"/>
      <c r="EUB20" s="418"/>
      <c r="EUC20" s="418"/>
      <c r="EUD20" s="418"/>
      <c r="EUE20" s="418"/>
      <c r="EUF20" s="418"/>
      <c r="EUG20" s="418"/>
      <c r="EUH20" s="418"/>
      <c r="EUI20" s="418"/>
      <c r="EUJ20" s="418"/>
      <c r="EUK20" s="418"/>
      <c r="EUL20" s="418"/>
      <c r="EUM20" s="418"/>
      <c r="EUN20" s="418"/>
      <c r="EUO20" s="418"/>
      <c r="EUP20" s="418"/>
      <c r="EUQ20" s="418"/>
      <c r="EUR20" s="418"/>
      <c r="EUS20" s="418"/>
      <c r="EUT20" s="418"/>
      <c r="EUU20" s="418"/>
      <c r="EUV20" s="418"/>
      <c r="EUW20" s="418"/>
      <c r="EUX20" s="418"/>
      <c r="EUY20" s="418"/>
      <c r="EUZ20" s="418"/>
      <c r="EVA20" s="418"/>
      <c r="EVB20" s="418"/>
      <c r="EVC20" s="418"/>
      <c r="EVD20" s="418"/>
      <c r="EVE20" s="418"/>
      <c r="EVF20" s="418"/>
      <c r="EVG20" s="418"/>
      <c r="EVH20" s="418"/>
      <c r="EVI20" s="418"/>
      <c r="EVJ20" s="418"/>
      <c r="EVK20" s="418"/>
      <c r="EVL20" s="418"/>
      <c r="EVM20" s="418"/>
      <c r="EVN20" s="418"/>
      <c r="EVO20" s="418"/>
      <c r="EVP20" s="418"/>
      <c r="EVQ20" s="418"/>
      <c r="EVR20" s="418"/>
      <c r="EVS20" s="418"/>
      <c r="EVT20" s="418"/>
      <c r="EVU20" s="418"/>
      <c r="EVV20" s="418"/>
      <c r="EVW20" s="418"/>
      <c r="EVX20" s="418"/>
      <c r="EVY20" s="418"/>
      <c r="EVZ20" s="418"/>
      <c r="EWA20" s="418"/>
      <c r="EWB20" s="418"/>
      <c r="EWC20" s="418"/>
      <c r="EWD20" s="418"/>
      <c r="EWE20" s="418"/>
      <c r="EWF20" s="418"/>
      <c r="EWG20" s="418"/>
      <c r="EWH20" s="418"/>
      <c r="EWI20" s="418"/>
      <c r="EWJ20" s="418"/>
      <c r="EWK20" s="418"/>
      <c r="EWL20" s="418"/>
      <c r="EWM20" s="418"/>
      <c r="EWN20" s="418"/>
      <c r="EWO20" s="418"/>
      <c r="EWP20" s="418"/>
      <c r="EWQ20" s="418"/>
      <c r="EWR20" s="418"/>
      <c r="EWS20" s="418"/>
      <c r="EWT20" s="418"/>
      <c r="EWU20" s="418"/>
      <c r="EWV20" s="418"/>
      <c r="EWW20" s="418"/>
      <c r="EWX20" s="418"/>
      <c r="EWY20" s="418"/>
      <c r="EWZ20" s="418"/>
      <c r="EXA20" s="418"/>
      <c r="EXB20" s="418"/>
      <c r="EXC20" s="418"/>
      <c r="EXD20" s="418"/>
      <c r="EXE20" s="418"/>
      <c r="EXF20" s="418"/>
      <c r="EXG20" s="418"/>
      <c r="EXH20" s="418"/>
      <c r="EXI20" s="418"/>
      <c r="EXJ20" s="418"/>
      <c r="EXK20" s="418"/>
      <c r="EXL20" s="418"/>
      <c r="EXM20" s="418"/>
      <c r="EXN20" s="418"/>
      <c r="EXO20" s="418"/>
      <c r="EXP20" s="418"/>
      <c r="EXQ20" s="418"/>
      <c r="EXR20" s="418"/>
      <c r="EXS20" s="418"/>
      <c r="EXT20" s="418"/>
      <c r="EXU20" s="418"/>
      <c r="EXV20" s="418"/>
      <c r="EXW20" s="418"/>
      <c r="EXX20" s="418"/>
      <c r="EXY20" s="418"/>
      <c r="EXZ20" s="418"/>
      <c r="EYA20" s="418"/>
      <c r="EYB20" s="418"/>
      <c r="EYC20" s="418"/>
      <c r="EYD20" s="418"/>
      <c r="EYE20" s="418"/>
      <c r="EYF20" s="418"/>
      <c r="EYG20" s="418"/>
      <c r="EYH20" s="418"/>
      <c r="EYI20" s="418"/>
      <c r="EYJ20" s="418"/>
      <c r="EYK20" s="418"/>
      <c r="EYL20" s="418"/>
      <c r="EYM20" s="418"/>
      <c r="EYN20" s="418"/>
      <c r="EYO20" s="418"/>
      <c r="EYP20" s="418"/>
      <c r="EYQ20" s="418"/>
      <c r="EYR20" s="418"/>
      <c r="EYS20" s="418"/>
      <c r="EYT20" s="418"/>
      <c r="EYU20" s="418"/>
      <c r="EYV20" s="418"/>
      <c r="EYW20" s="418"/>
      <c r="EYX20" s="418"/>
      <c r="EYY20" s="418"/>
      <c r="EYZ20" s="418"/>
      <c r="EZA20" s="418"/>
      <c r="EZB20" s="418"/>
      <c r="EZC20" s="418"/>
      <c r="EZD20" s="418"/>
      <c r="EZE20" s="418"/>
      <c r="EZF20" s="418"/>
      <c r="EZG20" s="418"/>
      <c r="EZH20" s="418"/>
      <c r="EZI20" s="418"/>
      <c r="EZJ20" s="418"/>
      <c r="EZK20" s="418"/>
      <c r="EZL20" s="418"/>
      <c r="EZM20" s="418"/>
      <c r="EZN20" s="418"/>
      <c r="EZO20" s="418"/>
      <c r="EZP20" s="418"/>
      <c r="EZQ20" s="418"/>
      <c r="EZR20" s="418"/>
      <c r="EZS20" s="418"/>
      <c r="EZT20" s="418"/>
      <c r="EZU20" s="418"/>
      <c r="EZV20" s="418"/>
      <c r="EZW20" s="418"/>
      <c r="EZX20" s="418"/>
      <c r="EZY20" s="418"/>
      <c r="EZZ20" s="418"/>
      <c r="FAA20" s="418"/>
      <c r="FAB20" s="418"/>
      <c r="FAC20" s="418"/>
      <c r="FAD20" s="418"/>
      <c r="FAE20" s="418"/>
      <c r="FAF20" s="418"/>
      <c r="FAG20" s="418"/>
      <c r="FAH20" s="418"/>
      <c r="FAI20" s="418"/>
      <c r="FAJ20" s="418"/>
      <c r="FAK20" s="418"/>
      <c r="FAL20" s="418"/>
      <c r="FAM20" s="418"/>
      <c r="FAN20" s="418"/>
      <c r="FAO20" s="418"/>
      <c r="FAP20" s="418"/>
      <c r="FAQ20" s="418"/>
      <c r="FAR20" s="418"/>
      <c r="FAS20" s="418"/>
      <c r="FAT20" s="418"/>
      <c r="FAU20" s="418"/>
      <c r="FAV20" s="418"/>
      <c r="FAW20" s="418"/>
      <c r="FAX20" s="418"/>
      <c r="FAY20" s="418"/>
      <c r="FAZ20" s="418"/>
      <c r="FBA20" s="418"/>
      <c r="FBB20" s="418"/>
      <c r="FBC20" s="418"/>
      <c r="FBD20" s="418"/>
      <c r="FBE20" s="418"/>
      <c r="FBF20" s="418"/>
      <c r="FBG20" s="418"/>
      <c r="FBH20" s="418"/>
      <c r="FBI20" s="418"/>
      <c r="FBJ20" s="418"/>
      <c r="FBK20" s="418"/>
      <c r="FBL20" s="418"/>
      <c r="FBM20" s="418"/>
      <c r="FBN20" s="418"/>
      <c r="FBO20" s="418"/>
      <c r="FBP20" s="418"/>
      <c r="FBQ20" s="418"/>
      <c r="FBR20" s="418"/>
      <c r="FBS20" s="418"/>
      <c r="FBT20" s="418"/>
      <c r="FBU20" s="418"/>
      <c r="FBV20" s="418"/>
      <c r="FBW20" s="418"/>
      <c r="FBX20" s="418"/>
      <c r="FBY20" s="418"/>
      <c r="FBZ20" s="418"/>
      <c r="FCA20" s="418"/>
      <c r="FCB20" s="418"/>
      <c r="FCC20" s="418"/>
      <c r="FCD20" s="418"/>
      <c r="FCE20" s="418"/>
      <c r="FCF20" s="418"/>
      <c r="FCG20" s="418"/>
      <c r="FCH20" s="418"/>
      <c r="FCI20" s="418"/>
      <c r="FCJ20" s="418"/>
      <c r="FCK20" s="418"/>
      <c r="FCL20" s="418"/>
      <c r="FCM20" s="418"/>
      <c r="FCN20" s="418"/>
      <c r="FCO20" s="418"/>
      <c r="FCP20" s="418"/>
      <c r="FCQ20" s="418"/>
      <c r="FCR20" s="418"/>
      <c r="FCS20" s="418"/>
      <c r="FCT20" s="418"/>
      <c r="FCU20" s="418"/>
      <c r="FCV20" s="418"/>
      <c r="FCW20" s="418"/>
      <c r="FCX20" s="418"/>
      <c r="FCY20" s="418"/>
      <c r="FCZ20" s="418"/>
      <c r="FDA20" s="418"/>
      <c r="FDB20" s="418"/>
      <c r="FDC20" s="418"/>
      <c r="FDD20" s="418"/>
      <c r="FDE20" s="418"/>
      <c r="FDF20" s="418"/>
      <c r="FDG20" s="418"/>
      <c r="FDH20" s="418"/>
      <c r="FDI20" s="418"/>
      <c r="FDJ20" s="418"/>
      <c r="FDK20" s="418"/>
      <c r="FDL20" s="418"/>
      <c r="FDM20" s="418"/>
      <c r="FDN20" s="418"/>
      <c r="FDO20" s="418"/>
      <c r="FDP20" s="418"/>
      <c r="FDQ20" s="418"/>
      <c r="FDR20" s="418"/>
      <c r="FDS20" s="418"/>
      <c r="FDT20" s="418"/>
      <c r="FDU20" s="418"/>
      <c r="FDV20" s="418"/>
      <c r="FDW20" s="418"/>
      <c r="FDX20" s="418"/>
      <c r="FDY20" s="418"/>
      <c r="FDZ20" s="418"/>
      <c r="FEA20" s="418"/>
      <c r="FEB20" s="418"/>
      <c r="FEC20" s="418"/>
      <c r="FED20" s="418"/>
      <c r="FEE20" s="418"/>
      <c r="FEF20" s="418"/>
      <c r="FEG20" s="418"/>
      <c r="FEH20" s="418"/>
      <c r="FEI20" s="418"/>
      <c r="FEJ20" s="418"/>
      <c r="FEK20" s="418"/>
      <c r="FEL20" s="418"/>
      <c r="FEM20" s="418"/>
      <c r="FEN20" s="418"/>
      <c r="FEO20" s="418"/>
      <c r="FEP20" s="418"/>
      <c r="FEQ20" s="418"/>
      <c r="FER20" s="418"/>
      <c r="FES20" s="418"/>
      <c r="FET20" s="418"/>
      <c r="FEU20" s="418"/>
      <c r="FEV20" s="418"/>
      <c r="FEW20" s="418"/>
      <c r="FEX20" s="418"/>
      <c r="FEY20" s="418"/>
      <c r="FEZ20" s="418"/>
      <c r="FFA20" s="418"/>
      <c r="FFB20" s="418"/>
      <c r="FFC20" s="418"/>
      <c r="FFD20" s="418"/>
      <c r="FFE20" s="418"/>
      <c r="FFF20" s="418"/>
      <c r="FFG20" s="418"/>
      <c r="FFH20" s="418"/>
      <c r="FFI20" s="418"/>
      <c r="FFJ20" s="418"/>
      <c r="FFK20" s="418"/>
      <c r="FFL20" s="418"/>
      <c r="FFM20" s="418"/>
      <c r="FFN20" s="418"/>
      <c r="FFO20" s="418"/>
      <c r="FFP20" s="418"/>
      <c r="FFQ20" s="418"/>
      <c r="FFR20" s="418"/>
      <c r="FFS20" s="418"/>
      <c r="FFT20" s="418"/>
      <c r="FFU20" s="418"/>
      <c r="FFV20" s="418"/>
      <c r="FFW20" s="418"/>
      <c r="FFX20" s="418"/>
      <c r="FFY20" s="418"/>
      <c r="FFZ20" s="418"/>
      <c r="FGA20" s="418"/>
      <c r="FGB20" s="418"/>
      <c r="FGC20" s="418"/>
      <c r="FGD20" s="418"/>
      <c r="FGE20" s="418"/>
      <c r="FGF20" s="418"/>
      <c r="FGG20" s="418"/>
      <c r="FGH20" s="418"/>
      <c r="FGI20" s="418"/>
      <c r="FGJ20" s="418"/>
      <c r="FGK20" s="418"/>
      <c r="FGL20" s="418"/>
      <c r="FGM20" s="418"/>
      <c r="FGN20" s="418"/>
      <c r="FGO20" s="418"/>
      <c r="FGP20" s="418"/>
      <c r="FGQ20" s="418"/>
      <c r="FGR20" s="418"/>
      <c r="FGS20" s="418"/>
      <c r="FGT20" s="418"/>
      <c r="FGU20" s="418"/>
      <c r="FGV20" s="418"/>
      <c r="FGW20" s="418"/>
      <c r="FGX20" s="418"/>
      <c r="FGY20" s="418"/>
      <c r="FGZ20" s="418"/>
      <c r="FHA20" s="418"/>
      <c r="FHB20" s="418"/>
      <c r="FHC20" s="418"/>
      <c r="FHD20" s="418"/>
      <c r="FHE20" s="418"/>
      <c r="FHF20" s="418"/>
      <c r="FHG20" s="418"/>
      <c r="FHH20" s="418"/>
      <c r="FHI20" s="418"/>
      <c r="FHJ20" s="418"/>
      <c r="FHK20" s="418"/>
      <c r="FHL20" s="418"/>
      <c r="FHM20" s="418"/>
      <c r="FHN20" s="418"/>
      <c r="FHO20" s="418"/>
      <c r="FHP20" s="418"/>
      <c r="FHQ20" s="418"/>
      <c r="FHR20" s="418"/>
      <c r="FHS20" s="418"/>
      <c r="FHT20" s="418"/>
      <c r="FHU20" s="418"/>
      <c r="FHV20" s="418"/>
      <c r="FHW20" s="418"/>
      <c r="FHX20" s="418"/>
      <c r="FHY20" s="418"/>
      <c r="FHZ20" s="418"/>
      <c r="FIA20" s="418"/>
      <c r="FIB20" s="418"/>
      <c r="FIC20" s="418"/>
      <c r="FID20" s="418"/>
      <c r="FIE20" s="418"/>
      <c r="FIF20" s="418"/>
      <c r="FIG20" s="418"/>
      <c r="FIH20" s="418"/>
      <c r="FII20" s="418"/>
      <c r="FIJ20" s="418"/>
      <c r="FIK20" s="418"/>
      <c r="FIL20" s="418"/>
      <c r="FIM20" s="418"/>
      <c r="FIN20" s="418"/>
      <c r="FIO20" s="418"/>
      <c r="FIP20" s="418"/>
      <c r="FIQ20" s="418"/>
      <c r="FIR20" s="418"/>
      <c r="FIS20" s="418"/>
      <c r="FIT20" s="418"/>
      <c r="FIU20" s="418"/>
      <c r="FIV20" s="418"/>
      <c r="FIW20" s="418"/>
      <c r="FIX20" s="418"/>
      <c r="FIY20" s="418"/>
      <c r="FIZ20" s="418"/>
      <c r="FJA20" s="418"/>
      <c r="FJB20" s="418"/>
      <c r="FJC20" s="418"/>
      <c r="FJD20" s="418"/>
      <c r="FJE20" s="418"/>
      <c r="FJF20" s="418"/>
      <c r="FJG20" s="418"/>
      <c r="FJH20" s="418"/>
      <c r="FJI20" s="418"/>
      <c r="FJJ20" s="418"/>
      <c r="FJK20" s="418"/>
      <c r="FJL20" s="418"/>
      <c r="FJM20" s="418"/>
      <c r="FJN20" s="418"/>
      <c r="FJO20" s="418"/>
      <c r="FJP20" s="418"/>
      <c r="FJQ20" s="418"/>
      <c r="FJR20" s="418"/>
      <c r="FJS20" s="418"/>
      <c r="FJT20" s="418"/>
      <c r="FJU20" s="418"/>
      <c r="FJV20" s="418"/>
      <c r="FJW20" s="418"/>
      <c r="FJX20" s="418"/>
      <c r="FJY20" s="418"/>
      <c r="FJZ20" s="418"/>
      <c r="FKA20" s="418"/>
      <c r="FKB20" s="418"/>
      <c r="FKC20" s="418"/>
      <c r="FKD20" s="418"/>
      <c r="FKE20" s="418"/>
      <c r="FKF20" s="418"/>
      <c r="FKG20" s="418"/>
      <c r="FKH20" s="418"/>
      <c r="FKI20" s="418"/>
      <c r="FKJ20" s="418"/>
      <c r="FKK20" s="418"/>
      <c r="FKL20" s="418"/>
      <c r="FKM20" s="418"/>
      <c r="FKN20" s="418"/>
      <c r="FKO20" s="418"/>
      <c r="FKP20" s="418"/>
      <c r="FKQ20" s="418"/>
      <c r="FKR20" s="418"/>
      <c r="FKS20" s="418"/>
      <c r="FKT20" s="418"/>
      <c r="FKU20" s="418"/>
      <c r="FKV20" s="418"/>
      <c r="FKW20" s="418"/>
      <c r="FKX20" s="418"/>
      <c r="FKY20" s="418"/>
      <c r="FKZ20" s="418"/>
      <c r="FLA20" s="418"/>
      <c r="FLB20" s="418"/>
      <c r="FLC20" s="418"/>
      <c r="FLD20" s="418"/>
      <c r="FLE20" s="418"/>
      <c r="FLF20" s="418"/>
      <c r="FLG20" s="418"/>
      <c r="FLH20" s="418"/>
      <c r="FLI20" s="418"/>
      <c r="FLJ20" s="418"/>
      <c r="FLK20" s="418"/>
      <c r="FLL20" s="418"/>
      <c r="FLM20" s="418"/>
      <c r="FLN20" s="418"/>
      <c r="FLO20" s="418"/>
      <c r="FLP20" s="418"/>
      <c r="FLQ20" s="418"/>
      <c r="FLR20" s="418"/>
      <c r="FLS20" s="418"/>
      <c r="FLT20" s="418"/>
      <c r="FLU20" s="418"/>
      <c r="FLV20" s="418"/>
      <c r="FLW20" s="418"/>
      <c r="FLX20" s="418"/>
      <c r="FLY20" s="418"/>
      <c r="FLZ20" s="418"/>
      <c r="FMA20" s="418"/>
      <c r="FMB20" s="418"/>
      <c r="FMC20" s="418"/>
      <c r="FMD20" s="418"/>
      <c r="FME20" s="418"/>
      <c r="FMF20" s="418"/>
      <c r="FMG20" s="418"/>
      <c r="FMH20" s="418"/>
      <c r="FMI20" s="418"/>
      <c r="FMJ20" s="418"/>
      <c r="FMK20" s="418"/>
      <c r="FML20" s="418"/>
      <c r="FMM20" s="418"/>
      <c r="FMN20" s="418"/>
      <c r="FMO20" s="418"/>
      <c r="FMP20" s="418"/>
      <c r="FMQ20" s="418"/>
      <c r="FMR20" s="418"/>
      <c r="FMS20" s="418"/>
      <c r="FMT20" s="418"/>
      <c r="FMU20" s="418"/>
      <c r="FMV20" s="418"/>
      <c r="FMW20" s="418"/>
      <c r="FMX20" s="418"/>
      <c r="FMY20" s="418"/>
      <c r="FMZ20" s="418"/>
      <c r="FNA20" s="418"/>
      <c r="FNB20" s="418"/>
      <c r="FNC20" s="418"/>
      <c r="FND20" s="418"/>
      <c r="FNE20" s="418"/>
      <c r="FNF20" s="418"/>
      <c r="FNG20" s="418"/>
      <c r="FNH20" s="418"/>
      <c r="FNI20" s="418"/>
      <c r="FNJ20" s="418"/>
      <c r="FNK20" s="418"/>
      <c r="FNL20" s="418"/>
      <c r="FNM20" s="418"/>
      <c r="FNN20" s="418"/>
      <c r="FNO20" s="418"/>
      <c r="FNP20" s="418"/>
      <c r="FNQ20" s="418"/>
      <c r="FNR20" s="418"/>
      <c r="FNS20" s="418"/>
      <c r="FNT20" s="418"/>
      <c r="FNU20" s="418"/>
      <c r="FNV20" s="418"/>
      <c r="FNW20" s="418"/>
      <c r="FNX20" s="418"/>
      <c r="FNY20" s="418"/>
      <c r="FNZ20" s="418"/>
      <c r="FOA20" s="418"/>
      <c r="FOB20" s="418"/>
      <c r="FOC20" s="418"/>
      <c r="FOD20" s="418"/>
      <c r="FOE20" s="418"/>
      <c r="FOF20" s="418"/>
      <c r="FOG20" s="418"/>
      <c r="FOH20" s="418"/>
      <c r="FOI20" s="418"/>
      <c r="FOJ20" s="418"/>
      <c r="FOK20" s="418"/>
      <c r="FOL20" s="418"/>
      <c r="FOM20" s="418"/>
      <c r="FON20" s="418"/>
      <c r="FOO20" s="418"/>
      <c r="FOP20" s="418"/>
      <c r="FOQ20" s="418"/>
      <c r="FOR20" s="418"/>
      <c r="FOS20" s="418"/>
      <c r="FOT20" s="418"/>
      <c r="FOU20" s="418"/>
      <c r="FOV20" s="418"/>
      <c r="FOW20" s="418"/>
      <c r="FOX20" s="418"/>
      <c r="FOY20" s="418"/>
      <c r="FOZ20" s="418"/>
      <c r="FPA20" s="418"/>
      <c r="FPB20" s="418"/>
      <c r="FPC20" s="418"/>
      <c r="FPD20" s="418"/>
      <c r="FPE20" s="418"/>
      <c r="FPF20" s="418"/>
      <c r="FPG20" s="418"/>
      <c r="FPH20" s="418"/>
      <c r="FPI20" s="418"/>
      <c r="FPJ20" s="418"/>
      <c r="FPK20" s="418"/>
      <c r="FPL20" s="418"/>
      <c r="FPM20" s="418"/>
      <c r="FPN20" s="418"/>
      <c r="FPO20" s="418"/>
      <c r="FPP20" s="418"/>
      <c r="FPQ20" s="418"/>
      <c r="FPR20" s="418"/>
      <c r="FPS20" s="418"/>
      <c r="FPT20" s="418"/>
      <c r="FPU20" s="418"/>
      <c r="FPV20" s="418"/>
      <c r="FPW20" s="418"/>
      <c r="FPX20" s="418"/>
      <c r="FPY20" s="418"/>
      <c r="FPZ20" s="418"/>
      <c r="FQA20" s="418"/>
      <c r="FQB20" s="418"/>
      <c r="FQC20" s="418"/>
      <c r="FQD20" s="418"/>
      <c r="FQE20" s="418"/>
      <c r="FQF20" s="418"/>
      <c r="FQG20" s="418"/>
      <c r="FQH20" s="418"/>
      <c r="FQI20" s="418"/>
      <c r="FQJ20" s="418"/>
      <c r="FQK20" s="418"/>
      <c r="FQL20" s="418"/>
      <c r="FQM20" s="418"/>
      <c r="FQN20" s="418"/>
      <c r="FQO20" s="418"/>
      <c r="FQP20" s="418"/>
      <c r="FQQ20" s="418"/>
      <c r="FQR20" s="418"/>
      <c r="FQS20" s="418"/>
      <c r="FQT20" s="418"/>
      <c r="FQU20" s="418"/>
      <c r="FQV20" s="418"/>
      <c r="FQW20" s="418"/>
      <c r="FQX20" s="418"/>
      <c r="FQY20" s="418"/>
      <c r="FQZ20" s="418"/>
      <c r="FRA20" s="418"/>
      <c r="FRB20" s="418"/>
      <c r="FRC20" s="418"/>
      <c r="FRD20" s="418"/>
      <c r="FRE20" s="418"/>
      <c r="FRF20" s="418"/>
      <c r="FRG20" s="418"/>
      <c r="FRH20" s="418"/>
      <c r="FRI20" s="418"/>
      <c r="FRJ20" s="418"/>
      <c r="FRK20" s="418"/>
      <c r="FRL20" s="418"/>
      <c r="FRM20" s="418"/>
      <c r="FRN20" s="418"/>
      <c r="FRO20" s="418"/>
      <c r="FRP20" s="418"/>
      <c r="FRQ20" s="418"/>
      <c r="FRR20" s="418"/>
      <c r="FRS20" s="418"/>
      <c r="FRT20" s="418"/>
      <c r="FRU20" s="418"/>
      <c r="FRV20" s="418"/>
      <c r="FRW20" s="418"/>
      <c r="FRX20" s="418"/>
      <c r="FRY20" s="418"/>
      <c r="FRZ20" s="418"/>
      <c r="FSA20" s="418"/>
      <c r="FSB20" s="418"/>
      <c r="FSC20" s="418"/>
      <c r="FSD20" s="418"/>
      <c r="FSE20" s="418"/>
      <c r="FSF20" s="418"/>
      <c r="FSG20" s="418"/>
      <c r="FSH20" s="418"/>
      <c r="FSI20" s="418"/>
      <c r="FSJ20" s="418"/>
      <c r="FSK20" s="418"/>
      <c r="FSL20" s="418"/>
      <c r="FSM20" s="418"/>
      <c r="FSN20" s="418"/>
      <c r="FSO20" s="418"/>
      <c r="FSP20" s="418"/>
      <c r="FSQ20" s="418"/>
      <c r="FSR20" s="418"/>
      <c r="FSS20" s="418"/>
      <c r="FST20" s="418"/>
      <c r="FSU20" s="418"/>
      <c r="FSV20" s="418"/>
      <c r="FSW20" s="418"/>
      <c r="FSX20" s="418"/>
      <c r="FSY20" s="418"/>
      <c r="FSZ20" s="418"/>
      <c r="FTA20" s="418"/>
      <c r="FTB20" s="418"/>
      <c r="FTC20" s="418"/>
      <c r="FTD20" s="418"/>
      <c r="FTE20" s="418"/>
      <c r="FTF20" s="418"/>
      <c r="FTG20" s="418"/>
      <c r="FTH20" s="418"/>
      <c r="FTI20" s="418"/>
      <c r="FTJ20" s="418"/>
      <c r="FTK20" s="418"/>
      <c r="FTL20" s="418"/>
      <c r="FTM20" s="418"/>
      <c r="FTN20" s="418"/>
      <c r="FTO20" s="418"/>
      <c r="FTP20" s="418"/>
      <c r="FTQ20" s="418"/>
      <c r="FTR20" s="418"/>
      <c r="FTS20" s="418"/>
      <c r="FTT20" s="418"/>
      <c r="FTU20" s="418"/>
      <c r="FTV20" s="418"/>
      <c r="FTW20" s="418"/>
      <c r="FTX20" s="418"/>
      <c r="FTY20" s="418"/>
      <c r="FTZ20" s="418"/>
      <c r="FUA20" s="418"/>
      <c r="FUB20" s="418"/>
      <c r="FUC20" s="418"/>
      <c r="FUD20" s="418"/>
      <c r="FUE20" s="418"/>
      <c r="FUF20" s="418"/>
      <c r="FUG20" s="418"/>
      <c r="FUH20" s="418"/>
      <c r="FUI20" s="418"/>
      <c r="FUJ20" s="418"/>
      <c r="FUK20" s="418"/>
      <c r="FUL20" s="418"/>
      <c r="FUM20" s="418"/>
      <c r="FUN20" s="418"/>
      <c r="FUO20" s="418"/>
      <c r="FUP20" s="418"/>
      <c r="FUQ20" s="418"/>
      <c r="FUR20" s="418"/>
      <c r="FUS20" s="418"/>
      <c r="FUT20" s="418"/>
      <c r="FUU20" s="418"/>
      <c r="FUV20" s="418"/>
      <c r="FUW20" s="418"/>
      <c r="FUX20" s="418"/>
      <c r="FUY20" s="418"/>
      <c r="FUZ20" s="418"/>
      <c r="FVA20" s="418"/>
      <c r="FVB20" s="418"/>
      <c r="FVC20" s="418"/>
      <c r="FVD20" s="418"/>
      <c r="FVE20" s="418"/>
      <c r="FVF20" s="418"/>
      <c r="FVG20" s="418"/>
      <c r="FVH20" s="418"/>
      <c r="FVI20" s="418"/>
      <c r="FVJ20" s="418"/>
      <c r="FVK20" s="418"/>
      <c r="FVL20" s="418"/>
      <c r="FVM20" s="418"/>
      <c r="FVN20" s="418"/>
      <c r="FVO20" s="418"/>
      <c r="FVP20" s="418"/>
      <c r="FVQ20" s="418"/>
      <c r="FVR20" s="418"/>
      <c r="FVS20" s="418"/>
      <c r="FVT20" s="418"/>
      <c r="FVU20" s="418"/>
      <c r="FVV20" s="418"/>
      <c r="FVW20" s="418"/>
      <c r="FVX20" s="418"/>
      <c r="FVY20" s="418"/>
      <c r="FVZ20" s="418"/>
      <c r="FWA20" s="418"/>
      <c r="FWB20" s="418"/>
      <c r="FWC20" s="418"/>
      <c r="FWD20" s="418"/>
      <c r="FWE20" s="418"/>
      <c r="FWF20" s="418"/>
      <c r="FWG20" s="418"/>
      <c r="FWH20" s="418"/>
      <c r="FWI20" s="418"/>
      <c r="FWJ20" s="418"/>
      <c r="FWK20" s="418"/>
      <c r="FWL20" s="418"/>
      <c r="FWM20" s="418"/>
      <c r="FWN20" s="418"/>
      <c r="FWO20" s="418"/>
      <c r="FWP20" s="418"/>
      <c r="FWQ20" s="418"/>
      <c r="FWR20" s="418"/>
      <c r="FWS20" s="418"/>
      <c r="FWT20" s="418"/>
      <c r="FWU20" s="418"/>
      <c r="FWV20" s="418"/>
      <c r="FWW20" s="418"/>
      <c r="FWX20" s="418"/>
      <c r="FWY20" s="418"/>
      <c r="FWZ20" s="418"/>
      <c r="FXA20" s="418"/>
      <c r="FXB20" s="418"/>
      <c r="FXC20" s="418"/>
      <c r="FXD20" s="418"/>
      <c r="FXE20" s="418"/>
      <c r="FXF20" s="418"/>
      <c r="FXG20" s="418"/>
      <c r="FXH20" s="418"/>
      <c r="FXI20" s="418"/>
      <c r="FXJ20" s="418"/>
      <c r="FXK20" s="418"/>
      <c r="FXL20" s="418"/>
      <c r="FXM20" s="418"/>
      <c r="FXN20" s="418"/>
      <c r="FXO20" s="418"/>
      <c r="FXP20" s="418"/>
      <c r="FXQ20" s="418"/>
      <c r="FXR20" s="418"/>
      <c r="FXS20" s="418"/>
      <c r="FXT20" s="418"/>
      <c r="FXU20" s="418"/>
      <c r="FXV20" s="418"/>
      <c r="FXW20" s="418"/>
      <c r="FXX20" s="418"/>
      <c r="FXY20" s="418"/>
      <c r="FXZ20" s="418"/>
      <c r="FYA20" s="418"/>
      <c r="FYB20" s="418"/>
      <c r="FYC20" s="418"/>
      <c r="FYD20" s="418"/>
      <c r="FYE20" s="418"/>
      <c r="FYF20" s="418"/>
      <c r="FYG20" s="418"/>
      <c r="FYH20" s="418"/>
      <c r="FYI20" s="418"/>
      <c r="FYJ20" s="418"/>
      <c r="FYK20" s="418"/>
      <c r="FYL20" s="418"/>
      <c r="FYM20" s="418"/>
      <c r="FYN20" s="418"/>
      <c r="FYO20" s="418"/>
      <c r="FYP20" s="418"/>
      <c r="FYQ20" s="418"/>
      <c r="FYR20" s="418"/>
      <c r="FYS20" s="418"/>
      <c r="FYT20" s="418"/>
      <c r="FYU20" s="418"/>
      <c r="FYV20" s="418"/>
      <c r="FYW20" s="418"/>
      <c r="FYX20" s="418"/>
      <c r="FYY20" s="418"/>
      <c r="FYZ20" s="418"/>
      <c r="FZA20" s="418"/>
      <c r="FZB20" s="418"/>
      <c r="FZC20" s="418"/>
      <c r="FZD20" s="418"/>
      <c r="FZE20" s="418"/>
      <c r="FZF20" s="418"/>
      <c r="FZG20" s="418"/>
      <c r="FZH20" s="418"/>
      <c r="FZI20" s="418"/>
      <c r="FZJ20" s="418"/>
      <c r="FZK20" s="418"/>
      <c r="FZL20" s="418"/>
      <c r="FZM20" s="418"/>
      <c r="FZN20" s="418"/>
      <c r="FZO20" s="418"/>
      <c r="FZP20" s="418"/>
      <c r="FZQ20" s="418"/>
      <c r="FZR20" s="418"/>
      <c r="FZS20" s="418"/>
      <c r="FZT20" s="418"/>
      <c r="FZU20" s="418"/>
      <c r="FZV20" s="418"/>
      <c r="FZW20" s="418"/>
      <c r="FZX20" s="418"/>
      <c r="FZY20" s="418"/>
      <c r="FZZ20" s="418"/>
      <c r="GAA20" s="418"/>
      <c r="GAB20" s="418"/>
      <c r="GAC20" s="418"/>
      <c r="GAD20" s="418"/>
      <c r="GAE20" s="418"/>
      <c r="GAF20" s="418"/>
      <c r="GAG20" s="418"/>
      <c r="GAH20" s="418"/>
      <c r="GAI20" s="418"/>
      <c r="GAJ20" s="418"/>
      <c r="GAK20" s="418"/>
      <c r="GAL20" s="418"/>
      <c r="GAM20" s="418"/>
      <c r="GAN20" s="418"/>
      <c r="GAO20" s="418"/>
      <c r="GAP20" s="418"/>
      <c r="GAQ20" s="418"/>
      <c r="GAR20" s="418"/>
      <c r="GAS20" s="418"/>
      <c r="GAT20" s="418"/>
      <c r="GAU20" s="418"/>
      <c r="GAV20" s="418"/>
      <c r="GAW20" s="418"/>
      <c r="GAX20" s="418"/>
      <c r="GAY20" s="418"/>
      <c r="GAZ20" s="418"/>
      <c r="GBA20" s="418"/>
      <c r="GBB20" s="418"/>
      <c r="GBC20" s="418"/>
      <c r="GBD20" s="418"/>
      <c r="GBE20" s="418"/>
      <c r="GBF20" s="418"/>
      <c r="GBG20" s="418"/>
      <c r="GBH20" s="418"/>
      <c r="GBI20" s="418"/>
      <c r="GBJ20" s="418"/>
      <c r="GBK20" s="418"/>
      <c r="GBL20" s="418"/>
      <c r="GBM20" s="418"/>
      <c r="GBN20" s="418"/>
      <c r="GBO20" s="418"/>
      <c r="GBP20" s="418"/>
      <c r="GBQ20" s="418"/>
      <c r="GBR20" s="418"/>
      <c r="GBS20" s="418"/>
      <c r="GBT20" s="418"/>
      <c r="GBU20" s="418"/>
      <c r="GBV20" s="418"/>
      <c r="GBW20" s="418"/>
      <c r="GBX20" s="418"/>
      <c r="GBY20" s="418"/>
      <c r="GBZ20" s="418"/>
      <c r="GCA20" s="418"/>
      <c r="GCB20" s="418"/>
      <c r="GCC20" s="418"/>
      <c r="GCD20" s="418"/>
      <c r="GCE20" s="418"/>
      <c r="GCF20" s="418"/>
      <c r="GCG20" s="418"/>
      <c r="GCH20" s="418"/>
      <c r="GCI20" s="418"/>
      <c r="GCJ20" s="418"/>
      <c r="GCK20" s="418"/>
      <c r="GCL20" s="418"/>
      <c r="GCM20" s="418"/>
      <c r="GCN20" s="418"/>
      <c r="GCO20" s="418"/>
      <c r="GCP20" s="418"/>
      <c r="GCQ20" s="418"/>
      <c r="GCR20" s="418"/>
      <c r="GCS20" s="418"/>
      <c r="GCT20" s="418"/>
      <c r="GCU20" s="418"/>
      <c r="GCV20" s="418"/>
      <c r="GCW20" s="418"/>
      <c r="GCX20" s="418"/>
      <c r="GCY20" s="418"/>
      <c r="GCZ20" s="418"/>
      <c r="GDA20" s="418"/>
      <c r="GDB20" s="418"/>
      <c r="GDC20" s="418"/>
      <c r="GDD20" s="418"/>
      <c r="GDE20" s="418"/>
      <c r="GDF20" s="418"/>
      <c r="GDG20" s="418"/>
      <c r="GDH20" s="418"/>
      <c r="GDI20" s="418"/>
      <c r="GDJ20" s="418"/>
      <c r="GDK20" s="418"/>
      <c r="GDL20" s="418"/>
      <c r="GDM20" s="418"/>
      <c r="GDN20" s="418"/>
      <c r="GDO20" s="418"/>
      <c r="GDP20" s="418"/>
      <c r="GDQ20" s="418"/>
      <c r="GDR20" s="418"/>
      <c r="GDS20" s="418"/>
      <c r="GDT20" s="418"/>
      <c r="GDU20" s="418"/>
      <c r="GDV20" s="418"/>
      <c r="GDW20" s="418"/>
      <c r="GDX20" s="418"/>
      <c r="GDY20" s="418"/>
      <c r="GDZ20" s="418"/>
      <c r="GEA20" s="418"/>
      <c r="GEB20" s="418"/>
      <c r="GEC20" s="418"/>
      <c r="GED20" s="418"/>
      <c r="GEE20" s="418"/>
      <c r="GEF20" s="418"/>
      <c r="GEG20" s="418"/>
      <c r="GEH20" s="418"/>
      <c r="GEI20" s="418"/>
      <c r="GEJ20" s="418"/>
      <c r="GEK20" s="418"/>
      <c r="GEL20" s="418"/>
      <c r="GEM20" s="418"/>
      <c r="GEN20" s="418"/>
      <c r="GEO20" s="418"/>
      <c r="GEP20" s="418"/>
      <c r="GEQ20" s="418"/>
      <c r="GER20" s="418"/>
      <c r="GES20" s="418"/>
      <c r="GET20" s="418"/>
      <c r="GEU20" s="418"/>
      <c r="GEV20" s="418"/>
      <c r="GEW20" s="418"/>
      <c r="GEX20" s="418"/>
      <c r="GEY20" s="418"/>
      <c r="GEZ20" s="418"/>
      <c r="GFA20" s="418"/>
      <c r="GFB20" s="418"/>
      <c r="GFC20" s="418"/>
      <c r="GFD20" s="418"/>
      <c r="GFE20" s="418"/>
      <c r="GFF20" s="418"/>
      <c r="GFG20" s="418"/>
      <c r="GFH20" s="418"/>
      <c r="GFI20" s="418"/>
      <c r="GFJ20" s="418"/>
      <c r="GFK20" s="418"/>
      <c r="GFL20" s="418"/>
      <c r="GFM20" s="418"/>
      <c r="GFN20" s="418"/>
      <c r="GFO20" s="418"/>
      <c r="GFP20" s="418"/>
      <c r="GFQ20" s="418"/>
      <c r="GFR20" s="418"/>
      <c r="GFS20" s="418"/>
      <c r="GFT20" s="418"/>
      <c r="GFU20" s="418"/>
      <c r="GFV20" s="418"/>
      <c r="GFW20" s="418"/>
      <c r="GFX20" s="418"/>
      <c r="GFY20" s="418"/>
      <c r="GFZ20" s="418"/>
      <c r="GGA20" s="418"/>
      <c r="GGB20" s="418"/>
      <c r="GGC20" s="418"/>
      <c r="GGD20" s="418"/>
      <c r="GGE20" s="418"/>
      <c r="GGF20" s="418"/>
      <c r="GGG20" s="418"/>
      <c r="GGH20" s="418"/>
      <c r="GGI20" s="418"/>
      <c r="GGJ20" s="418"/>
      <c r="GGK20" s="418"/>
      <c r="GGL20" s="418"/>
      <c r="GGM20" s="418"/>
      <c r="GGN20" s="418"/>
      <c r="GGO20" s="418"/>
      <c r="GGP20" s="418"/>
      <c r="GGQ20" s="418"/>
      <c r="GGR20" s="418"/>
      <c r="GGS20" s="418"/>
      <c r="GGT20" s="418"/>
      <c r="GGU20" s="418"/>
      <c r="GGV20" s="418"/>
      <c r="GGW20" s="418"/>
      <c r="GGX20" s="418"/>
      <c r="GGY20" s="418"/>
      <c r="GGZ20" s="418"/>
      <c r="GHA20" s="418"/>
      <c r="GHB20" s="418"/>
      <c r="GHC20" s="418"/>
      <c r="GHD20" s="418"/>
      <c r="GHE20" s="418"/>
      <c r="GHF20" s="418"/>
      <c r="GHG20" s="418"/>
      <c r="GHH20" s="418"/>
      <c r="GHI20" s="418"/>
      <c r="GHJ20" s="418"/>
      <c r="GHK20" s="418"/>
      <c r="GHL20" s="418"/>
      <c r="GHM20" s="418"/>
      <c r="GHN20" s="418"/>
      <c r="GHO20" s="418"/>
      <c r="GHP20" s="418"/>
      <c r="GHQ20" s="418"/>
      <c r="GHR20" s="418"/>
      <c r="GHS20" s="418"/>
      <c r="GHT20" s="418"/>
      <c r="GHU20" s="418"/>
      <c r="GHV20" s="418"/>
      <c r="GHW20" s="418"/>
      <c r="GHX20" s="418"/>
      <c r="GHY20" s="418"/>
      <c r="GHZ20" s="418"/>
      <c r="GIA20" s="418"/>
      <c r="GIB20" s="418"/>
      <c r="GIC20" s="418"/>
      <c r="GID20" s="418"/>
      <c r="GIE20" s="418"/>
      <c r="GIF20" s="418"/>
      <c r="GIG20" s="418"/>
      <c r="GIH20" s="418"/>
      <c r="GII20" s="418"/>
      <c r="GIJ20" s="418"/>
      <c r="GIK20" s="418"/>
      <c r="GIL20" s="418"/>
      <c r="GIM20" s="418"/>
      <c r="GIN20" s="418"/>
      <c r="GIO20" s="418"/>
      <c r="GIP20" s="418"/>
      <c r="GIQ20" s="418"/>
      <c r="GIR20" s="418"/>
      <c r="GIS20" s="418"/>
      <c r="GIT20" s="418"/>
      <c r="GIU20" s="418"/>
      <c r="GIV20" s="418"/>
      <c r="GIW20" s="418"/>
      <c r="GIX20" s="418"/>
      <c r="GIY20" s="418"/>
      <c r="GIZ20" s="418"/>
      <c r="GJA20" s="418"/>
      <c r="GJB20" s="418"/>
      <c r="GJC20" s="418"/>
      <c r="GJD20" s="418"/>
      <c r="GJE20" s="418"/>
      <c r="GJF20" s="418"/>
      <c r="GJG20" s="418"/>
      <c r="GJH20" s="418"/>
      <c r="GJI20" s="418"/>
      <c r="GJJ20" s="418"/>
      <c r="GJK20" s="418"/>
      <c r="GJL20" s="418"/>
      <c r="GJM20" s="418"/>
      <c r="GJN20" s="418"/>
      <c r="GJO20" s="418"/>
      <c r="GJP20" s="418"/>
      <c r="GJQ20" s="418"/>
      <c r="GJR20" s="418"/>
      <c r="GJS20" s="418"/>
      <c r="GJT20" s="418"/>
      <c r="GJU20" s="418"/>
      <c r="GJV20" s="418"/>
      <c r="GJW20" s="418"/>
      <c r="GJX20" s="418"/>
      <c r="GJY20" s="418"/>
      <c r="GJZ20" s="418"/>
      <c r="GKA20" s="418"/>
      <c r="GKB20" s="418"/>
      <c r="GKC20" s="418"/>
      <c r="GKD20" s="418"/>
      <c r="GKE20" s="418"/>
      <c r="GKF20" s="418"/>
      <c r="GKG20" s="418"/>
      <c r="GKH20" s="418"/>
      <c r="GKI20" s="418"/>
      <c r="GKJ20" s="418"/>
      <c r="GKK20" s="418"/>
      <c r="GKL20" s="418"/>
      <c r="GKM20" s="418"/>
      <c r="GKN20" s="418"/>
      <c r="GKO20" s="418"/>
      <c r="GKP20" s="418"/>
      <c r="GKQ20" s="418"/>
      <c r="GKR20" s="418"/>
      <c r="GKS20" s="418"/>
      <c r="GKT20" s="418"/>
      <c r="GKU20" s="418"/>
      <c r="GKV20" s="418"/>
      <c r="GKW20" s="418"/>
      <c r="GKX20" s="418"/>
      <c r="GKY20" s="418"/>
      <c r="GKZ20" s="418"/>
      <c r="GLA20" s="418"/>
      <c r="GLB20" s="418"/>
      <c r="GLC20" s="418"/>
      <c r="GLD20" s="418"/>
      <c r="GLE20" s="418"/>
      <c r="GLF20" s="418"/>
      <c r="GLG20" s="418"/>
      <c r="GLH20" s="418"/>
      <c r="GLI20" s="418"/>
      <c r="GLJ20" s="418"/>
      <c r="GLK20" s="418"/>
      <c r="GLL20" s="418"/>
      <c r="GLM20" s="418"/>
      <c r="GLN20" s="418"/>
      <c r="GLO20" s="418"/>
      <c r="GLP20" s="418"/>
      <c r="GLQ20" s="418"/>
      <c r="GLR20" s="418"/>
      <c r="GLS20" s="418"/>
      <c r="GLT20" s="418"/>
      <c r="GLU20" s="418"/>
      <c r="GLV20" s="418"/>
      <c r="GLW20" s="418"/>
      <c r="GLX20" s="418"/>
      <c r="GLY20" s="418"/>
      <c r="GLZ20" s="418"/>
      <c r="GMA20" s="418"/>
      <c r="GMB20" s="418"/>
      <c r="GMC20" s="418"/>
      <c r="GMD20" s="418"/>
      <c r="GME20" s="418"/>
      <c r="GMF20" s="418"/>
      <c r="GMG20" s="418"/>
      <c r="GMH20" s="418"/>
      <c r="GMI20" s="418"/>
      <c r="GMJ20" s="418"/>
      <c r="GMK20" s="418"/>
      <c r="GML20" s="418"/>
      <c r="GMM20" s="418"/>
      <c r="GMN20" s="418"/>
      <c r="GMO20" s="418"/>
      <c r="GMP20" s="418"/>
      <c r="GMQ20" s="418"/>
      <c r="GMR20" s="418"/>
      <c r="GMS20" s="418"/>
      <c r="GMT20" s="418"/>
      <c r="GMU20" s="418"/>
      <c r="GMV20" s="418"/>
      <c r="GMW20" s="418"/>
      <c r="GMX20" s="418"/>
      <c r="GMY20" s="418"/>
      <c r="GMZ20" s="418"/>
      <c r="GNA20" s="418"/>
      <c r="GNB20" s="418"/>
      <c r="GNC20" s="418"/>
      <c r="GND20" s="418"/>
      <c r="GNE20" s="418"/>
      <c r="GNF20" s="418"/>
      <c r="GNG20" s="418"/>
      <c r="GNH20" s="418"/>
      <c r="GNI20" s="418"/>
      <c r="GNJ20" s="418"/>
      <c r="GNK20" s="418"/>
      <c r="GNL20" s="418"/>
      <c r="GNM20" s="418"/>
      <c r="GNN20" s="418"/>
      <c r="GNO20" s="418"/>
      <c r="GNP20" s="418"/>
      <c r="GNQ20" s="418"/>
      <c r="GNR20" s="418"/>
      <c r="GNS20" s="418"/>
      <c r="GNT20" s="418"/>
      <c r="GNU20" s="418"/>
      <c r="GNV20" s="418"/>
      <c r="GNW20" s="418"/>
      <c r="GNX20" s="418"/>
      <c r="GNY20" s="418"/>
      <c r="GNZ20" s="418"/>
      <c r="GOA20" s="418"/>
      <c r="GOB20" s="418"/>
      <c r="GOC20" s="418"/>
      <c r="GOD20" s="418"/>
      <c r="GOE20" s="418"/>
      <c r="GOF20" s="418"/>
      <c r="GOG20" s="418"/>
      <c r="GOH20" s="418"/>
      <c r="GOI20" s="418"/>
      <c r="GOJ20" s="418"/>
      <c r="GOK20" s="418"/>
      <c r="GOL20" s="418"/>
      <c r="GOM20" s="418"/>
      <c r="GON20" s="418"/>
      <c r="GOO20" s="418"/>
      <c r="GOP20" s="418"/>
      <c r="GOQ20" s="418"/>
      <c r="GOR20" s="418"/>
      <c r="GOS20" s="418"/>
      <c r="GOT20" s="418"/>
      <c r="GOU20" s="418"/>
      <c r="GOV20" s="418"/>
      <c r="GOW20" s="418"/>
      <c r="GOX20" s="418"/>
      <c r="GOY20" s="418"/>
      <c r="GOZ20" s="418"/>
      <c r="GPA20" s="418"/>
      <c r="GPB20" s="418"/>
      <c r="GPC20" s="418"/>
      <c r="GPD20" s="418"/>
      <c r="GPE20" s="418"/>
      <c r="GPF20" s="418"/>
      <c r="GPG20" s="418"/>
      <c r="GPH20" s="418"/>
      <c r="GPI20" s="418"/>
      <c r="GPJ20" s="418"/>
      <c r="GPK20" s="418"/>
      <c r="GPL20" s="418"/>
      <c r="GPM20" s="418"/>
      <c r="GPN20" s="418"/>
      <c r="GPO20" s="418"/>
      <c r="GPP20" s="418"/>
      <c r="GPQ20" s="418"/>
      <c r="GPR20" s="418"/>
      <c r="GPS20" s="418"/>
      <c r="GPT20" s="418"/>
      <c r="GPU20" s="418"/>
      <c r="GPV20" s="418"/>
      <c r="GPW20" s="418"/>
      <c r="GPX20" s="418"/>
      <c r="GPY20" s="418"/>
      <c r="GPZ20" s="418"/>
      <c r="GQA20" s="418"/>
      <c r="GQB20" s="418"/>
      <c r="GQC20" s="418"/>
      <c r="GQD20" s="418"/>
      <c r="GQE20" s="418"/>
      <c r="GQF20" s="418"/>
      <c r="GQG20" s="418"/>
      <c r="GQH20" s="418"/>
      <c r="GQI20" s="418"/>
      <c r="GQJ20" s="418"/>
      <c r="GQK20" s="418"/>
      <c r="GQL20" s="418"/>
      <c r="GQM20" s="418"/>
      <c r="GQN20" s="418"/>
      <c r="GQO20" s="418"/>
      <c r="GQP20" s="418"/>
      <c r="GQQ20" s="418"/>
      <c r="GQR20" s="418"/>
      <c r="GQS20" s="418"/>
      <c r="GQT20" s="418"/>
      <c r="GQU20" s="418"/>
      <c r="GQV20" s="418"/>
      <c r="GQW20" s="418"/>
      <c r="GQX20" s="418"/>
      <c r="GQY20" s="418"/>
      <c r="GQZ20" s="418"/>
      <c r="GRA20" s="418"/>
      <c r="GRB20" s="418"/>
      <c r="GRC20" s="418"/>
      <c r="GRD20" s="418"/>
      <c r="GRE20" s="418"/>
      <c r="GRF20" s="418"/>
      <c r="GRG20" s="418"/>
      <c r="GRH20" s="418"/>
      <c r="GRI20" s="418"/>
      <c r="GRJ20" s="418"/>
      <c r="GRK20" s="418"/>
      <c r="GRL20" s="418"/>
      <c r="GRM20" s="418"/>
      <c r="GRN20" s="418"/>
      <c r="GRO20" s="418"/>
      <c r="GRP20" s="418"/>
      <c r="GRQ20" s="418"/>
      <c r="GRR20" s="418"/>
      <c r="GRS20" s="418"/>
      <c r="GRT20" s="418"/>
      <c r="GRU20" s="418"/>
      <c r="GRV20" s="418"/>
      <c r="GRW20" s="418"/>
      <c r="GRX20" s="418"/>
      <c r="GRY20" s="418"/>
      <c r="GRZ20" s="418"/>
      <c r="GSA20" s="418"/>
      <c r="GSB20" s="418"/>
      <c r="GSC20" s="418"/>
      <c r="GSD20" s="418"/>
      <c r="GSE20" s="418"/>
      <c r="GSF20" s="418"/>
      <c r="GSG20" s="418"/>
      <c r="GSH20" s="418"/>
      <c r="GSI20" s="418"/>
      <c r="GSJ20" s="418"/>
      <c r="GSK20" s="418"/>
      <c r="GSL20" s="418"/>
      <c r="GSM20" s="418"/>
      <c r="GSN20" s="418"/>
      <c r="GSO20" s="418"/>
      <c r="GSP20" s="418"/>
      <c r="GSQ20" s="418"/>
      <c r="GSR20" s="418"/>
      <c r="GSS20" s="418"/>
      <c r="GST20" s="418"/>
      <c r="GSU20" s="418"/>
      <c r="GSV20" s="418"/>
      <c r="GSW20" s="418"/>
      <c r="GSX20" s="418"/>
      <c r="GSY20" s="418"/>
      <c r="GSZ20" s="418"/>
      <c r="GTA20" s="418"/>
      <c r="GTB20" s="418"/>
      <c r="GTC20" s="418"/>
      <c r="GTD20" s="418"/>
      <c r="GTE20" s="418"/>
      <c r="GTF20" s="418"/>
      <c r="GTG20" s="418"/>
      <c r="GTH20" s="418"/>
      <c r="GTI20" s="418"/>
      <c r="GTJ20" s="418"/>
      <c r="GTK20" s="418"/>
      <c r="GTL20" s="418"/>
      <c r="GTM20" s="418"/>
      <c r="GTN20" s="418"/>
      <c r="GTO20" s="418"/>
      <c r="GTP20" s="418"/>
      <c r="GTQ20" s="418"/>
      <c r="GTR20" s="418"/>
      <c r="GTS20" s="418"/>
      <c r="GTT20" s="418"/>
      <c r="GTU20" s="418"/>
      <c r="GTV20" s="418"/>
      <c r="GTW20" s="418"/>
      <c r="GTX20" s="418"/>
      <c r="GTY20" s="418"/>
      <c r="GTZ20" s="418"/>
      <c r="GUA20" s="418"/>
      <c r="GUB20" s="418"/>
      <c r="GUC20" s="418"/>
      <c r="GUD20" s="418"/>
      <c r="GUE20" s="418"/>
      <c r="GUF20" s="418"/>
      <c r="GUG20" s="418"/>
      <c r="GUH20" s="418"/>
      <c r="GUI20" s="418"/>
      <c r="GUJ20" s="418"/>
      <c r="GUK20" s="418"/>
      <c r="GUL20" s="418"/>
      <c r="GUM20" s="418"/>
      <c r="GUN20" s="418"/>
      <c r="GUO20" s="418"/>
      <c r="GUP20" s="418"/>
      <c r="GUQ20" s="418"/>
      <c r="GUR20" s="418"/>
      <c r="GUS20" s="418"/>
      <c r="GUT20" s="418"/>
      <c r="GUU20" s="418"/>
      <c r="GUV20" s="418"/>
      <c r="GUW20" s="418"/>
      <c r="GUX20" s="418"/>
      <c r="GUY20" s="418"/>
      <c r="GUZ20" s="418"/>
      <c r="GVA20" s="418"/>
      <c r="GVB20" s="418"/>
      <c r="GVC20" s="418"/>
      <c r="GVD20" s="418"/>
      <c r="GVE20" s="418"/>
      <c r="GVF20" s="418"/>
      <c r="GVG20" s="418"/>
      <c r="GVH20" s="418"/>
      <c r="GVI20" s="418"/>
      <c r="GVJ20" s="418"/>
      <c r="GVK20" s="418"/>
      <c r="GVL20" s="418"/>
      <c r="GVM20" s="418"/>
      <c r="GVN20" s="418"/>
      <c r="GVO20" s="418"/>
      <c r="GVP20" s="418"/>
      <c r="GVQ20" s="418"/>
      <c r="GVR20" s="418"/>
      <c r="GVS20" s="418"/>
      <c r="GVT20" s="418"/>
      <c r="GVU20" s="418"/>
      <c r="GVV20" s="418"/>
      <c r="GVW20" s="418"/>
      <c r="GVX20" s="418"/>
      <c r="GVY20" s="418"/>
      <c r="GVZ20" s="418"/>
      <c r="GWA20" s="418"/>
      <c r="GWB20" s="418"/>
      <c r="GWC20" s="418"/>
      <c r="GWD20" s="418"/>
      <c r="GWE20" s="418"/>
      <c r="GWF20" s="418"/>
      <c r="GWG20" s="418"/>
      <c r="GWH20" s="418"/>
      <c r="GWI20" s="418"/>
      <c r="GWJ20" s="418"/>
      <c r="GWK20" s="418"/>
      <c r="GWL20" s="418"/>
      <c r="GWM20" s="418"/>
      <c r="GWN20" s="418"/>
      <c r="GWO20" s="418"/>
      <c r="GWP20" s="418"/>
      <c r="GWQ20" s="418"/>
      <c r="GWR20" s="418"/>
      <c r="GWS20" s="418"/>
      <c r="GWT20" s="418"/>
      <c r="GWU20" s="418"/>
      <c r="GWV20" s="418"/>
      <c r="GWW20" s="418"/>
      <c r="GWX20" s="418"/>
      <c r="GWY20" s="418"/>
      <c r="GWZ20" s="418"/>
      <c r="GXA20" s="418"/>
      <c r="GXB20" s="418"/>
      <c r="GXC20" s="418"/>
      <c r="GXD20" s="418"/>
      <c r="GXE20" s="418"/>
      <c r="GXF20" s="418"/>
      <c r="GXG20" s="418"/>
      <c r="GXH20" s="418"/>
      <c r="GXI20" s="418"/>
      <c r="GXJ20" s="418"/>
      <c r="GXK20" s="418"/>
      <c r="GXL20" s="418"/>
      <c r="GXM20" s="418"/>
      <c r="GXN20" s="418"/>
      <c r="GXO20" s="418"/>
      <c r="GXP20" s="418"/>
      <c r="GXQ20" s="418"/>
      <c r="GXR20" s="418"/>
      <c r="GXS20" s="418"/>
      <c r="GXT20" s="418"/>
      <c r="GXU20" s="418"/>
      <c r="GXV20" s="418"/>
      <c r="GXW20" s="418"/>
      <c r="GXX20" s="418"/>
      <c r="GXY20" s="418"/>
      <c r="GXZ20" s="418"/>
      <c r="GYA20" s="418"/>
      <c r="GYB20" s="418"/>
      <c r="GYC20" s="418"/>
      <c r="GYD20" s="418"/>
      <c r="GYE20" s="418"/>
      <c r="GYF20" s="418"/>
      <c r="GYG20" s="418"/>
      <c r="GYH20" s="418"/>
      <c r="GYI20" s="418"/>
      <c r="GYJ20" s="418"/>
      <c r="GYK20" s="418"/>
      <c r="GYL20" s="418"/>
      <c r="GYM20" s="418"/>
      <c r="GYN20" s="418"/>
      <c r="GYO20" s="418"/>
      <c r="GYP20" s="418"/>
      <c r="GYQ20" s="418"/>
      <c r="GYR20" s="418"/>
      <c r="GYS20" s="418"/>
      <c r="GYT20" s="418"/>
      <c r="GYU20" s="418"/>
      <c r="GYV20" s="418"/>
      <c r="GYW20" s="418"/>
      <c r="GYX20" s="418"/>
      <c r="GYY20" s="418"/>
      <c r="GYZ20" s="418"/>
      <c r="GZA20" s="418"/>
      <c r="GZB20" s="418"/>
      <c r="GZC20" s="418"/>
      <c r="GZD20" s="418"/>
      <c r="GZE20" s="418"/>
      <c r="GZF20" s="418"/>
      <c r="GZG20" s="418"/>
      <c r="GZH20" s="418"/>
      <c r="GZI20" s="418"/>
      <c r="GZJ20" s="418"/>
      <c r="GZK20" s="418"/>
      <c r="GZL20" s="418"/>
      <c r="GZM20" s="418"/>
      <c r="GZN20" s="418"/>
      <c r="GZO20" s="418"/>
      <c r="GZP20" s="418"/>
      <c r="GZQ20" s="418"/>
      <c r="GZR20" s="418"/>
      <c r="GZS20" s="418"/>
      <c r="GZT20" s="418"/>
      <c r="GZU20" s="418"/>
      <c r="GZV20" s="418"/>
      <c r="GZW20" s="418"/>
      <c r="GZX20" s="418"/>
      <c r="GZY20" s="418"/>
      <c r="GZZ20" s="418"/>
      <c r="HAA20" s="418"/>
      <c r="HAB20" s="418"/>
      <c r="HAC20" s="418"/>
      <c r="HAD20" s="418"/>
      <c r="HAE20" s="418"/>
      <c r="HAF20" s="418"/>
      <c r="HAG20" s="418"/>
      <c r="HAH20" s="418"/>
      <c r="HAI20" s="418"/>
      <c r="HAJ20" s="418"/>
      <c r="HAK20" s="418"/>
      <c r="HAL20" s="418"/>
      <c r="HAM20" s="418"/>
      <c r="HAN20" s="418"/>
      <c r="HAO20" s="418"/>
      <c r="HAP20" s="418"/>
      <c r="HAQ20" s="418"/>
      <c r="HAR20" s="418"/>
      <c r="HAS20" s="418"/>
      <c r="HAT20" s="418"/>
      <c r="HAU20" s="418"/>
      <c r="HAV20" s="418"/>
      <c r="HAW20" s="418"/>
      <c r="HAX20" s="418"/>
      <c r="HAY20" s="418"/>
      <c r="HAZ20" s="418"/>
      <c r="HBA20" s="418"/>
      <c r="HBB20" s="418"/>
      <c r="HBC20" s="418"/>
      <c r="HBD20" s="418"/>
      <c r="HBE20" s="418"/>
      <c r="HBF20" s="418"/>
      <c r="HBG20" s="418"/>
      <c r="HBH20" s="418"/>
      <c r="HBI20" s="418"/>
      <c r="HBJ20" s="418"/>
      <c r="HBK20" s="418"/>
      <c r="HBL20" s="418"/>
      <c r="HBM20" s="418"/>
      <c r="HBN20" s="418"/>
      <c r="HBO20" s="418"/>
      <c r="HBP20" s="418"/>
      <c r="HBQ20" s="418"/>
      <c r="HBR20" s="418"/>
      <c r="HBS20" s="418"/>
      <c r="HBT20" s="418"/>
      <c r="HBU20" s="418"/>
      <c r="HBV20" s="418"/>
      <c r="HBW20" s="418"/>
      <c r="HBX20" s="418"/>
      <c r="HBY20" s="418"/>
      <c r="HBZ20" s="418"/>
      <c r="HCA20" s="418"/>
      <c r="HCB20" s="418"/>
      <c r="HCC20" s="418"/>
      <c r="HCD20" s="418"/>
      <c r="HCE20" s="418"/>
      <c r="HCF20" s="418"/>
      <c r="HCG20" s="418"/>
      <c r="HCH20" s="418"/>
      <c r="HCI20" s="418"/>
      <c r="HCJ20" s="418"/>
      <c r="HCK20" s="418"/>
      <c r="HCL20" s="418"/>
      <c r="HCM20" s="418"/>
      <c r="HCN20" s="418"/>
      <c r="HCO20" s="418"/>
      <c r="HCP20" s="418"/>
      <c r="HCQ20" s="418"/>
      <c r="HCR20" s="418"/>
      <c r="HCS20" s="418"/>
      <c r="HCT20" s="418"/>
      <c r="HCU20" s="418"/>
      <c r="HCV20" s="418"/>
      <c r="HCW20" s="418"/>
      <c r="HCX20" s="418"/>
      <c r="HCY20" s="418"/>
      <c r="HCZ20" s="418"/>
      <c r="HDA20" s="418"/>
      <c r="HDB20" s="418"/>
      <c r="HDC20" s="418"/>
      <c r="HDD20" s="418"/>
      <c r="HDE20" s="418"/>
      <c r="HDF20" s="418"/>
      <c r="HDG20" s="418"/>
      <c r="HDH20" s="418"/>
      <c r="HDI20" s="418"/>
      <c r="HDJ20" s="418"/>
      <c r="HDK20" s="418"/>
      <c r="HDL20" s="418"/>
      <c r="HDM20" s="418"/>
      <c r="HDN20" s="418"/>
      <c r="HDO20" s="418"/>
      <c r="HDP20" s="418"/>
      <c r="HDQ20" s="418"/>
      <c r="HDR20" s="418"/>
      <c r="HDS20" s="418"/>
      <c r="HDT20" s="418"/>
      <c r="HDU20" s="418"/>
      <c r="HDV20" s="418"/>
      <c r="HDW20" s="418"/>
      <c r="HDX20" s="418"/>
      <c r="HDY20" s="418"/>
      <c r="HDZ20" s="418"/>
      <c r="HEA20" s="418"/>
      <c r="HEB20" s="418"/>
      <c r="HEC20" s="418"/>
      <c r="HED20" s="418"/>
      <c r="HEE20" s="418"/>
      <c r="HEF20" s="418"/>
      <c r="HEG20" s="418"/>
      <c r="HEH20" s="418"/>
      <c r="HEI20" s="418"/>
      <c r="HEJ20" s="418"/>
      <c r="HEK20" s="418"/>
      <c r="HEL20" s="418"/>
      <c r="HEM20" s="418"/>
      <c r="HEN20" s="418"/>
      <c r="HEO20" s="418"/>
      <c r="HEP20" s="418"/>
      <c r="HEQ20" s="418"/>
      <c r="HER20" s="418"/>
      <c r="HES20" s="418"/>
      <c r="HET20" s="418"/>
      <c r="HEU20" s="418"/>
      <c r="HEV20" s="418"/>
      <c r="HEW20" s="418"/>
      <c r="HEX20" s="418"/>
      <c r="HEY20" s="418"/>
      <c r="HEZ20" s="418"/>
      <c r="HFA20" s="418"/>
      <c r="HFB20" s="418"/>
      <c r="HFC20" s="418"/>
      <c r="HFD20" s="418"/>
      <c r="HFE20" s="418"/>
      <c r="HFF20" s="418"/>
      <c r="HFG20" s="418"/>
      <c r="HFH20" s="418"/>
      <c r="HFI20" s="418"/>
      <c r="HFJ20" s="418"/>
      <c r="HFK20" s="418"/>
      <c r="HFL20" s="418"/>
      <c r="HFM20" s="418"/>
      <c r="HFN20" s="418"/>
      <c r="HFO20" s="418"/>
      <c r="HFP20" s="418"/>
      <c r="HFQ20" s="418"/>
      <c r="HFR20" s="418"/>
      <c r="HFS20" s="418"/>
      <c r="HFT20" s="418"/>
      <c r="HFU20" s="418"/>
      <c r="HFV20" s="418"/>
      <c r="HFW20" s="418"/>
      <c r="HFX20" s="418"/>
      <c r="HFY20" s="418"/>
      <c r="HFZ20" s="418"/>
      <c r="HGA20" s="418"/>
      <c r="HGB20" s="418"/>
      <c r="HGC20" s="418"/>
      <c r="HGD20" s="418"/>
      <c r="HGE20" s="418"/>
      <c r="HGF20" s="418"/>
      <c r="HGG20" s="418"/>
      <c r="HGH20" s="418"/>
      <c r="HGI20" s="418"/>
      <c r="HGJ20" s="418"/>
      <c r="HGK20" s="418"/>
      <c r="HGL20" s="418"/>
      <c r="HGM20" s="418"/>
      <c r="HGN20" s="418"/>
      <c r="HGO20" s="418"/>
      <c r="HGP20" s="418"/>
      <c r="HGQ20" s="418"/>
      <c r="HGR20" s="418"/>
      <c r="HGS20" s="418"/>
      <c r="HGT20" s="418"/>
      <c r="HGU20" s="418"/>
      <c r="HGV20" s="418"/>
      <c r="HGW20" s="418"/>
      <c r="HGX20" s="418"/>
      <c r="HGY20" s="418"/>
      <c r="HGZ20" s="418"/>
      <c r="HHA20" s="418"/>
      <c r="HHB20" s="418"/>
      <c r="HHC20" s="418"/>
      <c r="HHD20" s="418"/>
      <c r="HHE20" s="418"/>
      <c r="HHF20" s="418"/>
      <c r="HHG20" s="418"/>
      <c r="HHH20" s="418"/>
      <c r="HHI20" s="418"/>
      <c r="HHJ20" s="418"/>
      <c r="HHK20" s="418"/>
      <c r="HHL20" s="418"/>
      <c r="HHM20" s="418"/>
      <c r="HHN20" s="418"/>
      <c r="HHO20" s="418"/>
      <c r="HHP20" s="418"/>
      <c r="HHQ20" s="418"/>
      <c r="HHR20" s="418"/>
      <c r="HHS20" s="418"/>
      <c r="HHT20" s="418"/>
      <c r="HHU20" s="418"/>
      <c r="HHV20" s="418"/>
      <c r="HHW20" s="418"/>
      <c r="HHX20" s="418"/>
      <c r="HHY20" s="418"/>
      <c r="HHZ20" s="418"/>
      <c r="HIA20" s="418"/>
      <c r="HIB20" s="418"/>
      <c r="HIC20" s="418"/>
      <c r="HID20" s="418"/>
      <c r="HIE20" s="418"/>
      <c r="HIF20" s="418"/>
      <c r="HIG20" s="418"/>
      <c r="HIH20" s="418"/>
      <c r="HII20" s="418"/>
      <c r="HIJ20" s="418"/>
      <c r="HIK20" s="418"/>
      <c r="HIL20" s="418"/>
      <c r="HIM20" s="418"/>
      <c r="HIN20" s="418"/>
      <c r="HIO20" s="418"/>
      <c r="HIP20" s="418"/>
      <c r="HIQ20" s="418"/>
      <c r="HIR20" s="418"/>
      <c r="HIS20" s="418"/>
      <c r="HIT20" s="418"/>
      <c r="HIU20" s="418"/>
      <c r="HIV20" s="418"/>
      <c r="HIW20" s="418"/>
      <c r="HIX20" s="418"/>
      <c r="HIY20" s="418"/>
      <c r="HIZ20" s="418"/>
      <c r="HJA20" s="418"/>
      <c r="HJB20" s="418"/>
      <c r="HJC20" s="418"/>
      <c r="HJD20" s="418"/>
      <c r="HJE20" s="418"/>
      <c r="HJF20" s="418"/>
      <c r="HJG20" s="418"/>
      <c r="HJH20" s="418"/>
      <c r="HJI20" s="418"/>
      <c r="HJJ20" s="418"/>
      <c r="HJK20" s="418"/>
      <c r="HJL20" s="418"/>
      <c r="HJM20" s="418"/>
      <c r="HJN20" s="418"/>
      <c r="HJO20" s="418"/>
      <c r="HJP20" s="418"/>
      <c r="HJQ20" s="418"/>
      <c r="HJR20" s="418"/>
      <c r="HJS20" s="418"/>
      <c r="HJT20" s="418"/>
      <c r="HJU20" s="418"/>
      <c r="HJV20" s="418"/>
      <c r="HJW20" s="418"/>
      <c r="HJX20" s="418"/>
      <c r="HJY20" s="418"/>
      <c r="HJZ20" s="418"/>
      <c r="HKA20" s="418"/>
      <c r="HKB20" s="418"/>
      <c r="HKC20" s="418"/>
      <c r="HKD20" s="418"/>
      <c r="HKE20" s="418"/>
      <c r="HKF20" s="418"/>
      <c r="HKG20" s="418"/>
      <c r="HKH20" s="418"/>
      <c r="HKI20" s="418"/>
      <c r="HKJ20" s="418"/>
      <c r="HKK20" s="418"/>
      <c r="HKL20" s="418"/>
      <c r="HKM20" s="418"/>
      <c r="HKN20" s="418"/>
      <c r="HKO20" s="418"/>
      <c r="HKP20" s="418"/>
      <c r="HKQ20" s="418"/>
      <c r="HKR20" s="418"/>
      <c r="HKS20" s="418"/>
      <c r="HKT20" s="418"/>
      <c r="HKU20" s="418"/>
      <c r="HKV20" s="418"/>
      <c r="HKW20" s="418"/>
      <c r="HKX20" s="418"/>
      <c r="HKY20" s="418"/>
      <c r="HKZ20" s="418"/>
      <c r="HLA20" s="418"/>
      <c r="HLB20" s="418"/>
      <c r="HLC20" s="418"/>
      <c r="HLD20" s="418"/>
      <c r="HLE20" s="418"/>
      <c r="HLF20" s="418"/>
      <c r="HLG20" s="418"/>
      <c r="HLH20" s="418"/>
      <c r="HLI20" s="418"/>
      <c r="HLJ20" s="418"/>
      <c r="HLK20" s="418"/>
      <c r="HLL20" s="418"/>
      <c r="HLM20" s="418"/>
      <c r="HLN20" s="418"/>
      <c r="HLO20" s="418"/>
      <c r="HLP20" s="418"/>
      <c r="HLQ20" s="418"/>
      <c r="HLR20" s="418"/>
      <c r="HLS20" s="418"/>
      <c r="HLT20" s="418"/>
      <c r="HLU20" s="418"/>
      <c r="HLV20" s="418"/>
      <c r="HLW20" s="418"/>
      <c r="HLX20" s="418"/>
      <c r="HLY20" s="418"/>
      <c r="HLZ20" s="418"/>
      <c r="HMA20" s="418"/>
      <c r="HMB20" s="418"/>
      <c r="HMC20" s="418"/>
      <c r="HMD20" s="418"/>
      <c r="HME20" s="418"/>
      <c r="HMF20" s="418"/>
      <c r="HMG20" s="418"/>
      <c r="HMH20" s="418"/>
      <c r="HMI20" s="418"/>
      <c r="HMJ20" s="418"/>
      <c r="HMK20" s="418"/>
      <c r="HML20" s="418"/>
      <c r="HMM20" s="418"/>
      <c r="HMN20" s="418"/>
      <c r="HMO20" s="418"/>
      <c r="HMP20" s="418"/>
      <c r="HMQ20" s="418"/>
      <c r="HMR20" s="418"/>
      <c r="HMS20" s="418"/>
      <c r="HMT20" s="418"/>
      <c r="HMU20" s="418"/>
      <c r="HMV20" s="418"/>
      <c r="HMW20" s="418"/>
      <c r="HMX20" s="418"/>
      <c r="HMY20" s="418"/>
      <c r="HMZ20" s="418"/>
      <c r="HNA20" s="418"/>
      <c r="HNB20" s="418"/>
      <c r="HNC20" s="418"/>
      <c r="HND20" s="418"/>
      <c r="HNE20" s="418"/>
      <c r="HNF20" s="418"/>
      <c r="HNG20" s="418"/>
      <c r="HNH20" s="418"/>
      <c r="HNI20" s="418"/>
      <c r="HNJ20" s="418"/>
      <c r="HNK20" s="418"/>
      <c r="HNL20" s="418"/>
      <c r="HNM20" s="418"/>
      <c r="HNN20" s="418"/>
      <c r="HNO20" s="418"/>
      <c r="HNP20" s="418"/>
      <c r="HNQ20" s="418"/>
      <c r="HNR20" s="418"/>
      <c r="HNS20" s="418"/>
      <c r="HNT20" s="418"/>
      <c r="HNU20" s="418"/>
      <c r="HNV20" s="418"/>
      <c r="HNW20" s="418"/>
      <c r="HNX20" s="418"/>
      <c r="HNY20" s="418"/>
      <c r="HNZ20" s="418"/>
      <c r="HOA20" s="418"/>
      <c r="HOB20" s="418"/>
      <c r="HOC20" s="418"/>
      <c r="HOD20" s="418"/>
      <c r="HOE20" s="418"/>
      <c r="HOF20" s="418"/>
      <c r="HOG20" s="418"/>
      <c r="HOH20" s="418"/>
      <c r="HOI20" s="418"/>
      <c r="HOJ20" s="418"/>
      <c r="HOK20" s="418"/>
      <c r="HOL20" s="418"/>
      <c r="HOM20" s="418"/>
      <c r="HON20" s="418"/>
      <c r="HOO20" s="418"/>
      <c r="HOP20" s="418"/>
      <c r="HOQ20" s="418"/>
      <c r="HOR20" s="418"/>
      <c r="HOS20" s="418"/>
      <c r="HOT20" s="418"/>
      <c r="HOU20" s="418"/>
      <c r="HOV20" s="418"/>
      <c r="HOW20" s="418"/>
      <c r="HOX20" s="418"/>
      <c r="HOY20" s="418"/>
      <c r="HOZ20" s="418"/>
      <c r="HPA20" s="418"/>
      <c r="HPB20" s="418"/>
      <c r="HPC20" s="418"/>
      <c r="HPD20" s="418"/>
      <c r="HPE20" s="418"/>
      <c r="HPF20" s="418"/>
      <c r="HPG20" s="418"/>
      <c r="HPH20" s="418"/>
      <c r="HPI20" s="418"/>
      <c r="HPJ20" s="418"/>
      <c r="HPK20" s="418"/>
      <c r="HPL20" s="418"/>
      <c r="HPM20" s="418"/>
      <c r="HPN20" s="418"/>
      <c r="HPO20" s="418"/>
      <c r="HPP20" s="418"/>
      <c r="HPQ20" s="418"/>
      <c r="HPR20" s="418"/>
      <c r="HPS20" s="418"/>
      <c r="HPT20" s="418"/>
      <c r="HPU20" s="418"/>
      <c r="HPV20" s="418"/>
      <c r="HPW20" s="418"/>
      <c r="HPX20" s="418"/>
      <c r="HPY20" s="418"/>
      <c r="HPZ20" s="418"/>
      <c r="HQA20" s="418"/>
      <c r="HQB20" s="418"/>
      <c r="HQC20" s="418"/>
      <c r="HQD20" s="418"/>
      <c r="HQE20" s="418"/>
      <c r="HQF20" s="418"/>
      <c r="HQG20" s="418"/>
      <c r="HQH20" s="418"/>
      <c r="HQI20" s="418"/>
      <c r="HQJ20" s="418"/>
      <c r="HQK20" s="418"/>
      <c r="HQL20" s="418"/>
      <c r="HQM20" s="418"/>
      <c r="HQN20" s="418"/>
      <c r="HQO20" s="418"/>
      <c r="HQP20" s="418"/>
      <c r="HQQ20" s="418"/>
      <c r="HQR20" s="418"/>
      <c r="HQS20" s="418"/>
      <c r="HQT20" s="418"/>
      <c r="HQU20" s="418"/>
      <c r="HQV20" s="418"/>
      <c r="HQW20" s="418"/>
      <c r="HQX20" s="418"/>
      <c r="HQY20" s="418"/>
      <c r="HQZ20" s="418"/>
      <c r="HRA20" s="418"/>
      <c r="HRB20" s="418"/>
      <c r="HRC20" s="418"/>
      <c r="HRD20" s="418"/>
      <c r="HRE20" s="418"/>
      <c r="HRF20" s="418"/>
      <c r="HRG20" s="418"/>
      <c r="HRH20" s="418"/>
      <c r="HRI20" s="418"/>
      <c r="HRJ20" s="418"/>
      <c r="HRK20" s="418"/>
      <c r="HRL20" s="418"/>
      <c r="HRM20" s="418"/>
      <c r="HRN20" s="418"/>
      <c r="HRO20" s="418"/>
      <c r="HRP20" s="418"/>
      <c r="HRQ20" s="418"/>
      <c r="HRR20" s="418"/>
      <c r="HRS20" s="418"/>
      <c r="HRT20" s="418"/>
      <c r="HRU20" s="418"/>
      <c r="HRV20" s="418"/>
      <c r="HRW20" s="418"/>
      <c r="HRX20" s="418"/>
      <c r="HRY20" s="418"/>
      <c r="HRZ20" s="418"/>
      <c r="HSA20" s="418"/>
      <c r="HSB20" s="418"/>
      <c r="HSC20" s="418"/>
      <c r="HSD20" s="418"/>
      <c r="HSE20" s="418"/>
      <c r="HSF20" s="418"/>
      <c r="HSG20" s="418"/>
      <c r="HSH20" s="418"/>
      <c r="HSI20" s="418"/>
      <c r="HSJ20" s="418"/>
      <c r="HSK20" s="418"/>
      <c r="HSL20" s="418"/>
      <c r="HSM20" s="418"/>
      <c r="HSN20" s="418"/>
      <c r="HSO20" s="418"/>
      <c r="HSP20" s="418"/>
      <c r="HSQ20" s="418"/>
      <c r="HSR20" s="418"/>
      <c r="HSS20" s="418"/>
      <c r="HST20" s="418"/>
      <c r="HSU20" s="418"/>
      <c r="HSV20" s="418"/>
      <c r="HSW20" s="418"/>
      <c r="HSX20" s="418"/>
      <c r="HSY20" s="418"/>
      <c r="HSZ20" s="418"/>
      <c r="HTA20" s="418"/>
      <c r="HTB20" s="418"/>
      <c r="HTC20" s="418"/>
      <c r="HTD20" s="418"/>
      <c r="HTE20" s="418"/>
      <c r="HTF20" s="418"/>
      <c r="HTG20" s="418"/>
      <c r="HTH20" s="418"/>
      <c r="HTI20" s="418"/>
      <c r="HTJ20" s="418"/>
      <c r="HTK20" s="418"/>
      <c r="HTL20" s="418"/>
      <c r="HTM20" s="418"/>
      <c r="HTN20" s="418"/>
      <c r="HTO20" s="418"/>
      <c r="HTP20" s="418"/>
      <c r="HTQ20" s="418"/>
      <c r="HTR20" s="418"/>
      <c r="HTS20" s="418"/>
      <c r="HTT20" s="418"/>
      <c r="HTU20" s="418"/>
      <c r="HTV20" s="418"/>
      <c r="HTW20" s="418"/>
      <c r="HTX20" s="418"/>
      <c r="HTY20" s="418"/>
      <c r="HTZ20" s="418"/>
      <c r="HUA20" s="418"/>
      <c r="HUB20" s="418"/>
      <c r="HUC20" s="418"/>
      <c r="HUD20" s="418"/>
      <c r="HUE20" s="418"/>
      <c r="HUF20" s="418"/>
      <c r="HUG20" s="418"/>
      <c r="HUH20" s="418"/>
      <c r="HUI20" s="418"/>
      <c r="HUJ20" s="418"/>
      <c r="HUK20" s="418"/>
      <c r="HUL20" s="418"/>
      <c r="HUM20" s="418"/>
      <c r="HUN20" s="418"/>
      <c r="HUO20" s="418"/>
      <c r="HUP20" s="418"/>
      <c r="HUQ20" s="418"/>
      <c r="HUR20" s="418"/>
      <c r="HUS20" s="418"/>
      <c r="HUT20" s="418"/>
      <c r="HUU20" s="418"/>
      <c r="HUV20" s="418"/>
      <c r="HUW20" s="418"/>
      <c r="HUX20" s="418"/>
      <c r="HUY20" s="418"/>
      <c r="HUZ20" s="418"/>
      <c r="HVA20" s="418"/>
      <c r="HVB20" s="418"/>
      <c r="HVC20" s="418"/>
      <c r="HVD20" s="418"/>
      <c r="HVE20" s="418"/>
      <c r="HVF20" s="418"/>
      <c r="HVG20" s="418"/>
      <c r="HVH20" s="418"/>
      <c r="HVI20" s="418"/>
      <c r="HVJ20" s="418"/>
      <c r="HVK20" s="418"/>
      <c r="HVL20" s="418"/>
      <c r="HVM20" s="418"/>
      <c r="HVN20" s="418"/>
      <c r="HVO20" s="418"/>
      <c r="HVP20" s="418"/>
      <c r="HVQ20" s="418"/>
      <c r="HVR20" s="418"/>
      <c r="HVS20" s="418"/>
      <c r="HVT20" s="418"/>
      <c r="HVU20" s="418"/>
      <c r="HVV20" s="418"/>
      <c r="HVW20" s="418"/>
      <c r="HVX20" s="418"/>
      <c r="HVY20" s="418"/>
      <c r="HVZ20" s="418"/>
      <c r="HWA20" s="418"/>
      <c r="HWB20" s="418"/>
      <c r="HWC20" s="418"/>
      <c r="HWD20" s="418"/>
      <c r="HWE20" s="418"/>
      <c r="HWF20" s="418"/>
      <c r="HWG20" s="418"/>
      <c r="HWH20" s="418"/>
      <c r="HWI20" s="418"/>
      <c r="HWJ20" s="418"/>
      <c r="HWK20" s="418"/>
      <c r="HWL20" s="418"/>
      <c r="HWM20" s="418"/>
      <c r="HWN20" s="418"/>
      <c r="HWO20" s="418"/>
      <c r="HWP20" s="418"/>
      <c r="HWQ20" s="418"/>
      <c r="HWR20" s="418"/>
      <c r="HWS20" s="418"/>
      <c r="HWT20" s="418"/>
      <c r="HWU20" s="418"/>
      <c r="HWV20" s="418"/>
      <c r="HWW20" s="418"/>
      <c r="HWX20" s="418"/>
      <c r="HWY20" s="418"/>
      <c r="HWZ20" s="418"/>
      <c r="HXA20" s="418"/>
      <c r="HXB20" s="418"/>
      <c r="HXC20" s="418"/>
      <c r="HXD20" s="418"/>
      <c r="HXE20" s="418"/>
      <c r="HXF20" s="418"/>
      <c r="HXG20" s="418"/>
      <c r="HXH20" s="418"/>
      <c r="HXI20" s="418"/>
      <c r="HXJ20" s="418"/>
      <c r="HXK20" s="418"/>
      <c r="HXL20" s="418"/>
      <c r="HXM20" s="418"/>
      <c r="HXN20" s="418"/>
      <c r="HXO20" s="418"/>
      <c r="HXP20" s="418"/>
      <c r="HXQ20" s="418"/>
      <c r="HXR20" s="418"/>
      <c r="HXS20" s="418"/>
      <c r="HXT20" s="418"/>
      <c r="HXU20" s="418"/>
      <c r="HXV20" s="418"/>
      <c r="HXW20" s="418"/>
      <c r="HXX20" s="418"/>
      <c r="HXY20" s="418"/>
      <c r="HXZ20" s="418"/>
      <c r="HYA20" s="418"/>
      <c r="HYB20" s="418"/>
      <c r="HYC20" s="418"/>
      <c r="HYD20" s="418"/>
      <c r="HYE20" s="418"/>
      <c r="HYF20" s="418"/>
      <c r="HYG20" s="418"/>
      <c r="HYH20" s="418"/>
      <c r="HYI20" s="418"/>
      <c r="HYJ20" s="418"/>
      <c r="HYK20" s="418"/>
      <c r="HYL20" s="418"/>
      <c r="HYM20" s="418"/>
      <c r="HYN20" s="418"/>
      <c r="HYO20" s="418"/>
      <c r="HYP20" s="418"/>
      <c r="HYQ20" s="418"/>
      <c r="HYR20" s="418"/>
      <c r="HYS20" s="418"/>
      <c r="HYT20" s="418"/>
      <c r="HYU20" s="418"/>
      <c r="HYV20" s="418"/>
      <c r="HYW20" s="418"/>
      <c r="HYX20" s="418"/>
      <c r="HYY20" s="418"/>
      <c r="HYZ20" s="418"/>
      <c r="HZA20" s="418"/>
      <c r="HZB20" s="418"/>
      <c r="HZC20" s="418"/>
      <c r="HZD20" s="418"/>
      <c r="HZE20" s="418"/>
      <c r="HZF20" s="418"/>
      <c r="HZG20" s="418"/>
      <c r="HZH20" s="418"/>
      <c r="HZI20" s="418"/>
      <c r="HZJ20" s="418"/>
      <c r="HZK20" s="418"/>
      <c r="HZL20" s="418"/>
      <c r="HZM20" s="418"/>
      <c r="HZN20" s="418"/>
      <c r="HZO20" s="418"/>
      <c r="HZP20" s="418"/>
      <c r="HZQ20" s="418"/>
      <c r="HZR20" s="418"/>
      <c r="HZS20" s="418"/>
      <c r="HZT20" s="418"/>
      <c r="HZU20" s="418"/>
      <c r="HZV20" s="418"/>
      <c r="HZW20" s="418"/>
      <c r="HZX20" s="418"/>
      <c r="HZY20" s="418"/>
      <c r="HZZ20" s="418"/>
      <c r="IAA20" s="418"/>
      <c r="IAB20" s="418"/>
      <c r="IAC20" s="418"/>
      <c r="IAD20" s="418"/>
      <c r="IAE20" s="418"/>
      <c r="IAF20" s="418"/>
      <c r="IAG20" s="418"/>
      <c r="IAH20" s="418"/>
      <c r="IAI20" s="418"/>
      <c r="IAJ20" s="418"/>
      <c r="IAK20" s="418"/>
      <c r="IAL20" s="418"/>
      <c r="IAM20" s="418"/>
      <c r="IAN20" s="418"/>
      <c r="IAO20" s="418"/>
      <c r="IAP20" s="418"/>
      <c r="IAQ20" s="418"/>
      <c r="IAR20" s="418"/>
      <c r="IAS20" s="418"/>
      <c r="IAT20" s="418"/>
      <c r="IAU20" s="418"/>
      <c r="IAV20" s="418"/>
      <c r="IAW20" s="418"/>
      <c r="IAX20" s="418"/>
      <c r="IAY20" s="418"/>
      <c r="IAZ20" s="418"/>
      <c r="IBA20" s="418"/>
      <c r="IBB20" s="418"/>
      <c r="IBC20" s="418"/>
      <c r="IBD20" s="418"/>
      <c r="IBE20" s="418"/>
      <c r="IBF20" s="418"/>
      <c r="IBG20" s="418"/>
      <c r="IBH20" s="418"/>
      <c r="IBI20" s="418"/>
      <c r="IBJ20" s="418"/>
      <c r="IBK20" s="418"/>
      <c r="IBL20" s="418"/>
      <c r="IBM20" s="418"/>
      <c r="IBN20" s="418"/>
      <c r="IBO20" s="418"/>
      <c r="IBP20" s="418"/>
      <c r="IBQ20" s="418"/>
      <c r="IBR20" s="418"/>
      <c r="IBS20" s="418"/>
      <c r="IBT20" s="418"/>
      <c r="IBU20" s="418"/>
      <c r="IBV20" s="418"/>
      <c r="IBW20" s="418"/>
      <c r="IBX20" s="418"/>
      <c r="IBY20" s="418"/>
      <c r="IBZ20" s="418"/>
      <c r="ICA20" s="418"/>
      <c r="ICB20" s="418"/>
      <c r="ICC20" s="418"/>
      <c r="ICD20" s="418"/>
      <c r="ICE20" s="418"/>
      <c r="ICF20" s="418"/>
      <c r="ICG20" s="418"/>
      <c r="ICH20" s="418"/>
      <c r="ICI20" s="418"/>
      <c r="ICJ20" s="418"/>
      <c r="ICK20" s="418"/>
      <c r="ICL20" s="418"/>
      <c r="ICM20" s="418"/>
      <c r="ICN20" s="418"/>
      <c r="ICO20" s="418"/>
      <c r="ICP20" s="418"/>
      <c r="ICQ20" s="418"/>
      <c r="ICR20" s="418"/>
      <c r="ICS20" s="418"/>
      <c r="ICT20" s="418"/>
      <c r="ICU20" s="418"/>
      <c r="ICV20" s="418"/>
      <c r="ICW20" s="418"/>
      <c r="ICX20" s="418"/>
      <c r="ICY20" s="418"/>
      <c r="ICZ20" s="418"/>
      <c r="IDA20" s="418"/>
      <c r="IDB20" s="418"/>
      <c r="IDC20" s="418"/>
      <c r="IDD20" s="418"/>
      <c r="IDE20" s="418"/>
      <c r="IDF20" s="418"/>
      <c r="IDG20" s="418"/>
      <c r="IDH20" s="418"/>
      <c r="IDI20" s="418"/>
      <c r="IDJ20" s="418"/>
      <c r="IDK20" s="418"/>
      <c r="IDL20" s="418"/>
      <c r="IDM20" s="418"/>
      <c r="IDN20" s="418"/>
      <c r="IDO20" s="418"/>
      <c r="IDP20" s="418"/>
      <c r="IDQ20" s="418"/>
      <c r="IDR20" s="418"/>
      <c r="IDS20" s="418"/>
      <c r="IDT20" s="418"/>
      <c r="IDU20" s="418"/>
      <c r="IDV20" s="418"/>
      <c r="IDW20" s="418"/>
      <c r="IDX20" s="418"/>
      <c r="IDY20" s="418"/>
      <c r="IDZ20" s="418"/>
      <c r="IEA20" s="418"/>
      <c r="IEB20" s="418"/>
      <c r="IEC20" s="418"/>
      <c r="IED20" s="418"/>
      <c r="IEE20" s="418"/>
      <c r="IEF20" s="418"/>
      <c r="IEG20" s="418"/>
      <c r="IEH20" s="418"/>
      <c r="IEI20" s="418"/>
      <c r="IEJ20" s="418"/>
      <c r="IEK20" s="418"/>
      <c r="IEL20" s="418"/>
      <c r="IEM20" s="418"/>
      <c r="IEN20" s="418"/>
      <c r="IEO20" s="418"/>
      <c r="IEP20" s="418"/>
      <c r="IEQ20" s="418"/>
      <c r="IER20" s="418"/>
      <c r="IES20" s="418"/>
      <c r="IET20" s="418"/>
      <c r="IEU20" s="418"/>
      <c r="IEV20" s="418"/>
      <c r="IEW20" s="418"/>
      <c r="IEX20" s="418"/>
      <c r="IEY20" s="418"/>
      <c r="IEZ20" s="418"/>
      <c r="IFA20" s="418"/>
      <c r="IFB20" s="418"/>
      <c r="IFC20" s="418"/>
      <c r="IFD20" s="418"/>
      <c r="IFE20" s="418"/>
      <c r="IFF20" s="418"/>
      <c r="IFG20" s="418"/>
      <c r="IFH20" s="418"/>
      <c r="IFI20" s="418"/>
      <c r="IFJ20" s="418"/>
      <c r="IFK20" s="418"/>
      <c r="IFL20" s="418"/>
      <c r="IFM20" s="418"/>
      <c r="IFN20" s="418"/>
      <c r="IFO20" s="418"/>
      <c r="IFP20" s="418"/>
      <c r="IFQ20" s="418"/>
      <c r="IFR20" s="418"/>
      <c r="IFS20" s="418"/>
      <c r="IFT20" s="418"/>
      <c r="IFU20" s="418"/>
      <c r="IFV20" s="418"/>
      <c r="IFW20" s="418"/>
      <c r="IFX20" s="418"/>
      <c r="IFY20" s="418"/>
      <c r="IFZ20" s="418"/>
      <c r="IGA20" s="418"/>
      <c r="IGB20" s="418"/>
      <c r="IGC20" s="418"/>
      <c r="IGD20" s="418"/>
      <c r="IGE20" s="418"/>
      <c r="IGF20" s="418"/>
      <c r="IGG20" s="418"/>
      <c r="IGH20" s="418"/>
      <c r="IGI20" s="418"/>
      <c r="IGJ20" s="418"/>
      <c r="IGK20" s="418"/>
      <c r="IGL20" s="418"/>
      <c r="IGM20" s="418"/>
      <c r="IGN20" s="418"/>
      <c r="IGO20" s="418"/>
      <c r="IGP20" s="418"/>
      <c r="IGQ20" s="418"/>
      <c r="IGR20" s="418"/>
      <c r="IGS20" s="418"/>
      <c r="IGT20" s="418"/>
      <c r="IGU20" s="418"/>
      <c r="IGV20" s="418"/>
      <c r="IGW20" s="418"/>
      <c r="IGX20" s="418"/>
      <c r="IGY20" s="418"/>
      <c r="IGZ20" s="418"/>
      <c r="IHA20" s="418"/>
      <c r="IHB20" s="418"/>
      <c r="IHC20" s="418"/>
      <c r="IHD20" s="418"/>
      <c r="IHE20" s="418"/>
      <c r="IHF20" s="418"/>
      <c r="IHG20" s="418"/>
      <c r="IHH20" s="418"/>
      <c r="IHI20" s="418"/>
      <c r="IHJ20" s="418"/>
      <c r="IHK20" s="418"/>
      <c r="IHL20" s="418"/>
      <c r="IHM20" s="418"/>
      <c r="IHN20" s="418"/>
      <c r="IHO20" s="418"/>
      <c r="IHP20" s="418"/>
      <c r="IHQ20" s="418"/>
      <c r="IHR20" s="418"/>
      <c r="IHS20" s="418"/>
      <c r="IHT20" s="418"/>
      <c r="IHU20" s="418"/>
      <c r="IHV20" s="418"/>
      <c r="IHW20" s="418"/>
      <c r="IHX20" s="418"/>
      <c r="IHY20" s="418"/>
      <c r="IHZ20" s="418"/>
      <c r="IIA20" s="418"/>
      <c r="IIB20" s="418"/>
      <c r="IIC20" s="418"/>
      <c r="IID20" s="418"/>
      <c r="IIE20" s="418"/>
      <c r="IIF20" s="418"/>
      <c r="IIG20" s="418"/>
      <c r="IIH20" s="418"/>
      <c r="III20" s="418"/>
      <c r="IIJ20" s="418"/>
      <c r="IIK20" s="418"/>
      <c r="IIL20" s="418"/>
      <c r="IIM20" s="418"/>
      <c r="IIN20" s="418"/>
      <c r="IIO20" s="418"/>
      <c r="IIP20" s="418"/>
      <c r="IIQ20" s="418"/>
      <c r="IIR20" s="418"/>
      <c r="IIS20" s="418"/>
      <c r="IIT20" s="418"/>
      <c r="IIU20" s="418"/>
      <c r="IIV20" s="418"/>
      <c r="IIW20" s="418"/>
      <c r="IIX20" s="418"/>
      <c r="IIY20" s="418"/>
      <c r="IIZ20" s="418"/>
      <c r="IJA20" s="418"/>
      <c r="IJB20" s="418"/>
      <c r="IJC20" s="418"/>
      <c r="IJD20" s="418"/>
      <c r="IJE20" s="418"/>
      <c r="IJF20" s="418"/>
      <c r="IJG20" s="418"/>
      <c r="IJH20" s="418"/>
      <c r="IJI20" s="418"/>
      <c r="IJJ20" s="418"/>
      <c r="IJK20" s="418"/>
      <c r="IJL20" s="418"/>
      <c r="IJM20" s="418"/>
      <c r="IJN20" s="418"/>
      <c r="IJO20" s="418"/>
      <c r="IJP20" s="418"/>
      <c r="IJQ20" s="418"/>
      <c r="IJR20" s="418"/>
      <c r="IJS20" s="418"/>
      <c r="IJT20" s="418"/>
      <c r="IJU20" s="418"/>
      <c r="IJV20" s="418"/>
      <c r="IJW20" s="418"/>
      <c r="IJX20" s="418"/>
      <c r="IJY20" s="418"/>
      <c r="IJZ20" s="418"/>
      <c r="IKA20" s="418"/>
      <c r="IKB20" s="418"/>
      <c r="IKC20" s="418"/>
      <c r="IKD20" s="418"/>
      <c r="IKE20" s="418"/>
      <c r="IKF20" s="418"/>
      <c r="IKG20" s="418"/>
      <c r="IKH20" s="418"/>
      <c r="IKI20" s="418"/>
      <c r="IKJ20" s="418"/>
      <c r="IKK20" s="418"/>
      <c r="IKL20" s="418"/>
      <c r="IKM20" s="418"/>
      <c r="IKN20" s="418"/>
      <c r="IKO20" s="418"/>
      <c r="IKP20" s="418"/>
      <c r="IKQ20" s="418"/>
      <c r="IKR20" s="418"/>
      <c r="IKS20" s="418"/>
      <c r="IKT20" s="418"/>
      <c r="IKU20" s="418"/>
      <c r="IKV20" s="418"/>
      <c r="IKW20" s="418"/>
      <c r="IKX20" s="418"/>
      <c r="IKY20" s="418"/>
      <c r="IKZ20" s="418"/>
      <c r="ILA20" s="418"/>
      <c r="ILB20" s="418"/>
      <c r="ILC20" s="418"/>
      <c r="ILD20" s="418"/>
      <c r="ILE20" s="418"/>
      <c r="ILF20" s="418"/>
      <c r="ILG20" s="418"/>
      <c r="ILH20" s="418"/>
      <c r="ILI20" s="418"/>
      <c r="ILJ20" s="418"/>
      <c r="ILK20" s="418"/>
      <c r="ILL20" s="418"/>
      <c r="ILM20" s="418"/>
      <c r="ILN20" s="418"/>
      <c r="ILO20" s="418"/>
      <c r="ILP20" s="418"/>
      <c r="ILQ20" s="418"/>
      <c r="ILR20" s="418"/>
      <c r="ILS20" s="418"/>
      <c r="ILT20" s="418"/>
      <c r="ILU20" s="418"/>
      <c r="ILV20" s="418"/>
      <c r="ILW20" s="418"/>
      <c r="ILX20" s="418"/>
      <c r="ILY20" s="418"/>
      <c r="ILZ20" s="418"/>
      <c r="IMA20" s="418"/>
      <c r="IMB20" s="418"/>
      <c r="IMC20" s="418"/>
      <c r="IMD20" s="418"/>
      <c r="IME20" s="418"/>
      <c r="IMF20" s="418"/>
      <c r="IMG20" s="418"/>
      <c r="IMH20" s="418"/>
      <c r="IMI20" s="418"/>
      <c r="IMJ20" s="418"/>
      <c r="IMK20" s="418"/>
      <c r="IML20" s="418"/>
      <c r="IMM20" s="418"/>
      <c r="IMN20" s="418"/>
      <c r="IMO20" s="418"/>
      <c r="IMP20" s="418"/>
      <c r="IMQ20" s="418"/>
      <c r="IMR20" s="418"/>
      <c r="IMS20" s="418"/>
      <c r="IMT20" s="418"/>
      <c r="IMU20" s="418"/>
      <c r="IMV20" s="418"/>
      <c r="IMW20" s="418"/>
      <c r="IMX20" s="418"/>
      <c r="IMY20" s="418"/>
      <c r="IMZ20" s="418"/>
      <c r="INA20" s="418"/>
      <c r="INB20" s="418"/>
      <c r="INC20" s="418"/>
      <c r="IND20" s="418"/>
      <c r="INE20" s="418"/>
      <c r="INF20" s="418"/>
      <c r="ING20" s="418"/>
      <c r="INH20" s="418"/>
      <c r="INI20" s="418"/>
      <c r="INJ20" s="418"/>
      <c r="INK20" s="418"/>
      <c r="INL20" s="418"/>
      <c r="INM20" s="418"/>
      <c r="INN20" s="418"/>
      <c r="INO20" s="418"/>
      <c r="INP20" s="418"/>
      <c r="INQ20" s="418"/>
      <c r="INR20" s="418"/>
      <c r="INS20" s="418"/>
      <c r="INT20" s="418"/>
      <c r="INU20" s="418"/>
      <c r="INV20" s="418"/>
      <c r="INW20" s="418"/>
      <c r="INX20" s="418"/>
      <c r="INY20" s="418"/>
      <c r="INZ20" s="418"/>
      <c r="IOA20" s="418"/>
      <c r="IOB20" s="418"/>
      <c r="IOC20" s="418"/>
      <c r="IOD20" s="418"/>
      <c r="IOE20" s="418"/>
      <c r="IOF20" s="418"/>
      <c r="IOG20" s="418"/>
      <c r="IOH20" s="418"/>
      <c r="IOI20" s="418"/>
      <c r="IOJ20" s="418"/>
      <c r="IOK20" s="418"/>
      <c r="IOL20" s="418"/>
      <c r="IOM20" s="418"/>
      <c r="ION20" s="418"/>
      <c r="IOO20" s="418"/>
      <c r="IOP20" s="418"/>
      <c r="IOQ20" s="418"/>
      <c r="IOR20" s="418"/>
      <c r="IOS20" s="418"/>
      <c r="IOT20" s="418"/>
      <c r="IOU20" s="418"/>
      <c r="IOV20" s="418"/>
      <c r="IOW20" s="418"/>
      <c r="IOX20" s="418"/>
      <c r="IOY20" s="418"/>
      <c r="IOZ20" s="418"/>
      <c r="IPA20" s="418"/>
      <c r="IPB20" s="418"/>
      <c r="IPC20" s="418"/>
      <c r="IPD20" s="418"/>
      <c r="IPE20" s="418"/>
      <c r="IPF20" s="418"/>
      <c r="IPG20" s="418"/>
      <c r="IPH20" s="418"/>
      <c r="IPI20" s="418"/>
      <c r="IPJ20" s="418"/>
      <c r="IPK20" s="418"/>
      <c r="IPL20" s="418"/>
      <c r="IPM20" s="418"/>
      <c r="IPN20" s="418"/>
      <c r="IPO20" s="418"/>
      <c r="IPP20" s="418"/>
      <c r="IPQ20" s="418"/>
      <c r="IPR20" s="418"/>
      <c r="IPS20" s="418"/>
      <c r="IPT20" s="418"/>
      <c r="IPU20" s="418"/>
      <c r="IPV20" s="418"/>
      <c r="IPW20" s="418"/>
      <c r="IPX20" s="418"/>
      <c r="IPY20" s="418"/>
      <c r="IPZ20" s="418"/>
      <c r="IQA20" s="418"/>
      <c r="IQB20" s="418"/>
      <c r="IQC20" s="418"/>
      <c r="IQD20" s="418"/>
      <c r="IQE20" s="418"/>
      <c r="IQF20" s="418"/>
      <c r="IQG20" s="418"/>
      <c r="IQH20" s="418"/>
      <c r="IQI20" s="418"/>
      <c r="IQJ20" s="418"/>
      <c r="IQK20" s="418"/>
      <c r="IQL20" s="418"/>
      <c r="IQM20" s="418"/>
      <c r="IQN20" s="418"/>
      <c r="IQO20" s="418"/>
      <c r="IQP20" s="418"/>
      <c r="IQQ20" s="418"/>
      <c r="IQR20" s="418"/>
      <c r="IQS20" s="418"/>
      <c r="IQT20" s="418"/>
      <c r="IQU20" s="418"/>
      <c r="IQV20" s="418"/>
      <c r="IQW20" s="418"/>
      <c r="IQX20" s="418"/>
      <c r="IQY20" s="418"/>
      <c r="IQZ20" s="418"/>
      <c r="IRA20" s="418"/>
      <c r="IRB20" s="418"/>
      <c r="IRC20" s="418"/>
      <c r="IRD20" s="418"/>
      <c r="IRE20" s="418"/>
      <c r="IRF20" s="418"/>
      <c r="IRG20" s="418"/>
      <c r="IRH20" s="418"/>
      <c r="IRI20" s="418"/>
      <c r="IRJ20" s="418"/>
      <c r="IRK20" s="418"/>
      <c r="IRL20" s="418"/>
      <c r="IRM20" s="418"/>
      <c r="IRN20" s="418"/>
      <c r="IRO20" s="418"/>
      <c r="IRP20" s="418"/>
      <c r="IRQ20" s="418"/>
      <c r="IRR20" s="418"/>
      <c r="IRS20" s="418"/>
      <c r="IRT20" s="418"/>
      <c r="IRU20" s="418"/>
      <c r="IRV20" s="418"/>
      <c r="IRW20" s="418"/>
      <c r="IRX20" s="418"/>
      <c r="IRY20" s="418"/>
      <c r="IRZ20" s="418"/>
      <c r="ISA20" s="418"/>
      <c r="ISB20" s="418"/>
      <c r="ISC20" s="418"/>
      <c r="ISD20" s="418"/>
      <c r="ISE20" s="418"/>
      <c r="ISF20" s="418"/>
      <c r="ISG20" s="418"/>
      <c r="ISH20" s="418"/>
      <c r="ISI20" s="418"/>
      <c r="ISJ20" s="418"/>
      <c r="ISK20" s="418"/>
      <c r="ISL20" s="418"/>
      <c r="ISM20" s="418"/>
      <c r="ISN20" s="418"/>
      <c r="ISO20" s="418"/>
      <c r="ISP20" s="418"/>
      <c r="ISQ20" s="418"/>
      <c r="ISR20" s="418"/>
      <c r="ISS20" s="418"/>
      <c r="IST20" s="418"/>
      <c r="ISU20" s="418"/>
      <c r="ISV20" s="418"/>
      <c r="ISW20" s="418"/>
      <c r="ISX20" s="418"/>
      <c r="ISY20" s="418"/>
      <c r="ISZ20" s="418"/>
      <c r="ITA20" s="418"/>
      <c r="ITB20" s="418"/>
      <c r="ITC20" s="418"/>
      <c r="ITD20" s="418"/>
      <c r="ITE20" s="418"/>
      <c r="ITF20" s="418"/>
      <c r="ITG20" s="418"/>
      <c r="ITH20" s="418"/>
      <c r="ITI20" s="418"/>
      <c r="ITJ20" s="418"/>
      <c r="ITK20" s="418"/>
      <c r="ITL20" s="418"/>
      <c r="ITM20" s="418"/>
      <c r="ITN20" s="418"/>
      <c r="ITO20" s="418"/>
      <c r="ITP20" s="418"/>
      <c r="ITQ20" s="418"/>
      <c r="ITR20" s="418"/>
      <c r="ITS20" s="418"/>
      <c r="ITT20" s="418"/>
      <c r="ITU20" s="418"/>
      <c r="ITV20" s="418"/>
      <c r="ITW20" s="418"/>
      <c r="ITX20" s="418"/>
      <c r="ITY20" s="418"/>
      <c r="ITZ20" s="418"/>
      <c r="IUA20" s="418"/>
      <c r="IUB20" s="418"/>
      <c r="IUC20" s="418"/>
      <c r="IUD20" s="418"/>
      <c r="IUE20" s="418"/>
      <c r="IUF20" s="418"/>
      <c r="IUG20" s="418"/>
      <c r="IUH20" s="418"/>
      <c r="IUI20" s="418"/>
      <c r="IUJ20" s="418"/>
      <c r="IUK20" s="418"/>
      <c r="IUL20" s="418"/>
      <c r="IUM20" s="418"/>
      <c r="IUN20" s="418"/>
      <c r="IUO20" s="418"/>
      <c r="IUP20" s="418"/>
      <c r="IUQ20" s="418"/>
      <c r="IUR20" s="418"/>
      <c r="IUS20" s="418"/>
      <c r="IUT20" s="418"/>
      <c r="IUU20" s="418"/>
      <c r="IUV20" s="418"/>
      <c r="IUW20" s="418"/>
      <c r="IUX20" s="418"/>
      <c r="IUY20" s="418"/>
      <c r="IUZ20" s="418"/>
      <c r="IVA20" s="418"/>
      <c r="IVB20" s="418"/>
      <c r="IVC20" s="418"/>
      <c r="IVD20" s="418"/>
      <c r="IVE20" s="418"/>
      <c r="IVF20" s="418"/>
      <c r="IVG20" s="418"/>
      <c r="IVH20" s="418"/>
      <c r="IVI20" s="418"/>
      <c r="IVJ20" s="418"/>
      <c r="IVK20" s="418"/>
      <c r="IVL20" s="418"/>
      <c r="IVM20" s="418"/>
      <c r="IVN20" s="418"/>
      <c r="IVO20" s="418"/>
      <c r="IVP20" s="418"/>
      <c r="IVQ20" s="418"/>
      <c r="IVR20" s="418"/>
      <c r="IVS20" s="418"/>
      <c r="IVT20" s="418"/>
      <c r="IVU20" s="418"/>
      <c r="IVV20" s="418"/>
      <c r="IVW20" s="418"/>
      <c r="IVX20" s="418"/>
      <c r="IVY20" s="418"/>
      <c r="IVZ20" s="418"/>
      <c r="IWA20" s="418"/>
      <c r="IWB20" s="418"/>
      <c r="IWC20" s="418"/>
      <c r="IWD20" s="418"/>
      <c r="IWE20" s="418"/>
      <c r="IWF20" s="418"/>
      <c r="IWG20" s="418"/>
      <c r="IWH20" s="418"/>
      <c r="IWI20" s="418"/>
      <c r="IWJ20" s="418"/>
      <c r="IWK20" s="418"/>
      <c r="IWL20" s="418"/>
      <c r="IWM20" s="418"/>
      <c r="IWN20" s="418"/>
      <c r="IWO20" s="418"/>
      <c r="IWP20" s="418"/>
      <c r="IWQ20" s="418"/>
      <c r="IWR20" s="418"/>
      <c r="IWS20" s="418"/>
      <c r="IWT20" s="418"/>
      <c r="IWU20" s="418"/>
      <c r="IWV20" s="418"/>
      <c r="IWW20" s="418"/>
      <c r="IWX20" s="418"/>
      <c r="IWY20" s="418"/>
      <c r="IWZ20" s="418"/>
      <c r="IXA20" s="418"/>
      <c r="IXB20" s="418"/>
      <c r="IXC20" s="418"/>
      <c r="IXD20" s="418"/>
      <c r="IXE20" s="418"/>
      <c r="IXF20" s="418"/>
      <c r="IXG20" s="418"/>
      <c r="IXH20" s="418"/>
      <c r="IXI20" s="418"/>
      <c r="IXJ20" s="418"/>
      <c r="IXK20" s="418"/>
      <c r="IXL20" s="418"/>
      <c r="IXM20" s="418"/>
      <c r="IXN20" s="418"/>
      <c r="IXO20" s="418"/>
      <c r="IXP20" s="418"/>
      <c r="IXQ20" s="418"/>
      <c r="IXR20" s="418"/>
      <c r="IXS20" s="418"/>
      <c r="IXT20" s="418"/>
      <c r="IXU20" s="418"/>
      <c r="IXV20" s="418"/>
      <c r="IXW20" s="418"/>
      <c r="IXX20" s="418"/>
      <c r="IXY20" s="418"/>
      <c r="IXZ20" s="418"/>
      <c r="IYA20" s="418"/>
      <c r="IYB20" s="418"/>
      <c r="IYC20" s="418"/>
      <c r="IYD20" s="418"/>
      <c r="IYE20" s="418"/>
      <c r="IYF20" s="418"/>
      <c r="IYG20" s="418"/>
      <c r="IYH20" s="418"/>
      <c r="IYI20" s="418"/>
      <c r="IYJ20" s="418"/>
      <c r="IYK20" s="418"/>
      <c r="IYL20" s="418"/>
      <c r="IYM20" s="418"/>
      <c r="IYN20" s="418"/>
      <c r="IYO20" s="418"/>
      <c r="IYP20" s="418"/>
      <c r="IYQ20" s="418"/>
      <c r="IYR20" s="418"/>
      <c r="IYS20" s="418"/>
      <c r="IYT20" s="418"/>
      <c r="IYU20" s="418"/>
      <c r="IYV20" s="418"/>
      <c r="IYW20" s="418"/>
      <c r="IYX20" s="418"/>
      <c r="IYY20" s="418"/>
      <c r="IYZ20" s="418"/>
      <c r="IZA20" s="418"/>
      <c r="IZB20" s="418"/>
      <c r="IZC20" s="418"/>
      <c r="IZD20" s="418"/>
      <c r="IZE20" s="418"/>
      <c r="IZF20" s="418"/>
      <c r="IZG20" s="418"/>
      <c r="IZH20" s="418"/>
      <c r="IZI20" s="418"/>
      <c r="IZJ20" s="418"/>
      <c r="IZK20" s="418"/>
      <c r="IZL20" s="418"/>
      <c r="IZM20" s="418"/>
      <c r="IZN20" s="418"/>
      <c r="IZO20" s="418"/>
      <c r="IZP20" s="418"/>
      <c r="IZQ20" s="418"/>
      <c r="IZR20" s="418"/>
      <c r="IZS20" s="418"/>
      <c r="IZT20" s="418"/>
      <c r="IZU20" s="418"/>
      <c r="IZV20" s="418"/>
      <c r="IZW20" s="418"/>
      <c r="IZX20" s="418"/>
      <c r="IZY20" s="418"/>
      <c r="IZZ20" s="418"/>
      <c r="JAA20" s="418"/>
      <c r="JAB20" s="418"/>
      <c r="JAC20" s="418"/>
      <c r="JAD20" s="418"/>
      <c r="JAE20" s="418"/>
      <c r="JAF20" s="418"/>
      <c r="JAG20" s="418"/>
      <c r="JAH20" s="418"/>
      <c r="JAI20" s="418"/>
      <c r="JAJ20" s="418"/>
      <c r="JAK20" s="418"/>
      <c r="JAL20" s="418"/>
      <c r="JAM20" s="418"/>
      <c r="JAN20" s="418"/>
      <c r="JAO20" s="418"/>
      <c r="JAP20" s="418"/>
      <c r="JAQ20" s="418"/>
      <c r="JAR20" s="418"/>
      <c r="JAS20" s="418"/>
      <c r="JAT20" s="418"/>
      <c r="JAU20" s="418"/>
      <c r="JAV20" s="418"/>
      <c r="JAW20" s="418"/>
      <c r="JAX20" s="418"/>
      <c r="JAY20" s="418"/>
      <c r="JAZ20" s="418"/>
      <c r="JBA20" s="418"/>
      <c r="JBB20" s="418"/>
      <c r="JBC20" s="418"/>
      <c r="JBD20" s="418"/>
      <c r="JBE20" s="418"/>
      <c r="JBF20" s="418"/>
      <c r="JBG20" s="418"/>
      <c r="JBH20" s="418"/>
      <c r="JBI20" s="418"/>
      <c r="JBJ20" s="418"/>
      <c r="JBK20" s="418"/>
      <c r="JBL20" s="418"/>
      <c r="JBM20" s="418"/>
      <c r="JBN20" s="418"/>
      <c r="JBO20" s="418"/>
      <c r="JBP20" s="418"/>
      <c r="JBQ20" s="418"/>
      <c r="JBR20" s="418"/>
      <c r="JBS20" s="418"/>
      <c r="JBT20" s="418"/>
      <c r="JBU20" s="418"/>
      <c r="JBV20" s="418"/>
      <c r="JBW20" s="418"/>
      <c r="JBX20" s="418"/>
      <c r="JBY20" s="418"/>
      <c r="JBZ20" s="418"/>
      <c r="JCA20" s="418"/>
      <c r="JCB20" s="418"/>
      <c r="JCC20" s="418"/>
      <c r="JCD20" s="418"/>
      <c r="JCE20" s="418"/>
      <c r="JCF20" s="418"/>
      <c r="JCG20" s="418"/>
      <c r="JCH20" s="418"/>
      <c r="JCI20" s="418"/>
      <c r="JCJ20" s="418"/>
      <c r="JCK20" s="418"/>
      <c r="JCL20" s="418"/>
      <c r="JCM20" s="418"/>
      <c r="JCN20" s="418"/>
      <c r="JCO20" s="418"/>
      <c r="JCP20" s="418"/>
      <c r="JCQ20" s="418"/>
      <c r="JCR20" s="418"/>
      <c r="JCS20" s="418"/>
      <c r="JCT20" s="418"/>
      <c r="JCU20" s="418"/>
      <c r="JCV20" s="418"/>
      <c r="JCW20" s="418"/>
      <c r="JCX20" s="418"/>
      <c r="JCY20" s="418"/>
      <c r="JCZ20" s="418"/>
      <c r="JDA20" s="418"/>
      <c r="JDB20" s="418"/>
      <c r="JDC20" s="418"/>
      <c r="JDD20" s="418"/>
      <c r="JDE20" s="418"/>
      <c r="JDF20" s="418"/>
      <c r="JDG20" s="418"/>
      <c r="JDH20" s="418"/>
      <c r="JDI20" s="418"/>
      <c r="JDJ20" s="418"/>
      <c r="JDK20" s="418"/>
      <c r="JDL20" s="418"/>
      <c r="JDM20" s="418"/>
      <c r="JDN20" s="418"/>
      <c r="JDO20" s="418"/>
      <c r="JDP20" s="418"/>
      <c r="JDQ20" s="418"/>
      <c r="JDR20" s="418"/>
      <c r="JDS20" s="418"/>
      <c r="JDT20" s="418"/>
      <c r="JDU20" s="418"/>
      <c r="JDV20" s="418"/>
      <c r="JDW20" s="418"/>
      <c r="JDX20" s="418"/>
      <c r="JDY20" s="418"/>
      <c r="JDZ20" s="418"/>
      <c r="JEA20" s="418"/>
      <c r="JEB20" s="418"/>
      <c r="JEC20" s="418"/>
      <c r="JED20" s="418"/>
      <c r="JEE20" s="418"/>
      <c r="JEF20" s="418"/>
      <c r="JEG20" s="418"/>
      <c r="JEH20" s="418"/>
      <c r="JEI20" s="418"/>
      <c r="JEJ20" s="418"/>
      <c r="JEK20" s="418"/>
      <c r="JEL20" s="418"/>
      <c r="JEM20" s="418"/>
      <c r="JEN20" s="418"/>
      <c r="JEO20" s="418"/>
      <c r="JEP20" s="418"/>
      <c r="JEQ20" s="418"/>
      <c r="JER20" s="418"/>
      <c r="JES20" s="418"/>
      <c r="JET20" s="418"/>
      <c r="JEU20" s="418"/>
      <c r="JEV20" s="418"/>
      <c r="JEW20" s="418"/>
      <c r="JEX20" s="418"/>
      <c r="JEY20" s="418"/>
      <c r="JEZ20" s="418"/>
      <c r="JFA20" s="418"/>
      <c r="JFB20" s="418"/>
      <c r="JFC20" s="418"/>
      <c r="JFD20" s="418"/>
      <c r="JFE20" s="418"/>
      <c r="JFF20" s="418"/>
      <c r="JFG20" s="418"/>
      <c r="JFH20" s="418"/>
      <c r="JFI20" s="418"/>
      <c r="JFJ20" s="418"/>
      <c r="JFK20" s="418"/>
      <c r="JFL20" s="418"/>
      <c r="JFM20" s="418"/>
      <c r="JFN20" s="418"/>
      <c r="JFO20" s="418"/>
      <c r="JFP20" s="418"/>
      <c r="JFQ20" s="418"/>
      <c r="JFR20" s="418"/>
      <c r="JFS20" s="418"/>
      <c r="JFT20" s="418"/>
      <c r="JFU20" s="418"/>
      <c r="JFV20" s="418"/>
      <c r="JFW20" s="418"/>
      <c r="JFX20" s="418"/>
      <c r="JFY20" s="418"/>
      <c r="JFZ20" s="418"/>
      <c r="JGA20" s="418"/>
      <c r="JGB20" s="418"/>
      <c r="JGC20" s="418"/>
      <c r="JGD20" s="418"/>
      <c r="JGE20" s="418"/>
      <c r="JGF20" s="418"/>
      <c r="JGG20" s="418"/>
      <c r="JGH20" s="418"/>
      <c r="JGI20" s="418"/>
      <c r="JGJ20" s="418"/>
      <c r="JGK20" s="418"/>
      <c r="JGL20" s="418"/>
      <c r="JGM20" s="418"/>
      <c r="JGN20" s="418"/>
      <c r="JGO20" s="418"/>
      <c r="JGP20" s="418"/>
      <c r="JGQ20" s="418"/>
      <c r="JGR20" s="418"/>
      <c r="JGS20" s="418"/>
      <c r="JGT20" s="418"/>
      <c r="JGU20" s="418"/>
      <c r="JGV20" s="418"/>
      <c r="JGW20" s="418"/>
      <c r="JGX20" s="418"/>
      <c r="JGY20" s="418"/>
      <c r="JGZ20" s="418"/>
      <c r="JHA20" s="418"/>
      <c r="JHB20" s="418"/>
      <c r="JHC20" s="418"/>
      <c r="JHD20" s="418"/>
      <c r="JHE20" s="418"/>
      <c r="JHF20" s="418"/>
      <c r="JHG20" s="418"/>
      <c r="JHH20" s="418"/>
      <c r="JHI20" s="418"/>
      <c r="JHJ20" s="418"/>
      <c r="JHK20" s="418"/>
      <c r="JHL20" s="418"/>
      <c r="JHM20" s="418"/>
      <c r="JHN20" s="418"/>
      <c r="JHO20" s="418"/>
      <c r="JHP20" s="418"/>
      <c r="JHQ20" s="418"/>
      <c r="JHR20" s="418"/>
      <c r="JHS20" s="418"/>
      <c r="JHT20" s="418"/>
      <c r="JHU20" s="418"/>
      <c r="JHV20" s="418"/>
      <c r="JHW20" s="418"/>
      <c r="JHX20" s="418"/>
      <c r="JHY20" s="418"/>
      <c r="JHZ20" s="418"/>
      <c r="JIA20" s="418"/>
      <c r="JIB20" s="418"/>
      <c r="JIC20" s="418"/>
      <c r="JID20" s="418"/>
      <c r="JIE20" s="418"/>
      <c r="JIF20" s="418"/>
      <c r="JIG20" s="418"/>
      <c r="JIH20" s="418"/>
      <c r="JII20" s="418"/>
      <c r="JIJ20" s="418"/>
      <c r="JIK20" s="418"/>
      <c r="JIL20" s="418"/>
      <c r="JIM20" s="418"/>
      <c r="JIN20" s="418"/>
      <c r="JIO20" s="418"/>
      <c r="JIP20" s="418"/>
      <c r="JIQ20" s="418"/>
      <c r="JIR20" s="418"/>
      <c r="JIS20" s="418"/>
      <c r="JIT20" s="418"/>
      <c r="JIU20" s="418"/>
      <c r="JIV20" s="418"/>
      <c r="JIW20" s="418"/>
      <c r="JIX20" s="418"/>
      <c r="JIY20" s="418"/>
      <c r="JIZ20" s="418"/>
      <c r="JJA20" s="418"/>
      <c r="JJB20" s="418"/>
      <c r="JJC20" s="418"/>
      <c r="JJD20" s="418"/>
      <c r="JJE20" s="418"/>
      <c r="JJF20" s="418"/>
      <c r="JJG20" s="418"/>
      <c r="JJH20" s="418"/>
      <c r="JJI20" s="418"/>
      <c r="JJJ20" s="418"/>
      <c r="JJK20" s="418"/>
      <c r="JJL20" s="418"/>
      <c r="JJM20" s="418"/>
      <c r="JJN20" s="418"/>
      <c r="JJO20" s="418"/>
      <c r="JJP20" s="418"/>
      <c r="JJQ20" s="418"/>
      <c r="JJR20" s="418"/>
      <c r="JJS20" s="418"/>
      <c r="JJT20" s="418"/>
      <c r="JJU20" s="418"/>
      <c r="JJV20" s="418"/>
      <c r="JJW20" s="418"/>
      <c r="JJX20" s="418"/>
      <c r="JJY20" s="418"/>
      <c r="JJZ20" s="418"/>
      <c r="JKA20" s="418"/>
      <c r="JKB20" s="418"/>
      <c r="JKC20" s="418"/>
      <c r="JKD20" s="418"/>
      <c r="JKE20" s="418"/>
      <c r="JKF20" s="418"/>
      <c r="JKG20" s="418"/>
      <c r="JKH20" s="418"/>
      <c r="JKI20" s="418"/>
      <c r="JKJ20" s="418"/>
      <c r="JKK20" s="418"/>
      <c r="JKL20" s="418"/>
      <c r="JKM20" s="418"/>
      <c r="JKN20" s="418"/>
      <c r="JKO20" s="418"/>
      <c r="JKP20" s="418"/>
      <c r="JKQ20" s="418"/>
      <c r="JKR20" s="418"/>
      <c r="JKS20" s="418"/>
      <c r="JKT20" s="418"/>
      <c r="JKU20" s="418"/>
      <c r="JKV20" s="418"/>
      <c r="JKW20" s="418"/>
      <c r="JKX20" s="418"/>
      <c r="JKY20" s="418"/>
      <c r="JKZ20" s="418"/>
      <c r="JLA20" s="418"/>
      <c r="JLB20" s="418"/>
      <c r="JLC20" s="418"/>
      <c r="JLD20" s="418"/>
      <c r="JLE20" s="418"/>
      <c r="JLF20" s="418"/>
      <c r="JLG20" s="418"/>
      <c r="JLH20" s="418"/>
      <c r="JLI20" s="418"/>
      <c r="JLJ20" s="418"/>
      <c r="JLK20" s="418"/>
      <c r="JLL20" s="418"/>
      <c r="JLM20" s="418"/>
      <c r="JLN20" s="418"/>
      <c r="JLO20" s="418"/>
      <c r="JLP20" s="418"/>
      <c r="JLQ20" s="418"/>
      <c r="JLR20" s="418"/>
      <c r="JLS20" s="418"/>
      <c r="JLT20" s="418"/>
      <c r="JLU20" s="418"/>
      <c r="JLV20" s="418"/>
      <c r="JLW20" s="418"/>
      <c r="JLX20" s="418"/>
      <c r="JLY20" s="418"/>
      <c r="JLZ20" s="418"/>
      <c r="JMA20" s="418"/>
      <c r="JMB20" s="418"/>
      <c r="JMC20" s="418"/>
      <c r="JMD20" s="418"/>
      <c r="JME20" s="418"/>
      <c r="JMF20" s="418"/>
      <c r="JMG20" s="418"/>
      <c r="JMH20" s="418"/>
      <c r="JMI20" s="418"/>
      <c r="JMJ20" s="418"/>
      <c r="JMK20" s="418"/>
      <c r="JML20" s="418"/>
      <c r="JMM20" s="418"/>
      <c r="JMN20" s="418"/>
      <c r="JMO20" s="418"/>
      <c r="JMP20" s="418"/>
      <c r="JMQ20" s="418"/>
      <c r="JMR20" s="418"/>
      <c r="JMS20" s="418"/>
      <c r="JMT20" s="418"/>
      <c r="JMU20" s="418"/>
      <c r="JMV20" s="418"/>
      <c r="JMW20" s="418"/>
      <c r="JMX20" s="418"/>
      <c r="JMY20" s="418"/>
      <c r="JMZ20" s="418"/>
      <c r="JNA20" s="418"/>
      <c r="JNB20" s="418"/>
      <c r="JNC20" s="418"/>
      <c r="JND20" s="418"/>
      <c r="JNE20" s="418"/>
      <c r="JNF20" s="418"/>
      <c r="JNG20" s="418"/>
      <c r="JNH20" s="418"/>
      <c r="JNI20" s="418"/>
      <c r="JNJ20" s="418"/>
      <c r="JNK20" s="418"/>
      <c r="JNL20" s="418"/>
      <c r="JNM20" s="418"/>
      <c r="JNN20" s="418"/>
      <c r="JNO20" s="418"/>
      <c r="JNP20" s="418"/>
      <c r="JNQ20" s="418"/>
      <c r="JNR20" s="418"/>
      <c r="JNS20" s="418"/>
      <c r="JNT20" s="418"/>
      <c r="JNU20" s="418"/>
      <c r="JNV20" s="418"/>
      <c r="JNW20" s="418"/>
      <c r="JNX20" s="418"/>
      <c r="JNY20" s="418"/>
      <c r="JNZ20" s="418"/>
      <c r="JOA20" s="418"/>
      <c r="JOB20" s="418"/>
      <c r="JOC20" s="418"/>
      <c r="JOD20" s="418"/>
      <c r="JOE20" s="418"/>
      <c r="JOF20" s="418"/>
      <c r="JOG20" s="418"/>
      <c r="JOH20" s="418"/>
      <c r="JOI20" s="418"/>
      <c r="JOJ20" s="418"/>
      <c r="JOK20" s="418"/>
      <c r="JOL20" s="418"/>
      <c r="JOM20" s="418"/>
      <c r="JON20" s="418"/>
      <c r="JOO20" s="418"/>
      <c r="JOP20" s="418"/>
      <c r="JOQ20" s="418"/>
      <c r="JOR20" s="418"/>
      <c r="JOS20" s="418"/>
      <c r="JOT20" s="418"/>
      <c r="JOU20" s="418"/>
      <c r="JOV20" s="418"/>
      <c r="JOW20" s="418"/>
      <c r="JOX20" s="418"/>
      <c r="JOY20" s="418"/>
      <c r="JOZ20" s="418"/>
      <c r="JPA20" s="418"/>
      <c r="JPB20" s="418"/>
      <c r="JPC20" s="418"/>
      <c r="JPD20" s="418"/>
      <c r="JPE20" s="418"/>
      <c r="JPF20" s="418"/>
      <c r="JPG20" s="418"/>
      <c r="JPH20" s="418"/>
      <c r="JPI20" s="418"/>
      <c r="JPJ20" s="418"/>
      <c r="JPK20" s="418"/>
      <c r="JPL20" s="418"/>
      <c r="JPM20" s="418"/>
      <c r="JPN20" s="418"/>
      <c r="JPO20" s="418"/>
      <c r="JPP20" s="418"/>
      <c r="JPQ20" s="418"/>
      <c r="JPR20" s="418"/>
      <c r="JPS20" s="418"/>
      <c r="JPT20" s="418"/>
      <c r="JPU20" s="418"/>
      <c r="JPV20" s="418"/>
      <c r="JPW20" s="418"/>
      <c r="JPX20" s="418"/>
      <c r="JPY20" s="418"/>
      <c r="JPZ20" s="418"/>
      <c r="JQA20" s="418"/>
      <c r="JQB20" s="418"/>
      <c r="JQC20" s="418"/>
      <c r="JQD20" s="418"/>
      <c r="JQE20" s="418"/>
      <c r="JQF20" s="418"/>
      <c r="JQG20" s="418"/>
      <c r="JQH20" s="418"/>
      <c r="JQI20" s="418"/>
      <c r="JQJ20" s="418"/>
      <c r="JQK20" s="418"/>
      <c r="JQL20" s="418"/>
      <c r="JQM20" s="418"/>
      <c r="JQN20" s="418"/>
      <c r="JQO20" s="418"/>
      <c r="JQP20" s="418"/>
      <c r="JQQ20" s="418"/>
      <c r="JQR20" s="418"/>
      <c r="JQS20" s="418"/>
      <c r="JQT20" s="418"/>
      <c r="JQU20" s="418"/>
      <c r="JQV20" s="418"/>
      <c r="JQW20" s="418"/>
      <c r="JQX20" s="418"/>
      <c r="JQY20" s="418"/>
      <c r="JQZ20" s="418"/>
      <c r="JRA20" s="418"/>
      <c r="JRB20" s="418"/>
      <c r="JRC20" s="418"/>
      <c r="JRD20" s="418"/>
      <c r="JRE20" s="418"/>
      <c r="JRF20" s="418"/>
      <c r="JRG20" s="418"/>
      <c r="JRH20" s="418"/>
      <c r="JRI20" s="418"/>
      <c r="JRJ20" s="418"/>
      <c r="JRK20" s="418"/>
      <c r="JRL20" s="418"/>
      <c r="JRM20" s="418"/>
      <c r="JRN20" s="418"/>
      <c r="JRO20" s="418"/>
      <c r="JRP20" s="418"/>
      <c r="JRQ20" s="418"/>
      <c r="JRR20" s="418"/>
      <c r="JRS20" s="418"/>
      <c r="JRT20" s="418"/>
      <c r="JRU20" s="418"/>
      <c r="JRV20" s="418"/>
      <c r="JRW20" s="418"/>
      <c r="JRX20" s="418"/>
      <c r="JRY20" s="418"/>
      <c r="JRZ20" s="418"/>
      <c r="JSA20" s="418"/>
      <c r="JSB20" s="418"/>
      <c r="JSC20" s="418"/>
      <c r="JSD20" s="418"/>
      <c r="JSE20" s="418"/>
      <c r="JSF20" s="418"/>
      <c r="JSG20" s="418"/>
      <c r="JSH20" s="418"/>
      <c r="JSI20" s="418"/>
      <c r="JSJ20" s="418"/>
      <c r="JSK20" s="418"/>
      <c r="JSL20" s="418"/>
      <c r="JSM20" s="418"/>
      <c r="JSN20" s="418"/>
      <c r="JSO20" s="418"/>
      <c r="JSP20" s="418"/>
      <c r="JSQ20" s="418"/>
      <c r="JSR20" s="418"/>
      <c r="JSS20" s="418"/>
      <c r="JST20" s="418"/>
      <c r="JSU20" s="418"/>
      <c r="JSV20" s="418"/>
      <c r="JSW20" s="418"/>
      <c r="JSX20" s="418"/>
      <c r="JSY20" s="418"/>
      <c r="JSZ20" s="418"/>
      <c r="JTA20" s="418"/>
      <c r="JTB20" s="418"/>
      <c r="JTC20" s="418"/>
      <c r="JTD20" s="418"/>
      <c r="JTE20" s="418"/>
      <c r="JTF20" s="418"/>
      <c r="JTG20" s="418"/>
      <c r="JTH20" s="418"/>
      <c r="JTI20" s="418"/>
      <c r="JTJ20" s="418"/>
      <c r="JTK20" s="418"/>
      <c r="JTL20" s="418"/>
      <c r="JTM20" s="418"/>
      <c r="JTN20" s="418"/>
      <c r="JTO20" s="418"/>
      <c r="JTP20" s="418"/>
      <c r="JTQ20" s="418"/>
      <c r="JTR20" s="418"/>
      <c r="JTS20" s="418"/>
      <c r="JTT20" s="418"/>
      <c r="JTU20" s="418"/>
      <c r="JTV20" s="418"/>
      <c r="JTW20" s="418"/>
      <c r="JTX20" s="418"/>
      <c r="JTY20" s="418"/>
      <c r="JTZ20" s="418"/>
      <c r="JUA20" s="418"/>
      <c r="JUB20" s="418"/>
      <c r="JUC20" s="418"/>
      <c r="JUD20" s="418"/>
      <c r="JUE20" s="418"/>
      <c r="JUF20" s="418"/>
      <c r="JUG20" s="418"/>
      <c r="JUH20" s="418"/>
      <c r="JUI20" s="418"/>
      <c r="JUJ20" s="418"/>
      <c r="JUK20" s="418"/>
      <c r="JUL20" s="418"/>
      <c r="JUM20" s="418"/>
      <c r="JUN20" s="418"/>
      <c r="JUO20" s="418"/>
      <c r="JUP20" s="418"/>
      <c r="JUQ20" s="418"/>
      <c r="JUR20" s="418"/>
      <c r="JUS20" s="418"/>
      <c r="JUT20" s="418"/>
      <c r="JUU20" s="418"/>
      <c r="JUV20" s="418"/>
      <c r="JUW20" s="418"/>
      <c r="JUX20" s="418"/>
      <c r="JUY20" s="418"/>
      <c r="JUZ20" s="418"/>
      <c r="JVA20" s="418"/>
      <c r="JVB20" s="418"/>
      <c r="JVC20" s="418"/>
      <c r="JVD20" s="418"/>
      <c r="JVE20" s="418"/>
      <c r="JVF20" s="418"/>
      <c r="JVG20" s="418"/>
      <c r="JVH20" s="418"/>
      <c r="JVI20" s="418"/>
      <c r="JVJ20" s="418"/>
      <c r="JVK20" s="418"/>
      <c r="JVL20" s="418"/>
      <c r="JVM20" s="418"/>
      <c r="JVN20" s="418"/>
      <c r="JVO20" s="418"/>
      <c r="JVP20" s="418"/>
      <c r="JVQ20" s="418"/>
      <c r="JVR20" s="418"/>
      <c r="JVS20" s="418"/>
      <c r="JVT20" s="418"/>
      <c r="JVU20" s="418"/>
      <c r="JVV20" s="418"/>
      <c r="JVW20" s="418"/>
      <c r="JVX20" s="418"/>
      <c r="JVY20" s="418"/>
      <c r="JVZ20" s="418"/>
      <c r="JWA20" s="418"/>
      <c r="JWB20" s="418"/>
      <c r="JWC20" s="418"/>
      <c r="JWD20" s="418"/>
      <c r="JWE20" s="418"/>
      <c r="JWF20" s="418"/>
      <c r="JWG20" s="418"/>
      <c r="JWH20" s="418"/>
      <c r="JWI20" s="418"/>
      <c r="JWJ20" s="418"/>
      <c r="JWK20" s="418"/>
      <c r="JWL20" s="418"/>
      <c r="JWM20" s="418"/>
      <c r="JWN20" s="418"/>
      <c r="JWO20" s="418"/>
      <c r="JWP20" s="418"/>
      <c r="JWQ20" s="418"/>
      <c r="JWR20" s="418"/>
      <c r="JWS20" s="418"/>
      <c r="JWT20" s="418"/>
      <c r="JWU20" s="418"/>
      <c r="JWV20" s="418"/>
      <c r="JWW20" s="418"/>
      <c r="JWX20" s="418"/>
      <c r="JWY20" s="418"/>
      <c r="JWZ20" s="418"/>
      <c r="JXA20" s="418"/>
      <c r="JXB20" s="418"/>
      <c r="JXC20" s="418"/>
      <c r="JXD20" s="418"/>
      <c r="JXE20" s="418"/>
      <c r="JXF20" s="418"/>
      <c r="JXG20" s="418"/>
      <c r="JXH20" s="418"/>
      <c r="JXI20" s="418"/>
      <c r="JXJ20" s="418"/>
      <c r="JXK20" s="418"/>
      <c r="JXL20" s="418"/>
      <c r="JXM20" s="418"/>
      <c r="JXN20" s="418"/>
      <c r="JXO20" s="418"/>
      <c r="JXP20" s="418"/>
      <c r="JXQ20" s="418"/>
      <c r="JXR20" s="418"/>
      <c r="JXS20" s="418"/>
      <c r="JXT20" s="418"/>
      <c r="JXU20" s="418"/>
      <c r="JXV20" s="418"/>
      <c r="JXW20" s="418"/>
      <c r="JXX20" s="418"/>
      <c r="JXY20" s="418"/>
      <c r="JXZ20" s="418"/>
      <c r="JYA20" s="418"/>
      <c r="JYB20" s="418"/>
      <c r="JYC20" s="418"/>
      <c r="JYD20" s="418"/>
      <c r="JYE20" s="418"/>
      <c r="JYF20" s="418"/>
      <c r="JYG20" s="418"/>
      <c r="JYH20" s="418"/>
      <c r="JYI20" s="418"/>
      <c r="JYJ20" s="418"/>
      <c r="JYK20" s="418"/>
      <c r="JYL20" s="418"/>
      <c r="JYM20" s="418"/>
      <c r="JYN20" s="418"/>
      <c r="JYO20" s="418"/>
      <c r="JYP20" s="418"/>
      <c r="JYQ20" s="418"/>
      <c r="JYR20" s="418"/>
      <c r="JYS20" s="418"/>
      <c r="JYT20" s="418"/>
      <c r="JYU20" s="418"/>
      <c r="JYV20" s="418"/>
      <c r="JYW20" s="418"/>
      <c r="JYX20" s="418"/>
      <c r="JYY20" s="418"/>
      <c r="JYZ20" s="418"/>
      <c r="JZA20" s="418"/>
      <c r="JZB20" s="418"/>
      <c r="JZC20" s="418"/>
      <c r="JZD20" s="418"/>
      <c r="JZE20" s="418"/>
      <c r="JZF20" s="418"/>
      <c r="JZG20" s="418"/>
      <c r="JZH20" s="418"/>
      <c r="JZI20" s="418"/>
      <c r="JZJ20" s="418"/>
      <c r="JZK20" s="418"/>
      <c r="JZL20" s="418"/>
      <c r="JZM20" s="418"/>
      <c r="JZN20" s="418"/>
      <c r="JZO20" s="418"/>
      <c r="JZP20" s="418"/>
      <c r="JZQ20" s="418"/>
      <c r="JZR20" s="418"/>
      <c r="JZS20" s="418"/>
      <c r="JZT20" s="418"/>
      <c r="JZU20" s="418"/>
      <c r="JZV20" s="418"/>
      <c r="JZW20" s="418"/>
      <c r="JZX20" s="418"/>
      <c r="JZY20" s="418"/>
      <c r="JZZ20" s="418"/>
      <c r="KAA20" s="418"/>
      <c r="KAB20" s="418"/>
      <c r="KAC20" s="418"/>
      <c r="KAD20" s="418"/>
      <c r="KAE20" s="418"/>
      <c r="KAF20" s="418"/>
      <c r="KAG20" s="418"/>
      <c r="KAH20" s="418"/>
      <c r="KAI20" s="418"/>
      <c r="KAJ20" s="418"/>
      <c r="KAK20" s="418"/>
      <c r="KAL20" s="418"/>
      <c r="KAM20" s="418"/>
      <c r="KAN20" s="418"/>
      <c r="KAO20" s="418"/>
      <c r="KAP20" s="418"/>
      <c r="KAQ20" s="418"/>
      <c r="KAR20" s="418"/>
      <c r="KAS20" s="418"/>
      <c r="KAT20" s="418"/>
      <c r="KAU20" s="418"/>
      <c r="KAV20" s="418"/>
      <c r="KAW20" s="418"/>
      <c r="KAX20" s="418"/>
      <c r="KAY20" s="418"/>
      <c r="KAZ20" s="418"/>
      <c r="KBA20" s="418"/>
      <c r="KBB20" s="418"/>
      <c r="KBC20" s="418"/>
      <c r="KBD20" s="418"/>
      <c r="KBE20" s="418"/>
      <c r="KBF20" s="418"/>
      <c r="KBG20" s="418"/>
      <c r="KBH20" s="418"/>
      <c r="KBI20" s="418"/>
      <c r="KBJ20" s="418"/>
      <c r="KBK20" s="418"/>
      <c r="KBL20" s="418"/>
      <c r="KBM20" s="418"/>
      <c r="KBN20" s="418"/>
      <c r="KBO20" s="418"/>
      <c r="KBP20" s="418"/>
      <c r="KBQ20" s="418"/>
      <c r="KBR20" s="418"/>
      <c r="KBS20" s="418"/>
      <c r="KBT20" s="418"/>
      <c r="KBU20" s="418"/>
      <c r="KBV20" s="418"/>
      <c r="KBW20" s="418"/>
      <c r="KBX20" s="418"/>
      <c r="KBY20" s="418"/>
      <c r="KBZ20" s="418"/>
      <c r="KCA20" s="418"/>
      <c r="KCB20" s="418"/>
      <c r="KCC20" s="418"/>
      <c r="KCD20" s="418"/>
      <c r="KCE20" s="418"/>
      <c r="KCF20" s="418"/>
      <c r="KCG20" s="418"/>
      <c r="KCH20" s="418"/>
      <c r="KCI20" s="418"/>
      <c r="KCJ20" s="418"/>
      <c r="KCK20" s="418"/>
      <c r="KCL20" s="418"/>
      <c r="KCM20" s="418"/>
      <c r="KCN20" s="418"/>
      <c r="KCO20" s="418"/>
      <c r="KCP20" s="418"/>
      <c r="KCQ20" s="418"/>
      <c r="KCR20" s="418"/>
      <c r="KCS20" s="418"/>
      <c r="KCT20" s="418"/>
      <c r="KCU20" s="418"/>
      <c r="KCV20" s="418"/>
      <c r="KCW20" s="418"/>
      <c r="KCX20" s="418"/>
      <c r="KCY20" s="418"/>
      <c r="KCZ20" s="418"/>
      <c r="KDA20" s="418"/>
      <c r="KDB20" s="418"/>
      <c r="KDC20" s="418"/>
      <c r="KDD20" s="418"/>
      <c r="KDE20" s="418"/>
      <c r="KDF20" s="418"/>
      <c r="KDG20" s="418"/>
      <c r="KDH20" s="418"/>
      <c r="KDI20" s="418"/>
      <c r="KDJ20" s="418"/>
      <c r="KDK20" s="418"/>
      <c r="KDL20" s="418"/>
      <c r="KDM20" s="418"/>
      <c r="KDN20" s="418"/>
      <c r="KDO20" s="418"/>
      <c r="KDP20" s="418"/>
      <c r="KDQ20" s="418"/>
      <c r="KDR20" s="418"/>
      <c r="KDS20" s="418"/>
      <c r="KDT20" s="418"/>
      <c r="KDU20" s="418"/>
      <c r="KDV20" s="418"/>
      <c r="KDW20" s="418"/>
      <c r="KDX20" s="418"/>
      <c r="KDY20" s="418"/>
      <c r="KDZ20" s="418"/>
      <c r="KEA20" s="418"/>
      <c r="KEB20" s="418"/>
      <c r="KEC20" s="418"/>
      <c r="KED20" s="418"/>
      <c r="KEE20" s="418"/>
      <c r="KEF20" s="418"/>
      <c r="KEG20" s="418"/>
      <c r="KEH20" s="418"/>
      <c r="KEI20" s="418"/>
      <c r="KEJ20" s="418"/>
      <c r="KEK20" s="418"/>
      <c r="KEL20" s="418"/>
      <c r="KEM20" s="418"/>
      <c r="KEN20" s="418"/>
      <c r="KEO20" s="418"/>
      <c r="KEP20" s="418"/>
      <c r="KEQ20" s="418"/>
      <c r="KER20" s="418"/>
      <c r="KES20" s="418"/>
      <c r="KET20" s="418"/>
      <c r="KEU20" s="418"/>
      <c r="KEV20" s="418"/>
      <c r="KEW20" s="418"/>
      <c r="KEX20" s="418"/>
      <c r="KEY20" s="418"/>
      <c r="KEZ20" s="418"/>
      <c r="KFA20" s="418"/>
      <c r="KFB20" s="418"/>
      <c r="KFC20" s="418"/>
      <c r="KFD20" s="418"/>
      <c r="KFE20" s="418"/>
      <c r="KFF20" s="418"/>
      <c r="KFG20" s="418"/>
      <c r="KFH20" s="418"/>
      <c r="KFI20" s="418"/>
      <c r="KFJ20" s="418"/>
      <c r="KFK20" s="418"/>
      <c r="KFL20" s="418"/>
      <c r="KFM20" s="418"/>
      <c r="KFN20" s="418"/>
      <c r="KFO20" s="418"/>
      <c r="KFP20" s="418"/>
      <c r="KFQ20" s="418"/>
      <c r="KFR20" s="418"/>
      <c r="KFS20" s="418"/>
      <c r="KFT20" s="418"/>
      <c r="KFU20" s="418"/>
      <c r="KFV20" s="418"/>
      <c r="KFW20" s="418"/>
      <c r="KFX20" s="418"/>
      <c r="KFY20" s="418"/>
      <c r="KFZ20" s="418"/>
      <c r="KGA20" s="418"/>
      <c r="KGB20" s="418"/>
      <c r="KGC20" s="418"/>
      <c r="KGD20" s="418"/>
      <c r="KGE20" s="418"/>
      <c r="KGF20" s="418"/>
      <c r="KGG20" s="418"/>
      <c r="KGH20" s="418"/>
      <c r="KGI20" s="418"/>
      <c r="KGJ20" s="418"/>
      <c r="KGK20" s="418"/>
      <c r="KGL20" s="418"/>
      <c r="KGM20" s="418"/>
      <c r="KGN20" s="418"/>
      <c r="KGO20" s="418"/>
      <c r="KGP20" s="418"/>
      <c r="KGQ20" s="418"/>
      <c r="KGR20" s="418"/>
      <c r="KGS20" s="418"/>
      <c r="KGT20" s="418"/>
      <c r="KGU20" s="418"/>
      <c r="KGV20" s="418"/>
      <c r="KGW20" s="418"/>
      <c r="KGX20" s="418"/>
      <c r="KGY20" s="418"/>
      <c r="KGZ20" s="418"/>
      <c r="KHA20" s="418"/>
      <c r="KHB20" s="418"/>
      <c r="KHC20" s="418"/>
      <c r="KHD20" s="418"/>
      <c r="KHE20" s="418"/>
      <c r="KHF20" s="418"/>
      <c r="KHG20" s="418"/>
      <c r="KHH20" s="418"/>
      <c r="KHI20" s="418"/>
      <c r="KHJ20" s="418"/>
      <c r="KHK20" s="418"/>
      <c r="KHL20" s="418"/>
      <c r="KHM20" s="418"/>
      <c r="KHN20" s="418"/>
      <c r="KHO20" s="418"/>
      <c r="KHP20" s="418"/>
      <c r="KHQ20" s="418"/>
      <c r="KHR20" s="418"/>
      <c r="KHS20" s="418"/>
      <c r="KHT20" s="418"/>
      <c r="KHU20" s="418"/>
      <c r="KHV20" s="418"/>
      <c r="KHW20" s="418"/>
      <c r="KHX20" s="418"/>
      <c r="KHY20" s="418"/>
      <c r="KHZ20" s="418"/>
      <c r="KIA20" s="418"/>
      <c r="KIB20" s="418"/>
      <c r="KIC20" s="418"/>
      <c r="KID20" s="418"/>
      <c r="KIE20" s="418"/>
      <c r="KIF20" s="418"/>
      <c r="KIG20" s="418"/>
      <c r="KIH20" s="418"/>
      <c r="KII20" s="418"/>
      <c r="KIJ20" s="418"/>
      <c r="KIK20" s="418"/>
      <c r="KIL20" s="418"/>
      <c r="KIM20" s="418"/>
      <c r="KIN20" s="418"/>
      <c r="KIO20" s="418"/>
      <c r="KIP20" s="418"/>
      <c r="KIQ20" s="418"/>
      <c r="KIR20" s="418"/>
      <c r="KIS20" s="418"/>
      <c r="KIT20" s="418"/>
      <c r="KIU20" s="418"/>
      <c r="KIV20" s="418"/>
      <c r="KIW20" s="418"/>
      <c r="KIX20" s="418"/>
      <c r="KIY20" s="418"/>
      <c r="KIZ20" s="418"/>
      <c r="KJA20" s="418"/>
      <c r="KJB20" s="418"/>
      <c r="KJC20" s="418"/>
      <c r="KJD20" s="418"/>
      <c r="KJE20" s="418"/>
      <c r="KJF20" s="418"/>
      <c r="KJG20" s="418"/>
      <c r="KJH20" s="418"/>
      <c r="KJI20" s="418"/>
      <c r="KJJ20" s="418"/>
      <c r="KJK20" s="418"/>
      <c r="KJL20" s="418"/>
      <c r="KJM20" s="418"/>
      <c r="KJN20" s="418"/>
      <c r="KJO20" s="418"/>
      <c r="KJP20" s="418"/>
      <c r="KJQ20" s="418"/>
      <c r="KJR20" s="418"/>
      <c r="KJS20" s="418"/>
      <c r="KJT20" s="418"/>
      <c r="KJU20" s="418"/>
      <c r="KJV20" s="418"/>
      <c r="KJW20" s="418"/>
      <c r="KJX20" s="418"/>
      <c r="KJY20" s="418"/>
      <c r="KJZ20" s="418"/>
      <c r="KKA20" s="418"/>
      <c r="KKB20" s="418"/>
      <c r="KKC20" s="418"/>
      <c r="KKD20" s="418"/>
      <c r="KKE20" s="418"/>
      <c r="KKF20" s="418"/>
      <c r="KKG20" s="418"/>
      <c r="KKH20" s="418"/>
      <c r="KKI20" s="418"/>
      <c r="KKJ20" s="418"/>
      <c r="KKK20" s="418"/>
      <c r="KKL20" s="418"/>
      <c r="KKM20" s="418"/>
      <c r="KKN20" s="418"/>
      <c r="KKO20" s="418"/>
      <c r="KKP20" s="418"/>
      <c r="KKQ20" s="418"/>
      <c r="KKR20" s="418"/>
      <c r="KKS20" s="418"/>
      <c r="KKT20" s="418"/>
      <c r="KKU20" s="418"/>
      <c r="KKV20" s="418"/>
      <c r="KKW20" s="418"/>
      <c r="KKX20" s="418"/>
      <c r="KKY20" s="418"/>
      <c r="KKZ20" s="418"/>
      <c r="KLA20" s="418"/>
      <c r="KLB20" s="418"/>
      <c r="KLC20" s="418"/>
      <c r="KLD20" s="418"/>
      <c r="KLE20" s="418"/>
      <c r="KLF20" s="418"/>
      <c r="KLG20" s="418"/>
      <c r="KLH20" s="418"/>
      <c r="KLI20" s="418"/>
      <c r="KLJ20" s="418"/>
      <c r="KLK20" s="418"/>
      <c r="KLL20" s="418"/>
      <c r="KLM20" s="418"/>
      <c r="KLN20" s="418"/>
      <c r="KLO20" s="418"/>
      <c r="KLP20" s="418"/>
      <c r="KLQ20" s="418"/>
      <c r="KLR20" s="418"/>
      <c r="KLS20" s="418"/>
      <c r="KLT20" s="418"/>
      <c r="KLU20" s="418"/>
      <c r="KLV20" s="418"/>
      <c r="KLW20" s="418"/>
      <c r="KLX20" s="418"/>
      <c r="KLY20" s="418"/>
      <c r="KLZ20" s="418"/>
      <c r="KMA20" s="418"/>
      <c r="KMB20" s="418"/>
      <c r="KMC20" s="418"/>
      <c r="KMD20" s="418"/>
      <c r="KME20" s="418"/>
      <c r="KMF20" s="418"/>
      <c r="KMG20" s="418"/>
      <c r="KMH20" s="418"/>
      <c r="KMI20" s="418"/>
      <c r="KMJ20" s="418"/>
      <c r="KMK20" s="418"/>
      <c r="KML20" s="418"/>
      <c r="KMM20" s="418"/>
      <c r="KMN20" s="418"/>
      <c r="KMO20" s="418"/>
      <c r="KMP20" s="418"/>
      <c r="KMQ20" s="418"/>
      <c r="KMR20" s="418"/>
      <c r="KMS20" s="418"/>
      <c r="KMT20" s="418"/>
      <c r="KMU20" s="418"/>
      <c r="KMV20" s="418"/>
      <c r="KMW20" s="418"/>
      <c r="KMX20" s="418"/>
      <c r="KMY20" s="418"/>
      <c r="KMZ20" s="418"/>
      <c r="KNA20" s="418"/>
      <c r="KNB20" s="418"/>
      <c r="KNC20" s="418"/>
      <c r="KND20" s="418"/>
      <c r="KNE20" s="418"/>
      <c r="KNF20" s="418"/>
      <c r="KNG20" s="418"/>
      <c r="KNH20" s="418"/>
      <c r="KNI20" s="418"/>
      <c r="KNJ20" s="418"/>
      <c r="KNK20" s="418"/>
      <c r="KNL20" s="418"/>
      <c r="KNM20" s="418"/>
      <c r="KNN20" s="418"/>
      <c r="KNO20" s="418"/>
      <c r="KNP20" s="418"/>
      <c r="KNQ20" s="418"/>
      <c r="KNR20" s="418"/>
      <c r="KNS20" s="418"/>
      <c r="KNT20" s="418"/>
      <c r="KNU20" s="418"/>
      <c r="KNV20" s="418"/>
      <c r="KNW20" s="418"/>
      <c r="KNX20" s="418"/>
      <c r="KNY20" s="418"/>
      <c r="KNZ20" s="418"/>
      <c r="KOA20" s="418"/>
      <c r="KOB20" s="418"/>
      <c r="KOC20" s="418"/>
      <c r="KOD20" s="418"/>
      <c r="KOE20" s="418"/>
      <c r="KOF20" s="418"/>
      <c r="KOG20" s="418"/>
      <c r="KOH20" s="418"/>
      <c r="KOI20" s="418"/>
      <c r="KOJ20" s="418"/>
      <c r="KOK20" s="418"/>
      <c r="KOL20" s="418"/>
      <c r="KOM20" s="418"/>
      <c r="KON20" s="418"/>
      <c r="KOO20" s="418"/>
      <c r="KOP20" s="418"/>
      <c r="KOQ20" s="418"/>
      <c r="KOR20" s="418"/>
      <c r="KOS20" s="418"/>
      <c r="KOT20" s="418"/>
      <c r="KOU20" s="418"/>
      <c r="KOV20" s="418"/>
      <c r="KOW20" s="418"/>
      <c r="KOX20" s="418"/>
      <c r="KOY20" s="418"/>
      <c r="KOZ20" s="418"/>
      <c r="KPA20" s="418"/>
      <c r="KPB20" s="418"/>
      <c r="KPC20" s="418"/>
      <c r="KPD20" s="418"/>
      <c r="KPE20" s="418"/>
      <c r="KPF20" s="418"/>
      <c r="KPG20" s="418"/>
      <c r="KPH20" s="418"/>
      <c r="KPI20" s="418"/>
      <c r="KPJ20" s="418"/>
      <c r="KPK20" s="418"/>
      <c r="KPL20" s="418"/>
      <c r="KPM20" s="418"/>
      <c r="KPN20" s="418"/>
      <c r="KPO20" s="418"/>
      <c r="KPP20" s="418"/>
      <c r="KPQ20" s="418"/>
      <c r="KPR20" s="418"/>
      <c r="KPS20" s="418"/>
      <c r="KPT20" s="418"/>
      <c r="KPU20" s="418"/>
      <c r="KPV20" s="418"/>
      <c r="KPW20" s="418"/>
      <c r="KPX20" s="418"/>
      <c r="KPY20" s="418"/>
      <c r="KPZ20" s="418"/>
      <c r="KQA20" s="418"/>
      <c r="KQB20" s="418"/>
      <c r="KQC20" s="418"/>
      <c r="KQD20" s="418"/>
      <c r="KQE20" s="418"/>
      <c r="KQF20" s="418"/>
      <c r="KQG20" s="418"/>
      <c r="KQH20" s="418"/>
      <c r="KQI20" s="418"/>
      <c r="KQJ20" s="418"/>
      <c r="KQK20" s="418"/>
      <c r="KQL20" s="418"/>
      <c r="KQM20" s="418"/>
      <c r="KQN20" s="418"/>
      <c r="KQO20" s="418"/>
      <c r="KQP20" s="418"/>
      <c r="KQQ20" s="418"/>
      <c r="KQR20" s="418"/>
      <c r="KQS20" s="418"/>
      <c r="KQT20" s="418"/>
      <c r="KQU20" s="418"/>
      <c r="KQV20" s="418"/>
      <c r="KQW20" s="418"/>
      <c r="KQX20" s="418"/>
      <c r="KQY20" s="418"/>
      <c r="KQZ20" s="418"/>
      <c r="KRA20" s="418"/>
      <c r="KRB20" s="418"/>
      <c r="KRC20" s="418"/>
      <c r="KRD20" s="418"/>
      <c r="KRE20" s="418"/>
      <c r="KRF20" s="418"/>
      <c r="KRG20" s="418"/>
      <c r="KRH20" s="418"/>
      <c r="KRI20" s="418"/>
      <c r="KRJ20" s="418"/>
      <c r="KRK20" s="418"/>
      <c r="KRL20" s="418"/>
      <c r="KRM20" s="418"/>
      <c r="KRN20" s="418"/>
      <c r="KRO20" s="418"/>
      <c r="KRP20" s="418"/>
      <c r="KRQ20" s="418"/>
      <c r="KRR20" s="418"/>
      <c r="KRS20" s="418"/>
      <c r="KRT20" s="418"/>
      <c r="KRU20" s="418"/>
      <c r="KRV20" s="418"/>
      <c r="KRW20" s="418"/>
      <c r="KRX20" s="418"/>
      <c r="KRY20" s="418"/>
      <c r="KRZ20" s="418"/>
      <c r="KSA20" s="418"/>
      <c r="KSB20" s="418"/>
      <c r="KSC20" s="418"/>
      <c r="KSD20" s="418"/>
      <c r="KSE20" s="418"/>
      <c r="KSF20" s="418"/>
      <c r="KSG20" s="418"/>
      <c r="KSH20" s="418"/>
      <c r="KSI20" s="418"/>
      <c r="KSJ20" s="418"/>
      <c r="KSK20" s="418"/>
      <c r="KSL20" s="418"/>
      <c r="KSM20" s="418"/>
      <c r="KSN20" s="418"/>
      <c r="KSO20" s="418"/>
      <c r="KSP20" s="418"/>
      <c r="KSQ20" s="418"/>
      <c r="KSR20" s="418"/>
      <c r="KSS20" s="418"/>
      <c r="KST20" s="418"/>
      <c r="KSU20" s="418"/>
      <c r="KSV20" s="418"/>
      <c r="KSW20" s="418"/>
      <c r="KSX20" s="418"/>
      <c r="KSY20" s="418"/>
      <c r="KSZ20" s="418"/>
      <c r="KTA20" s="418"/>
      <c r="KTB20" s="418"/>
      <c r="KTC20" s="418"/>
      <c r="KTD20" s="418"/>
      <c r="KTE20" s="418"/>
      <c r="KTF20" s="418"/>
      <c r="KTG20" s="418"/>
      <c r="KTH20" s="418"/>
      <c r="KTI20" s="418"/>
      <c r="KTJ20" s="418"/>
      <c r="KTK20" s="418"/>
      <c r="KTL20" s="418"/>
      <c r="KTM20" s="418"/>
      <c r="KTN20" s="418"/>
      <c r="KTO20" s="418"/>
      <c r="KTP20" s="418"/>
      <c r="KTQ20" s="418"/>
      <c r="KTR20" s="418"/>
      <c r="KTS20" s="418"/>
      <c r="KTT20" s="418"/>
      <c r="KTU20" s="418"/>
      <c r="KTV20" s="418"/>
      <c r="KTW20" s="418"/>
      <c r="KTX20" s="418"/>
      <c r="KTY20" s="418"/>
      <c r="KTZ20" s="418"/>
      <c r="KUA20" s="418"/>
      <c r="KUB20" s="418"/>
      <c r="KUC20" s="418"/>
      <c r="KUD20" s="418"/>
      <c r="KUE20" s="418"/>
      <c r="KUF20" s="418"/>
      <c r="KUG20" s="418"/>
      <c r="KUH20" s="418"/>
      <c r="KUI20" s="418"/>
      <c r="KUJ20" s="418"/>
      <c r="KUK20" s="418"/>
      <c r="KUL20" s="418"/>
      <c r="KUM20" s="418"/>
      <c r="KUN20" s="418"/>
      <c r="KUO20" s="418"/>
      <c r="KUP20" s="418"/>
      <c r="KUQ20" s="418"/>
      <c r="KUR20" s="418"/>
      <c r="KUS20" s="418"/>
      <c r="KUT20" s="418"/>
      <c r="KUU20" s="418"/>
      <c r="KUV20" s="418"/>
      <c r="KUW20" s="418"/>
      <c r="KUX20" s="418"/>
      <c r="KUY20" s="418"/>
      <c r="KUZ20" s="418"/>
      <c r="KVA20" s="418"/>
      <c r="KVB20" s="418"/>
      <c r="KVC20" s="418"/>
      <c r="KVD20" s="418"/>
      <c r="KVE20" s="418"/>
      <c r="KVF20" s="418"/>
      <c r="KVG20" s="418"/>
      <c r="KVH20" s="418"/>
      <c r="KVI20" s="418"/>
      <c r="KVJ20" s="418"/>
      <c r="KVK20" s="418"/>
      <c r="KVL20" s="418"/>
      <c r="KVM20" s="418"/>
      <c r="KVN20" s="418"/>
      <c r="KVO20" s="418"/>
      <c r="KVP20" s="418"/>
      <c r="KVQ20" s="418"/>
      <c r="KVR20" s="418"/>
      <c r="KVS20" s="418"/>
      <c r="KVT20" s="418"/>
      <c r="KVU20" s="418"/>
      <c r="KVV20" s="418"/>
      <c r="KVW20" s="418"/>
      <c r="KVX20" s="418"/>
      <c r="KVY20" s="418"/>
      <c r="KVZ20" s="418"/>
      <c r="KWA20" s="418"/>
      <c r="KWB20" s="418"/>
      <c r="KWC20" s="418"/>
      <c r="KWD20" s="418"/>
      <c r="KWE20" s="418"/>
      <c r="KWF20" s="418"/>
      <c r="KWG20" s="418"/>
      <c r="KWH20" s="418"/>
      <c r="KWI20" s="418"/>
      <c r="KWJ20" s="418"/>
      <c r="KWK20" s="418"/>
      <c r="KWL20" s="418"/>
      <c r="KWM20" s="418"/>
      <c r="KWN20" s="418"/>
      <c r="KWO20" s="418"/>
      <c r="KWP20" s="418"/>
      <c r="KWQ20" s="418"/>
      <c r="KWR20" s="418"/>
      <c r="KWS20" s="418"/>
      <c r="KWT20" s="418"/>
      <c r="KWU20" s="418"/>
      <c r="KWV20" s="418"/>
      <c r="KWW20" s="418"/>
      <c r="KWX20" s="418"/>
      <c r="KWY20" s="418"/>
      <c r="KWZ20" s="418"/>
      <c r="KXA20" s="418"/>
      <c r="KXB20" s="418"/>
      <c r="KXC20" s="418"/>
      <c r="KXD20" s="418"/>
      <c r="KXE20" s="418"/>
      <c r="KXF20" s="418"/>
      <c r="KXG20" s="418"/>
      <c r="KXH20" s="418"/>
      <c r="KXI20" s="418"/>
      <c r="KXJ20" s="418"/>
      <c r="KXK20" s="418"/>
      <c r="KXL20" s="418"/>
      <c r="KXM20" s="418"/>
      <c r="KXN20" s="418"/>
      <c r="KXO20" s="418"/>
      <c r="KXP20" s="418"/>
      <c r="KXQ20" s="418"/>
      <c r="KXR20" s="418"/>
      <c r="KXS20" s="418"/>
      <c r="KXT20" s="418"/>
      <c r="KXU20" s="418"/>
      <c r="KXV20" s="418"/>
      <c r="KXW20" s="418"/>
      <c r="KXX20" s="418"/>
      <c r="KXY20" s="418"/>
      <c r="KXZ20" s="418"/>
      <c r="KYA20" s="418"/>
      <c r="KYB20" s="418"/>
      <c r="KYC20" s="418"/>
      <c r="KYD20" s="418"/>
      <c r="KYE20" s="418"/>
      <c r="KYF20" s="418"/>
      <c r="KYG20" s="418"/>
      <c r="KYH20" s="418"/>
      <c r="KYI20" s="418"/>
      <c r="KYJ20" s="418"/>
      <c r="KYK20" s="418"/>
      <c r="KYL20" s="418"/>
      <c r="KYM20" s="418"/>
      <c r="KYN20" s="418"/>
      <c r="KYO20" s="418"/>
      <c r="KYP20" s="418"/>
      <c r="KYQ20" s="418"/>
      <c r="KYR20" s="418"/>
      <c r="KYS20" s="418"/>
      <c r="KYT20" s="418"/>
      <c r="KYU20" s="418"/>
      <c r="KYV20" s="418"/>
      <c r="KYW20" s="418"/>
      <c r="KYX20" s="418"/>
      <c r="KYY20" s="418"/>
      <c r="KYZ20" s="418"/>
      <c r="KZA20" s="418"/>
      <c r="KZB20" s="418"/>
      <c r="KZC20" s="418"/>
      <c r="KZD20" s="418"/>
      <c r="KZE20" s="418"/>
      <c r="KZF20" s="418"/>
      <c r="KZG20" s="418"/>
      <c r="KZH20" s="418"/>
      <c r="KZI20" s="418"/>
      <c r="KZJ20" s="418"/>
      <c r="KZK20" s="418"/>
      <c r="KZL20" s="418"/>
      <c r="KZM20" s="418"/>
      <c r="KZN20" s="418"/>
      <c r="KZO20" s="418"/>
      <c r="KZP20" s="418"/>
      <c r="KZQ20" s="418"/>
      <c r="KZR20" s="418"/>
      <c r="KZS20" s="418"/>
      <c r="KZT20" s="418"/>
      <c r="KZU20" s="418"/>
      <c r="KZV20" s="418"/>
      <c r="KZW20" s="418"/>
      <c r="KZX20" s="418"/>
      <c r="KZY20" s="418"/>
      <c r="KZZ20" s="418"/>
      <c r="LAA20" s="418"/>
      <c r="LAB20" s="418"/>
      <c r="LAC20" s="418"/>
      <c r="LAD20" s="418"/>
      <c r="LAE20" s="418"/>
      <c r="LAF20" s="418"/>
      <c r="LAG20" s="418"/>
      <c r="LAH20" s="418"/>
      <c r="LAI20" s="418"/>
      <c r="LAJ20" s="418"/>
      <c r="LAK20" s="418"/>
      <c r="LAL20" s="418"/>
      <c r="LAM20" s="418"/>
      <c r="LAN20" s="418"/>
      <c r="LAO20" s="418"/>
      <c r="LAP20" s="418"/>
      <c r="LAQ20" s="418"/>
      <c r="LAR20" s="418"/>
      <c r="LAS20" s="418"/>
      <c r="LAT20" s="418"/>
      <c r="LAU20" s="418"/>
      <c r="LAV20" s="418"/>
      <c r="LAW20" s="418"/>
      <c r="LAX20" s="418"/>
      <c r="LAY20" s="418"/>
      <c r="LAZ20" s="418"/>
      <c r="LBA20" s="418"/>
      <c r="LBB20" s="418"/>
      <c r="LBC20" s="418"/>
      <c r="LBD20" s="418"/>
      <c r="LBE20" s="418"/>
      <c r="LBF20" s="418"/>
      <c r="LBG20" s="418"/>
      <c r="LBH20" s="418"/>
      <c r="LBI20" s="418"/>
      <c r="LBJ20" s="418"/>
      <c r="LBK20" s="418"/>
      <c r="LBL20" s="418"/>
      <c r="LBM20" s="418"/>
      <c r="LBN20" s="418"/>
      <c r="LBO20" s="418"/>
      <c r="LBP20" s="418"/>
      <c r="LBQ20" s="418"/>
      <c r="LBR20" s="418"/>
      <c r="LBS20" s="418"/>
      <c r="LBT20" s="418"/>
      <c r="LBU20" s="418"/>
      <c r="LBV20" s="418"/>
      <c r="LBW20" s="418"/>
      <c r="LBX20" s="418"/>
      <c r="LBY20" s="418"/>
      <c r="LBZ20" s="418"/>
      <c r="LCA20" s="418"/>
      <c r="LCB20" s="418"/>
      <c r="LCC20" s="418"/>
      <c r="LCD20" s="418"/>
      <c r="LCE20" s="418"/>
      <c r="LCF20" s="418"/>
      <c r="LCG20" s="418"/>
      <c r="LCH20" s="418"/>
      <c r="LCI20" s="418"/>
      <c r="LCJ20" s="418"/>
      <c r="LCK20" s="418"/>
      <c r="LCL20" s="418"/>
      <c r="LCM20" s="418"/>
      <c r="LCN20" s="418"/>
      <c r="LCO20" s="418"/>
      <c r="LCP20" s="418"/>
      <c r="LCQ20" s="418"/>
      <c r="LCR20" s="418"/>
      <c r="LCS20" s="418"/>
      <c r="LCT20" s="418"/>
      <c r="LCU20" s="418"/>
      <c r="LCV20" s="418"/>
      <c r="LCW20" s="418"/>
      <c r="LCX20" s="418"/>
      <c r="LCY20" s="418"/>
      <c r="LCZ20" s="418"/>
      <c r="LDA20" s="418"/>
      <c r="LDB20" s="418"/>
      <c r="LDC20" s="418"/>
      <c r="LDD20" s="418"/>
      <c r="LDE20" s="418"/>
      <c r="LDF20" s="418"/>
      <c r="LDG20" s="418"/>
      <c r="LDH20" s="418"/>
      <c r="LDI20" s="418"/>
      <c r="LDJ20" s="418"/>
      <c r="LDK20" s="418"/>
      <c r="LDL20" s="418"/>
      <c r="LDM20" s="418"/>
      <c r="LDN20" s="418"/>
      <c r="LDO20" s="418"/>
      <c r="LDP20" s="418"/>
      <c r="LDQ20" s="418"/>
      <c r="LDR20" s="418"/>
      <c r="LDS20" s="418"/>
      <c r="LDT20" s="418"/>
      <c r="LDU20" s="418"/>
      <c r="LDV20" s="418"/>
      <c r="LDW20" s="418"/>
      <c r="LDX20" s="418"/>
      <c r="LDY20" s="418"/>
      <c r="LDZ20" s="418"/>
      <c r="LEA20" s="418"/>
      <c r="LEB20" s="418"/>
      <c r="LEC20" s="418"/>
      <c r="LED20" s="418"/>
      <c r="LEE20" s="418"/>
      <c r="LEF20" s="418"/>
      <c r="LEG20" s="418"/>
      <c r="LEH20" s="418"/>
      <c r="LEI20" s="418"/>
      <c r="LEJ20" s="418"/>
      <c r="LEK20" s="418"/>
      <c r="LEL20" s="418"/>
      <c r="LEM20" s="418"/>
      <c r="LEN20" s="418"/>
      <c r="LEO20" s="418"/>
      <c r="LEP20" s="418"/>
      <c r="LEQ20" s="418"/>
      <c r="LER20" s="418"/>
      <c r="LES20" s="418"/>
      <c r="LET20" s="418"/>
      <c r="LEU20" s="418"/>
      <c r="LEV20" s="418"/>
      <c r="LEW20" s="418"/>
      <c r="LEX20" s="418"/>
      <c r="LEY20" s="418"/>
      <c r="LEZ20" s="418"/>
      <c r="LFA20" s="418"/>
      <c r="LFB20" s="418"/>
      <c r="LFC20" s="418"/>
      <c r="LFD20" s="418"/>
      <c r="LFE20" s="418"/>
      <c r="LFF20" s="418"/>
      <c r="LFG20" s="418"/>
      <c r="LFH20" s="418"/>
      <c r="LFI20" s="418"/>
      <c r="LFJ20" s="418"/>
      <c r="LFK20" s="418"/>
      <c r="LFL20" s="418"/>
      <c r="LFM20" s="418"/>
      <c r="LFN20" s="418"/>
      <c r="LFO20" s="418"/>
      <c r="LFP20" s="418"/>
      <c r="LFQ20" s="418"/>
      <c r="LFR20" s="418"/>
      <c r="LFS20" s="418"/>
      <c r="LFT20" s="418"/>
      <c r="LFU20" s="418"/>
      <c r="LFV20" s="418"/>
      <c r="LFW20" s="418"/>
      <c r="LFX20" s="418"/>
      <c r="LFY20" s="418"/>
      <c r="LFZ20" s="418"/>
      <c r="LGA20" s="418"/>
      <c r="LGB20" s="418"/>
      <c r="LGC20" s="418"/>
      <c r="LGD20" s="418"/>
      <c r="LGE20" s="418"/>
      <c r="LGF20" s="418"/>
      <c r="LGG20" s="418"/>
      <c r="LGH20" s="418"/>
      <c r="LGI20" s="418"/>
      <c r="LGJ20" s="418"/>
      <c r="LGK20" s="418"/>
      <c r="LGL20" s="418"/>
      <c r="LGM20" s="418"/>
      <c r="LGN20" s="418"/>
      <c r="LGO20" s="418"/>
      <c r="LGP20" s="418"/>
      <c r="LGQ20" s="418"/>
      <c r="LGR20" s="418"/>
      <c r="LGS20" s="418"/>
      <c r="LGT20" s="418"/>
      <c r="LGU20" s="418"/>
      <c r="LGV20" s="418"/>
      <c r="LGW20" s="418"/>
      <c r="LGX20" s="418"/>
      <c r="LGY20" s="418"/>
      <c r="LGZ20" s="418"/>
      <c r="LHA20" s="418"/>
      <c r="LHB20" s="418"/>
      <c r="LHC20" s="418"/>
      <c r="LHD20" s="418"/>
      <c r="LHE20" s="418"/>
      <c r="LHF20" s="418"/>
      <c r="LHG20" s="418"/>
      <c r="LHH20" s="418"/>
      <c r="LHI20" s="418"/>
      <c r="LHJ20" s="418"/>
      <c r="LHK20" s="418"/>
      <c r="LHL20" s="418"/>
      <c r="LHM20" s="418"/>
      <c r="LHN20" s="418"/>
      <c r="LHO20" s="418"/>
      <c r="LHP20" s="418"/>
      <c r="LHQ20" s="418"/>
      <c r="LHR20" s="418"/>
      <c r="LHS20" s="418"/>
      <c r="LHT20" s="418"/>
      <c r="LHU20" s="418"/>
      <c r="LHV20" s="418"/>
      <c r="LHW20" s="418"/>
      <c r="LHX20" s="418"/>
      <c r="LHY20" s="418"/>
      <c r="LHZ20" s="418"/>
      <c r="LIA20" s="418"/>
      <c r="LIB20" s="418"/>
      <c r="LIC20" s="418"/>
      <c r="LID20" s="418"/>
      <c r="LIE20" s="418"/>
      <c r="LIF20" s="418"/>
      <c r="LIG20" s="418"/>
      <c r="LIH20" s="418"/>
      <c r="LII20" s="418"/>
      <c r="LIJ20" s="418"/>
      <c r="LIK20" s="418"/>
      <c r="LIL20" s="418"/>
      <c r="LIM20" s="418"/>
      <c r="LIN20" s="418"/>
      <c r="LIO20" s="418"/>
      <c r="LIP20" s="418"/>
      <c r="LIQ20" s="418"/>
      <c r="LIR20" s="418"/>
      <c r="LIS20" s="418"/>
      <c r="LIT20" s="418"/>
      <c r="LIU20" s="418"/>
      <c r="LIV20" s="418"/>
      <c r="LIW20" s="418"/>
      <c r="LIX20" s="418"/>
      <c r="LIY20" s="418"/>
      <c r="LIZ20" s="418"/>
      <c r="LJA20" s="418"/>
      <c r="LJB20" s="418"/>
      <c r="LJC20" s="418"/>
      <c r="LJD20" s="418"/>
      <c r="LJE20" s="418"/>
      <c r="LJF20" s="418"/>
      <c r="LJG20" s="418"/>
      <c r="LJH20" s="418"/>
      <c r="LJI20" s="418"/>
      <c r="LJJ20" s="418"/>
      <c r="LJK20" s="418"/>
      <c r="LJL20" s="418"/>
      <c r="LJM20" s="418"/>
      <c r="LJN20" s="418"/>
      <c r="LJO20" s="418"/>
      <c r="LJP20" s="418"/>
      <c r="LJQ20" s="418"/>
      <c r="LJR20" s="418"/>
      <c r="LJS20" s="418"/>
      <c r="LJT20" s="418"/>
      <c r="LJU20" s="418"/>
      <c r="LJV20" s="418"/>
      <c r="LJW20" s="418"/>
      <c r="LJX20" s="418"/>
      <c r="LJY20" s="418"/>
      <c r="LJZ20" s="418"/>
      <c r="LKA20" s="418"/>
      <c r="LKB20" s="418"/>
      <c r="LKC20" s="418"/>
      <c r="LKD20" s="418"/>
      <c r="LKE20" s="418"/>
      <c r="LKF20" s="418"/>
      <c r="LKG20" s="418"/>
      <c r="LKH20" s="418"/>
      <c r="LKI20" s="418"/>
      <c r="LKJ20" s="418"/>
      <c r="LKK20" s="418"/>
      <c r="LKL20" s="418"/>
      <c r="LKM20" s="418"/>
      <c r="LKN20" s="418"/>
      <c r="LKO20" s="418"/>
      <c r="LKP20" s="418"/>
      <c r="LKQ20" s="418"/>
      <c r="LKR20" s="418"/>
      <c r="LKS20" s="418"/>
      <c r="LKT20" s="418"/>
      <c r="LKU20" s="418"/>
      <c r="LKV20" s="418"/>
      <c r="LKW20" s="418"/>
      <c r="LKX20" s="418"/>
      <c r="LKY20" s="418"/>
      <c r="LKZ20" s="418"/>
      <c r="LLA20" s="418"/>
      <c r="LLB20" s="418"/>
      <c r="LLC20" s="418"/>
      <c r="LLD20" s="418"/>
      <c r="LLE20" s="418"/>
      <c r="LLF20" s="418"/>
      <c r="LLG20" s="418"/>
      <c r="LLH20" s="418"/>
      <c r="LLI20" s="418"/>
      <c r="LLJ20" s="418"/>
      <c r="LLK20" s="418"/>
      <c r="LLL20" s="418"/>
      <c r="LLM20" s="418"/>
      <c r="LLN20" s="418"/>
      <c r="LLO20" s="418"/>
      <c r="LLP20" s="418"/>
      <c r="LLQ20" s="418"/>
      <c r="LLR20" s="418"/>
      <c r="LLS20" s="418"/>
      <c r="LLT20" s="418"/>
      <c r="LLU20" s="418"/>
      <c r="LLV20" s="418"/>
      <c r="LLW20" s="418"/>
      <c r="LLX20" s="418"/>
      <c r="LLY20" s="418"/>
      <c r="LLZ20" s="418"/>
      <c r="LMA20" s="418"/>
      <c r="LMB20" s="418"/>
      <c r="LMC20" s="418"/>
      <c r="LMD20" s="418"/>
      <c r="LME20" s="418"/>
      <c r="LMF20" s="418"/>
      <c r="LMG20" s="418"/>
      <c r="LMH20" s="418"/>
      <c r="LMI20" s="418"/>
      <c r="LMJ20" s="418"/>
      <c r="LMK20" s="418"/>
      <c r="LML20" s="418"/>
      <c r="LMM20" s="418"/>
      <c r="LMN20" s="418"/>
      <c r="LMO20" s="418"/>
      <c r="LMP20" s="418"/>
      <c r="LMQ20" s="418"/>
      <c r="LMR20" s="418"/>
      <c r="LMS20" s="418"/>
      <c r="LMT20" s="418"/>
      <c r="LMU20" s="418"/>
      <c r="LMV20" s="418"/>
      <c r="LMW20" s="418"/>
      <c r="LMX20" s="418"/>
      <c r="LMY20" s="418"/>
      <c r="LMZ20" s="418"/>
      <c r="LNA20" s="418"/>
      <c r="LNB20" s="418"/>
      <c r="LNC20" s="418"/>
      <c r="LND20" s="418"/>
      <c r="LNE20" s="418"/>
      <c r="LNF20" s="418"/>
      <c r="LNG20" s="418"/>
      <c r="LNH20" s="418"/>
      <c r="LNI20" s="418"/>
      <c r="LNJ20" s="418"/>
      <c r="LNK20" s="418"/>
      <c r="LNL20" s="418"/>
      <c r="LNM20" s="418"/>
      <c r="LNN20" s="418"/>
      <c r="LNO20" s="418"/>
      <c r="LNP20" s="418"/>
      <c r="LNQ20" s="418"/>
      <c r="LNR20" s="418"/>
      <c r="LNS20" s="418"/>
      <c r="LNT20" s="418"/>
      <c r="LNU20" s="418"/>
      <c r="LNV20" s="418"/>
      <c r="LNW20" s="418"/>
      <c r="LNX20" s="418"/>
      <c r="LNY20" s="418"/>
      <c r="LNZ20" s="418"/>
      <c r="LOA20" s="418"/>
      <c r="LOB20" s="418"/>
      <c r="LOC20" s="418"/>
      <c r="LOD20" s="418"/>
      <c r="LOE20" s="418"/>
      <c r="LOF20" s="418"/>
      <c r="LOG20" s="418"/>
      <c r="LOH20" s="418"/>
      <c r="LOI20" s="418"/>
      <c r="LOJ20" s="418"/>
      <c r="LOK20" s="418"/>
      <c r="LOL20" s="418"/>
      <c r="LOM20" s="418"/>
      <c r="LON20" s="418"/>
      <c r="LOO20" s="418"/>
      <c r="LOP20" s="418"/>
      <c r="LOQ20" s="418"/>
      <c r="LOR20" s="418"/>
      <c r="LOS20" s="418"/>
      <c r="LOT20" s="418"/>
      <c r="LOU20" s="418"/>
      <c r="LOV20" s="418"/>
      <c r="LOW20" s="418"/>
      <c r="LOX20" s="418"/>
      <c r="LOY20" s="418"/>
      <c r="LOZ20" s="418"/>
      <c r="LPA20" s="418"/>
      <c r="LPB20" s="418"/>
      <c r="LPC20" s="418"/>
      <c r="LPD20" s="418"/>
      <c r="LPE20" s="418"/>
      <c r="LPF20" s="418"/>
      <c r="LPG20" s="418"/>
      <c r="LPH20" s="418"/>
      <c r="LPI20" s="418"/>
      <c r="LPJ20" s="418"/>
      <c r="LPK20" s="418"/>
      <c r="LPL20" s="418"/>
      <c r="LPM20" s="418"/>
      <c r="LPN20" s="418"/>
      <c r="LPO20" s="418"/>
      <c r="LPP20" s="418"/>
      <c r="LPQ20" s="418"/>
      <c r="LPR20" s="418"/>
      <c r="LPS20" s="418"/>
      <c r="LPT20" s="418"/>
      <c r="LPU20" s="418"/>
      <c r="LPV20" s="418"/>
      <c r="LPW20" s="418"/>
      <c r="LPX20" s="418"/>
      <c r="LPY20" s="418"/>
      <c r="LPZ20" s="418"/>
      <c r="LQA20" s="418"/>
      <c r="LQB20" s="418"/>
      <c r="LQC20" s="418"/>
      <c r="LQD20" s="418"/>
      <c r="LQE20" s="418"/>
      <c r="LQF20" s="418"/>
      <c r="LQG20" s="418"/>
      <c r="LQH20" s="418"/>
      <c r="LQI20" s="418"/>
      <c r="LQJ20" s="418"/>
      <c r="LQK20" s="418"/>
      <c r="LQL20" s="418"/>
      <c r="LQM20" s="418"/>
      <c r="LQN20" s="418"/>
      <c r="LQO20" s="418"/>
      <c r="LQP20" s="418"/>
      <c r="LQQ20" s="418"/>
      <c r="LQR20" s="418"/>
      <c r="LQS20" s="418"/>
      <c r="LQT20" s="418"/>
      <c r="LQU20" s="418"/>
      <c r="LQV20" s="418"/>
      <c r="LQW20" s="418"/>
      <c r="LQX20" s="418"/>
      <c r="LQY20" s="418"/>
      <c r="LQZ20" s="418"/>
      <c r="LRA20" s="418"/>
      <c r="LRB20" s="418"/>
      <c r="LRC20" s="418"/>
      <c r="LRD20" s="418"/>
      <c r="LRE20" s="418"/>
      <c r="LRF20" s="418"/>
      <c r="LRG20" s="418"/>
      <c r="LRH20" s="418"/>
      <c r="LRI20" s="418"/>
      <c r="LRJ20" s="418"/>
      <c r="LRK20" s="418"/>
      <c r="LRL20" s="418"/>
      <c r="LRM20" s="418"/>
      <c r="LRN20" s="418"/>
      <c r="LRO20" s="418"/>
      <c r="LRP20" s="418"/>
      <c r="LRQ20" s="418"/>
      <c r="LRR20" s="418"/>
      <c r="LRS20" s="418"/>
      <c r="LRT20" s="418"/>
      <c r="LRU20" s="418"/>
      <c r="LRV20" s="418"/>
      <c r="LRW20" s="418"/>
      <c r="LRX20" s="418"/>
      <c r="LRY20" s="418"/>
      <c r="LRZ20" s="418"/>
      <c r="LSA20" s="418"/>
      <c r="LSB20" s="418"/>
      <c r="LSC20" s="418"/>
      <c r="LSD20" s="418"/>
      <c r="LSE20" s="418"/>
      <c r="LSF20" s="418"/>
      <c r="LSG20" s="418"/>
      <c r="LSH20" s="418"/>
      <c r="LSI20" s="418"/>
      <c r="LSJ20" s="418"/>
      <c r="LSK20" s="418"/>
      <c r="LSL20" s="418"/>
      <c r="LSM20" s="418"/>
      <c r="LSN20" s="418"/>
      <c r="LSO20" s="418"/>
      <c r="LSP20" s="418"/>
      <c r="LSQ20" s="418"/>
      <c r="LSR20" s="418"/>
      <c r="LSS20" s="418"/>
      <c r="LST20" s="418"/>
      <c r="LSU20" s="418"/>
      <c r="LSV20" s="418"/>
      <c r="LSW20" s="418"/>
      <c r="LSX20" s="418"/>
      <c r="LSY20" s="418"/>
      <c r="LSZ20" s="418"/>
      <c r="LTA20" s="418"/>
      <c r="LTB20" s="418"/>
      <c r="LTC20" s="418"/>
      <c r="LTD20" s="418"/>
      <c r="LTE20" s="418"/>
      <c r="LTF20" s="418"/>
      <c r="LTG20" s="418"/>
      <c r="LTH20" s="418"/>
      <c r="LTI20" s="418"/>
      <c r="LTJ20" s="418"/>
      <c r="LTK20" s="418"/>
      <c r="LTL20" s="418"/>
      <c r="LTM20" s="418"/>
      <c r="LTN20" s="418"/>
      <c r="LTO20" s="418"/>
      <c r="LTP20" s="418"/>
      <c r="LTQ20" s="418"/>
      <c r="LTR20" s="418"/>
      <c r="LTS20" s="418"/>
      <c r="LTT20" s="418"/>
      <c r="LTU20" s="418"/>
      <c r="LTV20" s="418"/>
      <c r="LTW20" s="418"/>
      <c r="LTX20" s="418"/>
      <c r="LTY20" s="418"/>
      <c r="LTZ20" s="418"/>
      <c r="LUA20" s="418"/>
      <c r="LUB20" s="418"/>
      <c r="LUC20" s="418"/>
      <c r="LUD20" s="418"/>
      <c r="LUE20" s="418"/>
      <c r="LUF20" s="418"/>
      <c r="LUG20" s="418"/>
      <c r="LUH20" s="418"/>
      <c r="LUI20" s="418"/>
      <c r="LUJ20" s="418"/>
      <c r="LUK20" s="418"/>
      <c r="LUL20" s="418"/>
      <c r="LUM20" s="418"/>
      <c r="LUN20" s="418"/>
      <c r="LUO20" s="418"/>
      <c r="LUP20" s="418"/>
      <c r="LUQ20" s="418"/>
      <c r="LUR20" s="418"/>
      <c r="LUS20" s="418"/>
      <c r="LUT20" s="418"/>
      <c r="LUU20" s="418"/>
      <c r="LUV20" s="418"/>
      <c r="LUW20" s="418"/>
      <c r="LUX20" s="418"/>
      <c r="LUY20" s="418"/>
      <c r="LUZ20" s="418"/>
      <c r="LVA20" s="418"/>
      <c r="LVB20" s="418"/>
      <c r="LVC20" s="418"/>
      <c r="LVD20" s="418"/>
      <c r="LVE20" s="418"/>
      <c r="LVF20" s="418"/>
      <c r="LVG20" s="418"/>
      <c r="LVH20" s="418"/>
      <c r="LVI20" s="418"/>
      <c r="LVJ20" s="418"/>
      <c r="LVK20" s="418"/>
      <c r="LVL20" s="418"/>
      <c r="LVM20" s="418"/>
      <c r="LVN20" s="418"/>
      <c r="LVO20" s="418"/>
      <c r="LVP20" s="418"/>
      <c r="LVQ20" s="418"/>
      <c r="LVR20" s="418"/>
      <c r="LVS20" s="418"/>
      <c r="LVT20" s="418"/>
      <c r="LVU20" s="418"/>
      <c r="LVV20" s="418"/>
      <c r="LVW20" s="418"/>
      <c r="LVX20" s="418"/>
      <c r="LVY20" s="418"/>
      <c r="LVZ20" s="418"/>
      <c r="LWA20" s="418"/>
      <c r="LWB20" s="418"/>
      <c r="LWC20" s="418"/>
      <c r="LWD20" s="418"/>
      <c r="LWE20" s="418"/>
      <c r="LWF20" s="418"/>
      <c r="LWG20" s="418"/>
      <c r="LWH20" s="418"/>
      <c r="LWI20" s="418"/>
      <c r="LWJ20" s="418"/>
      <c r="LWK20" s="418"/>
      <c r="LWL20" s="418"/>
      <c r="LWM20" s="418"/>
      <c r="LWN20" s="418"/>
      <c r="LWO20" s="418"/>
      <c r="LWP20" s="418"/>
      <c r="LWQ20" s="418"/>
      <c r="LWR20" s="418"/>
      <c r="LWS20" s="418"/>
      <c r="LWT20" s="418"/>
      <c r="LWU20" s="418"/>
      <c r="LWV20" s="418"/>
      <c r="LWW20" s="418"/>
      <c r="LWX20" s="418"/>
      <c r="LWY20" s="418"/>
      <c r="LWZ20" s="418"/>
      <c r="LXA20" s="418"/>
      <c r="LXB20" s="418"/>
      <c r="LXC20" s="418"/>
      <c r="LXD20" s="418"/>
      <c r="LXE20" s="418"/>
      <c r="LXF20" s="418"/>
      <c r="LXG20" s="418"/>
      <c r="LXH20" s="418"/>
      <c r="LXI20" s="418"/>
      <c r="LXJ20" s="418"/>
      <c r="LXK20" s="418"/>
      <c r="LXL20" s="418"/>
      <c r="LXM20" s="418"/>
      <c r="LXN20" s="418"/>
      <c r="LXO20" s="418"/>
      <c r="LXP20" s="418"/>
      <c r="LXQ20" s="418"/>
      <c r="LXR20" s="418"/>
      <c r="LXS20" s="418"/>
      <c r="LXT20" s="418"/>
      <c r="LXU20" s="418"/>
      <c r="LXV20" s="418"/>
      <c r="LXW20" s="418"/>
      <c r="LXX20" s="418"/>
      <c r="LXY20" s="418"/>
      <c r="LXZ20" s="418"/>
      <c r="LYA20" s="418"/>
      <c r="LYB20" s="418"/>
      <c r="LYC20" s="418"/>
      <c r="LYD20" s="418"/>
      <c r="LYE20" s="418"/>
      <c r="LYF20" s="418"/>
      <c r="LYG20" s="418"/>
      <c r="LYH20" s="418"/>
      <c r="LYI20" s="418"/>
      <c r="LYJ20" s="418"/>
      <c r="LYK20" s="418"/>
      <c r="LYL20" s="418"/>
      <c r="LYM20" s="418"/>
      <c r="LYN20" s="418"/>
      <c r="LYO20" s="418"/>
      <c r="LYP20" s="418"/>
      <c r="LYQ20" s="418"/>
      <c r="LYR20" s="418"/>
      <c r="LYS20" s="418"/>
      <c r="LYT20" s="418"/>
      <c r="LYU20" s="418"/>
      <c r="LYV20" s="418"/>
      <c r="LYW20" s="418"/>
      <c r="LYX20" s="418"/>
      <c r="LYY20" s="418"/>
      <c r="LYZ20" s="418"/>
      <c r="LZA20" s="418"/>
      <c r="LZB20" s="418"/>
      <c r="LZC20" s="418"/>
      <c r="LZD20" s="418"/>
      <c r="LZE20" s="418"/>
      <c r="LZF20" s="418"/>
      <c r="LZG20" s="418"/>
      <c r="LZH20" s="418"/>
      <c r="LZI20" s="418"/>
      <c r="LZJ20" s="418"/>
      <c r="LZK20" s="418"/>
      <c r="LZL20" s="418"/>
      <c r="LZM20" s="418"/>
      <c r="LZN20" s="418"/>
      <c r="LZO20" s="418"/>
      <c r="LZP20" s="418"/>
      <c r="LZQ20" s="418"/>
      <c r="LZR20" s="418"/>
      <c r="LZS20" s="418"/>
      <c r="LZT20" s="418"/>
      <c r="LZU20" s="418"/>
      <c r="LZV20" s="418"/>
      <c r="LZW20" s="418"/>
      <c r="LZX20" s="418"/>
      <c r="LZY20" s="418"/>
      <c r="LZZ20" s="418"/>
      <c r="MAA20" s="418"/>
      <c r="MAB20" s="418"/>
      <c r="MAC20" s="418"/>
      <c r="MAD20" s="418"/>
      <c r="MAE20" s="418"/>
      <c r="MAF20" s="418"/>
      <c r="MAG20" s="418"/>
      <c r="MAH20" s="418"/>
      <c r="MAI20" s="418"/>
      <c r="MAJ20" s="418"/>
      <c r="MAK20" s="418"/>
      <c r="MAL20" s="418"/>
      <c r="MAM20" s="418"/>
      <c r="MAN20" s="418"/>
      <c r="MAO20" s="418"/>
      <c r="MAP20" s="418"/>
      <c r="MAQ20" s="418"/>
      <c r="MAR20" s="418"/>
      <c r="MAS20" s="418"/>
      <c r="MAT20" s="418"/>
      <c r="MAU20" s="418"/>
      <c r="MAV20" s="418"/>
      <c r="MAW20" s="418"/>
      <c r="MAX20" s="418"/>
      <c r="MAY20" s="418"/>
      <c r="MAZ20" s="418"/>
      <c r="MBA20" s="418"/>
      <c r="MBB20" s="418"/>
      <c r="MBC20" s="418"/>
      <c r="MBD20" s="418"/>
      <c r="MBE20" s="418"/>
      <c r="MBF20" s="418"/>
      <c r="MBG20" s="418"/>
      <c r="MBH20" s="418"/>
      <c r="MBI20" s="418"/>
      <c r="MBJ20" s="418"/>
      <c r="MBK20" s="418"/>
      <c r="MBL20" s="418"/>
      <c r="MBM20" s="418"/>
      <c r="MBN20" s="418"/>
      <c r="MBO20" s="418"/>
      <c r="MBP20" s="418"/>
      <c r="MBQ20" s="418"/>
      <c r="MBR20" s="418"/>
      <c r="MBS20" s="418"/>
      <c r="MBT20" s="418"/>
      <c r="MBU20" s="418"/>
      <c r="MBV20" s="418"/>
      <c r="MBW20" s="418"/>
      <c r="MBX20" s="418"/>
      <c r="MBY20" s="418"/>
      <c r="MBZ20" s="418"/>
      <c r="MCA20" s="418"/>
      <c r="MCB20" s="418"/>
      <c r="MCC20" s="418"/>
      <c r="MCD20" s="418"/>
      <c r="MCE20" s="418"/>
      <c r="MCF20" s="418"/>
      <c r="MCG20" s="418"/>
      <c r="MCH20" s="418"/>
      <c r="MCI20" s="418"/>
      <c r="MCJ20" s="418"/>
      <c r="MCK20" s="418"/>
      <c r="MCL20" s="418"/>
      <c r="MCM20" s="418"/>
      <c r="MCN20" s="418"/>
      <c r="MCO20" s="418"/>
      <c r="MCP20" s="418"/>
      <c r="MCQ20" s="418"/>
      <c r="MCR20" s="418"/>
      <c r="MCS20" s="418"/>
      <c r="MCT20" s="418"/>
      <c r="MCU20" s="418"/>
      <c r="MCV20" s="418"/>
      <c r="MCW20" s="418"/>
      <c r="MCX20" s="418"/>
      <c r="MCY20" s="418"/>
      <c r="MCZ20" s="418"/>
      <c r="MDA20" s="418"/>
      <c r="MDB20" s="418"/>
      <c r="MDC20" s="418"/>
      <c r="MDD20" s="418"/>
      <c r="MDE20" s="418"/>
      <c r="MDF20" s="418"/>
      <c r="MDG20" s="418"/>
      <c r="MDH20" s="418"/>
      <c r="MDI20" s="418"/>
      <c r="MDJ20" s="418"/>
      <c r="MDK20" s="418"/>
      <c r="MDL20" s="418"/>
      <c r="MDM20" s="418"/>
      <c r="MDN20" s="418"/>
      <c r="MDO20" s="418"/>
      <c r="MDP20" s="418"/>
      <c r="MDQ20" s="418"/>
      <c r="MDR20" s="418"/>
      <c r="MDS20" s="418"/>
      <c r="MDT20" s="418"/>
      <c r="MDU20" s="418"/>
      <c r="MDV20" s="418"/>
      <c r="MDW20" s="418"/>
      <c r="MDX20" s="418"/>
      <c r="MDY20" s="418"/>
      <c r="MDZ20" s="418"/>
      <c r="MEA20" s="418"/>
      <c r="MEB20" s="418"/>
      <c r="MEC20" s="418"/>
      <c r="MED20" s="418"/>
      <c r="MEE20" s="418"/>
      <c r="MEF20" s="418"/>
      <c r="MEG20" s="418"/>
      <c r="MEH20" s="418"/>
      <c r="MEI20" s="418"/>
      <c r="MEJ20" s="418"/>
      <c r="MEK20" s="418"/>
      <c r="MEL20" s="418"/>
      <c r="MEM20" s="418"/>
      <c r="MEN20" s="418"/>
      <c r="MEO20" s="418"/>
      <c r="MEP20" s="418"/>
      <c r="MEQ20" s="418"/>
      <c r="MER20" s="418"/>
      <c r="MES20" s="418"/>
      <c r="MET20" s="418"/>
      <c r="MEU20" s="418"/>
      <c r="MEV20" s="418"/>
      <c r="MEW20" s="418"/>
      <c r="MEX20" s="418"/>
      <c r="MEY20" s="418"/>
      <c r="MEZ20" s="418"/>
      <c r="MFA20" s="418"/>
      <c r="MFB20" s="418"/>
      <c r="MFC20" s="418"/>
      <c r="MFD20" s="418"/>
      <c r="MFE20" s="418"/>
      <c r="MFF20" s="418"/>
      <c r="MFG20" s="418"/>
      <c r="MFH20" s="418"/>
      <c r="MFI20" s="418"/>
      <c r="MFJ20" s="418"/>
      <c r="MFK20" s="418"/>
      <c r="MFL20" s="418"/>
      <c r="MFM20" s="418"/>
      <c r="MFN20" s="418"/>
      <c r="MFO20" s="418"/>
      <c r="MFP20" s="418"/>
      <c r="MFQ20" s="418"/>
      <c r="MFR20" s="418"/>
      <c r="MFS20" s="418"/>
      <c r="MFT20" s="418"/>
      <c r="MFU20" s="418"/>
      <c r="MFV20" s="418"/>
      <c r="MFW20" s="418"/>
      <c r="MFX20" s="418"/>
      <c r="MFY20" s="418"/>
      <c r="MFZ20" s="418"/>
      <c r="MGA20" s="418"/>
      <c r="MGB20" s="418"/>
      <c r="MGC20" s="418"/>
      <c r="MGD20" s="418"/>
      <c r="MGE20" s="418"/>
      <c r="MGF20" s="418"/>
      <c r="MGG20" s="418"/>
      <c r="MGH20" s="418"/>
      <c r="MGI20" s="418"/>
      <c r="MGJ20" s="418"/>
      <c r="MGK20" s="418"/>
      <c r="MGL20" s="418"/>
      <c r="MGM20" s="418"/>
      <c r="MGN20" s="418"/>
      <c r="MGO20" s="418"/>
      <c r="MGP20" s="418"/>
      <c r="MGQ20" s="418"/>
      <c r="MGR20" s="418"/>
      <c r="MGS20" s="418"/>
      <c r="MGT20" s="418"/>
      <c r="MGU20" s="418"/>
      <c r="MGV20" s="418"/>
      <c r="MGW20" s="418"/>
      <c r="MGX20" s="418"/>
      <c r="MGY20" s="418"/>
      <c r="MGZ20" s="418"/>
      <c r="MHA20" s="418"/>
      <c r="MHB20" s="418"/>
      <c r="MHC20" s="418"/>
      <c r="MHD20" s="418"/>
      <c r="MHE20" s="418"/>
      <c r="MHF20" s="418"/>
      <c r="MHG20" s="418"/>
      <c r="MHH20" s="418"/>
      <c r="MHI20" s="418"/>
      <c r="MHJ20" s="418"/>
      <c r="MHK20" s="418"/>
      <c r="MHL20" s="418"/>
      <c r="MHM20" s="418"/>
      <c r="MHN20" s="418"/>
      <c r="MHO20" s="418"/>
      <c r="MHP20" s="418"/>
      <c r="MHQ20" s="418"/>
      <c r="MHR20" s="418"/>
      <c r="MHS20" s="418"/>
      <c r="MHT20" s="418"/>
      <c r="MHU20" s="418"/>
      <c r="MHV20" s="418"/>
      <c r="MHW20" s="418"/>
      <c r="MHX20" s="418"/>
      <c r="MHY20" s="418"/>
      <c r="MHZ20" s="418"/>
      <c r="MIA20" s="418"/>
      <c r="MIB20" s="418"/>
      <c r="MIC20" s="418"/>
      <c r="MID20" s="418"/>
      <c r="MIE20" s="418"/>
      <c r="MIF20" s="418"/>
      <c r="MIG20" s="418"/>
      <c r="MIH20" s="418"/>
      <c r="MII20" s="418"/>
      <c r="MIJ20" s="418"/>
      <c r="MIK20" s="418"/>
      <c r="MIL20" s="418"/>
      <c r="MIM20" s="418"/>
      <c r="MIN20" s="418"/>
      <c r="MIO20" s="418"/>
      <c r="MIP20" s="418"/>
      <c r="MIQ20" s="418"/>
      <c r="MIR20" s="418"/>
      <c r="MIS20" s="418"/>
      <c r="MIT20" s="418"/>
      <c r="MIU20" s="418"/>
      <c r="MIV20" s="418"/>
      <c r="MIW20" s="418"/>
      <c r="MIX20" s="418"/>
      <c r="MIY20" s="418"/>
      <c r="MIZ20" s="418"/>
      <c r="MJA20" s="418"/>
      <c r="MJB20" s="418"/>
      <c r="MJC20" s="418"/>
      <c r="MJD20" s="418"/>
      <c r="MJE20" s="418"/>
      <c r="MJF20" s="418"/>
      <c r="MJG20" s="418"/>
      <c r="MJH20" s="418"/>
      <c r="MJI20" s="418"/>
      <c r="MJJ20" s="418"/>
      <c r="MJK20" s="418"/>
      <c r="MJL20" s="418"/>
      <c r="MJM20" s="418"/>
      <c r="MJN20" s="418"/>
      <c r="MJO20" s="418"/>
      <c r="MJP20" s="418"/>
      <c r="MJQ20" s="418"/>
      <c r="MJR20" s="418"/>
      <c r="MJS20" s="418"/>
      <c r="MJT20" s="418"/>
      <c r="MJU20" s="418"/>
      <c r="MJV20" s="418"/>
      <c r="MJW20" s="418"/>
      <c r="MJX20" s="418"/>
      <c r="MJY20" s="418"/>
      <c r="MJZ20" s="418"/>
      <c r="MKA20" s="418"/>
      <c r="MKB20" s="418"/>
      <c r="MKC20" s="418"/>
      <c r="MKD20" s="418"/>
      <c r="MKE20" s="418"/>
      <c r="MKF20" s="418"/>
      <c r="MKG20" s="418"/>
      <c r="MKH20" s="418"/>
      <c r="MKI20" s="418"/>
      <c r="MKJ20" s="418"/>
      <c r="MKK20" s="418"/>
      <c r="MKL20" s="418"/>
      <c r="MKM20" s="418"/>
      <c r="MKN20" s="418"/>
      <c r="MKO20" s="418"/>
      <c r="MKP20" s="418"/>
      <c r="MKQ20" s="418"/>
      <c r="MKR20" s="418"/>
      <c r="MKS20" s="418"/>
      <c r="MKT20" s="418"/>
      <c r="MKU20" s="418"/>
      <c r="MKV20" s="418"/>
      <c r="MKW20" s="418"/>
      <c r="MKX20" s="418"/>
      <c r="MKY20" s="418"/>
      <c r="MKZ20" s="418"/>
      <c r="MLA20" s="418"/>
      <c r="MLB20" s="418"/>
      <c r="MLC20" s="418"/>
      <c r="MLD20" s="418"/>
      <c r="MLE20" s="418"/>
      <c r="MLF20" s="418"/>
      <c r="MLG20" s="418"/>
      <c r="MLH20" s="418"/>
      <c r="MLI20" s="418"/>
      <c r="MLJ20" s="418"/>
      <c r="MLK20" s="418"/>
      <c r="MLL20" s="418"/>
      <c r="MLM20" s="418"/>
      <c r="MLN20" s="418"/>
      <c r="MLO20" s="418"/>
      <c r="MLP20" s="418"/>
      <c r="MLQ20" s="418"/>
      <c r="MLR20" s="418"/>
      <c r="MLS20" s="418"/>
      <c r="MLT20" s="418"/>
      <c r="MLU20" s="418"/>
      <c r="MLV20" s="418"/>
      <c r="MLW20" s="418"/>
      <c r="MLX20" s="418"/>
      <c r="MLY20" s="418"/>
      <c r="MLZ20" s="418"/>
      <c r="MMA20" s="418"/>
      <c r="MMB20" s="418"/>
      <c r="MMC20" s="418"/>
      <c r="MMD20" s="418"/>
      <c r="MME20" s="418"/>
      <c r="MMF20" s="418"/>
      <c r="MMG20" s="418"/>
      <c r="MMH20" s="418"/>
      <c r="MMI20" s="418"/>
      <c r="MMJ20" s="418"/>
      <c r="MMK20" s="418"/>
      <c r="MML20" s="418"/>
      <c r="MMM20" s="418"/>
      <c r="MMN20" s="418"/>
      <c r="MMO20" s="418"/>
      <c r="MMP20" s="418"/>
      <c r="MMQ20" s="418"/>
      <c r="MMR20" s="418"/>
      <c r="MMS20" s="418"/>
      <c r="MMT20" s="418"/>
      <c r="MMU20" s="418"/>
      <c r="MMV20" s="418"/>
      <c r="MMW20" s="418"/>
      <c r="MMX20" s="418"/>
      <c r="MMY20" s="418"/>
      <c r="MMZ20" s="418"/>
      <c r="MNA20" s="418"/>
      <c r="MNB20" s="418"/>
      <c r="MNC20" s="418"/>
      <c r="MND20" s="418"/>
      <c r="MNE20" s="418"/>
      <c r="MNF20" s="418"/>
      <c r="MNG20" s="418"/>
      <c r="MNH20" s="418"/>
      <c r="MNI20" s="418"/>
      <c r="MNJ20" s="418"/>
      <c r="MNK20" s="418"/>
      <c r="MNL20" s="418"/>
      <c r="MNM20" s="418"/>
      <c r="MNN20" s="418"/>
      <c r="MNO20" s="418"/>
      <c r="MNP20" s="418"/>
      <c r="MNQ20" s="418"/>
      <c r="MNR20" s="418"/>
      <c r="MNS20" s="418"/>
      <c r="MNT20" s="418"/>
      <c r="MNU20" s="418"/>
      <c r="MNV20" s="418"/>
      <c r="MNW20" s="418"/>
      <c r="MNX20" s="418"/>
      <c r="MNY20" s="418"/>
      <c r="MNZ20" s="418"/>
      <c r="MOA20" s="418"/>
      <c r="MOB20" s="418"/>
      <c r="MOC20" s="418"/>
      <c r="MOD20" s="418"/>
      <c r="MOE20" s="418"/>
      <c r="MOF20" s="418"/>
      <c r="MOG20" s="418"/>
      <c r="MOH20" s="418"/>
      <c r="MOI20" s="418"/>
      <c r="MOJ20" s="418"/>
      <c r="MOK20" s="418"/>
      <c r="MOL20" s="418"/>
      <c r="MOM20" s="418"/>
      <c r="MON20" s="418"/>
      <c r="MOO20" s="418"/>
      <c r="MOP20" s="418"/>
      <c r="MOQ20" s="418"/>
      <c r="MOR20" s="418"/>
      <c r="MOS20" s="418"/>
      <c r="MOT20" s="418"/>
      <c r="MOU20" s="418"/>
      <c r="MOV20" s="418"/>
      <c r="MOW20" s="418"/>
      <c r="MOX20" s="418"/>
      <c r="MOY20" s="418"/>
      <c r="MOZ20" s="418"/>
      <c r="MPA20" s="418"/>
      <c r="MPB20" s="418"/>
      <c r="MPC20" s="418"/>
      <c r="MPD20" s="418"/>
      <c r="MPE20" s="418"/>
      <c r="MPF20" s="418"/>
      <c r="MPG20" s="418"/>
      <c r="MPH20" s="418"/>
      <c r="MPI20" s="418"/>
      <c r="MPJ20" s="418"/>
      <c r="MPK20" s="418"/>
      <c r="MPL20" s="418"/>
      <c r="MPM20" s="418"/>
      <c r="MPN20" s="418"/>
      <c r="MPO20" s="418"/>
      <c r="MPP20" s="418"/>
      <c r="MPQ20" s="418"/>
      <c r="MPR20" s="418"/>
      <c r="MPS20" s="418"/>
      <c r="MPT20" s="418"/>
      <c r="MPU20" s="418"/>
      <c r="MPV20" s="418"/>
      <c r="MPW20" s="418"/>
      <c r="MPX20" s="418"/>
      <c r="MPY20" s="418"/>
      <c r="MPZ20" s="418"/>
      <c r="MQA20" s="418"/>
      <c r="MQB20" s="418"/>
      <c r="MQC20" s="418"/>
      <c r="MQD20" s="418"/>
      <c r="MQE20" s="418"/>
      <c r="MQF20" s="418"/>
      <c r="MQG20" s="418"/>
      <c r="MQH20" s="418"/>
      <c r="MQI20" s="418"/>
      <c r="MQJ20" s="418"/>
      <c r="MQK20" s="418"/>
      <c r="MQL20" s="418"/>
      <c r="MQM20" s="418"/>
      <c r="MQN20" s="418"/>
      <c r="MQO20" s="418"/>
      <c r="MQP20" s="418"/>
      <c r="MQQ20" s="418"/>
      <c r="MQR20" s="418"/>
      <c r="MQS20" s="418"/>
      <c r="MQT20" s="418"/>
      <c r="MQU20" s="418"/>
      <c r="MQV20" s="418"/>
      <c r="MQW20" s="418"/>
      <c r="MQX20" s="418"/>
      <c r="MQY20" s="418"/>
      <c r="MQZ20" s="418"/>
      <c r="MRA20" s="418"/>
      <c r="MRB20" s="418"/>
      <c r="MRC20" s="418"/>
      <c r="MRD20" s="418"/>
      <c r="MRE20" s="418"/>
      <c r="MRF20" s="418"/>
      <c r="MRG20" s="418"/>
      <c r="MRH20" s="418"/>
      <c r="MRI20" s="418"/>
      <c r="MRJ20" s="418"/>
      <c r="MRK20" s="418"/>
      <c r="MRL20" s="418"/>
      <c r="MRM20" s="418"/>
      <c r="MRN20" s="418"/>
      <c r="MRO20" s="418"/>
      <c r="MRP20" s="418"/>
      <c r="MRQ20" s="418"/>
      <c r="MRR20" s="418"/>
      <c r="MRS20" s="418"/>
      <c r="MRT20" s="418"/>
      <c r="MRU20" s="418"/>
      <c r="MRV20" s="418"/>
      <c r="MRW20" s="418"/>
      <c r="MRX20" s="418"/>
      <c r="MRY20" s="418"/>
      <c r="MRZ20" s="418"/>
      <c r="MSA20" s="418"/>
      <c r="MSB20" s="418"/>
      <c r="MSC20" s="418"/>
      <c r="MSD20" s="418"/>
      <c r="MSE20" s="418"/>
      <c r="MSF20" s="418"/>
      <c r="MSG20" s="418"/>
      <c r="MSH20" s="418"/>
      <c r="MSI20" s="418"/>
      <c r="MSJ20" s="418"/>
      <c r="MSK20" s="418"/>
      <c r="MSL20" s="418"/>
      <c r="MSM20" s="418"/>
      <c r="MSN20" s="418"/>
      <c r="MSO20" s="418"/>
      <c r="MSP20" s="418"/>
      <c r="MSQ20" s="418"/>
      <c r="MSR20" s="418"/>
      <c r="MSS20" s="418"/>
      <c r="MST20" s="418"/>
      <c r="MSU20" s="418"/>
      <c r="MSV20" s="418"/>
      <c r="MSW20" s="418"/>
      <c r="MSX20" s="418"/>
      <c r="MSY20" s="418"/>
      <c r="MSZ20" s="418"/>
      <c r="MTA20" s="418"/>
      <c r="MTB20" s="418"/>
      <c r="MTC20" s="418"/>
      <c r="MTD20" s="418"/>
      <c r="MTE20" s="418"/>
      <c r="MTF20" s="418"/>
      <c r="MTG20" s="418"/>
      <c r="MTH20" s="418"/>
      <c r="MTI20" s="418"/>
      <c r="MTJ20" s="418"/>
      <c r="MTK20" s="418"/>
      <c r="MTL20" s="418"/>
      <c r="MTM20" s="418"/>
      <c r="MTN20" s="418"/>
      <c r="MTO20" s="418"/>
      <c r="MTP20" s="418"/>
      <c r="MTQ20" s="418"/>
      <c r="MTR20" s="418"/>
      <c r="MTS20" s="418"/>
      <c r="MTT20" s="418"/>
      <c r="MTU20" s="418"/>
      <c r="MTV20" s="418"/>
      <c r="MTW20" s="418"/>
      <c r="MTX20" s="418"/>
      <c r="MTY20" s="418"/>
      <c r="MTZ20" s="418"/>
      <c r="MUA20" s="418"/>
      <c r="MUB20" s="418"/>
      <c r="MUC20" s="418"/>
      <c r="MUD20" s="418"/>
      <c r="MUE20" s="418"/>
      <c r="MUF20" s="418"/>
      <c r="MUG20" s="418"/>
      <c r="MUH20" s="418"/>
      <c r="MUI20" s="418"/>
      <c r="MUJ20" s="418"/>
      <c r="MUK20" s="418"/>
      <c r="MUL20" s="418"/>
      <c r="MUM20" s="418"/>
      <c r="MUN20" s="418"/>
      <c r="MUO20" s="418"/>
      <c r="MUP20" s="418"/>
      <c r="MUQ20" s="418"/>
      <c r="MUR20" s="418"/>
      <c r="MUS20" s="418"/>
      <c r="MUT20" s="418"/>
      <c r="MUU20" s="418"/>
      <c r="MUV20" s="418"/>
      <c r="MUW20" s="418"/>
      <c r="MUX20" s="418"/>
      <c r="MUY20" s="418"/>
      <c r="MUZ20" s="418"/>
      <c r="MVA20" s="418"/>
      <c r="MVB20" s="418"/>
      <c r="MVC20" s="418"/>
      <c r="MVD20" s="418"/>
      <c r="MVE20" s="418"/>
      <c r="MVF20" s="418"/>
      <c r="MVG20" s="418"/>
      <c r="MVH20" s="418"/>
      <c r="MVI20" s="418"/>
      <c r="MVJ20" s="418"/>
      <c r="MVK20" s="418"/>
      <c r="MVL20" s="418"/>
      <c r="MVM20" s="418"/>
      <c r="MVN20" s="418"/>
      <c r="MVO20" s="418"/>
      <c r="MVP20" s="418"/>
      <c r="MVQ20" s="418"/>
      <c r="MVR20" s="418"/>
      <c r="MVS20" s="418"/>
      <c r="MVT20" s="418"/>
      <c r="MVU20" s="418"/>
      <c r="MVV20" s="418"/>
      <c r="MVW20" s="418"/>
      <c r="MVX20" s="418"/>
      <c r="MVY20" s="418"/>
      <c r="MVZ20" s="418"/>
      <c r="MWA20" s="418"/>
      <c r="MWB20" s="418"/>
      <c r="MWC20" s="418"/>
      <c r="MWD20" s="418"/>
      <c r="MWE20" s="418"/>
      <c r="MWF20" s="418"/>
      <c r="MWG20" s="418"/>
      <c r="MWH20" s="418"/>
      <c r="MWI20" s="418"/>
      <c r="MWJ20" s="418"/>
      <c r="MWK20" s="418"/>
      <c r="MWL20" s="418"/>
      <c r="MWM20" s="418"/>
      <c r="MWN20" s="418"/>
      <c r="MWO20" s="418"/>
      <c r="MWP20" s="418"/>
      <c r="MWQ20" s="418"/>
      <c r="MWR20" s="418"/>
      <c r="MWS20" s="418"/>
      <c r="MWT20" s="418"/>
      <c r="MWU20" s="418"/>
      <c r="MWV20" s="418"/>
      <c r="MWW20" s="418"/>
      <c r="MWX20" s="418"/>
      <c r="MWY20" s="418"/>
      <c r="MWZ20" s="418"/>
      <c r="MXA20" s="418"/>
      <c r="MXB20" s="418"/>
      <c r="MXC20" s="418"/>
      <c r="MXD20" s="418"/>
      <c r="MXE20" s="418"/>
      <c r="MXF20" s="418"/>
      <c r="MXG20" s="418"/>
      <c r="MXH20" s="418"/>
      <c r="MXI20" s="418"/>
      <c r="MXJ20" s="418"/>
      <c r="MXK20" s="418"/>
      <c r="MXL20" s="418"/>
      <c r="MXM20" s="418"/>
      <c r="MXN20" s="418"/>
      <c r="MXO20" s="418"/>
      <c r="MXP20" s="418"/>
      <c r="MXQ20" s="418"/>
      <c r="MXR20" s="418"/>
      <c r="MXS20" s="418"/>
      <c r="MXT20" s="418"/>
      <c r="MXU20" s="418"/>
      <c r="MXV20" s="418"/>
      <c r="MXW20" s="418"/>
      <c r="MXX20" s="418"/>
      <c r="MXY20" s="418"/>
      <c r="MXZ20" s="418"/>
      <c r="MYA20" s="418"/>
      <c r="MYB20" s="418"/>
      <c r="MYC20" s="418"/>
      <c r="MYD20" s="418"/>
      <c r="MYE20" s="418"/>
      <c r="MYF20" s="418"/>
      <c r="MYG20" s="418"/>
      <c r="MYH20" s="418"/>
      <c r="MYI20" s="418"/>
      <c r="MYJ20" s="418"/>
      <c r="MYK20" s="418"/>
      <c r="MYL20" s="418"/>
      <c r="MYM20" s="418"/>
      <c r="MYN20" s="418"/>
      <c r="MYO20" s="418"/>
      <c r="MYP20" s="418"/>
      <c r="MYQ20" s="418"/>
      <c r="MYR20" s="418"/>
      <c r="MYS20" s="418"/>
      <c r="MYT20" s="418"/>
      <c r="MYU20" s="418"/>
      <c r="MYV20" s="418"/>
      <c r="MYW20" s="418"/>
      <c r="MYX20" s="418"/>
      <c r="MYY20" s="418"/>
      <c r="MYZ20" s="418"/>
      <c r="MZA20" s="418"/>
      <c r="MZB20" s="418"/>
      <c r="MZC20" s="418"/>
      <c r="MZD20" s="418"/>
      <c r="MZE20" s="418"/>
      <c r="MZF20" s="418"/>
      <c r="MZG20" s="418"/>
      <c r="MZH20" s="418"/>
      <c r="MZI20" s="418"/>
      <c r="MZJ20" s="418"/>
      <c r="MZK20" s="418"/>
      <c r="MZL20" s="418"/>
      <c r="MZM20" s="418"/>
      <c r="MZN20" s="418"/>
      <c r="MZO20" s="418"/>
      <c r="MZP20" s="418"/>
      <c r="MZQ20" s="418"/>
      <c r="MZR20" s="418"/>
      <c r="MZS20" s="418"/>
      <c r="MZT20" s="418"/>
      <c r="MZU20" s="418"/>
      <c r="MZV20" s="418"/>
      <c r="MZW20" s="418"/>
      <c r="MZX20" s="418"/>
      <c r="MZY20" s="418"/>
      <c r="MZZ20" s="418"/>
      <c r="NAA20" s="418"/>
      <c r="NAB20" s="418"/>
      <c r="NAC20" s="418"/>
      <c r="NAD20" s="418"/>
      <c r="NAE20" s="418"/>
      <c r="NAF20" s="418"/>
      <c r="NAG20" s="418"/>
      <c r="NAH20" s="418"/>
      <c r="NAI20" s="418"/>
      <c r="NAJ20" s="418"/>
      <c r="NAK20" s="418"/>
      <c r="NAL20" s="418"/>
      <c r="NAM20" s="418"/>
      <c r="NAN20" s="418"/>
      <c r="NAO20" s="418"/>
      <c r="NAP20" s="418"/>
      <c r="NAQ20" s="418"/>
      <c r="NAR20" s="418"/>
      <c r="NAS20" s="418"/>
      <c r="NAT20" s="418"/>
      <c r="NAU20" s="418"/>
      <c r="NAV20" s="418"/>
      <c r="NAW20" s="418"/>
      <c r="NAX20" s="418"/>
      <c r="NAY20" s="418"/>
      <c r="NAZ20" s="418"/>
      <c r="NBA20" s="418"/>
      <c r="NBB20" s="418"/>
      <c r="NBC20" s="418"/>
      <c r="NBD20" s="418"/>
      <c r="NBE20" s="418"/>
      <c r="NBF20" s="418"/>
      <c r="NBG20" s="418"/>
      <c r="NBH20" s="418"/>
      <c r="NBI20" s="418"/>
      <c r="NBJ20" s="418"/>
      <c r="NBK20" s="418"/>
      <c r="NBL20" s="418"/>
      <c r="NBM20" s="418"/>
      <c r="NBN20" s="418"/>
      <c r="NBO20" s="418"/>
      <c r="NBP20" s="418"/>
      <c r="NBQ20" s="418"/>
      <c r="NBR20" s="418"/>
      <c r="NBS20" s="418"/>
      <c r="NBT20" s="418"/>
      <c r="NBU20" s="418"/>
      <c r="NBV20" s="418"/>
      <c r="NBW20" s="418"/>
      <c r="NBX20" s="418"/>
      <c r="NBY20" s="418"/>
      <c r="NBZ20" s="418"/>
      <c r="NCA20" s="418"/>
      <c r="NCB20" s="418"/>
      <c r="NCC20" s="418"/>
      <c r="NCD20" s="418"/>
      <c r="NCE20" s="418"/>
      <c r="NCF20" s="418"/>
      <c r="NCG20" s="418"/>
      <c r="NCH20" s="418"/>
      <c r="NCI20" s="418"/>
      <c r="NCJ20" s="418"/>
      <c r="NCK20" s="418"/>
      <c r="NCL20" s="418"/>
      <c r="NCM20" s="418"/>
      <c r="NCN20" s="418"/>
      <c r="NCO20" s="418"/>
      <c r="NCP20" s="418"/>
      <c r="NCQ20" s="418"/>
      <c r="NCR20" s="418"/>
      <c r="NCS20" s="418"/>
      <c r="NCT20" s="418"/>
      <c r="NCU20" s="418"/>
      <c r="NCV20" s="418"/>
      <c r="NCW20" s="418"/>
      <c r="NCX20" s="418"/>
      <c r="NCY20" s="418"/>
      <c r="NCZ20" s="418"/>
      <c r="NDA20" s="418"/>
      <c r="NDB20" s="418"/>
      <c r="NDC20" s="418"/>
      <c r="NDD20" s="418"/>
      <c r="NDE20" s="418"/>
      <c r="NDF20" s="418"/>
      <c r="NDG20" s="418"/>
      <c r="NDH20" s="418"/>
      <c r="NDI20" s="418"/>
      <c r="NDJ20" s="418"/>
      <c r="NDK20" s="418"/>
      <c r="NDL20" s="418"/>
      <c r="NDM20" s="418"/>
      <c r="NDN20" s="418"/>
      <c r="NDO20" s="418"/>
      <c r="NDP20" s="418"/>
      <c r="NDQ20" s="418"/>
      <c r="NDR20" s="418"/>
      <c r="NDS20" s="418"/>
      <c r="NDT20" s="418"/>
      <c r="NDU20" s="418"/>
      <c r="NDV20" s="418"/>
      <c r="NDW20" s="418"/>
      <c r="NDX20" s="418"/>
      <c r="NDY20" s="418"/>
      <c r="NDZ20" s="418"/>
      <c r="NEA20" s="418"/>
      <c r="NEB20" s="418"/>
      <c r="NEC20" s="418"/>
      <c r="NED20" s="418"/>
      <c r="NEE20" s="418"/>
      <c r="NEF20" s="418"/>
      <c r="NEG20" s="418"/>
      <c r="NEH20" s="418"/>
      <c r="NEI20" s="418"/>
      <c r="NEJ20" s="418"/>
      <c r="NEK20" s="418"/>
      <c r="NEL20" s="418"/>
      <c r="NEM20" s="418"/>
      <c r="NEN20" s="418"/>
      <c r="NEO20" s="418"/>
      <c r="NEP20" s="418"/>
      <c r="NEQ20" s="418"/>
      <c r="NER20" s="418"/>
      <c r="NES20" s="418"/>
      <c r="NET20" s="418"/>
      <c r="NEU20" s="418"/>
      <c r="NEV20" s="418"/>
      <c r="NEW20" s="418"/>
      <c r="NEX20" s="418"/>
      <c r="NEY20" s="418"/>
      <c r="NEZ20" s="418"/>
      <c r="NFA20" s="418"/>
      <c r="NFB20" s="418"/>
      <c r="NFC20" s="418"/>
      <c r="NFD20" s="418"/>
      <c r="NFE20" s="418"/>
      <c r="NFF20" s="418"/>
      <c r="NFG20" s="418"/>
      <c r="NFH20" s="418"/>
      <c r="NFI20" s="418"/>
      <c r="NFJ20" s="418"/>
      <c r="NFK20" s="418"/>
      <c r="NFL20" s="418"/>
      <c r="NFM20" s="418"/>
      <c r="NFN20" s="418"/>
      <c r="NFO20" s="418"/>
      <c r="NFP20" s="418"/>
      <c r="NFQ20" s="418"/>
      <c r="NFR20" s="418"/>
      <c r="NFS20" s="418"/>
      <c r="NFT20" s="418"/>
      <c r="NFU20" s="418"/>
      <c r="NFV20" s="418"/>
      <c r="NFW20" s="418"/>
      <c r="NFX20" s="418"/>
      <c r="NFY20" s="418"/>
      <c r="NFZ20" s="418"/>
      <c r="NGA20" s="418"/>
      <c r="NGB20" s="418"/>
      <c r="NGC20" s="418"/>
      <c r="NGD20" s="418"/>
      <c r="NGE20" s="418"/>
      <c r="NGF20" s="418"/>
      <c r="NGG20" s="418"/>
      <c r="NGH20" s="418"/>
      <c r="NGI20" s="418"/>
      <c r="NGJ20" s="418"/>
      <c r="NGK20" s="418"/>
      <c r="NGL20" s="418"/>
      <c r="NGM20" s="418"/>
      <c r="NGN20" s="418"/>
      <c r="NGO20" s="418"/>
      <c r="NGP20" s="418"/>
      <c r="NGQ20" s="418"/>
      <c r="NGR20" s="418"/>
      <c r="NGS20" s="418"/>
      <c r="NGT20" s="418"/>
      <c r="NGU20" s="418"/>
      <c r="NGV20" s="418"/>
      <c r="NGW20" s="418"/>
      <c r="NGX20" s="418"/>
      <c r="NGY20" s="418"/>
      <c r="NGZ20" s="418"/>
      <c r="NHA20" s="418"/>
      <c r="NHB20" s="418"/>
      <c r="NHC20" s="418"/>
      <c r="NHD20" s="418"/>
      <c r="NHE20" s="418"/>
      <c r="NHF20" s="418"/>
      <c r="NHG20" s="418"/>
      <c r="NHH20" s="418"/>
      <c r="NHI20" s="418"/>
      <c r="NHJ20" s="418"/>
      <c r="NHK20" s="418"/>
      <c r="NHL20" s="418"/>
      <c r="NHM20" s="418"/>
      <c r="NHN20" s="418"/>
      <c r="NHO20" s="418"/>
      <c r="NHP20" s="418"/>
      <c r="NHQ20" s="418"/>
      <c r="NHR20" s="418"/>
      <c r="NHS20" s="418"/>
      <c r="NHT20" s="418"/>
      <c r="NHU20" s="418"/>
      <c r="NHV20" s="418"/>
      <c r="NHW20" s="418"/>
      <c r="NHX20" s="418"/>
      <c r="NHY20" s="418"/>
      <c r="NHZ20" s="418"/>
      <c r="NIA20" s="418"/>
      <c r="NIB20" s="418"/>
      <c r="NIC20" s="418"/>
      <c r="NID20" s="418"/>
      <c r="NIE20" s="418"/>
      <c r="NIF20" s="418"/>
      <c r="NIG20" s="418"/>
      <c r="NIH20" s="418"/>
      <c r="NII20" s="418"/>
      <c r="NIJ20" s="418"/>
      <c r="NIK20" s="418"/>
      <c r="NIL20" s="418"/>
      <c r="NIM20" s="418"/>
      <c r="NIN20" s="418"/>
      <c r="NIO20" s="418"/>
      <c r="NIP20" s="418"/>
      <c r="NIQ20" s="418"/>
      <c r="NIR20" s="418"/>
      <c r="NIS20" s="418"/>
      <c r="NIT20" s="418"/>
      <c r="NIU20" s="418"/>
      <c r="NIV20" s="418"/>
      <c r="NIW20" s="418"/>
      <c r="NIX20" s="418"/>
      <c r="NIY20" s="418"/>
      <c r="NIZ20" s="418"/>
      <c r="NJA20" s="418"/>
      <c r="NJB20" s="418"/>
      <c r="NJC20" s="418"/>
      <c r="NJD20" s="418"/>
      <c r="NJE20" s="418"/>
      <c r="NJF20" s="418"/>
      <c r="NJG20" s="418"/>
      <c r="NJH20" s="418"/>
      <c r="NJI20" s="418"/>
      <c r="NJJ20" s="418"/>
      <c r="NJK20" s="418"/>
      <c r="NJL20" s="418"/>
      <c r="NJM20" s="418"/>
      <c r="NJN20" s="418"/>
      <c r="NJO20" s="418"/>
      <c r="NJP20" s="418"/>
      <c r="NJQ20" s="418"/>
      <c r="NJR20" s="418"/>
      <c r="NJS20" s="418"/>
      <c r="NJT20" s="418"/>
      <c r="NJU20" s="418"/>
      <c r="NJV20" s="418"/>
      <c r="NJW20" s="418"/>
      <c r="NJX20" s="418"/>
      <c r="NJY20" s="418"/>
      <c r="NJZ20" s="418"/>
      <c r="NKA20" s="418"/>
      <c r="NKB20" s="418"/>
      <c r="NKC20" s="418"/>
      <c r="NKD20" s="418"/>
      <c r="NKE20" s="418"/>
      <c r="NKF20" s="418"/>
      <c r="NKG20" s="418"/>
      <c r="NKH20" s="418"/>
      <c r="NKI20" s="418"/>
      <c r="NKJ20" s="418"/>
      <c r="NKK20" s="418"/>
      <c r="NKL20" s="418"/>
      <c r="NKM20" s="418"/>
      <c r="NKN20" s="418"/>
      <c r="NKO20" s="418"/>
      <c r="NKP20" s="418"/>
      <c r="NKQ20" s="418"/>
      <c r="NKR20" s="418"/>
      <c r="NKS20" s="418"/>
      <c r="NKT20" s="418"/>
      <c r="NKU20" s="418"/>
      <c r="NKV20" s="418"/>
      <c r="NKW20" s="418"/>
      <c r="NKX20" s="418"/>
      <c r="NKY20" s="418"/>
      <c r="NKZ20" s="418"/>
      <c r="NLA20" s="418"/>
      <c r="NLB20" s="418"/>
      <c r="NLC20" s="418"/>
      <c r="NLD20" s="418"/>
      <c r="NLE20" s="418"/>
      <c r="NLF20" s="418"/>
      <c r="NLG20" s="418"/>
      <c r="NLH20" s="418"/>
      <c r="NLI20" s="418"/>
      <c r="NLJ20" s="418"/>
      <c r="NLK20" s="418"/>
      <c r="NLL20" s="418"/>
      <c r="NLM20" s="418"/>
      <c r="NLN20" s="418"/>
      <c r="NLO20" s="418"/>
      <c r="NLP20" s="418"/>
      <c r="NLQ20" s="418"/>
      <c r="NLR20" s="418"/>
      <c r="NLS20" s="418"/>
      <c r="NLT20" s="418"/>
      <c r="NLU20" s="418"/>
      <c r="NLV20" s="418"/>
      <c r="NLW20" s="418"/>
      <c r="NLX20" s="418"/>
      <c r="NLY20" s="418"/>
      <c r="NLZ20" s="418"/>
      <c r="NMA20" s="418"/>
      <c r="NMB20" s="418"/>
      <c r="NMC20" s="418"/>
      <c r="NMD20" s="418"/>
      <c r="NME20" s="418"/>
      <c r="NMF20" s="418"/>
      <c r="NMG20" s="418"/>
      <c r="NMH20" s="418"/>
      <c r="NMI20" s="418"/>
      <c r="NMJ20" s="418"/>
      <c r="NMK20" s="418"/>
      <c r="NML20" s="418"/>
      <c r="NMM20" s="418"/>
      <c r="NMN20" s="418"/>
      <c r="NMO20" s="418"/>
      <c r="NMP20" s="418"/>
      <c r="NMQ20" s="418"/>
      <c r="NMR20" s="418"/>
      <c r="NMS20" s="418"/>
      <c r="NMT20" s="418"/>
      <c r="NMU20" s="418"/>
      <c r="NMV20" s="418"/>
      <c r="NMW20" s="418"/>
      <c r="NMX20" s="418"/>
      <c r="NMY20" s="418"/>
      <c r="NMZ20" s="418"/>
      <c r="NNA20" s="418"/>
      <c r="NNB20" s="418"/>
      <c r="NNC20" s="418"/>
      <c r="NND20" s="418"/>
      <c r="NNE20" s="418"/>
      <c r="NNF20" s="418"/>
      <c r="NNG20" s="418"/>
      <c r="NNH20" s="418"/>
      <c r="NNI20" s="418"/>
      <c r="NNJ20" s="418"/>
      <c r="NNK20" s="418"/>
      <c r="NNL20" s="418"/>
      <c r="NNM20" s="418"/>
      <c r="NNN20" s="418"/>
      <c r="NNO20" s="418"/>
      <c r="NNP20" s="418"/>
      <c r="NNQ20" s="418"/>
      <c r="NNR20" s="418"/>
      <c r="NNS20" s="418"/>
      <c r="NNT20" s="418"/>
      <c r="NNU20" s="418"/>
      <c r="NNV20" s="418"/>
      <c r="NNW20" s="418"/>
      <c r="NNX20" s="418"/>
      <c r="NNY20" s="418"/>
      <c r="NNZ20" s="418"/>
      <c r="NOA20" s="418"/>
      <c r="NOB20" s="418"/>
      <c r="NOC20" s="418"/>
      <c r="NOD20" s="418"/>
      <c r="NOE20" s="418"/>
      <c r="NOF20" s="418"/>
      <c r="NOG20" s="418"/>
      <c r="NOH20" s="418"/>
      <c r="NOI20" s="418"/>
      <c r="NOJ20" s="418"/>
      <c r="NOK20" s="418"/>
      <c r="NOL20" s="418"/>
      <c r="NOM20" s="418"/>
      <c r="NON20" s="418"/>
      <c r="NOO20" s="418"/>
      <c r="NOP20" s="418"/>
      <c r="NOQ20" s="418"/>
      <c r="NOR20" s="418"/>
      <c r="NOS20" s="418"/>
      <c r="NOT20" s="418"/>
      <c r="NOU20" s="418"/>
      <c r="NOV20" s="418"/>
      <c r="NOW20" s="418"/>
      <c r="NOX20" s="418"/>
      <c r="NOY20" s="418"/>
      <c r="NOZ20" s="418"/>
      <c r="NPA20" s="418"/>
      <c r="NPB20" s="418"/>
      <c r="NPC20" s="418"/>
      <c r="NPD20" s="418"/>
      <c r="NPE20" s="418"/>
      <c r="NPF20" s="418"/>
      <c r="NPG20" s="418"/>
      <c r="NPH20" s="418"/>
      <c r="NPI20" s="418"/>
      <c r="NPJ20" s="418"/>
      <c r="NPK20" s="418"/>
      <c r="NPL20" s="418"/>
      <c r="NPM20" s="418"/>
      <c r="NPN20" s="418"/>
      <c r="NPO20" s="418"/>
      <c r="NPP20" s="418"/>
      <c r="NPQ20" s="418"/>
      <c r="NPR20" s="418"/>
      <c r="NPS20" s="418"/>
      <c r="NPT20" s="418"/>
      <c r="NPU20" s="418"/>
      <c r="NPV20" s="418"/>
      <c r="NPW20" s="418"/>
      <c r="NPX20" s="418"/>
      <c r="NPY20" s="418"/>
      <c r="NPZ20" s="418"/>
      <c r="NQA20" s="418"/>
      <c r="NQB20" s="418"/>
      <c r="NQC20" s="418"/>
      <c r="NQD20" s="418"/>
      <c r="NQE20" s="418"/>
      <c r="NQF20" s="418"/>
      <c r="NQG20" s="418"/>
      <c r="NQH20" s="418"/>
      <c r="NQI20" s="418"/>
      <c r="NQJ20" s="418"/>
      <c r="NQK20" s="418"/>
      <c r="NQL20" s="418"/>
      <c r="NQM20" s="418"/>
      <c r="NQN20" s="418"/>
      <c r="NQO20" s="418"/>
      <c r="NQP20" s="418"/>
      <c r="NQQ20" s="418"/>
      <c r="NQR20" s="418"/>
      <c r="NQS20" s="418"/>
      <c r="NQT20" s="418"/>
      <c r="NQU20" s="418"/>
      <c r="NQV20" s="418"/>
      <c r="NQW20" s="418"/>
      <c r="NQX20" s="418"/>
      <c r="NQY20" s="418"/>
      <c r="NQZ20" s="418"/>
      <c r="NRA20" s="418"/>
      <c r="NRB20" s="418"/>
      <c r="NRC20" s="418"/>
      <c r="NRD20" s="418"/>
      <c r="NRE20" s="418"/>
      <c r="NRF20" s="418"/>
      <c r="NRG20" s="418"/>
      <c r="NRH20" s="418"/>
      <c r="NRI20" s="418"/>
      <c r="NRJ20" s="418"/>
      <c r="NRK20" s="418"/>
      <c r="NRL20" s="418"/>
      <c r="NRM20" s="418"/>
      <c r="NRN20" s="418"/>
      <c r="NRO20" s="418"/>
      <c r="NRP20" s="418"/>
      <c r="NRQ20" s="418"/>
      <c r="NRR20" s="418"/>
      <c r="NRS20" s="418"/>
      <c r="NRT20" s="418"/>
      <c r="NRU20" s="418"/>
      <c r="NRV20" s="418"/>
      <c r="NRW20" s="418"/>
      <c r="NRX20" s="418"/>
      <c r="NRY20" s="418"/>
      <c r="NRZ20" s="418"/>
      <c r="NSA20" s="418"/>
      <c r="NSB20" s="418"/>
      <c r="NSC20" s="418"/>
      <c r="NSD20" s="418"/>
      <c r="NSE20" s="418"/>
      <c r="NSF20" s="418"/>
      <c r="NSG20" s="418"/>
      <c r="NSH20" s="418"/>
      <c r="NSI20" s="418"/>
      <c r="NSJ20" s="418"/>
      <c r="NSK20" s="418"/>
      <c r="NSL20" s="418"/>
      <c r="NSM20" s="418"/>
      <c r="NSN20" s="418"/>
      <c r="NSO20" s="418"/>
      <c r="NSP20" s="418"/>
      <c r="NSQ20" s="418"/>
      <c r="NSR20" s="418"/>
      <c r="NSS20" s="418"/>
      <c r="NST20" s="418"/>
      <c r="NSU20" s="418"/>
      <c r="NSV20" s="418"/>
      <c r="NSW20" s="418"/>
      <c r="NSX20" s="418"/>
      <c r="NSY20" s="418"/>
      <c r="NSZ20" s="418"/>
      <c r="NTA20" s="418"/>
      <c r="NTB20" s="418"/>
      <c r="NTC20" s="418"/>
      <c r="NTD20" s="418"/>
      <c r="NTE20" s="418"/>
      <c r="NTF20" s="418"/>
      <c r="NTG20" s="418"/>
      <c r="NTH20" s="418"/>
      <c r="NTI20" s="418"/>
      <c r="NTJ20" s="418"/>
      <c r="NTK20" s="418"/>
      <c r="NTL20" s="418"/>
      <c r="NTM20" s="418"/>
      <c r="NTN20" s="418"/>
      <c r="NTO20" s="418"/>
      <c r="NTP20" s="418"/>
      <c r="NTQ20" s="418"/>
      <c r="NTR20" s="418"/>
      <c r="NTS20" s="418"/>
      <c r="NTT20" s="418"/>
      <c r="NTU20" s="418"/>
      <c r="NTV20" s="418"/>
      <c r="NTW20" s="418"/>
      <c r="NTX20" s="418"/>
      <c r="NTY20" s="418"/>
      <c r="NTZ20" s="418"/>
      <c r="NUA20" s="418"/>
      <c r="NUB20" s="418"/>
      <c r="NUC20" s="418"/>
      <c r="NUD20" s="418"/>
      <c r="NUE20" s="418"/>
      <c r="NUF20" s="418"/>
      <c r="NUG20" s="418"/>
      <c r="NUH20" s="418"/>
      <c r="NUI20" s="418"/>
      <c r="NUJ20" s="418"/>
      <c r="NUK20" s="418"/>
      <c r="NUL20" s="418"/>
      <c r="NUM20" s="418"/>
      <c r="NUN20" s="418"/>
      <c r="NUO20" s="418"/>
      <c r="NUP20" s="418"/>
      <c r="NUQ20" s="418"/>
      <c r="NUR20" s="418"/>
      <c r="NUS20" s="418"/>
      <c r="NUT20" s="418"/>
      <c r="NUU20" s="418"/>
      <c r="NUV20" s="418"/>
      <c r="NUW20" s="418"/>
      <c r="NUX20" s="418"/>
      <c r="NUY20" s="418"/>
      <c r="NUZ20" s="418"/>
      <c r="NVA20" s="418"/>
      <c r="NVB20" s="418"/>
      <c r="NVC20" s="418"/>
      <c r="NVD20" s="418"/>
      <c r="NVE20" s="418"/>
      <c r="NVF20" s="418"/>
      <c r="NVG20" s="418"/>
      <c r="NVH20" s="418"/>
      <c r="NVI20" s="418"/>
      <c r="NVJ20" s="418"/>
      <c r="NVK20" s="418"/>
      <c r="NVL20" s="418"/>
      <c r="NVM20" s="418"/>
      <c r="NVN20" s="418"/>
      <c r="NVO20" s="418"/>
      <c r="NVP20" s="418"/>
      <c r="NVQ20" s="418"/>
      <c r="NVR20" s="418"/>
      <c r="NVS20" s="418"/>
      <c r="NVT20" s="418"/>
      <c r="NVU20" s="418"/>
      <c r="NVV20" s="418"/>
      <c r="NVW20" s="418"/>
      <c r="NVX20" s="418"/>
      <c r="NVY20" s="418"/>
      <c r="NVZ20" s="418"/>
      <c r="NWA20" s="418"/>
      <c r="NWB20" s="418"/>
      <c r="NWC20" s="418"/>
      <c r="NWD20" s="418"/>
      <c r="NWE20" s="418"/>
      <c r="NWF20" s="418"/>
      <c r="NWG20" s="418"/>
      <c r="NWH20" s="418"/>
      <c r="NWI20" s="418"/>
      <c r="NWJ20" s="418"/>
      <c r="NWK20" s="418"/>
      <c r="NWL20" s="418"/>
      <c r="NWM20" s="418"/>
      <c r="NWN20" s="418"/>
      <c r="NWO20" s="418"/>
      <c r="NWP20" s="418"/>
      <c r="NWQ20" s="418"/>
      <c r="NWR20" s="418"/>
      <c r="NWS20" s="418"/>
      <c r="NWT20" s="418"/>
      <c r="NWU20" s="418"/>
      <c r="NWV20" s="418"/>
      <c r="NWW20" s="418"/>
      <c r="NWX20" s="418"/>
      <c r="NWY20" s="418"/>
      <c r="NWZ20" s="418"/>
      <c r="NXA20" s="418"/>
      <c r="NXB20" s="418"/>
      <c r="NXC20" s="418"/>
      <c r="NXD20" s="418"/>
      <c r="NXE20" s="418"/>
      <c r="NXF20" s="418"/>
      <c r="NXG20" s="418"/>
      <c r="NXH20" s="418"/>
      <c r="NXI20" s="418"/>
      <c r="NXJ20" s="418"/>
      <c r="NXK20" s="418"/>
      <c r="NXL20" s="418"/>
      <c r="NXM20" s="418"/>
      <c r="NXN20" s="418"/>
      <c r="NXO20" s="418"/>
      <c r="NXP20" s="418"/>
      <c r="NXQ20" s="418"/>
      <c r="NXR20" s="418"/>
      <c r="NXS20" s="418"/>
      <c r="NXT20" s="418"/>
      <c r="NXU20" s="418"/>
      <c r="NXV20" s="418"/>
      <c r="NXW20" s="418"/>
      <c r="NXX20" s="418"/>
      <c r="NXY20" s="418"/>
      <c r="NXZ20" s="418"/>
      <c r="NYA20" s="418"/>
      <c r="NYB20" s="418"/>
      <c r="NYC20" s="418"/>
      <c r="NYD20" s="418"/>
      <c r="NYE20" s="418"/>
      <c r="NYF20" s="418"/>
      <c r="NYG20" s="418"/>
      <c r="NYH20" s="418"/>
      <c r="NYI20" s="418"/>
      <c r="NYJ20" s="418"/>
      <c r="NYK20" s="418"/>
      <c r="NYL20" s="418"/>
      <c r="NYM20" s="418"/>
      <c r="NYN20" s="418"/>
      <c r="NYO20" s="418"/>
      <c r="NYP20" s="418"/>
      <c r="NYQ20" s="418"/>
      <c r="NYR20" s="418"/>
      <c r="NYS20" s="418"/>
      <c r="NYT20" s="418"/>
      <c r="NYU20" s="418"/>
      <c r="NYV20" s="418"/>
      <c r="NYW20" s="418"/>
      <c r="NYX20" s="418"/>
      <c r="NYY20" s="418"/>
      <c r="NYZ20" s="418"/>
      <c r="NZA20" s="418"/>
      <c r="NZB20" s="418"/>
      <c r="NZC20" s="418"/>
      <c r="NZD20" s="418"/>
      <c r="NZE20" s="418"/>
      <c r="NZF20" s="418"/>
      <c r="NZG20" s="418"/>
      <c r="NZH20" s="418"/>
      <c r="NZI20" s="418"/>
      <c r="NZJ20" s="418"/>
      <c r="NZK20" s="418"/>
      <c r="NZL20" s="418"/>
      <c r="NZM20" s="418"/>
      <c r="NZN20" s="418"/>
      <c r="NZO20" s="418"/>
      <c r="NZP20" s="418"/>
      <c r="NZQ20" s="418"/>
      <c r="NZR20" s="418"/>
      <c r="NZS20" s="418"/>
      <c r="NZT20" s="418"/>
      <c r="NZU20" s="418"/>
      <c r="NZV20" s="418"/>
      <c r="NZW20" s="418"/>
      <c r="NZX20" s="418"/>
      <c r="NZY20" s="418"/>
      <c r="NZZ20" s="418"/>
      <c r="OAA20" s="418"/>
      <c r="OAB20" s="418"/>
      <c r="OAC20" s="418"/>
      <c r="OAD20" s="418"/>
      <c r="OAE20" s="418"/>
      <c r="OAF20" s="418"/>
      <c r="OAG20" s="418"/>
      <c r="OAH20" s="418"/>
      <c r="OAI20" s="418"/>
      <c r="OAJ20" s="418"/>
      <c r="OAK20" s="418"/>
      <c r="OAL20" s="418"/>
      <c r="OAM20" s="418"/>
      <c r="OAN20" s="418"/>
      <c r="OAO20" s="418"/>
      <c r="OAP20" s="418"/>
      <c r="OAQ20" s="418"/>
      <c r="OAR20" s="418"/>
      <c r="OAS20" s="418"/>
      <c r="OAT20" s="418"/>
      <c r="OAU20" s="418"/>
      <c r="OAV20" s="418"/>
      <c r="OAW20" s="418"/>
      <c r="OAX20" s="418"/>
      <c r="OAY20" s="418"/>
      <c r="OAZ20" s="418"/>
      <c r="OBA20" s="418"/>
      <c r="OBB20" s="418"/>
      <c r="OBC20" s="418"/>
      <c r="OBD20" s="418"/>
      <c r="OBE20" s="418"/>
      <c r="OBF20" s="418"/>
      <c r="OBG20" s="418"/>
      <c r="OBH20" s="418"/>
      <c r="OBI20" s="418"/>
      <c r="OBJ20" s="418"/>
      <c r="OBK20" s="418"/>
      <c r="OBL20" s="418"/>
      <c r="OBM20" s="418"/>
      <c r="OBN20" s="418"/>
      <c r="OBO20" s="418"/>
      <c r="OBP20" s="418"/>
      <c r="OBQ20" s="418"/>
      <c r="OBR20" s="418"/>
      <c r="OBS20" s="418"/>
      <c r="OBT20" s="418"/>
      <c r="OBU20" s="418"/>
      <c r="OBV20" s="418"/>
      <c r="OBW20" s="418"/>
      <c r="OBX20" s="418"/>
      <c r="OBY20" s="418"/>
      <c r="OBZ20" s="418"/>
      <c r="OCA20" s="418"/>
      <c r="OCB20" s="418"/>
      <c r="OCC20" s="418"/>
      <c r="OCD20" s="418"/>
      <c r="OCE20" s="418"/>
      <c r="OCF20" s="418"/>
      <c r="OCG20" s="418"/>
      <c r="OCH20" s="418"/>
      <c r="OCI20" s="418"/>
      <c r="OCJ20" s="418"/>
      <c r="OCK20" s="418"/>
      <c r="OCL20" s="418"/>
      <c r="OCM20" s="418"/>
      <c r="OCN20" s="418"/>
      <c r="OCO20" s="418"/>
      <c r="OCP20" s="418"/>
      <c r="OCQ20" s="418"/>
      <c r="OCR20" s="418"/>
      <c r="OCS20" s="418"/>
      <c r="OCT20" s="418"/>
      <c r="OCU20" s="418"/>
      <c r="OCV20" s="418"/>
      <c r="OCW20" s="418"/>
      <c r="OCX20" s="418"/>
      <c r="OCY20" s="418"/>
      <c r="OCZ20" s="418"/>
      <c r="ODA20" s="418"/>
      <c r="ODB20" s="418"/>
      <c r="ODC20" s="418"/>
      <c r="ODD20" s="418"/>
      <c r="ODE20" s="418"/>
      <c r="ODF20" s="418"/>
      <c r="ODG20" s="418"/>
      <c r="ODH20" s="418"/>
      <c r="ODI20" s="418"/>
      <c r="ODJ20" s="418"/>
      <c r="ODK20" s="418"/>
      <c r="ODL20" s="418"/>
      <c r="ODM20" s="418"/>
      <c r="ODN20" s="418"/>
      <c r="ODO20" s="418"/>
      <c r="ODP20" s="418"/>
      <c r="ODQ20" s="418"/>
      <c r="ODR20" s="418"/>
      <c r="ODS20" s="418"/>
      <c r="ODT20" s="418"/>
      <c r="ODU20" s="418"/>
      <c r="ODV20" s="418"/>
      <c r="ODW20" s="418"/>
      <c r="ODX20" s="418"/>
      <c r="ODY20" s="418"/>
      <c r="ODZ20" s="418"/>
      <c r="OEA20" s="418"/>
      <c r="OEB20" s="418"/>
      <c r="OEC20" s="418"/>
      <c r="OED20" s="418"/>
      <c r="OEE20" s="418"/>
      <c r="OEF20" s="418"/>
      <c r="OEG20" s="418"/>
      <c r="OEH20" s="418"/>
      <c r="OEI20" s="418"/>
      <c r="OEJ20" s="418"/>
      <c r="OEK20" s="418"/>
      <c r="OEL20" s="418"/>
      <c r="OEM20" s="418"/>
      <c r="OEN20" s="418"/>
      <c r="OEO20" s="418"/>
      <c r="OEP20" s="418"/>
      <c r="OEQ20" s="418"/>
      <c r="OER20" s="418"/>
      <c r="OES20" s="418"/>
      <c r="OET20" s="418"/>
      <c r="OEU20" s="418"/>
      <c r="OEV20" s="418"/>
      <c r="OEW20" s="418"/>
      <c r="OEX20" s="418"/>
      <c r="OEY20" s="418"/>
      <c r="OEZ20" s="418"/>
      <c r="OFA20" s="418"/>
      <c r="OFB20" s="418"/>
      <c r="OFC20" s="418"/>
      <c r="OFD20" s="418"/>
      <c r="OFE20" s="418"/>
      <c r="OFF20" s="418"/>
      <c r="OFG20" s="418"/>
      <c r="OFH20" s="418"/>
      <c r="OFI20" s="418"/>
      <c r="OFJ20" s="418"/>
      <c r="OFK20" s="418"/>
      <c r="OFL20" s="418"/>
      <c r="OFM20" s="418"/>
      <c r="OFN20" s="418"/>
      <c r="OFO20" s="418"/>
      <c r="OFP20" s="418"/>
      <c r="OFQ20" s="418"/>
      <c r="OFR20" s="418"/>
      <c r="OFS20" s="418"/>
      <c r="OFT20" s="418"/>
      <c r="OFU20" s="418"/>
      <c r="OFV20" s="418"/>
      <c r="OFW20" s="418"/>
      <c r="OFX20" s="418"/>
      <c r="OFY20" s="418"/>
      <c r="OFZ20" s="418"/>
      <c r="OGA20" s="418"/>
      <c r="OGB20" s="418"/>
      <c r="OGC20" s="418"/>
      <c r="OGD20" s="418"/>
      <c r="OGE20" s="418"/>
      <c r="OGF20" s="418"/>
      <c r="OGG20" s="418"/>
      <c r="OGH20" s="418"/>
      <c r="OGI20" s="418"/>
      <c r="OGJ20" s="418"/>
      <c r="OGK20" s="418"/>
      <c r="OGL20" s="418"/>
      <c r="OGM20" s="418"/>
      <c r="OGN20" s="418"/>
      <c r="OGO20" s="418"/>
      <c r="OGP20" s="418"/>
      <c r="OGQ20" s="418"/>
      <c r="OGR20" s="418"/>
      <c r="OGS20" s="418"/>
      <c r="OGT20" s="418"/>
      <c r="OGU20" s="418"/>
      <c r="OGV20" s="418"/>
      <c r="OGW20" s="418"/>
      <c r="OGX20" s="418"/>
      <c r="OGY20" s="418"/>
      <c r="OGZ20" s="418"/>
      <c r="OHA20" s="418"/>
      <c r="OHB20" s="418"/>
      <c r="OHC20" s="418"/>
      <c r="OHD20" s="418"/>
      <c r="OHE20" s="418"/>
      <c r="OHF20" s="418"/>
      <c r="OHG20" s="418"/>
      <c r="OHH20" s="418"/>
      <c r="OHI20" s="418"/>
      <c r="OHJ20" s="418"/>
      <c r="OHK20" s="418"/>
      <c r="OHL20" s="418"/>
      <c r="OHM20" s="418"/>
      <c r="OHN20" s="418"/>
      <c r="OHO20" s="418"/>
      <c r="OHP20" s="418"/>
      <c r="OHQ20" s="418"/>
      <c r="OHR20" s="418"/>
      <c r="OHS20" s="418"/>
      <c r="OHT20" s="418"/>
      <c r="OHU20" s="418"/>
      <c r="OHV20" s="418"/>
      <c r="OHW20" s="418"/>
      <c r="OHX20" s="418"/>
      <c r="OHY20" s="418"/>
      <c r="OHZ20" s="418"/>
      <c r="OIA20" s="418"/>
      <c r="OIB20" s="418"/>
      <c r="OIC20" s="418"/>
      <c r="OID20" s="418"/>
      <c r="OIE20" s="418"/>
      <c r="OIF20" s="418"/>
      <c r="OIG20" s="418"/>
      <c r="OIH20" s="418"/>
      <c r="OII20" s="418"/>
      <c r="OIJ20" s="418"/>
      <c r="OIK20" s="418"/>
      <c r="OIL20" s="418"/>
      <c r="OIM20" s="418"/>
      <c r="OIN20" s="418"/>
      <c r="OIO20" s="418"/>
      <c r="OIP20" s="418"/>
      <c r="OIQ20" s="418"/>
      <c r="OIR20" s="418"/>
      <c r="OIS20" s="418"/>
      <c r="OIT20" s="418"/>
      <c r="OIU20" s="418"/>
      <c r="OIV20" s="418"/>
      <c r="OIW20" s="418"/>
      <c r="OIX20" s="418"/>
      <c r="OIY20" s="418"/>
      <c r="OIZ20" s="418"/>
      <c r="OJA20" s="418"/>
      <c r="OJB20" s="418"/>
      <c r="OJC20" s="418"/>
      <c r="OJD20" s="418"/>
      <c r="OJE20" s="418"/>
      <c r="OJF20" s="418"/>
      <c r="OJG20" s="418"/>
      <c r="OJH20" s="418"/>
      <c r="OJI20" s="418"/>
      <c r="OJJ20" s="418"/>
      <c r="OJK20" s="418"/>
      <c r="OJL20" s="418"/>
      <c r="OJM20" s="418"/>
      <c r="OJN20" s="418"/>
      <c r="OJO20" s="418"/>
      <c r="OJP20" s="418"/>
      <c r="OJQ20" s="418"/>
      <c r="OJR20" s="418"/>
      <c r="OJS20" s="418"/>
      <c r="OJT20" s="418"/>
      <c r="OJU20" s="418"/>
      <c r="OJV20" s="418"/>
      <c r="OJW20" s="418"/>
      <c r="OJX20" s="418"/>
      <c r="OJY20" s="418"/>
      <c r="OJZ20" s="418"/>
      <c r="OKA20" s="418"/>
      <c r="OKB20" s="418"/>
      <c r="OKC20" s="418"/>
      <c r="OKD20" s="418"/>
      <c r="OKE20" s="418"/>
      <c r="OKF20" s="418"/>
      <c r="OKG20" s="418"/>
      <c r="OKH20" s="418"/>
      <c r="OKI20" s="418"/>
      <c r="OKJ20" s="418"/>
      <c r="OKK20" s="418"/>
      <c r="OKL20" s="418"/>
      <c r="OKM20" s="418"/>
      <c r="OKN20" s="418"/>
      <c r="OKO20" s="418"/>
      <c r="OKP20" s="418"/>
      <c r="OKQ20" s="418"/>
      <c r="OKR20" s="418"/>
      <c r="OKS20" s="418"/>
      <c r="OKT20" s="418"/>
      <c r="OKU20" s="418"/>
      <c r="OKV20" s="418"/>
      <c r="OKW20" s="418"/>
      <c r="OKX20" s="418"/>
      <c r="OKY20" s="418"/>
      <c r="OKZ20" s="418"/>
      <c r="OLA20" s="418"/>
      <c r="OLB20" s="418"/>
      <c r="OLC20" s="418"/>
      <c r="OLD20" s="418"/>
      <c r="OLE20" s="418"/>
      <c r="OLF20" s="418"/>
      <c r="OLG20" s="418"/>
      <c r="OLH20" s="418"/>
      <c r="OLI20" s="418"/>
      <c r="OLJ20" s="418"/>
      <c r="OLK20" s="418"/>
      <c r="OLL20" s="418"/>
      <c r="OLM20" s="418"/>
      <c r="OLN20" s="418"/>
      <c r="OLO20" s="418"/>
      <c r="OLP20" s="418"/>
      <c r="OLQ20" s="418"/>
      <c r="OLR20" s="418"/>
      <c r="OLS20" s="418"/>
      <c r="OLT20" s="418"/>
      <c r="OLU20" s="418"/>
      <c r="OLV20" s="418"/>
      <c r="OLW20" s="418"/>
      <c r="OLX20" s="418"/>
      <c r="OLY20" s="418"/>
      <c r="OLZ20" s="418"/>
      <c r="OMA20" s="418"/>
      <c r="OMB20" s="418"/>
      <c r="OMC20" s="418"/>
      <c r="OMD20" s="418"/>
      <c r="OME20" s="418"/>
      <c r="OMF20" s="418"/>
      <c r="OMG20" s="418"/>
      <c r="OMH20" s="418"/>
      <c r="OMI20" s="418"/>
      <c r="OMJ20" s="418"/>
      <c r="OMK20" s="418"/>
      <c r="OML20" s="418"/>
      <c r="OMM20" s="418"/>
      <c r="OMN20" s="418"/>
      <c r="OMO20" s="418"/>
      <c r="OMP20" s="418"/>
      <c r="OMQ20" s="418"/>
      <c r="OMR20" s="418"/>
      <c r="OMS20" s="418"/>
      <c r="OMT20" s="418"/>
      <c r="OMU20" s="418"/>
      <c r="OMV20" s="418"/>
      <c r="OMW20" s="418"/>
      <c r="OMX20" s="418"/>
      <c r="OMY20" s="418"/>
      <c r="OMZ20" s="418"/>
      <c r="ONA20" s="418"/>
      <c r="ONB20" s="418"/>
      <c r="ONC20" s="418"/>
      <c r="OND20" s="418"/>
      <c r="ONE20" s="418"/>
      <c r="ONF20" s="418"/>
      <c r="ONG20" s="418"/>
      <c r="ONH20" s="418"/>
      <c r="ONI20" s="418"/>
      <c r="ONJ20" s="418"/>
      <c r="ONK20" s="418"/>
      <c r="ONL20" s="418"/>
      <c r="ONM20" s="418"/>
      <c r="ONN20" s="418"/>
      <c r="ONO20" s="418"/>
      <c r="ONP20" s="418"/>
      <c r="ONQ20" s="418"/>
      <c r="ONR20" s="418"/>
      <c r="ONS20" s="418"/>
      <c r="ONT20" s="418"/>
      <c r="ONU20" s="418"/>
      <c r="ONV20" s="418"/>
      <c r="ONW20" s="418"/>
      <c r="ONX20" s="418"/>
      <c r="ONY20" s="418"/>
      <c r="ONZ20" s="418"/>
      <c r="OOA20" s="418"/>
      <c r="OOB20" s="418"/>
      <c r="OOC20" s="418"/>
      <c r="OOD20" s="418"/>
      <c r="OOE20" s="418"/>
      <c r="OOF20" s="418"/>
      <c r="OOG20" s="418"/>
      <c r="OOH20" s="418"/>
      <c r="OOI20" s="418"/>
      <c r="OOJ20" s="418"/>
      <c r="OOK20" s="418"/>
      <c r="OOL20" s="418"/>
      <c r="OOM20" s="418"/>
      <c r="OON20" s="418"/>
      <c r="OOO20" s="418"/>
      <c r="OOP20" s="418"/>
      <c r="OOQ20" s="418"/>
      <c r="OOR20" s="418"/>
      <c r="OOS20" s="418"/>
      <c r="OOT20" s="418"/>
      <c r="OOU20" s="418"/>
      <c r="OOV20" s="418"/>
      <c r="OOW20" s="418"/>
      <c r="OOX20" s="418"/>
      <c r="OOY20" s="418"/>
      <c r="OOZ20" s="418"/>
      <c r="OPA20" s="418"/>
      <c r="OPB20" s="418"/>
      <c r="OPC20" s="418"/>
      <c r="OPD20" s="418"/>
      <c r="OPE20" s="418"/>
      <c r="OPF20" s="418"/>
      <c r="OPG20" s="418"/>
      <c r="OPH20" s="418"/>
      <c r="OPI20" s="418"/>
      <c r="OPJ20" s="418"/>
      <c r="OPK20" s="418"/>
      <c r="OPL20" s="418"/>
      <c r="OPM20" s="418"/>
      <c r="OPN20" s="418"/>
      <c r="OPO20" s="418"/>
      <c r="OPP20" s="418"/>
      <c r="OPQ20" s="418"/>
      <c r="OPR20" s="418"/>
      <c r="OPS20" s="418"/>
      <c r="OPT20" s="418"/>
      <c r="OPU20" s="418"/>
      <c r="OPV20" s="418"/>
      <c r="OPW20" s="418"/>
      <c r="OPX20" s="418"/>
      <c r="OPY20" s="418"/>
      <c r="OPZ20" s="418"/>
      <c r="OQA20" s="418"/>
      <c r="OQB20" s="418"/>
      <c r="OQC20" s="418"/>
      <c r="OQD20" s="418"/>
      <c r="OQE20" s="418"/>
      <c r="OQF20" s="418"/>
      <c r="OQG20" s="418"/>
      <c r="OQH20" s="418"/>
      <c r="OQI20" s="418"/>
      <c r="OQJ20" s="418"/>
      <c r="OQK20" s="418"/>
      <c r="OQL20" s="418"/>
      <c r="OQM20" s="418"/>
      <c r="OQN20" s="418"/>
      <c r="OQO20" s="418"/>
      <c r="OQP20" s="418"/>
      <c r="OQQ20" s="418"/>
      <c r="OQR20" s="418"/>
      <c r="OQS20" s="418"/>
      <c r="OQT20" s="418"/>
      <c r="OQU20" s="418"/>
      <c r="OQV20" s="418"/>
      <c r="OQW20" s="418"/>
      <c r="OQX20" s="418"/>
      <c r="OQY20" s="418"/>
      <c r="OQZ20" s="418"/>
      <c r="ORA20" s="418"/>
      <c r="ORB20" s="418"/>
      <c r="ORC20" s="418"/>
      <c r="ORD20" s="418"/>
      <c r="ORE20" s="418"/>
      <c r="ORF20" s="418"/>
      <c r="ORG20" s="418"/>
      <c r="ORH20" s="418"/>
      <c r="ORI20" s="418"/>
      <c r="ORJ20" s="418"/>
      <c r="ORK20" s="418"/>
      <c r="ORL20" s="418"/>
      <c r="ORM20" s="418"/>
      <c r="ORN20" s="418"/>
      <c r="ORO20" s="418"/>
      <c r="ORP20" s="418"/>
      <c r="ORQ20" s="418"/>
      <c r="ORR20" s="418"/>
      <c r="ORS20" s="418"/>
      <c r="ORT20" s="418"/>
      <c r="ORU20" s="418"/>
      <c r="ORV20" s="418"/>
      <c r="ORW20" s="418"/>
      <c r="ORX20" s="418"/>
      <c r="ORY20" s="418"/>
      <c r="ORZ20" s="418"/>
      <c r="OSA20" s="418"/>
      <c r="OSB20" s="418"/>
      <c r="OSC20" s="418"/>
      <c r="OSD20" s="418"/>
      <c r="OSE20" s="418"/>
      <c r="OSF20" s="418"/>
      <c r="OSG20" s="418"/>
      <c r="OSH20" s="418"/>
      <c r="OSI20" s="418"/>
      <c r="OSJ20" s="418"/>
      <c r="OSK20" s="418"/>
      <c r="OSL20" s="418"/>
      <c r="OSM20" s="418"/>
      <c r="OSN20" s="418"/>
      <c r="OSO20" s="418"/>
      <c r="OSP20" s="418"/>
      <c r="OSQ20" s="418"/>
      <c r="OSR20" s="418"/>
      <c r="OSS20" s="418"/>
      <c r="OST20" s="418"/>
      <c r="OSU20" s="418"/>
      <c r="OSV20" s="418"/>
      <c r="OSW20" s="418"/>
      <c r="OSX20" s="418"/>
      <c r="OSY20" s="418"/>
      <c r="OSZ20" s="418"/>
      <c r="OTA20" s="418"/>
      <c r="OTB20" s="418"/>
      <c r="OTC20" s="418"/>
      <c r="OTD20" s="418"/>
      <c r="OTE20" s="418"/>
      <c r="OTF20" s="418"/>
      <c r="OTG20" s="418"/>
      <c r="OTH20" s="418"/>
      <c r="OTI20" s="418"/>
      <c r="OTJ20" s="418"/>
      <c r="OTK20" s="418"/>
      <c r="OTL20" s="418"/>
      <c r="OTM20" s="418"/>
      <c r="OTN20" s="418"/>
      <c r="OTO20" s="418"/>
      <c r="OTP20" s="418"/>
      <c r="OTQ20" s="418"/>
      <c r="OTR20" s="418"/>
      <c r="OTS20" s="418"/>
      <c r="OTT20" s="418"/>
      <c r="OTU20" s="418"/>
      <c r="OTV20" s="418"/>
      <c r="OTW20" s="418"/>
      <c r="OTX20" s="418"/>
      <c r="OTY20" s="418"/>
      <c r="OTZ20" s="418"/>
      <c r="OUA20" s="418"/>
      <c r="OUB20" s="418"/>
      <c r="OUC20" s="418"/>
      <c r="OUD20" s="418"/>
      <c r="OUE20" s="418"/>
      <c r="OUF20" s="418"/>
      <c r="OUG20" s="418"/>
      <c r="OUH20" s="418"/>
      <c r="OUI20" s="418"/>
      <c r="OUJ20" s="418"/>
      <c r="OUK20" s="418"/>
      <c r="OUL20" s="418"/>
      <c r="OUM20" s="418"/>
      <c r="OUN20" s="418"/>
      <c r="OUO20" s="418"/>
      <c r="OUP20" s="418"/>
      <c r="OUQ20" s="418"/>
      <c r="OUR20" s="418"/>
      <c r="OUS20" s="418"/>
      <c r="OUT20" s="418"/>
      <c r="OUU20" s="418"/>
      <c r="OUV20" s="418"/>
      <c r="OUW20" s="418"/>
      <c r="OUX20" s="418"/>
      <c r="OUY20" s="418"/>
      <c r="OUZ20" s="418"/>
      <c r="OVA20" s="418"/>
      <c r="OVB20" s="418"/>
      <c r="OVC20" s="418"/>
      <c r="OVD20" s="418"/>
      <c r="OVE20" s="418"/>
      <c r="OVF20" s="418"/>
      <c r="OVG20" s="418"/>
      <c r="OVH20" s="418"/>
      <c r="OVI20" s="418"/>
      <c r="OVJ20" s="418"/>
      <c r="OVK20" s="418"/>
      <c r="OVL20" s="418"/>
      <c r="OVM20" s="418"/>
      <c r="OVN20" s="418"/>
      <c r="OVO20" s="418"/>
      <c r="OVP20" s="418"/>
      <c r="OVQ20" s="418"/>
      <c r="OVR20" s="418"/>
      <c r="OVS20" s="418"/>
      <c r="OVT20" s="418"/>
      <c r="OVU20" s="418"/>
      <c r="OVV20" s="418"/>
      <c r="OVW20" s="418"/>
      <c r="OVX20" s="418"/>
      <c r="OVY20" s="418"/>
      <c r="OVZ20" s="418"/>
      <c r="OWA20" s="418"/>
      <c r="OWB20" s="418"/>
      <c r="OWC20" s="418"/>
      <c r="OWD20" s="418"/>
      <c r="OWE20" s="418"/>
      <c r="OWF20" s="418"/>
      <c r="OWG20" s="418"/>
      <c r="OWH20" s="418"/>
      <c r="OWI20" s="418"/>
      <c r="OWJ20" s="418"/>
      <c r="OWK20" s="418"/>
      <c r="OWL20" s="418"/>
      <c r="OWM20" s="418"/>
      <c r="OWN20" s="418"/>
      <c r="OWO20" s="418"/>
      <c r="OWP20" s="418"/>
      <c r="OWQ20" s="418"/>
      <c r="OWR20" s="418"/>
      <c r="OWS20" s="418"/>
      <c r="OWT20" s="418"/>
      <c r="OWU20" s="418"/>
      <c r="OWV20" s="418"/>
      <c r="OWW20" s="418"/>
      <c r="OWX20" s="418"/>
      <c r="OWY20" s="418"/>
      <c r="OWZ20" s="418"/>
      <c r="OXA20" s="418"/>
      <c r="OXB20" s="418"/>
      <c r="OXC20" s="418"/>
      <c r="OXD20" s="418"/>
      <c r="OXE20" s="418"/>
      <c r="OXF20" s="418"/>
      <c r="OXG20" s="418"/>
      <c r="OXH20" s="418"/>
      <c r="OXI20" s="418"/>
      <c r="OXJ20" s="418"/>
      <c r="OXK20" s="418"/>
      <c r="OXL20" s="418"/>
      <c r="OXM20" s="418"/>
      <c r="OXN20" s="418"/>
      <c r="OXO20" s="418"/>
      <c r="OXP20" s="418"/>
      <c r="OXQ20" s="418"/>
      <c r="OXR20" s="418"/>
      <c r="OXS20" s="418"/>
      <c r="OXT20" s="418"/>
      <c r="OXU20" s="418"/>
      <c r="OXV20" s="418"/>
      <c r="OXW20" s="418"/>
      <c r="OXX20" s="418"/>
      <c r="OXY20" s="418"/>
      <c r="OXZ20" s="418"/>
      <c r="OYA20" s="418"/>
      <c r="OYB20" s="418"/>
      <c r="OYC20" s="418"/>
      <c r="OYD20" s="418"/>
      <c r="OYE20" s="418"/>
      <c r="OYF20" s="418"/>
      <c r="OYG20" s="418"/>
      <c r="OYH20" s="418"/>
      <c r="OYI20" s="418"/>
      <c r="OYJ20" s="418"/>
      <c r="OYK20" s="418"/>
      <c r="OYL20" s="418"/>
      <c r="OYM20" s="418"/>
      <c r="OYN20" s="418"/>
      <c r="OYO20" s="418"/>
      <c r="OYP20" s="418"/>
      <c r="OYQ20" s="418"/>
      <c r="OYR20" s="418"/>
      <c r="OYS20" s="418"/>
      <c r="OYT20" s="418"/>
      <c r="OYU20" s="418"/>
      <c r="OYV20" s="418"/>
      <c r="OYW20" s="418"/>
      <c r="OYX20" s="418"/>
      <c r="OYY20" s="418"/>
      <c r="OYZ20" s="418"/>
      <c r="OZA20" s="418"/>
      <c r="OZB20" s="418"/>
      <c r="OZC20" s="418"/>
      <c r="OZD20" s="418"/>
      <c r="OZE20" s="418"/>
      <c r="OZF20" s="418"/>
      <c r="OZG20" s="418"/>
      <c r="OZH20" s="418"/>
      <c r="OZI20" s="418"/>
      <c r="OZJ20" s="418"/>
      <c r="OZK20" s="418"/>
      <c r="OZL20" s="418"/>
      <c r="OZM20" s="418"/>
      <c r="OZN20" s="418"/>
      <c r="OZO20" s="418"/>
      <c r="OZP20" s="418"/>
      <c r="OZQ20" s="418"/>
      <c r="OZR20" s="418"/>
      <c r="OZS20" s="418"/>
      <c r="OZT20" s="418"/>
      <c r="OZU20" s="418"/>
      <c r="OZV20" s="418"/>
      <c r="OZW20" s="418"/>
      <c r="OZX20" s="418"/>
      <c r="OZY20" s="418"/>
      <c r="OZZ20" s="418"/>
      <c r="PAA20" s="418"/>
      <c r="PAB20" s="418"/>
      <c r="PAC20" s="418"/>
      <c r="PAD20" s="418"/>
      <c r="PAE20" s="418"/>
      <c r="PAF20" s="418"/>
      <c r="PAG20" s="418"/>
      <c r="PAH20" s="418"/>
      <c r="PAI20" s="418"/>
      <c r="PAJ20" s="418"/>
      <c r="PAK20" s="418"/>
      <c r="PAL20" s="418"/>
      <c r="PAM20" s="418"/>
      <c r="PAN20" s="418"/>
      <c r="PAO20" s="418"/>
      <c r="PAP20" s="418"/>
      <c r="PAQ20" s="418"/>
      <c r="PAR20" s="418"/>
      <c r="PAS20" s="418"/>
      <c r="PAT20" s="418"/>
      <c r="PAU20" s="418"/>
      <c r="PAV20" s="418"/>
      <c r="PAW20" s="418"/>
      <c r="PAX20" s="418"/>
      <c r="PAY20" s="418"/>
      <c r="PAZ20" s="418"/>
      <c r="PBA20" s="418"/>
      <c r="PBB20" s="418"/>
      <c r="PBC20" s="418"/>
      <c r="PBD20" s="418"/>
      <c r="PBE20" s="418"/>
      <c r="PBF20" s="418"/>
      <c r="PBG20" s="418"/>
      <c r="PBH20" s="418"/>
      <c r="PBI20" s="418"/>
      <c r="PBJ20" s="418"/>
      <c r="PBK20" s="418"/>
      <c r="PBL20" s="418"/>
      <c r="PBM20" s="418"/>
      <c r="PBN20" s="418"/>
      <c r="PBO20" s="418"/>
      <c r="PBP20" s="418"/>
      <c r="PBQ20" s="418"/>
      <c r="PBR20" s="418"/>
      <c r="PBS20" s="418"/>
      <c r="PBT20" s="418"/>
      <c r="PBU20" s="418"/>
      <c r="PBV20" s="418"/>
      <c r="PBW20" s="418"/>
      <c r="PBX20" s="418"/>
      <c r="PBY20" s="418"/>
      <c r="PBZ20" s="418"/>
      <c r="PCA20" s="418"/>
      <c r="PCB20" s="418"/>
      <c r="PCC20" s="418"/>
      <c r="PCD20" s="418"/>
      <c r="PCE20" s="418"/>
      <c r="PCF20" s="418"/>
      <c r="PCG20" s="418"/>
      <c r="PCH20" s="418"/>
      <c r="PCI20" s="418"/>
      <c r="PCJ20" s="418"/>
      <c r="PCK20" s="418"/>
      <c r="PCL20" s="418"/>
      <c r="PCM20" s="418"/>
      <c r="PCN20" s="418"/>
      <c r="PCO20" s="418"/>
      <c r="PCP20" s="418"/>
      <c r="PCQ20" s="418"/>
      <c r="PCR20" s="418"/>
      <c r="PCS20" s="418"/>
      <c r="PCT20" s="418"/>
      <c r="PCU20" s="418"/>
      <c r="PCV20" s="418"/>
      <c r="PCW20" s="418"/>
      <c r="PCX20" s="418"/>
      <c r="PCY20" s="418"/>
      <c r="PCZ20" s="418"/>
      <c r="PDA20" s="418"/>
      <c r="PDB20" s="418"/>
      <c r="PDC20" s="418"/>
      <c r="PDD20" s="418"/>
      <c r="PDE20" s="418"/>
      <c r="PDF20" s="418"/>
      <c r="PDG20" s="418"/>
      <c r="PDH20" s="418"/>
      <c r="PDI20" s="418"/>
      <c r="PDJ20" s="418"/>
      <c r="PDK20" s="418"/>
      <c r="PDL20" s="418"/>
      <c r="PDM20" s="418"/>
      <c r="PDN20" s="418"/>
      <c r="PDO20" s="418"/>
      <c r="PDP20" s="418"/>
      <c r="PDQ20" s="418"/>
      <c r="PDR20" s="418"/>
      <c r="PDS20" s="418"/>
      <c r="PDT20" s="418"/>
      <c r="PDU20" s="418"/>
      <c r="PDV20" s="418"/>
      <c r="PDW20" s="418"/>
      <c r="PDX20" s="418"/>
      <c r="PDY20" s="418"/>
      <c r="PDZ20" s="418"/>
      <c r="PEA20" s="418"/>
      <c r="PEB20" s="418"/>
      <c r="PEC20" s="418"/>
      <c r="PED20" s="418"/>
      <c r="PEE20" s="418"/>
      <c r="PEF20" s="418"/>
      <c r="PEG20" s="418"/>
      <c r="PEH20" s="418"/>
      <c r="PEI20" s="418"/>
      <c r="PEJ20" s="418"/>
      <c r="PEK20" s="418"/>
      <c r="PEL20" s="418"/>
      <c r="PEM20" s="418"/>
      <c r="PEN20" s="418"/>
      <c r="PEO20" s="418"/>
      <c r="PEP20" s="418"/>
      <c r="PEQ20" s="418"/>
      <c r="PER20" s="418"/>
      <c r="PES20" s="418"/>
      <c r="PET20" s="418"/>
      <c r="PEU20" s="418"/>
      <c r="PEV20" s="418"/>
      <c r="PEW20" s="418"/>
      <c r="PEX20" s="418"/>
      <c r="PEY20" s="418"/>
      <c r="PEZ20" s="418"/>
      <c r="PFA20" s="418"/>
      <c r="PFB20" s="418"/>
      <c r="PFC20" s="418"/>
      <c r="PFD20" s="418"/>
      <c r="PFE20" s="418"/>
      <c r="PFF20" s="418"/>
      <c r="PFG20" s="418"/>
      <c r="PFH20" s="418"/>
      <c r="PFI20" s="418"/>
      <c r="PFJ20" s="418"/>
      <c r="PFK20" s="418"/>
      <c r="PFL20" s="418"/>
      <c r="PFM20" s="418"/>
      <c r="PFN20" s="418"/>
      <c r="PFO20" s="418"/>
      <c r="PFP20" s="418"/>
      <c r="PFQ20" s="418"/>
      <c r="PFR20" s="418"/>
      <c r="PFS20" s="418"/>
      <c r="PFT20" s="418"/>
      <c r="PFU20" s="418"/>
      <c r="PFV20" s="418"/>
      <c r="PFW20" s="418"/>
      <c r="PFX20" s="418"/>
      <c r="PFY20" s="418"/>
      <c r="PFZ20" s="418"/>
      <c r="PGA20" s="418"/>
      <c r="PGB20" s="418"/>
      <c r="PGC20" s="418"/>
      <c r="PGD20" s="418"/>
      <c r="PGE20" s="418"/>
      <c r="PGF20" s="418"/>
      <c r="PGG20" s="418"/>
      <c r="PGH20" s="418"/>
      <c r="PGI20" s="418"/>
      <c r="PGJ20" s="418"/>
      <c r="PGK20" s="418"/>
      <c r="PGL20" s="418"/>
      <c r="PGM20" s="418"/>
      <c r="PGN20" s="418"/>
      <c r="PGO20" s="418"/>
      <c r="PGP20" s="418"/>
      <c r="PGQ20" s="418"/>
      <c r="PGR20" s="418"/>
      <c r="PGS20" s="418"/>
      <c r="PGT20" s="418"/>
      <c r="PGU20" s="418"/>
      <c r="PGV20" s="418"/>
      <c r="PGW20" s="418"/>
      <c r="PGX20" s="418"/>
      <c r="PGY20" s="418"/>
      <c r="PGZ20" s="418"/>
      <c r="PHA20" s="418"/>
      <c r="PHB20" s="418"/>
      <c r="PHC20" s="418"/>
      <c r="PHD20" s="418"/>
      <c r="PHE20" s="418"/>
      <c r="PHF20" s="418"/>
      <c r="PHG20" s="418"/>
      <c r="PHH20" s="418"/>
      <c r="PHI20" s="418"/>
      <c r="PHJ20" s="418"/>
      <c r="PHK20" s="418"/>
      <c r="PHL20" s="418"/>
      <c r="PHM20" s="418"/>
      <c r="PHN20" s="418"/>
      <c r="PHO20" s="418"/>
      <c r="PHP20" s="418"/>
      <c r="PHQ20" s="418"/>
      <c r="PHR20" s="418"/>
      <c r="PHS20" s="418"/>
      <c r="PHT20" s="418"/>
      <c r="PHU20" s="418"/>
      <c r="PHV20" s="418"/>
      <c r="PHW20" s="418"/>
      <c r="PHX20" s="418"/>
      <c r="PHY20" s="418"/>
      <c r="PHZ20" s="418"/>
      <c r="PIA20" s="418"/>
      <c r="PIB20" s="418"/>
      <c r="PIC20" s="418"/>
      <c r="PID20" s="418"/>
      <c r="PIE20" s="418"/>
      <c r="PIF20" s="418"/>
      <c r="PIG20" s="418"/>
      <c r="PIH20" s="418"/>
      <c r="PII20" s="418"/>
      <c r="PIJ20" s="418"/>
      <c r="PIK20" s="418"/>
      <c r="PIL20" s="418"/>
      <c r="PIM20" s="418"/>
      <c r="PIN20" s="418"/>
      <c r="PIO20" s="418"/>
      <c r="PIP20" s="418"/>
      <c r="PIQ20" s="418"/>
      <c r="PIR20" s="418"/>
      <c r="PIS20" s="418"/>
      <c r="PIT20" s="418"/>
      <c r="PIU20" s="418"/>
      <c r="PIV20" s="418"/>
      <c r="PIW20" s="418"/>
      <c r="PIX20" s="418"/>
      <c r="PIY20" s="418"/>
      <c r="PIZ20" s="418"/>
      <c r="PJA20" s="418"/>
      <c r="PJB20" s="418"/>
      <c r="PJC20" s="418"/>
      <c r="PJD20" s="418"/>
      <c r="PJE20" s="418"/>
      <c r="PJF20" s="418"/>
      <c r="PJG20" s="418"/>
      <c r="PJH20" s="418"/>
      <c r="PJI20" s="418"/>
      <c r="PJJ20" s="418"/>
      <c r="PJK20" s="418"/>
      <c r="PJL20" s="418"/>
      <c r="PJM20" s="418"/>
      <c r="PJN20" s="418"/>
      <c r="PJO20" s="418"/>
      <c r="PJP20" s="418"/>
      <c r="PJQ20" s="418"/>
      <c r="PJR20" s="418"/>
      <c r="PJS20" s="418"/>
      <c r="PJT20" s="418"/>
      <c r="PJU20" s="418"/>
      <c r="PJV20" s="418"/>
      <c r="PJW20" s="418"/>
      <c r="PJX20" s="418"/>
      <c r="PJY20" s="418"/>
      <c r="PJZ20" s="418"/>
      <c r="PKA20" s="418"/>
      <c r="PKB20" s="418"/>
      <c r="PKC20" s="418"/>
      <c r="PKD20" s="418"/>
      <c r="PKE20" s="418"/>
      <c r="PKF20" s="418"/>
      <c r="PKG20" s="418"/>
      <c r="PKH20" s="418"/>
      <c r="PKI20" s="418"/>
      <c r="PKJ20" s="418"/>
      <c r="PKK20" s="418"/>
      <c r="PKL20" s="418"/>
      <c r="PKM20" s="418"/>
      <c r="PKN20" s="418"/>
      <c r="PKO20" s="418"/>
      <c r="PKP20" s="418"/>
      <c r="PKQ20" s="418"/>
      <c r="PKR20" s="418"/>
      <c r="PKS20" s="418"/>
      <c r="PKT20" s="418"/>
      <c r="PKU20" s="418"/>
      <c r="PKV20" s="418"/>
      <c r="PKW20" s="418"/>
      <c r="PKX20" s="418"/>
      <c r="PKY20" s="418"/>
      <c r="PKZ20" s="418"/>
      <c r="PLA20" s="418"/>
      <c r="PLB20" s="418"/>
      <c r="PLC20" s="418"/>
      <c r="PLD20" s="418"/>
      <c r="PLE20" s="418"/>
      <c r="PLF20" s="418"/>
      <c r="PLG20" s="418"/>
      <c r="PLH20" s="418"/>
      <c r="PLI20" s="418"/>
      <c r="PLJ20" s="418"/>
      <c r="PLK20" s="418"/>
      <c r="PLL20" s="418"/>
      <c r="PLM20" s="418"/>
      <c r="PLN20" s="418"/>
      <c r="PLO20" s="418"/>
      <c r="PLP20" s="418"/>
      <c r="PLQ20" s="418"/>
      <c r="PLR20" s="418"/>
      <c r="PLS20" s="418"/>
      <c r="PLT20" s="418"/>
      <c r="PLU20" s="418"/>
      <c r="PLV20" s="418"/>
      <c r="PLW20" s="418"/>
      <c r="PLX20" s="418"/>
      <c r="PLY20" s="418"/>
      <c r="PLZ20" s="418"/>
      <c r="PMA20" s="418"/>
      <c r="PMB20" s="418"/>
      <c r="PMC20" s="418"/>
      <c r="PMD20" s="418"/>
      <c r="PME20" s="418"/>
      <c r="PMF20" s="418"/>
      <c r="PMG20" s="418"/>
      <c r="PMH20" s="418"/>
      <c r="PMI20" s="418"/>
      <c r="PMJ20" s="418"/>
      <c r="PMK20" s="418"/>
      <c r="PML20" s="418"/>
      <c r="PMM20" s="418"/>
      <c r="PMN20" s="418"/>
      <c r="PMO20" s="418"/>
      <c r="PMP20" s="418"/>
      <c r="PMQ20" s="418"/>
      <c r="PMR20" s="418"/>
      <c r="PMS20" s="418"/>
      <c r="PMT20" s="418"/>
      <c r="PMU20" s="418"/>
      <c r="PMV20" s="418"/>
      <c r="PMW20" s="418"/>
      <c r="PMX20" s="418"/>
      <c r="PMY20" s="418"/>
      <c r="PMZ20" s="418"/>
      <c r="PNA20" s="418"/>
      <c r="PNB20" s="418"/>
      <c r="PNC20" s="418"/>
      <c r="PND20" s="418"/>
      <c r="PNE20" s="418"/>
      <c r="PNF20" s="418"/>
      <c r="PNG20" s="418"/>
      <c r="PNH20" s="418"/>
      <c r="PNI20" s="418"/>
      <c r="PNJ20" s="418"/>
      <c r="PNK20" s="418"/>
      <c r="PNL20" s="418"/>
      <c r="PNM20" s="418"/>
      <c r="PNN20" s="418"/>
      <c r="PNO20" s="418"/>
      <c r="PNP20" s="418"/>
      <c r="PNQ20" s="418"/>
      <c r="PNR20" s="418"/>
      <c r="PNS20" s="418"/>
      <c r="PNT20" s="418"/>
      <c r="PNU20" s="418"/>
      <c r="PNV20" s="418"/>
      <c r="PNW20" s="418"/>
      <c r="PNX20" s="418"/>
      <c r="PNY20" s="418"/>
      <c r="PNZ20" s="418"/>
      <c r="POA20" s="418"/>
      <c r="POB20" s="418"/>
      <c r="POC20" s="418"/>
      <c r="POD20" s="418"/>
      <c r="POE20" s="418"/>
      <c r="POF20" s="418"/>
      <c r="POG20" s="418"/>
      <c r="POH20" s="418"/>
      <c r="POI20" s="418"/>
      <c r="POJ20" s="418"/>
      <c r="POK20" s="418"/>
      <c r="POL20" s="418"/>
      <c r="POM20" s="418"/>
      <c r="PON20" s="418"/>
      <c r="POO20" s="418"/>
      <c r="POP20" s="418"/>
      <c r="POQ20" s="418"/>
      <c r="POR20" s="418"/>
      <c r="POS20" s="418"/>
      <c r="POT20" s="418"/>
      <c r="POU20" s="418"/>
      <c r="POV20" s="418"/>
      <c r="POW20" s="418"/>
      <c r="POX20" s="418"/>
      <c r="POY20" s="418"/>
      <c r="POZ20" s="418"/>
      <c r="PPA20" s="418"/>
      <c r="PPB20" s="418"/>
      <c r="PPC20" s="418"/>
      <c r="PPD20" s="418"/>
      <c r="PPE20" s="418"/>
      <c r="PPF20" s="418"/>
      <c r="PPG20" s="418"/>
      <c r="PPH20" s="418"/>
      <c r="PPI20" s="418"/>
      <c r="PPJ20" s="418"/>
      <c r="PPK20" s="418"/>
      <c r="PPL20" s="418"/>
      <c r="PPM20" s="418"/>
      <c r="PPN20" s="418"/>
      <c r="PPO20" s="418"/>
      <c r="PPP20" s="418"/>
      <c r="PPQ20" s="418"/>
      <c r="PPR20" s="418"/>
      <c r="PPS20" s="418"/>
      <c r="PPT20" s="418"/>
      <c r="PPU20" s="418"/>
      <c r="PPV20" s="418"/>
      <c r="PPW20" s="418"/>
      <c r="PPX20" s="418"/>
      <c r="PPY20" s="418"/>
      <c r="PPZ20" s="418"/>
      <c r="PQA20" s="418"/>
      <c r="PQB20" s="418"/>
      <c r="PQC20" s="418"/>
      <c r="PQD20" s="418"/>
      <c r="PQE20" s="418"/>
      <c r="PQF20" s="418"/>
      <c r="PQG20" s="418"/>
      <c r="PQH20" s="418"/>
      <c r="PQI20" s="418"/>
      <c r="PQJ20" s="418"/>
      <c r="PQK20" s="418"/>
      <c r="PQL20" s="418"/>
      <c r="PQM20" s="418"/>
      <c r="PQN20" s="418"/>
      <c r="PQO20" s="418"/>
      <c r="PQP20" s="418"/>
      <c r="PQQ20" s="418"/>
      <c r="PQR20" s="418"/>
      <c r="PQS20" s="418"/>
      <c r="PQT20" s="418"/>
      <c r="PQU20" s="418"/>
      <c r="PQV20" s="418"/>
      <c r="PQW20" s="418"/>
      <c r="PQX20" s="418"/>
      <c r="PQY20" s="418"/>
      <c r="PQZ20" s="418"/>
      <c r="PRA20" s="418"/>
      <c r="PRB20" s="418"/>
      <c r="PRC20" s="418"/>
      <c r="PRD20" s="418"/>
      <c r="PRE20" s="418"/>
      <c r="PRF20" s="418"/>
      <c r="PRG20" s="418"/>
      <c r="PRH20" s="418"/>
      <c r="PRI20" s="418"/>
      <c r="PRJ20" s="418"/>
      <c r="PRK20" s="418"/>
      <c r="PRL20" s="418"/>
      <c r="PRM20" s="418"/>
      <c r="PRN20" s="418"/>
      <c r="PRO20" s="418"/>
      <c r="PRP20" s="418"/>
      <c r="PRQ20" s="418"/>
      <c r="PRR20" s="418"/>
      <c r="PRS20" s="418"/>
      <c r="PRT20" s="418"/>
      <c r="PRU20" s="418"/>
      <c r="PRV20" s="418"/>
      <c r="PRW20" s="418"/>
      <c r="PRX20" s="418"/>
      <c r="PRY20" s="418"/>
      <c r="PRZ20" s="418"/>
      <c r="PSA20" s="418"/>
      <c r="PSB20" s="418"/>
      <c r="PSC20" s="418"/>
      <c r="PSD20" s="418"/>
      <c r="PSE20" s="418"/>
      <c r="PSF20" s="418"/>
      <c r="PSG20" s="418"/>
      <c r="PSH20" s="418"/>
      <c r="PSI20" s="418"/>
      <c r="PSJ20" s="418"/>
      <c r="PSK20" s="418"/>
      <c r="PSL20" s="418"/>
      <c r="PSM20" s="418"/>
      <c r="PSN20" s="418"/>
      <c r="PSO20" s="418"/>
      <c r="PSP20" s="418"/>
      <c r="PSQ20" s="418"/>
      <c r="PSR20" s="418"/>
      <c r="PSS20" s="418"/>
      <c r="PST20" s="418"/>
      <c r="PSU20" s="418"/>
      <c r="PSV20" s="418"/>
      <c r="PSW20" s="418"/>
      <c r="PSX20" s="418"/>
      <c r="PSY20" s="418"/>
      <c r="PSZ20" s="418"/>
      <c r="PTA20" s="418"/>
      <c r="PTB20" s="418"/>
      <c r="PTC20" s="418"/>
      <c r="PTD20" s="418"/>
      <c r="PTE20" s="418"/>
      <c r="PTF20" s="418"/>
      <c r="PTG20" s="418"/>
      <c r="PTH20" s="418"/>
      <c r="PTI20" s="418"/>
      <c r="PTJ20" s="418"/>
      <c r="PTK20" s="418"/>
      <c r="PTL20" s="418"/>
      <c r="PTM20" s="418"/>
      <c r="PTN20" s="418"/>
      <c r="PTO20" s="418"/>
      <c r="PTP20" s="418"/>
      <c r="PTQ20" s="418"/>
      <c r="PTR20" s="418"/>
      <c r="PTS20" s="418"/>
      <c r="PTT20" s="418"/>
      <c r="PTU20" s="418"/>
      <c r="PTV20" s="418"/>
      <c r="PTW20" s="418"/>
      <c r="PTX20" s="418"/>
      <c r="PTY20" s="418"/>
      <c r="PTZ20" s="418"/>
      <c r="PUA20" s="418"/>
      <c r="PUB20" s="418"/>
      <c r="PUC20" s="418"/>
      <c r="PUD20" s="418"/>
      <c r="PUE20" s="418"/>
      <c r="PUF20" s="418"/>
      <c r="PUG20" s="418"/>
      <c r="PUH20" s="418"/>
      <c r="PUI20" s="418"/>
      <c r="PUJ20" s="418"/>
      <c r="PUK20" s="418"/>
      <c r="PUL20" s="418"/>
      <c r="PUM20" s="418"/>
      <c r="PUN20" s="418"/>
      <c r="PUO20" s="418"/>
      <c r="PUP20" s="418"/>
      <c r="PUQ20" s="418"/>
      <c r="PUR20" s="418"/>
      <c r="PUS20" s="418"/>
      <c r="PUT20" s="418"/>
      <c r="PUU20" s="418"/>
      <c r="PUV20" s="418"/>
      <c r="PUW20" s="418"/>
      <c r="PUX20" s="418"/>
      <c r="PUY20" s="418"/>
      <c r="PUZ20" s="418"/>
      <c r="PVA20" s="418"/>
      <c r="PVB20" s="418"/>
      <c r="PVC20" s="418"/>
      <c r="PVD20" s="418"/>
      <c r="PVE20" s="418"/>
      <c r="PVF20" s="418"/>
      <c r="PVG20" s="418"/>
      <c r="PVH20" s="418"/>
      <c r="PVI20" s="418"/>
      <c r="PVJ20" s="418"/>
      <c r="PVK20" s="418"/>
      <c r="PVL20" s="418"/>
      <c r="PVM20" s="418"/>
      <c r="PVN20" s="418"/>
      <c r="PVO20" s="418"/>
      <c r="PVP20" s="418"/>
      <c r="PVQ20" s="418"/>
      <c r="PVR20" s="418"/>
      <c r="PVS20" s="418"/>
      <c r="PVT20" s="418"/>
      <c r="PVU20" s="418"/>
      <c r="PVV20" s="418"/>
      <c r="PVW20" s="418"/>
      <c r="PVX20" s="418"/>
      <c r="PVY20" s="418"/>
      <c r="PVZ20" s="418"/>
      <c r="PWA20" s="418"/>
      <c r="PWB20" s="418"/>
      <c r="PWC20" s="418"/>
      <c r="PWD20" s="418"/>
      <c r="PWE20" s="418"/>
      <c r="PWF20" s="418"/>
      <c r="PWG20" s="418"/>
      <c r="PWH20" s="418"/>
      <c r="PWI20" s="418"/>
      <c r="PWJ20" s="418"/>
      <c r="PWK20" s="418"/>
      <c r="PWL20" s="418"/>
      <c r="PWM20" s="418"/>
      <c r="PWN20" s="418"/>
      <c r="PWO20" s="418"/>
      <c r="PWP20" s="418"/>
      <c r="PWQ20" s="418"/>
      <c r="PWR20" s="418"/>
      <c r="PWS20" s="418"/>
      <c r="PWT20" s="418"/>
      <c r="PWU20" s="418"/>
      <c r="PWV20" s="418"/>
      <c r="PWW20" s="418"/>
      <c r="PWX20" s="418"/>
      <c r="PWY20" s="418"/>
      <c r="PWZ20" s="418"/>
      <c r="PXA20" s="418"/>
      <c r="PXB20" s="418"/>
      <c r="PXC20" s="418"/>
      <c r="PXD20" s="418"/>
      <c r="PXE20" s="418"/>
      <c r="PXF20" s="418"/>
      <c r="PXG20" s="418"/>
      <c r="PXH20" s="418"/>
      <c r="PXI20" s="418"/>
      <c r="PXJ20" s="418"/>
      <c r="PXK20" s="418"/>
      <c r="PXL20" s="418"/>
      <c r="PXM20" s="418"/>
      <c r="PXN20" s="418"/>
      <c r="PXO20" s="418"/>
      <c r="PXP20" s="418"/>
      <c r="PXQ20" s="418"/>
      <c r="PXR20" s="418"/>
      <c r="PXS20" s="418"/>
      <c r="PXT20" s="418"/>
      <c r="PXU20" s="418"/>
      <c r="PXV20" s="418"/>
      <c r="PXW20" s="418"/>
      <c r="PXX20" s="418"/>
      <c r="PXY20" s="418"/>
      <c r="PXZ20" s="418"/>
      <c r="PYA20" s="418"/>
      <c r="PYB20" s="418"/>
      <c r="PYC20" s="418"/>
      <c r="PYD20" s="418"/>
      <c r="PYE20" s="418"/>
      <c r="PYF20" s="418"/>
      <c r="PYG20" s="418"/>
      <c r="PYH20" s="418"/>
      <c r="PYI20" s="418"/>
      <c r="PYJ20" s="418"/>
      <c r="PYK20" s="418"/>
      <c r="PYL20" s="418"/>
      <c r="PYM20" s="418"/>
      <c r="PYN20" s="418"/>
      <c r="PYO20" s="418"/>
      <c r="PYP20" s="418"/>
      <c r="PYQ20" s="418"/>
      <c r="PYR20" s="418"/>
      <c r="PYS20" s="418"/>
      <c r="PYT20" s="418"/>
      <c r="PYU20" s="418"/>
      <c r="PYV20" s="418"/>
      <c r="PYW20" s="418"/>
      <c r="PYX20" s="418"/>
      <c r="PYY20" s="418"/>
      <c r="PYZ20" s="418"/>
      <c r="PZA20" s="418"/>
      <c r="PZB20" s="418"/>
      <c r="PZC20" s="418"/>
      <c r="PZD20" s="418"/>
      <c r="PZE20" s="418"/>
      <c r="PZF20" s="418"/>
      <c r="PZG20" s="418"/>
      <c r="PZH20" s="418"/>
      <c r="PZI20" s="418"/>
      <c r="PZJ20" s="418"/>
      <c r="PZK20" s="418"/>
      <c r="PZL20" s="418"/>
      <c r="PZM20" s="418"/>
      <c r="PZN20" s="418"/>
      <c r="PZO20" s="418"/>
      <c r="PZP20" s="418"/>
      <c r="PZQ20" s="418"/>
      <c r="PZR20" s="418"/>
      <c r="PZS20" s="418"/>
      <c r="PZT20" s="418"/>
      <c r="PZU20" s="418"/>
      <c r="PZV20" s="418"/>
      <c r="PZW20" s="418"/>
      <c r="PZX20" s="418"/>
      <c r="PZY20" s="418"/>
      <c r="PZZ20" s="418"/>
      <c r="QAA20" s="418"/>
      <c r="QAB20" s="418"/>
      <c r="QAC20" s="418"/>
      <c r="QAD20" s="418"/>
      <c r="QAE20" s="418"/>
      <c r="QAF20" s="418"/>
      <c r="QAG20" s="418"/>
      <c r="QAH20" s="418"/>
      <c r="QAI20" s="418"/>
      <c r="QAJ20" s="418"/>
      <c r="QAK20" s="418"/>
      <c r="QAL20" s="418"/>
      <c r="QAM20" s="418"/>
      <c r="QAN20" s="418"/>
      <c r="QAO20" s="418"/>
      <c r="QAP20" s="418"/>
      <c r="QAQ20" s="418"/>
      <c r="QAR20" s="418"/>
      <c r="QAS20" s="418"/>
      <c r="QAT20" s="418"/>
      <c r="QAU20" s="418"/>
      <c r="QAV20" s="418"/>
      <c r="QAW20" s="418"/>
      <c r="QAX20" s="418"/>
      <c r="QAY20" s="418"/>
      <c r="QAZ20" s="418"/>
      <c r="QBA20" s="418"/>
      <c r="QBB20" s="418"/>
      <c r="QBC20" s="418"/>
      <c r="QBD20" s="418"/>
      <c r="QBE20" s="418"/>
      <c r="QBF20" s="418"/>
      <c r="QBG20" s="418"/>
      <c r="QBH20" s="418"/>
      <c r="QBI20" s="418"/>
      <c r="QBJ20" s="418"/>
      <c r="QBK20" s="418"/>
      <c r="QBL20" s="418"/>
      <c r="QBM20" s="418"/>
      <c r="QBN20" s="418"/>
      <c r="QBO20" s="418"/>
      <c r="QBP20" s="418"/>
      <c r="QBQ20" s="418"/>
      <c r="QBR20" s="418"/>
      <c r="QBS20" s="418"/>
      <c r="QBT20" s="418"/>
      <c r="QBU20" s="418"/>
      <c r="QBV20" s="418"/>
      <c r="QBW20" s="418"/>
      <c r="QBX20" s="418"/>
      <c r="QBY20" s="418"/>
      <c r="QBZ20" s="418"/>
      <c r="QCA20" s="418"/>
      <c r="QCB20" s="418"/>
      <c r="QCC20" s="418"/>
      <c r="QCD20" s="418"/>
      <c r="QCE20" s="418"/>
      <c r="QCF20" s="418"/>
      <c r="QCG20" s="418"/>
      <c r="QCH20" s="418"/>
      <c r="QCI20" s="418"/>
      <c r="QCJ20" s="418"/>
      <c r="QCK20" s="418"/>
      <c r="QCL20" s="418"/>
      <c r="QCM20" s="418"/>
      <c r="QCN20" s="418"/>
      <c r="QCO20" s="418"/>
      <c r="QCP20" s="418"/>
      <c r="QCQ20" s="418"/>
      <c r="QCR20" s="418"/>
      <c r="QCS20" s="418"/>
      <c r="QCT20" s="418"/>
      <c r="QCU20" s="418"/>
      <c r="QCV20" s="418"/>
      <c r="QCW20" s="418"/>
      <c r="QCX20" s="418"/>
      <c r="QCY20" s="418"/>
      <c r="QCZ20" s="418"/>
      <c r="QDA20" s="418"/>
      <c r="QDB20" s="418"/>
      <c r="QDC20" s="418"/>
      <c r="QDD20" s="418"/>
      <c r="QDE20" s="418"/>
      <c r="QDF20" s="418"/>
      <c r="QDG20" s="418"/>
      <c r="QDH20" s="418"/>
      <c r="QDI20" s="418"/>
      <c r="QDJ20" s="418"/>
      <c r="QDK20" s="418"/>
      <c r="QDL20" s="418"/>
      <c r="QDM20" s="418"/>
      <c r="QDN20" s="418"/>
      <c r="QDO20" s="418"/>
      <c r="QDP20" s="418"/>
      <c r="QDQ20" s="418"/>
      <c r="QDR20" s="418"/>
      <c r="QDS20" s="418"/>
      <c r="QDT20" s="418"/>
      <c r="QDU20" s="418"/>
      <c r="QDV20" s="418"/>
      <c r="QDW20" s="418"/>
      <c r="QDX20" s="418"/>
      <c r="QDY20" s="418"/>
      <c r="QDZ20" s="418"/>
      <c r="QEA20" s="418"/>
      <c r="QEB20" s="418"/>
      <c r="QEC20" s="418"/>
      <c r="QED20" s="418"/>
      <c r="QEE20" s="418"/>
      <c r="QEF20" s="418"/>
      <c r="QEG20" s="418"/>
      <c r="QEH20" s="418"/>
      <c r="QEI20" s="418"/>
      <c r="QEJ20" s="418"/>
      <c r="QEK20" s="418"/>
      <c r="QEL20" s="418"/>
      <c r="QEM20" s="418"/>
      <c r="QEN20" s="418"/>
      <c r="QEO20" s="418"/>
      <c r="QEP20" s="418"/>
      <c r="QEQ20" s="418"/>
      <c r="QER20" s="418"/>
      <c r="QES20" s="418"/>
      <c r="QET20" s="418"/>
      <c r="QEU20" s="418"/>
      <c r="QEV20" s="418"/>
      <c r="QEW20" s="418"/>
      <c r="QEX20" s="418"/>
      <c r="QEY20" s="418"/>
      <c r="QEZ20" s="418"/>
      <c r="QFA20" s="418"/>
      <c r="QFB20" s="418"/>
      <c r="QFC20" s="418"/>
      <c r="QFD20" s="418"/>
      <c r="QFE20" s="418"/>
      <c r="QFF20" s="418"/>
      <c r="QFG20" s="418"/>
      <c r="QFH20" s="418"/>
      <c r="QFI20" s="418"/>
      <c r="QFJ20" s="418"/>
      <c r="QFK20" s="418"/>
      <c r="QFL20" s="418"/>
      <c r="QFM20" s="418"/>
      <c r="QFN20" s="418"/>
      <c r="QFO20" s="418"/>
      <c r="QFP20" s="418"/>
      <c r="QFQ20" s="418"/>
      <c r="QFR20" s="418"/>
      <c r="QFS20" s="418"/>
      <c r="QFT20" s="418"/>
      <c r="QFU20" s="418"/>
      <c r="QFV20" s="418"/>
      <c r="QFW20" s="418"/>
      <c r="QFX20" s="418"/>
      <c r="QFY20" s="418"/>
      <c r="QFZ20" s="418"/>
      <c r="QGA20" s="418"/>
      <c r="QGB20" s="418"/>
      <c r="QGC20" s="418"/>
      <c r="QGD20" s="418"/>
      <c r="QGE20" s="418"/>
      <c r="QGF20" s="418"/>
      <c r="QGG20" s="418"/>
      <c r="QGH20" s="418"/>
      <c r="QGI20" s="418"/>
      <c r="QGJ20" s="418"/>
      <c r="QGK20" s="418"/>
      <c r="QGL20" s="418"/>
      <c r="QGM20" s="418"/>
      <c r="QGN20" s="418"/>
      <c r="QGO20" s="418"/>
      <c r="QGP20" s="418"/>
      <c r="QGQ20" s="418"/>
      <c r="QGR20" s="418"/>
      <c r="QGS20" s="418"/>
      <c r="QGT20" s="418"/>
      <c r="QGU20" s="418"/>
      <c r="QGV20" s="418"/>
      <c r="QGW20" s="418"/>
      <c r="QGX20" s="418"/>
      <c r="QGY20" s="418"/>
      <c r="QGZ20" s="418"/>
      <c r="QHA20" s="418"/>
      <c r="QHB20" s="418"/>
      <c r="QHC20" s="418"/>
      <c r="QHD20" s="418"/>
      <c r="QHE20" s="418"/>
      <c r="QHF20" s="418"/>
      <c r="QHG20" s="418"/>
      <c r="QHH20" s="418"/>
      <c r="QHI20" s="418"/>
      <c r="QHJ20" s="418"/>
      <c r="QHK20" s="418"/>
      <c r="QHL20" s="418"/>
      <c r="QHM20" s="418"/>
      <c r="QHN20" s="418"/>
      <c r="QHO20" s="418"/>
      <c r="QHP20" s="418"/>
      <c r="QHQ20" s="418"/>
      <c r="QHR20" s="418"/>
      <c r="QHS20" s="418"/>
      <c r="QHT20" s="418"/>
      <c r="QHU20" s="418"/>
      <c r="QHV20" s="418"/>
      <c r="QHW20" s="418"/>
      <c r="QHX20" s="418"/>
      <c r="QHY20" s="418"/>
      <c r="QHZ20" s="418"/>
      <c r="QIA20" s="418"/>
      <c r="QIB20" s="418"/>
      <c r="QIC20" s="418"/>
      <c r="QID20" s="418"/>
      <c r="QIE20" s="418"/>
      <c r="QIF20" s="418"/>
      <c r="QIG20" s="418"/>
      <c r="QIH20" s="418"/>
      <c r="QII20" s="418"/>
      <c r="QIJ20" s="418"/>
      <c r="QIK20" s="418"/>
      <c r="QIL20" s="418"/>
      <c r="QIM20" s="418"/>
      <c r="QIN20" s="418"/>
      <c r="QIO20" s="418"/>
      <c r="QIP20" s="418"/>
      <c r="QIQ20" s="418"/>
      <c r="QIR20" s="418"/>
      <c r="QIS20" s="418"/>
      <c r="QIT20" s="418"/>
      <c r="QIU20" s="418"/>
      <c r="QIV20" s="418"/>
      <c r="QIW20" s="418"/>
      <c r="QIX20" s="418"/>
      <c r="QIY20" s="418"/>
      <c r="QIZ20" s="418"/>
      <c r="QJA20" s="418"/>
      <c r="QJB20" s="418"/>
      <c r="QJC20" s="418"/>
      <c r="QJD20" s="418"/>
      <c r="QJE20" s="418"/>
      <c r="QJF20" s="418"/>
      <c r="QJG20" s="418"/>
      <c r="QJH20" s="418"/>
      <c r="QJI20" s="418"/>
      <c r="QJJ20" s="418"/>
      <c r="QJK20" s="418"/>
      <c r="QJL20" s="418"/>
      <c r="QJM20" s="418"/>
      <c r="QJN20" s="418"/>
      <c r="QJO20" s="418"/>
      <c r="QJP20" s="418"/>
      <c r="QJQ20" s="418"/>
      <c r="QJR20" s="418"/>
      <c r="QJS20" s="418"/>
      <c r="QJT20" s="418"/>
      <c r="QJU20" s="418"/>
      <c r="QJV20" s="418"/>
      <c r="QJW20" s="418"/>
      <c r="QJX20" s="418"/>
      <c r="QJY20" s="418"/>
      <c r="QJZ20" s="418"/>
      <c r="QKA20" s="418"/>
      <c r="QKB20" s="418"/>
      <c r="QKC20" s="418"/>
      <c r="QKD20" s="418"/>
      <c r="QKE20" s="418"/>
      <c r="QKF20" s="418"/>
      <c r="QKG20" s="418"/>
      <c r="QKH20" s="418"/>
      <c r="QKI20" s="418"/>
      <c r="QKJ20" s="418"/>
      <c r="QKK20" s="418"/>
      <c r="QKL20" s="418"/>
      <c r="QKM20" s="418"/>
      <c r="QKN20" s="418"/>
      <c r="QKO20" s="418"/>
      <c r="QKP20" s="418"/>
      <c r="QKQ20" s="418"/>
      <c r="QKR20" s="418"/>
      <c r="QKS20" s="418"/>
      <c r="QKT20" s="418"/>
      <c r="QKU20" s="418"/>
      <c r="QKV20" s="418"/>
      <c r="QKW20" s="418"/>
      <c r="QKX20" s="418"/>
      <c r="QKY20" s="418"/>
      <c r="QKZ20" s="418"/>
      <c r="QLA20" s="418"/>
      <c r="QLB20" s="418"/>
      <c r="QLC20" s="418"/>
      <c r="QLD20" s="418"/>
      <c r="QLE20" s="418"/>
      <c r="QLF20" s="418"/>
      <c r="QLG20" s="418"/>
      <c r="QLH20" s="418"/>
      <c r="QLI20" s="418"/>
      <c r="QLJ20" s="418"/>
      <c r="QLK20" s="418"/>
      <c r="QLL20" s="418"/>
      <c r="QLM20" s="418"/>
      <c r="QLN20" s="418"/>
      <c r="QLO20" s="418"/>
      <c r="QLP20" s="418"/>
      <c r="QLQ20" s="418"/>
      <c r="QLR20" s="418"/>
      <c r="QLS20" s="418"/>
      <c r="QLT20" s="418"/>
      <c r="QLU20" s="418"/>
      <c r="QLV20" s="418"/>
      <c r="QLW20" s="418"/>
      <c r="QLX20" s="418"/>
      <c r="QLY20" s="418"/>
      <c r="QLZ20" s="418"/>
      <c r="QMA20" s="418"/>
      <c r="QMB20" s="418"/>
      <c r="QMC20" s="418"/>
      <c r="QMD20" s="418"/>
      <c r="QME20" s="418"/>
      <c r="QMF20" s="418"/>
      <c r="QMG20" s="418"/>
      <c r="QMH20" s="418"/>
      <c r="QMI20" s="418"/>
      <c r="QMJ20" s="418"/>
      <c r="QMK20" s="418"/>
      <c r="QML20" s="418"/>
      <c r="QMM20" s="418"/>
      <c r="QMN20" s="418"/>
      <c r="QMO20" s="418"/>
      <c r="QMP20" s="418"/>
      <c r="QMQ20" s="418"/>
      <c r="QMR20" s="418"/>
      <c r="QMS20" s="418"/>
      <c r="QMT20" s="418"/>
      <c r="QMU20" s="418"/>
      <c r="QMV20" s="418"/>
      <c r="QMW20" s="418"/>
      <c r="QMX20" s="418"/>
      <c r="QMY20" s="418"/>
      <c r="QMZ20" s="418"/>
      <c r="QNA20" s="418"/>
      <c r="QNB20" s="418"/>
      <c r="QNC20" s="418"/>
      <c r="QND20" s="418"/>
      <c r="QNE20" s="418"/>
      <c r="QNF20" s="418"/>
      <c r="QNG20" s="418"/>
      <c r="QNH20" s="418"/>
      <c r="QNI20" s="418"/>
      <c r="QNJ20" s="418"/>
      <c r="QNK20" s="418"/>
      <c r="QNL20" s="418"/>
      <c r="QNM20" s="418"/>
      <c r="QNN20" s="418"/>
      <c r="QNO20" s="418"/>
      <c r="QNP20" s="418"/>
      <c r="QNQ20" s="418"/>
      <c r="QNR20" s="418"/>
      <c r="QNS20" s="418"/>
      <c r="QNT20" s="418"/>
      <c r="QNU20" s="418"/>
      <c r="QNV20" s="418"/>
      <c r="QNW20" s="418"/>
      <c r="QNX20" s="418"/>
      <c r="QNY20" s="418"/>
      <c r="QNZ20" s="418"/>
      <c r="QOA20" s="418"/>
      <c r="QOB20" s="418"/>
      <c r="QOC20" s="418"/>
      <c r="QOD20" s="418"/>
      <c r="QOE20" s="418"/>
      <c r="QOF20" s="418"/>
      <c r="QOG20" s="418"/>
      <c r="QOH20" s="418"/>
      <c r="QOI20" s="418"/>
      <c r="QOJ20" s="418"/>
      <c r="QOK20" s="418"/>
      <c r="QOL20" s="418"/>
      <c r="QOM20" s="418"/>
      <c r="QON20" s="418"/>
      <c r="QOO20" s="418"/>
      <c r="QOP20" s="418"/>
      <c r="QOQ20" s="418"/>
      <c r="QOR20" s="418"/>
      <c r="QOS20" s="418"/>
      <c r="QOT20" s="418"/>
      <c r="QOU20" s="418"/>
      <c r="QOV20" s="418"/>
      <c r="QOW20" s="418"/>
      <c r="QOX20" s="418"/>
      <c r="QOY20" s="418"/>
      <c r="QOZ20" s="418"/>
      <c r="QPA20" s="418"/>
      <c r="QPB20" s="418"/>
      <c r="QPC20" s="418"/>
      <c r="QPD20" s="418"/>
      <c r="QPE20" s="418"/>
      <c r="QPF20" s="418"/>
      <c r="QPG20" s="418"/>
      <c r="QPH20" s="418"/>
      <c r="QPI20" s="418"/>
      <c r="QPJ20" s="418"/>
      <c r="QPK20" s="418"/>
      <c r="QPL20" s="418"/>
      <c r="QPM20" s="418"/>
      <c r="QPN20" s="418"/>
      <c r="QPO20" s="418"/>
      <c r="QPP20" s="418"/>
      <c r="QPQ20" s="418"/>
      <c r="QPR20" s="418"/>
      <c r="QPS20" s="418"/>
      <c r="QPT20" s="418"/>
      <c r="QPU20" s="418"/>
      <c r="QPV20" s="418"/>
      <c r="QPW20" s="418"/>
      <c r="QPX20" s="418"/>
      <c r="QPY20" s="418"/>
      <c r="QPZ20" s="418"/>
      <c r="QQA20" s="418"/>
      <c r="QQB20" s="418"/>
      <c r="QQC20" s="418"/>
      <c r="QQD20" s="418"/>
      <c r="QQE20" s="418"/>
      <c r="QQF20" s="418"/>
      <c r="QQG20" s="418"/>
      <c r="QQH20" s="418"/>
      <c r="QQI20" s="418"/>
      <c r="QQJ20" s="418"/>
      <c r="QQK20" s="418"/>
      <c r="QQL20" s="418"/>
      <c r="QQM20" s="418"/>
      <c r="QQN20" s="418"/>
      <c r="QQO20" s="418"/>
      <c r="QQP20" s="418"/>
      <c r="QQQ20" s="418"/>
      <c r="QQR20" s="418"/>
      <c r="QQS20" s="418"/>
      <c r="QQT20" s="418"/>
      <c r="QQU20" s="418"/>
      <c r="QQV20" s="418"/>
      <c r="QQW20" s="418"/>
      <c r="QQX20" s="418"/>
      <c r="QQY20" s="418"/>
      <c r="QQZ20" s="418"/>
      <c r="QRA20" s="418"/>
      <c r="QRB20" s="418"/>
      <c r="QRC20" s="418"/>
      <c r="QRD20" s="418"/>
      <c r="QRE20" s="418"/>
      <c r="QRF20" s="418"/>
      <c r="QRG20" s="418"/>
      <c r="QRH20" s="418"/>
      <c r="QRI20" s="418"/>
      <c r="QRJ20" s="418"/>
      <c r="QRK20" s="418"/>
      <c r="QRL20" s="418"/>
      <c r="QRM20" s="418"/>
      <c r="QRN20" s="418"/>
      <c r="QRO20" s="418"/>
      <c r="QRP20" s="418"/>
      <c r="QRQ20" s="418"/>
      <c r="QRR20" s="418"/>
      <c r="QRS20" s="418"/>
      <c r="QRT20" s="418"/>
      <c r="QRU20" s="418"/>
      <c r="QRV20" s="418"/>
      <c r="QRW20" s="418"/>
      <c r="QRX20" s="418"/>
      <c r="QRY20" s="418"/>
      <c r="QRZ20" s="418"/>
      <c r="QSA20" s="418"/>
      <c r="QSB20" s="418"/>
      <c r="QSC20" s="418"/>
      <c r="QSD20" s="418"/>
      <c r="QSE20" s="418"/>
      <c r="QSF20" s="418"/>
      <c r="QSG20" s="418"/>
      <c r="QSH20" s="418"/>
      <c r="QSI20" s="418"/>
      <c r="QSJ20" s="418"/>
      <c r="QSK20" s="418"/>
      <c r="QSL20" s="418"/>
      <c r="QSM20" s="418"/>
      <c r="QSN20" s="418"/>
      <c r="QSO20" s="418"/>
      <c r="QSP20" s="418"/>
      <c r="QSQ20" s="418"/>
      <c r="QSR20" s="418"/>
      <c r="QSS20" s="418"/>
      <c r="QST20" s="418"/>
      <c r="QSU20" s="418"/>
      <c r="QSV20" s="418"/>
      <c r="QSW20" s="418"/>
      <c r="QSX20" s="418"/>
      <c r="QSY20" s="418"/>
      <c r="QSZ20" s="418"/>
      <c r="QTA20" s="418"/>
      <c r="QTB20" s="418"/>
      <c r="QTC20" s="418"/>
      <c r="QTD20" s="418"/>
      <c r="QTE20" s="418"/>
      <c r="QTF20" s="418"/>
      <c r="QTG20" s="418"/>
      <c r="QTH20" s="418"/>
      <c r="QTI20" s="418"/>
      <c r="QTJ20" s="418"/>
      <c r="QTK20" s="418"/>
      <c r="QTL20" s="418"/>
      <c r="QTM20" s="418"/>
      <c r="QTN20" s="418"/>
      <c r="QTO20" s="418"/>
      <c r="QTP20" s="418"/>
      <c r="QTQ20" s="418"/>
      <c r="QTR20" s="418"/>
      <c r="QTS20" s="418"/>
      <c r="QTT20" s="418"/>
      <c r="QTU20" s="418"/>
      <c r="QTV20" s="418"/>
      <c r="QTW20" s="418"/>
      <c r="QTX20" s="418"/>
      <c r="QTY20" s="418"/>
      <c r="QTZ20" s="418"/>
      <c r="QUA20" s="418"/>
      <c r="QUB20" s="418"/>
      <c r="QUC20" s="418"/>
      <c r="QUD20" s="418"/>
      <c r="QUE20" s="418"/>
      <c r="QUF20" s="418"/>
      <c r="QUG20" s="418"/>
      <c r="QUH20" s="418"/>
      <c r="QUI20" s="418"/>
      <c r="QUJ20" s="418"/>
      <c r="QUK20" s="418"/>
      <c r="QUL20" s="418"/>
      <c r="QUM20" s="418"/>
      <c r="QUN20" s="418"/>
      <c r="QUO20" s="418"/>
      <c r="QUP20" s="418"/>
      <c r="QUQ20" s="418"/>
      <c r="QUR20" s="418"/>
      <c r="QUS20" s="418"/>
      <c r="QUT20" s="418"/>
      <c r="QUU20" s="418"/>
      <c r="QUV20" s="418"/>
      <c r="QUW20" s="418"/>
      <c r="QUX20" s="418"/>
      <c r="QUY20" s="418"/>
      <c r="QUZ20" s="418"/>
      <c r="QVA20" s="418"/>
      <c r="QVB20" s="418"/>
      <c r="QVC20" s="418"/>
      <c r="QVD20" s="418"/>
      <c r="QVE20" s="418"/>
      <c r="QVF20" s="418"/>
      <c r="QVG20" s="418"/>
      <c r="QVH20" s="418"/>
      <c r="QVI20" s="418"/>
      <c r="QVJ20" s="418"/>
      <c r="QVK20" s="418"/>
      <c r="QVL20" s="418"/>
      <c r="QVM20" s="418"/>
      <c r="QVN20" s="418"/>
      <c r="QVO20" s="418"/>
      <c r="QVP20" s="418"/>
      <c r="QVQ20" s="418"/>
      <c r="QVR20" s="418"/>
      <c r="QVS20" s="418"/>
      <c r="QVT20" s="418"/>
      <c r="QVU20" s="418"/>
      <c r="QVV20" s="418"/>
      <c r="QVW20" s="418"/>
      <c r="QVX20" s="418"/>
      <c r="QVY20" s="418"/>
      <c r="QVZ20" s="418"/>
      <c r="QWA20" s="418"/>
      <c r="QWB20" s="418"/>
      <c r="QWC20" s="418"/>
      <c r="QWD20" s="418"/>
      <c r="QWE20" s="418"/>
      <c r="QWF20" s="418"/>
      <c r="QWG20" s="418"/>
      <c r="QWH20" s="418"/>
      <c r="QWI20" s="418"/>
      <c r="QWJ20" s="418"/>
      <c r="QWK20" s="418"/>
      <c r="QWL20" s="418"/>
      <c r="QWM20" s="418"/>
      <c r="QWN20" s="418"/>
      <c r="QWO20" s="418"/>
      <c r="QWP20" s="418"/>
      <c r="QWQ20" s="418"/>
      <c r="QWR20" s="418"/>
      <c r="QWS20" s="418"/>
      <c r="QWT20" s="418"/>
      <c r="QWU20" s="418"/>
      <c r="QWV20" s="418"/>
      <c r="QWW20" s="418"/>
      <c r="QWX20" s="418"/>
      <c r="QWY20" s="418"/>
      <c r="QWZ20" s="418"/>
      <c r="QXA20" s="418"/>
      <c r="QXB20" s="418"/>
      <c r="QXC20" s="418"/>
      <c r="QXD20" s="418"/>
      <c r="QXE20" s="418"/>
      <c r="QXF20" s="418"/>
      <c r="QXG20" s="418"/>
      <c r="QXH20" s="418"/>
      <c r="QXI20" s="418"/>
      <c r="QXJ20" s="418"/>
      <c r="QXK20" s="418"/>
      <c r="QXL20" s="418"/>
      <c r="QXM20" s="418"/>
      <c r="QXN20" s="418"/>
      <c r="QXO20" s="418"/>
      <c r="QXP20" s="418"/>
      <c r="QXQ20" s="418"/>
      <c r="QXR20" s="418"/>
      <c r="QXS20" s="418"/>
      <c r="QXT20" s="418"/>
      <c r="QXU20" s="418"/>
      <c r="QXV20" s="418"/>
      <c r="QXW20" s="418"/>
      <c r="QXX20" s="418"/>
      <c r="QXY20" s="418"/>
      <c r="QXZ20" s="418"/>
      <c r="QYA20" s="418"/>
      <c r="QYB20" s="418"/>
      <c r="QYC20" s="418"/>
      <c r="QYD20" s="418"/>
      <c r="QYE20" s="418"/>
      <c r="QYF20" s="418"/>
      <c r="QYG20" s="418"/>
      <c r="QYH20" s="418"/>
      <c r="QYI20" s="418"/>
      <c r="QYJ20" s="418"/>
      <c r="QYK20" s="418"/>
      <c r="QYL20" s="418"/>
      <c r="QYM20" s="418"/>
      <c r="QYN20" s="418"/>
      <c r="QYO20" s="418"/>
      <c r="QYP20" s="418"/>
      <c r="QYQ20" s="418"/>
      <c r="QYR20" s="418"/>
      <c r="QYS20" s="418"/>
      <c r="QYT20" s="418"/>
      <c r="QYU20" s="418"/>
      <c r="QYV20" s="418"/>
      <c r="QYW20" s="418"/>
      <c r="QYX20" s="418"/>
      <c r="QYY20" s="418"/>
      <c r="QYZ20" s="418"/>
      <c r="QZA20" s="418"/>
      <c r="QZB20" s="418"/>
      <c r="QZC20" s="418"/>
      <c r="QZD20" s="418"/>
      <c r="QZE20" s="418"/>
      <c r="QZF20" s="418"/>
      <c r="QZG20" s="418"/>
      <c r="QZH20" s="418"/>
      <c r="QZI20" s="418"/>
      <c r="QZJ20" s="418"/>
      <c r="QZK20" s="418"/>
      <c r="QZL20" s="418"/>
      <c r="QZM20" s="418"/>
      <c r="QZN20" s="418"/>
      <c r="QZO20" s="418"/>
      <c r="QZP20" s="418"/>
      <c r="QZQ20" s="418"/>
      <c r="QZR20" s="418"/>
      <c r="QZS20" s="418"/>
      <c r="QZT20" s="418"/>
      <c r="QZU20" s="418"/>
      <c r="QZV20" s="418"/>
      <c r="QZW20" s="418"/>
      <c r="QZX20" s="418"/>
      <c r="QZY20" s="418"/>
      <c r="QZZ20" s="418"/>
      <c r="RAA20" s="418"/>
      <c r="RAB20" s="418"/>
      <c r="RAC20" s="418"/>
      <c r="RAD20" s="418"/>
      <c r="RAE20" s="418"/>
      <c r="RAF20" s="418"/>
      <c r="RAG20" s="418"/>
      <c r="RAH20" s="418"/>
      <c r="RAI20" s="418"/>
      <c r="RAJ20" s="418"/>
      <c r="RAK20" s="418"/>
      <c r="RAL20" s="418"/>
      <c r="RAM20" s="418"/>
      <c r="RAN20" s="418"/>
      <c r="RAO20" s="418"/>
      <c r="RAP20" s="418"/>
      <c r="RAQ20" s="418"/>
      <c r="RAR20" s="418"/>
      <c r="RAS20" s="418"/>
      <c r="RAT20" s="418"/>
      <c r="RAU20" s="418"/>
      <c r="RAV20" s="418"/>
      <c r="RAW20" s="418"/>
      <c r="RAX20" s="418"/>
      <c r="RAY20" s="418"/>
      <c r="RAZ20" s="418"/>
      <c r="RBA20" s="418"/>
      <c r="RBB20" s="418"/>
      <c r="RBC20" s="418"/>
      <c r="RBD20" s="418"/>
      <c r="RBE20" s="418"/>
      <c r="RBF20" s="418"/>
      <c r="RBG20" s="418"/>
      <c r="RBH20" s="418"/>
      <c r="RBI20" s="418"/>
      <c r="RBJ20" s="418"/>
      <c r="RBK20" s="418"/>
      <c r="RBL20" s="418"/>
      <c r="RBM20" s="418"/>
      <c r="RBN20" s="418"/>
      <c r="RBO20" s="418"/>
      <c r="RBP20" s="418"/>
      <c r="RBQ20" s="418"/>
      <c r="RBR20" s="418"/>
      <c r="RBS20" s="418"/>
      <c r="RBT20" s="418"/>
      <c r="RBU20" s="418"/>
      <c r="RBV20" s="418"/>
      <c r="RBW20" s="418"/>
      <c r="RBX20" s="418"/>
      <c r="RBY20" s="418"/>
      <c r="RBZ20" s="418"/>
      <c r="RCA20" s="418"/>
      <c r="RCB20" s="418"/>
      <c r="RCC20" s="418"/>
      <c r="RCD20" s="418"/>
      <c r="RCE20" s="418"/>
      <c r="RCF20" s="418"/>
      <c r="RCG20" s="418"/>
      <c r="RCH20" s="418"/>
      <c r="RCI20" s="418"/>
      <c r="RCJ20" s="418"/>
      <c r="RCK20" s="418"/>
      <c r="RCL20" s="418"/>
      <c r="RCM20" s="418"/>
      <c r="RCN20" s="418"/>
      <c r="RCO20" s="418"/>
      <c r="RCP20" s="418"/>
      <c r="RCQ20" s="418"/>
      <c r="RCR20" s="418"/>
      <c r="RCS20" s="418"/>
      <c r="RCT20" s="418"/>
      <c r="RCU20" s="418"/>
      <c r="RCV20" s="418"/>
      <c r="RCW20" s="418"/>
      <c r="RCX20" s="418"/>
      <c r="RCY20" s="418"/>
      <c r="RCZ20" s="418"/>
      <c r="RDA20" s="418"/>
      <c r="RDB20" s="418"/>
      <c r="RDC20" s="418"/>
      <c r="RDD20" s="418"/>
      <c r="RDE20" s="418"/>
      <c r="RDF20" s="418"/>
      <c r="RDG20" s="418"/>
      <c r="RDH20" s="418"/>
      <c r="RDI20" s="418"/>
      <c r="RDJ20" s="418"/>
      <c r="RDK20" s="418"/>
      <c r="RDL20" s="418"/>
      <c r="RDM20" s="418"/>
      <c r="RDN20" s="418"/>
      <c r="RDO20" s="418"/>
      <c r="RDP20" s="418"/>
      <c r="RDQ20" s="418"/>
      <c r="RDR20" s="418"/>
      <c r="RDS20" s="418"/>
      <c r="RDT20" s="418"/>
      <c r="RDU20" s="418"/>
      <c r="RDV20" s="418"/>
      <c r="RDW20" s="418"/>
      <c r="RDX20" s="418"/>
      <c r="RDY20" s="418"/>
      <c r="RDZ20" s="418"/>
      <c r="REA20" s="418"/>
      <c r="REB20" s="418"/>
      <c r="REC20" s="418"/>
      <c r="RED20" s="418"/>
      <c r="REE20" s="418"/>
      <c r="REF20" s="418"/>
      <c r="REG20" s="418"/>
      <c r="REH20" s="418"/>
      <c r="REI20" s="418"/>
      <c r="REJ20" s="418"/>
      <c r="REK20" s="418"/>
      <c r="REL20" s="418"/>
      <c r="REM20" s="418"/>
      <c r="REN20" s="418"/>
      <c r="REO20" s="418"/>
      <c r="REP20" s="418"/>
      <c r="REQ20" s="418"/>
      <c r="RER20" s="418"/>
      <c r="RES20" s="418"/>
      <c r="RET20" s="418"/>
      <c r="REU20" s="418"/>
      <c r="REV20" s="418"/>
      <c r="REW20" s="418"/>
      <c r="REX20" s="418"/>
      <c r="REY20" s="418"/>
      <c r="REZ20" s="418"/>
      <c r="RFA20" s="418"/>
      <c r="RFB20" s="418"/>
      <c r="RFC20" s="418"/>
      <c r="RFD20" s="418"/>
      <c r="RFE20" s="418"/>
      <c r="RFF20" s="418"/>
      <c r="RFG20" s="418"/>
      <c r="RFH20" s="418"/>
      <c r="RFI20" s="418"/>
      <c r="RFJ20" s="418"/>
      <c r="RFK20" s="418"/>
      <c r="RFL20" s="418"/>
      <c r="RFM20" s="418"/>
      <c r="RFN20" s="418"/>
      <c r="RFO20" s="418"/>
      <c r="RFP20" s="418"/>
      <c r="RFQ20" s="418"/>
      <c r="RFR20" s="418"/>
      <c r="RFS20" s="418"/>
      <c r="RFT20" s="418"/>
      <c r="RFU20" s="418"/>
      <c r="RFV20" s="418"/>
      <c r="RFW20" s="418"/>
      <c r="RFX20" s="418"/>
      <c r="RFY20" s="418"/>
      <c r="RFZ20" s="418"/>
      <c r="RGA20" s="418"/>
      <c r="RGB20" s="418"/>
      <c r="RGC20" s="418"/>
      <c r="RGD20" s="418"/>
      <c r="RGE20" s="418"/>
      <c r="RGF20" s="418"/>
      <c r="RGG20" s="418"/>
      <c r="RGH20" s="418"/>
      <c r="RGI20" s="418"/>
      <c r="RGJ20" s="418"/>
      <c r="RGK20" s="418"/>
      <c r="RGL20" s="418"/>
      <c r="RGM20" s="418"/>
      <c r="RGN20" s="418"/>
      <c r="RGO20" s="418"/>
      <c r="RGP20" s="418"/>
      <c r="RGQ20" s="418"/>
      <c r="RGR20" s="418"/>
      <c r="RGS20" s="418"/>
      <c r="RGT20" s="418"/>
      <c r="RGU20" s="418"/>
      <c r="RGV20" s="418"/>
      <c r="RGW20" s="418"/>
      <c r="RGX20" s="418"/>
      <c r="RGY20" s="418"/>
      <c r="RGZ20" s="418"/>
      <c r="RHA20" s="418"/>
      <c r="RHB20" s="418"/>
      <c r="RHC20" s="418"/>
      <c r="RHD20" s="418"/>
      <c r="RHE20" s="418"/>
      <c r="RHF20" s="418"/>
      <c r="RHG20" s="418"/>
      <c r="RHH20" s="418"/>
      <c r="RHI20" s="418"/>
      <c r="RHJ20" s="418"/>
      <c r="RHK20" s="418"/>
      <c r="RHL20" s="418"/>
      <c r="RHM20" s="418"/>
      <c r="RHN20" s="418"/>
      <c r="RHO20" s="418"/>
      <c r="RHP20" s="418"/>
      <c r="RHQ20" s="418"/>
      <c r="RHR20" s="418"/>
      <c r="RHS20" s="418"/>
      <c r="RHT20" s="418"/>
      <c r="RHU20" s="418"/>
      <c r="RHV20" s="418"/>
      <c r="RHW20" s="418"/>
      <c r="RHX20" s="418"/>
      <c r="RHY20" s="418"/>
      <c r="RHZ20" s="418"/>
      <c r="RIA20" s="418"/>
      <c r="RIB20" s="418"/>
      <c r="RIC20" s="418"/>
      <c r="RID20" s="418"/>
      <c r="RIE20" s="418"/>
      <c r="RIF20" s="418"/>
      <c r="RIG20" s="418"/>
      <c r="RIH20" s="418"/>
      <c r="RII20" s="418"/>
      <c r="RIJ20" s="418"/>
      <c r="RIK20" s="418"/>
      <c r="RIL20" s="418"/>
      <c r="RIM20" s="418"/>
      <c r="RIN20" s="418"/>
      <c r="RIO20" s="418"/>
      <c r="RIP20" s="418"/>
      <c r="RIQ20" s="418"/>
      <c r="RIR20" s="418"/>
      <c r="RIS20" s="418"/>
      <c r="RIT20" s="418"/>
      <c r="RIU20" s="418"/>
      <c r="RIV20" s="418"/>
      <c r="RIW20" s="418"/>
      <c r="RIX20" s="418"/>
      <c r="RIY20" s="418"/>
      <c r="RIZ20" s="418"/>
      <c r="RJA20" s="418"/>
      <c r="RJB20" s="418"/>
      <c r="RJC20" s="418"/>
      <c r="RJD20" s="418"/>
      <c r="RJE20" s="418"/>
      <c r="RJF20" s="418"/>
      <c r="RJG20" s="418"/>
      <c r="RJH20" s="418"/>
      <c r="RJI20" s="418"/>
      <c r="RJJ20" s="418"/>
      <c r="RJK20" s="418"/>
      <c r="RJL20" s="418"/>
      <c r="RJM20" s="418"/>
      <c r="RJN20" s="418"/>
      <c r="RJO20" s="418"/>
      <c r="RJP20" s="418"/>
      <c r="RJQ20" s="418"/>
      <c r="RJR20" s="418"/>
      <c r="RJS20" s="418"/>
      <c r="RJT20" s="418"/>
      <c r="RJU20" s="418"/>
      <c r="RJV20" s="418"/>
      <c r="RJW20" s="418"/>
      <c r="RJX20" s="418"/>
      <c r="RJY20" s="418"/>
      <c r="RJZ20" s="418"/>
      <c r="RKA20" s="418"/>
      <c r="RKB20" s="418"/>
      <c r="RKC20" s="418"/>
      <c r="RKD20" s="418"/>
      <c r="RKE20" s="418"/>
      <c r="RKF20" s="418"/>
      <c r="RKG20" s="418"/>
      <c r="RKH20" s="418"/>
      <c r="RKI20" s="418"/>
      <c r="RKJ20" s="418"/>
      <c r="RKK20" s="418"/>
      <c r="RKL20" s="418"/>
      <c r="RKM20" s="418"/>
      <c r="RKN20" s="418"/>
      <c r="RKO20" s="418"/>
      <c r="RKP20" s="418"/>
      <c r="RKQ20" s="418"/>
      <c r="RKR20" s="418"/>
      <c r="RKS20" s="418"/>
      <c r="RKT20" s="418"/>
      <c r="RKU20" s="418"/>
      <c r="RKV20" s="418"/>
      <c r="RKW20" s="418"/>
      <c r="RKX20" s="418"/>
      <c r="RKY20" s="418"/>
      <c r="RKZ20" s="418"/>
      <c r="RLA20" s="418"/>
      <c r="RLB20" s="418"/>
      <c r="RLC20" s="418"/>
      <c r="RLD20" s="418"/>
      <c r="RLE20" s="418"/>
      <c r="RLF20" s="418"/>
      <c r="RLG20" s="418"/>
      <c r="RLH20" s="418"/>
      <c r="RLI20" s="418"/>
      <c r="RLJ20" s="418"/>
      <c r="RLK20" s="418"/>
      <c r="RLL20" s="418"/>
      <c r="RLM20" s="418"/>
      <c r="RLN20" s="418"/>
      <c r="RLO20" s="418"/>
      <c r="RLP20" s="418"/>
      <c r="RLQ20" s="418"/>
      <c r="RLR20" s="418"/>
      <c r="RLS20" s="418"/>
      <c r="RLT20" s="418"/>
      <c r="RLU20" s="418"/>
      <c r="RLV20" s="418"/>
      <c r="RLW20" s="418"/>
      <c r="RLX20" s="418"/>
      <c r="RLY20" s="418"/>
      <c r="RLZ20" s="418"/>
      <c r="RMA20" s="418"/>
      <c r="RMB20" s="418"/>
      <c r="RMC20" s="418"/>
      <c r="RMD20" s="418"/>
      <c r="RME20" s="418"/>
      <c r="RMF20" s="418"/>
      <c r="RMG20" s="418"/>
      <c r="RMH20" s="418"/>
      <c r="RMI20" s="418"/>
      <c r="RMJ20" s="418"/>
      <c r="RMK20" s="418"/>
      <c r="RML20" s="418"/>
      <c r="RMM20" s="418"/>
      <c r="RMN20" s="418"/>
      <c r="RMO20" s="418"/>
      <c r="RMP20" s="418"/>
      <c r="RMQ20" s="418"/>
      <c r="RMR20" s="418"/>
      <c r="RMS20" s="418"/>
      <c r="RMT20" s="418"/>
      <c r="RMU20" s="418"/>
      <c r="RMV20" s="418"/>
      <c r="RMW20" s="418"/>
      <c r="RMX20" s="418"/>
      <c r="RMY20" s="418"/>
      <c r="RMZ20" s="418"/>
      <c r="RNA20" s="418"/>
      <c r="RNB20" s="418"/>
      <c r="RNC20" s="418"/>
      <c r="RND20" s="418"/>
      <c r="RNE20" s="418"/>
      <c r="RNF20" s="418"/>
      <c r="RNG20" s="418"/>
      <c r="RNH20" s="418"/>
      <c r="RNI20" s="418"/>
      <c r="RNJ20" s="418"/>
      <c r="RNK20" s="418"/>
      <c r="RNL20" s="418"/>
      <c r="RNM20" s="418"/>
      <c r="RNN20" s="418"/>
      <c r="RNO20" s="418"/>
      <c r="RNP20" s="418"/>
      <c r="RNQ20" s="418"/>
      <c r="RNR20" s="418"/>
      <c r="RNS20" s="418"/>
      <c r="RNT20" s="418"/>
      <c r="RNU20" s="418"/>
      <c r="RNV20" s="418"/>
      <c r="RNW20" s="418"/>
      <c r="RNX20" s="418"/>
      <c r="RNY20" s="418"/>
      <c r="RNZ20" s="418"/>
      <c r="ROA20" s="418"/>
      <c r="ROB20" s="418"/>
      <c r="ROC20" s="418"/>
      <c r="ROD20" s="418"/>
      <c r="ROE20" s="418"/>
      <c r="ROF20" s="418"/>
      <c r="ROG20" s="418"/>
      <c r="ROH20" s="418"/>
      <c r="ROI20" s="418"/>
      <c r="ROJ20" s="418"/>
      <c r="ROK20" s="418"/>
      <c r="ROL20" s="418"/>
      <c r="ROM20" s="418"/>
      <c r="RON20" s="418"/>
      <c r="ROO20" s="418"/>
      <c r="ROP20" s="418"/>
      <c r="ROQ20" s="418"/>
      <c r="ROR20" s="418"/>
      <c r="ROS20" s="418"/>
      <c r="ROT20" s="418"/>
      <c r="ROU20" s="418"/>
      <c r="ROV20" s="418"/>
      <c r="ROW20" s="418"/>
      <c r="ROX20" s="418"/>
      <c r="ROY20" s="418"/>
      <c r="ROZ20" s="418"/>
      <c r="RPA20" s="418"/>
      <c r="RPB20" s="418"/>
      <c r="RPC20" s="418"/>
      <c r="RPD20" s="418"/>
      <c r="RPE20" s="418"/>
      <c r="RPF20" s="418"/>
      <c r="RPG20" s="418"/>
      <c r="RPH20" s="418"/>
      <c r="RPI20" s="418"/>
      <c r="RPJ20" s="418"/>
      <c r="RPK20" s="418"/>
      <c r="RPL20" s="418"/>
      <c r="RPM20" s="418"/>
      <c r="RPN20" s="418"/>
      <c r="RPO20" s="418"/>
      <c r="RPP20" s="418"/>
      <c r="RPQ20" s="418"/>
      <c r="RPR20" s="418"/>
      <c r="RPS20" s="418"/>
      <c r="RPT20" s="418"/>
      <c r="RPU20" s="418"/>
      <c r="RPV20" s="418"/>
      <c r="RPW20" s="418"/>
      <c r="RPX20" s="418"/>
      <c r="RPY20" s="418"/>
      <c r="RPZ20" s="418"/>
      <c r="RQA20" s="418"/>
      <c r="RQB20" s="418"/>
      <c r="RQC20" s="418"/>
      <c r="RQD20" s="418"/>
      <c r="RQE20" s="418"/>
      <c r="RQF20" s="418"/>
      <c r="RQG20" s="418"/>
      <c r="RQH20" s="418"/>
      <c r="RQI20" s="418"/>
      <c r="RQJ20" s="418"/>
      <c r="RQK20" s="418"/>
      <c r="RQL20" s="418"/>
      <c r="RQM20" s="418"/>
      <c r="RQN20" s="418"/>
      <c r="RQO20" s="418"/>
      <c r="RQP20" s="418"/>
      <c r="RQQ20" s="418"/>
      <c r="RQR20" s="418"/>
      <c r="RQS20" s="418"/>
      <c r="RQT20" s="418"/>
      <c r="RQU20" s="418"/>
      <c r="RQV20" s="418"/>
      <c r="RQW20" s="418"/>
      <c r="RQX20" s="418"/>
      <c r="RQY20" s="418"/>
      <c r="RQZ20" s="418"/>
      <c r="RRA20" s="418"/>
      <c r="RRB20" s="418"/>
      <c r="RRC20" s="418"/>
      <c r="RRD20" s="418"/>
      <c r="RRE20" s="418"/>
      <c r="RRF20" s="418"/>
      <c r="RRG20" s="418"/>
      <c r="RRH20" s="418"/>
      <c r="RRI20" s="418"/>
      <c r="RRJ20" s="418"/>
      <c r="RRK20" s="418"/>
      <c r="RRL20" s="418"/>
      <c r="RRM20" s="418"/>
      <c r="RRN20" s="418"/>
      <c r="RRO20" s="418"/>
      <c r="RRP20" s="418"/>
      <c r="RRQ20" s="418"/>
      <c r="RRR20" s="418"/>
      <c r="RRS20" s="418"/>
      <c r="RRT20" s="418"/>
      <c r="RRU20" s="418"/>
      <c r="RRV20" s="418"/>
      <c r="RRW20" s="418"/>
      <c r="RRX20" s="418"/>
      <c r="RRY20" s="418"/>
      <c r="RRZ20" s="418"/>
      <c r="RSA20" s="418"/>
      <c r="RSB20" s="418"/>
      <c r="RSC20" s="418"/>
      <c r="RSD20" s="418"/>
      <c r="RSE20" s="418"/>
      <c r="RSF20" s="418"/>
      <c r="RSG20" s="418"/>
      <c r="RSH20" s="418"/>
      <c r="RSI20" s="418"/>
      <c r="RSJ20" s="418"/>
      <c r="RSK20" s="418"/>
      <c r="RSL20" s="418"/>
      <c r="RSM20" s="418"/>
      <c r="RSN20" s="418"/>
      <c r="RSO20" s="418"/>
      <c r="RSP20" s="418"/>
      <c r="RSQ20" s="418"/>
      <c r="RSR20" s="418"/>
      <c r="RSS20" s="418"/>
      <c r="RST20" s="418"/>
      <c r="RSU20" s="418"/>
      <c r="RSV20" s="418"/>
      <c r="RSW20" s="418"/>
      <c r="RSX20" s="418"/>
      <c r="RSY20" s="418"/>
      <c r="RSZ20" s="418"/>
      <c r="RTA20" s="418"/>
      <c r="RTB20" s="418"/>
      <c r="RTC20" s="418"/>
      <c r="RTD20" s="418"/>
      <c r="RTE20" s="418"/>
      <c r="RTF20" s="418"/>
      <c r="RTG20" s="418"/>
      <c r="RTH20" s="418"/>
      <c r="RTI20" s="418"/>
      <c r="RTJ20" s="418"/>
      <c r="RTK20" s="418"/>
      <c r="RTL20" s="418"/>
      <c r="RTM20" s="418"/>
      <c r="RTN20" s="418"/>
      <c r="RTO20" s="418"/>
      <c r="RTP20" s="418"/>
      <c r="RTQ20" s="418"/>
      <c r="RTR20" s="418"/>
      <c r="RTS20" s="418"/>
      <c r="RTT20" s="418"/>
      <c r="RTU20" s="418"/>
      <c r="RTV20" s="418"/>
      <c r="RTW20" s="418"/>
      <c r="RTX20" s="418"/>
      <c r="RTY20" s="418"/>
      <c r="RTZ20" s="418"/>
      <c r="RUA20" s="418"/>
      <c r="RUB20" s="418"/>
      <c r="RUC20" s="418"/>
      <c r="RUD20" s="418"/>
      <c r="RUE20" s="418"/>
      <c r="RUF20" s="418"/>
      <c r="RUG20" s="418"/>
      <c r="RUH20" s="418"/>
      <c r="RUI20" s="418"/>
      <c r="RUJ20" s="418"/>
      <c r="RUK20" s="418"/>
      <c r="RUL20" s="418"/>
      <c r="RUM20" s="418"/>
      <c r="RUN20" s="418"/>
      <c r="RUO20" s="418"/>
      <c r="RUP20" s="418"/>
      <c r="RUQ20" s="418"/>
      <c r="RUR20" s="418"/>
      <c r="RUS20" s="418"/>
      <c r="RUT20" s="418"/>
      <c r="RUU20" s="418"/>
      <c r="RUV20" s="418"/>
      <c r="RUW20" s="418"/>
      <c r="RUX20" s="418"/>
      <c r="RUY20" s="418"/>
      <c r="RUZ20" s="418"/>
      <c r="RVA20" s="418"/>
      <c r="RVB20" s="418"/>
      <c r="RVC20" s="418"/>
      <c r="RVD20" s="418"/>
      <c r="RVE20" s="418"/>
      <c r="RVF20" s="418"/>
      <c r="RVG20" s="418"/>
      <c r="RVH20" s="418"/>
      <c r="RVI20" s="418"/>
      <c r="RVJ20" s="418"/>
      <c r="RVK20" s="418"/>
      <c r="RVL20" s="418"/>
      <c r="RVM20" s="418"/>
      <c r="RVN20" s="418"/>
      <c r="RVO20" s="418"/>
      <c r="RVP20" s="418"/>
      <c r="RVQ20" s="418"/>
      <c r="RVR20" s="418"/>
      <c r="RVS20" s="418"/>
      <c r="RVT20" s="418"/>
      <c r="RVU20" s="418"/>
      <c r="RVV20" s="418"/>
      <c r="RVW20" s="418"/>
      <c r="RVX20" s="418"/>
      <c r="RVY20" s="418"/>
      <c r="RVZ20" s="418"/>
      <c r="RWA20" s="418"/>
      <c r="RWB20" s="418"/>
      <c r="RWC20" s="418"/>
      <c r="RWD20" s="418"/>
      <c r="RWE20" s="418"/>
      <c r="RWF20" s="418"/>
      <c r="RWG20" s="418"/>
      <c r="RWH20" s="418"/>
      <c r="RWI20" s="418"/>
      <c r="RWJ20" s="418"/>
      <c r="RWK20" s="418"/>
      <c r="RWL20" s="418"/>
      <c r="RWM20" s="418"/>
      <c r="RWN20" s="418"/>
      <c r="RWO20" s="418"/>
      <c r="RWP20" s="418"/>
      <c r="RWQ20" s="418"/>
      <c r="RWR20" s="418"/>
      <c r="RWS20" s="418"/>
      <c r="RWT20" s="418"/>
      <c r="RWU20" s="418"/>
      <c r="RWV20" s="418"/>
      <c r="RWW20" s="418"/>
      <c r="RWX20" s="418"/>
      <c r="RWY20" s="418"/>
      <c r="RWZ20" s="418"/>
      <c r="RXA20" s="418"/>
      <c r="RXB20" s="418"/>
      <c r="RXC20" s="418"/>
      <c r="RXD20" s="418"/>
      <c r="RXE20" s="418"/>
      <c r="RXF20" s="418"/>
      <c r="RXG20" s="418"/>
      <c r="RXH20" s="418"/>
      <c r="RXI20" s="418"/>
      <c r="RXJ20" s="418"/>
      <c r="RXK20" s="418"/>
      <c r="RXL20" s="418"/>
      <c r="RXM20" s="418"/>
      <c r="RXN20" s="418"/>
      <c r="RXO20" s="418"/>
      <c r="RXP20" s="418"/>
      <c r="RXQ20" s="418"/>
      <c r="RXR20" s="418"/>
      <c r="RXS20" s="418"/>
      <c r="RXT20" s="418"/>
      <c r="RXU20" s="418"/>
      <c r="RXV20" s="418"/>
      <c r="RXW20" s="418"/>
      <c r="RXX20" s="418"/>
      <c r="RXY20" s="418"/>
      <c r="RXZ20" s="418"/>
      <c r="RYA20" s="418"/>
      <c r="RYB20" s="418"/>
      <c r="RYC20" s="418"/>
      <c r="RYD20" s="418"/>
      <c r="RYE20" s="418"/>
      <c r="RYF20" s="418"/>
      <c r="RYG20" s="418"/>
      <c r="RYH20" s="418"/>
      <c r="RYI20" s="418"/>
      <c r="RYJ20" s="418"/>
      <c r="RYK20" s="418"/>
      <c r="RYL20" s="418"/>
      <c r="RYM20" s="418"/>
      <c r="RYN20" s="418"/>
      <c r="RYO20" s="418"/>
      <c r="RYP20" s="418"/>
      <c r="RYQ20" s="418"/>
      <c r="RYR20" s="418"/>
      <c r="RYS20" s="418"/>
      <c r="RYT20" s="418"/>
      <c r="RYU20" s="418"/>
      <c r="RYV20" s="418"/>
      <c r="RYW20" s="418"/>
      <c r="RYX20" s="418"/>
      <c r="RYY20" s="418"/>
      <c r="RYZ20" s="418"/>
      <c r="RZA20" s="418"/>
      <c r="RZB20" s="418"/>
      <c r="RZC20" s="418"/>
      <c r="RZD20" s="418"/>
      <c r="RZE20" s="418"/>
      <c r="RZF20" s="418"/>
      <c r="RZG20" s="418"/>
      <c r="RZH20" s="418"/>
      <c r="RZI20" s="418"/>
      <c r="RZJ20" s="418"/>
      <c r="RZK20" s="418"/>
      <c r="RZL20" s="418"/>
      <c r="RZM20" s="418"/>
      <c r="RZN20" s="418"/>
      <c r="RZO20" s="418"/>
      <c r="RZP20" s="418"/>
      <c r="RZQ20" s="418"/>
      <c r="RZR20" s="418"/>
      <c r="RZS20" s="418"/>
      <c r="RZT20" s="418"/>
      <c r="RZU20" s="418"/>
      <c r="RZV20" s="418"/>
      <c r="RZW20" s="418"/>
      <c r="RZX20" s="418"/>
      <c r="RZY20" s="418"/>
      <c r="RZZ20" s="418"/>
      <c r="SAA20" s="418"/>
      <c r="SAB20" s="418"/>
      <c r="SAC20" s="418"/>
      <c r="SAD20" s="418"/>
      <c r="SAE20" s="418"/>
      <c r="SAF20" s="418"/>
      <c r="SAG20" s="418"/>
      <c r="SAH20" s="418"/>
      <c r="SAI20" s="418"/>
      <c r="SAJ20" s="418"/>
      <c r="SAK20" s="418"/>
      <c r="SAL20" s="418"/>
      <c r="SAM20" s="418"/>
      <c r="SAN20" s="418"/>
      <c r="SAO20" s="418"/>
      <c r="SAP20" s="418"/>
      <c r="SAQ20" s="418"/>
      <c r="SAR20" s="418"/>
      <c r="SAS20" s="418"/>
      <c r="SAT20" s="418"/>
      <c r="SAU20" s="418"/>
      <c r="SAV20" s="418"/>
      <c r="SAW20" s="418"/>
      <c r="SAX20" s="418"/>
      <c r="SAY20" s="418"/>
      <c r="SAZ20" s="418"/>
      <c r="SBA20" s="418"/>
      <c r="SBB20" s="418"/>
      <c r="SBC20" s="418"/>
      <c r="SBD20" s="418"/>
      <c r="SBE20" s="418"/>
      <c r="SBF20" s="418"/>
      <c r="SBG20" s="418"/>
      <c r="SBH20" s="418"/>
      <c r="SBI20" s="418"/>
      <c r="SBJ20" s="418"/>
      <c r="SBK20" s="418"/>
      <c r="SBL20" s="418"/>
      <c r="SBM20" s="418"/>
      <c r="SBN20" s="418"/>
      <c r="SBO20" s="418"/>
      <c r="SBP20" s="418"/>
      <c r="SBQ20" s="418"/>
      <c r="SBR20" s="418"/>
      <c r="SBS20" s="418"/>
      <c r="SBT20" s="418"/>
      <c r="SBU20" s="418"/>
      <c r="SBV20" s="418"/>
      <c r="SBW20" s="418"/>
      <c r="SBX20" s="418"/>
      <c r="SBY20" s="418"/>
      <c r="SBZ20" s="418"/>
      <c r="SCA20" s="418"/>
      <c r="SCB20" s="418"/>
      <c r="SCC20" s="418"/>
      <c r="SCD20" s="418"/>
      <c r="SCE20" s="418"/>
      <c r="SCF20" s="418"/>
      <c r="SCG20" s="418"/>
      <c r="SCH20" s="418"/>
      <c r="SCI20" s="418"/>
      <c r="SCJ20" s="418"/>
      <c r="SCK20" s="418"/>
      <c r="SCL20" s="418"/>
      <c r="SCM20" s="418"/>
      <c r="SCN20" s="418"/>
      <c r="SCO20" s="418"/>
      <c r="SCP20" s="418"/>
      <c r="SCQ20" s="418"/>
      <c r="SCR20" s="418"/>
      <c r="SCS20" s="418"/>
      <c r="SCT20" s="418"/>
      <c r="SCU20" s="418"/>
      <c r="SCV20" s="418"/>
      <c r="SCW20" s="418"/>
      <c r="SCX20" s="418"/>
      <c r="SCY20" s="418"/>
      <c r="SCZ20" s="418"/>
      <c r="SDA20" s="418"/>
      <c r="SDB20" s="418"/>
      <c r="SDC20" s="418"/>
      <c r="SDD20" s="418"/>
      <c r="SDE20" s="418"/>
      <c r="SDF20" s="418"/>
      <c r="SDG20" s="418"/>
      <c r="SDH20" s="418"/>
      <c r="SDI20" s="418"/>
      <c r="SDJ20" s="418"/>
      <c r="SDK20" s="418"/>
      <c r="SDL20" s="418"/>
      <c r="SDM20" s="418"/>
      <c r="SDN20" s="418"/>
      <c r="SDO20" s="418"/>
      <c r="SDP20" s="418"/>
      <c r="SDQ20" s="418"/>
      <c r="SDR20" s="418"/>
      <c r="SDS20" s="418"/>
      <c r="SDT20" s="418"/>
      <c r="SDU20" s="418"/>
      <c r="SDV20" s="418"/>
      <c r="SDW20" s="418"/>
      <c r="SDX20" s="418"/>
      <c r="SDY20" s="418"/>
      <c r="SDZ20" s="418"/>
      <c r="SEA20" s="418"/>
      <c r="SEB20" s="418"/>
      <c r="SEC20" s="418"/>
      <c r="SED20" s="418"/>
      <c r="SEE20" s="418"/>
      <c r="SEF20" s="418"/>
      <c r="SEG20" s="418"/>
      <c r="SEH20" s="418"/>
      <c r="SEI20" s="418"/>
      <c r="SEJ20" s="418"/>
      <c r="SEK20" s="418"/>
      <c r="SEL20" s="418"/>
      <c r="SEM20" s="418"/>
      <c r="SEN20" s="418"/>
      <c r="SEO20" s="418"/>
      <c r="SEP20" s="418"/>
      <c r="SEQ20" s="418"/>
      <c r="SER20" s="418"/>
      <c r="SES20" s="418"/>
      <c r="SET20" s="418"/>
      <c r="SEU20" s="418"/>
      <c r="SEV20" s="418"/>
      <c r="SEW20" s="418"/>
      <c r="SEX20" s="418"/>
      <c r="SEY20" s="418"/>
      <c r="SEZ20" s="418"/>
      <c r="SFA20" s="418"/>
      <c r="SFB20" s="418"/>
      <c r="SFC20" s="418"/>
      <c r="SFD20" s="418"/>
      <c r="SFE20" s="418"/>
      <c r="SFF20" s="418"/>
      <c r="SFG20" s="418"/>
      <c r="SFH20" s="418"/>
      <c r="SFI20" s="418"/>
      <c r="SFJ20" s="418"/>
      <c r="SFK20" s="418"/>
      <c r="SFL20" s="418"/>
      <c r="SFM20" s="418"/>
      <c r="SFN20" s="418"/>
      <c r="SFO20" s="418"/>
      <c r="SFP20" s="418"/>
      <c r="SFQ20" s="418"/>
      <c r="SFR20" s="418"/>
      <c r="SFS20" s="418"/>
      <c r="SFT20" s="418"/>
      <c r="SFU20" s="418"/>
      <c r="SFV20" s="418"/>
      <c r="SFW20" s="418"/>
      <c r="SFX20" s="418"/>
      <c r="SFY20" s="418"/>
      <c r="SFZ20" s="418"/>
      <c r="SGA20" s="418"/>
      <c r="SGB20" s="418"/>
      <c r="SGC20" s="418"/>
      <c r="SGD20" s="418"/>
      <c r="SGE20" s="418"/>
      <c r="SGF20" s="418"/>
      <c r="SGG20" s="418"/>
      <c r="SGH20" s="418"/>
      <c r="SGI20" s="418"/>
      <c r="SGJ20" s="418"/>
      <c r="SGK20" s="418"/>
      <c r="SGL20" s="418"/>
      <c r="SGM20" s="418"/>
      <c r="SGN20" s="418"/>
      <c r="SGO20" s="418"/>
      <c r="SGP20" s="418"/>
      <c r="SGQ20" s="418"/>
      <c r="SGR20" s="418"/>
      <c r="SGS20" s="418"/>
      <c r="SGT20" s="418"/>
      <c r="SGU20" s="418"/>
      <c r="SGV20" s="418"/>
      <c r="SGW20" s="418"/>
      <c r="SGX20" s="418"/>
      <c r="SGY20" s="418"/>
      <c r="SGZ20" s="418"/>
      <c r="SHA20" s="418"/>
      <c r="SHB20" s="418"/>
      <c r="SHC20" s="418"/>
      <c r="SHD20" s="418"/>
      <c r="SHE20" s="418"/>
      <c r="SHF20" s="418"/>
      <c r="SHG20" s="418"/>
      <c r="SHH20" s="418"/>
      <c r="SHI20" s="418"/>
      <c r="SHJ20" s="418"/>
      <c r="SHK20" s="418"/>
      <c r="SHL20" s="418"/>
      <c r="SHM20" s="418"/>
      <c r="SHN20" s="418"/>
      <c r="SHO20" s="418"/>
      <c r="SHP20" s="418"/>
      <c r="SHQ20" s="418"/>
      <c r="SHR20" s="418"/>
      <c r="SHS20" s="418"/>
      <c r="SHT20" s="418"/>
      <c r="SHU20" s="418"/>
      <c r="SHV20" s="418"/>
      <c r="SHW20" s="418"/>
      <c r="SHX20" s="418"/>
      <c r="SHY20" s="418"/>
      <c r="SHZ20" s="418"/>
      <c r="SIA20" s="418"/>
      <c r="SIB20" s="418"/>
      <c r="SIC20" s="418"/>
      <c r="SID20" s="418"/>
      <c r="SIE20" s="418"/>
      <c r="SIF20" s="418"/>
      <c r="SIG20" s="418"/>
      <c r="SIH20" s="418"/>
      <c r="SII20" s="418"/>
      <c r="SIJ20" s="418"/>
      <c r="SIK20" s="418"/>
      <c r="SIL20" s="418"/>
      <c r="SIM20" s="418"/>
      <c r="SIN20" s="418"/>
      <c r="SIO20" s="418"/>
      <c r="SIP20" s="418"/>
      <c r="SIQ20" s="418"/>
      <c r="SIR20" s="418"/>
      <c r="SIS20" s="418"/>
      <c r="SIT20" s="418"/>
      <c r="SIU20" s="418"/>
      <c r="SIV20" s="418"/>
      <c r="SIW20" s="418"/>
      <c r="SIX20" s="418"/>
      <c r="SIY20" s="418"/>
      <c r="SIZ20" s="418"/>
      <c r="SJA20" s="418"/>
      <c r="SJB20" s="418"/>
      <c r="SJC20" s="418"/>
      <c r="SJD20" s="418"/>
      <c r="SJE20" s="418"/>
      <c r="SJF20" s="418"/>
      <c r="SJG20" s="418"/>
      <c r="SJH20" s="418"/>
      <c r="SJI20" s="418"/>
      <c r="SJJ20" s="418"/>
      <c r="SJK20" s="418"/>
      <c r="SJL20" s="418"/>
      <c r="SJM20" s="418"/>
      <c r="SJN20" s="418"/>
      <c r="SJO20" s="418"/>
      <c r="SJP20" s="418"/>
      <c r="SJQ20" s="418"/>
      <c r="SJR20" s="418"/>
      <c r="SJS20" s="418"/>
      <c r="SJT20" s="418"/>
      <c r="SJU20" s="418"/>
      <c r="SJV20" s="418"/>
      <c r="SJW20" s="418"/>
      <c r="SJX20" s="418"/>
      <c r="SJY20" s="418"/>
      <c r="SJZ20" s="418"/>
      <c r="SKA20" s="418"/>
      <c r="SKB20" s="418"/>
      <c r="SKC20" s="418"/>
      <c r="SKD20" s="418"/>
      <c r="SKE20" s="418"/>
      <c r="SKF20" s="418"/>
      <c r="SKG20" s="418"/>
      <c r="SKH20" s="418"/>
      <c r="SKI20" s="418"/>
      <c r="SKJ20" s="418"/>
      <c r="SKK20" s="418"/>
      <c r="SKL20" s="418"/>
      <c r="SKM20" s="418"/>
      <c r="SKN20" s="418"/>
      <c r="SKO20" s="418"/>
      <c r="SKP20" s="418"/>
      <c r="SKQ20" s="418"/>
      <c r="SKR20" s="418"/>
      <c r="SKS20" s="418"/>
      <c r="SKT20" s="418"/>
      <c r="SKU20" s="418"/>
      <c r="SKV20" s="418"/>
      <c r="SKW20" s="418"/>
      <c r="SKX20" s="418"/>
      <c r="SKY20" s="418"/>
      <c r="SKZ20" s="418"/>
      <c r="SLA20" s="418"/>
      <c r="SLB20" s="418"/>
      <c r="SLC20" s="418"/>
      <c r="SLD20" s="418"/>
      <c r="SLE20" s="418"/>
      <c r="SLF20" s="418"/>
      <c r="SLG20" s="418"/>
      <c r="SLH20" s="418"/>
      <c r="SLI20" s="418"/>
      <c r="SLJ20" s="418"/>
      <c r="SLK20" s="418"/>
      <c r="SLL20" s="418"/>
      <c r="SLM20" s="418"/>
      <c r="SLN20" s="418"/>
      <c r="SLO20" s="418"/>
      <c r="SLP20" s="418"/>
      <c r="SLQ20" s="418"/>
      <c r="SLR20" s="418"/>
      <c r="SLS20" s="418"/>
      <c r="SLT20" s="418"/>
      <c r="SLU20" s="418"/>
      <c r="SLV20" s="418"/>
      <c r="SLW20" s="418"/>
      <c r="SLX20" s="418"/>
      <c r="SLY20" s="418"/>
      <c r="SLZ20" s="418"/>
      <c r="SMA20" s="418"/>
      <c r="SMB20" s="418"/>
      <c r="SMC20" s="418"/>
      <c r="SMD20" s="418"/>
      <c r="SME20" s="418"/>
      <c r="SMF20" s="418"/>
      <c r="SMG20" s="418"/>
      <c r="SMH20" s="418"/>
      <c r="SMI20" s="418"/>
      <c r="SMJ20" s="418"/>
      <c r="SMK20" s="418"/>
      <c r="SML20" s="418"/>
      <c r="SMM20" s="418"/>
      <c r="SMN20" s="418"/>
      <c r="SMO20" s="418"/>
      <c r="SMP20" s="418"/>
      <c r="SMQ20" s="418"/>
      <c r="SMR20" s="418"/>
      <c r="SMS20" s="418"/>
      <c r="SMT20" s="418"/>
      <c r="SMU20" s="418"/>
      <c r="SMV20" s="418"/>
      <c r="SMW20" s="418"/>
      <c r="SMX20" s="418"/>
      <c r="SMY20" s="418"/>
      <c r="SMZ20" s="418"/>
      <c r="SNA20" s="418"/>
      <c r="SNB20" s="418"/>
      <c r="SNC20" s="418"/>
      <c r="SND20" s="418"/>
      <c r="SNE20" s="418"/>
      <c r="SNF20" s="418"/>
      <c r="SNG20" s="418"/>
      <c r="SNH20" s="418"/>
      <c r="SNI20" s="418"/>
      <c r="SNJ20" s="418"/>
      <c r="SNK20" s="418"/>
      <c r="SNL20" s="418"/>
      <c r="SNM20" s="418"/>
      <c r="SNN20" s="418"/>
      <c r="SNO20" s="418"/>
      <c r="SNP20" s="418"/>
      <c r="SNQ20" s="418"/>
      <c r="SNR20" s="418"/>
      <c r="SNS20" s="418"/>
      <c r="SNT20" s="418"/>
      <c r="SNU20" s="418"/>
      <c r="SNV20" s="418"/>
      <c r="SNW20" s="418"/>
      <c r="SNX20" s="418"/>
      <c r="SNY20" s="418"/>
      <c r="SNZ20" s="418"/>
      <c r="SOA20" s="418"/>
      <c r="SOB20" s="418"/>
      <c r="SOC20" s="418"/>
      <c r="SOD20" s="418"/>
      <c r="SOE20" s="418"/>
      <c r="SOF20" s="418"/>
      <c r="SOG20" s="418"/>
      <c r="SOH20" s="418"/>
      <c r="SOI20" s="418"/>
      <c r="SOJ20" s="418"/>
      <c r="SOK20" s="418"/>
      <c r="SOL20" s="418"/>
      <c r="SOM20" s="418"/>
      <c r="SON20" s="418"/>
      <c r="SOO20" s="418"/>
      <c r="SOP20" s="418"/>
      <c r="SOQ20" s="418"/>
      <c r="SOR20" s="418"/>
      <c r="SOS20" s="418"/>
      <c r="SOT20" s="418"/>
      <c r="SOU20" s="418"/>
      <c r="SOV20" s="418"/>
      <c r="SOW20" s="418"/>
      <c r="SOX20" s="418"/>
      <c r="SOY20" s="418"/>
      <c r="SOZ20" s="418"/>
      <c r="SPA20" s="418"/>
      <c r="SPB20" s="418"/>
      <c r="SPC20" s="418"/>
      <c r="SPD20" s="418"/>
      <c r="SPE20" s="418"/>
      <c r="SPF20" s="418"/>
      <c r="SPG20" s="418"/>
      <c r="SPH20" s="418"/>
      <c r="SPI20" s="418"/>
      <c r="SPJ20" s="418"/>
      <c r="SPK20" s="418"/>
      <c r="SPL20" s="418"/>
      <c r="SPM20" s="418"/>
      <c r="SPN20" s="418"/>
      <c r="SPO20" s="418"/>
      <c r="SPP20" s="418"/>
      <c r="SPQ20" s="418"/>
      <c r="SPR20" s="418"/>
      <c r="SPS20" s="418"/>
      <c r="SPT20" s="418"/>
      <c r="SPU20" s="418"/>
      <c r="SPV20" s="418"/>
      <c r="SPW20" s="418"/>
      <c r="SPX20" s="418"/>
      <c r="SPY20" s="418"/>
      <c r="SPZ20" s="418"/>
      <c r="SQA20" s="418"/>
      <c r="SQB20" s="418"/>
      <c r="SQC20" s="418"/>
      <c r="SQD20" s="418"/>
      <c r="SQE20" s="418"/>
      <c r="SQF20" s="418"/>
      <c r="SQG20" s="418"/>
      <c r="SQH20" s="418"/>
      <c r="SQI20" s="418"/>
      <c r="SQJ20" s="418"/>
      <c r="SQK20" s="418"/>
      <c r="SQL20" s="418"/>
      <c r="SQM20" s="418"/>
      <c r="SQN20" s="418"/>
      <c r="SQO20" s="418"/>
      <c r="SQP20" s="418"/>
      <c r="SQQ20" s="418"/>
      <c r="SQR20" s="418"/>
      <c r="SQS20" s="418"/>
      <c r="SQT20" s="418"/>
      <c r="SQU20" s="418"/>
      <c r="SQV20" s="418"/>
      <c r="SQW20" s="418"/>
      <c r="SQX20" s="418"/>
      <c r="SQY20" s="418"/>
      <c r="SQZ20" s="418"/>
      <c r="SRA20" s="418"/>
      <c r="SRB20" s="418"/>
      <c r="SRC20" s="418"/>
      <c r="SRD20" s="418"/>
      <c r="SRE20" s="418"/>
      <c r="SRF20" s="418"/>
      <c r="SRG20" s="418"/>
      <c r="SRH20" s="418"/>
      <c r="SRI20" s="418"/>
      <c r="SRJ20" s="418"/>
      <c r="SRK20" s="418"/>
      <c r="SRL20" s="418"/>
      <c r="SRM20" s="418"/>
      <c r="SRN20" s="418"/>
      <c r="SRO20" s="418"/>
      <c r="SRP20" s="418"/>
      <c r="SRQ20" s="418"/>
      <c r="SRR20" s="418"/>
      <c r="SRS20" s="418"/>
      <c r="SRT20" s="418"/>
      <c r="SRU20" s="418"/>
      <c r="SRV20" s="418"/>
      <c r="SRW20" s="418"/>
      <c r="SRX20" s="418"/>
      <c r="SRY20" s="418"/>
      <c r="SRZ20" s="418"/>
      <c r="SSA20" s="418"/>
      <c r="SSB20" s="418"/>
      <c r="SSC20" s="418"/>
      <c r="SSD20" s="418"/>
      <c r="SSE20" s="418"/>
      <c r="SSF20" s="418"/>
      <c r="SSG20" s="418"/>
      <c r="SSH20" s="418"/>
      <c r="SSI20" s="418"/>
      <c r="SSJ20" s="418"/>
      <c r="SSK20" s="418"/>
      <c r="SSL20" s="418"/>
      <c r="SSM20" s="418"/>
      <c r="SSN20" s="418"/>
      <c r="SSO20" s="418"/>
      <c r="SSP20" s="418"/>
      <c r="SSQ20" s="418"/>
      <c r="SSR20" s="418"/>
      <c r="SSS20" s="418"/>
      <c r="SST20" s="418"/>
      <c r="SSU20" s="418"/>
      <c r="SSV20" s="418"/>
      <c r="SSW20" s="418"/>
      <c r="SSX20" s="418"/>
      <c r="SSY20" s="418"/>
      <c r="SSZ20" s="418"/>
      <c r="STA20" s="418"/>
      <c r="STB20" s="418"/>
      <c r="STC20" s="418"/>
      <c r="STD20" s="418"/>
      <c r="STE20" s="418"/>
      <c r="STF20" s="418"/>
      <c r="STG20" s="418"/>
      <c r="STH20" s="418"/>
      <c r="STI20" s="418"/>
      <c r="STJ20" s="418"/>
      <c r="STK20" s="418"/>
      <c r="STL20" s="418"/>
      <c r="STM20" s="418"/>
      <c r="STN20" s="418"/>
      <c r="STO20" s="418"/>
      <c r="STP20" s="418"/>
      <c r="STQ20" s="418"/>
      <c r="STR20" s="418"/>
      <c r="STS20" s="418"/>
      <c r="STT20" s="418"/>
      <c r="STU20" s="418"/>
      <c r="STV20" s="418"/>
      <c r="STW20" s="418"/>
      <c r="STX20" s="418"/>
      <c r="STY20" s="418"/>
      <c r="STZ20" s="418"/>
      <c r="SUA20" s="418"/>
      <c r="SUB20" s="418"/>
      <c r="SUC20" s="418"/>
      <c r="SUD20" s="418"/>
      <c r="SUE20" s="418"/>
      <c r="SUF20" s="418"/>
      <c r="SUG20" s="418"/>
      <c r="SUH20" s="418"/>
      <c r="SUI20" s="418"/>
      <c r="SUJ20" s="418"/>
      <c r="SUK20" s="418"/>
      <c r="SUL20" s="418"/>
      <c r="SUM20" s="418"/>
      <c r="SUN20" s="418"/>
      <c r="SUO20" s="418"/>
      <c r="SUP20" s="418"/>
      <c r="SUQ20" s="418"/>
      <c r="SUR20" s="418"/>
      <c r="SUS20" s="418"/>
      <c r="SUT20" s="418"/>
      <c r="SUU20" s="418"/>
      <c r="SUV20" s="418"/>
      <c r="SUW20" s="418"/>
      <c r="SUX20" s="418"/>
      <c r="SUY20" s="418"/>
      <c r="SUZ20" s="418"/>
      <c r="SVA20" s="418"/>
      <c r="SVB20" s="418"/>
      <c r="SVC20" s="418"/>
      <c r="SVD20" s="418"/>
      <c r="SVE20" s="418"/>
      <c r="SVF20" s="418"/>
      <c r="SVG20" s="418"/>
      <c r="SVH20" s="418"/>
      <c r="SVI20" s="418"/>
      <c r="SVJ20" s="418"/>
      <c r="SVK20" s="418"/>
      <c r="SVL20" s="418"/>
      <c r="SVM20" s="418"/>
      <c r="SVN20" s="418"/>
      <c r="SVO20" s="418"/>
      <c r="SVP20" s="418"/>
      <c r="SVQ20" s="418"/>
      <c r="SVR20" s="418"/>
      <c r="SVS20" s="418"/>
      <c r="SVT20" s="418"/>
      <c r="SVU20" s="418"/>
      <c r="SVV20" s="418"/>
      <c r="SVW20" s="418"/>
      <c r="SVX20" s="418"/>
      <c r="SVY20" s="418"/>
      <c r="SVZ20" s="418"/>
      <c r="SWA20" s="418"/>
      <c r="SWB20" s="418"/>
      <c r="SWC20" s="418"/>
      <c r="SWD20" s="418"/>
      <c r="SWE20" s="418"/>
      <c r="SWF20" s="418"/>
      <c r="SWG20" s="418"/>
      <c r="SWH20" s="418"/>
      <c r="SWI20" s="418"/>
      <c r="SWJ20" s="418"/>
      <c r="SWK20" s="418"/>
      <c r="SWL20" s="418"/>
      <c r="SWM20" s="418"/>
      <c r="SWN20" s="418"/>
      <c r="SWO20" s="418"/>
      <c r="SWP20" s="418"/>
      <c r="SWQ20" s="418"/>
      <c r="SWR20" s="418"/>
      <c r="SWS20" s="418"/>
      <c r="SWT20" s="418"/>
      <c r="SWU20" s="418"/>
      <c r="SWV20" s="418"/>
      <c r="SWW20" s="418"/>
      <c r="SWX20" s="418"/>
      <c r="SWY20" s="418"/>
      <c r="SWZ20" s="418"/>
      <c r="SXA20" s="418"/>
      <c r="SXB20" s="418"/>
      <c r="SXC20" s="418"/>
      <c r="SXD20" s="418"/>
      <c r="SXE20" s="418"/>
      <c r="SXF20" s="418"/>
      <c r="SXG20" s="418"/>
      <c r="SXH20" s="418"/>
      <c r="SXI20" s="418"/>
      <c r="SXJ20" s="418"/>
      <c r="SXK20" s="418"/>
      <c r="SXL20" s="418"/>
      <c r="SXM20" s="418"/>
      <c r="SXN20" s="418"/>
      <c r="SXO20" s="418"/>
      <c r="SXP20" s="418"/>
      <c r="SXQ20" s="418"/>
      <c r="SXR20" s="418"/>
      <c r="SXS20" s="418"/>
      <c r="SXT20" s="418"/>
      <c r="SXU20" s="418"/>
      <c r="SXV20" s="418"/>
      <c r="SXW20" s="418"/>
      <c r="SXX20" s="418"/>
      <c r="SXY20" s="418"/>
      <c r="SXZ20" s="418"/>
      <c r="SYA20" s="418"/>
      <c r="SYB20" s="418"/>
      <c r="SYC20" s="418"/>
      <c r="SYD20" s="418"/>
      <c r="SYE20" s="418"/>
      <c r="SYF20" s="418"/>
      <c r="SYG20" s="418"/>
      <c r="SYH20" s="418"/>
      <c r="SYI20" s="418"/>
      <c r="SYJ20" s="418"/>
      <c r="SYK20" s="418"/>
      <c r="SYL20" s="418"/>
      <c r="SYM20" s="418"/>
      <c r="SYN20" s="418"/>
      <c r="SYO20" s="418"/>
      <c r="SYP20" s="418"/>
      <c r="SYQ20" s="418"/>
      <c r="SYR20" s="418"/>
      <c r="SYS20" s="418"/>
      <c r="SYT20" s="418"/>
      <c r="SYU20" s="418"/>
      <c r="SYV20" s="418"/>
      <c r="SYW20" s="418"/>
      <c r="SYX20" s="418"/>
      <c r="SYY20" s="418"/>
      <c r="SYZ20" s="418"/>
      <c r="SZA20" s="418"/>
      <c r="SZB20" s="418"/>
      <c r="SZC20" s="418"/>
      <c r="SZD20" s="418"/>
      <c r="SZE20" s="418"/>
      <c r="SZF20" s="418"/>
      <c r="SZG20" s="418"/>
      <c r="SZH20" s="418"/>
      <c r="SZI20" s="418"/>
      <c r="SZJ20" s="418"/>
      <c r="SZK20" s="418"/>
      <c r="SZL20" s="418"/>
      <c r="SZM20" s="418"/>
      <c r="SZN20" s="418"/>
      <c r="SZO20" s="418"/>
      <c r="SZP20" s="418"/>
      <c r="SZQ20" s="418"/>
      <c r="SZR20" s="418"/>
      <c r="SZS20" s="418"/>
      <c r="SZT20" s="418"/>
      <c r="SZU20" s="418"/>
      <c r="SZV20" s="418"/>
      <c r="SZW20" s="418"/>
      <c r="SZX20" s="418"/>
      <c r="SZY20" s="418"/>
      <c r="SZZ20" s="418"/>
      <c r="TAA20" s="418"/>
      <c r="TAB20" s="418"/>
      <c r="TAC20" s="418"/>
      <c r="TAD20" s="418"/>
      <c r="TAE20" s="418"/>
      <c r="TAF20" s="418"/>
      <c r="TAG20" s="418"/>
      <c r="TAH20" s="418"/>
      <c r="TAI20" s="418"/>
      <c r="TAJ20" s="418"/>
      <c r="TAK20" s="418"/>
      <c r="TAL20" s="418"/>
      <c r="TAM20" s="418"/>
      <c r="TAN20" s="418"/>
      <c r="TAO20" s="418"/>
      <c r="TAP20" s="418"/>
      <c r="TAQ20" s="418"/>
      <c r="TAR20" s="418"/>
      <c r="TAS20" s="418"/>
      <c r="TAT20" s="418"/>
      <c r="TAU20" s="418"/>
      <c r="TAV20" s="418"/>
      <c r="TAW20" s="418"/>
      <c r="TAX20" s="418"/>
      <c r="TAY20" s="418"/>
      <c r="TAZ20" s="418"/>
      <c r="TBA20" s="418"/>
      <c r="TBB20" s="418"/>
      <c r="TBC20" s="418"/>
      <c r="TBD20" s="418"/>
      <c r="TBE20" s="418"/>
      <c r="TBF20" s="418"/>
      <c r="TBG20" s="418"/>
      <c r="TBH20" s="418"/>
      <c r="TBI20" s="418"/>
      <c r="TBJ20" s="418"/>
      <c r="TBK20" s="418"/>
      <c r="TBL20" s="418"/>
      <c r="TBM20" s="418"/>
      <c r="TBN20" s="418"/>
      <c r="TBO20" s="418"/>
      <c r="TBP20" s="418"/>
      <c r="TBQ20" s="418"/>
      <c r="TBR20" s="418"/>
      <c r="TBS20" s="418"/>
      <c r="TBT20" s="418"/>
      <c r="TBU20" s="418"/>
      <c r="TBV20" s="418"/>
      <c r="TBW20" s="418"/>
      <c r="TBX20" s="418"/>
      <c r="TBY20" s="418"/>
      <c r="TBZ20" s="418"/>
      <c r="TCA20" s="418"/>
      <c r="TCB20" s="418"/>
      <c r="TCC20" s="418"/>
      <c r="TCD20" s="418"/>
      <c r="TCE20" s="418"/>
      <c r="TCF20" s="418"/>
      <c r="TCG20" s="418"/>
      <c r="TCH20" s="418"/>
      <c r="TCI20" s="418"/>
      <c r="TCJ20" s="418"/>
      <c r="TCK20" s="418"/>
      <c r="TCL20" s="418"/>
      <c r="TCM20" s="418"/>
      <c r="TCN20" s="418"/>
      <c r="TCO20" s="418"/>
      <c r="TCP20" s="418"/>
      <c r="TCQ20" s="418"/>
      <c r="TCR20" s="418"/>
      <c r="TCS20" s="418"/>
      <c r="TCT20" s="418"/>
      <c r="TCU20" s="418"/>
      <c r="TCV20" s="418"/>
      <c r="TCW20" s="418"/>
      <c r="TCX20" s="418"/>
      <c r="TCY20" s="418"/>
      <c r="TCZ20" s="418"/>
      <c r="TDA20" s="418"/>
      <c r="TDB20" s="418"/>
      <c r="TDC20" s="418"/>
      <c r="TDD20" s="418"/>
      <c r="TDE20" s="418"/>
      <c r="TDF20" s="418"/>
      <c r="TDG20" s="418"/>
      <c r="TDH20" s="418"/>
      <c r="TDI20" s="418"/>
      <c r="TDJ20" s="418"/>
      <c r="TDK20" s="418"/>
      <c r="TDL20" s="418"/>
      <c r="TDM20" s="418"/>
      <c r="TDN20" s="418"/>
      <c r="TDO20" s="418"/>
      <c r="TDP20" s="418"/>
      <c r="TDQ20" s="418"/>
      <c r="TDR20" s="418"/>
      <c r="TDS20" s="418"/>
      <c r="TDT20" s="418"/>
      <c r="TDU20" s="418"/>
      <c r="TDV20" s="418"/>
      <c r="TDW20" s="418"/>
      <c r="TDX20" s="418"/>
      <c r="TDY20" s="418"/>
      <c r="TDZ20" s="418"/>
      <c r="TEA20" s="418"/>
      <c r="TEB20" s="418"/>
      <c r="TEC20" s="418"/>
      <c r="TED20" s="418"/>
      <c r="TEE20" s="418"/>
      <c r="TEF20" s="418"/>
      <c r="TEG20" s="418"/>
      <c r="TEH20" s="418"/>
      <c r="TEI20" s="418"/>
      <c r="TEJ20" s="418"/>
      <c r="TEK20" s="418"/>
      <c r="TEL20" s="418"/>
      <c r="TEM20" s="418"/>
      <c r="TEN20" s="418"/>
      <c r="TEO20" s="418"/>
      <c r="TEP20" s="418"/>
      <c r="TEQ20" s="418"/>
      <c r="TER20" s="418"/>
      <c r="TES20" s="418"/>
      <c r="TET20" s="418"/>
      <c r="TEU20" s="418"/>
      <c r="TEV20" s="418"/>
      <c r="TEW20" s="418"/>
      <c r="TEX20" s="418"/>
      <c r="TEY20" s="418"/>
      <c r="TEZ20" s="418"/>
      <c r="TFA20" s="418"/>
      <c r="TFB20" s="418"/>
      <c r="TFC20" s="418"/>
      <c r="TFD20" s="418"/>
      <c r="TFE20" s="418"/>
      <c r="TFF20" s="418"/>
      <c r="TFG20" s="418"/>
      <c r="TFH20" s="418"/>
      <c r="TFI20" s="418"/>
      <c r="TFJ20" s="418"/>
      <c r="TFK20" s="418"/>
      <c r="TFL20" s="418"/>
      <c r="TFM20" s="418"/>
      <c r="TFN20" s="418"/>
      <c r="TFO20" s="418"/>
      <c r="TFP20" s="418"/>
      <c r="TFQ20" s="418"/>
      <c r="TFR20" s="418"/>
      <c r="TFS20" s="418"/>
      <c r="TFT20" s="418"/>
      <c r="TFU20" s="418"/>
      <c r="TFV20" s="418"/>
      <c r="TFW20" s="418"/>
      <c r="TFX20" s="418"/>
      <c r="TFY20" s="418"/>
      <c r="TFZ20" s="418"/>
      <c r="TGA20" s="418"/>
      <c r="TGB20" s="418"/>
      <c r="TGC20" s="418"/>
      <c r="TGD20" s="418"/>
      <c r="TGE20" s="418"/>
      <c r="TGF20" s="418"/>
      <c r="TGG20" s="418"/>
      <c r="TGH20" s="418"/>
      <c r="TGI20" s="418"/>
      <c r="TGJ20" s="418"/>
      <c r="TGK20" s="418"/>
      <c r="TGL20" s="418"/>
      <c r="TGM20" s="418"/>
      <c r="TGN20" s="418"/>
      <c r="TGO20" s="418"/>
      <c r="TGP20" s="418"/>
      <c r="TGQ20" s="418"/>
      <c r="TGR20" s="418"/>
      <c r="TGS20" s="418"/>
      <c r="TGT20" s="418"/>
      <c r="TGU20" s="418"/>
      <c r="TGV20" s="418"/>
      <c r="TGW20" s="418"/>
      <c r="TGX20" s="418"/>
      <c r="TGY20" s="418"/>
      <c r="TGZ20" s="418"/>
      <c r="THA20" s="418"/>
      <c r="THB20" s="418"/>
      <c r="THC20" s="418"/>
      <c r="THD20" s="418"/>
      <c r="THE20" s="418"/>
      <c r="THF20" s="418"/>
      <c r="THG20" s="418"/>
      <c r="THH20" s="418"/>
      <c r="THI20" s="418"/>
      <c r="THJ20" s="418"/>
      <c r="THK20" s="418"/>
      <c r="THL20" s="418"/>
      <c r="THM20" s="418"/>
      <c r="THN20" s="418"/>
      <c r="THO20" s="418"/>
      <c r="THP20" s="418"/>
      <c r="THQ20" s="418"/>
      <c r="THR20" s="418"/>
      <c r="THS20" s="418"/>
      <c r="THT20" s="418"/>
      <c r="THU20" s="418"/>
      <c r="THV20" s="418"/>
      <c r="THW20" s="418"/>
      <c r="THX20" s="418"/>
      <c r="THY20" s="418"/>
      <c r="THZ20" s="418"/>
      <c r="TIA20" s="418"/>
      <c r="TIB20" s="418"/>
      <c r="TIC20" s="418"/>
      <c r="TID20" s="418"/>
      <c r="TIE20" s="418"/>
      <c r="TIF20" s="418"/>
      <c r="TIG20" s="418"/>
      <c r="TIH20" s="418"/>
      <c r="TII20" s="418"/>
      <c r="TIJ20" s="418"/>
      <c r="TIK20" s="418"/>
      <c r="TIL20" s="418"/>
      <c r="TIM20" s="418"/>
      <c r="TIN20" s="418"/>
      <c r="TIO20" s="418"/>
      <c r="TIP20" s="418"/>
      <c r="TIQ20" s="418"/>
      <c r="TIR20" s="418"/>
      <c r="TIS20" s="418"/>
      <c r="TIT20" s="418"/>
      <c r="TIU20" s="418"/>
      <c r="TIV20" s="418"/>
      <c r="TIW20" s="418"/>
      <c r="TIX20" s="418"/>
      <c r="TIY20" s="418"/>
      <c r="TIZ20" s="418"/>
      <c r="TJA20" s="418"/>
      <c r="TJB20" s="418"/>
      <c r="TJC20" s="418"/>
      <c r="TJD20" s="418"/>
      <c r="TJE20" s="418"/>
      <c r="TJF20" s="418"/>
      <c r="TJG20" s="418"/>
      <c r="TJH20" s="418"/>
      <c r="TJI20" s="418"/>
      <c r="TJJ20" s="418"/>
      <c r="TJK20" s="418"/>
      <c r="TJL20" s="418"/>
      <c r="TJM20" s="418"/>
      <c r="TJN20" s="418"/>
      <c r="TJO20" s="418"/>
      <c r="TJP20" s="418"/>
      <c r="TJQ20" s="418"/>
      <c r="TJR20" s="418"/>
      <c r="TJS20" s="418"/>
      <c r="TJT20" s="418"/>
      <c r="TJU20" s="418"/>
      <c r="TJV20" s="418"/>
      <c r="TJW20" s="418"/>
      <c r="TJX20" s="418"/>
      <c r="TJY20" s="418"/>
      <c r="TJZ20" s="418"/>
      <c r="TKA20" s="418"/>
      <c r="TKB20" s="418"/>
      <c r="TKC20" s="418"/>
      <c r="TKD20" s="418"/>
      <c r="TKE20" s="418"/>
      <c r="TKF20" s="418"/>
      <c r="TKG20" s="418"/>
      <c r="TKH20" s="418"/>
      <c r="TKI20" s="418"/>
      <c r="TKJ20" s="418"/>
      <c r="TKK20" s="418"/>
      <c r="TKL20" s="418"/>
      <c r="TKM20" s="418"/>
      <c r="TKN20" s="418"/>
      <c r="TKO20" s="418"/>
      <c r="TKP20" s="418"/>
      <c r="TKQ20" s="418"/>
      <c r="TKR20" s="418"/>
      <c r="TKS20" s="418"/>
      <c r="TKT20" s="418"/>
      <c r="TKU20" s="418"/>
      <c r="TKV20" s="418"/>
      <c r="TKW20" s="418"/>
      <c r="TKX20" s="418"/>
      <c r="TKY20" s="418"/>
      <c r="TKZ20" s="418"/>
      <c r="TLA20" s="418"/>
      <c r="TLB20" s="418"/>
      <c r="TLC20" s="418"/>
      <c r="TLD20" s="418"/>
      <c r="TLE20" s="418"/>
      <c r="TLF20" s="418"/>
      <c r="TLG20" s="418"/>
      <c r="TLH20" s="418"/>
      <c r="TLI20" s="418"/>
      <c r="TLJ20" s="418"/>
      <c r="TLK20" s="418"/>
      <c r="TLL20" s="418"/>
      <c r="TLM20" s="418"/>
      <c r="TLN20" s="418"/>
      <c r="TLO20" s="418"/>
      <c r="TLP20" s="418"/>
      <c r="TLQ20" s="418"/>
      <c r="TLR20" s="418"/>
      <c r="TLS20" s="418"/>
      <c r="TLT20" s="418"/>
      <c r="TLU20" s="418"/>
      <c r="TLV20" s="418"/>
      <c r="TLW20" s="418"/>
      <c r="TLX20" s="418"/>
      <c r="TLY20" s="418"/>
      <c r="TLZ20" s="418"/>
      <c r="TMA20" s="418"/>
      <c r="TMB20" s="418"/>
      <c r="TMC20" s="418"/>
      <c r="TMD20" s="418"/>
      <c r="TME20" s="418"/>
      <c r="TMF20" s="418"/>
      <c r="TMG20" s="418"/>
      <c r="TMH20" s="418"/>
      <c r="TMI20" s="418"/>
      <c r="TMJ20" s="418"/>
      <c r="TMK20" s="418"/>
      <c r="TML20" s="418"/>
      <c r="TMM20" s="418"/>
      <c r="TMN20" s="418"/>
      <c r="TMO20" s="418"/>
      <c r="TMP20" s="418"/>
      <c r="TMQ20" s="418"/>
      <c r="TMR20" s="418"/>
      <c r="TMS20" s="418"/>
      <c r="TMT20" s="418"/>
      <c r="TMU20" s="418"/>
      <c r="TMV20" s="418"/>
      <c r="TMW20" s="418"/>
      <c r="TMX20" s="418"/>
      <c r="TMY20" s="418"/>
      <c r="TMZ20" s="418"/>
      <c r="TNA20" s="418"/>
      <c r="TNB20" s="418"/>
      <c r="TNC20" s="418"/>
      <c r="TND20" s="418"/>
      <c r="TNE20" s="418"/>
      <c r="TNF20" s="418"/>
      <c r="TNG20" s="418"/>
      <c r="TNH20" s="418"/>
      <c r="TNI20" s="418"/>
      <c r="TNJ20" s="418"/>
      <c r="TNK20" s="418"/>
      <c r="TNL20" s="418"/>
      <c r="TNM20" s="418"/>
      <c r="TNN20" s="418"/>
      <c r="TNO20" s="418"/>
      <c r="TNP20" s="418"/>
      <c r="TNQ20" s="418"/>
      <c r="TNR20" s="418"/>
      <c r="TNS20" s="418"/>
      <c r="TNT20" s="418"/>
      <c r="TNU20" s="418"/>
      <c r="TNV20" s="418"/>
      <c r="TNW20" s="418"/>
      <c r="TNX20" s="418"/>
      <c r="TNY20" s="418"/>
      <c r="TNZ20" s="418"/>
      <c r="TOA20" s="418"/>
      <c r="TOB20" s="418"/>
      <c r="TOC20" s="418"/>
      <c r="TOD20" s="418"/>
      <c r="TOE20" s="418"/>
      <c r="TOF20" s="418"/>
      <c r="TOG20" s="418"/>
      <c r="TOH20" s="418"/>
      <c r="TOI20" s="418"/>
      <c r="TOJ20" s="418"/>
      <c r="TOK20" s="418"/>
      <c r="TOL20" s="418"/>
      <c r="TOM20" s="418"/>
      <c r="TON20" s="418"/>
      <c r="TOO20" s="418"/>
      <c r="TOP20" s="418"/>
      <c r="TOQ20" s="418"/>
      <c r="TOR20" s="418"/>
      <c r="TOS20" s="418"/>
      <c r="TOT20" s="418"/>
      <c r="TOU20" s="418"/>
      <c r="TOV20" s="418"/>
      <c r="TOW20" s="418"/>
      <c r="TOX20" s="418"/>
      <c r="TOY20" s="418"/>
      <c r="TOZ20" s="418"/>
      <c r="TPA20" s="418"/>
      <c r="TPB20" s="418"/>
      <c r="TPC20" s="418"/>
      <c r="TPD20" s="418"/>
      <c r="TPE20" s="418"/>
      <c r="TPF20" s="418"/>
      <c r="TPG20" s="418"/>
      <c r="TPH20" s="418"/>
      <c r="TPI20" s="418"/>
      <c r="TPJ20" s="418"/>
      <c r="TPK20" s="418"/>
      <c r="TPL20" s="418"/>
      <c r="TPM20" s="418"/>
      <c r="TPN20" s="418"/>
      <c r="TPO20" s="418"/>
      <c r="TPP20" s="418"/>
      <c r="TPQ20" s="418"/>
      <c r="TPR20" s="418"/>
      <c r="TPS20" s="418"/>
      <c r="TPT20" s="418"/>
      <c r="TPU20" s="418"/>
      <c r="TPV20" s="418"/>
      <c r="TPW20" s="418"/>
      <c r="TPX20" s="418"/>
      <c r="TPY20" s="418"/>
      <c r="TPZ20" s="418"/>
      <c r="TQA20" s="418"/>
      <c r="TQB20" s="418"/>
      <c r="TQC20" s="418"/>
      <c r="TQD20" s="418"/>
      <c r="TQE20" s="418"/>
      <c r="TQF20" s="418"/>
      <c r="TQG20" s="418"/>
      <c r="TQH20" s="418"/>
      <c r="TQI20" s="418"/>
      <c r="TQJ20" s="418"/>
      <c r="TQK20" s="418"/>
      <c r="TQL20" s="418"/>
      <c r="TQM20" s="418"/>
      <c r="TQN20" s="418"/>
      <c r="TQO20" s="418"/>
      <c r="TQP20" s="418"/>
      <c r="TQQ20" s="418"/>
      <c r="TQR20" s="418"/>
      <c r="TQS20" s="418"/>
      <c r="TQT20" s="418"/>
      <c r="TQU20" s="418"/>
      <c r="TQV20" s="418"/>
      <c r="TQW20" s="418"/>
      <c r="TQX20" s="418"/>
      <c r="TQY20" s="418"/>
      <c r="TQZ20" s="418"/>
      <c r="TRA20" s="418"/>
      <c r="TRB20" s="418"/>
      <c r="TRC20" s="418"/>
      <c r="TRD20" s="418"/>
      <c r="TRE20" s="418"/>
      <c r="TRF20" s="418"/>
      <c r="TRG20" s="418"/>
      <c r="TRH20" s="418"/>
      <c r="TRI20" s="418"/>
      <c r="TRJ20" s="418"/>
      <c r="TRK20" s="418"/>
      <c r="TRL20" s="418"/>
      <c r="TRM20" s="418"/>
      <c r="TRN20" s="418"/>
      <c r="TRO20" s="418"/>
      <c r="TRP20" s="418"/>
      <c r="TRQ20" s="418"/>
      <c r="TRR20" s="418"/>
      <c r="TRS20" s="418"/>
      <c r="TRT20" s="418"/>
      <c r="TRU20" s="418"/>
      <c r="TRV20" s="418"/>
      <c r="TRW20" s="418"/>
      <c r="TRX20" s="418"/>
      <c r="TRY20" s="418"/>
      <c r="TRZ20" s="418"/>
      <c r="TSA20" s="418"/>
      <c r="TSB20" s="418"/>
      <c r="TSC20" s="418"/>
      <c r="TSD20" s="418"/>
      <c r="TSE20" s="418"/>
      <c r="TSF20" s="418"/>
      <c r="TSG20" s="418"/>
      <c r="TSH20" s="418"/>
      <c r="TSI20" s="418"/>
      <c r="TSJ20" s="418"/>
      <c r="TSK20" s="418"/>
      <c r="TSL20" s="418"/>
      <c r="TSM20" s="418"/>
      <c r="TSN20" s="418"/>
      <c r="TSO20" s="418"/>
      <c r="TSP20" s="418"/>
      <c r="TSQ20" s="418"/>
      <c r="TSR20" s="418"/>
      <c r="TSS20" s="418"/>
      <c r="TST20" s="418"/>
      <c r="TSU20" s="418"/>
      <c r="TSV20" s="418"/>
      <c r="TSW20" s="418"/>
      <c r="TSX20" s="418"/>
      <c r="TSY20" s="418"/>
      <c r="TSZ20" s="418"/>
      <c r="TTA20" s="418"/>
      <c r="TTB20" s="418"/>
      <c r="TTC20" s="418"/>
      <c r="TTD20" s="418"/>
      <c r="TTE20" s="418"/>
      <c r="TTF20" s="418"/>
      <c r="TTG20" s="418"/>
      <c r="TTH20" s="418"/>
      <c r="TTI20" s="418"/>
      <c r="TTJ20" s="418"/>
      <c r="TTK20" s="418"/>
      <c r="TTL20" s="418"/>
      <c r="TTM20" s="418"/>
      <c r="TTN20" s="418"/>
      <c r="TTO20" s="418"/>
      <c r="TTP20" s="418"/>
      <c r="TTQ20" s="418"/>
      <c r="TTR20" s="418"/>
      <c r="TTS20" s="418"/>
      <c r="TTT20" s="418"/>
      <c r="TTU20" s="418"/>
      <c r="TTV20" s="418"/>
      <c r="TTW20" s="418"/>
      <c r="TTX20" s="418"/>
      <c r="TTY20" s="418"/>
      <c r="TTZ20" s="418"/>
      <c r="TUA20" s="418"/>
      <c r="TUB20" s="418"/>
      <c r="TUC20" s="418"/>
      <c r="TUD20" s="418"/>
      <c r="TUE20" s="418"/>
      <c r="TUF20" s="418"/>
      <c r="TUG20" s="418"/>
      <c r="TUH20" s="418"/>
      <c r="TUI20" s="418"/>
      <c r="TUJ20" s="418"/>
      <c r="TUK20" s="418"/>
      <c r="TUL20" s="418"/>
      <c r="TUM20" s="418"/>
      <c r="TUN20" s="418"/>
      <c r="TUO20" s="418"/>
      <c r="TUP20" s="418"/>
      <c r="TUQ20" s="418"/>
      <c r="TUR20" s="418"/>
      <c r="TUS20" s="418"/>
      <c r="TUT20" s="418"/>
      <c r="TUU20" s="418"/>
      <c r="TUV20" s="418"/>
      <c r="TUW20" s="418"/>
      <c r="TUX20" s="418"/>
      <c r="TUY20" s="418"/>
      <c r="TUZ20" s="418"/>
      <c r="TVA20" s="418"/>
      <c r="TVB20" s="418"/>
      <c r="TVC20" s="418"/>
      <c r="TVD20" s="418"/>
      <c r="TVE20" s="418"/>
      <c r="TVF20" s="418"/>
      <c r="TVG20" s="418"/>
      <c r="TVH20" s="418"/>
      <c r="TVI20" s="418"/>
      <c r="TVJ20" s="418"/>
      <c r="TVK20" s="418"/>
      <c r="TVL20" s="418"/>
      <c r="TVM20" s="418"/>
      <c r="TVN20" s="418"/>
      <c r="TVO20" s="418"/>
      <c r="TVP20" s="418"/>
      <c r="TVQ20" s="418"/>
      <c r="TVR20" s="418"/>
      <c r="TVS20" s="418"/>
      <c r="TVT20" s="418"/>
      <c r="TVU20" s="418"/>
      <c r="TVV20" s="418"/>
      <c r="TVW20" s="418"/>
      <c r="TVX20" s="418"/>
      <c r="TVY20" s="418"/>
      <c r="TVZ20" s="418"/>
      <c r="TWA20" s="418"/>
      <c r="TWB20" s="418"/>
      <c r="TWC20" s="418"/>
      <c r="TWD20" s="418"/>
      <c r="TWE20" s="418"/>
      <c r="TWF20" s="418"/>
      <c r="TWG20" s="418"/>
      <c r="TWH20" s="418"/>
      <c r="TWI20" s="418"/>
      <c r="TWJ20" s="418"/>
      <c r="TWK20" s="418"/>
      <c r="TWL20" s="418"/>
      <c r="TWM20" s="418"/>
      <c r="TWN20" s="418"/>
      <c r="TWO20" s="418"/>
      <c r="TWP20" s="418"/>
      <c r="TWQ20" s="418"/>
      <c r="TWR20" s="418"/>
      <c r="TWS20" s="418"/>
      <c r="TWT20" s="418"/>
      <c r="TWU20" s="418"/>
      <c r="TWV20" s="418"/>
      <c r="TWW20" s="418"/>
      <c r="TWX20" s="418"/>
      <c r="TWY20" s="418"/>
      <c r="TWZ20" s="418"/>
      <c r="TXA20" s="418"/>
      <c r="TXB20" s="418"/>
      <c r="TXC20" s="418"/>
      <c r="TXD20" s="418"/>
      <c r="TXE20" s="418"/>
      <c r="TXF20" s="418"/>
      <c r="TXG20" s="418"/>
      <c r="TXH20" s="418"/>
      <c r="TXI20" s="418"/>
      <c r="TXJ20" s="418"/>
      <c r="TXK20" s="418"/>
      <c r="TXL20" s="418"/>
      <c r="TXM20" s="418"/>
      <c r="TXN20" s="418"/>
      <c r="TXO20" s="418"/>
      <c r="TXP20" s="418"/>
      <c r="TXQ20" s="418"/>
      <c r="TXR20" s="418"/>
      <c r="TXS20" s="418"/>
      <c r="TXT20" s="418"/>
      <c r="TXU20" s="418"/>
      <c r="TXV20" s="418"/>
      <c r="TXW20" s="418"/>
      <c r="TXX20" s="418"/>
      <c r="TXY20" s="418"/>
      <c r="TXZ20" s="418"/>
      <c r="TYA20" s="418"/>
      <c r="TYB20" s="418"/>
      <c r="TYC20" s="418"/>
      <c r="TYD20" s="418"/>
      <c r="TYE20" s="418"/>
      <c r="TYF20" s="418"/>
      <c r="TYG20" s="418"/>
      <c r="TYH20" s="418"/>
      <c r="TYI20" s="418"/>
      <c r="TYJ20" s="418"/>
      <c r="TYK20" s="418"/>
      <c r="TYL20" s="418"/>
      <c r="TYM20" s="418"/>
      <c r="TYN20" s="418"/>
      <c r="TYO20" s="418"/>
      <c r="TYP20" s="418"/>
      <c r="TYQ20" s="418"/>
      <c r="TYR20" s="418"/>
      <c r="TYS20" s="418"/>
      <c r="TYT20" s="418"/>
      <c r="TYU20" s="418"/>
      <c r="TYV20" s="418"/>
      <c r="TYW20" s="418"/>
      <c r="TYX20" s="418"/>
      <c r="TYY20" s="418"/>
      <c r="TYZ20" s="418"/>
      <c r="TZA20" s="418"/>
      <c r="TZB20" s="418"/>
      <c r="TZC20" s="418"/>
      <c r="TZD20" s="418"/>
      <c r="TZE20" s="418"/>
      <c r="TZF20" s="418"/>
      <c r="TZG20" s="418"/>
      <c r="TZH20" s="418"/>
      <c r="TZI20" s="418"/>
      <c r="TZJ20" s="418"/>
      <c r="TZK20" s="418"/>
      <c r="TZL20" s="418"/>
      <c r="TZM20" s="418"/>
      <c r="TZN20" s="418"/>
      <c r="TZO20" s="418"/>
      <c r="TZP20" s="418"/>
      <c r="TZQ20" s="418"/>
      <c r="TZR20" s="418"/>
      <c r="TZS20" s="418"/>
      <c r="TZT20" s="418"/>
      <c r="TZU20" s="418"/>
      <c r="TZV20" s="418"/>
      <c r="TZW20" s="418"/>
      <c r="TZX20" s="418"/>
      <c r="TZY20" s="418"/>
      <c r="TZZ20" s="418"/>
      <c r="UAA20" s="418"/>
      <c r="UAB20" s="418"/>
      <c r="UAC20" s="418"/>
      <c r="UAD20" s="418"/>
      <c r="UAE20" s="418"/>
      <c r="UAF20" s="418"/>
      <c r="UAG20" s="418"/>
      <c r="UAH20" s="418"/>
      <c r="UAI20" s="418"/>
      <c r="UAJ20" s="418"/>
      <c r="UAK20" s="418"/>
      <c r="UAL20" s="418"/>
      <c r="UAM20" s="418"/>
      <c r="UAN20" s="418"/>
      <c r="UAO20" s="418"/>
      <c r="UAP20" s="418"/>
      <c r="UAQ20" s="418"/>
      <c r="UAR20" s="418"/>
      <c r="UAS20" s="418"/>
      <c r="UAT20" s="418"/>
      <c r="UAU20" s="418"/>
      <c r="UAV20" s="418"/>
      <c r="UAW20" s="418"/>
      <c r="UAX20" s="418"/>
      <c r="UAY20" s="418"/>
      <c r="UAZ20" s="418"/>
      <c r="UBA20" s="418"/>
      <c r="UBB20" s="418"/>
      <c r="UBC20" s="418"/>
      <c r="UBD20" s="418"/>
      <c r="UBE20" s="418"/>
      <c r="UBF20" s="418"/>
      <c r="UBG20" s="418"/>
      <c r="UBH20" s="418"/>
      <c r="UBI20" s="418"/>
      <c r="UBJ20" s="418"/>
      <c r="UBK20" s="418"/>
      <c r="UBL20" s="418"/>
      <c r="UBM20" s="418"/>
      <c r="UBN20" s="418"/>
      <c r="UBO20" s="418"/>
      <c r="UBP20" s="418"/>
      <c r="UBQ20" s="418"/>
      <c r="UBR20" s="418"/>
      <c r="UBS20" s="418"/>
      <c r="UBT20" s="418"/>
      <c r="UBU20" s="418"/>
      <c r="UBV20" s="418"/>
      <c r="UBW20" s="418"/>
      <c r="UBX20" s="418"/>
      <c r="UBY20" s="418"/>
      <c r="UBZ20" s="418"/>
      <c r="UCA20" s="418"/>
      <c r="UCB20" s="418"/>
      <c r="UCC20" s="418"/>
      <c r="UCD20" s="418"/>
      <c r="UCE20" s="418"/>
      <c r="UCF20" s="418"/>
      <c r="UCG20" s="418"/>
      <c r="UCH20" s="418"/>
      <c r="UCI20" s="418"/>
      <c r="UCJ20" s="418"/>
      <c r="UCK20" s="418"/>
      <c r="UCL20" s="418"/>
      <c r="UCM20" s="418"/>
      <c r="UCN20" s="418"/>
      <c r="UCO20" s="418"/>
      <c r="UCP20" s="418"/>
      <c r="UCQ20" s="418"/>
      <c r="UCR20" s="418"/>
      <c r="UCS20" s="418"/>
      <c r="UCT20" s="418"/>
      <c r="UCU20" s="418"/>
      <c r="UCV20" s="418"/>
      <c r="UCW20" s="418"/>
      <c r="UCX20" s="418"/>
      <c r="UCY20" s="418"/>
      <c r="UCZ20" s="418"/>
      <c r="UDA20" s="418"/>
      <c r="UDB20" s="418"/>
      <c r="UDC20" s="418"/>
      <c r="UDD20" s="418"/>
      <c r="UDE20" s="418"/>
      <c r="UDF20" s="418"/>
      <c r="UDG20" s="418"/>
      <c r="UDH20" s="418"/>
      <c r="UDI20" s="418"/>
      <c r="UDJ20" s="418"/>
      <c r="UDK20" s="418"/>
      <c r="UDL20" s="418"/>
      <c r="UDM20" s="418"/>
      <c r="UDN20" s="418"/>
      <c r="UDO20" s="418"/>
      <c r="UDP20" s="418"/>
      <c r="UDQ20" s="418"/>
      <c r="UDR20" s="418"/>
      <c r="UDS20" s="418"/>
      <c r="UDT20" s="418"/>
      <c r="UDU20" s="418"/>
      <c r="UDV20" s="418"/>
      <c r="UDW20" s="418"/>
      <c r="UDX20" s="418"/>
      <c r="UDY20" s="418"/>
      <c r="UDZ20" s="418"/>
      <c r="UEA20" s="418"/>
      <c r="UEB20" s="418"/>
      <c r="UEC20" s="418"/>
      <c r="UED20" s="418"/>
      <c r="UEE20" s="418"/>
      <c r="UEF20" s="418"/>
      <c r="UEG20" s="418"/>
      <c r="UEH20" s="418"/>
      <c r="UEI20" s="418"/>
      <c r="UEJ20" s="418"/>
      <c r="UEK20" s="418"/>
      <c r="UEL20" s="418"/>
      <c r="UEM20" s="418"/>
      <c r="UEN20" s="418"/>
      <c r="UEO20" s="418"/>
      <c r="UEP20" s="418"/>
      <c r="UEQ20" s="418"/>
      <c r="UER20" s="418"/>
      <c r="UES20" s="418"/>
      <c r="UET20" s="418"/>
      <c r="UEU20" s="418"/>
      <c r="UEV20" s="418"/>
      <c r="UEW20" s="418"/>
      <c r="UEX20" s="418"/>
      <c r="UEY20" s="418"/>
      <c r="UEZ20" s="418"/>
      <c r="UFA20" s="418"/>
      <c r="UFB20" s="418"/>
      <c r="UFC20" s="418"/>
      <c r="UFD20" s="418"/>
      <c r="UFE20" s="418"/>
      <c r="UFF20" s="418"/>
      <c r="UFG20" s="418"/>
      <c r="UFH20" s="418"/>
      <c r="UFI20" s="418"/>
      <c r="UFJ20" s="418"/>
      <c r="UFK20" s="418"/>
      <c r="UFL20" s="418"/>
      <c r="UFM20" s="418"/>
      <c r="UFN20" s="418"/>
      <c r="UFO20" s="418"/>
      <c r="UFP20" s="418"/>
      <c r="UFQ20" s="418"/>
      <c r="UFR20" s="418"/>
      <c r="UFS20" s="418"/>
      <c r="UFT20" s="418"/>
      <c r="UFU20" s="418"/>
      <c r="UFV20" s="418"/>
      <c r="UFW20" s="418"/>
      <c r="UFX20" s="418"/>
      <c r="UFY20" s="418"/>
      <c r="UFZ20" s="418"/>
      <c r="UGA20" s="418"/>
      <c r="UGB20" s="418"/>
      <c r="UGC20" s="418"/>
      <c r="UGD20" s="418"/>
      <c r="UGE20" s="418"/>
      <c r="UGF20" s="418"/>
      <c r="UGG20" s="418"/>
      <c r="UGH20" s="418"/>
      <c r="UGI20" s="418"/>
      <c r="UGJ20" s="418"/>
      <c r="UGK20" s="418"/>
      <c r="UGL20" s="418"/>
      <c r="UGM20" s="418"/>
      <c r="UGN20" s="418"/>
      <c r="UGO20" s="418"/>
      <c r="UGP20" s="418"/>
      <c r="UGQ20" s="418"/>
      <c r="UGR20" s="418"/>
      <c r="UGS20" s="418"/>
      <c r="UGT20" s="418"/>
      <c r="UGU20" s="418"/>
      <c r="UGV20" s="418"/>
      <c r="UGW20" s="418"/>
      <c r="UGX20" s="418"/>
      <c r="UGY20" s="418"/>
      <c r="UGZ20" s="418"/>
      <c r="UHA20" s="418"/>
      <c r="UHB20" s="418"/>
      <c r="UHC20" s="418"/>
      <c r="UHD20" s="418"/>
      <c r="UHE20" s="418"/>
      <c r="UHF20" s="418"/>
      <c r="UHG20" s="418"/>
      <c r="UHH20" s="418"/>
      <c r="UHI20" s="418"/>
      <c r="UHJ20" s="418"/>
      <c r="UHK20" s="418"/>
      <c r="UHL20" s="418"/>
      <c r="UHM20" s="418"/>
      <c r="UHN20" s="418"/>
      <c r="UHO20" s="418"/>
      <c r="UHP20" s="418"/>
      <c r="UHQ20" s="418"/>
      <c r="UHR20" s="418"/>
      <c r="UHS20" s="418"/>
      <c r="UHT20" s="418"/>
      <c r="UHU20" s="418"/>
      <c r="UHV20" s="418"/>
      <c r="UHW20" s="418"/>
      <c r="UHX20" s="418"/>
      <c r="UHY20" s="418"/>
      <c r="UHZ20" s="418"/>
      <c r="UIA20" s="418"/>
      <c r="UIB20" s="418"/>
      <c r="UIC20" s="418"/>
      <c r="UID20" s="418"/>
      <c r="UIE20" s="418"/>
      <c r="UIF20" s="418"/>
      <c r="UIG20" s="418"/>
      <c r="UIH20" s="418"/>
      <c r="UII20" s="418"/>
      <c r="UIJ20" s="418"/>
      <c r="UIK20" s="418"/>
      <c r="UIL20" s="418"/>
      <c r="UIM20" s="418"/>
      <c r="UIN20" s="418"/>
      <c r="UIO20" s="418"/>
      <c r="UIP20" s="418"/>
      <c r="UIQ20" s="418"/>
      <c r="UIR20" s="418"/>
      <c r="UIS20" s="418"/>
      <c r="UIT20" s="418"/>
      <c r="UIU20" s="418"/>
      <c r="UIV20" s="418"/>
      <c r="UIW20" s="418"/>
      <c r="UIX20" s="418"/>
      <c r="UIY20" s="418"/>
      <c r="UIZ20" s="418"/>
      <c r="UJA20" s="418"/>
      <c r="UJB20" s="418"/>
      <c r="UJC20" s="418"/>
      <c r="UJD20" s="418"/>
      <c r="UJE20" s="418"/>
      <c r="UJF20" s="418"/>
      <c r="UJG20" s="418"/>
      <c r="UJH20" s="418"/>
      <c r="UJI20" s="418"/>
      <c r="UJJ20" s="418"/>
      <c r="UJK20" s="418"/>
      <c r="UJL20" s="418"/>
      <c r="UJM20" s="418"/>
      <c r="UJN20" s="418"/>
      <c r="UJO20" s="418"/>
      <c r="UJP20" s="418"/>
      <c r="UJQ20" s="418"/>
      <c r="UJR20" s="418"/>
      <c r="UJS20" s="418"/>
      <c r="UJT20" s="418"/>
      <c r="UJU20" s="418"/>
      <c r="UJV20" s="418"/>
      <c r="UJW20" s="418"/>
      <c r="UJX20" s="418"/>
      <c r="UJY20" s="418"/>
      <c r="UJZ20" s="418"/>
      <c r="UKA20" s="418"/>
      <c r="UKB20" s="418"/>
      <c r="UKC20" s="418"/>
      <c r="UKD20" s="418"/>
      <c r="UKE20" s="418"/>
      <c r="UKF20" s="418"/>
      <c r="UKG20" s="418"/>
      <c r="UKH20" s="418"/>
      <c r="UKI20" s="418"/>
      <c r="UKJ20" s="418"/>
      <c r="UKK20" s="418"/>
      <c r="UKL20" s="418"/>
      <c r="UKM20" s="418"/>
      <c r="UKN20" s="418"/>
      <c r="UKO20" s="418"/>
      <c r="UKP20" s="418"/>
      <c r="UKQ20" s="418"/>
      <c r="UKR20" s="418"/>
      <c r="UKS20" s="418"/>
      <c r="UKT20" s="418"/>
      <c r="UKU20" s="418"/>
      <c r="UKV20" s="418"/>
      <c r="UKW20" s="418"/>
      <c r="UKX20" s="418"/>
      <c r="UKY20" s="418"/>
      <c r="UKZ20" s="418"/>
      <c r="ULA20" s="418"/>
      <c r="ULB20" s="418"/>
      <c r="ULC20" s="418"/>
      <c r="ULD20" s="418"/>
      <c r="ULE20" s="418"/>
      <c r="ULF20" s="418"/>
      <c r="ULG20" s="418"/>
      <c r="ULH20" s="418"/>
      <c r="ULI20" s="418"/>
      <c r="ULJ20" s="418"/>
      <c r="ULK20" s="418"/>
      <c r="ULL20" s="418"/>
      <c r="ULM20" s="418"/>
      <c r="ULN20" s="418"/>
      <c r="ULO20" s="418"/>
      <c r="ULP20" s="418"/>
      <c r="ULQ20" s="418"/>
      <c r="ULR20" s="418"/>
      <c r="ULS20" s="418"/>
      <c r="ULT20" s="418"/>
      <c r="ULU20" s="418"/>
      <c r="ULV20" s="418"/>
      <c r="ULW20" s="418"/>
      <c r="ULX20" s="418"/>
      <c r="ULY20" s="418"/>
      <c r="ULZ20" s="418"/>
      <c r="UMA20" s="418"/>
      <c r="UMB20" s="418"/>
      <c r="UMC20" s="418"/>
      <c r="UMD20" s="418"/>
      <c r="UME20" s="418"/>
      <c r="UMF20" s="418"/>
      <c r="UMG20" s="418"/>
      <c r="UMH20" s="418"/>
      <c r="UMI20" s="418"/>
      <c r="UMJ20" s="418"/>
      <c r="UMK20" s="418"/>
      <c r="UML20" s="418"/>
      <c r="UMM20" s="418"/>
      <c r="UMN20" s="418"/>
      <c r="UMO20" s="418"/>
      <c r="UMP20" s="418"/>
      <c r="UMQ20" s="418"/>
      <c r="UMR20" s="418"/>
      <c r="UMS20" s="418"/>
      <c r="UMT20" s="418"/>
      <c r="UMU20" s="418"/>
      <c r="UMV20" s="418"/>
      <c r="UMW20" s="418"/>
      <c r="UMX20" s="418"/>
      <c r="UMY20" s="418"/>
      <c r="UMZ20" s="418"/>
      <c r="UNA20" s="418"/>
      <c r="UNB20" s="418"/>
      <c r="UNC20" s="418"/>
      <c r="UND20" s="418"/>
      <c r="UNE20" s="418"/>
      <c r="UNF20" s="418"/>
      <c r="UNG20" s="418"/>
      <c r="UNH20" s="418"/>
      <c r="UNI20" s="418"/>
      <c r="UNJ20" s="418"/>
      <c r="UNK20" s="418"/>
      <c r="UNL20" s="418"/>
      <c r="UNM20" s="418"/>
      <c r="UNN20" s="418"/>
      <c r="UNO20" s="418"/>
      <c r="UNP20" s="418"/>
      <c r="UNQ20" s="418"/>
      <c r="UNR20" s="418"/>
      <c r="UNS20" s="418"/>
      <c r="UNT20" s="418"/>
      <c r="UNU20" s="418"/>
      <c r="UNV20" s="418"/>
      <c r="UNW20" s="418"/>
      <c r="UNX20" s="418"/>
      <c r="UNY20" s="418"/>
      <c r="UNZ20" s="418"/>
      <c r="UOA20" s="418"/>
      <c r="UOB20" s="418"/>
      <c r="UOC20" s="418"/>
      <c r="UOD20" s="418"/>
      <c r="UOE20" s="418"/>
      <c r="UOF20" s="418"/>
      <c r="UOG20" s="418"/>
      <c r="UOH20" s="418"/>
      <c r="UOI20" s="418"/>
      <c r="UOJ20" s="418"/>
      <c r="UOK20" s="418"/>
      <c r="UOL20" s="418"/>
      <c r="UOM20" s="418"/>
      <c r="UON20" s="418"/>
      <c r="UOO20" s="418"/>
      <c r="UOP20" s="418"/>
      <c r="UOQ20" s="418"/>
      <c r="UOR20" s="418"/>
      <c r="UOS20" s="418"/>
      <c r="UOT20" s="418"/>
      <c r="UOU20" s="418"/>
      <c r="UOV20" s="418"/>
      <c r="UOW20" s="418"/>
      <c r="UOX20" s="418"/>
      <c r="UOY20" s="418"/>
      <c r="UOZ20" s="418"/>
      <c r="UPA20" s="418"/>
      <c r="UPB20" s="418"/>
      <c r="UPC20" s="418"/>
      <c r="UPD20" s="418"/>
      <c r="UPE20" s="418"/>
      <c r="UPF20" s="418"/>
      <c r="UPG20" s="418"/>
      <c r="UPH20" s="418"/>
      <c r="UPI20" s="418"/>
      <c r="UPJ20" s="418"/>
      <c r="UPK20" s="418"/>
      <c r="UPL20" s="418"/>
      <c r="UPM20" s="418"/>
      <c r="UPN20" s="418"/>
      <c r="UPO20" s="418"/>
      <c r="UPP20" s="418"/>
      <c r="UPQ20" s="418"/>
      <c r="UPR20" s="418"/>
      <c r="UPS20" s="418"/>
      <c r="UPT20" s="418"/>
      <c r="UPU20" s="418"/>
      <c r="UPV20" s="418"/>
      <c r="UPW20" s="418"/>
      <c r="UPX20" s="418"/>
      <c r="UPY20" s="418"/>
      <c r="UPZ20" s="418"/>
      <c r="UQA20" s="418"/>
      <c r="UQB20" s="418"/>
      <c r="UQC20" s="418"/>
      <c r="UQD20" s="418"/>
      <c r="UQE20" s="418"/>
      <c r="UQF20" s="418"/>
      <c r="UQG20" s="418"/>
      <c r="UQH20" s="418"/>
      <c r="UQI20" s="418"/>
      <c r="UQJ20" s="418"/>
      <c r="UQK20" s="418"/>
      <c r="UQL20" s="418"/>
      <c r="UQM20" s="418"/>
      <c r="UQN20" s="418"/>
      <c r="UQO20" s="418"/>
      <c r="UQP20" s="418"/>
      <c r="UQQ20" s="418"/>
      <c r="UQR20" s="418"/>
      <c r="UQS20" s="418"/>
      <c r="UQT20" s="418"/>
      <c r="UQU20" s="418"/>
      <c r="UQV20" s="418"/>
      <c r="UQW20" s="418"/>
      <c r="UQX20" s="418"/>
      <c r="UQY20" s="418"/>
      <c r="UQZ20" s="418"/>
      <c r="URA20" s="418"/>
      <c r="URB20" s="418"/>
      <c r="URC20" s="418"/>
      <c r="URD20" s="418"/>
      <c r="URE20" s="418"/>
      <c r="URF20" s="418"/>
      <c r="URG20" s="418"/>
      <c r="URH20" s="418"/>
      <c r="URI20" s="418"/>
      <c r="URJ20" s="418"/>
      <c r="URK20" s="418"/>
      <c r="URL20" s="418"/>
      <c r="URM20" s="418"/>
      <c r="URN20" s="418"/>
      <c r="URO20" s="418"/>
      <c r="URP20" s="418"/>
      <c r="URQ20" s="418"/>
      <c r="URR20" s="418"/>
      <c r="URS20" s="418"/>
      <c r="URT20" s="418"/>
      <c r="URU20" s="418"/>
      <c r="URV20" s="418"/>
      <c r="URW20" s="418"/>
      <c r="URX20" s="418"/>
      <c r="URY20" s="418"/>
      <c r="URZ20" s="418"/>
      <c r="USA20" s="418"/>
      <c r="USB20" s="418"/>
      <c r="USC20" s="418"/>
      <c r="USD20" s="418"/>
      <c r="USE20" s="418"/>
      <c r="USF20" s="418"/>
      <c r="USG20" s="418"/>
      <c r="USH20" s="418"/>
      <c r="USI20" s="418"/>
      <c r="USJ20" s="418"/>
      <c r="USK20" s="418"/>
      <c r="USL20" s="418"/>
      <c r="USM20" s="418"/>
      <c r="USN20" s="418"/>
      <c r="USO20" s="418"/>
      <c r="USP20" s="418"/>
      <c r="USQ20" s="418"/>
      <c r="USR20" s="418"/>
      <c r="USS20" s="418"/>
      <c r="UST20" s="418"/>
      <c r="USU20" s="418"/>
      <c r="USV20" s="418"/>
      <c r="USW20" s="418"/>
      <c r="USX20" s="418"/>
      <c r="USY20" s="418"/>
      <c r="USZ20" s="418"/>
      <c r="UTA20" s="418"/>
      <c r="UTB20" s="418"/>
      <c r="UTC20" s="418"/>
      <c r="UTD20" s="418"/>
      <c r="UTE20" s="418"/>
      <c r="UTF20" s="418"/>
      <c r="UTG20" s="418"/>
      <c r="UTH20" s="418"/>
      <c r="UTI20" s="418"/>
      <c r="UTJ20" s="418"/>
      <c r="UTK20" s="418"/>
      <c r="UTL20" s="418"/>
      <c r="UTM20" s="418"/>
      <c r="UTN20" s="418"/>
      <c r="UTO20" s="418"/>
      <c r="UTP20" s="418"/>
      <c r="UTQ20" s="418"/>
      <c r="UTR20" s="418"/>
      <c r="UTS20" s="418"/>
      <c r="UTT20" s="418"/>
      <c r="UTU20" s="418"/>
      <c r="UTV20" s="418"/>
      <c r="UTW20" s="418"/>
      <c r="UTX20" s="418"/>
      <c r="UTY20" s="418"/>
      <c r="UTZ20" s="418"/>
      <c r="UUA20" s="418"/>
      <c r="UUB20" s="418"/>
      <c r="UUC20" s="418"/>
      <c r="UUD20" s="418"/>
      <c r="UUE20" s="418"/>
      <c r="UUF20" s="418"/>
      <c r="UUG20" s="418"/>
      <c r="UUH20" s="418"/>
      <c r="UUI20" s="418"/>
      <c r="UUJ20" s="418"/>
      <c r="UUK20" s="418"/>
      <c r="UUL20" s="418"/>
      <c r="UUM20" s="418"/>
      <c r="UUN20" s="418"/>
      <c r="UUO20" s="418"/>
      <c r="UUP20" s="418"/>
      <c r="UUQ20" s="418"/>
      <c r="UUR20" s="418"/>
      <c r="UUS20" s="418"/>
      <c r="UUT20" s="418"/>
      <c r="UUU20" s="418"/>
      <c r="UUV20" s="418"/>
      <c r="UUW20" s="418"/>
      <c r="UUX20" s="418"/>
      <c r="UUY20" s="418"/>
      <c r="UUZ20" s="418"/>
      <c r="UVA20" s="418"/>
      <c r="UVB20" s="418"/>
      <c r="UVC20" s="418"/>
      <c r="UVD20" s="418"/>
      <c r="UVE20" s="418"/>
      <c r="UVF20" s="418"/>
      <c r="UVG20" s="418"/>
      <c r="UVH20" s="418"/>
      <c r="UVI20" s="418"/>
      <c r="UVJ20" s="418"/>
      <c r="UVK20" s="418"/>
      <c r="UVL20" s="418"/>
      <c r="UVM20" s="418"/>
      <c r="UVN20" s="418"/>
      <c r="UVO20" s="418"/>
      <c r="UVP20" s="418"/>
      <c r="UVQ20" s="418"/>
      <c r="UVR20" s="418"/>
      <c r="UVS20" s="418"/>
      <c r="UVT20" s="418"/>
      <c r="UVU20" s="418"/>
      <c r="UVV20" s="418"/>
      <c r="UVW20" s="418"/>
      <c r="UVX20" s="418"/>
      <c r="UVY20" s="418"/>
      <c r="UVZ20" s="418"/>
      <c r="UWA20" s="418"/>
      <c r="UWB20" s="418"/>
      <c r="UWC20" s="418"/>
      <c r="UWD20" s="418"/>
      <c r="UWE20" s="418"/>
      <c r="UWF20" s="418"/>
      <c r="UWG20" s="418"/>
      <c r="UWH20" s="418"/>
      <c r="UWI20" s="418"/>
      <c r="UWJ20" s="418"/>
      <c r="UWK20" s="418"/>
      <c r="UWL20" s="418"/>
      <c r="UWM20" s="418"/>
      <c r="UWN20" s="418"/>
      <c r="UWO20" s="418"/>
      <c r="UWP20" s="418"/>
      <c r="UWQ20" s="418"/>
      <c r="UWR20" s="418"/>
      <c r="UWS20" s="418"/>
      <c r="UWT20" s="418"/>
      <c r="UWU20" s="418"/>
      <c r="UWV20" s="418"/>
      <c r="UWW20" s="418"/>
      <c r="UWX20" s="418"/>
      <c r="UWY20" s="418"/>
      <c r="UWZ20" s="418"/>
      <c r="UXA20" s="418"/>
      <c r="UXB20" s="418"/>
      <c r="UXC20" s="418"/>
      <c r="UXD20" s="418"/>
      <c r="UXE20" s="418"/>
      <c r="UXF20" s="418"/>
      <c r="UXG20" s="418"/>
      <c r="UXH20" s="418"/>
      <c r="UXI20" s="418"/>
      <c r="UXJ20" s="418"/>
      <c r="UXK20" s="418"/>
      <c r="UXL20" s="418"/>
      <c r="UXM20" s="418"/>
      <c r="UXN20" s="418"/>
      <c r="UXO20" s="418"/>
      <c r="UXP20" s="418"/>
      <c r="UXQ20" s="418"/>
      <c r="UXR20" s="418"/>
      <c r="UXS20" s="418"/>
      <c r="UXT20" s="418"/>
      <c r="UXU20" s="418"/>
      <c r="UXV20" s="418"/>
      <c r="UXW20" s="418"/>
      <c r="UXX20" s="418"/>
      <c r="UXY20" s="418"/>
      <c r="UXZ20" s="418"/>
      <c r="UYA20" s="418"/>
      <c r="UYB20" s="418"/>
      <c r="UYC20" s="418"/>
      <c r="UYD20" s="418"/>
      <c r="UYE20" s="418"/>
      <c r="UYF20" s="418"/>
      <c r="UYG20" s="418"/>
      <c r="UYH20" s="418"/>
      <c r="UYI20" s="418"/>
      <c r="UYJ20" s="418"/>
      <c r="UYK20" s="418"/>
      <c r="UYL20" s="418"/>
      <c r="UYM20" s="418"/>
      <c r="UYN20" s="418"/>
      <c r="UYO20" s="418"/>
      <c r="UYP20" s="418"/>
      <c r="UYQ20" s="418"/>
      <c r="UYR20" s="418"/>
      <c r="UYS20" s="418"/>
      <c r="UYT20" s="418"/>
      <c r="UYU20" s="418"/>
      <c r="UYV20" s="418"/>
      <c r="UYW20" s="418"/>
      <c r="UYX20" s="418"/>
      <c r="UYY20" s="418"/>
      <c r="UYZ20" s="418"/>
      <c r="UZA20" s="418"/>
      <c r="UZB20" s="418"/>
      <c r="UZC20" s="418"/>
      <c r="UZD20" s="418"/>
      <c r="UZE20" s="418"/>
      <c r="UZF20" s="418"/>
      <c r="UZG20" s="418"/>
      <c r="UZH20" s="418"/>
      <c r="UZI20" s="418"/>
      <c r="UZJ20" s="418"/>
      <c r="UZK20" s="418"/>
      <c r="UZL20" s="418"/>
      <c r="UZM20" s="418"/>
      <c r="UZN20" s="418"/>
      <c r="UZO20" s="418"/>
      <c r="UZP20" s="418"/>
      <c r="UZQ20" s="418"/>
      <c r="UZR20" s="418"/>
      <c r="UZS20" s="418"/>
      <c r="UZT20" s="418"/>
      <c r="UZU20" s="418"/>
      <c r="UZV20" s="418"/>
      <c r="UZW20" s="418"/>
      <c r="UZX20" s="418"/>
      <c r="UZY20" s="418"/>
      <c r="UZZ20" s="418"/>
      <c r="VAA20" s="418"/>
      <c r="VAB20" s="418"/>
      <c r="VAC20" s="418"/>
      <c r="VAD20" s="418"/>
      <c r="VAE20" s="418"/>
      <c r="VAF20" s="418"/>
      <c r="VAG20" s="418"/>
      <c r="VAH20" s="418"/>
      <c r="VAI20" s="418"/>
      <c r="VAJ20" s="418"/>
      <c r="VAK20" s="418"/>
      <c r="VAL20" s="418"/>
      <c r="VAM20" s="418"/>
      <c r="VAN20" s="418"/>
      <c r="VAO20" s="418"/>
      <c r="VAP20" s="418"/>
      <c r="VAQ20" s="418"/>
      <c r="VAR20" s="418"/>
      <c r="VAS20" s="418"/>
      <c r="VAT20" s="418"/>
      <c r="VAU20" s="418"/>
      <c r="VAV20" s="418"/>
      <c r="VAW20" s="418"/>
      <c r="VAX20" s="418"/>
      <c r="VAY20" s="418"/>
      <c r="VAZ20" s="418"/>
      <c r="VBA20" s="418"/>
      <c r="VBB20" s="418"/>
      <c r="VBC20" s="418"/>
      <c r="VBD20" s="418"/>
      <c r="VBE20" s="418"/>
      <c r="VBF20" s="418"/>
      <c r="VBG20" s="418"/>
      <c r="VBH20" s="418"/>
      <c r="VBI20" s="418"/>
      <c r="VBJ20" s="418"/>
      <c r="VBK20" s="418"/>
      <c r="VBL20" s="418"/>
      <c r="VBM20" s="418"/>
      <c r="VBN20" s="418"/>
      <c r="VBO20" s="418"/>
      <c r="VBP20" s="418"/>
      <c r="VBQ20" s="418"/>
      <c r="VBR20" s="418"/>
      <c r="VBS20" s="418"/>
      <c r="VBT20" s="418"/>
      <c r="VBU20" s="418"/>
      <c r="VBV20" s="418"/>
      <c r="VBW20" s="418"/>
      <c r="VBX20" s="418"/>
      <c r="VBY20" s="418"/>
      <c r="VBZ20" s="418"/>
      <c r="VCA20" s="418"/>
      <c r="VCB20" s="418"/>
      <c r="VCC20" s="418"/>
      <c r="VCD20" s="418"/>
      <c r="VCE20" s="418"/>
      <c r="VCF20" s="418"/>
      <c r="VCG20" s="418"/>
      <c r="VCH20" s="418"/>
      <c r="VCI20" s="418"/>
      <c r="VCJ20" s="418"/>
      <c r="VCK20" s="418"/>
      <c r="VCL20" s="418"/>
      <c r="VCM20" s="418"/>
      <c r="VCN20" s="418"/>
      <c r="VCO20" s="418"/>
      <c r="VCP20" s="418"/>
      <c r="VCQ20" s="418"/>
      <c r="VCR20" s="418"/>
      <c r="VCS20" s="418"/>
      <c r="VCT20" s="418"/>
      <c r="VCU20" s="418"/>
      <c r="VCV20" s="418"/>
      <c r="VCW20" s="418"/>
      <c r="VCX20" s="418"/>
      <c r="VCY20" s="418"/>
      <c r="VCZ20" s="418"/>
      <c r="VDA20" s="418"/>
      <c r="VDB20" s="418"/>
      <c r="VDC20" s="418"/>
      <c r="VDD20" s="418"/>
      <c r="VDE20" s="418"/>
      <c r="VDF20" s="418"/>
      <c r="VDG20" s="418"/>
      <c r="VDH20" s="418"/>
      <c r="VDI20" s="418"/>
      <c r="VDJ20" s="418"/>
      <c r="VDK20" s="418"/>
      <c r="VDL20" s="418"/>
      <c r="VDM20" s="418"/>
      <c r="VDN20" s="418"/>
      <c r="VDO20" s="418"/>
      <c r="VDP20" s="418"/>
      <c r="VDQ20" s="418"/>
      <c r="VDR20" s="418"/>
      <c r="VDS20" s="418"/>
      <c r="VDT20" s="418"/>
      <c r="VDU20" s="418"/>
      <c r="VDV20" s="418"/>
      <c r="VDW20" s="418"/>
      <c r="VDX20" s="418"/>
      <c r="VDY20" s="418"/>
      <c r="VDZ20" s="418"/>
      <c r="VEA20" s="418"/>
      <c r="VEB20" s="418"/>
      <c r="VEC20" s="418"/>
      <c r="VED20" s="418"/>
      <c r="VEE20" s="418"/>
      <c r="VEF20" s="418"/>
      <c r="VEG20" s="418"/>
      <c r="VEH20" s="418"/>
      <c r="VEI20" s="418"/>
      <c r="VEJ20" s="418"/>
      <c r="VEK20" s="418"/>
      <c r="VEL20" s="418"/>
      <c r="VEM20" s="418"/>
      <c r="VEN20" s="418"/>
      <c r="VEO20" s="418"/>
      <c r="VEP20" s="418"/>
      <c r="VEQ20" s="418"/>
      <c r="VER20" s="418"/>
      <c r="VES20" s="418"/>
      <c r="VET20" s="418"/>
      <c r="VEU20" s="418"/>
      <c r="VEV20" s="418"/>
      <c r="VEW20" s="418"/>
      <c r="VEX20" s="418"/>
      <c r="VEY20" s="418"/>
      <c r="VEZ20" s="418"/>
      <c r="VFA20" s="418"/>
      <c r="VFB20" s="418"/>
      <c r="VFC20" s="418"/>
      <c r="VFD20" s="418"/>
      <c r="VFE20" s="418"/>
      <c r="VFF20" s="418"/>
      <c r="VFG20" s="418"/>
      <c r="VFH20" s="418"/>
      <c r="VFI20" s="418"/>
      <c r="VFJ20" s="418"/>
      <c r="VFK20" s="418"/>
      <c r="VFL20" s="418"/>
      <c r="VFM20" s="418"/>
      <c r="VFN20" s="418"/>
      <c r="VFO20" s="418"/>
      <c r="VFP20" s="418"/>
      <c r="VFQ20" s="418"/>
      <c r="VFR20" s="418"/>
      <c r="VFS20" s="418"/>
      <c r="VFT20" s="418"/>
      <c r="VFU20" s="418"/>
      <c r="VFV20" s="418"/>
      <c r="VFW20" s="418"/>
      <c r="VFX20" s="418"/>
      <c r="VFY20" s="418"/>
      <c r="VFZ20" s="418"/>
      <c r="VGA20" s="418"/>
      <c r="VGB20" s="418"/>
      <c r="VGC20" s="418"/>
      <c r="VGD20" s="418"/>
      <c r="VGE20" s="418"/>
      <c r="VGF20" s="418"/>
      <c r="VGG20" s="418"/>
      <c r="VGH20" s="418"/>
      <c r="VGI20" s="418"/>
      <c r="VGJ20" s="418"/>
      <c r="VGK20" s="418"/>
      <c r="VGL20" s="418"/>
      <c r="VGM20" s="418"/>
      <c r="VGN20" s="418"/>
      <c r="VGO20" s="418"/>
      <c r="VGP20" s="418"/>
      <c r="VGQ20" s="418"/>
      <c r="VGR20" s="418"/>
      <c r="VGS20" s="418"/>
      <c r="VGT20" s="418"/>
      <c r="VGU20" s="418"/>
      <c r="VGV20" s="418"/>
      <c r="VGW20" s="418"/>
      <c r="VGX20" s="418"/>
      <c r="VGY20" s="418"/>
      <c r="VGZ20" s="418"/>
      <c r="VHA20" s="418"/>
      <c r="VHB20" s="418"/>
      <c r="VHC20" s="418"/>
      <c r="VHD20" s="418"/>
      <c r="VHE20" s="418"/>
      <c r="VHF20" s="418"/>
      <c r="VHG20" s="418"/>
      <c r="VHH20" s="418"/>
      <c r="VHI20" s="418"/>
      <c r="VHJ20" s="418"/>
      <c r="VHK20" s="418"/>
      <c r="VHL20" s="418"/>
      <c r="VHM20" s="418"/>
      <c r="VHN20" s="418"/>
      <c r="VHO20" s="418"/>
      <c r="VHP20" s="418"/>
      <c r="VHQ20" s="418"/>
      <c r="VHR20" s="418"/>
      <c r="VHS20" s="418"/>
      <c r="VHT20" s="418"/>
      <c r="VHU20" s="418"/>
      <c r="VHV20" s="418"/>
      <c r="VHW20" s="418"/>
      <c r="VHX20" s="418"/>
      <c r="VHY20" s="418"/>
      <c r="VHZ20" s="418"/>
      <c r="VIA20" s="418"/>
      <c r="VIB20" s="418"/>
      <c r="VIC20" s="418"/>
      <c r="VID20" s="418"/>
      <c r="VIE20" s="418"/>
      <c r="VIF20" s="418"/>
      <c r="VIG20" s="418"/>
      <c r="VIH20" s="418"/>
      <c r="VII20" s="418"/>
      <c r="VIJ20" s="418"/>
      <c r="VIK20" s="418"/>
      <c r="VIL20" s="418"/>
      <c r="VIM20" s="418"/>
      <c r="VIN20" s="418"/>
      <c r="VIO20" s="418"/>
      <c r="VIP20" s="418"/>
      <c r="VIQ20" s="418"/>
      <c r="VIR20" s="418"/>
      <c r="VIS20" s="418"/>
      <c r="VIT20" s="418"/>
      <c r="VIU20" s="418"/>
      <c r="VIV20" s="418"/>
      <c r="VIW20" s="418"/>
      <c r="VIX20" s="418"/>
      <c r="VIY20" s="418"/>
      <c r="VIZ20" s="418"/>
      <c r="VJA20" s="418"/>
      <c r="VJB20" s="418"/>
      <c r="VJC20" s="418"/>
      <c r="VJD20" s="418"/>
      <c r="VJE20" s="418"/>
      <c r="VJF20" s="418"/>
      <c r="VJG20" s="418"/>
      <c r="VJH20" s="418"/>
      <c r="VJI20" s="418"/>
      <c r="VJJ20" s="418"/>
      <c r="VJK20" s="418"/>
      <c r="VJL20" s="418"/>
      <c r="VJM20" s="418"/>
      <c r="VJN20" s="418"/>
      <c r="VJO20" s="418"/>
      <c r="VJP20" s="418"/>
      <c r="VJQ20" s="418"/>
      <c r="VJR20" s="418"/>
      <c r="VJS20" s="418"/>
      <c r="VJT20" s="418"/>
      <c r="VJU20" s="418"/>
      <c r="VJV20" s="418"/>
      <c r="VJW20" s="418"/>
      <c r="VJX20" s="418"/>
      <c r="VJY20" s="418"/>
      <c r="VJZ20" s="418"/>
      <c r="VKA20" s="418"/>
      <c r="VKB20" s="418"/>
      <c r="VKC20" s="418"/>
      <c r="VKD20" s="418"/>
      <c r="VKE20" s="418"/>
      <c r="VKF20" s="418"/>
      <c r="VKG20" s="418"/>
      <c r="VKH20" s="418"/>
      <c r="VKI20" s="418"/>
      <c r="VKJ20" s="418"/>
      <c r="VKK20" s="418"/>
      <c r="VKL20" s="418"/>
      <c r="VKM20" s="418"/>
      <c r="VKN20" s="418"/>
      <c r="VKO20" s="418"/>
      <c r="VKP20" s="418"/>
      <c r="VKQ20" s="418"/>
      <c r="VKR20" s="418"/>
      <c r="VKS20" s="418"/>
      <c r="VKT20" s="418"/>
      <c r="VKU20" s="418"/>
      <c r="VKV20" s="418"/>
      <c r="VKW20" s="418"/>
      <c r="VKX20" s="418"/>
      <c r="VKY20" s="418"/>
      <c r="VKZ20" s="418"/>
      <c r="VLA20" s="418"/>
      <c r="VLB20" s="418"/>
      <c r="VLC20" s="418"/>
      <c r="VLD20" s="418"/>
      <c r="VLE20" s="418"/>
      <c r="VLF20" s="418"/>
      <c r="VLG20" s="418"/>
      <c r="VLH20" s="418"/>
      <c r="VLI20" s="418"/>
      <c r="VLJ20" s="418"/>
      <c r="VLK20" s="418"/>
      <c r="VLL20" s="418"/>
      <c r="VLM20" s="418"/>
      <c r="VLN20" s="418"/>
      <c r="VLO20" s="418"/>
      <c r="VLP20" s="418"/>
      <c r="VLQ20" s="418"/>
      <c r="VLR20" s="418"/>
      <c r="VLS20" s="418"/>
      <c r="VLT20" s="418"/>
      <c r="VLU20" s="418"/>
      <c r="VLV20" s="418"/>
      <c r="VLW20" s="418"/>
      <c r="VLX20" s="418"/>
      <c r="VLY20" s="418"/>
      <c r="VLZ20" s="418"/>
      <c r="VMA20" s="418"/>
      <c r="VMB20" s="418"/>
      <c r="VMC20" s="418"/>
      <c r="VMD20" s="418"/>
      <c r="VME20" s="418"/>
      <c r="VMF20" s="418"/>
      <c r="VMG20" s="418"/>
      <c r="VMH20" s="418"/>
      <c r="VMI20" s="418"/>
      <c r="VMJ20" s="418"/>
      <c r="VMK20" s="418"/>
      <c r="VML20" s="418"/>
      <c r="VMM20" s="418"/>
      <c r="VMN20" s="418"/>
      <c r="VMO20" s="418"/>
      <c r="VMP20" s="418"/>
      <c r="VMQ20" s="418"/>
      <c r="VMR20" s="418"/>
      <c r="VMS20" s="418"/>
      <c r="VMT20" s="418"/>
      <c r="VMU20" s="418"/>
      <c r="VMV20" s="418"/>
      <c r="VMW20" s="418"/>
      <c r="VMX20" s="418"/>
      <c r="VMY20" s="418"/>
      <c r="VMZ20" s="418"/>
      <c r="VNA20" s="418"/>
      <c r="VNB20" s="418"/>
      <c r="VNC20" s="418"/>
      <c r="VND20" s="418"/>
      <c r="VNE20" s="418"/>
      <c r="VNF20" s="418"/>
      <c r="VNG20" s="418"/>
      <c r="VNH20" s="418"/>
      <c r="VNI20" s="418"/>
      <c r="VNJ20" s="418"/>
      <c r="VNK20" s="418"/>
      <c r="VNL20" s="418"/>
      <c r="VNM20" s="418"/>
      <c r="VNN20" s="418"/>
      <c r="VNO20" s="418"/>
      <c r="VNP20" s="418"/>
      <c r="VNQ20" s="418"/>
      <c r="VNR20" s="418"/>
      <c r="VNS20" s="418"/>
      <c r="VNT20" s="418"/>
      <c r="VNU20" s="418"/>
      <c r="VNV20" s="418"/>
      <c r="VNW20" s="418"/>
      <c r="VNX20" s="418"/>
      <c r="VNY20" s="418"/>
      <c r="VNZ20" s="418"/>
      <c r="VOA20" s="418"/>
      <c r="VOB20" s="418"/>
      <c r="VOC20" s="418"/>
      <c r="VOD20" s="418"/>
      <c r="VOE20" s="418"/>
      <c r="VOF20" s="418"/>
      <c r="VOG20" s="418"/>
      <c r="VOH20" s="418"/>
      <c r="VOI20" s="418"/>
      <c r="VOJ20" s="418"/>
      <c r="VOK20" s="418"/>
      <c r="VOL20" s="418"/>
      <c r="VOM20" s="418"/>
      <c r="VON20" s="418"/>
      <c r="VOO20" s="418"/>
      <c r="VOP20" s="418"/>
      <c r="VOQ20" s="418"/>
      <c r="VOR20" s="418"/>
      <c r="VOS20" s="418"/>
      <c r="VOT20" s="418"/>
      <c r="VOU20" s="418"/>
      <c r="VOV20" s="418"/>
      <c r="VOW20" s="418"/>
      <c r="VOX20" s="418"/>
      <c r="VOY20" s="418"/>
      <c r="VOZ20" s="418"/>
      <c r="VPA20" s="418"/>
      <c r="VPB20" s="418"/>
      <c r="VPC20" s="418"/>
      <c r="VPD20" s="418"/>
      <c r="VPE20" s="418"/>
      <c r="VPF20" s="418"/>
      <c r="VPG20" s="418"/>
      <c r="VPH20" s="418"/>
      <c r="VPI20" s="418"/>
      <c r="VPJ20" s="418"/>
      <c r="VPK20" s="418"/>
      <c r="VPL20" s="418"/>
      <c r="VPM20" s="418"/>
      <c r="VPN20" s="418"/>
      <c r="VPO20" s="418"/>
      <c r="VPP20" s="418"/>
      <c r="VPQ20" s="418"/>
      <c r="VPR20" s="418"/>
      <c r="VPS20" s="418"/>
      <c r="VPT20" s="418"/>
      <c r="VPU20" s="418"/>
      <c r="VPV20" s="418"/>
      <c r="VPW20" s="418"/>
      <c r="VPX20" s="418"/>
      <c r="VPY20" s="418"/>
      <c r="VPZ20" s="418"/>
      <c r="VQA20" s="418"/>
      <c r="VQB20" s="418"/>
      <c r="VQC20" s="418"/>
      <c r="VQD20" s="418"/>
      <c r="VQE20" s="418"/>
      <c r="VQF20" s="418"/>
      <c r="VQG20" s="418"/>
      <c r="VQH20" s="418"/>
      <c r="VQI20" s="418"/>
      <c r="VQJ20" s="418"/>
      <c r="VQK20" s="418"/>
      <c r="VQL20" s="418"/>
      <c r="VQM20" s="418"/>
      <c r="VQN20" s="418"/>
      <c r="VQO20" s="418"/>
      <c r="VQP20" s="418"/>
      <c r="VQQ20" s="418"/>
      <c r="VQR20" s="418"/>
      <c r="VQS20" s="418"/>
      <c r="VQT20" s="418"/>
      <c r="VQU20" s="418"/>
      <c r="VQV20" s="418"/>
      <c r="VQW20" s="418"/>
      <c r="VQX20" s="418"/>
      <c r="VQY20" s="418"/>
      <c r="VQZ20" s="418"/>
      <c r="VRA20" s="418"/>
      <c r="VRB20" s="418"/>
      <c r="VRC20" s="418"/>
      <c r="VRD20" s="418"/>
      <c r="VRE20" s="418"/>
      <c r="VRF20" s="418"/>
      <c r="VRG20" s="418"/>
      <c r="VRH20" s="418"/>
      <c r="VRI20" s="418"/>
      <c r="VRJ20" s="418"/>
      <c r="VRK20" s="418"/>
      <c r="VRL20" s="418"/>
      <c r="VRM20" s="418"/>
      <c r="VRN20" s="418"/>
      <c r="VRO20" s="418"/>
      <c r="VRP20" s="418"/>
      <c r="VRQ20" s="418"/>
      <c r="VRR20" s="418"/>
      <c r="VRS20" s="418"/>
      <c r="VRT20" s="418"/>
      <c r="VRU20" s="418"/>
      <c r="VRV20" s="418"/>
      <c r="VRW20" s="418"/>
      <c r="VRX20" s="418"/>
      <c r="VRY20" s="418"/>
      <c r="VRZ20" s="418"/>
      <c r="VSA20" s="418"/>
      <c r="VSB20" s="418"/>
      <c r="VSC20" s="418"/>
      <c r="VSD20" s="418"/>
      <c r="VSE20" s="418"/>
      <c r="VSF20" s="418"/>
      <c r="VSG20" s="418"/>
      <c r="VSH20" s="418"/>
      <c r="VSI20" s="418"/>
      <c r="VSJ20" s="418"/>
      <c r="VSK20" s="418"/>
      <c r="VSL20" s="418"/>
      <c r="VSM20" s="418"/>
      <c r="VSN20" s="418"/>
      <c r="VSO20" s="418"/>
      <c r="VSP20" s="418"/>
      <c r="VSQ20" s="418"/>
      <c r="VSR20" s="418"/>
      <c r="VSS20" s="418"/>
      <c r="VST20" s="418"/>
      <c r="VSU20" s="418"/>
      <c r="VSV20" s="418"/>
      <c r="VSW20" s="418"/>
      <c r="VSX20" s="418"/>
      <c r="VSY20" s="418"/>
      <c r="VSZ20" s="418"/>
      <c r="VTA20" s="418"/>
      <c r="VTB20" s="418"/>
      <c r="VTC20" s="418"/>
      <c r="VTD20" s="418"/>
      <c r="VTE20" s="418"/>
      <c r="VTF20" s="418"/>
      <c r="VTG20" s="418"/>
      <c r="VTH20" s="418"/>
      <c r="VTI20" s="418"/>
      <c r="VTJ20" s="418"/>
      <c r="VTK20" s="418"/>
      <c r="VTL20" s="418"/>
      <c r="VTM20" s="418"/>
      <c r="VTN20" s="418"/>
      <c r="VTO20" s="418"/>
      <c r="VTP20" s="418"/>
      <c r="VTQ20" s="418"/>
      <c r="VTR20" s="418"/>
      <c r="VTS20" s="418"/>
      <c r="VTT20" s="418"/>
      <c r="VTU20" s="418"/>
      <c r="VTV20" s="418"/>
      <c r="VTW20" s="418"/>
      <c r="VTX20" s="418"/>
      <c r="VTY20" s="418"/>
      <c r="VTZ20" s="418"/>
      <c r="VUA20" s="418"/>
      <c r="VUB20" s="418"/>
      <c r="VUC20" s="418"/>
      <c r="VUD20" s="418"/>
      <c r="VUE20" s="418"/>
      <c r="VUF20" s="418"/>
      <c r="VUG20" s="418"/>
      <c r="VUH20" s="418"/>
      <c r="VUI20" s="418"/>
      <c r="VUJ20" s="418"/>
      <c r="VUK20" s="418"/>
      <c r="VUL20" s="418"/>
      <c r="VUM20" s="418"/>
      <c r="VUN20" s="418"/>
      <c r="VUO20" s="418"/>
      <c r="VUP20" s="418"/>
      <c r="VUQ20" s="418"/>
      <c r="VUR20" s="418"/>
      <c r="VUS20" s="418"/>
      <c r="VUT20" s="418"/>
      <c r="VUU20" s="418"/>
      <c r="VUV20" s="418"/>
      <c r="VUW20" s="418"/>
      <c r="VUX20" s="418"/>
      <c r="VUY20" s="418"/>
      <c r="VUZ20" s="418"/>
      <c r="VVA20" s="418"/>
      <c r="VVB20" s="418"/>
      <c r="VVC20" s="418"/>
      <c r="VVD20" s="418"/>
      <c r="VVE20" s="418"/>
      <c r="VVF20" s="418"/>
      <c r="VVG20" s="418"/>
      <c r="VVH20" s="418"/>
      <c r="VVI20" s="418"/>
      <c r="VVJ20" s="418"/>
      <c r="VVK20" s="418"/>
      <c r="VVL20" s="418"/>
      <c r="VVM20" s="418"/>
      <c r="VVN20" s="418"/>
      <c r="VVO20" s="418"/>
      <c r="VVP20" s="418"/>
      <c r="VVQ20" s="418"/>
      <c r="VVR20" s="418"/>
      <c r="VVS20" s="418"/>
      <c r="VVT20" s="418"/>
      <c r="VVU20" s="418"/>
      <c r="VVV20" s="418"/>
      <c r="VVW20" s="418"/>
      <c r="VVX20" s="418"/>
      <c r="VVY20" s="418"/>
      <c r="VVZ20" s="418"/>
      <c r="VWA20" s="418"/>
      <c r="VWB20" s="418"/>
      <c r="VWC20" s="418"/>
      <c r="VWD20" s="418"/>
      <c r="VWE20" s="418"/>
      <c r="VWF20" s="418"/>
      <c r="VWG20" s="418"/>
      <c r="VWH20" s="418"/>
      <c r="VWI20" s="418"/>
      <c r="VWJ20" s="418"/>
      <c r="VWK20" s="418"/>
      <c r="VWL20" s="418"/>
      <c r="VWM20" s="418"/>
      <c r="VWN20" s="418"/>
      <c r="VWO20" s="418"/>
      <c r="VWP20" s="418"/>
      <c r="VWQ20" s="418"/>
      <c r="VWR20" s="418"/>
      <c r="VWS20" s="418"/>
      <c r="VWT20" s="418"/>
      <c r="VWU20" s="418"/>
      <c r="VWV20" s="418"/>
      <c r="VWW20" s="418"/>
      <c r="VWX20" s="418"/>
      <c r="VWY20" s="418"/>
      <c r="VWZ20" s="418"/>
      <c r="VXA20" s="418"/>
      <c r="VXB20" s="418"/>
      <c r="VXC20" s="418"/>
      <c r="VXD20" s="418"/>
      <c r="VXE20" s="418"/>
      <c r="VXF20" s="418"/>
      <c r="VXG20" s="418"/>
      <c r="VXH20" s="418"/>
      <c r="VXI20" s="418"/>
      <c r="VXJ20" s="418"/>
      <c r="VXK20" s="418"/>
      <c r="VXL20" s="418"/>
      <c r="VXM20" s="418"/>
      <c r="VXN20" s="418"/>
      <c r="VXO20" s="418"/>
      <c r="VXP20" s="418"/>
      <c r="VXQ20" s="418"/>
      <c r="VXR20" s="418"/>
      <c r="VXS20" s="418"/>
      <c r="VXT20" s="418"/>
      <c r="VXU20" s="418"/>
      <c r="VXV20" s="418"/>
      <c r="VXW20" s="418"/>
      <c r="VXX20" s="418"/>
      <c r="VXY20" s="418"/>
      <c r="VXZ20" s="418"/>
      <c r="VYA20" s="418"/>
      <c r="VYB20" s="418"/>
      <c r="VYC20" s="418"/>
      <c r="VYD20" s="418"/>
      <c r="VYE20" s="418"/>
      <c r="VYF20" s="418"/>
      <c r="VYG20" s="418"/>
      <c r="VYH20" s="418"/>
      <c r="VYI20" s="418"/>
      <c r="VYJ20" s="418"/>
      <c r="VYK20" s="418"/>
      <c r="VYL20" s="418"/>
      <c r="VYM20" s="418"/>
      <c r="VYN20" s="418"/>
      <c r="VYO20" s="418"/>
      <c r="VYP20" s="418"/>
      <c r="VYQ20" s="418"/>
      <c r="VYR20" s="418"/>
      <c r="VYS20" s="418"/>
      <c r="VYT20" s="418"/>
      <c r="VYU20" s="418"/>
      <c r="VYV20" s="418"/>
      <c r="VYW20" s="418"/>
      <c r="VYX20" s="418"/>
      <c r="VYY20" s="418"/>
      <c r="VYZ20" s="418"/>
      <c r="VZA20" s="418"/>
      <c r="VZB20" s="418"/>
      <c r="VZC20" s="418"/>
      <c r="VZD20" s="418"/>
      <c r="VZE20" s="418"/>
      <c r="VZF20" s="418"/>
      <c r="VZG20" s="418"/>
      <c r="VZH20" s="418"/>
      <c r="VZI20" s="418"/>
      <c r="VZJ20" s="418"/>
      <c r="VZK20" s="418"/>
      <c r="VZL20" s="418"/>
      <c r="VZM20" s="418"/>
      <c r="VZN20" s="418"/>
      <c r="VZO20" s="418"/>
      <c r="VZP20" s="418"/>
      <c r="VZQ20" s="418"/>
      <c r="VZR20" s="418"/>
      <c r="VZS20" s="418"/>
      <c r="VZT20" s="418"/>
      <c r="VZU20" s="418"/>
      <c r="VZV20" s="418"/>
      <c r="VZW20" s="418"/>
      <c r="VZX20" s="418"/>
      <c r="VZY20" s="418"/>
      <c r="VZZ20" s="418"/>
      <c r="WAA20" s="418"/>
      <c r="WAB20" s="418"/>
      <c r="WAC20" s="418"/>
      <c r="WAD20" s="418"/>
      <c r="WAE20" s="418"/>
      <c r="WAF20" s="418"/>
      <c r="WAG20" s="418"/>
      <c r="WAH20" s="418"/>
      <c r="WAI20" s="418"/>
      <c r="WAJ20" s="418"/>
      <c r="WAK20" s="418"/>
      <c r="WAL20" s="418"/>
      <c r="WAM20" s="418"/>
      <c r="WAN20" s="418"/>
      <c r="WAO20" s="418"/>
      <c r="WAP20" s="418"/>
      <c r="WAQ20" s="418"/>
      <c r="WAR20" s="418"/>
      <c r="WAS20" s="418"/>
      <c r="WAT20" s="418"/>
      <c r="WAU20" s="418"/>
      <c r="WAV20" s="418"/>
      <c r="WAW20" s="418"/>
      <c r="WAX20" s="418"/>
      <c r="WAY20" s="418"/>
      <c r="WAZ20" s="418"/>
      <c r="WBA20" s="418"/>
      <c r="WBB20" s="418"/>
      <c r="WBC20" s="418"/>
      <c r="WBD20" s="418"/>
      <c r="WBE20" s="418"/>
      <c r="WBF20" s="418"/>
      <c r="WBG20" s="418"/>
      <c r="WBH20" s="418"/>
      <c r="WBI20" s="418"/>
      <c r="WBJ20" s="418"/>
      <c r="WBK20" s="418"/>
      <c r="WBL20" s="418"/>
      <c r="WBM20" s="418"/>
      <c r="WBN20" s="418"/>
      <c r="WBO20" s="418"/>
      <c r="WBP20" s="418"/>
      <c r="WBQ20" s="418"/>
      <c r="WBR20" s="418"/>
      <c r="WBS20" s="418"/>
      <c r="WBT20" s="418"/>
      <c r="WBU20" s="418"/>
      <c r="WBV20" s="418"/>
      <c r="WBW20" s="418"/>
      <c r="WBX20" s="418"/>
      <c r="WBY20" s="418"/>
      <c r="WBZ20" s="418"/>
      <c r="WCA20" s="418"/>
      <c r="WCB20" s="418"/>
      <c r="WCC20" s="418"/>
      <c r="WCD20" s="418"/>
      <c r="WCE20" s="418"/>
      <c r="WCF20" s="418"/>
      <c r="WCG20" s="418"/>
      <c r="WCH20" s="418"/>
      <c r="WCI20" s="418"/>
      <c r="WCJ20" s="418"/>
      <c r="WCK20" s="418"/>
      <c r="WCL20" s="418"/>
      <c r="WCM20" s="418"/>
      <c r="WCN20" s="418"/>
      <c r="WCO20" s="418"/>
      <c r="WCP20" s="418"/>
      <c r="WCQ20" s="418"/>
      <c r="WCR20" s="418"/>
      <c r="WCS20" s="418"/>
      <c r="WCT20" s="418"/>
      <c r="WCU20" s="418"/>
      <c r="WCV20" s="418"/>
      <c r="WCW20" s="418"/>
      <c r="WCX20" s="418"/>
      <c r="WCY20" s="418"/>
      <c r="WCZ20" s="418"/>
      <c r="WDA20" s="418"/>
      <c r="WDB20" s="418"/>
      <c r="WDC20" s="418"/>
      <c r="WDD20" s="418"/>
      <c r="WDE20" s="418"/>
      <c r="WDF20" s="418"/>
      <c r="WDG20" s="418"/>
      <c r="WDH20" s="418"/>
      <c r="WDI20" s="418"/>
      <c r="WDJ20" s="418"/>
      <c r="WDK20" s="418"/>
      <c r="WDL20" s="418"/>
      <c r="WDM20" s="418"/>
      <c r="WDN20" s="418"/>
      <c r="WDO20" s="418"/>
      <c r="WDP20" s="418"/>
      <c r="WDQ20" s="418"/>
      <c r="WDR20" s="418"/>
      <c r="WDS20" s="418"/>
      <c r="WDT20" s="418"/>
      <c r="WDU20" s="418"/>
      <c r="WDV20" s="418"/>
      <c r="WDW20" s="418"/>
      <c r="WDX20" s="418"/>
      <c r="WDY20" s="418"/>
      <c r="WDZ20" s="418"/>
      <c r="WEA20" s="418"/>
      <c r="WEB20" s="418"/>
      <c r="WEC20" s="418"/>
      <c r="WED20" s="418"/>
      <c r="WEE20" s="418"/>
      <c r="WEF20" s="418"/>
      <c r="WEG20" s="418"/>
      <c r="WEH20" s="418"/>
      <c r="WEI20" s="418"/>
      <c r="WEJ20" s="418"/>
      <c r="WEK20" s="418"/>
      <c r="WEL20" s="418"/>
      <c r="WEM20" s="418"/>
      <c r="WEN20" s="418"/>
      <c r="WEO20" s="418"/>
      <c r="WEP20" s="418"/>
      <c r="WEQ20" s="418"/>
      <c r="WER20" s="418"/>
      <c r="WES20" s="418"/>
      <c r="WET20" s="418"/>
      <c r="WEU20" s="418"/>
      <c r="WEV20" s="418"/>
      <c r="WEW20" s="418"/>
      <c r="WEX20" s="418"/>
      <c r="WEY20" s="418"/>
      <c r="WEZ20" s="418"/>
      <c r="WFA20" s="418"/>
      <c r="WFB20" s="418"/>
      <c r="WFC20" s="418"/>
      <c r="WFD20" s="418"/>
      <c r="WFE20" s="418"/>
      <c r="WFF20" s="418"/>
      <c r="WFG20" s="418"/>
      <c r="WFH20" s="418"/>
      <c r="WFI20" s="418"/>
      <c r="WFJ20" s="418"/>
      <c r="WFK20" s="418"/>
      <c r="WFL20" s="418"/>
      <c r="WFM20" s="418"/>
      <c r="WFN20" s="418"/>
      <c r="WFO20" s="418"/>
      <c r="WFP20" s="418"/>
      <c r="WFQ20" s="418"/>
      <c r="WFR20" s="418"/>
      <c r="WFS20" s="418"/>
      <c r="WFT20" s="418"/>
      <c r="WFU20" s="418"/>
      <c r="WFV20" s="418"/>
      <c r="WFW20" s="418"/>
      <c r="WFX20" s="418"/>
      <c r="WFY20" s="418"/>
      <c r="WFZ20" s="418"/>
      <c r="WGA20" s="418"/>
      <c r="WGB20" s="418"/>
      <c r="WGC20" s="418"/>
      <c r="WGD20" s="418"/>
      <c r="WGE20" s="418"/>
      <c r="WGF20" s="418"/>
      <c r="WGG20" s="418"/>
      <c r="WGH20" s="418"/>
      <c r="WGI20" s="418"/>
      <c r="WGJ20" s="418"/>
      <c r="WGK20" s="418"/>
      <c r="WGL20" s="418"/>
      <c r="WGM20" s="418"/>
      <c r="WGN20" s="418"/>
      <c r="WGO20" s="418"/>
      <c r="WGP20" s="418"/>
      <c r="WGQ20" s="418"/>
      <c r="WGR20" s="418"/>
      <c r="WGS20" s="418"/>
      <c r="WGT20" s="418"/>
      <c r="WGU20" s="418"/>
      <c r="WGV20" s="418"/>
      <c r="WGW20" s="418"/>
      <c r="WGX20" s="418"/>
      <c r="WGY20" s="418"/>
      <c r="WGZ20" s="418"/>
      <c r="WHA20" s="418"/>
      <c r="WHB20" s="418"/>
      <c r="WHC20" s="418"/>
      <c r="WHD20" s="418"/>
      <c r="WHE20" s="418"/>
      <c r="WHF20" s="418"/>
      <c r="WHG20" s="418"/>
      <c r="WHH20" s="418"/>
      <c r="WHI20" s="418"/>
      <c r="WHJ20" s="418"/>
      <c r="WHK20" s="418"/>
      <c r="WHL20" s="418"/>
      <c r="WHM20" s="418"/>
      <c r="WHN20" s="418"/>
      <c r="WHO20" s="418"/>
      <c r="WHP20" s="418"/>
      <c r="WHQ20" s="418"/>
      <c r="WHR20" s="418"/>
      <c r="WHS20" s="418"/>
      <c r="WHT20" s="418"/>
      <c r="WHU20" s="418"/>
      <c r="WHV20" s="418"/>
      <c r="WHW20" s="418"/>
      <c r="WHX20" s="418"/>
      <c r="WHY20" s="418"/>
      <c r="WHZ20" s="418"/>
      <c r="WIA20" s="418"/>
      <c r="WIB20" s="418"/>
      <c r="WIC20" s="418"/>
      <c r="WID20" s="418"/>
      <c r="WIE20" s="418"/>
      <c r="WIF20" s="418"/>
      <c r="WIG20" s="418"/>
      <c r="WIH20" s="418"/>
      <c r="WII20" s="418"/>
      <c r="WIJ20" s="418"/>
      <c r="WIK20" s="418"/>
      <c r="WIL20" s="418"/>
      <c r="WIM20" s="418"/>
      <c r="WIN20" s="418"/>
      <c r="WIO20" s="418"/>
      <c r="WIP20" s="418"/>
      <c r="WIQ20" s="418"/>
      <c r="WIR20" s="418"/>
      <c r="WIS20" s="418"/>
      <c r="WIT20" s="418"/>
      <c r="WIU20" s="418"/>
      <c r="WIV20" s="418"/>
      <c r="WIW20" s="418"/>
      <c r="WIX20" s="418"/>
      <c r="WIY20" s="418"/>
      <c r="WIZ20" s="418"/>
      <c r="WJA20" s="418"/>
      <c r="WJB20" s="418"/>
      <c r="WJC20" s="418"/>
      <c r="WJD20" s="418"/>
      <c r="WJE20" s="418"/>
      <c r="WJF20" s="418"/>
      <c r="WJG20" s="418"/>
      <c r="WJH20" s="418"/>
      <c r="WJI20" s="418"/>
      <c r="WJJ20" s="418"/>
      <c r="WJK20" s="418"/>
      <c r="WJL20" s="418"/>
      <c r="WJM20" s="418"/>
      <c r="WJN20" s="418"/>
      <c r="WJO20" s="418"/>
      <c r="WJP20" s="418"/>
      <c r="WJQ20" s="418"/>
      <c r="WJR20" s="418"/>
      <c r="WJS20" s="418"/>
      <c r="WJT20" s="418"/>
      <c r="WJU20" s="418"/>
      <c r="WJV20" s="418"/>
      <c r="WJW20" s="418"/>
      <c r="WJX20" s="418"/>
      <c r="WJY20" s="418"/>
      <c r="WJZ20" s="418"/>
      <c r="WKA20" s="418"/>
      <c r="WKB20" s="418"/>
      <c r="WKC20" s="418"/>
      <c r="WKD20" s="418"/>
      <c r="WKE20" s="418"/>
      <c r="WKF20" s="418"/>
      <c r="WKG20" s="418"/>
      <c r="WKH20" s="418"/>
      <c r="WKI20" s="418"/>
      <c r="WKJ20" s="418"/>
      <c r="WKK20" s="418"/>
      <c r="WKL20" s="418"/>
      <c r="WKM20" s="418"/>
      <c r="WKN20" s="418"/>
      <c r="WKO20" s="418"/>
      <c r="WKP20" s="418"/>
      <c r="WKQ20" s="418"/>
      <c r="WKR20" s="418"/>
      <c r="WKS20" s="418"/>
      <c r="WKT20" s="418"/>
      <c r="WKU20" s="418"/>
      <c r="WKV20" s="418"/>
      <c r="WKW20" s="418"/>
      <c r="WKX20" s="418"/>
      <c r="WKY20" s="418"/>
      <c r="WKZ20" s="418"/>
      <c r="WLA20" s="418"/>
      <c r="WLB20" s="418"/>
      <c r="WLC20" s="418"/>
      <c r="WLD20" s="418"/>
      <c r="WLE20" s="418"/>
      <c r="WLF20" s="418"/>
      <c r="WLG20" s="418"/>
      <c r="WLH20" s="418"/>
      <c r="WLI20" s="418"/>
      <c r="WLJ20" s="418"/>
      <c r="WLK20" s="418"/>
      <c r="WLL20" s="418"/>
      <c r="WLM20" s="418"/>
      <c r="WLN20" s="418"/>
      <c r="WLO20" s="418"/>
      <c r="WLP20" s="418"/>
      <c r="WLQ20" s="418"/>
      <c r="WLR20" s="418"/>
      <c r="WLS20" s="418"/>
      <c r="WLT20" s="418"/>
      <c r="WLU20" s="418"/>
      <c r="WLV20" s="418"/>
      <c r="WLW20" s="418"/>
      <c r="WLX20" s="418"/>
      <c r="WLY20" s="418"/>
      <c r="WLZ20" s="418"/>
      <c r="WMA20" s="418"/>
      <c r="WMB20" s="418"/>
      <c r="WMC20" s="418"/>
      <c r="WMD20" s="418"/>
      <c r="WME20" s="418"/>
      <c r="WMF20" s="418"/>
      <c r="WMG20" s="418"/>
      <c r="WMH20" s="418"/>
      <c r="WMI20" s="418"/>
      <c r="WMJ20" s="418"/>
      <c r="WMK20" s="418"/>
      <c r="WML20" s="418"/>
      <c r="WMM20" s="418"/>
      <c r="WMN20" s="418"/>
      <c r="WMO20" s="418"/>
      <c r="WMP20" s="418"/>
      <c r="WMQ20" s="418"/>
      <c r="WMR20" s="418"/>
      <c r="WMS20" s="418"/>
      <c r="WMT20" s="418"/>
      <c r="WMU20" s="418"/>
      <c r="WMV20" s="418"/>
      <c r="WMW20" s="418"/>
      <c r="WMX20" s="418"/>
      <c r="WMY20" s="418"/>
      <c r="WMZ20" s="418"/>
      <c r="WNA20" s="418"/>
      <c r="WNB20" s="418"/>
      <c r="WNC20" s="418"/>
      <c r="WND20" s="418"/>
      <c r="WNE20" s="418"/>
      <c r="WNF20" s="418"/>
      <c r="WNG20" s="418"/>
      <c r="WNH20" s="418"/>
      <c r="WNI20" s="418"/>
      <c r="WNJ20" s="418"/>
      <c r="WNK20" s="418"/>
      <c r="WNL20" s="418"/>
      <c r="WNM20" s="418"/>
      <c r="WNN20" s="418"/>
      <c r="WNO20" s="418"/>
      <c r="WNP20" s="418"/>
      <c r="WNQ20" s="418"/>
      <c r="WNR20" s="418"/>
      <c r="WNS20" s="418"/>
      <c r="WNT20" s="418"/>
      <c r="WNU20" s="418"/>
      <c r="WNV20" s="418"/>
      <c r="WNW20" s="418"/>
      <c r="WNX20" s="418"/>
      <c r="WNY20" s="418"/>
      <c r="WNZ20" s="418"/>
      <c r="WOA20" s="418"/>
      <c r="WOB20" s="418"/>
      <c r="WOC20" s="418"/>
      <c r="WOD20" s="418"/>
      <c r="WOE20" s="418"/>
      <c r="WOF20" s="418"/>
      <c r="WOG20" s="418"/>
      <c r="WOH20" s="418"/>
      <c r="WOI20" s="418"/>
      <c r="WOJ20" s="418"/>
      <c r="WOK20" s="418"/>
      <c r="WOL20" s="418"/>
      <c r="WOM20" s="418"/>
      <c r="WON20" s="418"/>
      <c r="WOO20" s="418"/>
      <c r="WOP20" s="418"/>
      <c r="WOQ20" s="418"/>
      <c r="WOR20" s="418"/>
      <c r="WOS20" s="418"/>
      <c r="WOT20" s="418"/>
      <c r="WOU20" s="418"/>
      <c r="WOV20" s="418"/>
      <c r="WOW20" s="418"/>
      <c r="WOX20" s="418"/>
      <c r="WOY20" s="418"/>
      <c r="WOZ20" s="418"/>
      <c r="WPA20" s="418"/>
      <c r="WPB20" s="418"/>
      <c r="WPC20" s="418"/>
      <c r="WPD20" s="418"/>
      <c r="WPE20" s="418"/>
      <c r="WPF20" s="418"/>
      <c r="WPG20" s="418"/>
      <c r="WPH20" s="418"/>
      <c r="WPI20" s="418"/>
      <c r="WPJ20" s="418"/>
      <c r="WPK20" s="418"/>
      <c r="WPL20" s="418"/>
      <c r="WPM20" s="418"/>
      <c r="WPN20" s="418"/>
      <c r="WPO20" s="418"/>
      <c r="WPP20" s="418"/>
      <c r="WPQ20" s="418"/>
      <c r="WPR20" s="418"/>
      <c r="WPS20" s="418"/>
      <c r="WPT20" s="418"/>
      <c r="WPU20" s="418"/>
      <c r="WPV20" s="418"/>
      <c r="WPW20" s="418"/>
      <c r="WPX20" s="418"/>
      <c r="WPY20" s="418"/>
      <c r="WPZ20" s="418"/>
      <c r="WQA20" s="418"/>
      <c r="WQB20" s="418"/>
      <c r="WQC20" s="418"/>
      <c r="WQD20" s="418"/>
      <c r="WQE20" s="418"/>
      <c r="WQF20" s="418"/>
      <c r="WQG20" s="418"/>
      <c r="WQH20" s="418"/>
      <c r="WQI20" s="418"/>
      <c r="WQJ20" s="418"/>
      <c r="WQK20" s="418"/>
      <c r="WQL20" s="418"/>
      <c r="WQM20" s="418"/>
      <c r="WQN20" s="418"/>
      <c r="WQO20" s="418"/>
      <c r="WQP20" s="418"/>
      <c r="WQQ20" s="418"/>
      <c r="WQR20" s="418"/>
      <c r="WQS20" s="418"/>
      <c r="WQT20" s="418"/>
      <c r="WQU20" s="418"/>
      <c r="WQV20" s="418"/>
      <c r="WQW20" s="418"/>
      <c r="WQX20" s="418"/>
      <c r="WQY20" s="418"/>
      <c r="WQZ20" s="418"/>
      <c r="WRA20" s="418"/>
      <c r="WRB20" s="418"/>
      <c r="WRC20" s="418"/>
      <c r="WRD20" s="418"/>
      <c r="WRE20" s="418"/>
      <c r="WRF20" s="418"/>
      <c r="WRG20" s="418"/>
      <c r="WRH20" s="418"/>
      <c r="WRI20" s="418"/>
      <c r="WRJ20" s="418"/>
      <c r="WRK20" s="418"/>
      <c r="WRL20" s="418"/>
      <c r="WRM20" s="418"/>
      <c r="WRN20" s="418"/>
      <c r="WRO20" s="418"/>
      <c r="WRP20" s="418"/>
      <c r="WRQ20" s="418"/>
      <c r="WRR20" s="418"/>
      <c r="WRS20" s="418"/>
      <c r="WRT20" s="418"/>
      <c r="WRU20" s="418"/>
      <c r="WRV20" s="418"/>
      <c r="WRW20" s="418"/>
      <c r="WRX20" s="418"/>
      <c r="WRY20" s="418"/>
      <c r="WRZ20" s="418"/>
      <c r="WSA20" s="418"/>
      <c r="WSB20" s="418"/>
      <c r="WSC20" s="418"/>
      <c r="WSD20" s="418"/>
      <c r="WSE20" s="418"/>
      <c r="WSF20" s="418"/>
      <c r="WSG20" s="418"/>
      <c r="WSH20" s="418"/>
      <c r="WSI20" s="418"/>
      <c r="WSJ20" s="418"/>
      <c r="WSK20" s="418"/>
      <c r="WSL20" s="418"/>
      <c r="WSM20" s="418"/>
      <c r="WSN20" s="418"/>
      <c r="WSO20" s="418"/>
      <c r="WSP20" s="418"/>
      <c r="WSQ20" s="418"/>
      <c r="WSR20" s="418"/>
      <c r="WSS20" s="418"/>
      <c r="WST20" s="418"/>
      <c r="WSU20" s="418"/>
      <c r="WSV20" s="418"/>
      <c r="WSW20" s="418"/>
      <c r="WSX20" s="418"/>
      <c r="WSY20" s="418"/>
      <c r="WSZ20" s="418"/>
      <c r="WTA20" s="418"/>
      <c r="WTB20" s="418"/>
      <c r="WTC20" s="418"/>
      <c r="WTD20" s="418"/>
      <c r="WTE20" s="418"/>
      <c r="WTF20" s="418"/>
      <c r="WTG20" s="418"/>
      <c r="WTH20" s="418"/>
      <c r="WTI20" s="418"/>
      <c r="WTJ20" s="418"/>
      <c r="WTK20" s="418"/>
      <c r="WTL20" s="418"/>
      <c r="WTM20" s="418"/>
      <c r="WTN20" s="418"/>
      <c r="WTO20" s="418"/>
      <c r="WTP20" s="418"/>
      <c r="WTQ20" s="418"/>
      <c r="WTR20" s="418"/>
      <c r="WTS20" s="418"/>
      <c r="WTT20" s="418"/>
      <c r="WTU20" s="418"/>
      <c r="WTV20" s="418"/>
      <c r="WTW20" s="418"/>
      <c r="WTX20" s="418"/>
      <c r="WTY20" s="418"/>
      <c r="WTZ20" s="418"/>
      <c r="WUA20" s="418"/>
      <c r="WUB20" s="418"/>
      <c r="WUC20" s="418"/>
      <c r="WUD20" s="418"/>
      <c r="WUE20" s="418"/>
      <c r="WUF20" s="418"/>
      <c r="WUG20" s="418"/>
      <c r="WUH20" s="418"/>
      <c r="WUI20" s="418"/>
      <c r="WUJ20" s="418"/>
      <c r="WUK20" s="418"/>
      <c r="WUL20" s="418"/>
      <c r="WUM20" s="418"/>
      <c r="WUN20" s="418"/>
      <c r="WUO20" s="418"/>
      <c r="WUP20" s="418"/>
      <c r="WUQ20" s="418"/>
      <c r="WUR20" s="418"/>
      <c r="WUS20" s="418"/>
      <c r="WUT20" s="418"/>
      <c r="WUU20" s="418"/>
      <c r="WUV20" s="418"/>
      <c r="WUW20" s="418"/>
      <c r="WUX20" s="418"/>
      <c r="WUY20" s="418"/>
      <c r="WUZ20" s="418"/>
      <c r="WVA20" s="418"/>
      <c r="WVB20" s="418"/>
      <c r="WVC20" s="418"/>
      <c r="WVD20" s="418"/>
      <c r="WVE20" s="418"/>
      <c r="WVF20" s="418"/>
      <c r="WVG20" s="418"/>
      <c r="WVH20" s="418"/>
      <c r="WVI20" s="418"/>
      <c r="WVJ20" s="418"/>
      <c r="WVK20" s="418"/>
      <c r="WVL20" s="418"/>
      <c r="WVM20" s="418"/>
      <c r="WVN20" s="418"/>
      <c r="WVO20" s="418"/>
      <c r="WVP20" s="418"/>
      <c r="WVQ20" s="418"/>
      <c r="WVR20" s="418"/>
      <c r="WVS20" s="418"/>
      <c r="WVT20" s="418"/>
      <c r="WVU20" s="418"/>
      <c r="WVV20" s="418"/>
      <c r="WVW20" s="418"/>
      <c r="WVX20" s="418"/>
      <c r="WVY20" s="418"/>
      <c r="WVZ20" s="418"/>
      <c r="WWA20" s="418"/>
      <c r="WWB20" s="418"/>
      <c r="WWC20" s="418"/>
      <c r="WWD20" s="418"/>
      <c r="WWE20" s="418"/>
      <c r="WWF20" s="418"/>
      <c r="WWG20" s="418"/>
      <c r="WWH20" s="418"/>
      <c r="WWI20" s="418"/>
      <c r="WWJ20" s="418"/>
      <c r="WWK20" s="418"/>
      <c r="WWL20" s="418"/>
      <c r="WWM20" s="418"/>
      <c r="WWN20" s="418"/>
      <c r="WWO20" s="418"/>
      <c r="WWP20" s="418"/>
      <c r="WWQ20" s="418"/>
      <c r="WWR20" s="418"/>
      <c r="WWS20" s="418"/>
      <c r="WWT20" s="418"/>
      <c r="WWU20" s="418"/>
      <c r="WWV20" s="418"/>
      <c r="WWW20" s="418"/>
      <c r="WWX20" s="418"/>
      <c r="WWY20" s="418"/>
      <c r="WWZ20" s="418"/>
      <c r="WXA20" s="418"/>
      <c r="WXB20" s="418"/>
      <c r="WXC20" s="418"/>
      <c r="WXD20" s="418"/>
      <c r="WXE20" s="418"/>
      <c r="WXF20" s="418"/>
      <c r="WXG20" s="418"/>
      <c r="WXH20" s="418"/>
      <c r="WXI20" s="418"/>
      <c r="WXJ20" s="418"/>
      <c r="WXK20" s="418"/>
      <c r="WXL20" s="418"/>
      <c r="WXM20" s="418"/>
      <c r="WXN20" s="418"/>
      <c r="WXO20" s="418"/>
      <c r="WXP20" s="418"/>
      <c r="WXQ20" s="418"/>
      <c r="WXR20" s="418"/>
      <c r="WXS20" s="418"/>
      <c r="WXT20" s="418"/>
      <c r="WXU20" s="418"/>
      <c r="WXV20" s="418"/>
      <c r="WXW20" s="418"/>
      <c r="WXX20" s="418"/>
      <c r="WXY20" s="418"/>
      <c r="WXZ20" s="418"/>
      <c r="WYA20" s="418"/>
      <c r="WYB20" s="418"/>
      <c r="WYC20" s="418"/>
      <c r="WYD20" s="418"/>
      <c r="WYE20" s="418"/>
      <c r="WYF20" s="418"/>
      <c r="WYG20" s="418"/>
      <c r="WYH20" s="418"/>
      <c r="WYI20" s="418"/>
      <c r="WYJ20" s="418"/>
      <c r="WYK20" s="418"/>
      <c r="WYL20" s="418"/>
      <c r="WYM20" s="418"/>
      <c r="WYN20" s="418"/>
      <c r="WYO20" s="418"/>
      <c r="WYP20" s="418"/>
      <c r="WYQ20" s="418"/>
      <c r="WYR20" s="418"/>
      <c r="WYS20" s="418"/>
      <c r="WYT20" s="418"/>
      <c r="WYU20" s="418"/>
      <c r="WYV20" s="418"/>
      <c r="WYW20" s="418"/>
      <c r="WYX20" s="418"/>
      <c r="WYY20" s="418"/>
      <c r="WYZ20" s="418"/>
      <c r="WZA20" s="418"/>
      <c r="WZB20" s="418"/>
      <c r="WZC20" s="418"/>
      <c r="WZD20" s="418"/>
      <c r="WZE20" s="418"/>
      <c r="WZF20" s="418"/>
      <c r="WZG20" s="418"/>
      <c r="WZH20" s="418"/>
      <c r="WZI20" s="418"/>
      <c r="WZJ20" s="418"/>
      <c r="WZK20" s="418"/>
      <c r="WZL20" s="418"/>
      <c r="WZM20" s="418"/>
      <c r="WZN20" s="418"/>
      <c r="WZO20" s="418"/>
      <c r="WZP20" s="418"/>
      <c r="WZQ20" s="418"/>
      <c r="WZR20" s="418"/>
      <c r="WZS20" s="418"/>
      <c r="WZT20" s="418"/>
      <c r="WZU20" s="418"/>
      <c r="WZV20" s="418"/>
      <c r="WZW20" s="418"/>
      <c r="WZX20" s="418"/>
      <c r="WZY20" s="418"/>
      <c r="WZZ20" s="418"/>
      <c r="XAA20" s="418"/>
      <c r="XAB20" s="418"/>
      <c r="XAC20" s="418"/>
      <c r="XAD20" s="418"/>
      <c r="XAE20" s="418"/>
      <c r="XAF20" s="418"/>
      <c r="XAG20" s="418"/>
      <c r="XAH20" s="418"/>
      <c r="XAI20" s="418"/>
      <c r="XAJ20" s="418"/>
      <c r="XAK20" s="418"/>
      <c r="XAL20" s="418"/>
      <c r="XAM20" s="418"/>
      <c r="XAN20" s="418"/>
      <c r="XAO20" s="418"/>
      <c r="XAP20" s="418"/>
      <c r="XAQ20" s="418"/>
      <c r="XAR20" s="418"/>
      <c r="XAS20" s="418"/>
      <c r="XAT20" s="418"/>
      <c r="XAU20" s="418"/>
      <c r="XAV20" s="418"/>
      <c r="XAW20" s="418"/>
      <c r="XAX20" s="418"/>
      <c r="XAY20" s="418"/>
      <c r="XAZ20" s="418"/>
      <c r="XBA20" s="418"/>
      <c r="XBB20" s="418"/>
      <c r="XBC20" s="418"/>
      <c r="XBD20" s="418"/>
      <c r="XBE20" s="418"/>
      <c r="XBF20" s="418"/>
      <c r="XBG20" s="418"/>
      <c r="XBH20" s="418"/>
      <c r="XBI20" s="418"/>
      <c r="XBJ20" s="418"/>
      <c r="XBK20" s="418"/>
      <c r="XBL20" s="418"/>
      <c r="XBM20" s="418"/>
      <c r="XBN20" s="418"/>
      <c r="XBO20" s="418"/>
      <c r="XBP20" s="418"/>
      <c r="XBQ20" s="418"/>
      <c r="XBR20" s="418"/>
      <c r="XBS20" s="418"/>
      <c r="XBT20" s="418"/>
      <c r="XBU20" s="418"/>
      <c r="XBV20" s="418"/>
      <c r="XBW20" s="418"/>
      <c r="XBX20" s="418"/>
      <c r="XBY20" s="418"/>
      <c r="XBZ20" s="418"/>
      <c r="XCA20" s="418"/>
      <c r="XCB20" s="418"/>
      <c r="XCC20" s="418"/>
      <c r="XCD20" s="418"/>
      <c r="XCE20" s="418"/>
      <c r="XCF20" s="418"/>
      <c r="XCG20" s="418"/>
      <c r="XCH20" s="418"/>
      <c r="XCI20" s="418"/>
      <c r="XCJ20" s="418"/>
      <c r="XCK20" s="418"/>
      <c r="XCL20" s="418"/>
      <c r="XCM20" s="418"/>
      <c r="XCN20" s="418"/>
      <c r="XCO20" s="418"/>
      <c r="XCP20" s="418"/>
      <c r="XCQ20" s="418"/>
      <c r="XCR20" s="418"/>
      <c r="XCS20" s="418"/>
      <c r="XCT20" s="418"/>
      <c r="XCU20" s="418"/>
      <c r="XCV20" s="418"/>
      <c r="XCW20" s="418"/>
      <c r="XCX20" s="418"/>
      <c r="XCY20" s="418"/>
      <c r="XCZ20" s="418"/>
      <c r="XDA20" s="418"/>
      <c r="XDB20" s="418"/>
      <c r="XDC20" s="418"/>
      <c r="XDD20" s="418"/>
      <c r="XDE20" s="418"/>
      <c r="XDF20" s="418"/>
      <c r="XDG20" s="418"/>
      <c r="XDH20" s="418"/>
      <c r="XDI20" s="418"/>
      <c r="XDJ20" s="418"/>
      <c r="XDK20" s="418"/>
      <c r="XDL20" s="418"/>
      <c r="XDM20" s="418"/>
      <c r="XDN20" s="418"/>
      <c r="XDO20" s="418"/>
      <c r="XDP20" s="418"/>
      <c r="XDQ20" s="418"/>
      <c r="XDR20" s="418"/>
      <c r="XDS20" s="418"/>
      <c r="XDT20" s="418"/>
      <c r="XDU20" s="418"/>
      <c r="XDV20" s="418"/>
      <c r="XDW20" s="418"/>
      <c r="XDX20" s="418"/>
      <c r="XDY20" s="418"/>
      <c r="XDZ20" s="418"/>
      <c r="XEA20" s="418"/>
      <c r="XEB20" s="418"/>
      <c r="XEC20" s="418"/>
      <c r="XED20" s="418"/>
      <c r="XEE20" s="418"/>
      <c r="XEF20" s="418"/>
      <c r="XEG20" s="418"/>
      <c r="XEH20" s="418"/>
      <c r="XEI20" s="418"/>
      <c r="XEJ20" s="418"/>
      <c r="XEK20" s="418"/>
      <c r="XEL20" s="418"/>
      <c r="XEM20" s="418"/>
      <c r="XEN20" s="418"/>
      <c r="XEO20" s="418"/>
      <c r="XEP20" s="418"/>
      <c r="XEQ20" s="418"/>
      <c r="XER20" s="418"/>
      <c r="XES20" s="418"/>
      <c r="XET20" s="418"/>
      <c r="XEU20" s="418"/>
      <c r="XEV20" s="418"/>
      <c r="XEW20" s="418"/>
      <c r="XEX20" s="418"/>
      <c r="XEY20" s="418"/>
      <c r="XEZ20" s="418"/>
      <c r="XFA20" s="418"/>
      <c r="XFB20" s="418"/>
      <c r="XFC20" s="418"/>
      <c r="XFD20" s="418"/>
    </row>
    <row r="21" spans="1:16384" s="376" customFormat="1" ht="15" x14ac:dyDescent="0.2">
      <c r="A21" s="419" t="s">
        <v>940</v>
      </c>
      <c r="B21" s="419"/>
      <c r="C21" s="419"/>
      <c r="D21" s="419"/>
      <c r="E21" s="419"/>
      <c r="F21" s="419"/>
      <c r="G21" s="419"/>
      <c r="H21" s="419"/>
      <c r="I21" s="419"/>
      <c r="J21" s="419"/>
      <c r="K21" s="418"/>
      <c r="L21" s="418"/>
      <c r="M21" s="418"/>
      <c r="N21" s="418"/>
      <c r="O21" s="418"/>
      <c r="P21" s="418"/>
      <c r="Q21" s="418"/>
      <c r="R21" s="418"/>
      <c r="S21" s="418"/>
      <c r="T21" s="418"/>
      <c r="U21" s="418"/>
      <c r="V21" s="418"/>
      <c r="W21" s="418"/>
      <c r="X21" s="418"/>
      <c r="Y21" s="418"/>
      <c r="Z21" s="418"/>
      <c r="AA21" s="418"/>
      <c r="AB21" s="418"/>
      <c r="AC21" s="418"/>
      <c r="AD21" s="418"/>
      <c r="AE21" s="418"/>
      <c r="AF21" s="418"/>
      <c r="AG21" s="418"/>
      <c r="AH21" s="418"/>
      <c r="AI21" s="418"/>
      <c r="AJ21" s="418"/>
      <c r="AK21" s="418"/>
      <c r="AL21" s="418"/>
      <c r="AM21" s="418"/>
      <c r="AN21" s="418"/>
      <c r="AO21" s="418"/>
      <c r="AP21" s="418"/>
      <c r="AQ21" s="418"/>
      <c r="AR21" s="418"/>
      <c r="AS21" s="418"/>
      <c r="AT21" s="418"/>
      <c r="AU21" s="418"/>
      <c r="AV21" s="418"/>
      <c r="AW21" s="418"/>
      <c r="AX21" s="418"/>
      <c r="AY21" s="418"/>
      <c r="AZ21" s="418"/>
      <c r="BA21" s="418"/>
      <c r="BB21" s="418"/>
      <c r="BC21" s="418"/>
      <c r="BD21" s="418"/>
      <c r="BE21" s="418"/>
      <c r="BF21" s="418"/>
      <c r="BG21" s="418"/>
      <c r="BH21" s="418"/>
      <c r="BI21" s="418"/>
      <c r="BJ21" s="418"/>
      <c r="BK21" s="418"/>
      <c r="BL21" s="418"/>
      <c r="BM21" s="418"/>
      <c r="BN21" s="418"/>
      <c r="BO21" s="418"/>
      <c r="BP21" s="418"/>
      <c r="BQ21" s="418"/>
      <c r="BR21" s="418"/>
      <c r="BS21" s="418"/>
      <c r="BT21" s="418"/>
      <c r="BU21" s="418"/>
      <c r="BV21" s="418"/>
      <c r="BW21" s="418"/>
      <c r="BX21" s="418"/>
      <c r="BY21" s="418"/>
      <c r="BZ21" s="418"/>
      <c r="CA21" s="418"/>
      <c r="CB21" s="418"/>
      <c r="CC21" s="418"/>
      <c r="CD21" s="418"/>
      <c r="CE21" s="418"/>
      <c r="CF21" s="418"/>
      <c r="CG21" s="418"/>
      <c r="CH21" s="418"/>
      <c r="CI21" s="418"/>
      <c r="CJ21" s="418"/>
      <c r="CK21" s="418"/>
      <c r="CL21" s="418"/>
      <c r="CM21" s="418"/>
      <c r="CN21" s="418"/>
      <c r="CO21" s="418"/>
      <c r="CP21" s="418"/>
      <c r="CQ21" s="418"/>
      <c r="CR21" s="418"/>
      <c r="CS21" s="418"/>
      <c r="CT21" s="418"/>
      <c r="CU21" s="418"/>
      <c r="CV21" s="418"/>
      <c r="CW21" s="418"/>
      <c r="CX21" s="418"/>
      <c r="CY21" s="418"/>
      <c r="CZ21" s="418"/>
      <c r="DA21" s="418"/>
      <c r="DB21" s="418"/>
      <c r="DC21" s="418"/>
      <c r="DD21" s="418"/>
      <c r="DE21" s="418"/>
      <c r="DF21" s="418"/>
      <c r="DG21" s="418"/>
      <c r="DH21" s="418"/>
      <c r="DI21" s="418"/>
      <c r="DJ21" s="418"/>
      <c r="DK21" s="418"/>
      <c r="DL21" s="418"/>
      <c r="DM21" s="418"/>
      <c r="DN21" s="418"/>
      <c r="DO21" s="418"/>
      <c r="DP21" s="418"/>
      <c r="DQ21" s="418"/>
      <c r="DR21" s="418"/>
      <c r="DS21" s="418"/>
      <c r="DT21" s="418"/>
      <c r="DU21" s="418"/>
      <c r="DV21" s="418"/>
      <c r="DW21" s="418"/>
      <c r="DX21" s="418"/>
      <c r="DY21" s="418"/>
      <c r="DZ21" s="418"/>
      <c r="EA21" s="418"/>
      <c r="EB21" s="418"/>
      <c r="EC21" s="418"/>
      <c r="ED21" s="418"/>
      <c r="EE21" s="418"/>
      <c r="EF21" s="418"/>
      <c r="EG21" s="418"/>
      <c r="EH21" s="418"/>
      <c r="EI21" s="418"/>
      <c r="EJ21" s="418"/>
      <c r="EK21" s="418"/>
      <c r="EL21" s="418"/>
      <c r="EM21" s="418"/>
      <c r="EN21" s="418"/>
      <c r="EO21" s="418"/>
      <c r="EP21" s="418"/>
      <c r="EQ21" s="418"/>
      <c r="ER21" s="418"/>
      <c r="ES21" s="418"/>
      <c r="ET21" s="418"/>
      <c r="EU21" s="418"/>
      <c r="EV21" s="418"/>
      <c r="EW21" s="418"/>
      <c r="EX21" s="418"/>
      <c r="EY21" s="418"/>
      <c r="EZ21" s="418"/>
      <c r="FA21" s="418"/>
      <c r="FB21" s="418"/>
      <c r="FC21" s="418"/>
      <c r="FD21" s="418"/>
      <c r="FE21" s="418"/>
      <c r="FF21" s="418"/>
      <c r="FG21" s="418"/>
      <c r="FH21" s="418"/>
      <c r="FI21" s="418"/>
      <c r="FJ21" s="418"/>
      <c r="FK21" s="418"/>
      <c r="FL21" s="418"/>
      <c r="FM21" s="418"/>
      <c r="FN21" s="418"/>
      <c r="FO21" s="418"/>
      <c r="FP21" s="418"/>
      <c r="FQ21" s="418"/>
      <c r="FR21" s="418"/>
      <c r="FS21" s="418"/>
      <c r="FT21" s="418"/>
      <c r="FU21" s="418"/>
      <c r="FV21" s="418"/>
      <c r="FW21" s="418"/>
      <c r="FX21" s="418"/>
      <c r="FY21" s="418"/>
      <c r="FZ21" s="418"/>
      <c r="GA21" s="418"/>
      <c r="GB21" s="418"/>
      <c r="GC21" s="418"/>
      <c r="GD21" s="418"/>
      <c r="GE21" s="418"/>
      <c r="GF21" s="418"/>
      <c r="GG21" s="418"/>
      <c r="GH21" s="418"/>
      <c r="GI21" s="418"/>
      <c r="GJ21" s="418"/>
      <c r="GK21" s="418"/>
      <c r="GL21" s="418"/>
      <c r="GM21" s="418"/>
      <c r="GN21" s="418"/>
      <c r="GO21" s="418"/>
      <c r="GP21" s="418"/>
      <c r="GQ21" s="418"/>
      <c r="GR21" s="418"/>
      <c r="GS21" s="418"/>
      <c r="GT21" s="418"/>
      <c r="GU21" s="418"/>
      <c r="GV21" s="418"/>
      <c r="GW21" s="418"/>
      <c r="GX21" s="418"/>
      <c r="GY21" s="418"/>
      <c r="GZ21" s="418"/>
      <c r="HA21" s="418"/>
      <c r="HB21" s="418"/>
      <c r="HC21" s="418"/>
      <c r="HD21" s="418"/>
      <c r="HE21" s="418"/>
      <c r="HF21" s="418"/>
      <c r="HG21" s="418"/>
      <c r="HH21" s="418"/>
      <c r="HI21" s="418"/>
      <c r="HJ21" s="418"/>
      <c r="HK21" s="418"/>
      <c r="HL21" s="418"/>
      <c r="HM21" s="418"/>
      <c r="HN21" s="418"/>
      <c r="HO21" s="418"/>
      <c r="HP21" s="418"/>
      <c r="HQ21" s="418"/>
      <c r="HR21" s="418"/>
      <c r="HS21" s="418"/>
      <c r="HT21" s="418"/>
      <c r="HU21" s="418"/>
      <c r="HV21" s="418"/>
      <c r="HW21" s="418"/>
      <c r="HX21" s="418"/>
      <c r="HY21" s="418"/>
      <c r="HZ21" s="418"/>
      <c r="IA21" s="418"/>
      <c r="IB21" s="418"/>
      <c r="IC21" s="418"/>
      <c r="ID21" s="418"/>
      <c r="IE21" s="418"/>
      <c r="IF21" s="418"/>
      <c r="IG21" s="418"/>
      <c r="IH21" s="418"/>
      <c r="II21" s="418"/>
      <c r="IJ21" s="418"/>
      <c r="IK21" s="418"/>
      <c r="IL21" s="418"/>
      <c r="IM21" s="418"/>
      <c r="IN21" s="418"/>
      <c r="IO21" s="418"/>
      <c r="IP21" s="418"/>
      <c r="IQ21" s="418"/>
      <c r="IR21" s="418"/>
      <c r="IS21" s="418"/>
      <c r="IT21" s="418"/>
      <c r="IU21" s="418"/>
      <c r="IV21" s="418"/>
      <c r="IW21" s="418"/>
      <c r="IX21" s="418"/>
      <c r="IY21" s="418"/>
      <c r="IZ21" s="418"/>
      <c r="JA21" s="418"/>
      <c r="JB21" s="418"/>
      <c r="JC21" s="418"/>
      <c r="JD21" s="418"/>
      <c r="JE21" s="418"/>
      <c r="JF21" s="418"/>
      <c r="JG21" s="418"/>
      <c r="JH21" s="418"/>
      <c r="JI21" s="418"/>
      <c r="JJ21" s="418"/>
      <c r="JK21" s="418"/>
      <c r="JL21" s="418"/>
      <c r="JM21" s="418"/>
      <c r="JN21" s="418"/>
      <c r="JO21" s="418"/>
      <c r="JP21" s="418"/>
      <c r="JQ21" s="418"/>
      <c r="JR21" s="418"/>
      <c r="JS21" s="418"/>
      <c r="JT21" s="418"/>
      <c r="JU21" s="418"/>
      <c r="JV21" s="418"/>
      <c r="JW21" s="418"/>
      <c r="JX21" s="418"/>
      <c r="JY21" s="418"/>
      <c r="JZ21" s="418"/>
      <c r="KA21" s="418"/>
      <c r="KB21" s="418"/>
      <c r="KC21" s="418"/>
      <c r="KD21" s="418"/>
      <c r="KE21" s="418"/>
      <c r="KF21" s="418"/>
      <c r="KG21" s="418"/>
      <c r="KH21" s="418"/>
      <c r="KI21" s="418"/>
      <c r="KJ21" s="418"/>
      <c r="KK21" s="418"/>
      <c r="KL21" s="418"/>
      <c r="KM21" s="418"/>
      <c r="KN21" s="418"/>
      <c r="KO21" s="418"/>
      <c r="KP21" s="418"/>
      <c r="KQ21" s="418"/>
      <c r="KR21" s="418"/>
      <c r="KS21" s="418"/>
      <c r="KT21" s="418"/>
      <c r="KU21" s="418"/>
      <c r="KV21" s="418"/>
      <c r="KW21" s="418"/>
      <c r="KX21" s="418"/>
      <c r="KY21" s="418"/>
      <c r="KZ21" s="418"/>
      <c r="LA21" s="418"/>
      <c r="LB21" s="418"/>
      <c r="LC21" s="418"/>
      <c r="LD21" s="418"/>
      <c r="LE21" s="418"/>
      <c r="LF21" s="418"/>
      <c r="LG21" s="418"/>
      <c r="LH21" s="418"/>
      <c r="LI21" s="418"/>
      <c r="LJ21" s="418"/>
      <c r="LK21" s="418"/>
      <c r="LL21" s="418"/>
      <c r="LM21" s="418"/>
      <c r="LN21" s="418"/>
      <c r="LO21" s="418"/>
      <c r="LP21" s="418"/>
      <c r="LQ21" s="418"/>
      <c r="LR21" s="418"/>
      <c r="LS21" s="418"/>
      <c r="LT21" s="418"/>
      <c r="LU21" s="418"/>
      <c r="LV21" s="418"/>
      <c r="LW21" s="418"/>
      <c r="LX21" s="418"/>
      <c r="LY21" s="418"/>
      <c r="LZ21" s="418"/>
      <c r="MA21" s="418"/>
      <c r="MB21" s="418"/>
      <c r="MC21" s="418"/>
      <c r="MD21" s="418"/>
      <c r="ME21" s="418"/>
      <c r="MF21" s="418"/>
      <c r="MG21" s="418"/>
      <c r="MH21" s="418"/>
      <c r="MI21" s="418"/>
      <c r="MJ21" s="418"/>
      <c r="MK21" s="418"/>
      <c r="ML21" s="418"/>
      <c r="MM21" s="418"/>
      <c r="MN21" s="418"/>
      <c r="MO21" s="418"/>
      <c r="MP21" s="418"/>
      <c r="MQ21" s="418"/>
      <c r="MR21" s="418"/>
      <c r="MS21" s="418"/>
      <c r="MT21" s="418"/>
      <c r="MU21" s="418"/>
      <c r="MV21" s="418"/>
      <c r="MW21" s="418"/>
      <c r="MX21" s="418"/>
      <c r="MY21" s="418"/>
      <c r="MZ21" s="418"/>
      <c r="NA21" s="418"/>
      <c r="NB21" s="418"/>
      <c r="NC21" s="418"/>
      <c r="ND21" s="418"/>
      <c r="NE21" s="418"/>
      <c r="NF21" s="418"/>
      <c r="NG21" s="418"/>
      <c r="NH21" s="418"/>
      <c r="NI21" s="418"/>
      <c r="NJ21" s="418"/>
      <c r="NK21" s="418"/>
      <c r="NL21" s="418"/>
      <c r="NM21" s="418"/>
      <c r="NN21" s="418"/>
      <c r="NO21" s="418"/>
      <c r="NP21" s="418"/>
      <c r="NQ21" s="418"/>
      <c r="NR21" s="418"/>
      <c r="NS21" s="418"/>
      <c r="NT21" s="418"/>
      <c r="NU21" s="418"/>
      <c r="NV21" s="418"/>
      <c r="NW21" s="418"/>
      <c r="NX21" s="418"/>
      <c r="NY21" s="418"/>
      <c r="NZ21" s="418"/>
      <c r="OA21" s="418"/>
      <c r="OB21" s="418"/>
      <c r="OC21" s="418"/>
      <c r="OD21" s="418"/>
      <c r="OE21" s="418"/>
      <c r="OF21" s="418"/>
      <c r="OG21" s="418"/>
      <c r="OH21" s="418"/>
      <c r="OI21" s="418"/>
      <c r="OJ21" s="418"/>
      <c r="OK21" s="418"/>
      <c r="OL21" s="418"/>
      <c r="OM21" s="418"/>
      <c r="ON21" s="418"/>
      <c r="OO21" s="418"/>
      <c r="OP21" s="418"/>
      <c r="OQ21" s="418"/>
      <c r="OR21" s="418"/>
      <c r="OS21" s="418"/>
      <c r="OT21" s="418"/>
      <c r="OU21" s="418"/>
      <c r="OV21" s="418"/>
      <c r="OW21" s="418"/>
      <c r="OX21" s="418"/>
      <c r="OY21" s="418"/>
      <c r="OZ21" s="418"/>
      <c r="PA21" s="418"/>
      <c r="PB21" s="418"/>
      <c r="PC21" s="418"/>
      <c r="PD21" s="418"/>
      <c r="PE21" s="418"/>
      <c r="PF21" s="418"/>
      <c r="PG21" s="418"/>
      <c r="PH21" s="418"/>
      <c r="PI21" s="418"/>
      <c r="PJ21" s="418"/>
      <c r="PK21" s="418"/>
      <c r="PL21" s="418"/>
      <c r="PM21" s="418"/>
      <c r="PN21" s="418"/>
      <c r="PO21" s="418"/>
      <c r="PP21" s="418"/>
      <c r="PQ21" s="418"/>
      <c r="PR21" s="418"/>
      <c r="PS21" s="418"/>
      <c r="PT21" s="418"/>
      <c r="PU21" s="418"/>
      <c r="PV21" s="418"/>
      <c r="PW21" s="418"/>
      <c r="PX21" s="418"/>
      <c r="PY21" s="418"/>
      <c r="PZ21" s="418"/>
      <c r="QA21" s="418"/>
      <c r="QB21" s="418"/>
      <c r="QC21" s="418"/>
      <c r="QD21" s="418"/>
      <c r="QE21" s="418"/>
      <c r="QF21" s="418"/>
      <c r="QG21" s="418"/>
      <c r="QH21" s="418"/>
      <c r="QI21" s="418"/>
      <c r="QJ21" s="418"/>
      <c r="QK21" s="418"/>
      <c r="QL21" s="418"/>
      <c r="QM21" s="418"/>
      <c r="QN21" s="418"/>
      <c r="QO21" s="418"/>
      <c r="QP21" s="418"/>
      <c r="QQ21" s="418"/>
      <c r="QR21" s="418"/>
      <c r="QS21" s="418"/>
      <c r="QT21" s="418"/>
      <c r="QU21" s="418"/>
      <c r="QV21" s="418"/>
      <c r="QW21" s="418"/>
      <c r="QX21" s="418"/>
      <c r="QY21" s="418"/>
      <c r="QZ21" s="418"/>
      <c r="RA21" s="418"/>
      <c r="RB21" s="418"/>
      <c r="RC21" s="418"/>
      <c r="RD21" s="418"/>
      <c r="RE21" s="418"/>
      <c r="RF21" s="418"/>
      <c r="RG21" s="418"/>
      <c r="RH21" s="418"/>
      <c r="RI21" s="418"/>
      <c r="RJ21" s="418"/>
      <c r="RK21" s="418"/>
      <c r="RL21" s="418"/>
      <c r="RM21" s="418"/>
      <c r="RN21" s="418"/>
      <c r="RO21" s="418"/>
      <c r="RP21" s="418"/>
      <c r="RQ21" s="418"/>
      <c r="RR21" s="418"/>
      <c r="RS21" s="418"/>
      <c r="RT21" s="418"/>
      <c r="RU21" s="418"/>
      <c r="RV21" s="418"/>
      <c r="RW21" s="418"/>
      <c r="RX21" s="418"/>
      <c r="RY21" s="418"/>
      <c r="RZ21" s="418"/>
      <c r="SA21" s="418"/>
      <c r="SB21" s="418"/>
      <c r="SC21" s="418"/>
      <c r="SD21" s="418"/>
      <c r="SE21" s="418"/>
      <c r="SF21" s="418"/>
      <c r="SG21" s="418"/>
      <c r="SH21" s="418"/>
      <c r="SI21" s="418"/>
      <c r="SJ21" s="418"/>
      <c r="SK21" s="418"/>
      <c r="SL21" s="418"/>
      <c r="SM21" s="418"/>
      <c r="SN21" s="418"/>
      <c r="SO21" s="418"/>
      <c r="SP21" s="418"/>
      <c r="SQ21" s="418"/>
      <c r="SR21" s="418"/>
      <c r="SS21" s="418"/>
      <c r="ST21" s="418"/>
      <c r="SU21" s="418"/>
      <c r="SV21" s="418"/>
      <c r="SW21" s="418"/>
      <c r="SX21" s="418"/>
      <c r="SY21" s="418"/>
      <c r="SZ21" s="418"/>
      <c r="TA21" s="418"/>
      <c r="TB21" s="418"/>
      <c r="TC21" s="418"/>
      <c r="TD21" s="418"/>
      <c r="TE21" s="418"/>
      <c r="TF21" s="418"/>
      <c r="TG21" s="418"/>
      <c r="TH21" s="418"/>
      <c r="TI21" s="418"/>
      <c r="TJ21" s="418"/>
      <c r="TK21" s="418"/>
      <c r="TL21" s="418"/>
      <c r="TM21" s="418"/>
      <c r="TN21" s="418"/>
      <c r="TO21" s="418"/>
      <c r="TP21" s="418"/>
      <c r="TQ21" s="418"/>
      <c r="TR21" s="418"/>
      <c r="TS21" s="418"/>
      <c r="TT21" s="418"/>
      <c r="TU21" s="418"/>
      <c r="TV21" s="418"/>
      <c r="TW21" s="418"/>
      <c r="TX21" s="418"/>
      <c r="TY21" s="418"/>
      <c r="TZ21" s="418"/>
      <c r="UA21" s="418"/>
      <c r="UB21" s="418"/>
      <c r="UC21" s="418"/>
      <c r="UD21" s="418"/>
      <c r="UE21" s="418"/>
      <c r="UF21" s="418"/>
      <c r="UG21" s="418"/>
      <c r="UH21" s="418"/>
      <c r="UI21" s="418"/>
      <c r="UJ21" s="418"/>
      <c r="UK21" s="418"/>
      <c r="UL21" s="418"/>
      <c r="UM21" s="418"/>
      <c r="UN21" s="418"/>
      <c r="UO21" s="418"/>
      <c r="UP21" s="418"/>
      <c r="UQ21" s="418"/>
      <c r="UR21" s="418"/>
      <c r="US21" s="418"/>
      <c r="UT21" s="418"/>
      <c r="UU21" s="418"/>
      <c r="UV21" s="418"/>
      <c r="UW21" s="418"/>
      <c r="UX21" s="418"/>
      <c r="UY21" s="418"/>
      <c r="UZ21" s="418"/>
      <c r="VA21" s="418"/>
      <c r="VB21" s="418"/>
      <c r="VC21" s="418"/>
      <c r="VD21" s="418"/>
      <c r="VE21" s="418"/>
      <c r="VF21" s="418"/>
      <c r="VG21" s="418"/>
      <c r="VH21" s="418"/>
      <c r="VI21" s="418"/>
      <c r="VJ21" s="418"/>
      <c r="VK21" s="418"/>
      <c r="VL21" s="418"/>
      <c r="VM21" s="418"/>
      <c r="VN21" s="418"/>
      <c r="VO21" s="418"/>
      <c r="VP21" s="418"/>
      <c r="VQ21" s="418"/>
      <c r="VR21" s="418"/>
      <c r="VS21" s="418"/>
      <c r="VT21" s="418"/>
      <c r="VU21" s="418"/>
      <c r="VV21" s="418"/>
      <c r="VW21" s="418"/>
      <c r="VX21" s="418"/>
      <c r="VY21" s="418"/>
      <c r="VZ21" s="418"/>
      <c r="WA21" s="418"/>
      <c r="WB21" s="418"/>
      <c r="WC21" s="418"/>
      <c r="WD21" s="418"/>
      <c r="WE21" s="418"/>
      <c r="WF21" s="418"/>
      <c r="WG21" s="418"/>
      <c r="WH21" s="418"/>
      <c r="WI21" s="418"/>
      <c r="WJ21" s="418"/>
      <c r="WK21" s="418"/>
      <c r="WL21" s="418"/>
      <c r="WM21" s="418"/>
      <c r="WN21" s="418"/>
      <c r="WO21" s="418"/>
      <c r="WP21" s="418"/>
      <c r="WQ21" s="418"/>
      <c r="WR21" s="418"/>
      <c r="WS21" s="418"/>
      <c r="WT21" s="418"/>
      <c r="WU21" s="418"/>
      <c r="WV21" s="418"/>
      <c r="WW21" s="418"/>
      <c r="WX21" s="418"/>
      <c r="WY21" s="418"/>
      <c r="WZ21" s="418"/>
      <c r="XA21" s="418"/>
      <c r="XB21" s="418"/>
      <c r="XC21" s="418"/>
      <c r="XD21" s="418"/>
      <c r="XE21" s="418"/>
      <c r="XF21" s="418"/>
      <c r="XG21" s="418"/>
      <c r="XH21" s="418"/>
      <c r="XI21" s="418"/>
      <c r="XJ21" s="418"/>
      <c r="XK21" s="418"/>
      <c r="XL21" s="418"/>
      <c r="XM21" s="418"/>
      <c r="XN21" s="418"/>
      <c r="XO21" s="418"/>
      <c r="XP21" s="418"/>
      <c r="XQ21" s="418"/>
      <c r="XR21" s="418"/>
      <c r="XS21" s="418"/>
      <c r="XT21" s="418"/>
      <c r="XU21" s="418"/>
      <c r="XV21" s="418"/>
      <c r="XW21" s="418"/>
      <c r="XX21" s="418"/>
      <c r="XY21" s="418"/>
      <c r="XZ21" s="418"/>
      <c r="YA21" s="418"/>
      <c r="YB21" s="418"/>
      <c r="YC21" s="418"/>
      <c r="YD21" s="418"/>
      <c r="YE21" s="418"/>
      <c r="YF21" s="418"/>
      <c r="YG21" s="418"/>
      <c r="YH21" s="418"/>
      <c r="YI21" s="418"/>
      <c r="YJ21" s="418"/>
      <c r="YK21" s="418"/>
      <c r="YL21" s="418"/>
      <c r="YM21" s="418"/>
      <c r="YN21" s="418"/>
      <c r="YO21" s="418"/>
      <c r="YP21" s="418"/>
      <c r="YQ21" s="418"/>
      <c r="YR21" s="418"/>
      <c r="YS21" s="418"/>
      <c r="YT21" s="418"/>
      <c r="YU21" s="418"/>
      <c r="YV21" s="418"/>
      <c r="YW21" s="418"/>
      <c r="YX21" s="418"/>
      <c r="YY21" s="418"/>
      <c r="YZ21" s="418"/>
      <c r="ZA21" s="418"/>
      <c r="ZB21" s="418"/>
      <c r="ZC21" s="418"/>
      <c r="ZD21" s="418"/>
      <c r="ZE21" s="418"/>
      <c r="ZF21" s="418"/>
      <c r="ZG21" s="418"/>
      <c r="ZH21" s="418"/>
      <c r="ZI21" s="418"/>
      <c r="ZJ21" s="418"/>
      <c r="ZK21" s="418"/>
      <c r="ZL21" s="418"/>
      <c r="ZM21" s="418"/>
      <c r="ZN21" s="418"/>
      <c r="ZO21" s="418"/>
      <c r="ZP21" s="418"/>
      <c r="ZQ21" s="418"/>
      <c r="ZR21" s="418"/>
      <c r="ZS21" s="418"/>
      <c r="ZT21" s="418"/>
      <c r="ZU21" s="418"/>
      <c r="ZV21" s="418"/>
      <c r="ZW21" s="418"/>
      <c r="ZX21" s="418"/>
      <c r="ZY21" s="418"/>
      <c r="ZZ21" s="418"/>
      <c r="AAA21" s="418"/>
      <c r="AAB21" s="418"/>
      <c r="AAC21" s="418"/>
      <c r="AAD21" s="418"/>
      <c r="AAE21" s="418"/>
      <c r="AAF21" s="418"/>
      <c r="AAG21" s="418"/>
      <c r="AAH21" s="418"/>
      <c r="AAI21" s="418"/>
      <c r="AAJ21" s="418"/>
      <c r="AAK21" s="418"/>
      <c r="AAL21" s="418"/>
      <c r="AAM21" s="418"/>
      <c r="AAN21" s="418"/>
      <c r="AAO21" s="418"/>
      <c r="AAP21" s="418"/>
      <c r="AAQ21" s="418"/>
      <c r="AAR21" s="418"/>
      <c r="AAS21" s="418"/>
      <c r="AAT21" s="418"/>
      <c r="AAU21" s="418"/>
      <c r="AAV21" s="418"/>
      <c r="AAW21" s="418"/>
      <c r="AAX21" s="418"/>
      <c r="AAY21" s="418"/>
      <c r="AAZ21" s="418"/>
      <c r="ABA21" s="418"/>
      <c r="ABB21" s="418"/>
      <c r="ABC21" s="418"/>
      <c r="ABD21" s="418"/>
      <c r="ABE21" s="418"/>
      <c r="ABF21" s="418"/>
      <c r="ABG21" s="418"/>
      <c r="ABH21" s="418"/>
      <c r="ABI21" s="418"/>
      <c r="ABJ21" s="418"/>
      <c r="ABK21" s="418"/>
      <c r="ABL21" s="418"/>
      <c r="ABM21" s="418"/>
      <c r="ABN21" s="418"/>
      <c r="ABO21" s="418"/>
      <c r="ABP21" s="418"/>
      <c r="ABQ21" s="418"/>
      <c r="ABR21" s="418"/>
      <c r="ABS21" s="418"/>
      <c r="ABT21" s="418"/>
      <c r="ABU21" s="418"/>
      <c r="ABV21" s="418"/>
      <c r="ABW21" s="418"/>
      <c r="ABX21" s="418"/>
      <c r="ABY21" s="418"/>
      <c r="ABZ21" s="418"/>
      <c r="ACA21" s="418"/>
      <c r="ACB21" s="418"/>
      <c r="ACC21" s="418"/>
      <c r="ACD21" s="418"/>
      <c r="ACE21" s="418"/>
      <c r="ACF21" s="418"/>
      <c r="ACG21" s="418"/>
      <c r="ACH21" s="418"/>
      <c r="ACI21" s="418"/>
      <c r="ACJ21" s="418"/>
      <c r="ACK21" s="418"/>
      <c r="ACL21" s="418"/>
      <c r="ACM21" s="418"/>
      <c r="ACN21" s="418"/>
      <c r="ACO21" s="418"/>
      <c r="ACP21" s="418"/>
      <c r="ACQ21" s="418"/>
      <c r="ACR21" s="418"/>
      <c r="ACS21" s="418"/>
      <c r="ACT21" s="418"/>
      <c r="ACU21" s="418"/>
      <c r="ACV21" s="418"/>
      <c r="ACW21" s="418"/>
      <c r="ACX21" s="418"/>
      <c r="ACY21" s="418"/>
      <c r="ACZ21" s="418"/>
      <c r="ADA21" s="418"/>
      <c r="ADB21" s="418"/>
      <c r="ADC21" s="418"/>
      <c r="ADD21" s="418"/>
      <c r="ADE21" s="418"/>
      <c r="ADF21" s="418"/>
      <c r="ADG21" s="418"/>
      <c r="ADH21" s="418"/>
      <c r="ADI21" s="418"/>
      <c r="ADJ21" s="418"/>
      <c r="ADK21" s="418"/>
      <c r="ADL21" s="418"/>
      <c r="ADM21" s="418"/>
      <c r="ADN21" s="418"/>
      <c r="ADO21" s="418"/>
      <c r="ADP21" s="418"/>
      <c r="ADQ21" s="418"/>
      <c r="ADR21" s="418"/>
      <c r="ADS21" s="418"/>
      <c r="ADT21" s="418"/>
      <c r="ADU21" s="418"/>
      <c r="ADV21" s="418"/>
      <c r="ADW21" s="418"/>
      <c r="ADX21" s="418"/>
      <c r="ADY21" s="418"/>
      <c r="ADZ21" s="418"/>
      <c r="AEA21" s="418"/>
      <c r="AEB21" s="418"/>
      <c r="AEC21" s="418"/>
      <c r="AED21" s="418"/>
      <c r="AEE21" s="418"/>
      <c r="AEF21" s="418"/>
      <c r="AEG21" s="418"/>
      <c r="AEH21" s="418"/>
      <c r="AEI21" s="418"/>
      <c r="AEJ21" s="418"/>
      <c r="AEK21" s="418"/>
      <c r="AEL21" s="418"/>
      <c r="AEM21" s="418"/>
      <c r="AEN21" s="418"/>
      <c r="AEO21" s="418"/>
      <c r="AEP21" s="418"/>
      <c r="AEQ21" s="418"/>
      <c r="AER21" s="418"/>
      <c r="AES21" s="418"/>
      <c r="AET21" s="418"/>
      <c r="AEU21" s="418"/>
      <c r="AEV21" s="418"/>
      <c r="AEW21" s="418"/>
      <c r="AEX21" s="418"/>
      <c r="AEY21" s="418"/>
      <c r="AEZ21" s="418"/>
      <c r="AFA21" s="418"/>
      <c r="AFB21" s="418"/>
      <c r="AFC21" s="418"/>
      <c r="AFD21" s="418"/>
      <c r="AFE21" s="418"/>
      <c r="AFF21" s="418"/>
      <c r="AFG21" s="418"/>
      <c r="AFH21" s="418"/>
      <c r="AFI21" s="418"/>
      <c r="AFJ21" s="418"/>
      <c r="AFK21" s="418"/>
      <c r="AFL21" s="418"/>
      <c r="AFM21" s="418"/>
      <c r="AFN21" s="418"/>
      <c r="AFO21" s="418"/>
      <c r="AFP21" s="418"/>
      <c r="AFQ21" s="418"/>
      <c r="AFR21" s="418"/>
      <c r="AFS21" s="418"/>
      <c r="AFT21" s="418"/>
      <c r="AFU21" s="418"/>
      <c r="AFV21" s="418"/>
      <c r="AFW21" s="418"/>
      <c r="AFX21" s="418"/>
      <c r="AFY21" s="418"/>
      <c r="AFZ21" s="418"/>
      <c r="AGA21" s="418"/>
      <c r="AGB21" s="418"/>
      <c r="AGC21" s="418"/>
      <c r="AGD21" s="418"/>
      <c r="AGE21" s="418"/>
      <c r="AGF21" s="418"/>
      <c r="AGG21" s="418"/>
      <c r="AGH21" s="418"/>
      <c r="AGI21" s="418"/>
      <c r="AGJ21" s="418"/>
      <c r="AGK21" s="418"/>
      <c r="AGL21" s="418"/>
      <c r="AGM21" s="418"/>
      <c r="AGN21" s="418"/>
      <c r="AGO21" s="418"/>
      <c r="AGP21" s="418"/>
      <c r="AGQ21" s="418"/>
      <c r="AGR21" s="418"/>
      <c r="AGS21" s="418"/>
      <c r="AGT21" s="418"/>
      <c r="AGU21" s="418"/>
      <c r="AGV21" s="418"/>
      <c r="AGW21" s="418"/>
      <c r="AGX21" s="418"/>
      <c r="AGY21" s="418"/>
      <c r="AGZ21" s="418"/>
      <c r="AHA21" s="418"/>
      <c r="AHB21" s="418"/>
      <c r="AHC21" s="418"/>
      <c r="AHD21" s="418"/>
      <c r="AHE21" s="418"/>
      <c r="AHF21" s="418"/>
      <c r="AHG21" s="418"/>
      <c r="AHH21" s="418"/>
      <c r="AHI21" s="418"/>
      <c r="AHJ21" s="418"/>
      <c r="AHK21" s="418"/>
      <c r="AHL21" s="418"/>
      <c r="AHM21" s="418"/>
      <c r="AHN21" s="418"/>
      <c r="AHO21" s="418"/>
      <c r="AHP21" s="418"/>
      <c r="AHQ21" s="418"/>
      <c r="AHR21" s="418"/>
      <c r="AHS21" s="418"/>
      <c r="AHT21" s="418"/>
      <c r="AHU21" s="418"/>
      <c r="AHV21" s="418"/>
      <c r="AHW21" s="418"/>
      <c r="AHX21" s="418"/>
      <c r="AHY21" s="418"/>
      <c r="AHZ21" s="418"/>
      <c r="AIA21" s="418"/>
      <c r="AIB21" s="418"/>
      <c r="AIC21" s="418"/>
      <c r="AID21" s="418"/>
      <c r="AIE21" s="418"/>
      <c r="AIF21" s="418"/>
      <c r="AIG21" s="418"/>
      <c r="AIH21" s="418"/>
      <c r="AII21" s="418"/>
      <c r="AIJ21" s="418"/>
      <c r="AIK21" s="418"/>
      <c r="AIL21" s="418"/>
      <c r="AIM21" s="418"/>
      <c r="AIN21" s="418"/>
      <c r="AIO21" s="418"/>
      <c r="AIP21" s="418"/>
      <c r="AIQ21" s="418"/>
      <c r="AIR21" s="418"/>
      <c r="AIS21" s="418"/>
      <c r="AIT21" s="418"/>
      <c r="AIU21" s="418"/>
      <c r="AIV21" s="418"/>
      <c r="AIW21" s="418"/>
      <c r="AIX21" s="418"/>
      <c r="AIY21" s="418"/>
      <c r="AIZ21" s="418"/>
      <c r="AJA21" s="418"/>
      <c r="AJB21" s="418"/>
      <c r="AJC21" s="418"/>
      <c r="AJD21" s="418"/>
      <c r="AJE21" s="418"/>
      <c r="AJF21" s="418"/>
      <c r="AJG21" s="418"/>
      <c r="AJH21" s="418"/>
      <c r="AJI21" s="418"/>
      <c r="AJJ21" s="418"/>
      <c r="AJK21" s="418"/>
      <c r="AJL21" s="418"/>
      <c r="AJM21" s="418"/>
      <c r="AJN21" s="418"/>
      <c r="AJO21" s="418"/>
      <c r="AJP21" s="418"/>
      <c r="AJQ21" s="418"/>
      <c r="AJR21" s="418"/>
      <c r="AJS21" s="418"/>
      <c r="AJT21" s="418"/>
      <c r="AJU21" s="418"/>
      <c r="AJV21" s="418"/>
      <c r="AJW21" s="418"/>
      <c r="AJX21" s="418"/>
      <c r="AJY21" s="418"/>
      <c r="AJZ21" s="418"/>
      <c r="AKA21" s="418"/>
      <c r="AKB21" s="418"/>
      <c r="AKC21" s="418"/>
      <c r="AKD21" s="418"/>
      <c r="AKE21" s="418"/>
      <c r="AKF21" s="418"/>
      <c r="AKG21" s="418"/>
      <c r="AKH21" s="418"/>
      <c r="AKI21" s="418"/>
      <c r="AKJ21" s="418"/>
      <c r="AKK21" s="418"/>
      <c r="AKL21" s="418"/>
      <c r="AKM21" s="418"/>
      <c r="AKN21" s="418"/>
      <c r="AKO21" s="418"/>
      <c r="AKP21" s="418"/>
      <c r="AKQ21" s="418"/>
      <c r="AKR21" s="418"/>
      <c r="AKS21" s="418"/>
      <c r="AKT21" s="418"/>
      <c r="AKU21" s="418"/>
      <c r="AKV21" s="418"/>
      <c r="AKW21" s="418"/>
      <c r="AKX21" s="418"/>
      <c r="AKY21" s="418"/>
      <c r="AKZ21" s="418"/>
      <c r="ALA21" s="418"/>
      <c r="ALB21" s="418"/>
      <c r="ALC21" s="418"/>
      <c r="ALD21" s="418"/>
      <c r="ALE21" s="418"/>
      <c r="ALF21" s="418"/>
      <c r="ALG21" s="418"/>
      <c r="ALH21" s="418"/>
      <c r="ALI21" s="418"/>
      <c r="ALJ21" s="418"/>
      <c r="ALK21" s="418"/>
      <c r="ALL21" s="418"/>
      <c r="ALM21" s="418"/>
      <c r="ALN21" s="418"/>
      <c r="ALO21" s="418"/>
      <c r="ALP21" s="418"/>
      <c r="ALQ21" s="418"/>
      <c r="ALR21" s="418"/>
      <c r="ALS21" s="418"/>
      <c r="ALT21" s="418"/>
      <c r="ALU21" s="418"/>
      <c r="ALV21" s="418"/>
      <c r="ALW21" s="418"/>
      <c r="ALX21" s="418"/>
      <c r="ALY21" s="418"/>
      <c r="ALZ21" s="418"/>
      <c r="AMA21" s="418"/>
      <c r="AMB21" s="418"/>
      <c r="AMC21" s="418"/>
      <c r="AMD21" s="418"/>
      <c r="AME21" s="418"/>
      <c r="AMF21" s="418"/>
      <c r="AMG21" s="418"/>
      <c r="AMH21" s="418"/>
      <c r="AMI21" s="418"/>
      <c r="AMJ21" s="418"/>
      <c r="AMK21" s="418"/>
      <c r="AML21" s="418"/>
      <c r="AMM21" s="418"/>
      <c r="AMN21" s="418"/>
      <c r="AMO21" s="418"/>
      <c r="AMP21" s="418"/>
      <c r="AMQ21" s="418"/>
      <c r="AMR21" s="418"/>
      <c r="AMS21" s="418"/>
      <c r="AMT21" s="418"/>
      <c r="AMU21" s="418"/>
      <c r="AMV21" s="418"/>
      <c r="AMW21" s="418"/>
      <c r="AMX21" s="418"/>
      <c r="AMY21" s="418"/>
      <c r="AMZ21" s="418"/>
      <c r="ANA21" s="418"/>
      <c r="ANB21" s="418"/>
      <c r="ANC21" s="418"/>
      <c r="AND21" s="418"/>
      <c r="ANE21" s="418"/>
      <c r="ANF21" s="418"/>
      <c r="ANG21" s="418"/>
      <c r="ANH21" s="418"/>
      <c r="ANI21" s="418"/>
      <c r="ANJ21" s="418"/>
      <c r="ANK21" s="418"/>
      <c r="ANL21" s="418"/>
      <c r="ANM21" s="418"/>
      <c r="ANN21" s="418"/>
      <c r="ANO21" s="418"/>
      <c r="ANP21" s="418"/>
      <c r="ANQ21" s="418"/>
      <c r="ANR21" s="418"/>
      <c r="ANS21" s="418"/>
      <c r="ANT21" s="418"/>
      <c r="ANU21" s="418"/>
      <c r="ANV21" s="418"/>
      <c r="ANW21" s="418"/>
      <c r="ANX21" s="418"/>
      <c r="ANY21" s="418"/>
      <c r="ANZ21" s="418"/>
      <c r="AOA21" s="418"/>
      <c r="AOB21" s="418"/>
      <c r="AOC21" s="418"/>
      <c r="AOD21" s="418"/>
      <c r="AOE21" s="418"/>
      <c r="AOF21" s="418"/>
      <c r="AOG21" s="418"/>
      <c r="AOH21" s="418"/>
      <c r="AOI21" s="418"/>
      <c r="AOJ21" s="418"/>
      <c r="AOK21" s="418"/>
      <c r="AOL21" s="418"/>
      <c r="AOM21" s="418"/>
      <c r="AON21" s="418"/>
      <c r="AOO21" s="418"/>
      <c r="AOP21" s="418"/>
      <c r="AOQ21" s="418"/>
      <c r="AOR21" s="418"/>
      <c r="AOS21" s="418"/>
      <c r="AOT21" s="418"/>
      <c r="AOU21" s="418"/>
      <c r="AOV21" s="418"/>
      <c r="AOW21" s="418"/>
      <c r="AOX21" s="418"/>
      <c r="AOY21" s="418"/>
      <c r="AOZ21" s="418"/>
      <c r="APA21" s="418"/>
      <c r="APB21" s="418"/>
      <c r="APC21" s="418"/>
      <c r="APD21" s="418"/>
      <c r="APE21" s="418"/>
      <c r="APF21" s="418"/>
      <c r="APG21" s="418"/>
      <c r="APH21" s="418"/>
      <c r="API21" s="418"/>
      <c r="APJ21" s="418"/>
      <c r="APK21" s="418"/>
      <c r="APL21" s="418"/>
      <c r="APM21" s="418"/>
      <c r="APN21" s="418"/>
      <c r="APO21" s="418"/>
      <c r="APP21" s="418"/>
      <c r="APQ21" s="418"/>
      <c r="APR21" s="418"/>
      <c r="APS21" s="418"/>
      <c r="APT21" s="418"/>
      <c r="APU21" s="418"/>
      <c r="APV21" s="418"/>
      <c r="APW21" s="418"/>
      <c r="APX21" s="418"/>
      <c r="APY21" s="418"/>
      <c r="APZ21" s="418"/>
      <c r="AQA21" s="418"/>
      <c r="AQB21" s="418"/>
      <c r="AQC21" s="418"/>
      <c r="AQD21" s="418"/>
      <c r="AQE21" s="418"/>
      <c r="AQF21" s="418"/>
      <c r="AQG21" s="418"/>
      <c r="AQH21" s="418"/>
      <c r="AQI21" s="418"/>
      <c r="AQJ21" s="418"/>
      <c r="AQK21" s="418"/>
      <c r="AQL21" s="418"/>
      <c r="AQM21" s="418"/>
      <c r="AQN21" s="418"/>
      <c r="AQO21" s="418"/>
      <c r="AQP21" s="418"/>
      <c r="AQQ21" s="418"/>
      <c r="AQR21" s="418"/>
      <c r="AQS21" s="418"/>
      <c r="AQT21" s="418"/>
      <c r="AQU21" s="418"/>
      <c r="AQV21" s="418"/>
      <c r="AQW21" s="418"/>
      <c r="AQX21" s="418"/>
      <c r="AQY21" s="418"/>
      <c r="AQZ21" s="418"/>
      <c r="ARA21" s="418"/>
      <c r="ARB21" s="418"/>
      <c r="ARC21" s="418"/>
      <c r="ARD21" s="418"/>
      <c r="ARE21" s="418"/>
      <c r="ARF21" s="418"/>
      <c r="ARG21" s="418"/>
      <c r="ARH21" s="418"/>
      <c r="ARI21" s="418"/>
      <c r="ARJ21" s="418"/>
      <c r="ARK21" s="418"/>
      <c r="ARL21" s="418"/>
      <c r="ARM21" s="418"/>
      <c r="ARN21" s="418"/>
      <c r="ARO21" s="418"/>
      <c r="ARP21" s="418"/>
      <c r="ARQ21" s="418"/>
      <c r="ARR21" s="418"/>
      <c r="ARS21" s="418"/>
      <c r="ART21" s="418"/>
      <c r="ARU21" s="418"/>
      <c r="ARV21" s="418"/>
      <c r="ARW21" s="418"/>
      <c r="ARX21" s="418"/>
      <c r="ARY21" s="418"/>
      <c r="ARZ21" s="418"/>
      <c r="ASA21" s="418"/>
      <c r="ASB21" s="418"/>
      <c r="ASC21" s="418"/>
      <c r="ASD21" s="418"/>
      <c r="ASE21" s="418"/>
      <c r="ASF21" s="418"/>
      <c r="ASG21" s="418"/>
      <c r="ASH21" s="418"/>
      <c r="ASI21" s="418"/>
      <c r="ASJ21" s="418"/>
      <c r="ASK21" s="418"/>
      <c r="ASL21" s="418"/>
      <c r="ASM21" s="418"/>
      <c r="ASN21" s="418"/>
      <c r="ASO21" s="418"/>
      <c r="ASP21" s="418"/>
      <c r="ASQ21" s="418"/>
      <c r="ASR21" s="418"/>
      <c r="ASS21" s="418"/>
      <c r="AST21" s="418"/>
      <c r="ASU21" s="418"/>
      <c r="ASV21" s="418"/>
      <c r="ASW21" s="418"/>
      <c r="ASX21" s="418"/>
      <c r="ASY21" s="418"/>
      <c r="ASZ21" s="418"/>
      <c r="ATA21" s="418"/>
      <c r="ATB21" s="418"/>
      <c r="ATC21" s="418"/>
      <c r="ATD21" s="418"/>
      <c r="ATE21" s="418"/>
      <c r="ATF21" s="418"/>
      <c r="ATG21" s="418"/>
      <c r="ATH21" s="418"/>
      <c r="ATI21" s="418"/>
      <c r="ATJ21" s="418"/>
      <c r="ATK21" s="418"/>
      <c r="ATL21" s="418"/>
      <c r="ATM21" s="418"/>
      <c r="ATN21" s="418"/>
      <c r="ATO21" s="418"/>
      <c r="ATP21" s="418"/>
      <c r="ATQ21" s="418"/>
      <c r="ATR21" s="418"/>
      <c r="ATS21" s="418"/>
      <c r="ATT21" s="418"/>
      <c r="ATU21" s="418"/>
      <c r="ATV21" s="418"/>
      <c r="ATW21" s="418"/>
      <c r="ATX21" s="418"/>
      <c r="ATY21" s="418"/>
      <c r="ATZ21" s="418"/>
      <c r="AUA21" s="418"/>
      <c r="AUB21" s="418"/>
      <c r="AUC21" s="418"/>
      <c r="AUD21" s="418"/>
      <c r="AUE21" s="418"/>
      <c r="AUF21" s="418"/>
      <c r="AUG21" s="418"/>
      <c r="AUH21" s="418"/>
      <c r="AUI21" s="418"/>
      <c r="AUJ21" s="418"/>
      <c r="AUK21" s="418"/>
      <c r="AUL21" s="418"/>
      <c r="AUM21" s="418"/>
      <c r="AUN21" s="418"/>
      <c r="AUO21" s="418"/>
      <c r="AUP21" s="418"/>
      <c r="AUQ21" s="418"/>
      <c r="AUR21" s="418"/>
      <c r="AUS21" s="418"/>
      <c r="AUT21" s="418"/>
      <c r="AUU21" s="418"/>
      <c r="AUV21" s="418"/>
      <c r="AUW21" s="418"/>
      <c r="AUX21" s="418"/>
      <c r="AUY21" s="418"/>
      <c r="AUZ21" s="418"/>
      <c r="AVA21" s="418"/>
      <c r="AVB21" s="418"/>
      <c r="AVC21" s="418"/>
      <c r="AVD21" s="418"/>
      <c r="AVE21" s="418"/>
      <c r="AVF21" s="418"/>
      <c r="AVG21" s="418"/>
      <c r="AVH21" s="418"/>
      <c r="AVI21" s="418"/>
      <c r="AVJ21" s="418"/>
      <c r="AVK21" s="418"/>
      <c r="AVL21" s="418"/>
      <c r="AVM21" s="418"/>
      <c r="AVN21" s="418"/>
      <c r="AVO21" s="418"/>
      <c r="AVP21" s="418"/>
      <c r="AVQ21" s="418"/>
      <c r="AVR21" s="418"/>
      <c r="AVS21" s="418"/>
      <c r="AVT21" s="418"/>
      <c r="AVU21" s="418"/>
      <c r="AVV21" s="418"/>
      <c r="AVW21" s="418"/>
      <c r="AVX21" s="418"/>
      <c r="AVY21" s="418"/>
      <c r="AVZ21" s="418"/>
      <c r="AWA21" s="418"/>
      <c r="AWB21" s="418"/>
      <c r="AWC21" s="418"/>
      <c r="AWD21" s="418"/>
      <c r="AWE21" s="418"/>
      <c r="AWF21" s="418"/>
      <c r="AWG21" s="418"/>
      <c r="AWH21" s="418"/>
      <c r="AWI21" s="418"/>
      <c r="AWJ21" s="418"/>
      <c r="AWK21" s="418"/>
      <c r="AWL21" s="418"/>
      <c r="AWM21" s="418"/>
      <c r="AWN21" s="418"/>
      <c r="AWO21" s="418"/>
      <c r="AWP21" s="418"/>
      <c r="AWQ21" s="418"/>
      <c r="AWR21" s="418"/>
      <c r="AWS21" s="418"/>
      <c r="AWT21" s="418"/>
      <c r="AWU21" s="418"/>
      <c r="AWV21" s="418"/>
      <c r="AWW21" s="418"/>
      <c r="AWX21" s="418"/>
      <c r="AWY21" s="418"/>
      <c r="AWZ21" s="418"/>
      <c r="AXA21" s="418"/>
      <c r="AXB21" s="418"/>
      <c r="AXC21" s="418"/>
      <c r="AXD21" s="418"/>
      <c r="AXE21" s="418"/>
      <c r="AXF21" s="418"/>
      <c r="AXG21" s="418"/>
      <c r="AXH21" s="418"/>
      <c r="AXI21" s="418"/>
      <c r="AXJ21" s="418"/>
      <c r="AXK21" s="418"/>
      <c r="AXL21" s="418"/>
      <c r="AXM21" s="418"/>
      <c r="AXN21" s="418"/>
      <c r="AXO21" s="418"/>
      <c r="AXP21" s="418"/>
      <c r="AXQ21" s="418"/>
      <c r="AXR21" s="418"/>
      <c r="AXS21" s="418"/>
      <c r="AXT21" s="418"/>
      <c r="AXU21" s="418"/>
      <c r="AXV21" s="418"/>
      <c r="AXW21" s="418"/>
      <c r="AXX21" s="418"/>
      <c r="AXY21" s="418"/>
      <c r="AXZ21" s="418"/>
      <c r="AYA21" s="418"/>
      <c r="AYB21" s="418"/>
      <c r="AYC21" s="418"/>
      <c r="AYD21" s="418"/>
      <c r="AYE21" s="418"/>
      <c r="AYF21" s="418"/>
      <c r="AYG21" s="418"/>
      <c r="AYH21" s="418"/>
      <c r="AYI21" s="418"/>
      <c r="AYJ21" s="418"/>
      <c r="AYK21" s="418"/>
      <c r="AYL21" s="418"/>
      <c r="AYM21" s="418"/>
      <c r="AYN21" s="418"/>
      <c r="AYO21" s="418"/>
      <c r="AYP21" s="418"/>
      <c r="AYQ21" s="418"/>
      <c r="AYR21" s="418"/>
      <c r="AYS21" s="418"/>
      <c r="AYT21" s="418"/>
      <c r="AYU21" s="418"/>
      <c r="AYV21" s="418"/>
      <c r="AYW21" s="418"/>
      <c r="AYX21" s="418"/>
      <c r="AYY21" s="418"/>
      <c r="AYZ21" s="418"/>
      <c r="AZA21" s="418"/>
      <c r="AZB21" s="418"/>
      <c r="AZC21" s="418"/>
      <c r="AZD21" s="418"/>
      <c r="AZE21" s="418"/>
      <c r="AZF21" s="418"/>
      <c r="AZG21" s="418"/>
      <c r="AZH21" s="418"/>
      <c r="AZI21" s="418"/>
      <c r="AZJ21" s="418"/>
      <c r="AZK21" s="418"/>
      <c r="AZL21" s="418"/>
      <c r="AZM21" s="418"/>
      <c r="AZN21" s="418"/>
      <c r="AZO21" s="418"/>
      <c r="AZP21" s="418"/>
      <c r="AZQ21" s="418"/>
      <c r="AZR21" s="418"/>
      <c r="AZS21" s="418"/>
      <c r="AZT21" s="418"/>
      <c r="AZU21" s="418"/>
      <c r="AZV21" s="418"/>
      <c r="AZW21" s="418"/>
      <c r="AZX21" s="418"/>
      <c r="AZY21" s="418"/>
      <c r="AZZ21" s="418"/>
      <c r="BAA21" s="418"/>
      <c r="BAB21" s="418"/>
      <c r="BAC21" s="418"/>
      <c r="BAD21" s="418"/>
      <c r="BAE21" s="418"/>
      <c r="BAF21" s="418"/>
      <c r="BAG21" s="418"/>
      <c r="BAH21" s="418"/>
      <c r="BAI21" s="418"/>
      <c r="BAJ21" s="418"/>
      <c r="BAK21" s="418"/>
      <c r="BAL21" s="418"/>
      <c r="BAM21" s="418"/>
      <c r="BAN21" s="418"/>
      <c r="BAO21" s="418"/>
      <c r="BAP21" s="418"/>
      <c r="BAQ21" s="418"/>
      <c r="BAR21" s="418"/>
      <c r="BAS21" s="418"/>
      <c r="BAT21" s="418"/>
      <c r="BAU21" s="418"/>
      <c r="BAV21" s="418"/>
      <c r="BAW21" s="418"/>
      <c r="BAX21" s="418"/>
      <c r="BAY21" s="418"/>
      <c r="BAZ21" s="418"/>
      <c r="BBA21" s="418"/>
      <c r="BBB21" s="418"/>
      <c r="BBC21" s="418"/>
      <c r="BBD21" s="418"/>
      <c r="BBE21" s="418"/>
      <c r="BBF21" s="418"/>
      <c r="BBG21" s="418"/>
      <c r="BBH21" s="418"/>
      <c r="BBI21" s="418"/>
      <c r="BBJ21" s="418"/>
      <c r="BBK21" s="418"/>
      <c r="BBL21" s="418"/>
      <c r="BBM21" s="418"/>
      <c r="BBN21" s="418"/>
      <c r="BBO21" s="418"/>
      <c r="BBP21" s="418"/>
      <c r="BBQ21" s="418"/>
      <c r="BBR21" s="418"/>
      <c r="BBS21" s="418"/>
      <c r="BBT21" s="418"/>
      <c r="BBU21" s="418"/>
      <c r="BBV21" s="418"/>
      <c r="BBW21" s="418"/>
      <c r="BBX21" s="418"/>
      <c r="BBY21" s="418"/>
      <c r="BBZ21" s="418"/>
      <c r="BCA21" s="418"/>
      <c r="BCB21" s="418"/>
      <c r="BCC21" s="418"/>
      <c r="BCD21" s="418"/>
      <c r="BCE21" s="418"/>
      <c r="BCF21" s="418"/>
      <c r="BCG21" s="418"/>
      <c r="BCH21" s="418"/>
      <c r="BCI21" s="418"/>
      <c r="BCJ21" s="418"/>
      <c r="BCK21" s="418"/>
      <c r="BCL21" s="418"/>
      <c r="BCM21" s="418"/>
      <c r="BCN21" s="418"/>
      <c r="BCO21" s="418"/>
      <c r="BCP21" s="418"/>
      <c r="BCQ21" s="418"/>
      <c r="BCR21" s="418"/>
      <c r="BCS21" s="418"/>
      <c r="BCT21" s="418"/>
      <c r="BCU21" s="418"/>
      <c r="BCV21" s="418"/>
      <c r="BCW21" s="418"/>
      <c r="BCX21" s="418"/>
      <c r="BCY21" s="418"/>
      <c r="BCZ21" s="418"/>
      <c r="BDA21" s="418"/>
      <c r="BDB21" s="418"/>
      <c r="BDC21" s="418"/>
      <c r="BDD21" s="418"/>
      <c r="BDE21" s="418"/>
      <c r="BDF21" s="418"/>
      <c r="BDG21" s="418"/>
      <c r="BDH21" s="418"/>
      <c r="BDI21" s="418"/>
      <c r="BDJ21" s="418"/>
      <c r="BDK21" s="418"/>
      <c r="BDL21" s="418"/>
      <c r="BDM21" s="418"/>
      <c r="BDN21" s="418"/>
      <c r="BDO21" s="418"/>
      <c r="BDP21" s="418"/>
      <c r="BDQ21" s="418"/>
      <c r="BDR21" s="418"/>
      <c r="BDS21" s="418"/>
      <c r="BDT21" s="418"/>
      <c r="BDU21" s="418"/>
      <c r="BDV21" s="418"/>
      <c r="BDW21" s="418"/>
      <c r="BDX21" s="418"/>
      <c r="BDY21" s="418"/>
      <c r="BDZ21" s="418"/>
      <c r="BEA21" s="418"/>
      <c r="BEB21" s="418"/>
      <c r="BEC21" s="418"/>
      <c r="BED21" s="418"/>
      <c r="BEE21" s="418"/>
      <c r="BEF21" s="418"/>
      <c r="BEG21" s="418"/>
      <c r="BEH21" s="418"/>
      <c r="BEI21" s="418"/>
      <c r="BEJ21" s="418"/>
      <c r="BEK21" s="418"/>
      <c r="BEL21" s="418"/>
      <c r="BEM21" s="418"/>
      <c r="BEN21" s="418"/>
      <c r="BEO21" s="418"/>
      <c r="BEP21" s="418"/>
      <c r="BEQ21" s="418"/>
      <c r="BER21" s="418"/>
      <c r="BES21" s="418"/>
      <c r="BET21" s="418"/>
      <c r="BEU21" s="418"/>
      <c r="BEV21" s="418"/>
      <c r="BEW21" s="418"/>
      <c r="BEX21" s="418"/>
      <c r="BEY21" s="418"/>
      <c r="BEZ21" s="418"/>
      <c r="BFA21" s="418"/>
      <c r="BFB21" s="418"/>
      <c r="BFC21" s="418"/>
      <c r="BFD21" s="418"/>
      <c r="BFE21" s="418"/>
      <c r="BFF21" s="418"/>
      <c r="BFG21" s="418"/>
      <c r="BFH21" s="418"/>
      <c r="BFI21" s="418"/>
      <c r="BFJ21" s="418"/>
      <c r="BFK21" s="418"/>
      <c r="BFL21" s="418"/>
      <c r="BFM21" s="418"/>
      <c r="BFN21" s="418"/>
      <c r="BFO21" s="418"/>
      <c r="BFP21" s="418"/>
      <c r="BFQ21" s="418"/>
      <c r="BFR21" s="418"/>
      <c r="BFS21" s="418"/>
      <c r="BFT21" s="418"/>
      <c r="BFU21" s="418"/>
      <c r="BFV21" s="418"/>
      <c r="BFW21" s="418"/>
      <c r="BFX21" s="418"/>
      <c r="BFY21" s="418"/>
      <c r="BFZ21" s="418"/>
      <c r="BGA21" s="418"/>
      <c r="BGB21" s="418"/>
      <c r="BGC21" s="418"/>
      <c r="BGD21" s="418"/>
      <c r="BGE21" s="418"/>
      <c r="BGF21" s="418"/>
      <c r="BGG21" s="418"/>
      <c r="BGH21" s="418"/>
      <c r="BGI21" s="418"/>
      <c r="BGJ21" s="418"/>
      <c r="BGK21" s="418"/>
      <c r="BGL21" s="418"/>
      <c r="BGM21" s="418"/>
      <c r="BGN21" s="418"/>
      <c r="BGO21" s="418"/>
      <c r="BGP21" s="418"/>
      <c r="BGQ21" s="418"/>
      <c r="BGR21" s="418"/>
      <c r="BGS21" s="418"/>
      <c r="BGT21" s="418"/>
      <c r="BGU21" s="418"/>
      <c r="BGV21" s="418"/>
      <c r="BGW21" s="418"/>
      <c r="BGX21" s="418"/>
      <c r="BGY21" s="418"/>
      <c r="BGZ21" s="418"/>
      <c r="BHA21" s="418"/>
      <c r="BHB21" s="418"/>
      <c r="BHC21" s="418"/>
      <c r="BHD21" s="418"/>
      <c r="BHE21" s="418"/>
      <c r="BHF21" s="418"/>
      <c r="BHG21" s="418"/>
      <c r="BHH21" s="418"/>
      <c r="BHI21" s="418"/>
      <c r="BHJ21" s="418"/>
      <c r="BHK21" s="418"/>
      <c r="BHL21" s="418"/>
      <c r="BHM21" s="418"/>
      <c r="BHN21" s="418"/>
      <c r="BHO21" s="418"/>
      <c r="BHP21" s="418"/>
      <c r="BHQ21" s="418"/>
      <c r="BHR21" s="418"/>
      <c r="BHS21" s="418"/>
      <c r="BHT21" s="418"/>
      <c r="BHU21" s="418"/>
      <c r="BHV21" s="418"/>
      <c r="BHW21" s="418"/>
      <c r="BHX21" s="418"/>
      <c r="BHY21" s="418"/>
      <c r="BHZ21" s="418"/>
      <c r="BIA21" s="418"/>
      <c r="BIB21" s="418"/>
      <c r="BIC21" s="418"/>
      <c r="BID21" s="418"/>
      <c r="BIE21" s="418"/>
      <c r="BIF21" s="418"/>
      <c r="BIG21" s="418"/>
      <c r="BIH21" s="418"/>
      <c r="BII21" s="418"/>
      <c r="BIJ21" s="418"/>
      <c r="BIK21" s="418"/>
      <c r="BIL21" s="418"/>
      <c r="BIM21" s="418"/>
      <c r="BIN21" s="418"/>
      <c r="BIO21" s="418"/>
      <c r="BIP21" s="418"/>
      <c r="BIQ21" s="418"/>
      <c r="BIR21" s="418"/>
      <c r="BIS21" s="418"/>
      <c r="BIT21" s="418"/>
      <c r="BIU21" s="418"/>
      <c r="BIV21" s="418"/>
      <c r="BIW21" s="418"/>
      <c r="BIX21" s="418"/>
      <c r="BIY21" s="418"/>
      <c r="BIZ21" s="418"/>
      <c r="BJA21" s="418"/>
      <c r="BJB21" s="418"/>
      <c r="BJC21" s="418"/>
      <c r="BJD21" s="418"/>
      <c r="BJE21" s="418"/>
      <c r="BJF21" s="418"/>
      <c r="BJG21" s="418"/>
      <c r="BJH21" s="418"/>
      <c r="BJI21" s="418"/>
      <c r="BJJ21" s="418"/>
      <c r="BJK21" s="418"/>
      <c r="BJL21" s="418"/>
      <c r="BJM21" s="418"/>
      <c r="BJN21" s="418"/>
      <c r="BJO21" s="418"/>
      <c r="BJP21" s="418"/>
      <c r="BJQ21" s="418"/>
      <c r="BJR21" s="418"/>
      <c r="BJS21" s="418"/>
      <c r="BJT21" s="418"/>
      <c r="BJU21" s="418"/>
      <c r="BJV21" s="418"/>
      <c r="BJW21" s="418"/>
      <c r="BJX21" s="418"/>
      <c r="BJY21" s="418"/>
      <c r="BJZ21" s="418"/>
      <c r="BKA21" s="418"/>
      <c r="BKB21" s="418"/>
      <c r="BKC21" s="418"/>
      <c r="BKD21" s="418"/>
      <c r="BKE21" s="418"/>
      <c r="BKF21" s="418"/>
      <c r="BKG21" s="418"/>
      <c r="BKH21" s="418"/>
      <c r="BKI21" s="418"/>
      <c r="BKJ21" s="418"/>
      <c r="BKK21" s="418"/>
      <c r="BKL21" s="418"/>
      <c r="BKM21" s="418"/>
      <c r="BKN21" s="418"/>
      <c r="BKO21" s="418"/>
      <c r="BKP21" s="418"/>
      <c r="BKQ21" s="418"/>
      <c r="BKR21" s="418"/>
      <c r="BKS21" s="418"/>
      <c r="BKT21" s="418"/>
      <c r="BKU21" s="418"/>
      <c r="BKV21" s="418"/>
      <c r="BKW21" s="418"/>
      <c r="BKX21" s="418"/>
      <c r="BKY21" s="418"/>
      <c r="BKZ21" s="418"/>
      <c r="BLA21" s="418"/>
      <c r="BLB21" s="418"/>
      <c r="BLC21" s="418"/>
      <c r="BLD21" s="418"/>
      <c r="BLE21" s="418"/>
      <c r="BLF21" s="418"/>
      <c r="BLG21" s="418"/>
      <c r="BLH21" s="418"/>
      <c r="BLI21" s="418"/>
      <c r="BLJ21" s="418"/>
      <c r="BLK21" s="418"/>
      <c r="BLL21" s="418"/>
      <c r="BLM21" s="418"/>
      <c r="BLN21" s="418"/>
      <c r="BLO21" s="418"/>
      <c r="BLP21" s="418"/>
      <c r="BLQ21" s="418"/>
      <c r="BLR21" s="418"/>
      <c r="BLS21" s="418"/>
      <c r="BLT21" s="418"/>
      <c r="BLU21" s="418"/>
      <c r="BLV21" s="418"/>
      <c r="BLW21" s="418"/>
      <c r="BLX21" s="418"/>
      <c r="BLY21" s="418"/>
      <c r="BLZ21" s="418"/>
      <c r="BMA21" s="418"/>
      <c r="BMB21" s="418"/>
      <c r="BMC21" s="418"/>
      <c r="BMD21" s="418"/>
      <c r="BME21" s="418"/>
      <c r="BMF21" s="418"/>
      <c r="BMG21" s="418"/>
      <c r="BMH21" s="418"/>
      <c r="BMI21" s="418"/>
      <c r="BMJ21" s="418"/>
      <c r="BMK21" s="418"/>
      <c r="BML21" s="418"/>
      <c r="BMM21" s="418"/>
      <c r="BMN21" s="418"/>
      <c r="BMO21" s="418"/>
      <c r="BMP21" s="418"/>
      <c r="BMQ21" s="418"/>
      <c r="BMR21" s="418"/>
      <c r="BMS21" s="418"/>
      <c r="BMT21" s="418"/>
      <c r="BMU21" s="418"/>
      <c r="BMV21" s="418"/>
      <c r="BMW21" s="418"/>
      <c r="BMX21" s="418"/>
      <c r="BMY21" s="418"/>
      <c r="BMZ21" s="418"/>
      <c r="BNA21" s="418"/>
      <c r="BNB21" s="418"/>
      <c r="BNC21" s="418"/>
      <c r="BND21" s="418"/>
      <c r="BNE21" s="418"/>
      <c r="BNF21" s="418"/>
      <c r="BNG21" s="418"/>
      <c r="BNH21" s="418"/>
      <c r="BNI21" s="418"/>
      <c r="BNJ21" s="418"/>
      <c r="BNK21" s="418"/>
      <c r="BNL21" s="418"/>
      <c r="BNM21" s="418"/>
      <c r="BNN21" s="418"/>
      <c r="BNO21" s="418"/>
      <c r="BNP21" s="418"/>
      <c r="BNQ21" s="418"/>
      <c r="BNR21" s="418"/>
      <c r="BNS21" s="418"/>
      <c r="BNT21" s="418"/>
      <c r="BNU21" s="418"/>
      <c r="BNV21" s="418"/>
      <c r="BNW21" s="418"/>
      <c r="BNX21" s="418"/>
      <c r="BNY21" s="418"/>
      <c r="BNZ21" s="418"/>
      <c r="BOA21" s="418"/>
      <c r="BOB21" s="418"/>
      <c r="BOC21" s="418"/>
      <c r="BOD21" s="418"/>
      <c r="BOE21" s="418"/>
      <c r="BOF21" s="418"/>
      <c r="BOG21" s="418"/>
      <c r="BOH21" s="418"/>
      <c r="BOI21" s="418"/>
      <c r="BOJ21" s="418"/>
      <c r="BOK21" s="418"/>
      <c r="BOL21" s="418"/>
      <c r="BOM21" s="418"/>
      <c r="BON21" s="418"/>
      <c r="BOO21" s="418"/>
      <c r="BOP21" s="418"/>
      <c r="BOQ21" s="418"/>
      <c r="BOR21" s="418"/>
      <c r="BOS21" s="418"/>
      <c r="BOT21" s="418"/>
      <c r="BOU21" s="418"/>
      <c r="BOV21" s="418"/>
      <c r="BOW21" s="418"/>
      <c r="BOX21" s="418"/>
      <c r="BOY21" s="418"/>
      <c r="BOZ21" s="418"/>
      <c r="BPA21" s="418"/>
      <c r="BPB21" s="418"/>
      <c r="BPC21" s="418"/>
      <c r="BPD21" s="418"/>
      <c r="BPE21" s="418"/>
      <c r="BPF21" s="418"/>
      <c r="BPG21" s="418"/>
      <c r="BPH21" s="418"/>
      <c r="BPI21" s="418"/>
      <c r="BPJ21" s="418"/>
      <c r="BPK21" s="418"/>
      <c r="BPL21" s="418"/>
      <c r="BPM21" s="418"/>
      <c r="BPN21" s="418"/>
      <c r="BPO21" s="418"/>
      <c r="BPP21" s="418"/>
      <c r="BPQ21" s="418"/>
      <c r="BPR21" s="418"/>
      <c r="BPS21" s="418"/>
      <c r="BPT21" s="418"/>
      <c r="BPU21" s="418"/>
      <c r="BPV21" s="418"/>
      <c r="BPW21" s="418"/>
      <c r="BPX21" s="418"/>
      <c r="BPY21" s="418"/>
      <c r="BPZ21" s="418"/>
      <c r="BQA21" s="418"/>
      <c r="BQB21" s="418"/>
      <c r="BQC21" s="418"/>
      <c r="BQD21" s="418"/>
      <c r="BQE21" s="418"/>
      <c r="BQF21" s="418"/>
      <c r="BQG21" s="418"/>
      <c r="BQH21" s="418"/>
      <c r="BQI21" s="418"/>
      <c r="BQJ21" s="418"/>
      <c r="BQK21" s="418"/>
      <c r="BQL21" s="418"/>
      <c r="BQM21" s="418"/>
      <c r="BQN21" s="418"/>
      <c r="BQO21" s="418"/>
      <c r="BQP21" s="418"/>
      <c r="BQQ21" s="418"/>
      <c r="BQR21" s="418"/>
      <c r="BQS21" s="418"/>
      <c r="BQT21" s="418"/>
      <c r="BQU21" s="418"/>
      <c r="BQV21" s="418"/>
      <c r="BQW21" s="418"/>
      <c r="BQX21" s="418"/>
      <c r="BQY21" s="418"/>
      <c r="BQZ21" s="418"/>
      <c r="BRA21" s="418"/>
      <c r="BRB21" s="418"/>
      <c r="BRC21" s="418"/>
      <c r="BRD21" s="418"/>
      <c r="BRE21" s="418"/>
      <c r="BRF21" s="418"/>
      <c r="BRG21" s="418"/>
      <c r="BRH21" s="418"/>
      <c r="BRI21" s="418"/>
      <c r="BRJ21" s="418"/>
      <c r="BRK21" s="418"/>
      <c r="BRL21" s="418"/>
      <c r="BRM21" s="418"/>
      <c r="BRN21" s="418"/>
      <c r="BRO21" s="418"/>
      <c r="BRP21" s="418"/>
      <c r="BRQ21" s="418"/>
      <c r="BRR21" s="418"/>
      <c r="BRS21" s="418"/>
      <c r="BRT21" s="418"/>
      <c r="BRU21" s="418"/>
      <c r="BRV21" s="418"/>
      <c r="BRW21" s="418"/>
      <c r="BRX21" s="418"/>
      <c r="BRY21" s="418"/>
      <c r="BRZ21" s="418"/>
      <c r="BSA21" s="418"/>
      <c r="BSB21" s="418"/>
      <c r="BSC21" s="418"/>
      <c r="BSD21" s="418"/>
      <c r="BSE21" s="418"/>
      <c r="BSF21" s="418"/>
      <c r="BSG21" s="418"/>
      <c r="BSH21" s="418"/>
      <c r="BSI21" s="418"/>
      <c r="BSJ21" s="418"/>
      <c r="BSK21" s="418"/>
      <c r="BSL21" s="418"/>
      <c r="BSM21" s="418"/>
      <c r="BSN21" s="418"/>
      <c r="BSO21" s="418"/>
      <c r="BSP21" s="418"/>
      <c r="BSQ21" s="418"/>
      <c r="BSR21" s="418"/>
      <c r="BSS21" s="418"/>
      <c r="BST21" s="418"/>
      <c r="BSU21" s="418"/>
      <c r="BSV21" s="418"/>
      <c r="BSW21" s="418"/>
      <c r="BSX21" s="418"/>
      <c r="BSY21" s="418"/>
      <c r="BSZ21" s="418"/>
      <c r="BTA21" s="418"/>
      <c r="BTB21" s="418"/>
      <c r="BTC21" s="418"/>
      <c r="BTD21" s="418"/>
      <c r="BTE21" s="418"/>
      <c r="BTF21" s="418"/>
      <c r="BTG21" s="418"/>
      <c r="BTH21" s="418"/>
      <c r="BTI21" s="418"/>
      <c r="BTJ21" s="418"/>
      <c r="BTK21" s="418"/>
      <c r="BTL21" s="418"/>
      <c r="BTM21" s="418"/>
      <c r="BTN21" s="418"/>
      <c r="BTO21" s="418"/>
      <c r="BTP21" s="418"/>
      <c r="BTQ21" s="418"/>
      <c r="BTR21" s="418"/>
      <c r="BTS21" s="418"/>
      <c r="BTT21" s="418"/>
      <c r="BTU21" s="418"/>
      <c r="BTV21" s="418"/>
      <c r="BTW21" s="418"/>
      <c r="BTX21" s="418"/>
      <c r="BTY21" s="418"/>
      <c r="BTZ21" s="418"/>
      <c r="BUA21" s="418"/>
      <c r="BUB21" s="418"/>
      <c r="BUC21" s="418"/>
      <c r="BUD21" s="418"/>
      <c r="BUE21" s="418"/>
      <c r="BUF21" s="418"/>
      <c r="BUG21" s="418"/>
      <c r="BUH21" s="418"/>
      <c r="BUI21" s="418"/>
      <c r="BUJ21" s="418"/>
      <c r="BUK21" s="418"/>
      <c r="BUL21" s="418"/>
      <c r="BUM21" s="418"/>
      <c r="BUN21" s="418"/>
      <c r="BUO21" s="418"/>
      <c r="BUP21" s="418"/>
      <c r="BUQ21" s="418"/>
      <c r="BUR21" s="418"/>
      <c r="BUS21" s="418"/>
      <c r="BUT21" s="418"/>
      <c r="BUU21" s="418"/>
      <c r="BUV21" s="418"/>
      <c r="BUW21" s="418"/>
      <c r="BUX21" s="418"/>
      <c r="BUY21" s="418"/>
      <c r="BUZ21" s="418"/>
      <c r="BVA21" s="418"/>
      <c r="BVB21" s="418"/>
      <c r="BVC21" s="418"/>
      <c r="BVD21" s="418"/>
      <c r="BVE21" s="418"/>
      <c r="BVF21" s="418"/>
      <c r="BVG21" s="418"/>
      <c r="BVH21" s="418"/>
      <c r="BVI21" s="418"/>
      <c r="BVJ21" s="418"/>
      <c r="BVK21" s="418"/>
      <c r="BVL21" s="418"/>
      <c r="BVM21" s="418"/>
      <c r="BVN21" s="418"/>
      <c r="BVO21" s="418"/>
      <c r="BVP21" s="418"/>
      <c r="BVQ21" s="418"/>
      <c r="BVR21" s="418"/>
      <c r="BVS21" s="418"/>
      <c r="BVT21" s="418"/>
      <c r="BVU21" s="418"/>
      <c r="BVV21" s="418"/>
      <c r="BVW21" s="418"/>
      <c r="BVX21" s="418"/>
      <c r="BVY21" s="418"/>
      <c r="BVZ21" s="418"/>
      <c r="BWA21" s="418"/>
      <c r="BWB21" s="418"/>
      <c r="BWC21" s="418"/>
      <c r="BWD21" s="418"/>
      <c r="BWE21" s="418"/>
      <c r="BWF21" s="418"/>
      <c r="BWG21" s="418"/>
      <c r="BWH21" s="418"/>
      <c r="BWI21" s="418"/>
      <c r="BWJ21" s="418"/>
      <c r="BWK21" s="418"/>
      <c r="BWL21" s="418"/>
      <c r="BWM21" s="418"/>
      <c r="BWN21" s="418"/>
      <c r="BWO21" s="418"/>
      <c r="BWP21" s="418"/>
      <c r="BWQ21" s="418"/>
      <c r="BWR21" s="418"/>
      <c r="BWS21" s="418"/>
      <c r="BWT21" s="418"/>
      <c r="BWU21" s="418"/>
      <c r="BWV21" s="418"/>
      <c r="BWW21" s="418"/>
      <c r="BWX21" s="418"/>
      <c r="BWY21" s="418"/>
      <c r="BWZ21" s="418"/>
      <c r="BXA21" s="418"/>
      <c r="BXB21" s="418"/>
      <c r="BXC21" s="418"/>
      <c r="BXD21" s="418"/>
      <c r="BXE21" s="418"/>
      <c r="BXF21" s="418"/>
      <c r="BXG21" s="418"/>
      <c r="BXH21" s="418"/>
      <c r="BXI21" s="418"/>
      <c r="BXJ21" s="418"/>
      <c r="BXK21" s="418"/>
      <c r="BXL21" s="418"/>
      <c r="BXM21" s="418"/>
      <c r="BXN21" s="418"/>
      <c r="BXO21" s="418"/>
      <c r="BXP21" s="418"/>
      <c r="BXQ21" s="418"/>
      <c r="BXR21" s="418"/>
      <c r="BXS21" s="418"/>
      <c r="BXT21" s="418"/>
      <c r="BXU21" s="418"/>
      <c r="BXV21" s="418"/>
      <c r="BXW21" s="418"/>
      <c r="BXX21" s="418"/>
      <c r="BXY21" s="418"/>
      <c r="BXZ21" s="418"/>
      <c r="BYA21" s="418"/>
      <c r="BYB21" s="418"/>
      <c r="BYC21" s="418"/>
      <c r="BYD21" s="418"/>
      <c r="BYE21" s="418"/>
      <c r="BYF21" s="418"/>
      <c r="BYG21" s="418"/>
      <c r="BYH21" s="418"/>
      <c r="BYI21" s="418"/>
      <c r="BYJ21" s="418"/>
      <c r="BYK21" s="418"/>
      <c r="BYL21" s="418"/>
      <c r="BYM21" s="418"/>
      <c r="BYN21" s="418"/>
      <c r="BYO21" s="418"/>
      <c r="BYP21" s="418"/>
      <c r="BYQ21" s="418"/>
      <c r="BYR21" s="418"/>
      <c r="BYS21" s="418"/>
      <c r="BYT21" s="418"/>
      <c r="BYU21" s="418"/>
      <c r="BYV21" s="418"/>
      <c r="BYW21" s="418"/>
      <c r="BYX21" s="418"/>
      <c r="BYY21" s="418"/>
      <c r="BYZ21" s="418"/>
      <c r="BZA21" s="418"/>
      <c r="BZB21" s="418"/>
      <c r="BZC21" s="418"/>
      <c r="BZD21" s="418"/>
      <c r="BZE21" s="418"/>
      <c r="BZF21" s="418"/>
      <c r="BZG21" s="418"/>
      <c r="BZH21" s="418"/>
      <c r="BZI21" s="418"/>
      <c r="BZJ21" s="418"/>
      <c r="BZK21" s="418"/>
      <c r="BZL21" s="418"/>
      <c r="BZM21" s="418"/>
      <c r="BZN21" s="418"/>
      <c r="BZO21" s="418"/>
      <c r="BZP21" s="418"/>
      <c r="BZQ21" s="418"/>
      <c r="BZR21" s="418"/>
      <c r="BZS21" s="418"/>
      <c r="BZT21" s="418"/>
      <c r="BZU21" s="418"/>
      <c r="BZV21" s="418"/>
      <c r="BZW21" s="418"/>
      <c r="BZX21" s="418"/>
      <c r="BZY21" s="418"/>
      <c r="BZZ21" s="418"/>
      <c r="CAA21" s="418"/>
      <c r="CAB21" s="418"/>
      <c r="CAC21" s="418"/>
      <c r="CAD21" s="418"/>
      <c r="CAE21" s="418"/>
      <c r="CAF21" s="418"/>
      <c r="CAG21" s="418"/>
      <c r="CAH21" s="418"/>
      <c r="CAI21" s="418"/>
      <c r="CAJ21" s="418"/>
      <c r="CAK21" s="418"/>
      <c r="CAL21" s="418"/>
      <c r="CAM21" s="418"/>
      <c r="CAN21" s="418"/>
      <c r="CAO21" s="418"/>
      <c r="CAP21" s="418"/>
      <c r="CAQ21" s="418"/>
      <c r="CAR21" s="418"/>
      <c r="CAS21" s="418"/>
      <c r="CAT21" s="418"/>
      <c r="CAU21" s="418"/>
      <c r="CAV21" s="418"/>
      <c r="CAW21" s="418"/>
      <c r="CAX21" s="418"/>
      <c r="CAY21" s="418"/>
      <c r="CAZ21" s="418"/>
      <c r="CBA21" s="418"/>
      <c r="CBB21" s="418"/>
      <c r="CBC21" s="418"/>
      <c r="CBD21" s="418"/>
      <c r="CBE21" s="418"/>
      <c r="CBF21" s="418"/>
      <c r="CBG21" s="418"/>
      <c r="CBH21" s="418"/>
      <c r="CBI21" s="418"/>
      <c r="CBJ21" s="418"/>
      <c r="CBK21" s="418"/>
      <c r="CBL21" s="418"/>
      <c r="CBM21" s="418"/>
      <c r="CBN21" s="418"/>
      <c r="CBO21" s="418"/>
      <c r="CBP21" s="418"/>
      <c r="CBQ21" s="418"/>
      <c r="CBR21" s="418"/>
      <c r="CBS21" s="418"/>
      <c r="CBT21" s="418"/>
      <c r="CBU21" s="418"/>
      <c r="CBV21" s="418"/>
      <c r="CBW21" s="418"/>
      <c r="CBX21" s="418"/>
      <c r="CBY21" s="418"/>
      <c r="CBZ21" s="418"/>
      <c r="CCA21" s="418"/>
      <c r="CCB21" s="418"/>
      <c r="CCC21" s="418"/>
      <c r="CCD21" s="418"/>
      <c r="CCE21" s="418"/>
      <c r="CCF21" s="418"/>
      <c r="CCG21" s="418"/>
      <c r="CCH21" s="418"/>
      <c r="CCI21" s="418"/>
      <c r="CCJ21" s="418"/>
      <c r="CCK21" s="418"/>
      <c r="CCL21" s="418"/>
      <c r="CCM21" s="418"/>
      <c r="CCN21" s="418"/>
      <c r="CCO21" s="418"/>
      <c r="CCP21" s="418"/>
      <c r="CCQ21" s="418"/>
      <c r="CCR21" s="418"/>
      <c r="CCS21" s="418"/>
      <c r="CCT21" s="418"/>
      <c r="CCU21" s="418"/>
      <c r="CCV21" s="418"/>
      <c r="CCW21" s="418"/>
      <c r="CCX21" s="418"/>
      <c r="CCY21" s="418"/>
      <c r="CCZ21" s="418"/>
      <c r="CDA21" s="418"/>
      <c r="CDB21" s="418"/>
      <c r="CDC21" s="418"/>
      <c r="CDD21" s="418"/>
      <c r="CDE21" s="418"/>
      <c r="CDF21" s="418"/>
      <c r="CDG21" s="418"/>
      <c r="CDH21" s="418"/>
      <c r="CDI21" s="418"/>
      <c r="CDJ21" s="418"/>
      <c r="CDK21" s="418"/>
      <c r="CDL21" s="418"/>
      <c r="CDM21" s="418"/>
      <c r="CDN21" s="418"/>
      <c r="CDO21" s="418"/>
      <c r="CDP21" s="418"/>
      <c r="CDQ21" s="418"/>
      <c r="CDR21" s="418"/>
      <c r="CDS21" s="418"/>
      <c r="CDT21" s="418"/>
      <c r="CDU21" s="418"/>
      <c r="CDV21" s="418"/>
      <c r="CDW21" s="418"/>
      <c r="CDX21" s="418"/>
      <c r="CDY21" s="418"/>
      <c r="CDZ21" s="418"/>
      <c r="CEA21" s="418"/>
      <c r="CEB21" s="418"/>
      <c r="CEC21" s="418"/>
      <c r="CED21" s="418"/>
      <c r="CEE21" s="418"/>
      <c r="CEF21" s="418"/>
      <c r="CEG21" s="418"/>
      <c r="CEH21" s="418"/>
      <c r="CEI21" s="418"/>
      <c r="CEJ21" s="418"/>
      <c r="CEK21" s="418"/>
      <c r="CEL21" s="418"/>
      <c r="CEM21" s="418"/>
      <c r="CEN21" s="418"/>
      <c r="CEO21" s="418"/>
      <c r="CEP21" s="418"/>
      <c r="CEQ21" s="418"/>
      <c r="CER21" s="418"/>
      <c r="CES21" s="418"/>
      <c r="CET21" s="418"/>
      <c r="CEU21" s="418"/>
      <c r="CEV21" s="418"/>
      <c r="CEW21" s="418"/>
      <c r="CEX21" s="418"/>
      <c r="CEY21" s="418"/>
      <c r="CEZ21" s="418"/>
      <c r="CFA21" s="418"/>
      <c r="CFB21" s="418"/>
      <c r="CFC21" s="418"/>
      <c r="CFD21" s="418"/>
      <c r="CFE21" s="418"/>
      <c r="CFF21" s="418"/>
      <c r="CFG21" s="418"/>
      <c r="CFH21" s="418"/>
      <c r="CFI21" s="418"/>
      <c r="CFJ21" s="418"/>
      <c r="CFK21" s="418"/>
      <c r="CFL21" s="418"/>
      <c r="CFM21" s="418"/>
      <c r="CFN21" s="418"/>
      <c r="CFO21" s="418"/>
      <c r="CFP21" s="418"/>
      <c r="CFQ21" s="418"/>
      <c r="CFR21" s="418"/>
      <c r="CFS21" s="418"/>
      <c r="CFT21" s="418"/>
      <c r="CFU21" s="418"/>
      <c r="CFV21" s="418"/>
      <c r="CFW21" s="418"/>
      <c r="CFX21" s="418"/>
      <c r="CFY21" s="418"/>
      <c r="CFZ21" s="418"/>
      <c r="CGA21" s="418"/>
      <c r="CGB21" s="418"/>
      <c r="CGC21" s="418"/>
      <c r="CGD21" s="418"/>
      <c r="CGE21" s="418"/>
      <c r="CGF21" s="418"/>
      <c r="CGG21" s="418"/>
      <c r="CGH21" s="418"/>
      <c r="CGI21" s="418"/>
      <c r="CGJ21" s="418"/>
      <c r="CGK21" s="418"/>
      <c r="CGL21" s="418"/>
      <c r="CGM21" s="418"/>
      <c r="CGN21" s="418"/>
      <c r="CGO21" s="418"/>
      <c r="CGP21" s="418"/>
      <c r="CGQ21" s="418"/>
      <c r="CGR21" s="418"/>
      <c r="CGS21" s="418"/>
      <c r="CGT21" s="418"/>
      <c r="CGU21" s="418"/>
      <c r="CGV21" s="418"/>
      <c r="CGW21" s="418"/>
      <c r="CGX21" s="418"/>
      <c r="CGY21" s="418"/>
      <c r="CGZ21" s="418"/>
      <c r="CHA21" s="418"/>
      <c r="CHB21" s="418"/>
      <c r="CHC21" s="418"/>
      <c r="CHD21" s="418"/>
      <c r="CHE21" s="418"/>
      <c r="CHF21" s="418"/>
      <c r="CHG21" s="418"/>
      <c r="CHH21" s="418"/>
      <c r="CHI21" s="418"/>
      <c r="CHJ21" s="418"/>
      <c r="CHK21" s="418"/>
      <c r="CHL21" s="418"/>
      <c r="CHM21" s="418"/>
      <c r="CHN21" s="418"/>
      <c r="CHO21" s="418"/>
      <c r="CHP21" s="418"/>
      <c r="CHQ21" s="418"/>
      <c r="CHR21" s="418"/>
      <c r="CHS21" s="418"/>
      <c r="CHT21" s="418"/>
      <c r="CHU21" s="418"/>
      <c r="CHV21" s="418"/>
      <c r="CHW21" s="418"/>
      <c r="CHX21" s="418"/>
      <c r="CHY21" s="418"/>
      <c r="CHZ21" s="418"/>
      <c r="CIA21" s="418"/>
      <c r="CIB21" s="418"/>
      <c r="CIC21" s="418"/>
      <c r="CID21" s="418"/>
      <c r="CIE21" s="418"/>
      <c r="CIF21" s="418"/>
      <c r="CIG21" s="418"/>
      <c r="CIH21" s="418"/>
      <c r="CII21" s="418"/>
      <c r="CIJ21" s="418"/>
      <c r="CIK21" s="418"/>
      <c r="CIL21" s="418"/>
      <c r="CIM21" s="418"/>
      <c r="CIN21" s="418"/>
      <c r="CIO21" s="418"/>
      <c r="CIP21" s="418"/>
      <c r="CIQ21" s="418"/>
      <c r="CIR21" s="418"/>
      <c r="CIS21" s="418"/>
      <c r="CIT21" s="418"/>
      <c r="CIU21" s="418"/>
      <c r="CIV21" s="418"/>
      <c r="CIW21" s="418"/>
      <c r="CIX21" s="418"/>
      <c r="CIY21" s="418"/>
      <c r="CIZ21" s="418"/>
      <c r="CJA21" s="418"/>
      <c r="CJB21" s="418"/>
      <c r="CJC21" s="418"/>
      <c r="CJD21" s="418"/>
      <c r="CJE21" s="418"/>
      <c r="CJF21" s="418"/>
      <c r="CJG21" s="418"/>
      <c r="CJH21" s="418"/>
      <c r="CJI21" s="418"/>
      <c r="CJJ21" s="418"/>
      <c r="CJK21" s="418"/>
      <c r="CJL21" s="418"/>
      <c r="CJM21" s="418"/>
      <c r="CJN21" s="418"/>
      <c r="CJO21" s="418"/>
      <c r="CJP21" s="418"/>
      <c r="CJQ21" s="418"/>
      <c r="CJR21" s="418"/>
      <c r="CJS21" s="418"/>
      <c r="CJT21" s="418"/>
      <c r="CJU21" s="418"/>
      <c r="CJV21" s="418"/>
      <c r="CJW21" s="418"/>
      <c r="CJX21" s="418"/>
      <c r="CJY21" s="418"/>
      <c r="CJZ21" s="418"/>
      <c r="CKA21" s="418"/>
      <c r="CKB21" s="418"/>
      <c r="CKC21" s="418"/>
      <c r="CKD21" s="418"/>
      <c r="CKE21" s="418"/>
      <c r="CKF21" s="418"/>
      <c r="CKG21" s="418"/>
      <c r="CKH21" s="418"/>
      <c r="CKI21" s="418"/>
      <c r="CKJ21" s="418"/>
      <c r="CKK21" s="418"/>
      <c r="CKL21" s="418"/>
      <c r="CKM21" s="418"/>
      <c r="CKN21" s="418"/>
      <c r="CKO21" s="418"/>
      <c r="CKP21" s="418"/>
      <c r="CKQ21" s="418"/>
      <c r="CKR21" s="418"/>
      <c r="CKS21" s="418"/>
      <c r="CKT21" s="418"/>
      <c r="CKU21" s="418"/>
      <c r="CKV21" s="418"/>
      <c r="CKW21" s="418"/>
      <c r="CKX21" s="418"/>
      <c r="CKY21" s="418"/>
      <c r="CKZ21" s="418"/>
      <c r="CLA21" s="418"/>
      <c r="CLB21" s="418"/>
      <c r="CLC21" s="418"/>
      <c r="CLD21" s="418"/>
      <c r="CLE21" s="418"/>
      <c r="CLF21" s="418"/>
      <c r="CLG21" s="418"/>
      <c r="CLH21" s="418"/>
      <c r="CLI21" s="418"/>
      <c r="CLJ21" s="418"/>
      <c r="CLK21" s="418"/>
      <c r="CLL21" s="418"/>
      <c r="CLM21" s="418"/>
      <c r="CLN21" s="418"/>
      <c r="CLO21" s="418"/>
      <c r="CLP21" s="418"/>
      <c r="CLQ21" s="418"/>
      <c r="CLR21" s="418"/>
      <c r="CLS21" s="418"/>
      <c r="CLT21" s="418"/>
      <c r="CLU21" s="418"/>
      <c r="CLV21" s="418"/>
      <c r="CLW21" s="418"/>
      <c r="CLX21" s="418"/>
      <c r="CLY21" s="418"/>
      <c r="CLZ21" s="418"/>
      <c r="CMA21" s="418"/>
      <c r="CMB21" s="418"/>
      <c r="CMC21" s="418"/>
      <c r="CMD21" s="418"/>
      <c r="CME21" s="418"/>
      <c r="CMF21" s="418"/>
      <c r="CMG21" s="418"/>
      <c r="CMH21" s="418"/>
      <c r="CMI21" s="418"/>
      <c r="CMJ21" s="418"/>
      <c r="CMK21" s="418"/>
      <c r="CML21" s="418"/>
      <c r="CMM21" s="418"/>
      <c r="CMN21" s="418"/>
      <c r="CMO21" s="418"/>
      <c r="CMP21" s="418"/>
      <c r="CMQ21" s="418"/>
      <c r="CMR21" s="418"/>
      <c r="CMS21" s="418"/>
      <c r="CMT21" s="418"/>
      <c r="CMU21" s="418"/>
      <c r="CMV21" s="418"/>
      <c r="CMW21" s="418"/>
      <c r="CMX21" s="418"/>
      <c r="CMY21" s="418"/>
      <c r="CMZ21" s="418"/>
      <c r="CNA21" s="418"/>
      <c r="CNB21" s="418"/>
      <c r="CNC21" s="418"/>
      <c r="CND21" s="418"/>
      <c r="CNE21" s="418"/>
      <c r="CNF21" s="418"/>
      <c r="CNG21" s="418"/>
      <c r="CNH21" s="418"/>
      <c r="CNI21" s="418"/>
      <c r="CNJ21" s="418"/>
      <c r="CNK21" s="418"/>
      <c r="CNL21" s="418"/>
      <c r="CNM21" s="418"/>
      <c r="CNN21" s="418"/>
      <c r="CNO21" s="418"/>
      <c r="CNP21" s="418"/>
      <c r="CNQ21" s="418"/>
      <c r="CNR21" s="418"/>
      <c r="CNS21" s="418"/>
      <c r="CNT21" s="418"/>
      <c r="CNU21" s="418"/>
      <c r="CNV21" s="418"/>
      <c r="CNW21" s="418"/>
      <c r="CNX21" s="418"/>
      <c r="CNY21" s="418"/>
      <c r="CNZ21" s="418"/>
      <c r="COA21" s="418"/>
      <c r="COB21" s="418"/>
      <c r="COC21" s="418"/>
      <c r="COD21" s="418"/>
      <c r="COE21" s="418"/>
      <c r="COF21" s="418"/>
      <c r="COG21" s="418"/>
      <c r="COH21" s="418"/>
      <c r="COI21" s="418"/>
      <c r="COJ21" s="418"/>
      <c r="COK21" s="418"/>
      <c r="COL21" s="418"/>
      <c r="COM21" s="418"/>
      <c r="CON21" s="418"/>
      <c r="COO21" s="418"/>
      <c r="COP21" s="418"/>
      <c r="COQ21" s="418"/>
      <c r="COR21" s="418"/>
      <c r="COS21" s="418"/>
      <c r="COT21" s="418"/>
      <c r="COU21" s="418"/>
      <c r="COV21" s="418"/>
      <c r="COW21" s="418"/>
      <c r="COX21" s="418"/>
      <c r="COY21" s="418"/>
      <c r="COZ21" s="418"/>
      <c r="CPA21" s="418"/>
      <c r="CPB21" s="418"/>
      <c r="CPC21" s="418"/>
      <c r="CPD21" s="418"/>
      <c r="CPE21" s="418"/>
      <c r="CPF21" s="418"/>
      <c r="CPG21" s="418"/>
      <c r="CPH21" s="418"/>
      <c r="CPI21" s="418"/>
      <c r="CPJ21" s="418"/>
      <c r="CPK21" s="418"/>
      <c r="CPL21" s="418"/>
      <c r="CPM21" s="418"/>
      <c r="CPN21" s="418"/>
      <c r="CPO21" s="418"/>
      <c r="CPP21" s="418"/>
      <c r="CPQ21" s="418"/>
      <c r="CPR21" s="418"/>
      <c r="CPS21" s="418"/>
      <c r="CPT21" s="418"/>
      <c r="CPU21" s="418"/>
      <c r="CPV21" s="418"/>
      <c r="CPW21" s="418"/>
      <c r="CPX21" s="418"/>
      <c r="CPY21" s="418"/>
      <c r="CPZ21" s="418"/>
      <c r="CQA21" s="418"/>
      <c r="CQB21" s="418"/>
      <c r="CQC21" s="418"/>
      <c r="CQD21" s="418"/>
      <c r="CQE21" s="418"/>
      <c r="CQF21" s="418"/>
      <c r="CQG21" s="418"/>
      <c r="CQH21" s="418"/>
      <c r="CQI21" s="418"/>
      <c r="CQJ21" s="418"/>
      <c r="CQK21" s="418"/>
      <c r="CQL21" s="418"/>
      <c r="CQM21" s="418"/>
      <c r="CQN21" s="418"/>
      <c r="CQO21" s="418"/>
      <c r="CQP21" s="418"/>
      <c r="CQQ21" s="418"/>
      <c r="CQR21" s="418"/>
      <c r="CQS21" s="418"/>
      <c r="CQT21" s="418"/>
      <c r="CQU21" s="418"/>
      <c r="CQV21" s="418"/>
      <c r="CQW21" s="418"/>
      <c r="CQX21" s="418"/>
      <c r="CQY21" s="418"/>
      <c r="CQZ21" s="418"/>
      <c r="CRA21" s="418"/>
      <c r="CRB21" s="418"/>
      <c r="CRC21" s="418"/>
      <c r="CRD21" s="418"/>
      <c r="CRE21" s="418"/>
      <c r="CRF21" s="418"/>
      <c r="CRG21" s="418"/>
      <c r="CRH21" s="418"/>
      <c r="CRI21" s="418"/>
      <c r="CRJ21" s="418"/>
      <c r="CRK21" s="418"/>
      <c r="CRL21" s="418"/>
      <c r="CRM21" s="418"/>
      <c r="CRN21" s="418"/>
      <c r="CRO21" s="418"/>
      <c r="CRP21" s="418"/>
      <c r="CRQ21" s="418"/>
      <c r="CRR21" s="418"/>
      <c r="CRS21" s="418"/>
      <c r="CRT21" s="418"/>
      <c r="CRU21" s="418"/>
      <c r="CRV21" s="418"/>
      <c r="CRW21" s="418"/>
      <c r="CRX21" s="418"/>
      <c r="CRY21" s="418"/>
      <c r="CRZ21" s="418"/>
      <c r="CSA21" s="418"/>
      <c r="CSB21" s="418"/>
      <c r="CSC21" s="418"/>
      <c r="CSD21" s="418"/>
      <c r="CSE21" s="418"/>
      <c r="CSF21" s="418"/>
      <c r="CSG21" s="418"/>
      <c r="CSH21" s="418"/>
      <c r="CSI21" s="418"/>
      <c r="CSJ21" s="418"/>
      <c r="CSK21" s="418"/>
      <c r="CSL21" s="418"/>
      <c r="CSM21" s="418"/>
      <c r="CSN21" s="418"/>
      <c r="CSO21" s="418"/>
      <c r="CSP21" s="418"/>
      <c r="CSQ21" s="418"/>
      <c r="CSR21" s="418"/>
      <c r="CSS21" s="418"/>
      <c r="CST21" s="418"/>
      <c r="CSU21" s="418"/>
      <c r="CSV21" s="418"/>
      <c r="CSW21" s="418"/>
      <c r="CSX21" s="418"/>
      <c r="CSY21" s="418"/>
      <c r="CSZ21" s="418"/>
      <c r="CTA21" s="418"/>
      <c r="CTB21" s="418"/>
      <c r="CTC21" s="418"/>
      <c r="CTD21" s="418"/>
      <c r="CTE21" s="418"/>
      <c r="CTF21" s="418"/>
      <c r="CTG21" s="418"/>
      <c r="CTH21" s="418"/>
      <c r="CTI21" s="418"/>
      <c r="CTJ21" s="418"/>
      <c r="CTK21" s="418"/>
      <c r="CTL21" s="418"/>
      <c r="CTM21" s="418"/>
      <c r="CTN21" s="418"/>
      <c r="CTO21" s="418"/>
      <c r="CTP21" s="418"/>
      <c r="CTQ21" s="418"/>
      <c r="CTR21" s="418"/>
      <c r="CTS21" s="418"/>
      <c r="CTT21" s="418"/>
      <c r="CTU21" s="418"/>
      <c r="CTV21" s="418"/>
      <c r="CTW21" s="418"/>
      <c r="CTX21" s="418"/>
      <c r="CTY21" s="418"/>
      <c r="CTZ21" s="418"/>
      <c r="CUA21" s="418"/>
      <c r="CUB21" s="418"/>
      <c r="CUC21" s="418"/>
      <c r="CUD21" s="418"/>
      <c r="CUE21" s="418"/>
      <c r="CUF21" s="418"/>
      <c r="CUG21" s="418"/>
      <c r="CUH21" s="418"/>
      <c r="CUI21" s="418"/>
      <c r="CUJ21" s="418"/>
      <c r="CUK21" s="418"/>
      <c r="CUL21" s="418"/>
      <c r="CUM21" s="418"/>
      <c r="CUN21" s="418"/>
      <c r="CUO21" s="418"/>
      <c r="CUP21" s="418"/>
      <c r="CUQ21" s="418"/>
      <c r="CUR21" s="418"/>
      <c r="CUS21" s="418"/>
      <c r="CUT21" s="418"/>
      <c r="CUU21" s="418"/>
      <c r="CUV21" s="418"/>
      <c r="CUW21" s="418"/>
      <c r="CUX21" s="418"/>
      <c r="CUY21" s="418"/>
      <c r="CUZ21" s="418"/>
      <c r="CVA21" s="418"/>
      <c r="CVB21" s="418"/>
      <c r="CVC21" s="418"/>
      <c r="CVD21" s="418"/>
      <c r="CVE21" s="418"/>
      <c r="CVF21" s="418"/>
      <c r="CVG21" s="418"/>
      <c r="CVH21" s="418"/>
      <c r="CVI21" s="418"/>
      <c r="CVJ21" s="418"/>
      <c r="CVK21" s="418"/>
      <c r="CVL21" s="418"/>
      <c r="CVM21" s="418"/>
      <c r="CVN21" s="418"/>
      <c r="CVO21" s="418"/>
      <c r="CVP21" s="418"/>
      <c r="CVQ21" s="418"/>
      <c r="CVR21" s="418"/>
      <c r="CVS21" s="418"/>
      <c r="CVT21" s="418"/>
      <c r="CVU21" s="418"/>
      <c r="CVV21" s="418"/>
      <c r="CVW21" s="418"/>
      <c r="CVX21" s="418"/>
      <c r="CVY21" s="418"/>
      <c r="CVZ21" s="418"/>
      <c r="CWA21" s="418"/>
      <c r="CWB21" s="418"/>
      <c r="CWC21" s="418"/>
      <c r="CWD21" s="418"/>
      <c r="CWE21" s="418"/>
      <c r="CWF21" s="418"/>
      <c r="CWG21" s="418"/>
      <c r="CWH21" s="418"/>
      <c r="CWI21" s="418"/>
      <c r="CWJ21" s="418"/>
      <c r="CWK21" s="418"/>
      <c r="CWL21" s="418"/>
      <c r="CWM21" s="418"/>
      <c r="CWN21" s="418"/>
      <c r="CWO21" s="418"/>
      <c r="CWP21" s="418"/>
      <c r="CWQ21" s="418"/>
      <c r="CWR21" s="418"/>
      <c r="CWS21" s="418"/>
      <c r="CWT21" s="418"/>
      <c r="CWU21" s="418"/>
      <c r="CWV21" s="418"/>
      <c r="CWW21" s="418"/>
      <c r="CWX21" s="418"/>
      <c r="CWY21" s="418"/>
      <c r="CWZ21" s="418"/>
      <c r="CXA21" s="418"/>
      <c r="CXB21" s="418"/>
      <c r="CXC21" s="418"/>
      <c r="CXD21" s="418"/>
      <c r="CXE21" s="418"/>
      <c r="CXF21" s="418"/>
      <c r="CXG21" s="418"/>
      <c r="CXH21" s="418"/>
      <c r="CXI21" s="418"/>
      <c r="CXJ21" s="418"/>
      <c r="CXK21" s="418"/>
      <c r="CXL21" s="418"/>
      <c r="CXM21" s="418"/>
      <c r="CXN21" s="418"/>
      <c r="CXO21" s="418"/>
      <c r="CXP21" s="418"/>
      <c r="CXQ21" s="418"/>
      <c r="CXR21" s="418"/>
      <c r="CXS21" s="418"/>
      <c r="CXT21" s="418"/>
      <c r="CXU21" s="418"/>
      <c r="CXV21" s="418"/>
      <c r="CXW21" s="418"/>
      <c r="CXX21" s="418"/>
      <c r="CXY21" s="418"/>
      <c r="CXZ21" s="418"/>
      <c r="CYA21" s="418"/>
      <c r="CYB21" s="418"/>
      <c r="CYC21" s="418"/>
      <c r="CYD21" s="418"/>
      <c r="CYE21" s="418"/>
      <c r="CYF21" s="418"/>
      <c r="CYG21" s="418"/>
      <c r="CYH21" s="418"/>
      <c r="CYI21" s="418"/>
      <c r="CYJ21" s="418"/>
      <c r="CYK21" s="418"/>
      <c r="CYL21" s="418"/>
      <c r="CYM21" s="418"/>
      <c r="CYN21" s="418"/>
      <c r="CYO21" s="418"/>
      <c r="CYP21" s="418"/>
      <c r="CYQ21" s="418"/>
      <c r="CYR21" s="418"/>
      <c r="CYS21" s="418"/>
      <c r="CYT21" s="418"/>
      <c r="CYU21" s="418"/>
      <c r="CYV21" s="418"/>
      <c r="CYW21" s="418"/>
      <c r="CYX21" s="418"/>
      <c r="CYY21" s="418"/>
      <c r="CYZ21" s="418"/>
      <c r="CZA21" s="418"/>
      <c r="CZB21" s="418"/>
      <c r="CZC21" s="418"/>
      <c r="CZD21" s="418"/>
      <c r="CZE21" s="418"/>
      <c r="CZF21" s="418"/>
      <c r="CZG21" s="418"/>
      <c r="CZH21" s="418"/>
      <c r="CZI21" s="418"/>
      <c r="CZJ21" s="418"/>
      <c r="CZK21" s="418"/>
      <c r="CZL21" s="418"/>
      <c r="CZM21" s="418"/>
      <c r="CZN21" s="418"/>
      <c r="CZO21" s="418"/>
      <c r="CZP21" s="418"/>
      <c r="CZQ21" s="418"/>
      <c r="CZR21" s="418"/>
      <c r="CZS21" s="418"/>
      <c r="CZT21" s="418"/>
      <c r="CZU21" s="418"/>
      <c r="CZV21" s="418"/>
      <c r="CZW21" s="418"/>
      <c r="CZX21" s="418"/>
      <c r="CZY21" s="418"/>
      <c r="CZZ21" s="418"/>
      <c r="DAA21" s="418"/>
      <c r="DAB21" s="418"/>
      <c r="DAC21" s="418"/>
      <c r="DAD21" s="418"/>
      <c r="DAE21" s="418"/>
      <c r="DAF21" s="418"/>
      <c r="DAG21" s="418"/>
      <c r="DAH21" s="418"/>
      <c r="DAI21" s="418"/>
      <c r="DAJ21" s="418"/>
      <c r="DAK21" s="418"/>
      <c r="DAL21" s="418"/>
      <c r="DAM21" s="418"/>
      <c r="DAN21" s="418"/>
      <c r="DAO21" s="418"/>
      <c r="DAP21" s="418"/>
      <c r="DAQ21" s="418"/>
      <c r="DAR21" s="418"/>
      <c r="DAS21" s="418"/>
      <c r="DAT21" s="418"/>
      <c r="DAU21" s="418"/>
      <c r="DAV21" s="418"/>
      <c r="DAW21" s="418"/>
      <c r="DAX21" s="418"/>
      <c r="DAY21" s="418"/>
      <c r="DAZ21" s="418"/>
      <c r="DBA21" s="418"/>
      <c r="DBB21" s="418"/>
      <c r="DBC21" s="418"/>
      <c r="DBD21" s="418"/>
      <c r="DBE21" s="418"/>
      <c r="DBF21" s="418"/>
      <c r="DBG21" s="418"/>
      <c r="DBH21" s="418"/>
      <c r="DBI21" s="418"/>
      <c r="DBJ21" s="418"/>
      <c r="DBK21" s="418"/>
      <c r="DBL21" s="418"/>
      <c r="DBM21" s="418"/>
      <c r="DBN21" s="418"/>
      <c r="DBO21" s="418"/>
      <c r="DBP21" s="418"/>
      <c r="DBQ21" s="418"/>
      <c r="DBR21" s="418"/>
      <c r="DBS21" s="418"/>
      <c r="DBT21" s="418"/>
      <c r="DBU21" s="418"/>
      <c r="DBV21" s="418"/>
      <c r="DBW21" s="418"/>
      <c r="DBX21" s="418"/>
      <c r="DBY21" s="418"/>
      <c r="DBZ21" s="418"/>
      <c r="DCA21" s="418"/>
      <c r="DCB21" s="418"/>
      <c r="DCC21" s="418"/>
      <c r="DCD21" s="418"/>
      <c r="DCE21" s="418"/>
      <c r="DCF21" s="418"/>
      <c r="DCG21" s="418"/>
      <c r="DCH21" s="418"/>
      <c r="DCI21" s="418"/>
      <c r="DCJ21" s="418"/>
      <c r="DCK21" s="418"/>
      <c r="DCL21" s="418"/>
      <c r="DCM21" s="418"/>
      <c r="DCN21" s="418"/>
      <c r="DCO21" s="418"/>
      <c r="DCP21" s="418"/>
      <c r="DCQ21" s="418"/>
      <c r="DCR21" s="418"/>
      <c r="DCS21" s="418"/>
      <c r="DCT21" s="418"/>
      <c r="DCU21" s="418"/>
      <c r="DCV21" s="418"/>
      <c r="DCW21" s="418"/>
      <c r="DCX21" s="418"/>
      <c r="DCY21" s="418"/>
      <c r="DCZ21" s="418"/>
      <c r="DDA21" s="418"/>
      <c r="DDB21" s="418"/>
      <c r="DDC21" s="418"/>
      <c r="DDD21" s="418"/>
      <c r="DDE21" s="418"/>
      <c r="DDF21" s="418"/>
      <c r="DDG21" s="418"/>
      <c r="DDH21" s="418"/>
      <c r="DDI21" s="418"/>
      <c r="DDJ21" s="418"/>
      <c r="DDK21" s="418"/>
      <c r="DDL21" s="418"/>
      <c r="DDM21" s="418"/>
      <c r="DDN21" s="418"/>
      <c r="DDO21" s="418"/>
      <c r="DDP21" s="418"/>
      <c r="DDQ21" s="418"/>
      <c r="DDR21" s="418"/>
      <c r="DDS21" s="418"/>
      <c r="DDT21" s="418"/>
      <c r="DDU21" s="418"/>
      <c r="DDV21" s="418"/>
      <c r="DDW21" s="418"/>
      <c r="DDX21" s="418"/>
      <c r="DDY21" s="418"/>
      <c r="DDZ21" s="418"/>
      <c r="DEA21" s="418"/>
      <c r="DEB21" s="418"/>
      <c r="DEC21" s="418"/>
      <c r="DED21" s="418"/>
      <c r="DEE21" s="418"/>
      <c r="DEF21" s="418"/>
      <c r="DEG21" s="418"/>
      <c r="DEH21" s="418"/>
      <c r="DEI21" s="418"/>
      <c r="DEJ21" s="418"/>
      <c r="DEK21" s="418"/>
      <c r="DEL21" s="418"/>
      <c r="DEM21" s="418"/>
      <c r="DEN21" s="418"/>
      <c r="DEO21" s="418"/>
      <c r="DEP21" s="418"/>
      <c r="DEQ21" s="418"/>
      <c r="DER21" s="418"/>
      <c r="DES21" s="418"/>
      <c r="DET21" s="418"/>
      <c r="DEU21" s="418"/>
      <c r="DEV21" s="418"/>
      <c r="DEW21" s="418"/>
      <c r="DEX21" s="418"/>
      <c r="DEY21" s="418"/>
      <c r="DEZ21" s="418"/>
      <c r="DFA21" s="418"/>
      <c r="DFB21" s="418"/>
      <c r="DFC21" s="418"/>
      <c r="DFD21" s="418"/>
      <c r="DFE21" s="418"/>
      <c r="DFF21" s="418"/>
      <c r="DFG21" s="418"/>
      <c r="DFH21" s="418"/>
      <c r="DFI21" s="418"/>
      <c r="DFJ21" s="418"/>
      <c r="DFK21" s="418"/>
      <c r="DFL21" s="418"/>
      <c r="DFM21" s="418"/>
      <c r="DFN21" s="418"/>
      <c r="DFO21" s="418"/>
      <c r="DFP21" s="418"/>
      <c r="DFQ21" s="418"/>
      <c r="DFR21" s="418"/>
      <c r="DFS21" s="418"/>
      <c r="DFT21" s="418"/>
      <c r="DFU21" s="418"/>
      <c r="DFV21" s="418"/>
      <c r="DFW21" s="418"/>
      <c r="DFX21" s="418"/>
      <c r="DFY21" s="418"/>
      <c r="DFZ21" s="418"/>
      <c r="DGA21" s="418"/>
      <c r="DGB21" s="418"/>
      <c r="DGC21" s="418"/>
      <c r="DGD21" s="418"/>
      <c r="DGE21" s="418"/>
      <c r="DGF21" s="418"/>
      <c r="DGG21" s="418"/>
      <c r="DGH21" s="418"/>
      <c r="DGI21" s="418"/>
      <c r="DGJ21" s="418"/>
      <c r="DGK21" s="418"/>
      <c r="DGL21" s="418"/>
      <c r="DGM21" s="418"/>
      <c r="DGN21" s="418"/>
      <c r="DGO21" s="418"/>
      <c r="DGP21" s="418"/>
      <c r="DGQ21" s="418"/>
      <c r="DGR21" s="418"/>
      <c r="DGS21" s="418"/>
      <c r="DGT21" s="418"/>
      <c r="DGU21" s="418"/>
      <c r="DGV21" s="418"/>
      <c r="DGW21" s="418"/>
      <c r="DGX21" s="418"/>
      <c r="DGY21" s="418"/>
      <c r="DGZ21" s="418"/>
      <c r="DHA21" s="418"/>
      <c r="DHB21" s="418"/>
      <c r="DHC21" s="418"/>
      <c r="DHD21" s="418"/>
      <c r="DHE21" s="418"/>
      <c r="DHF21" s="418"/>
      <c r="DHG21" s="418"/>
      <c r="DHH21" s="418"/>
      <c r="DHI21" s="418"/>
      <c r="DHJ21" s="418"/>
      <c r="DHK21" s="418"/>
      <c r="DHL21" s="418"/>
      <c r="DHM21" s="418"/>
      <c r="DHN21" s="418"/>
      <c r="DHO21" s="418"/>
      <c r="DHP21" s="418"/>
      <c r="DHQ21" s="418"/>
      <c r="DHR21" s="418"/>
      <c r="DHS21" s="418"/>
      <c r="DHT21" s="418"/>
      <c r="DHU21" s="418"/>
      <c r="DHV21" s="418"/>
      <c r="DHW21" s="418"/>
      <c r="DHX21" s="418"/>
      <c r="DHY21" s="418"/>
      <c r="DHZ21" s="418"/>
      <c r="DIA21" s="418"/>
      <c r="DIB21" s="418"/>
      <c r="DIC21" s="418"/>
      <c r="DID21" s="418"/>
      <c r="DIE21" s="418"/>
      <c r="DIF21" s="418"/>
      <c r="DIG21" s="418"/>
      <c r="DIH21" s="418"/>
      <c r="DII21" s="418"/>
      <c r="DIJ21" s="418"/>
      <c r="DIK21" s="418"/>
      <c r="DIL21" s="418"/>
      <c r="DIM21" s="418"/>
      <c r="DIN21" s="418"/>
      <c r="DIO21" s="418"/>
      <c r="DIP21" s="418"/>
      <c r="DIQ21" s="418"/>
      <c r="DIR21" s="418"/>
      <c r="DIS21" s="418"/>
      <c r="DIT21" s="418"/>
      <c r="DIU21" s="418"/>
      <c r="DIV21" s="418"/>
      <c r="DIW21" s="418"/>
      <c r="DIX21" s="418"/>
      <c r="DIY21" s="418"/>
      <c r="DIZ21" s="418"/>
      <c r="DJA21" s="418"/>
      <c r="DJB21" s="418"/>
      <c r="DJC21" s="418"/>
      <c r="DJD21" s="418"/>
      <c r="DJE21" s="418"/>
      <c r="DJF21" s="418"/>
      <c r="DJG21" s="418"/>
      <c r="DJH21" s="418"/>
      <c r="DJI21" s="418"/>
      <c r="DJJ21" s="418"/>
      <c r="DJK21" s="418"/>
      <c r="DJL21" s="418"/>
      <c r="DJM21" s="418"/>
      <c r="DJN21" s="418"/>
      <c r="DJO21" s="418"/>
      <c r="DJP21" s="418"/>
      <c r="DJQ21" s="418"/>
      <c r="DJR21" s="418"/>
      <c r="DJS21" s="418"/>
      <c r="DJT21" s="418"/>
      <c r="DJU21" s="418"/>
      <c r="DJV21" s="418"/>
      <c r="DJW21" s="418"/>
      <c r="DJX21" s="418"/>
      <c r="DJY21" s="418"/>
      <c r="DJZ21" s="418"/>
      <c r="DKA21" s="418"/>
      <c r="DKB21" s="418"/>
      <c r="DKC21" s="418"/>
      <c r="DKD21" s="418"/>
      <c r="DKE21" s="418"/>
      <c r="DKF21" s="418"/>
      <c r="DKG21" s="418"/>
      <c r="DKH21" s="418"/>
      <c r="DKI21" s="418"/>
      <c r="DKJ21" s="418"/>
      <c r="DKK21" s="418"/>
      <c r="DKL21" s="418"/>
      <c r="DKM21" s="418"/>
      <c r="DKN21" s="418"/>
      <c r="DKO21" s="418"/>
      <c r="DKP21" s="418"/>
      <c r="DKQ21" s="418"/>
      <c r="DKR21" s="418"/>
      <c r="DKS21" s="418"/>
      <c r="DKT21" s="418"/>
      <c r="DKU21" s="418"/>
      <c r="DKV21" s="418"/>
      <c r="DKW21" s="418"/>
      <c r="DKX21" s="418"/>
      <c r="DKY21" s="418"/>
      <c r="DKZ21" s="418"/>
      <c r="DLA21" s="418"/>
      <c r="DLB21" s="418"/>
      <c r="DLC21" s="418"/>
      <c r="DLD21" s="418"/>
      <c r="DLE21" s="418"/>
      <c r="DLF21" s="418"/>
      <c r="DLG21" s="418"/>
      <c r="DLH21" s="418"/>
      <c r="DLI21" s="418"/>
      <c r="DLJ21" s="418"/>
      <c r="DLK21" s="418"/>
      <c r="DLL21" s="418"/>
      <c r="DLM21" s="418"/>
      <c r="DLN21" s="418"/>
      <c r="DLO21" s="418"/>
      <c r="DLP21" s="418"/>
      <c r="DLQ21" s="418"/>
      <c r="DLR21" s="418"/>
      <c r="DLS21" s="418"/>
      <c r="DLT21" s="418"/>
      <c r="DLU21" s="418"/>
      <c r="DLV21" s="418"/>
      <c r="DLW21" s="418"/>
      <c r="DLX21" s="418"/>
      <c r="DLY21" s="418"/>
      <c r="DLZ21" s="418"/>
      <c r="DMA21" s="418"/>
      <c r="DMB21" s="418"/>
      <c r="DMC21" s="418"/>
      <c r="DMD21" s="418"/>
      <c r="DME21" s="418"/>
      <c r="DMF21" s="418"/>
      <c r="DMG21" s="418"/>
      <c r="DMH21" s="418"/>
      <c r="DMI21" s="418"/>
      <c r="DMJ21" s="418"/>
      <c r="DMK21" s="418"/>
      <c r="DML21" s="418"/>
      <c r="DMM21" s="418"/>
      <c r="DMN21" s="418"/>
      <c r="DMO21" s="418"/>
      <c r="DMP21" s="418"/>
      <c r="DMQ21" s="418"/>
      <c r="DMR21" s="418"/>
      <c r="DMS21" s="418"/>
      <c r="DMT21" s="418"/>
      <c r="DMU21" s="418"/>
      <c r="DMV21" s="418"/>
      <c r="DMW21" s="418"/>
      <c r="DMX21" s="418"/>
      <c r="DMY21" s="418"/>
      <c r="DMZ21" s="418"/>
      <c r="DNA21" s="418"/>
      <c r="DNB21" s="418"/>
      <c r="DNC21" s="418"/>
      <c r="DND21" s="418"/>
      <c r="DNE21" s="418"/>
      <c r="DNF21" s="418"/>
      <c r="DNG21" s="418"/>
      <c r="DNH21" s="418"/>
      <c r="DNI21" s="418"/>
      <c r="DNJ21" s="418"/>
      <c r="DNK21" s="418"/>
      <c r="DNL21" s="418"/>
      <c r="DNM21" s="418"/>
      <c r="DNN21" s="418"/>
      <c r="DNO21" s="418"/>
      <c r="DNP21" s="418"/>
      <c r="DNQ21" s="418"/>
      <c r="DNR21" s="418"/>
      <c r="DNS21" s="418"/>
      <c r="DNT21" s="418"/>
      <c r="DNU21" s="418"/>
      <c r="DNV21" s="418"/>
      <c r="DNW21" s="418"/>
      <c r="DNX21" s="418"/>
      <c r="DNY21" s="418"/>
      <c r="DNZ21" s="418"/>
      <c r="DOA21" s="418"/>
      <c r="DOB21" s="418"/>
      <c r="DOC21" s="418"/>
      <c r="DOD21" s="418"/>
      <c r="DOE21" s="418"/>
      <c r="DOF21" s="418"/>
      <c r="DOG21" s="418"/>
      <c r="DOH21" s="418"/>
      <c r="DOI21" s="418"/>
      <c r="DOJ21" s="418"/>
      <c r="DOK21" s="418"/>
      <c r="DOL21" s="418"/>
      <c r="DOM21" s="418"/>
      <c r="DON21" s="418"/>
      <c r="DOO21" s="418"/>
      <c r="DOP21" s="418"/>
      <c r="DOQ21" s="418"/>
      <c r="DOR21" s="418"/>
      <c r="DOS21" s="418"/>
      <c r="DOT21" s="418"/>
      <c r="DOU21" s="418"/>
      <c r="DOV21" s="418"/>
      <c r="DOW21" s="418"/>
      <c r="DOX21" s="418"/>
      <c r="DOY21" s="418"/>
      <c r="DOZ21" s="418"/>
      <c r="DPA21" s="418"/>
      <c r="DPB21" s="418"/>
      <c r="DPC21" s="418"/>
      <c r="DPD21" s="418"/>
      <c r="DPE21" s="418"/>
      <c r="DPF21" s="418"/>
      <c r="DPG21" s="418"/>
      <c r="DPH21" s="418"/>
      <c r="DPI21" s="418"/>
      <c r="DPJ21" s="418"/>
      <c r="DPK21" s="418"/>
      <c r="DPL21" s="418"/>
      <c r="DPM21" s="418"/>
      <c r="DPN21" s="418"/>
      <c r="DPO21" s="418"/>
      <c r="DPP21" s="418"/>
      <c r="DPQ21" s="418"/>
      <c r="DPR21" s="418"/>
      <c r="DPS21" s="418"/>
      <c r="DPT21" s="418"/>
      <c r="DPU21" s="418"/>
      <c r="DPV21" s="418"/>
      <c r="DPW21" s="418"/>
      <c r="DPX21" s="418"/>
      <c r="DPY21" s="418"/>
      <c r="DPZ21" s="418"/>
      <c r="DQA21" s="418"/>
      <c r="DQB21" s="418"/>
      <c r="DQC21" s="418"/>
      <c r="DQD21" s="418"/>
      <c r="DQE21" s="418"/>
      <c r="DQF21" s="418"/>
      <c r="DQG21" s="418"/>
      <c r="DQH21" s="418"/>
      <c r="DQI21" s="418"/>
      <c r="DQJ21" s="418"/>
      <c r="DQK21" s="418"/>
      <c r="DQL21" s="418"/>
      <c r="DQM21" s="418"/>
      <c r="DQN21" s="418"/>
      <c r="DQO21" s="418"/>
      <c r="DQP21" s="418"/>
      <c r="DQQ21" s="418"/>
      <c r="DQR21" s="418"/>
      <c r="DQS21" s="418"/>
      <c r="DQT21" s="418"/>
      <c r="DQU21" s="418"/>
      <c r="DQV21" s="418"/>
      <c r="DQW21" s="418"/>
      <c r="DQX21" s="418"/>
      <c r="DQY21" s="418"/>
      <c r="DQZ21" s="418"/>
      <c r="DRA21" s="418"/>
      <c r="DRB21" s="418"/>
      <c r="DRC21" s="418"/>
      <c r="DRD21" s="418"/>
      <c r="DRE21" s="418"/>
      <c r="DRF21" s="418"/>
      <c r="DRG21" s="418"/>
      <c r="DRH21" s="418"/>
      <c r="DRI21" s="418"/>
      <c r="DRJ21" s="418"/>
      <c r="DRK21" s="418"/>
      <c r="DRL21" s="418"/>
      <c r="DRM21" s="418"/>
      <c r="DRN21" s="418"/>
      <c r="DRO21" s="418"/>
      <c r="DRP21" s="418"/>
      <c r="DRQ21" s="418"/>
      <c r="DRR21" s="418"/>
      <c r="DRS21" s="418"/>
      <c r="DRT21" s="418"/>
      <c r="DRU21" s="418"/>
      <c r="DRV21" s="418"/>
      <c r="DRW21" s="418"/>
      <c r="DRX21" s="418"/>
      <c r="DRY21" s="418"/>
      <c r="DRZ21" s="418"/>
      <c r="DSA21" s="418"/>
      <c r="DSB21" s="418"/>
      <c r="DSC21" s="418"/>
      <c r="DSD21" s="418"/>
      <c r="DSE21" s="418"/>
      <c r="DSF21" s="418"/>
      <c r="DSG21" s="418"/>
      <c r="DSH21" s="418"/>
      <c r="DSI21" s="418"/>
      <c r="DSJ21" s="418"/>
      <c r="DSK21" s="418"/>
      <c r="DSL21" s="418"/>
      <c r="DSM21" s="418"/>
      <c r="DSN21" s="418"/>
      <c r="DSO21" s="418"/>
      <c r="DSP21" s="418"/>
      <c r="DSQ21" s="418"/>
      <c r="DSR21" s="418"/>
      <c r="DSS21" s="418"/>
      <c r="DST21" s="418"/>
      <c r="DSU21" s="418"/>
      <c r="DSV21" s="418"/>
      <c r="DSW21" s="418"/>
      <c r="DSX21" s="418"/>
      <c r="DSY21" s="418"/>
      <c r="DSZ21" s="418"/>
      <c r="DTA21" s="418"/>
      <c r="DTB21" s="418"/>
      <c r="DTC21" s="418"/>
      <c r="DTD21" s="418"/>
      <c r="DTE21" s="418"/>
      <c r="DTF21" s="418"/>
      <c r="DTG21" s="418"/>
      <c r="DTH21" s="418"/>
      <c r="DTI21" s="418"/>
      <c r="DTJ21" s="418"/>
      <c r="DTK21" s="418"/>
      <c r="DTL21" s="418"/>
      <c r="DTM21" s="418"/>
      <c r="DTN21" s="418"/>
      <c r="DTO21" s="418"/>
      <c r="DTP21" s="418"/>
      <c r="DTQ21" s="418"/>
      <c r="DTR21" s="418"/>
      <c r="DTS21" s="418"/>
      <c r="DTT21" s="418"/>
      <c r="DTU21" s="418"/>
      <c r="DTV21" s="418"/>
      <c r="DTW21" s="418"/>
      <c r="DTX21" s="418"/>
      <c r="DTY21" s="418"/>
      <c r="DTZ21" s="418"/>
      <c r="DUA21" s="418"/>
      <c r="DUB21" s="418"/>
      <c r="DUC21" s="418"/>
      <c r="DUD21" s="418"/>
      <c r="DUE21" s="418"/>
      <c r="DUF21" s="418"/>
      <c r="DUG21" s="418"/>
      <c r="DUH21" s="418"/>
      <c r="DUI21" s="418"/>
      <c r="DUJ21" s="418"/>
      <c r="DUK21" s="418"/>
      <c r="DUL21" s="418"/>
      <c r="DUM21" s="418"/>
      <c r="DUN21" s="418"/>
      <c r="DUO21" s="418"/>
      <c r="DUP21" s="418"/>
      <c r="DUQ21" s="418"/>
      <c r="DUR21" s="418"/>
      <c r="DUS21" s="418"/>
      <c r="DUT21" s="418"/>
      <c r="DUU21" s="418"/>
      <c r="DUV21" s="418"/>
      <c r="DUW21" s="418"/>
      <c r="DUX21" s="418"/>
      <c r="DUY21" s="418"/>
      <c r="DUZ21" s="418"/>
      <c r="DVA21" s="418"/>
      <c r="DVB21" s="418"/>
      <c r="DVC21" s="418"/>
      <c r="DVD21" s="418"/>
      <c r="DVE21" s="418"/>
      <c r="DVF21" s="418"/>
      <c r="DVG21" s="418"/>
      <c r="DVH21" s="418"/>
      <c r="DVI21" s="418"/>
      <c r="DVJ21" s="418"/>
      <c r="DVK21" s="418"/>
      <c r="DVL21" s="418"/>
      <c r="DVM21" s="418"/>
      <c r="DVN21" s="418"/>
      <c r="DVO21" s="418"/>
      <c r="DVP21" s="418"/>
      <c r="DVQ21" s="418"/>
      <c r="DVR21" s="418"/>
      <c r="DVS21" s="418"/>
      <c r="DVT21" s="418"/>
      <c r="DVU21" s="418"/>
      <c r="DVV21" s="418"/>
      <c r="DVW21" s="418"/>
      <c r="DVX21" s="418"/>
      <c r="DVY21" s="418"/>
      <c r="DVZ21" s="418"/>
      <c r="DWA21" s="418"/>
      <c r="DWB21" s="418"/>
      <c r="DWC21" s="418"/>
      <c r="DWD21" s="418"/>
      <c r="DWE21" s="418"/>
      <c r="DWF21" s="418"/>
      <c r="DWG21" s="418"/>
      <c r="DWH21" s="418"/>
      <c r="DWI21" s="418"/>
      <c r="DWJ21" s="418"/>
      <c r="DWK21" s="418"/>
      <c r="DWL21" s="418"/>
      <c r="DWM21" s="418"/>
      <c r="DWN21" s="418"/>
      <c r="DWO21" s="418"/>
      <c r="DWP21" s="418"/>
      <c r="DWQ21" s="418"/>
      <c r="DWR21" s="418"/>
      <c r="DWS21" s="418"/>
      <c r="DWT21" s="418"/>
      <c r="DWU21" s="418"/>
      <c r="DWV21" s="418"/>
      <c r="DWW21" s="418"/>
      <c r="DWX21" s="418"/>
      <c r="DWY21" s="418"/>
      <c r="DWZ21" s="418"/>
      <c r="DXA21" s="418"/>
      <c r="DXB21" s="418"/>
      <c r="DXC21" s="418"/>
      <c r="DXD21" s="418"/>
      <c r="DXE21" s="418"/>
      <c r="DXF21" s="418"/>
      <c r="DXG21" s="418"/>
      <c r="DXH21" s="418"/>
      <c r="DXI21" s="418"/>
      <c r="DXJ21" s="418"/>
      <c r="DXK21" s="418"/>
      <c r="DXL21" s="418"/>
      <c r="DXM21" s="418"/>
      <c r="DXN21" s="418"/>
      <c r="DXO21" s="418"/>
      <c r="DXP21" s="418"/>
      <c r="DXQ21" s="418"/>
      <c r="DXR21" s="418"/>
      <c r="DXS21" s="418"/>
      <c r="DXT21" s="418"/>
      <c r="DXU21" s="418"/>
      <c r="DXV21" s="418"/>
      <c r="DXW21" s="418"/>
      <c r="DXX21" s="418"/>
      <c r="DXY21" s="418"/>
      <c r="DXZ21" s="418"/>
      <c r="DYA21" s="418"/>
      <c r="DYB21" s="418"/>
      <c r="DYC21" s="418"/>
      <c r="DYD21" s="418"/>
      <c r="DYE21" s="418"/>
      <c r="DYF21" s="418"/>
      <c r="DYG21" s="418"/>
      <c r="DYH21" s="418"/>
      <c r="DYI21" s="418"/>
      <c r="DYJ21" s="418"/>
      <c r="DYK21" s="418"/>
      <c r="DYL21" s="418"/>
      <c r="DYM21" s="418"/>
      <c r="DYN21" s="418"/>
      <c r="DYO21" s="418"/>
      <c r="DYP21" s="418"/>
      <c r="DYQ21" s="418"/>
      <c r="DYR21" s="418"/>
      <c r="DYS21" s="418"/>
      <c r="DYT21" s="418"/>
      <c r="DYU21" s="418"/>
      <c r="DYV21" s="418"/>
      <c r="DYW21" s="418"/>
      <c r="DYX21" s="418"/>
      <c r="DYY21" s="418"/>
      <c r="DYZ21" s="418"/>
      <c r="DZA21" s="418"/>
      <c r="DZB21" s="418"/>
      <c r="DZC21" s="418"/>
      <c r="DZD21" s="418"/>
      <c r="DZE21" s="418"/>
      <c r="DZF21" s="418"/>
      <c r="DZG21" s="418"/>
      <c r="DZH21" s="418"/>
      <c r="DZI21" s="418"/>
      <c r="DZJ21" s="418"/>
      <c r="DZK21" s="418"/>
      <c r="DZL21" s="418"/>
      <c r="DZM21" s="418"/>
      <c r="DZN21" s="418"/>
      <c r="DZO21" s="418"/>
      <c r="DZP21" s="418"/>
      <c r="DZQ21" s="418"/>
      <c r="DZR21" s="418"/>
      <c r="DZS21" s="418"/>
      <c r="DZT21" s="418"/>
      <c r="DZU21" s="418"/>
      <c r="DZV21" s="418"/>
      <c r="DZW21" s="418"/>
      <c r="DZX21" s="418"/>
      <c r="DZY21" s="418"/>
      <c r="DZZ21" s="418"/>
      <c r="EAA21" s="418"/>
      <c r="EAB21" s="418"/>
      <c r="EAC21" s="418"/>
      <c r="EAD21" s="418"/>
      <c r="EAE21" s="418"/>
      <c r="EAF21" s="418"/>
      <c r="EAG21" s="418"/>
      <c r="EAH21" s="418"/>
      <c r="EAI21" s="418"/>
      <c r="EAJ21" s="418"/>
      <c r="EAK21" s="418"/>
      <c r="EAL21" s="418"/>
      <c r="EAM21" s="418"/>
      <c r="EAN21" s="418"/>
      <c r="EAO21" s="418"/>
      <c r="EAP21" s="418"/>
      <c r="EAQ21" s="418"/>
      <c r="EAR21" s="418"/>
      <c r="EAS21" s="418"/>
      <c r="EAT21" s="418"/>
      <c r="EAU21" s="418"/>
      <c r="EAV21" s="418"/>
      <c r="EAW21" s="418"/>
      <c r="EAX21" s="418"/>
      <c r="EAY21" s="418"/>
      <c r="EAZ21" s="418"/>
      <c r="EBA21" s="418"/>
      <c r="EBB21" s="418"/>
      <c r="EBC21" s="418"/>
      <c r="EBD21" s="418"/>
      <c r="EBE21" s="418"/>
      <c r="EBF21" s="418"/>
      <c r="EBG21" s="418"/>
      <c r="EBH21" s="418"/>
      <c r="EBI21" s="418"/>
      <c r="EBJ21" s="418"/>
      <c r="EBK21" s="418"/>
      <c r="EBL21" s="418"/>
      <c r="EBM21" s="418"/>
      <c r="EBN21" s="418"/>
      <c r="EBO21" s="418"/>
      <c r="EBP21" s="418"/>
      <c r="EBQ21" s="418"/>
      <c r="EBR21" s="418"/>
      <c r="EBS21" s="418"/>
      <c r="EBT21" s="418"/>
      <c r="EBU21" s="418"/>
      <c r="EBV21" s="418"/>
      <c r="EBW21" s="418"/>
      <c r="EBX21" s="418"/>
      <c r="EBY21" s="418"/>
      <c r="EBZ21" s="418"/>
      <c r="ECA21" s="418"/>
      <c r="ECB21" s="418"/>
      <c r="ECC21" s="418"/>
      <c r="ECD21" s="418"/>
      <c r="ECE21" s="418"/>
      <c r="ECF21" s="418"/>
      <c r="ECG21" s="418"/>
      <c r="ECH21" s="418"/>
      <c r="ECI21" s="418"/>
      <c r="ECJ21" s="418"/>
      <c r="ECK21" s="418"/>
      <c r="ECL21" s="418"/>
      <c r="ECM21" s="418"/>
      <c r="ECN21" s="418"/>
      <c r="ECO21" s="418"/>
      <c r="ECP21" s="418"/>
      <c r="ECQ21" s="418"/>
      <c r="ECR21" s="418"/>
      <c r="ECS21" s="418"/>
      <c r="ECT21" s="418"/>
      <c r="ECU21" s="418"/>
      <c r="ECV21" s="418"/>
      <c r="ECW21" s="418"/>
      <c r="ECX21" s="418"/>
      <c r="ECY21" s="418"/>
      <c r="ECZ21" s="418"/>
      <c r="EDA21" s="418"/>
      <c r="EDB21" s="418"/>
      <c r="EDC21" s="418"/>
      <c r="EDD21" s="418"/>
      <c r="EDE21" s="418"/>
      <c r="EDF21" s="418"/>
      <c r="EDG21" s="418"/>
      <c r="EDH21" s="418"/>
      <c r="EDI21" s="418"/>
      <c r="EDJ21" s="418"/>
      <c r="EDK21" s="418"/>
      <c r="EDL21" s="418"/>
      <c r="EDM21" s="418"/>
      <c r="EDN21" s="418"/>
      <c r="EDO21" s="418"/>
      <c r="EDP21" s="418"/>
      <c r="EDQ21" s="418"/>
      <c r="EDR21" s="418"/>
      <c r="EDS21" s="418"/>
      <c r="EDT21" s="418"/>
      <c r="EDU21" s="418"/>
      <c r="EDV21" s="418"/>
      <c r="EDW21" s="418"/>
      <c r="EDX21" s="418"/>
      <c r="EDY21" s="418"/>
      <c r="EDZ21" s="418"/>
      <c r="EEA21" s="418"/>
      <c r="EEB21" s="418"/>
      <c r="EEC21" s="418"/>
      <c r="EED21" s="418"/>
      <c r="EEE21" s="418"/>
      <c r="EEF21" s="418"/>
      <c r="EEG21" s="418"/>
      <c r="EEH21" s="418"/>
      <c r="EEI21" s="418"/>
      <c r="EEJ21" s="418"/>
      <c r="EEK21" s="418"/>
      <c r="EEL21" s="418"/>
      <c r="EEM21" s="418"/>
      <c r="EEN21" s="418"/>
      <c r="EEO21" s="418"/>
      <c r="EEP21" s="418"/>
      <c r="EEQ21" s="418"/>
      <c r="EER21" s="418"/>
      <c r="EES21" s="418"/>
      <c r="EET21" s="418"/>
      <c r="EEU21" s="418"/>
      <c r="EEV21" s="418"/>
      <c r="EEW21" s="418"/>
      <c r="EEX21" s="418"/>
      <c r="EEY21" s="418"/>
      <c r="EEZ21" s="418"/>
      <c r="EFA21" s="418"/>
      <c r="EFB21" s="418"/>
      <c r="EFC21" s="418"/>
      <c r="EFD21" s="418"/>
      <c r="EFE21" s="418"/>
      <c r="EFF21" s="418"/>
      <c r="EFG21" s="418"/>
      <c r="EFH21" s="418"/>
      <c r="EFI21" s="418"/>
      <c r="EFJ21" s="418"/>
      <c r="EFK21" s="418"/>
      <c r="EFL21" s="418"/>
      <c r="EFM21" s="418"/>
      <c r="EFN21" s="418"/>
      <c r="EFO21" s="418"/>
      <c r="EFP21" s="418"/>
      <c r="EFQ21" s="418"/>
      <c r="EFR21" s="418"/>
      <c r="EFS21" s="418"/>
      <c r="EFT21" s="418"/>
      <c r="EFU21" s="418"/>
      <c r="EFV21" s="418"/>
      <c r="EFW21" s="418"/>
      <c r="EFX21" s="418"/>
      <c r="EFY21" s="418"/>
      <c r="EFZ21" s="418"/>
      <c r="EGA21" s="418"/>
      <c r="EGB21" s="418"/>
      <c r="EGC21" s="418"/>
      <c r="EGD21" s="418"/>
      <c r="EGE21" s="418"/>
      <c r="EGF21" s="418"/>
      <c r="EGG21" s="418"/>
      <c r="EGH21" s="418"/>
      <c r="EGI21" s="418"/>
      <c r="EGJ21" s="418"/>
      <c r="EGK21" s="418"/>
      <c r="EGL21" s="418"/>
      <c r="EGM21" s="418"/>
      <c r="EGN21" s="418"/>
      <c r="EGO21" s="418"/>
      <c r="EGP21" s="418"/>
      <c r="EGQ21" s="418"/>
      <c r="EGR21" s="418"/>
      <c r="EGS21" s="418"/>
      <c r="EGT21" s="418"/>
      <c r="EGU21" s="418"/>
      <c r="EGV21" s="418"/>
      <c r="EGW21" s="418"/>
      <c r="EGX21" s="418"/>
      <c r="EGY21" s="418"/>
      <c r="EGZ21" s="418"/>
      <c r="EHA21" s="418"/>
      <c r="EHB21" s="418"/>
      <c r="EHC21" s="418"/>
      <c r="EHD21" s="418"/>
      <c r="EHE21" s="418"/>
      <c r="EHF21" s="418"/>
      <c r="EHG21" s="418"/>
      <c r="EHH21" s="418"/>
      <c r="EHI21" s="418"/>
      <c r="EHJ21" s="418"/>
      <c r="EHK21" s="418"/>
      <c r="EHL21" s="418"/>
      <c r="EHM21" s="418"/>
      <c r="EHN21" s="418"/>
      <c r="EHO21" s="418"/>
      <c r="EHP21" s="418"/>
      <c r="EHQ21" s="418"/>
      <c r="EHR21" s="418"/>
      <c r="EHS21" s="418"/>
      <c r="EHT21" s="418"/>
      <c r="EHU21" s="418"/>
      <c r="EHV21" s="418"/>
      <c r="EHW21" s="418"/>
      <c r="EHX21" s="418"/>
      <c r="EHY21" s="418"/>
      <c r="EHZ21" s="418"/>
      <c r="EIA21" s="418"/>
      <c r="EIB21" s="418"/>
      <c r="EIC21" s="418"/>
      <c r="EID21" s="418"/>
      <c r="EIE21" s="418"/>
      <c r="EIF21" s="418"/>
      <c r="EIG21" s="418"/>
      <c r="EIH21" s="418"/>
      <c r="EII21" s="418"/>
      <c r="EIJ21" s="418"/>
      <c r="EIK21" s="418"/>
      <c r="EIL21" s="418"/>
      <c r="EIM21" s="418"/>
      <c r="EIN21" s="418"/>
      <c r="EIO21" s="418"/>
      <c r="EIP21" s="418"/>
      <c r="EIQ21" s="418"/>
      <c r="EIR21" s="418"/>
      <c r="EIS21" s="418"/>
      <c r="EIT21" s="418"/>
      <c r="EIU21" s="418"/>
      <c r="EIV21" s="418"/>
      <c r="EIW21" s="418"/>
      <c r="EIX21" s="418"/>
      <c r="EIY21" s="418"/>
      <c r="EIZ21" s="418"/>
      <c r="EJA21" s="418"/>
      <c r="EJB21" s="418"/>
      <c r="EJC21" s="418"/>
      <c r="EJD21" s="418"/>
      <c r="EJE21" s="418"/>
      <c r="EJF21" s="418"/>
      <c r="EJG21" s="418"/>
      <c r="EJH21" s="418"/>
      <c r="EJI21" s="418"/>
      <c r="EJJ21" s="418"/>
      <c r="EJK21" s="418"/>
      <c r="EJL21" s="418"/>
      <c r="EJM21" s="418"/>
      <c r="EJN21" s="418"/>
      <c r="EJO21" s="418"/>
      <c r="EJP21" s="418"/>
      <c r="EJQ21" s="418"/>
      <c r="EJR21" s="418"/>
      <c r="EJS21" s="418"/>
      <c r="EJT21" s="418"/>
      <c r="EJU21" s="418"/>
      <c r="EJV21" s="418"/>
      <c r="EJW21" s="418"/>
      <c r="EJX21" s="418"/>
      <c r="EJY21" s="418"/>
      <c r="EJZ21" s="418"/>
      <c r="EKA21" s="418"/>
      <c r="EKB21" s="418"/>
      <c r="EKC21" s="418"/>
      <c r="EKD21" s="418"/>
      <c r="EKE21" s="418"/>
      <c r="EKF21" s="418"/>
      <c r="EKG21" s="418"/>
      <c r="EKH21" s="418"/>
      <c r="EKI21" s="418"/>
      <c r="EKJ21" s="418"/>
      <c r="EKK21" s="418"/>
      <c r="EKL21" s="418"/>
      <c r="EKM21" s="418"/>
      <c r="EKN21" s="418"/>
      <c r="EKO21" s="418"/>
      <c r="EKP21" s="418"/>
      <c r="EKQ21" s="418"/>
      <c r="EKR21" s="418"/>
      <c r="EKS21" s="418"/>
      <c r="EKT21" s="418"/>
      <c r="EKU21" s="418"/>
      <c r="EKV21" s="418"/>
      <c r="EKW21" s="418"/>
      <c r="EKX21" s="418"/>
      <c r="EKY21" s="418"/>
      <c r="EKZ21" s="418"/>
      <c r="ELA21" s="418"/>
      <c r="ELB21" s="418"/>
      <c r="ELC21" s="418"/>
      <c r="ELD21" s="418"/>
      <c r="ELE21" s="418"/>
      <c r="ELF21" s="418"/>
      <c r="ELG21" s="418"/>
      <c r="ELH21" s="418"/>
      <c r="ELI21" s="418"/>
      <c r="ELJ21" s="418"/>
      <c r="ELK21" s="418"/>
      <c r="ELL21" s="418"/>
      <c r="ELM21" s="418"/>
      <c r="ELN21" s="418"/>
      <c r="ELO21" s="418"/>
      <c r="ELP21" s="418"/>
      <c r="ELQ21" s="418"/>
      <c r="ELR21" s="418"/>
      <c r="ELS21" s="418"/>
      <c r="ELT21" s="418"/>
      <c r="ELU21" s="418"/>
      <c r="ELV21" s="418"/>
      <c r="ELW21" s="418"/>
      <c r="ELX21" s="418"/>
      <c r="ELY21" s="418"/>
      <c r="ELZ21" s="418"/>
      <c r="EMA21" s="418"/>
      <c r="EMB21" s="418"/>
      <c r="EMC21" s="418"/>
      <c r="EMD21" s="418"/>
      <c r="EME21" s="418"/>
      <c r="EMF21" s="418"/>
      <c r="EMG21" s="418"/>
      <c r="EMH21" s="418"/>
      <c r="EMI21" s="418"/>
      <c r="EMJ21" s="418"/>
      <c r="EMK21" s="418"/>
      <c r="EML21" s="418"/>
      <c r="EMM21" s="418"/>
      <c r="EMN21" s="418"/>
      <c r="EMO21" s="418"/>
      <c r="EMP21" s="418"/>
      <c r="EMQ21" s="418"/>
      <c r="EMR21" s="418"/>
      <c r="EMS21" s="418"/>
      <c r="EMT21" s="418"/>
      <c r="EMU21" s="418"/>
      <c r="EMV21" s="418"/>
      <c r="EMW21" s="418"/>
      <c r="EMX21" s="418"/>
      <c r="EMY21" s="418"/>
      <c r="EMZ21" s="418"/>
      <c r="ENA21" s="418"/>
      <c r="ENB21" s="418"/>
      <c r="ENC21" s="418"/>
      <c r="END21" s="418"/>
      <c r="ENE21" s="418"/>
      <c r="ENF21" s="418"/>
      <c r="ENG21" s="418"/>
      <c r="ENH21" s="418"/>
      <c r="ENI21" s="418"/>
      <c r="ENJ21" s="418"/>
      <c r="ENK21" s="418"/>
      <c r="ENL21" s="418"/>
      <c r="ENM21" s="418"/>
      <c r="ENN21" s="418"/>
      <c r="ENO21" s="418"/>
      <c r="ENP21" s="418"/>
      <c r="ENQ21" s="418"/>
      <c r="ENR21" s="418"/>
      <c r="ENS21" s="418"/>
      <c r="ENT21" s="418"/>
      <c r="ENU21" s="418"/>
      <c r="ENV21" s="418"/>
      <c r="ENW21" s="418"/>
      <c r="ENX21" s="418"/>
      <c r="ENY21" s="418"/>
      <c r="ENZ21" s="418"/>
      <c r="EOA21" s="418"/>
      <c r="EOB21" s="418"/>
      <c r="EOC21" s="418"/>
      <c r="EOD21" s="418"/>
      <c r="EOE21" s="418"/>
      <c r="EOF21" s="418"/>
      <c r="EOG21" s="418"/>
      <c r="EOH21" s="418"/>
      <c r="EOI21" s="418"/>
      <c r="EOJ21" s="418"/>
      <c r="EOK21" s="418"/>
      <c r="EOL21" s="418"/>
      <c r="EOM21" s="418"/>
      <c r="EON21" s="418"/>
      <c r="EOO21" s="418"/>
      <c r="EOP21" s="418"/>
      <c r="EOQ21" s="418"/>
      <c r="EOR21" s="418"/>
      <c r="EOS21" s="418"/>
      <c r="EOT21" s="418"/>
      <c r="EOU21" s="418"/>
      <c r="EOV21" s="418"/>
      <c r="EOW21" s="418"/>
      <c r="EOX21" s="418"/>
      <c r="EOY21" s="418"/>
      <c r="EOZ21" s="418"/>
      <c r="EPA21" s="418"/>
      <c r="EPB21" s="418"/>
      <c r="EPC21" s="418"/>
      <c r="EPD21" s="418"/>
      <c r="EPE21" s="418"/>
      <c r="EPF21" s="418"/>
      <c r="EPG21" s="418"/>
      <c r="EPH21" s="418"/>
      <c r="EPI21" s="418"/>
      <c r="EPJ21" s="418"/>
      <c r="EPK21" s="418"/>
      <c r="EPL21" s="418"/>
      <c r="EPM21" s="418"/>
      <c r="EPN21" s="418"/>
      <c r="EPO21" s="418"/>
      <c r="EPP21" s="418"/>
      <c r="EPQ21" s="418"/>
      <c r="EPR21" s="418"/>
      <c r="EPS21" s="418"/>
      <c r="EPT21" s="418"/>
      <c r="EPU21" s="418"/>
      <c r="EPV21" s="418"/>
      <c r="EPW21" s="418"/>
      <c r="EPX21" s="418"/>
      <c r="EPY21" s="418"/>
      <c r="EPZ21" s="418"/>
      <c r="EQA21" s="418"/>
      <c r="EQB21" s="418"/>
      <c r="EQC21" s="418"/>
      <c r="EQD21" s="418"/>
      <c r="EQE21" s="418"/>
      <c r="EQF21" s="418"/>
      <c r="EQG21" s="418"/>
      <c r="EQH21" s="418"/>
      <c r="EQI21" s="418"/>
      <c r="EQJ21" s="418"/>
      <c r="EQK21" s="418"/>
      <c r="EQL21" s="418"/>
      <c r="EQM21" s="418"/>
      <c r="EQN21" s="418"/>
      <c r="EQO21" s="418"/>
      <c r="EQP21" s="418"/>
      <c r="EQQ21" s="418"/>
      <c r="EQR21" s="418"/>
      <c r="EQS21" s="418"/>
      <c r="EQT21" s="418"/>
      <c r="EQU21" s="418"/>
      <c r="EQV21" s="418"/>
      <c r="EQW21" s="418"/>
      <c r="EQX21" s="418"/>
      <c r="EQY21" s="418"/>
      <c r="EQZ21" s="418"/>
      <c r="ERA21" s="418"/>
      <c r="ERB21" s="418"/>
      <c r="ERC21" s="418"/>
      <c r="ERD21" s="418"/>
      <c r="ERE21" s="418"/>
      <c r="ERF21" s="418"/>
      <c r="ERG21" s="418"/>
      <c r="ERH21" s="418"/>
      <c r="ERI21" s="418"/>
      <c r="ERJ21" s="418"/>
      <c r="ERK21" s="418"/>
      <c r="ERL21" s="418"/>
      <c r="ERM21" s="418"/>
      <c r="ERN21" s="418"/>
      <c r="ERO21" s="418"/>
      <c r="ERP21" s="418"/>
      <c r="ERQ21" s="418"/>
      <c r="ERR21" s="418"/>
      <c r="ERS21" s="418"/>
      <c r="ERT21" s="418"/>
      <c r="ERU21" s="418"/>
      <c r="ERV21" s="418"/>
      <c r="ERW21" s="418"/>
      <c r="ERX21" s="418"/>
      <c r="ERY21" s="418"/>
      <c r="ERZ21" s="418"/>
      <c r="ESA21" s="418"/>
      <c r="ESB21" s="418"/>
      <c r="ESC21" s="418"/>
      <c r="ESD21" s="418"/>
      <c r="ESE21" s="418"/>
      <c r="ESF21" s="418"/>
      <c r="ESG21" s="418"/>
      <c r="ESH21" s="418"/>
      <c r="ESI21" s="418"/>
      <c r="ESJ21" s="418"/>
      <c r="ESK21" s="418"/>
      <c r="ESL21" s="418"/>
      <c r="ESM21" s="418"/>
      <c r="ESN21" s="418"/>
      <c r="ESO21" s="418"/>
      <c r="ESP21" s="418"/>
      <c r="ESQ21" s="418"/>
      <c r="ESR21" s="418"/>
      <c r="ESS21" s="418"/>
      <c r="EST21" s="418"/>
      <c r="ESU21" s="418"/>
      <c r="ESV21" s="418"/>
      <c r="ESW21" s="418"/>
      <c r="ESX21" s="418"/>
      <c r="ESY21" s="418"/>
      <c r="ESZ21" s="418"/>
      <c r="ETA21" s="418"/>
      <c r="ETB21" s="418"/>
      <c r="ETC21" s="418"/>
      <c r="ETD21" s="418"/>
      <c r="ETE21" s="418"/>
      <c r="ETF21" s="418"/>
      <c r="ETG21" s="418"/>
      <c r="ETH21" s="418"/>
      <c r="ETI21" s="418"/>
      <c r="ETJ21" s="418"/>
      <c r="ETK21" s="418"/>
      <c r="ETL21" s="418"/>
      <c r="ETM21" s="418"/>
      <c r="ETN21" s="418"/>
      <c r="ETO21" s="418"/>
      <c r="ETP21" s="418"/>
      <c r="ETQ21" s="418"/>
      <c r="ETR21" s="418"/>
      <c r="ETS21" s="418"/>
      <c r="ETT21" s="418"/>
      <c r="ETU21" s="418"/>
      <c r="ETV21" s="418"/>
      <c r="ETW21" s="418"/>
      <c r="ETX21" s="418"/>
      <c r="ETY21" s="418"/>
      <c r="ETZ21" s="418"/>
      <c r="EUA21" s="418"/>
      <c r="EUB21" s="418"/>
      <c r="EUC21" s="418"/>
      <c r="EUD21" s="418"/>
      <c r="EUE21" s="418"/>
      <c r="EUF21" s="418"/>
      <c r="EUG21" s="418"/>
      <c r="EUH21" s="418"/>
      <c r="EUI21" s="418"/>
      <c r="EUJ21" s="418"/>
      <c r="EUK21" s="418"/>
      <c r="EUL21" s="418"/>
      <c r="EUM21" s="418"/>
      <c r="EUN21" s="418"/>
      <c r="EUO21" s="418"/>
      <c r="EUP21" s="418"/>
      <c r="EUQ21" s="418"/>
      <c r="EUR21" s="418"/>
      <c r="EUS21" s="418"/>
      <c r="EUT21" s="418"/>
      <c r="EUU21" s="418"/>
      <c r="EUV21" s="418"/>
      <c r="EUW21" s="418"/>
      <c r="EUX21" s="418"/>
      <c r="EUY21" s="418"/>
      <c r="EUZ21" s="418"/>
      <c r="EVA21" s="418"/>
      <c r="EVB21" s="418"/>
      <c r="EVC21" s="418"/>
      <c r="EVD21" s="418"/>
      <c r="EVE21" s="418"/>
      <c r="EVF21" s="418"/>
      <c r="EVG21" s="418"/>
      <c r="EVH21" s="418"/>
      <c r="EVI21" s="418"/>
      <c r="EVJ21" s="418"/>
      <c r="EVK21" s="418"/>
      <c r="EVL21" s="418"/>
      <c r="EVM21" s="418"/>
      <c r="EVN21" s="418"/>
      <c r="EVO21" s="418"/>
      <c r="EVP21" s="418"/>
      <c r="EVQ21" s="418"/>
      <c r="EVR21" s="418"/>
      <c r="EVS21" s="418"/>
      <c r="EVT21" s="418"/>
      <c r="EVU21" s="418"/>
      <c r="EVV21" s="418"/>
      <c r="EVW21" s="418"/>
      <c r="EVX21" s="418"/>
      <c r="EVY21" s="418"/>
      <c r="EVZ21" s="418"/>
      <c r="EWA21" s="418"/>
      <c r="EWB21" s="418"/>
      <c r="EWC21" s="418"/>
      <c r="EWD21" s="418"/>
      <c r="EWE21" s="418"/>
      <c r="EWF21" s="418"/>
      <c r="EWG21" s="418"/>
      <c r="EWH21" s="418"/>
      <c r="EWI21" s="418"/>
      <c r="EWJ21" s="418"/>
      <c r="EWK21" s="418"/>
      <c r="EWL21" s="418"/>
      <c r="EWM21" s="418"/>
      <c r="EWN21" s="418"/>
      <c r="EWO21" s="418"/>
      <c r="EWP21" s="418"/>
      <c r="EWQ21" s="418"/>
      <c r="EWR21" s="418"/>
      <c r="EWS21" s="418"/>
      <c r="EWT21" s="418"/>
      <c r="EWU21" s="418"/>
      <c r="EWV21" s="418"/>
      <c r="EWW21" s="418"/>
      <c r="EWX21" s="418"/>
      <c r="EWY21" s="418"/>
      <c r="EWZ21" s="418"/>
      <c r="EXA21" s="418"/>
      <c r="EXB21" s="418"/>
      <c r="EXC21" s="418"/>
      <c r="EXD21" s="418"/>
      <c r="EXE21" s="418"/>
      <c r="EXF21" s="418"/>
      <c r="EXG21" s="418"/>
      <c r="EXH21" s="418"/>
      <c r="EXI21" s="418"/>
      <c r="EXJ21" s="418"/>
      <c r="EXK21" s="418"/>
      <c r="EXL21" s="418"/>
      <c r="EXM21" s="418"/>
      <c r="EXN21" s="418"/>
      <c r="EXO21" s="418"/>
      <c r="EXP21" s="418"/>
      <c r="EXQ21" s="418"/>
      <c r="EXR21" s="418"/>
      <c r="EXS21" s="418"/>
      <c r="EXT21" s="418"/>
      <c r="EXU21" s="418"/>
      <c r="EXV21" s="418"/>
      <c r="EXW21" s="418"/>
      <c r="EXX21" s="418"/>
      <c r="EXY21" s="418"/>
      <c r="EXZ21" s="418"/>
      <c r="EYA21" s="418"/>
      <c r="EYB21" s="418"/>
      <c r="EYC21" s="418"/>
      <c r="EYD21" s="418"/>
      <c r="EYE21" s="418"/>
      <c r="EYF21" s="418"/>
      <c r="EYG21" s="418"/>
      <c r="EYH21" s="418"/>
      <c r="EYI21" s="418"/>
      <c r="EYJ21" s="418"/>
      <c r="EYK21" s="418"/>
      <c r="EYL21" s="418"/>
      <c r="EYM21" s="418"/>
      <c r="EYN21" s="418"/>
      <c r="EYO21" s="418"/>
      <c r="EYP21" s="418"/>
      <c r="EYQ21" s="418"/>
      <c r="EYR21" s="418"/>
      <c r="EYS21" s="418"/>
      <c r="EYT21" s="418"/>
      <c r="EYU21" s="418"/>
      <c r="EYV21" s="418"/>
      <c r="EYW21" s="418"/>
      <c r="EYX21" s="418"/>
      <c r="EYY21" s="418"/>
      <c r="EYZ21" s="418"/>
      <c r="EZA21" s="418"/>
      <c r="EZB21" s="418"/>
      <c r="EZC21" s="418"/>
      <c r="EZD21" s="418"/>
      <c r="EZE21" s="418"/>
      <c r="EZF21" s="418"/>
      <c r="EZG21" s="418"/>
      <c r="EZH21" s="418"/>
      <c r="EZI21" s="418"/>
      <c r="EZJ21" s="418"/>
      <c r="EZK21" s="418"/>
      <c r="EZL21" s="418"/>
      <c r="EZM21" s="418"/>
      <c r="EZN21" s="418"/>
      <c r="EZO21" s="418"/>
      <c r="EZP21" s="418"/>
      <c r="EZQ21" s="418"/>
      <c r="EZR21" s="418"/>
      <c r="EZS21" s="418"/>
      <c r="EZT21" s="418"/>
      <c r="EZU21" s="418"/>
      <c r="EZV21" s="418"/>
      <c r="EZW21" s="418"/>
      <c r="EZX21" s="418"/>
      <c r="EZY21" s="418"/>
      <c r="EZZ21" s="418"/>
      <c r="FAA21" s="418"/>
      <c r="FAB21" s="418"/>
      <c r="FAC21" s="418"/>
      <c r="FAD21" s="418"/>
      <c r="FAE21" s="418"/>
      <c r="FAF21" s="418"/>
      <c r="FAG21" s="418"/>
      <c r="FAH21" s="418"/>
      <c r="FAI21" s="418"/>
      <c r="FAJ21" s="418"/>
      <c r="FAK21" s="418"/>
      <c r="FAL21" s="418"/>
      <c r="FAM21" s="418"/>
      <c r="FAN21" s="418"/>
      <c r="FAO21" s="418"/>
      <c r="FAP21" s="418"/>
      <c r="FAQ21" s="418"/>
      <c r="FAR21" s="418"/>
      <c r="FAS21" s="418"/>
      <c r="FAT21" s="418"/>
      <c r="FAU21" s="418"/>
      <c r="FAV21" s="418"/>
      <c r="FAW21" s="418"/>
      <c r="FAX21" s="418"/>
      <c r="FAY21" s="418"/>
      <c r="FAZ21" s="418"/>
      <c r="FBA21" s="418"/>
      <c r="FBB21" s="418"/>
      <c r="FBC21" s="418"/>
      <c r="FBD21" s="418"/>
      <c r="FBE21" s="418"/>
      <c r="FBF21" s="418"/>
      <c r="FBG21" s="418"/>
      <c r="FBH21" s="418"/>
      <c r="FBI21" s="418"/>
      <c r="FBJ21" s="418"/>
      <c r="FBK21" s="418"/>
      <c r="FBL21" s="418"/>
      <c r="FBM21" s="418"/>
      <c r="FBN21" s="418"/>
      <c r="FBO21" s="418"/>
      <c r="FBP21" s="418"/>
      <c r="FBQ21" s="418"/>
      <c r="FBR21" s="418"/>
      <c r="FBS21" s="418"/>
      <c r="FBT21" s="418"/>
      <c r="FBU21" s="418"/>
      <c r="FBV21" s="418"/>
      <c r="FBW21" s="418"/>
      <c r="FBX21" s="418"/>
      <c r="FBY21" s="418"/>
      <c r="FBZ21" s="418"/>
      <c r="FCA21" s="418"/>
      <c r="FCB21" s="418"/>
      <c r="FCC21" s="418"/>
      <c r="FCD21" s="418"/>
      <c r="FCE21" s="418"/>
      <c r="FCF21" s="418"/>
      <c r="FCG21" s="418"/>
      <c r="FCH21" s="418"/>
      <c r="FCI21" s="418"/>
      <c r="FCJ21" s="418"/>
      <c r="FCK21" s="418"/>
      <c r="FCL21" s="418"/>
      <c r="FCM21" s="418"/>
      <c r="FCN21" s="418"/>
      <c r="FCO21" s="418"/>
      <c r="FCP21" s="418"/>
      <c r="FCQ21" s="418"/>
      <c r="FCR21" s="418"/>
      <c r="FCS21" s="418"/>
      <c r="FCT21" s="418"/>
      <c r="FCU21" s="418"/>
      <c r="FCV21" s="418"/>
      <c r="FCW21" s="418"/>
      <c r="FCX21" s="418"/>
      <c r="FCY21" s="418"/>
      <c r="FCZ21" s="418"/>
      <c r="FDA21" s="418"/>
      <c r="FDB21" s="418"/>
      <c r="FDC21" s="418"/>
      <c r="FDD21" s="418"/>
      <c r="FDE21" s="418"/>
      <c r="FDF21" s="418"/>
      <c r="FDG21" s="418"/>
      <c r="FDH21" s="418"/>
      <c r="FDI21" s="418"/>
      <c r="FDJ21" s="418"/>
      <c r="FDK21" s="418"/>
      <c r="FDL21" s="418"/>
      <c r="FDM21" s="418"/>
      <c r="FDN21" s="418"/>
      <c r="FDO21" s="418"/>
      <c r="FDP21" s="418"/>
      <c r="FDQ21" s="418"/>
      <c r="FDR21" s="418"/>
      <c r="FDS21" s="418"/>
      <c r="FDT21" s="418"/>
      <c r="FDU21" s="418"/>
      <c r="FDV21" s="418"/>
      <c r="FDW21" s="418"/>
      <c r="FDX21" s="418"/>
      <c r="FDY21" s="418"/>
      <c r="FDZ21" s="418"/>
      <c r="FEA21" s="418"/>
      <c r="FEB21" s="418"/>
      <c r="FEC21" s="418"/>
      <c r="FED21" s="418"/>
      <c r="FEE21" s="418"/>
      <c r="FEF21" s="418"/>
      <c r="FEG21" s="418"/>
      <c r="FEH21" s="418"/>
      <c r="FEI21" s="418"/>
      <c r="FEJ21" s="418"/>
      <c r="FEK21" s="418"/>
      <c r="FEL21" s="418"/>
      <c r="FEM21" s="418"/>
      <c r="FEN21" s="418"/>
      <c r="FEO21" s="418"/>
      <c r="FEP21" s="418"/>
      <c r="FEQ21" s="418"/>
      <c r="FER21" s="418"/>
      <c r="FES21" s="418"/>
      <c r="FET21" s="418"/>
      <c r="FEU21" s="418"/>
      <c r="FEV21" s="418"/>
      <c r="FEW21" s="418"/>
      <c r="FEX21" s="418"/>
      <c r="FEY21" s="418"/>
      <c r="FEZ21" s="418"/>
      <c r="FFA21" s="418"/>
      <c r="FFB21" s="418"/>
      <c r="FFC21" s="418"/>
      <c r="FFD21" s="418"/>
      <c r="FFE21" s="418"/>
      <c r="FFF21" s="418"/>
      <c r="FFG21" s="418"/>
      <c r="FFH21" s="418"/>
      <c r="FFI21" s="418"/>
      <c r="FFJ21" s="418"/>
      <c r="FFK21" s="418"/>
      <c r="FFL21" s="418"/>
      <c r="FFM21" s="418"/>
      <c r="FFN21" s="418"/>
      <c r="FFO21" s="418"/>
      <c r="FFP21" s="418"/>
      <c r="FFQ21" s="418"/>
      <c r="FFR21" s="418"/>
      <c r="FFS21" s="418"/>
      <c r="FFT21" s="418"/>
      <c r="FFU21" s="418"/>
      <c r="FFV21" s="418"/>
      <c r="FFW21" s="418"/>
      <c r="FFX21" s="418"/>
      <c r="FFY21" s="418"/>
      <c r="FFZ21" s="418"/>
      <c r="FGA21" s="418"/>
      <c r="FGB21" s="418"/>
      <c r="FGC21" s="418"/>
      <c r="FGD21" s="418"/>
      <c r="FGE21" s="418"/>
      <c r="FGF21" s="418"/>
      <c r="FGG21" s="418"/>
      <c r="FGH21" s="418"/>
      <c r="FGI21" s="418"/>
      <c r="FGJ21" s="418"/>
      <c r="FGK21" s="418"/>
      <c r="FGL21" s="418"/>
      <c r="FGM21" s="418"/>
      <c r="FGN21" s="418"/>
      <c r="FGO21" s="418"/>
      <c r="FGP21" s="418"/>
      <c r="FGQ21" s="418"/>
      <c r="FGR21" s="418"/>
      <c r="FGS21" s="418"/>
      <c r="FGT21" s="418"/>
      <c r="FGU21" s="418"/>
      <c r="FGV21" s="418"/>
      <c r="FGW21" s="418"/>
      <c r="FGX21" s="418"/>
      <c r="FGY21" s="418"/>
      <c r="FGZ21" s="418"/>
      <c r="FHA21" s="418"/>
      <c r="FHB21" s="418"/>
      <c r="FHC21" s="418"/>
      <c r="FHD21" s="418"/>
      <c r="FHE21" s="418"/>
      <c r="FHF21" s="418"/>
      <c r="FHG21" s="418"/>
      <c r="FHH21" s="418"/>
      <c r="FHI21" s="418"/>
      <c r="FHJ21" s="418"/>
      <c r="FHK21" s="418"/>
      <c r="FHL21" s="418"/>
      <c r="FHM21" s="418"/>
      <c r="FHN21" s="418"/>
      <c r="FHO21" s="418"/>
      <c r="FHP21" s="418"/>
      <c r="FHQ21" s="418"/>
      <c r="FHR21" s="418"/>
      <c r="FHS21" s="418"/>
      <c r="FHT21" s="418"/>
      <c r="FHU21" s="418"/>
      <c r="FHV21" s="418"/>
      <c r="FHW21" s="418"/>
      <c r="FHX21" s="418"/>
      <c r="FHY21" s="418"/>
      <c r="FHZ21" s="418"/>
      <c r="FIA21" s="418"/>
      <c r="FIB21" s="418"/>
      <c r="FIC21" s="418"/>
      <c r="FID21" s="418"/>
      <c r="FIE21" s="418"/>
      <c r="FIF21" s="418"/>
      <c r="FIG21" s="418"/>
      <c r="FIH21" s="418"/>
      <c r="FII21" s="418"/>
      <c r="FIJ21" s="418"/>
      <c r="FIK21" s="418"/>
      <c r="FIL21" s="418"/>
      <c r="FIM21" s="418"/>
      <c r="FIN21" s="418"/>
      <c r="FIO21" s="418"/>
      <c r="FIP21" s="418"/>
      <c r="FIQ21" s="418"/>
      <c r="FIR21" s="418"/>
      <c r="FIS21" s="418"/>
      <c r="FIT21" s="418"/>
      <c r="FIU21" s="418"/>
      <c r="FIV21" s="418"/>
      <c r="FIW21" s="418"/>
      <c r="FIX21" s="418"/>
      <c r="FIY21" s="418"/>
      <c r="FIZ21" s="418"/>
      <c r="FJA21" s="418"/>
      <c r="FJB21" s="418"/>
      <c r="FJC21" s="418"/>
      <c r="FJD21" s="418"/>
      <c r="FJE21" s="418"/>
      <c r="FJF21" s="418"/>
      <c r="FJG21" s="418"/>
      <c r="FJH21" s="418"/>
      <c r="FJI21" s="418"/>
      <c r="FJJ21" s="418"/>
      <c r="FJK21" s="418"/>
      <c r="FJL21" s="418"/>
      <c r="FJM21" s="418"/>
      <c r="FJN21" s="418"/>
      <c r="FJO21" s="418"/>
      <c r="FJP21" s="418"/>
      <c r="FJQ21" s="418"/>
      <c r="FJR21" s="418"/>
      <c r="FJS21" s="418"/>
      <c r="FJT21" s="418"/>
      <c r="FJU21" s="418"/>
      <c r="FJV21" s="418"/>
      <c r="FJW21" s="418"/>
      <c r="FJX21" s="418"/>
      <c r="FJY21" s="418"/>
      <c r="FJZ21" s="418"/>
      <c r="FKA21" s="418"/>
      <c r="FKB21" s="418"/>
      <c r="FKC21" s="418"/>
      <c r="FKD21" s="418"/>
      <c r="FKE21" s="418"/>
      <c r="FKF21" s="418"/>
      <c r="FKG21" s="418"/>
      <c r="FKH21" s="418"/>
      <c r="FKI21" s="418"/>
      <c r="FKJ21" s="418"/>
      <c r="FKK21" s="418"/>
      <c r="FKL21" s="418"/>
      <c r="FKM21" s="418"/>
      <c r="FKN21" s="418"/>
      <c r="FKO21" s="418"/>
      <c r="FKP21" s="418"/>
      <c r="FKQ21" s="418"/>
      <c r="FKR21" s="418"/>
      <c r="FKS21" s="418"/>
      <c r="FKT21" s="418"/>
      <c r="FKU21" s="418"/>
      <c r="FKV21" s="418"/>
      <c r="FKW21" s="418"/>
      <c r="FKX21" s="418"/>
      <c r="FKY21" s="418"/>
      <c r="FKZ21" s="418"/>
      <c r="FLA21" s="418"/>
      <c r="FLB21" s="418"/>
      <c r="FLC21" s="418"/>
      <c r="FLD21" s="418"/>
      <c r="FLE21" s="418"/>
      <c r="FLF21" s="418"/>
      <c r="FLG21" s="418"/>
      <c r="FLH21" s="418"/>
      <c r="FLI21" s="418"/>
      <c r="FLJ21" s="418"/>
      <c r="FLK21" s="418"/>
      <c r="FLL21" s="418"/>
      <c r="FLM21" s="418"/>
      <c r="FLN21" s="418"/>
      <c r="FLO21" s="418"/>
      <c r="FLP21" s="418"/>
      <c r="FLQ21" s="418"/>
      <c r="FLR21" s="418"/>
      <c r="FLS21" s="418"/>
      <c r="FLT21" s="418"/>
      <c r="FLU21" s="418"/>
      <c r="FLV21" s="418"/>
      <c r="FLW21" s="418"/>
      <c r="FLX21" s="418"/>
      <c r="FLY21" s="418"/>
      <c r="FLZ21" s="418"/>
      <c r="FMA21" s="418"/>
      <c r="FMB21" s="418"/>
      <c r="FMC21" s="418"/>
      <c r="FMD21" s="418"/>
      <c r="FME21" s="418"/>
      <c r="FMF21" s="418"/>
      <c r="FMG21" s="418"/>
      <c r="FMH21" s="418"/>
      <c r="FMI21" s="418"/>
      <c r="FMJ21" s="418"/>
      <c r="FMK21" s="418"/>
      <c r="FML21" s="418"/>
      <c r="FMM21" s="418"/>
      <c r="FMN21" s="418"/>
      <c r="FMO21" s="418"/>
      <c r="FMP21" s="418"/>
      <c r="FMQ21" s="418"/>
      <c r="FMR21" s="418"/>
      <c r="FMS21" s="418"/>
      <c r="FMT21" s="418"/>
      <c r="FMU21" s="418"/>
      <c r="FMV21" s="418"/>
      <c r="FMW21" s="418"/>
      <c r="FMX21" s="418"/>
      <c r="FMY21" s="418"/>
      <c r="FMZ21" s="418"/>
      <c r="FNA21" s="418"/>
      <c r="FNB21" s="418"/>
      <c r="FNC21" s="418"/>
      <c r="FND21" s="418"/>
      <c r="FNE21" s="418"/>
      <c r="FNF21" s="418"/>
      <c r="FNG21" s="418"/>
      <c r="FNH21" s="418"/>
      <c r="FNI21" s="418"/>
      <c r="FNJ21" s="418"/>
      <c r="FNK21" s="418"/>
      <c r="FNL21" s="418"/>
      <c r="FNM21" s="418"/>
      <c r="FNN21" s="418"/>
      <c r="FNO21" s="418"/>
      <c r="FNP21" s="418"/>
      <c r="FNQ21" s="418"/>
      <c r="FNR21" s="418"/>
      <c r="FNS21" s="418"/>
      <c r="FNT21" s="418"/>
      <c r="FNU21" s="418"/>
      <c r="FNV21" s="418"/>
      <c r="FNW21" s="418"/>
      <c r="FNX21" s="418"/>
      <c r="FNY21" s="418"/>
      <c r="FNZ21" s="418"/>
      <c r="FOA21" s="418"/>
      <c r="FOB21" s="418"/>
      <c r="FOC21" s="418"/>
      <c r="FOD21" s="418"/>
      <c r="FOE21" s="418"/>
      <c r="FOF21" s="418"/>
      <c r="FOG21" s="418"/>
      <c r="FOH21" s="418"/>
      <c r="FOI21" s="418"/>
      <c r="FOJ21" s="418"/>
      <c r="FOK21" s="418"/>
      <c r="FOL21" s="418"/>
      <c r="FOM21" s="418"/>
      <c r="FON21" s="418"/>
      <c r="FOO21" s="418"/>
      <c r="FOP21" s="418"/>
      <c r="FOQ21" s="418"/>
      <c r="FOR21" s="418"/>
      <c r="FOS21" s="418"/>
      <c r="FOT21" s="418"/>
      <c r="FOU21" s="418"/>
      <c r="FOV21" s="418"/>
      <c r="FOW21" s="418"/>
      <c r="FOX21" s="418"/>
      <c r="FOY21" s="418"/>
      <c r="FOZ21" s="418"/>
      <c r="FPA21" s="418"/>
      <c r="FPB21" s="418"/>
      <c r="FPC21" s="418"/>
      <c r="FPD21" s="418"/>
      <c r="FPE21" s="418"/>
      <c r="FPF21" s="418"/>
      <c r="FPG21" s="418"/>
      <c r="FPH21" s="418"/>
      <c r="FPI21" s="418"/>
      <c r="FPJ21" s="418"/>
      <c r="FPK21" s="418"/>
      <c r="FPL21" s="418"/>
      <c r="FPM21" s="418"/>
      <c r="FPN21" s="418"/>
      <c r="FPO21" s="418"/>
      <c r="FPP21" s="418"/>
      <c r="FPQ21" s="418"/>
      <c r="FPR21" s="418"/>
      <c r="FPS21" s="418"/>
      <c r="FPT21" s="418"/>
      <c r="FPU21" s="418"/>
      <c r="FPV21" s="418"/>
      <c r="FPW21" s="418"/>
      <c r="FPX21" s="418"/>
      <c r="FPY21" s="418"/>
      <c r="FPZ21" s="418"/>
      <c r="FQA21" s="418"/>
      <c r="FQB21" s="418"/>
      <c r="FQC21" s="418"/>
      <c r="FQD21" s="418"/>
      <c r="FQE21" s="418"/>
      <c r="FQF21" s="418"/>
      <c r="FQG21" s="418"/>
      <c r="FQH21" s="418"/>
      <c r="FQI21" s="418"/>
      <c r="FQJ21" s="418"/>
      <c r="FQK21" s="418"/>
      <c r="FQL21" s="418"/>
      <c r="FQM21" s="418"/>
      <c r="FQN21" s="418"/>
      <c r="FQO21" s="418"/>
      <c r="FQP21" s="418"/>
      <c r="FQQ21" s="418"/>
      <c r="FQR21" s="418"/>
      <c r="FQS21" s="418"/>
      <c r="FQT21" s="418"/>
      <c r="FQU21" s="418"/>
      <c r="FQV21" s="418"/>
      <c r="FQW21" s="418"/>
      <c r="FQX21" s="418"/>
      <c r="FQY21" s="418"/>
      <c r="FQZ21" s="418"/>
      <c r="FRA21" s="418"/>
      <c r="FRB21" s="418"/>
      <c r="FRC21" s="418"/>
      <c r="FRD21" s="418"/>
      <c r="FRE21" s="418"/>
      <c r="FRF21" s="418"/>
      <c r="FRG21" s="418"/>
      <c r="FRH21" s="418"/>
      <c r="FRI21" s="418"/>
      <c r="FRJ21" s="418"/>
      <c r="FRK21" s="418"/>
      <c r="FRL21" s="418"/>
      <c r="FRM21" s="418"/>
      <c r="FRN21" s="418"/>
      <c r="FRO21" s="418"/>
      <c r="FRP21" s="418"/>
      <c r="FRQ21" s="418"/>
      <c r="FRR21" s="418"/>
      <c r="FRS21" s="418"/>
      <c r="FRT21" s="418"/>
      <c r="FRU21" s="418"/>
      <c r="FRV21" s="418"/>
      <c r="FRW21" s="418"/>
      <c r="FRX21" s="418"/>
      <c r="FRY21" s="418"/>
      <c r="FRZ21" s="418"/>
      <c r="FSA21" s="418"/>
      <c r="FSB21" s="418"/>
      <c r="FSC21" s="418"/>
      <c r="FSD21" s="418"/>
      <c r="FSE21" s="418"/>
      <c r="FSF21" s="418"/>
      <c r="FSG21" s="418"/>
      <c r="FSH21" s="418"/>
      <c r="FSI21" s="418"/>
      <c r="FSJ21" s="418"/>
      <c r="FSK21" s="418"/>
      <c r="FSL21" s="418"/>
      <c r="FSM21" s="418"/>
      <c r="FSN21" s="418"/>
      <c r="FSO21" s="418"/>
      <c r="FSP21" s="418"/>
      <c r="FSQ21" s="418"/>
      <c r="FSR21" s="418"/>
      <c r="FSS21" s="418"/>
      <c r="FST21" s="418"/>
      <c r="FSU21" s="418"/>
      <c r="FSV21" s="418"/>
      <c r="FSW21" s="418"/>
      <c r="FSX21" s="418"/>
      <c r="FSY21" s="418"/>
      <c r="FSZ21" s="418"/>
      <c r="FTA21" s="418"/>
      <c r="FTB21" s="418"/>
      <c r="FTC21" s="418"/>
      <c r="FTD21" s="418"/>
      <c r="FTE21" s="418"/>
      <c r="FTF21" s="418"/>
      <c r="FTG21" s="418"/>
      <c r="FTH21" s="418"/>
      <c r="FTI21" s="418"/>
      <c r="FTJ21" s="418"/>
      <c r="FTK21" s="418"/>
      <c r="FTL21" s="418"/>
      <c r="FTM21" s="418"/>
      <c r="FTN21" s="418"/>
      <c r="FTO21" s="418"/>
      <c r="FTP21" s="418"/>
      <c r="FTQ21" s="418"/>
      <c r="FTR21" s="418"/>
      <c r="FTS21" s="418"/>
      <c r="FTT21" s="418"/>
      <c r="FTU21" s="418"/>
      <c r="FTV21" s="418"/>
      <c r="FTW21" s="418"/>
      <c r="FTX21" s="418"/>
      <c r="FTY21" s="418"/>
      <c r="FTZ21" s="418"/>
      <c r="FUA21" s="418"/>
      <c r="FUB21" s="418"/>
      <c r="FUC21" s="418"/>
      <c r="FUD21" s="418"/>
      <c r="FUE21" s="418"/>
      <c r="FUF21" s="418"/>
      <c r="FUG21" s="418"/>
      <c r="FUH21" s="418"/>
      <c r="FUI21" s="418"/>
      <c r="FUJ21" s="418"/>
      <c r="FUK21" s="418"/>
      <c r="FUL21" s="418"/>
      <c r="FUM21" s="418"/>
      <c r="FUN21" s="418"/>
      <c r="FUO21" s="418"/>
      <c r="FUP21" s="418"/>
      <c r="FUQ21" s="418"/>
      <c r="FUR21" s="418"/>
      <c r="FUS21" s="418"/>
      <c r="FUT21" s="418"/>
      <c r="FUU21" s="418"/>
      <c r="FUV21" s="418"/>
      <c r="FUW21" s="418"/>
      <c r="FUX21" s="418"/>
      <c r="FUY21" s="418"/>
      <c r="FUZ21" s="418"/>
      <c r="FVA21" s="418"/>
      <c r="FVB21" s="418"/>
      <c r="FVC21" s="418"/>
      <c r="FVD21" s="418"/>
      <c r="FVE21" s="418"/>
      <c r="FVF21" s="418"/>
      <c r="FVG21" s="418"/>
      <c r="FVH21" s="418"/>
      <c r="FVI21" s="418"/>
      <c r="FVJ21" s="418"/>
      <c r="FVK21" s="418"/>
      <c r="FVL21" s="418"/>
      <c r="FVM21" s="418"/>
      <c r="FVN21" s="418"/>
      <c r="FVO21" s="418"/>
      <c r="FVP21" s="418"/>
      <c r="FVQ21" s="418"/>
      <c r="FVR21" s="418"/>
      <c r="FVS21" s="418"/>
      <c r="FVT21" s="418"/>
      <c r="FVU21" s="418"/>
      <c r="FVV21" s="418"/>
      <c r="FVW21" s="418"/>
      <c r="FVX21" s="418"/>
      <c r="FVY21" s="418"/>
      <c r="FVZ21" s="418"/>
      <c r="FWA21" s="418"/>
      <c r="FWB21" s="418"/>
      <c r="FWC21" s="418"/>
      <c r="FWD21" s="418"/>
      <c r="FWE21" s="418"/>
      <c r="FWF21" s="418"/>
      <c r="FWG21" s="418"/>
      <c r="FWH21" s="418"/>
      <c r="FWI21" s="418"/>
      <c r="FWJ21" s="418"/>
      <c r="FWK21" s="418"/>
      <c r="FWL21" s="418"/>
      <c r="FWM21" s="418"/>
      <c r="FWN21" s="418"/>
      <c r="FWO21" s="418"/>
      <c r="FWP21" s="418"/>
      <c r="FWQ21" s="418"/>
      <c r="FWR21" s="418"/>
      <c r="FWS21" s="418"/>
      <c r="FWT21" s="418"/>
      <c r="FWU21" s="418"/>
      <c r="FWV21" s="418"/>
      <c r="FWW21" s="418"/>
      <c r="FWX21" s="418"/>
      <c r="FWY21" s="418"/>
      <c r="FWZ21" s="418"/>
      <c r="FXA21" s="418"/>
      <c r="FXB21" s="418"/>
      <c r="FXC21" s="418"/>
      <c r="FXD21" s="418"/>
      <c r="FXE21" s="418"/>
      <c r="FXF21" s="418"/>
      <c r="FXG21" s="418"/>
      <c r="FXH21" s="418"/>
      <c r="FXI21" s="418"/>
      <c r="FXJ21" s="418"/>
      <c r="FXK21" s="418"/>
      <c r="FXL21" s="418"/>
      <c r="FXM21" s="418"/>
      <c r="FXN21" s="418"/>
      <c r="FXO21" s="418"/>
      <c r="FXP21" s="418"/>
      <c r="FXQ21" s="418"/>
      <c r="FXR21" s="418"/>
      <c r="FXS21" s="418"/>
      <c r="FXT21" s="418"/>
      <c r="FXU21" s="418"/>
      <c r="FXV21" s="418"/>
      <c r="FXW21" s="418"/>
      <c r="FXX21" s="418"/>
      <c r="FXY21" s="418"/>
      <c r="FXZ21" s="418"/>
      <c r="FYA21" s="418"/>
      <c r="FYB21" s="418"/>
      <c r="FYC21" s="418"/>
      <c r="FYD21" s="418"/>
      <c r="FYE21" s="418"/>
      <c r="FYF21" s="418"/>
      <c r="FYG21" s="418"/>
      <c r="FYH21" s="418"/>
      <c r="FYI21" s="418"/>
      <c r="FYJ21" s="418"/>
      <c r="FYK21" s="418"/>
      <c r="FYL21" s="418"/>
      <c r="FYM21" s="418"/>
      <c r="FYN21" s="418"/>
      <c r="FYO21" s="418"/>
      <c r="FYP21" s="418"/>
      <c r="FYQ21" s="418"/>
      <c r="FYR21" s="418"/>
      <c r="FYS21" s="418"/>
      <c r="FYT21" s="418"/>
      <c r="FYU21" s="418"/>
      <c r="FYV21" s="418"/>
      <c r="FYW21" s="418"/>
      <c r="FYX21" s="418"/>
      <c r="FYY21" s="418"/>
      <c r="FYZ21" s="418"/>
      <c r="FZA21" s="418"/>
      <c r="FZB21" s="418"/>
      <c r="FZC21" s="418"/>
      <c r="FZD21" s="418"/>
      <c r="FZE21" s="418"/>
      <c r="FZF21" s="418"/>
      <c r="FZG21" s="418"/>
      <c r="FZH21" s="418"/>
      <c r="FZI21" s="418"/>
      <c r="FZJ21" s="418"/>
      <c r="FZK21" s="418"/>
      <c r="FZL21" s="418"/>
      <c r="FZM21" s="418"/>
      <c r="FZN21" s="418"/>
      <c r="FZO21" s="418"/>
      <c r="FZP21" s="418"/>
      <c r="FZQ21" s="418"/>
      <c r="FZR21" s="418"/>
      <c r="FZS21" s="418"/>
      <c r="FZT21" s="418"/>
      <c r="FZU21" s="418"/>
      <c r="FZV21" s="418"/>
      <c r="FZW21" s="418"/>
      <c r="FZX21" s="418"/>
      <c r="FZY21" s="418"/>
      <c r="FZZ21" s="418"/>
      <c r="GAA21" s="418"/>
      <c r="GAB21" s="418"/>
      <c r="GAC21" s="418"/>
      <c r="GAD21" s="418"/>
      <c r="GAE21" s="418"/>
      <c r="GAF21" s="418"/>
      <c r="GAG21" s="418"/>
      <c r="GAH21" s="418"/>
      <c r="GAI21" s="418"/>
      <c r="GAJ21" s="418"/>
      <c r="GAK21" s="418"/>
      <c r="GAL21" s="418"/>
      <c r="GAM21" s="418"/>
      <c r="GAN21" s="418"/>
      <c r="GAO21" s="418"/>
      <c r="GAP21" s="418"/>
      <c r="GAQ21" s="418"/>
      <c r="GAR21" s="418"/>
      <c r="GAS21" s="418"/>
      <c r="GAT21" s="418"/>
      <c r="GAU21" s="418"/>
      <c r="GAV21" s="418"/>
      <c r="GAW21" s="418"/>
      <c r="GAX21" s="418"/>
      <c r="GAY21" s="418"/>
      <c r="GAZ21" s="418"/>
      <c r="GBA21" s="418"/>
      <c r="GBB21" s="418"/>
      <c r="GBC21" s="418"/>
      <c r="GBD21" s="418"/>
      <c r="GBE21" s="418"/>
      <c r="GBF21" s="418"/>
      <c r="GBG21" s="418"/>
      <c r="GBH21" s="418"/>
      <c r="GBI21" s="418"/>
      <c r="GBJ21" s="418"/>
      <c r="GBK21" s="418"/>
      <c r="GBL21" s="418"/>
      <c r="GBM21" s="418"/>
      <c r="GBN21" s="418"/>
      <c r="GBO21" s="418"/>
      <c r="GBP21" s="418"/>
      <c r="GBQ21" s="418"/>
      <c r="GBR21" s="418"/>
      <c r="GBS21" s="418"/>
      <c r="GBT21" s="418"/>
      <c r="GBU21" s="418"/>
      <c r="GBV21" s="418"/>
      <c r="GBW21" s="418"/>
      <c r="GBX21" s="418"/>
      <c r="GBY21" s="418"/>
      <c r="GBZ21" s="418"/>
      <c r="GCA21" s="418"/>
      <c r="GCB21" s="418"/>
      <c r="GCC21" s="418"/>
      <c r="GCD21" s="418"/>
      <c r="GCE21" s="418"/>
      <c r="GCF21" s="418"/>
      <c r="GCG21" s="418"/>
      <c r="GCH21" s="418"/>
      <c r="GCI21" s="418"/>
      <c r="GCJ21" s="418"/>
      <c r="GCK21" s="418"/>
      <c r="GCL21" s="418"/>
      <c r="GCM21" s="418"/>
      <c r="GCN21" s="418"/>
      <c r="GCO21" s="418"/>
      <c r="GCP21" s="418"/>
      <c r="GCQ21" s="418"/>
      <c r="GCR21" s="418"/>
      <c r="GCS21" s="418"/>
      <c r="GCT21" s="418"/>
      <c r="GCU21" s="418"/>
      <c r="GCV21" s="418"/>
      <c r="GCW21" s="418"/>
      <c r="GCX21" s="418"/>
      <c r="GCY21" s="418"/>
      <c r="GCZ21" s="418"/>
      <c r="GDA21" s="418"/>
      <c r="GDB21" s="418"/>
      <c r="GDC21" s="418"/>
      <c r="GDD21" s="418"/>
      <c r="GDE21" s="418"/>
      <c r="GDF21" s="418"/>
      <c r="GDG21" s="418"/>
      <c r="GDH21" s="418"/>
      <c r="GDI21" s="418"/>
      <c r="GDJ21" s="418"/>
      <c r="GDK21" s="418"/>
      <c r="GDL21" s="418"/>
      <c r="GDM21" s="418"/>
      <c r="GDN21" s="418"/>
      <c r="GDO21" s="418"/>
      <c r="GDP21" s="418"/>
      <c r="GDQ21" s="418"/>
      <c r="GDR21" s="418"/>
      <c r="GDS21" s="418"/>
      <c r="GDT21" s="418"/>
      <c r="GDU21" s="418"/>
      <c r="GDV21" s="418"/>
      <c r="GDW21" s="418"/>
      <c r="GDX21" s="418"/>
      <c r="GDY21" s="418"/>
      <c r="GDZ21" s="418"/>
      <c r="GEA21" s="418"/>
      <c r="GEB21" s="418"/>
      <c r="GEC21" s="418"/>
      <c r="GED21" s="418"/>
      <c r="GEE21" s="418"/>
      <c r="GEF21" s="418"/>
      <c r="GEG21" s="418"/>
      <c r="GEH21" s="418"/>
      <c r="GEI21" s="418"/>
      <c r="GEJ21" s="418"/>
      <c r="GEK21" s="418"/>
      <c r="GEL21" s="418"/>
      <c r="GEM21" s="418"/>
      <c r="GEN21" s="418"/>
      <c r="GEO21" s="418"/>
      <c r="GEP21" s="418"/>
      <c r="GEQ21" s="418"/>
      <c r="GER21" s="418"/>
      <c r="GES21" s="418"/>
      <c r="GET21" s="418"/>
      <c r="GEU21" s="418"/>
      <c r="GEV21" s="418"/>
      <c r="GEW21" s="418"/>
      <c r="GEX21" s="418"/>
      <c r="GEY21" s="418"/>
      <c r="GEZ21" s="418"/>
      <c r="GFA21" s="418"/>
      <c r="GFB21" s="418"/>
      <c r="GFC21" s="418"/>
      <c r="GFD21" s="418"/>
      <c r="GFE21" s="418"/>
      <c r="GFF21" s="418"/>
      <c r="GFG21" s="418"/>
      <c r="GFH21" s="418"/>
      <c r="GFI21" s="418"/>
      <c r="GFJ21" s="418"/>
      <c r="GFK21" s="418"/>
      <c r="GFL21" s="418"/>
      <c r="GFM21" s="418"/>
      <c r="GFN21" s="418"/>
      <c r="GFO21" s="418"/>
      <c r="GFP21" s="418"/>
      <c r="GFQ21" s="418"/>
      <c r="GFR21" s="418"/>
      <c r="GFS21" s="418"/>
      <c r="GFT21" s="418"/>
      <c r="GFU21" s="418"/>
      <c r="GFV21" s="418"/>
      <c r="GFW21" s="418"/>
      <c r="GFX21" s="418"/>
      <c r="GFY21" s="418"/>
      <c r="GFZ21" s="418"/>
      <c r="GGA21" s="418"/>
      <c r="GGB21" s="418"/>
      <c r="GGC21" s="418"/>
      <c r="GGD21" s="418"/>
      <c r="GGE21" s="418"/>
      <c r="GGF21" s="418"/>
      <c r="GGG21" s="418"/>
      <c r="GGH21" s="418"/>
      <c r="GGI21" s="418"/>
      <c r="GGJ21" s="418"/>
      <c r="GGK21" s="418"/>
      <c r="GGL21" s="418"/>
      <c r="GGM21" s="418"/>
      <c r="GGN21" s="418"/>
      <c r="GGO21" s="418"/>
      <c r="GGP21" s="418"/>
      <c r="GGQ21" s="418"/>
      <c r="GGR21" s="418"/>
      <c r="GGS21" s="418"/>
      <c r="GGT21" s="418"/>
      <c r="GGU21" s="418"/>
      <c r="GGV21" s="418"/>
      <c r="GGW21" s="418"/>
      <c r="GGX21" s="418"/>
      <c r="GGY21" s="418"/>
      <c r="GGZ21" s="418"/>
      <c r="GHA21" s="418"/>
      <c r="GHB21" s="418"/>
      <c r="GHC21" s="418"/>
      <c r="GHD21" s="418"/>
      <c r="GHE21" s="418"/>
      <c r="GHF21" s="418"/>
      <c r="GHG21" s="418"/>
      <c r="GHH21" s="418"/>
      <c r="GHI21" s="418"/>
      <c r="GHJ21" s="418"/>
      <c r="GHK21" s="418"/>
      <c r="GHL21" s="418"/>
      <c r="GHM21" s="418"/>
      <c r="GHN21" s="418"/>
      <c r="GHO21" s="418"/>
      <c r="GHP21" s="418"/>
      <c r="GHQ21" s="418"/>
      <c r="GHR21" s="418"/>
      <c r="GHS21" s="418"/>
      <c r="GHT21" s="418"/>
      <c r="GHU21" s="418"/>
      <c r="GHV21" s="418"/>
      <c r="GHW21" s="418"/>
      <c r="GHX21" s="418"/>
      <c r="GHY21" s="418"/>
      <c r="GHZ21" s="418"/>
      <c r="GIA21" s="418"/>
      <c r="GIB21" s="418"/>
      <c r="GIC21" s="418"/>
      <c r="GID21" s="418"/>
      <c r="GIE21" s="418"/>
      <c r="GIF21" s="418"/>
      <c r="GIG21" s="418"/>
      <c r="GIH21" s="418"/>
      <c r="GII21" s="418"/>
      <c r="GIJ21" s="418"/>
      <c r="GIK21" s="418"/>
      <c r="GIL21" s="418"/>
      <c r="GIM21" s="418"/>
      <c r="GIN21" s="418"/>
      <c r="GIO21" s="418"/>
      <c r="GIP21" s="418"/>
      <c r="GIQ21" s="418"/>
      <c r="GIR21" s="418"/>
      <c r="GIS21" s="418"/>
      <c r="GIT21" s="418"/>
      <c r="GIU21" s="418"/>
      <c r="GIV21" s="418"/>
      <c r="GIW21" s="418"/>
      <c r="GIX21" s="418"/>
      <c r="GIY21" s="418"/>
      <c r="GIZ21" s="418"/>
      <c r="GJA21" s="418"/>
      <c r="GJB21" s="418"/>
      <c r="GJC21" s="418"/>
      <c r="GJD21" s="418"/>
      <c r="GJE21" s="418"/>
      <c r="GJF21" s="418"/>
      <c r="GJG21" s="418"/>
      <c r="GJH21" s="418"/>
      <c r="GJI21" s="418"/>
      <c r="GJJ21" s="418"/>
      <c r="GJK21" s="418"/>
      <c r="GJL21" s="418"/>
      <c r="GJM21" s="418"/>
      <c r="GJN21" s="418"/>
      <c r="GJO21" s="418"/>
      <c r="GJP21" s="418"/>
      <c r="GJQ21" s="418"/>
      <c r="GJR21" s="418"/>
      <c r="GJS21" s="418"/>
      <c r="GJT21" s="418"/>
      <c r="GJU21" s="418"/>
      <c r="GJV21" s="418"/>
      <c r="GJW21" s="418"/>
      <c r="GJX21" s="418"/>
      <c r="GJY21" s="418"/>
      <c r="GJZ21" s="418"/>
      <c r="GKA21" s="418"/>
      <c r="GKB21" s="418"/>
      <c r="GKC21" s="418"/>
      <c r="GKD21" s="418"/>
      <c r="GKE21" s="418"/>
      <c r="GKF21" s="418"/>
      <c r="GKG21" s="418"/>
      <c r="GKH21" s="418"/>
      <c r="GKI21" s="418"/>
      <c r="GKJ21" s="418"/>
      <c r="GKK21" s="418"/>
      <c r="GKL21" s="418"/>
      <c r="GKM21" s="418"/>
      <c r="GKN21" s="418"/>
      <c r="GKO21" s="418"/>
      <c r="GKP21" s="418"/>
      <c r="GKQ21" s="418"/>
      <c r="GKR21" s="418"/>
      <c r="GKS21" s="418"/>
      <c r="GKT21" s="418"/>
      <c r="GKU21" s="418"/>
      <c r="GKV21" s="418"/>
      <c r="GKW21" s="418"/>
      <c r="GKX21" s="418"/>
      <c r="GKY21" s="418"/>
      <c r="GKZ21" s="418"/>
      <c r="GLA21" s="418"/>
      <c r="GLB21" s="418"/>
      <c r="GLC21" s="418"/>
      <c r="GLD21" s="418"/>
      <c r="GLE21" s="418"/>
      <c r="GLF21" s="418"/>
      <c r="GLG21" s="418"/>
      <c r="GLH21" s="418"/>
      <c r="GLI21" s="418"/>
      <c r="GLJ21" s="418"/>
      <c r="GLK21" s="418"/>
      <c r="GLL21" s="418"/>
      <c r="GLM21" s="418"/>
      <c r="GLN21" s="418"/>
      <c r="GLO21" s="418"/>
      <c r="GLP21" s="418"/>
      <c r="GLQ21" s="418"/>
      <c r="GLR21" s="418"/>
      <c r="GLS21" s="418"/>
      <c r="GLT21" s="418"/>
      <c r="GLU21" s="418"/>
      <c r="GLV21" s="418"/>
      <c r="GLW21" s="418"/>
      <c r="GLX21" s="418"/>
      <c r="GLY21" s="418"/>
      <c r="GLZ21" s="418"/>
      <c r="GMA21" s="418"/>
      <c r="GMB21" s="418"/>
      <c r="GMC21" s="418"/>
      <c r="GMD21" s="418"/>
      <c r="GME21" s="418"/>
      <c r="GMF21" s="418"/>
      <c r="GMG21" s="418"/>
      <c r="GMH21" s="418"/>
      <c r="GMI21" s="418"/>
      <c r="GMJ21" s="418"/>
      <c r="GMK21" s="418"/>
      <c r="GML21" s="418"/>
      <c r="GMM21" s="418"/>
      <c r="GMN21" s="418"/>
      <c r="GMO21" s="418"/>
      <c r="GMP21" s="418"/>
      <c r="GMQ21" s="418"/>
      <c r="GMR21" s="418"/>
      <c r="GMS21" s="418"/>
      <c r="GMT21" s="418"/>
      <c r="GMU21" s="418"/>
      <c r="GMV21" s="418"/>
      <c r="GMW21" s="418"/>
      <c r="GMX21" s="418"/>
      <c r="GMY21" s="418"/>
      <c r="GMZ21" s="418"/>
      <c r="GNA21" s="418"/>
      <c r="GNB21" s="418"/>
      <c r="GNC21" s="418"/>
      <c r="GND21" s="418"/>
      <c r="GNE21" s="418"/>
      <c r="GNF21" s="418"/>
      <c r="GNG21" s="418"/>
      <c r="GNH21" s="418"/>
      <c r="GNI21" s="418"/>
      <c r="GNJ21" s="418"/>
      <c r="GNK21" s="418"/>
      <c r="GNL21" s="418"/>
      <c r="GNM21" s="418"/>
      <c r="GNN21" s="418"/>
      <c r="GNO21" s="418"/>
      <c r="GNP21" s="418"/>
      <c r="GNQ21" s="418"/>
      <c r="GNR21" s="418"/>
      <c r="GNS21" s="418"/>
      <c r="GNT21" s="418"/>
      <c r="GNU21" s="418"/>
      <c r="GNV21" s="418"/>
      <c r="GNW21" s="418"/>
      <c r="GNX21" s="418"/>
      <c r="GNY21" s="418"/>
      <c r="GNZ21" s="418"/>
      <c r="GOA21" s="418"/>
      <c r="GOB21" s="418"/>
      <c r="GOC21" s="418"/>
      <c r="GOD21" s="418"/>
      <c r="GOE21" s="418"/>
      <c r="GOF21" s="418"/>
      <c r="GOG21" s="418"/>
      <c r="GOH21" s="418"/>
      <c r="GOI21" s="418"/>
      <c r="GOJ21" s="418"/>
      <c r="GOK21" s="418"/>
      <c r="GOL21" s="418"/>
      <c r="GOM21" s="418"/>
      <c r="GON21" s="418"/>
      <c r="GOO21" s="418"/>
      <c r="GOP21" s="418"/>
      <c r="GOQ21" s="418"/>
      <c r="GOR21" s="418"/>
      <c r="GOS21" s="418"/>
      <c r="GOT21" s="418"/>
      <c r="GOU21" s="418"/>
      <c r="GOV21" s="418"/>
      <c r="GOW21" s="418"/>
      <c r="GOX21" s="418"/>
      <c r="GOY21" s="418"/>
      <c r="GOZ21" s="418"/>
      <c r="GPA21" s="418"/>
      <c r="GPB21" s="418"/>
      <c r="GPC21" s="418"/>
      <c r="GPD21" s="418"/>
      <c r="GPE21" s="418"/>
      <c r="GPF21" s="418"/>
      <c r="GPG21" s="418"/>
      <c r="GPH21" s="418"/>
      <c r="GPI21" s="418"/>
      <c r="GPJ21" s="418"/>
      <c r="GPK21" s="418"/>
      <c r="GPL21" s="418"/>
      <c r="GPM21" s="418"/>
      <c r="GPN21" s="418"/>
      <c r="GPO21" s="418"/>
      <c r="GPP21" s="418"/>
      <c r="GPQ21" s="418"/>
      <c r="GPR21" s="418"/>
      <c r="GPS21" s="418"/>
      <c r="GPT21" s="418"/>
      <c r="GPU21" s="418"/>
      <c r="GPV21" s="418"/>
      <c r="GPW21" s="418"/>
      <c r="GPX21" s="418"/>
      <c r="GPY21" s="418"/>
      <c r="GPZ21" s="418"/>
      <c r="GQA21" s="418"/>
      <c r="GQB21" s="418"/>
      <c r="GQC21" s="418"/>
      <c r="GQD21" s="418"/>
      <c r="GQE21" s="418"/>
      <c r="GQF21" s="418"/>
      <c r="GQG21" s="418"/>
      <c r="GQH21" s="418"/>
      <c r="GQI21" s="418"/>
      <c r="GQJ21" s="418"/>
      <c r="GQK21" s="418"/>
      <c r="GQL21" s="418"/>
      <c r="GQM21" s="418"/>
      <c r="GQN21" s="418"/>
      <c r="GQO21" s="418"/>
      <c r="GQP21" s="418"/>
      <c r="GQQ21" s="418"/>
      <c r="GQR21" s="418"/>
      <c r="GQS21" s="418"/>
      <c r="GQT21" s="418"/>
      <c r="GQU21" s="418"/>
      <c r="GQV21" s="418"/>
      <c r="GQW21" s="418"/>
      <c r="GQX21" s="418"/>
      <c r="GQY21" s="418"/>
      <c r="GQZ21" s="418"/>
      <c r="GRA21" s="418"/>
      <c r="GRB21" s="418"/>
      <c r="GRC21" s="418"/>
      <c r="GRD21" s="418"/>
      <c r="GRE21" s="418"/>
      <c r="GRF21" s="418"/>
      <c r="GRG21" s="418"/>
      <c r="GRH21" s="418"/>
      <c r="GRI21" s="418"/>
      <c r="GRJ21" s="418"/>
      <c r="GRK21" s="418"/>
      <c r="GRL21" s="418"/>
      <c r="GRM21" s="418"/>
      <c r="GRN21" s="418"/>
      <c r="GRO21" s="418"/>
      <c r="GRP21" s="418"/>
      <c r="GRQ21" s="418"/>
      <c r="GRR21" s="418"/>
      <c r="GRS21" s="418"/>
      <c r="GRT21" s="418"/>
      <c r="GRU21" s="418"/>
      <c r="GRV21" s="418"/>
      <c r="GRW21" s="418"/>
      <c r="GRX21" s="418"/>
      <c r="GRY21" s="418"/>
      <c r="GRZ21" s="418"/>
      <c r="GSA21" s="418"/>
      <c r="GSB21" s="418"/>
      <c r="GSC21" s="418"/>
      <c r="GSD21" s="418"/>
      <c r="GSE21" s="418"/>
      <c r="GSF21" s="418"/>
      <c r="GSG21" s="418"/>
      <c r="GSH21" s="418"/>
      <c r="GSI21" s="418"/>
      <c r="GSJ21" s="418"/>
      <c r="GSK21" s="418"/>
      <c r="GSL21" s="418"/>
      <c r="GSM21" s="418"/>
      <c r="GSN21" s="418"/>
      <c r="GSO21" s="418"/>
      <c r="GSP21" s="418"/>
      <c r="GSQ21" s="418"/>
      <c r="GSR21" s="418"/>
      <c r="GSS21" s="418"/>
      <c r="GST21" s="418"/>
      <c r="GSU21" s="418"/>
      <c r="GSV21" s="418"/>
      <c r="GSW21" s="418"/>
      <c r="GSX21" s="418"/>
      <c r="GSY21" s="418"/>
      <c r="GSZ21" s="418"/>
      <c r="GTA21" s="418"/>
      <c r="GTB21" s="418"/>
      <c r="GTC21" s="418"/>
      <c r="GTD21" s="418"/>
      <c r="GTE21" s="418"/>
      <c r="GTF21" s="418"/>
      <c r="GTG21" s="418"/>
      <c r="GTH21" s="418"/>
      <c r="GTI21" s="418"/>
      <c r="GTJ21" s="418"/>
      <c r="GTK21" s="418"/>
      <c r="GTL21" s="418"/>
      <c r="GTM21" s="418"/>
      <c r="GTN21" s="418"/>
      <c r="GTO21" s="418"/>
      <c r="GTP21" s="418"/>
      <c r="GTQ21" s="418"/>
      <c r="GTR21" s="418"/>
      <c r="GTS21" s="418"/>
      <c r="GTT21" s="418"/>
      <c r="GTU21" s="418"/>
      <c r="GTV21" s="418"/>
      <c r="GTW21" s="418"/>
      <c r="GTX21" s="418"/>
      <c r="GTY21" s="418"/>
      <c r="GTZ21" s="418"/>
      <c r="GUA21" s="418"/>
      <c r="GUB21" s="418"/>
      <c r="GUC21" s="418"/>
      <c r="GUD21" s="418"/>
      <c r="GUE21" s="418"/>
      <c r="GUF21" s="418"/>
      <c r="GUG21" s="418"/>
      <c r="GUH21" s="418"/>
      <c r="GUI21" s="418"/>
      <c r="GUJ21" s="418"/>
      <c r="GUK21" s="418"/>
      <c r="GUL21" s="418"/>
      <c r="GUM21" s="418"/>
      <c r="GUN21" s="418"/>
      <c r="GUO21" s="418"/>
      <c r="GUP21" s="418"/>
      <c r="GUQ21" s="418"/>
      <c r="GUR21" s="418"/>
      <c r="GUS21" s="418"/>
      <c r="GUT21" s="418"/>
      <c r="GUU21" s="418"/>
      <c r="GUV21" s="418"/>
      <c r="GUW21" s="418"/>
      <c r="GUX21" s="418"/>
      <c r="GUY21" s="418"/>
      <c r="GUZ21" s="418"/>
      <c r="GVA21" s="418"/>
      <c r="GVB21" s="418"/>
      <c r="GVC21" s="418"/>
      <c r="GVD21" s="418"/>
      <c r="GVE21" s="418"/>
      <c r="GVF21" s="418"/>
      <c r="GVG21" s="418"/>
      <c r="GVH21" s="418"/>
      <c r="GVI21" s="418"/>
      <c r="GVJ21" s="418"/>
      <c r="GVK21" s="418"/>
      <c r="GVL21" s="418"/>
      <c r="GVM21" s="418"/>
      <c r="GVN21" s="418"/>
      <c r="GVO21" s="418"/>
      <c r="GVP21" s="418"/>
      <c r="GVQ21" s="418"/>
      <c r="GVR21" s="418"/>
      <c r="GVS21" s="418"/>
      <c r="GVT21" s="418"/>
      <c r="GVU21" s="418"/>
      <c r="GVV21" s="418"/>
      <c r="GVW21" s="418"/>
      <c r="GVX21" s="418"/>
      <c r="GVY21" s="418"/>
      <c r="GVZ21" s="418"/>
      <c r="GWA21" s="418"/>
      <c r="GWB21" s="418"/>
      <c r="GWC21" s="418"/>
      <c r="GWD21" s="418"/>
      <c r="GWE21" s="418"/>
      <c r="GWF21" s="418"/>
      <c r="GWG21" s="418"/>
      <c r="GWH21" s="418"/>
      <c r="GWI21" s="418"/>
      <c r="GWJ21" s="418"/>
      <c r="GWK21" s="418"/>
      <c r="GWL21" s="418"/>
      <c r="GWM21" s="418"/>
      <c r="GWN21" s="418"/>
      <c r="GWO21" s="418"/>
      <c r="GWP21" s="418"/>
      <c r="GWQ21" s="418"/>
      <c r="GWR21" s="418"/>
      <c r="GWS21" s="418"/>
      <c r="GWT21" s="418"/>
      <c r="GWU21" s="418"/>
      <c r="GWV21" s="418"/>
      <c r="GWW21" s="418"/>
      <c r="GWX21" s="418"/>
      <c r="GWY21" s="418"/>
      <c r="GWZ21" s="418"/>
      <c r="GXA21" s="418"/>
      <c r="GXB21" s="418"/>
      <c r="GXC21" s="418"/>
      <c r="GXD21" s="418"/>
      <c r="GXE21" s="418"/>
      <c r="GXF21" s="418"/>
      <c r="GXG21" s="418"/>
      <c r="GXH21" s="418"/>
      <c r="GXI21" s="418"/>
      <c r="GXJ21" s="418"/>
      <c r="GXK21" s="418"/>
      <c r="GXL21" s="418"/>
      <c r="GXM21" s="418"/>
      <c r="GXN21" s="418"/>
      <c r="GXO21" s="418"/>
      <c r="GXP21" s="418"/>
      <c r="GXQ21" s="418"/>
      <c r="GXR21" s="418"/>
      <c r="GXS21" s="418"/>
      <c r="GXT21" s="418"/>
      <c r="GXU21" s="418"/>
      <c r="GXV21" s="418"/>
      <c r="GXW21" s="418"/>
      <c r="GXX21" s="418"/>
      <c r="GXY21" s="418"/>
      <c r="GXZ21" s="418"/>
      <c r="GYA21" s="418"/>
      <c r="GYB21" s="418"/>
      <c r="GYC21" s="418"/>
      <c r="GYD21" s="418"/>
      <c r="GYE21" s="418"/>
      <c r="GYF21" s="418"/>
      <c r="GYG21" s="418"/>
      <c r="GYH21" s="418"/>
      <c r="GYI21" s="418"/>
      <c r="GYJ21" s="418"/>
      <c r="GYK21" s="418"/>
      <c r="GYL21" s="418"/>
      <c r="GYM21" s="418"/>
      <c r="GYN21" s="418"/>
      <c r="GYO21" s="418"/>
      <c r="GYP21" s="418"/>
      <c r="GYQ21" s="418"/>
      <c r="GYR21" s="418"/>
      <c r="GYS21" s="418"/>
      <c r="GYT21" s="418"/>
      <c r="GYU21" s="418"/>
      <c r="GYV21" s="418"/>
      <c r="GYW21" s="418"/>
      <c r="GYX21" s="418"/>
      <c r="GYY21" s="418"/>
      <c r="GYZ21" s="418"/>
      <c r="GZA21" s="418"/>
      <c r="GZB21" s="418"/>
      <c r="GZC21" s="418"/>
      <c r="GZD21" s="418"/>
      <c r="GZE21" s="418"/>
      <c r="GZF21" s="418"/>
      <c r="GZG21" s="418"/>
      <c r="GZH21" s="418"/>
      <c r="GZI21" s="418"/>
      <c r="GZJ21" s="418"/>
      <c r="GZK21" s="418"/>
      <c r="GZL21" s="418"/>
      <c r="GZM21" s="418"/>
      <c r="GZN21" s="418"/>
      <c r="GZO21" s="418"/>
      <c r="GZP21" s="418"/>
      <c r="GZQ21" s="418"/>
      <c r="GZR21" s="418"/>
      <c r="GZS21" s="418"/>
      <c r="GZT21" s="418"/>
      <c r="GZU21" s="418"/>
      <c r="GZV21" s="418"/>
      <c r="GZW21" s="418"/>
      <c r="GZX21" s="418"/>
      <c r="GZY21" s="418"/>
      <c r="GZZ21" s="418"/>
      <c r="HAA21" s="418"/>
      <c r="HAB21" s="418"/>
      <c r="HAC21" s="418"/>
      <c r="HAD21" s="418"/>
      <c r="HAE21" s="418"/>
      <c r="HAF21" s="418"/>
      <c r="HAG21" s="418"/>
      <c r="HAH21" s="418"/>
      <c r="HAI21" s="418"/>
      <c r="HAJ21" s="418"/>
      <c r="HAK21" s="418"/>
      <c r="HAL21" s="418"/>
      <c r="HAM21" s="418"/>
      <c r="HAN21" s="418"/>
      <c r="HAO21" s="418"/>
      <c r="HAP21" s="418"/>
      <c r="HAQ21" s="418"/>
      <c r="HAR21" s="418"/>
      <c r="HAS21" s="418"/>
      <c r="HAT21" s="418"/>
      <c r="HAU21" s="418"/>
      <c r="HAV21" s="418"/>
      <c r="HAW21" s="418"/>
      <c r="HAX21" s="418"/>
      <c r="HAY21" s="418"/>
      <c r="HAZ21" s="418"/>
      <c r="HBA21" s="418"/>
      <c r="HBB21" s="418"/>
      <c r="HBC21" s="418"/>
      <c r="HBD21" s="418"/>
      <c r="HBE21" s="418"/>
      <c r="HBF21" s="418"/>
      <c r="HBG21" s="418"/>
      <c r="HBH21" s="418"/>
      <c r="HBI21" s="418"/>
      <c r="HBJ21" s="418"/>
      <c r="HBK21" s="418"/>
      <c r="HBL21" s="418"/>
      <c r="HBM21" s="418"/>
      <c r="HBN21" s="418"/>
      <c r="HBO21" s="418"/>
      <c r="HBP21" s="418"/>
      <c r="HBQ21" s="418"/>
      <c r="HBR21" s="418"/>
      <c r="HBS21" s="418"/>
      <c r="HBT21" s="418"/>
      <c r="HBU21" s="418"/>
      <c r="HBV21" s="418"/>
      <c r="HBW21" s="418"/>
      <c r="HBX21" s="418"/>
      <c r="HBY21" s="418"/>
      <c r="HBZ21" s="418"/>
      <c r="HCA21" s="418"/>
      <c r="HCB21" s="418"/>
      <c r="HCC21" s="418"/>
      <c r="HCD21" s="418"/>
      <c r="HCE21" s="418"/>
      <c r="HCF21" s="418"/>
      <c r="HCG21" s="418"/>
      <c r="HCH21" s="418"/>
      <c r="HCI21" s="418"/>
      <c r="HCJ21" s="418"/>
      <c r="HCK21" s="418"/>
      <c r="HCL21" s="418"/>
      <c r="HCM21" s="418"/>
      <c r="HCN21" s="418"/>
      <c r="HCO21" s="418"/>
      <c r="HCP21" s="418"/>
      <c r="HCQ21" s="418"/>
      <c r="HCR21" s="418"/>
      <c r="HCS21" s="418"/>
      <c r="HCT21" s="418"/>
      <c r="HCU21" s="418"/>
      <c r="HCV21" s="418"/>
      <c r="HCW21" s="418"/>
      <c r="HCX21" s="418"/>
      <c r="HCY21" s="418"/>
      <c r="HCZ21" s="418"/>
      <c r="HDA21" s="418"/>
      <c r="HDB21" s="418"/>
      <c r="HDC21" s="418"/>
      <c r="HDD21" s="418"/>
      <c r="HDE21" s="418"/>
      <c r="HDF21" s="418"/>
      <c r="HDG21" s="418"/>
      <c r="HDH21" s="418"/>
      <c r="HDI21" s="418"/>
      <c r="HDJ21" s="418"/>
      <c r="HDK21" s="418"/>
      <c r="HDL21" s="418"/>
      <c r="HDM21" s="418"/>
      <c r="HDN21" s="418"/>
      <c r="HDO21" s="418"/>
      <c r="HDP21" s="418"/>
      <c r="HDQ21" s="418"/>
      <c r="HDR21" s="418"/>
      <c r="HDS21" s="418"/>
      <c r="HDT21" s="418"/>
      <c r="HDU21" s="418"/>
      <c r="HDV21" s="418"/>
      <c r="HDW21" s="418"/>
      <c r="HDX21" s="418"/>
      <c r="HDY21" s="418"/>
      <c r="HDZ21" s="418"/>
      <c r="HEA21" s="418"/>
      <c r="HEB21" s="418"/>
      <c r="HEC21" s="418"/>
      <c r="HED21" s="418"/>
      <c r="HEE21" s="418"/>
      <c r="HEF21" s="418"/>
      <c r="HEG21" s="418"/>
      <c r="HEH21" s="418"/>
      <c r="HEI21" s="418"/>
      <c r="HEJ21" s="418"/>
      <c r="HEK21" s="418"/>
      <c r="HEL21" s="418"/>
      <c r="HEM21" s="418"/>
      <c r="HEN21" s="418"/>
      <c r="HEO21" s="418"/>
      <c r="HEP21" s="418"/>
      <c r="HEQ21" s="418"/>
      <c r="HER21" s="418"/>
      <c r="HES21" s="418"/>
      <c r="HET21" s="418"/>
      <c r="HEU21" s="418"/>
      <c r="HEV21" s="418"/>
      <c r="HEW21" s="418"/>
      <c r="HEX21" s="418"/>
      <c r="HEY21" s="418"/>
      <c r="HEZ21" s="418"/>
      <c r="HFA21" s="418"/>
      <c r="HFB21" s="418"/>
      <c r="HFC21" s="418"/>
      <c r="HFD21" s="418"/>
      <c r="HFE21" s="418"/>
      <c r="HFF21" s="418"/>
      <c r="HFG21" s="418"/>
      <c r="HFH21" s="418"/>
      <c r="HFI21" s="418"/>
      <c r="HFJ21" s="418"/>
      <c r="HFK21" s="418"/>
      <c r="HFL21" s="418"/>
      <c r="HFM21" s="418"/>
      <c r="HFN21" s="418"/>
      <c r="HFO21" s="418"/>
      <c r="HFP21" s="418"/>
      <c r="HFQ21" s="418"/>
      <c r="HFR21" s="418"/>
      <c r="HFS21" s="418"/>
      <c r="HFT21" s="418"/>
      <c r="HFU21" s="418"/>
      <c r="HFV21" s="418"/>
      <c r="HFW21" s="418"/>
      <c r="HFX21" s="418"/>
      <c r="HFY21" s="418"/>
      <c r="HFZ21" s="418"/>
      <c r="HGA21" s="418"/>
      <c r="HGB21" s="418"/>
      <c r="HGC21" s="418"/>
      <c r="HGD21" s="418"/>
      <c r="HGE21" s="418"/>
      <c r="HGF21" s="418"/>
      <c r="HGG21" s="418"/>
      <c r="HGH21" s="418"/>
      <c r="HGI21" s="418"/>
      <c r="HGJ21" s="418"/>
      <c r="HGK21" s="418"/>
      <c r="HGL21" s="418"/>
      <c r="HGM21" s="418"/>
      <c r="HGN21" s="418"/>
      <c r="HGO21" s="418"/>
      <c r="HGP21" s="418"/>
      <c r="HGQ21" s="418"/>
      <c r="HGR21" s="418"/>
      <c r="HGS21" s="418"/>
      <c r="HGT21" s="418"/>
      <c r="HGU21" s="418"/>
      <c r="HGV21" s="418"/>
      <c r="HGW21" s="418"/>
      <c r="HGX21" s="418"/>
      <c r="HGY21" s="418"/>
      <c r="HGZ21" s="418"/>
      <c r="HHA21" s="418"/>
      <c r="HHB21" s="418"/>
      <c r="HHC21" s="418"/>
      <c r="HHD21" s="418"/>
      <c r="HHE21" s="418"/>
      <c r="HHF21" s="418"/>
      <c r="HHG21" s="418"/>
      <c r="HHH21" s="418"/>
      <c r="HHI21" s="418"/>
      <c r="HHJ21" s="418"/>
      <c r="HHK21" s="418"/>
      <c r="HHL21" s="418"/>
      <c r="HHM21" s="418"/>
      <c r="HHN21" s="418"/>
      <c r="HHO21" s="418"/>
      <c r="HHP21" s="418"/>
      <c r="HHQ21" s="418"/>
      <c r="HHR21" s="418"/>
      <c r="HHS21" s="418"/>
      <c r="HHT21" s="418"/>
      <c r="HHU21" s="418"/>
      <c r="HHV21" s="418"/>
      <c r="HHW21" s="418"/>
      <c r="HHX21" s="418"/>
      <c r="HHY21" s="418"/>
      <c r="HHZ21" s="418"/>
      <c r="HIA21" s="418"/>
      <c r="HIB21" s="418"/>
      <c r="HIC21" s="418"/>
      <c r="HID21" s="418"/>
      <c r="HIE21" s="418"/>
      <c r="HIF21" s="418"/>
      <c r="HIG21" s="418"/>
      <c r="HIH21" s="418"/>
      <c r="HII21" s="418"/>
      <c r="HIJ21" s="418"/>
      <c r="HIK21" s="418"/>
      <c r="HIL21" s="418"/>
      <c r="HIM21" s="418"/>
      <c r="HIN21" s="418"/>
      <c r="HIO21" s="418"/>
      <c r="HIP21" s="418"/>
      <c r="HIQ21" s="418"/>
      <c r="HIR21" s="418"/>
      <c r="HIS21" s="418"/>
      <c r="HIT21" s="418"/>
      <c r="HIU21" s="418"/>
      <c r="HIV21" s="418"/>
      <c r="HIW21" s="418"/>
      <c r="HIX21" s="418"/>
      <c r="HIY21" s="418"/>
      <c r="HIZ21" s="418"/>
      <c r="HJA21" s="418"/>
      <c r="HJB21" s="418"/>
      <c r="HJC21" s="418"/>
      <c r="HJD21" s="418"/>
      <c r="HJE21" s="418"/>
      <c r="HJF21" s="418"/>
      <c r="HJG21" s="418"/>
      <c r="HJH21" s="418"/>
      <c r="HJI21" s="418"/>
      <c r="HJJ21" s="418"/>
      <c r="HJK21" s="418"/>
      <c r="HJL21" s="418"/>
      <c r="HJM21" s="418"/>
      <c r="HJN21" s="418"/>
      <c r="HJO21" s="418"/>
      <c r="HJP21" s="418"/>
      <c r="HJQ21" s="418"/>
      <c r="HJR21" s="418"/>
      <c r="HJS21" s="418"/>
      <c r="HJT21" s="418"/>
      <c r="HJU21" s="418"/>
      <c r="HJV21" s="418"/>
      <c r="HJW21" s="418"/>
      <c r="HJX21" s="418"/>
      <c r="HJY21" s="418"/>
      <c r="HJZ21" s="418"/>
      <c r="HKA21" s="418"/>
      <c r="HKB21" s="418"/>
      <c r="HKC21" s="418"/>
      <c r="HKD21" s="418"/>
      <c r="HKE21" s="418"/>
      <c r="HKF21" s="418"/>
      <c r="HKG21" s="418"/>
      <c r="HKH21" s="418"/>
      <c r="HKI21" s="418"/>
      <c r="HKJ21" s="418"/>
      <c r="HKK21" s="418"/>
      <c r="HKL21" s="418"/>
      <c r="HKM21" s="418"/>
      <c r="HKN21" s="418"/>
      <c r="HKO21" s="418"/>
      <c r="HKP21" s="418"/>
      <c r="HKQ21" s="418"/>
      <c r="HKR21" s="418"/>
      <c r="HKS21" s="418"/>
      <c r="HKT21" s="418"/>
      <c r="HKU21" s="418"/>
      <c r="HKV21" s="418"/>
      <c r="HKW21" s="418"/>
      <c r="HKX21" s="418"/>
      <c r="HKY21" s="418"/>
      <c r="HKZ21" s="418"/>
      <c r="HLA21" s="418"/>
      <c r="HLB21" s="418"/>
      <c r="HLC21" s="418"/>
      <c r="HLD21" s="418"/>
      <c r="HLE21" s="418"/>
      <c r="HLF21" s="418"/>
      <c r="HLG21" s="418"/>
      <c r="HLH21" s="418"/>
      <c r="HLI21" s="418"/>
      <c r="HLJ21" s="418"/>
      <c r="HLK21" s="418"/>
      <c r="HLL21" s="418"/>
      <c r="HLM21" s="418"/>
      <c r="HLN21" s="418"/>
      <c r="HLO21" s="418"/>
      <c r="HLP21" s="418"/>
      <c r="HLQ21" s="418"/>
      <c r="HLR21" s="418"/>
      <c r="HLS21" s="418"/>
      <c r="HLT21" s="418"/>
      <c r="HLU21" s="418"/>
      <c r="HLV21" s="418"/>
      <c r="HLW21" s="418"/>
      <c r="HLX21" s="418"/>
      <c r="HLY21" s="418"/>
      <c r="HLZ21" s="418"/>
      <c r="HMA21" s="418"/>
      <c r="HMB21" s="418"/>
      <c r="HMC21" s="418"/>
      <c r="HMD21" s="418"/>
      <c r="HME21" s="418"/>
      <c r="HMF21" s="418"/>
      <c r="HMG21" s="418"/>
      <c r="HMH21" s="418"/>
      <c r="HMI21" s="418"/>
      <c r="HMJ21" s="418"/>
      <c r="HMK21" s="418"/>
      <c r="HML21" s="418"/>
      <c r="HMM21" s="418"/>
      <c r="HMN21" s="418"/>
      <c r="HMO21" s="418"/>
      <c r="HMP21" s="418"/>
      <c r="HMQ21" s="418"/>
      <c r="HMR21" s="418"/>
      <c r="HMS21" s="418"/>
      <c r="HMT21" s="418"/>
      <c r="HMU21" s="418"/>
      <c r="HMV21" s="418"/>
      <c r="HMW21" s="418"/>
      <c r="HMX21" s="418"/>
      <c r="HMY21" s="418"/>
      <c r="HMZ21" s="418"/>
      <c r="HNA21" s="418"/>
      <c r="HNB21" s="418"/>
      <c r="HNC21" s="418"/>
      <c r="HND21" s="418"/>
      <c r="HNE21" s="418"/>
      <c r="HNF21" s="418"/>
      <c r="HNG21" s="418"/>
      <c r="HNH21" s="418"/>
      <c r="HNI21" s="418"/>
      <c r="HNJ21" s="418"/>
      <c r="HNK21" s="418"/>
      <c r="HNL21" s="418"/>
      <c r="HNM21" s="418"/>
      <c r="HNN21" s="418"/>
      <c r="HNO21" s="418"/>
      <c r="HNP21" s="418"/>
      <c r="HNQ21" s="418"/>
      <c r="HNR21" s="418"/>
      <c r="HNS21" s="418"/>
      <c r="HNT21" s="418"/>
      <c r="HNU21" s="418"/>
      <c r="HNV21" s="418"/>
      <c r="HNW21" s="418"/>
      <c r="HNX21" s="418"/>
      <c r="HNY21" s="418"/>
      <c r="HNZ21" s="418"/>
      <c r="HOA21" s="418"/>
      <c r="HOB21" s="418"/>
      <c r="HOC21" s="418"/>
      <c r="HOD21" s="418"/>
      <c r="HOE21" s="418"/>
      <c r="HOF21" s="418"/>
      <c r="HOG21" s="418"/>
      <c r="HOH21" s="418"/>
      <c r="HOI21" s="418"/>
      <c r="HOJ21" s="418"/>
      <c r="HOK21" s="418"/>
      <c r="HOL21" s="418"/>
      <c r="HOM21" s="418"/>
      <c r="HON21" s="418"/>
      <c r="HOO21" s="418"/>
      <c r="HOP21" s="418"/>
      <c r="HOQ21" s="418"/>
      <c r="HOR21" s="418"/>
      <c r="HOS21" s="418"/>
      <c r="HOT21" s="418"/>
      <c r="HOU21" s="418"/>
      <c r="HOV21" s="418"/>
      <c r="HOW21" s="418"/>
      <c r="HOX21" s="418"/>
      <c r="HOY21" s="418"/>
      <c r="HOZ21" s="418"/>
      <c r="HPA21" s="418"/>
      <c r="HPB21" s="418"/>
      <c r="HPC21" s="418"/>
      <c r="HPD21" s="418"/>
      <c r="HPE21" s="418"/>
      <c r="HPF21" s="418"/>
      <c r="HPG21" s="418"/>
      <c r="HPH21" s="418"/>
      <c r="HPI21" s="418"/>
      <c r="HPJ21" s="418"/>
      <c r="HPK21" s="418"/>
      <c r="HPL21" s="418"/>
      <c r="HPM21" s="418"/>
      <c r="HPN21" s="418"/>
      <c r="HPO21" s="418"/>
      <c r="HPP21" s="418"/>
      <c r="HPQ21" s="418"/>
      <c r="HPR21" s="418"/>
      <c r="HPS21" s="418"/>
      <c r="HPT21" s="418"/>
      <c r="HPU21" s="418"/>
      <c r="HPV21" s="418"/>
      <c r="HPW21" s="418"/>
      <c r="HPX21" s="418"/>
      <c r="HPY21" s="418"/>
      <c r="HPZ21" s="418"/>
      <c r="HQA21" s="418"/>
      <c r="HQB21" s="418"/>
      <c r="HQC21" s="418"/>
      <c r="HQD21" s="418"/>
      <c r="HQE21" s="418"/>
      <c r="HQF21" s="418"/>
      <c r="HQG21" s="418"/>
      <c r="HQH21" s="418"/>
      <c r="HQI21" s="418"/>
      <c r="HQJ21" s="418"/>
      <c r="HQK21" s="418"/>
      <c r="HQL21" s="418"/>
      <c r="HQM21" s="418"/>
      <c r="HQN21" s="418"/>
      <c r="HQO21" s="418"/>
      <c r="HQP21" s="418"/>
      <c r="HQQ21" s="418"/>
      <c r="HQR21" s="418"/>
      <c r="HQS21" s="418"/>
      <c r="HQT21" s="418"/>
      <c r="HQU21" s="418"/>
      <c r="HQV21" s="418"/>
      <c r="HQW21" s="418"/>
      <c r="HQX21" s="418"/>
      <c r="HQY21" s="418"/>
      <c r="HQZ21" s="418"/>
      <c r="HRA21" s="418"/>
      <c r="HRB21" s="418"/>
      <c r="HRC21" s="418"/>
      <c r="HRD21" s="418"/>
      <c r="HRE21" s="418"/>
      <c r="HRF21" s="418"/>
      <c r="HRG21" s="418"/>
      <c r="HRH21" s="418"/>
      <c r="HRI21" s="418"/>
      <c r="HRJ21" s="418"/>
      <c r="HRK21" s="418"/>
      <c r="HRL21" s="418"/>
      <c r="HRM21" s="418"/>
      <c r="HRN21" s="418"/>
      <c r="HRO21" s="418"/>
      <c r="HRP21" s="418"/>
      <c r="HRQ21" s="418"/>
      <c r="HRR21" s="418"/>
      <c r="HRS21" s="418"/>
      <c r="HRT21" s="418"/>
      <c r="HRU21" s="418"/>
      <c r="HRV21" s="418"/>
      <c r="HRW21" s="418"/>
      <c r="HRX21" s="418"/>
      <c r="HRY21" s="418"/>
      <c r="HRZ21" s="418"/>
      <c r="HSA21" s="418"/>
      <c r="HSB21" s="418"/>
      <c r="HSC21" s="418"/>
      <c r="HSD21" s="418"/>
      <c r="HSE21" s="418"/>
      <c r="HSF21" s="418"/>
      <c r="HSG21" s="418"/>
      <c r="HSH21" s="418"/>
      <c r="HSI21" s="418"/>
      <c r="HSJ21" s="418"/>
      <c r="HSK21" s="418"/>
      <c r="HSL21" s="418"/>
      <c r="HSM21" s="418"/>
      <c r="HSN21" s="418"/>
      <c r="HSO21" s="418"/>
      <c r="HSP21" s="418"/>
      <c r="HSQ21" s="418"/>
      <c r="HSR21" s="418"/>
      <c r="HSS21" s="418"/>
      <c r="HST21" s="418"/>
      <c r="HSU21" s="418"/>
      <c r="HSV21" s="418"/>
      <c r="HSW21" s="418"/>
      <c r="HSX21" s="418"/>
      <c r="HSY21" s="418"/>
      <c r="HSZ21" s="418"/>
      <c r="HTA21" s="418"/>
      <c r="HTB21" s="418"/>
      <c r="HTC21" s="418"/>
      <c r="HTD21" s="418"/>
      <c r="HTE21" s="418"/>
      <c r="HTF21" s="418"/>
      <c r="HTG21" s="418"/>
      <c r="HTH21" s="418"/>
      <c r="HTI21" s="418"/>
      <c r="HTJ21" s="418"/>
      <c r="HTK21" s="418"/>
      <c r="HTL21" s="418"/>
      <c r="HTM21" s="418"/>
      <c r="HTN21" s="418"/>
      <c r="HTO21" s="418"/>
      <c r="HTP21" s="418"/>
      <c r="HTQ21" s="418"/>
      <c r="HTR21" s="418"/>
      <c r="HTS21" s="418"/>
      <c r="HTT21" s="418"/>
      <c r="HTU21" s="418"/>
      <c r="HTV21" s="418"/>
      <c r="HTW21" s="418"/>
      <c r="HTX21" s="418"/>
      <c r="HTY21" s="418"/>
      <c r="HTZ21" s="418"/>
      <c r="HUA21" s="418"/>
      <c r="HUB21" s="418"/>
      <c r="HUC21" s="418"/>
      <c r="HUD21" s="418"/>
      <c r="HUE21" s="418"/>
      <c r="HUF21" s="418"/>
      <c r="HUG21" s="418"/>
      <c r="HUH21" s="418"/>
      <c r="HUI21" s="418"/>
      <c r="HUJ21" s="418"/>
      <c r="HUK21" s="418"/>
      <c r="HUL21" s="418"/>
      <c r="HUM21" s="418"/>
      <c r="HUN21" s="418"/>
      <c r="HUO21" s="418"/>
      <c r="HUP21" s="418"/>
      <c r="HUQ21" s="418"/>
      <c r="HUR21" s="418"/>
      <c r="HUS21" s="418"/>
      <c r="HUT21" s="418"/>
      <c r="HUU21" s="418"/>
      <c r="HUV21" s="418"/>
      <c r="HUW21" s="418"/>
      <c r="HUX21" s="418"/>
      <c r="HUY21" s="418"/>
      <c r="HUZ21" s="418"/>
      <c r="HVA21" s="418"/>
      <c r="HVB21" s="418"/>
      <c r="HVC21" s="418"/>
      <c r="HVD21" s="418"/>
      <c r="HVE21" s="418"/>
      <c r="HVF21" s="418"/>
      <c r="HVG21" s="418"/>
      <c r="HVH21" s="418"/>
      <c r="HVI21" s="418"/>
      <c r="HVJ21" s="418"/>
      <c r="HVK21" s="418"/>
      <c r="HVL21" s="418"/>
      <c r="HVM21" s="418"/>
      <c r="HVN21" s="418"/>
      <c r="HVO21" s="418"/>
      <c r="HVP21" s="418"/>
      <c r="HVQ21" s="418"/>
      <c r="HVR21" s="418"/>
      <c r="HVS21" s="418"/>
      <c r="HVT21" s="418"/>
      <c r="HVU21" s="418"/>
      <c r="HVV21" s="418"/>
      <c r="HVW21" s="418"/>
      <c r="HVX21" s="418"/>
      <c r="HVY21" s="418"/>
      <c r="HVZ21" s="418"/>
      <c r="HWA21" s="418"/>
      <c r="HWB21" s="418"/>
      <c r="HWC21" s="418"/>
      <c r="HWD21" s="418"/>
      <c r="HWE21" s="418"/>
      <c r="HWF21" s="418"/>
      <c r="HWG21" s="418"/>
      <c r="HWH21" s="418"/>
      <c r="HWI21" s="418"/>
      <c r="HWJ21" s="418"/>
      <c r="HWK21" s="418"/>
      <c r="HWL21" s="418"/>
      <c r="HWM21" s="418"/>
      <c r="HWN21" s="418"/>
      <c r="HWO21" s="418"/>
      <c r="HWP21" s="418"/>
      <c r="HWQ21" s="418"/>
      <c r="HWR21" s="418"/>
      <c r="HWS21" s="418"/>
      <c r="HWT21" s="418"/>
      <c r="HWU21" s="418"/>
      <c r="HWV21" s="418"/>
      <c r="HWW21" s="418"/>
      <c r="HWX21" s="418"/>
      <c r="HWY21" s="418"/>
      <c r="HWZ21" s="418"/>
      <c r="HXA21" s="418"/>
      <c r="HXB21" s="418"/>
      <c r="HXC21" s="418"/>
      <c r="HXD21" s="418"/>
      <c r="HXE21" s="418"/>
      <c r="HXF21" s="418"/>
      <c r="HXG21" s="418"/>
      <c r="HXH21" s="418"/>
      <c r="HXI21" s="418"/>
      <c r="HXJ21" s="418"/>
      <c r="HXK21" s="418"/>
      <c r="HXL21" s="418"/>
      <c r="HXM21" s="418"/>
      <c r="HXN21" s="418"/>
      <c r="HXO21" s="418"/>
      <c r="HXP21" s="418"/>
      <c r="HXQ21" s="418"/>
      <c r="HXR21" s="418"/>
      <c r="HXS21" s="418"/>
      <c r="HXT21" s="418"/>
      <c r="HXU21" s="418"/>
      <c r="HXV21" s="418"/>
      <c r="HXW21" s="418"/>
      <c r="HXX21" s="418"/>
      <c r="HXY21" s="418"/>
      <c r="HXZ21" s="418"/>
      <c r="HYA21" s="418"/>
      <c r="HYB21" s="418"/>
      <c r="HYC21" s="418"/>
      <c r="HYD21" s="418"/>
      <c r="HYE21" s="418"/>
      <c r="HYF21" s="418"/>
      <c r="HYG21" s="418"/>
      <c r="HYH21" s="418"/>
      <c r="HYI21" s="418"/>
      <c r="HYJ21" s="418"/>
      <c r="HYK21" s="418"/>
      <c r="HYL21" s="418"/>
      <c r="HYM21" s="418"/>
      <c r="HYN21" s="418"/>
      <c r="HYO21" s="418"/>
      <c r="HYP21" s="418"/>
      <c r="HYQ21" s="418"/>
      <c r="HYR21" s="418"/>
      <c r="HYS21" s="418"/>
      <c r="HYT21" s="418"/>
      <c r="HYU21" s="418"/>
      <c r="HYV21" s="418"/>
      <c r="HYW21" s="418"/>
      <c r="HYX21" s="418"/>
      <c r="HYY21" s="418"/>
      <c r="HYZ21" s="418"/>
      <c r="HZA21" s="418"/>
      <c r="HZB21" s="418"/>
      <c r="HZC21" s="418"/>
      <c r="HZD21" s="418"/>
      <c r="HZE21" s="418"/>
      <c r="HZF21" s="418"/>
      <c r="HZG21" s="418"/>
      <c r="HZH21" s="418"/>
      <c r="HZI21" s="418"/>
      <c r="HZJ21" s="418"/>
      <c r="HZK21" s="418"/>
      <c r="HZL21" s="418"/>
      <c r="HZM21" s="418"/>
      <c r="HZN21" s="418"/>
      <c r="HZO21" s="418"/>
      <c r="HZP21" s="418"/>
      <c r="HZQ21" s="418"/>
      <c r="HZR21" s="418"/>
      <c r="HZS21" s="418"/>
      <c r="HZT21" s="418"/>
      <c r="HZU21" s="418"/>
      <c r="HZV21" s="418"/>
      <c r="HZW21" s="418"/>
      <c r="HZX21" s="418"/>
      <c r="HZY21" s="418"/>
      <c r="HZZ21" s="418"/>
      <c r="IAA21" s="418"/>
      <c r="IAB21" s="418"/>
      <c r="IAC21" s="418"/>
      <c r="IAD21" s="418"/>
      <c r="IAE21" s="418"/>
      <c r="IAF21" s="418"/>
      <c r="IAG21" s="418"/>
      <c r="IAH21" s="418"/>
      <c r="IAI21" s="418"/>
      <c r="IAJ21" s="418"/>
      <c r="IAK21" s="418"/>
      <c r="IAL21" s="418"/>
      <c r="IAM21" s="418"/>
      <c r="IAN21" s="418"/>
      <c r="IAO21" s="418"/>
      <c r="IAP21" s="418"/>
      <c r="IAQ21" s="418"/>
      <c r="IAR21" s="418"/>
      <c r="IAS21" s="418"/>
      <c r="IAT21" s="418"/>
      <c r="IAU21" s="418"/>
      <c r="IAV21" s="418"/>
      <c r="IAW21" s="418"/>
      <c r="IAX21" s="418"/>
      <c r="IAY21" s="418"/>
      <c r="IAZ21" s="418"/>
      <c r="IBA21" s="418"/>
      <c r="IBB21" s="418"/>
      <c r="IBC21" s="418"/>
      <c r="IBD21" s="418"/>
      <c r="IBE21" s="418"/>
      <c r="IBF21" s="418"/>
      <c r="IBG21" s="418"/>
      <c r="IBH21" s="418"/>
      <c r="IBI21" s="418"/>
      <c r="IBJ21" s="418"/>
      <c r="IBK21" s="418"/>
      <c r="IBL21" s="418"/>
      <c r="IBM21" s="418"/>
      <c r="IBN21" s="418"/>
      <c r="IBO21" s="418"/>
      <c r="IBP21" s="418"/>
      <c r="IBQ21" s="418"/>
      <c r="IBR21" s="418"/>
      <c r="IBS21" s="418"/>
      <c r="IBT21" s="418"/>
      <c r="IBU21" s="418"/>
      <c r="IBV21" s="418"/>
      <c r="IBW21" s="418"/>
      <c r="IBX21" s="418"/>
      <c r="IBY21" s="418"/>
      <c r="IBZ21" s="418"/>
      <c r="ICA21" s="418"/>
      <c r="ICB21" s="418"/>
      <c r="ICC21" s="418"/>
      <c r="ICD21" s="418"/>
      <c r="ICE21" s="418"/>
      <c r="ICF21" s="418"/>
      <c r="ICG21" s="418"/>
      <c r="ICH21" s="418"/>
      <c r="ICI21" s="418"/>
      <c r="ICJ21" s="418"/>
      <c r="ICK21" s="418"/>
      <c r="ICL21" s="418"/>
      <c r="ICM21" s="418"/>
      <c r="ICN21" s="418"/>
      <c r="ICO21" s="418"/>
      <c r="ICP21" s="418"/>
      <c r="ICQ21" s="418"/>
      <c r="ICR21" s="418"/>
      <c r="ICS21" s="418"/>
      <c r="ICT21" s="418"/>
      <c r="ICU21" s="418"/>
      <c r="ICV21" s="418"/>
      <c r="ICW21" s="418"/>
      <c r="ICX21" s="418"/>
      <c r="ICY21" s="418"/>
      <c r="ICZ21" s="418"/>
      <c r="IDA21" s="418"/>
      <c r="IDB21" s="418"/>
      <c r="IDC21" s="418"/>
      <c r="IDD21" s="418"/>
      <c r="IDE21" s="418"/>
      <c r="IDF21" s="418"/>
      <c r="IDG21" s="418"/>
      <c r="IDH21" s="418"/>
      <c r="IDI21" s="418"/>
      <c r="IDJ21" s="418"/>
      <c r="IDK21" s="418"/>
      <c r="IDL21" s="418"/>
      <c r="IDM21" s="418"/>
      <c r="IDN21" s="418"/>
      <c r="IDO21" s="418"/>
      <c r="IDP21" s="418"/>
      <c r="IDQ21" s="418"/>
      <c r="IDR21" s="418"/>
      <c r="IDS21" s="418"/>
      <c r="IDT21" s="418"/>
      <c r="IDU21" s="418"/>
      <c r="IDV21" s="418"/>
      <c r="IDW21" s="418"/>
      <c r="IDX21" s="418"/>
      <c r="IDY21" s="418"/>
      <c r="IDZ21" s="418"/>
      <c r="IEA21" s="418"/>
      <c r="IEB21" s="418"/>
      <c r="IEC21" s="418"/>
      <c r="IED21" s="418"/>
      <c r="IEE21" s="418"/>
      <c r="IEF21" s="418"/>
      <c r="IEG21" s="418"/>
      <c r="IEH21" s="418"/>
      <c r="IEI21" s="418"/>
      <c r="IEJ21" s="418"/>
      <c r="IEK21" s="418"/>
      <c r="IEL21" s="418"/>
      <c r="IEM21" s="418"/>
      <c r="IEN21" s="418"/>
      <c r="IEO21" s="418"/>
      <c r="IEP21" s="418"/>
      <c r="IEQ21" s="418"/>
      <c r="IER21" s="418"/>
      <c r="IES21" s="418"/>
      <c r="IET21" s="418"/>
      <c r="IEU21" s="418"/>
      <c r="IEV21" s="418"/>
      <c r="IEW21" s="418"/>
      <c r="IEX21" s="418"/>
      <c r="IEY21" s="418"/>
      <c r="IEZ21" s="418"/>
      <c r="IFA21" s="418"/>
      <c r="IFB21" s="418"/>
      <c r="IFC21" s="418"/>
      <c r="IFD21" s="418"/>
      <c r="IFE21" s="418"/>
      <c r="IFF21" s="418"/>
      <c r="IFG21" s="418"/>
      <c r="IFH21" s="418"/>
      <c r="IFI21" s="418"/>
      <c r="IFJ21" s="418"/>
      <c r="IFK21" s="418"/>
      <c r="IFL21" s="418"/>
      <c r="IFM21" s="418"/>
      <c r="IFN21" s="418"/>
      <c r="IFO21" s="418"/>
      <c r="IFP21" s="418"/>
      <c r="IFQ21" s="418"/>
      <c r="IFR21" s="418"/>
      <c r="IFS21" s="418"/>
      <c r="IFT21" s="418"/>
      <c r="IFU21" s="418"/>
      <c r="IFV21" s="418"/>
      <c r="IFW21" s="418"/>
      <c r="IFX21" s="418"/>
      <c r="IFY21" s="418"/>
      <c r="IFZ21" s="418"/>
      <c r="IGA21" s="418"/>
      <c r="IGB21" s="418"/>
      <c r="IGC21" s="418"/>
      <c r="IGD21" s="418"/>
      <c r="IGE21" s="418"/>
      <c r="IGF21" s="418"/>
      <c r="IGG21" s="418"/>
      <c r="IGH21" s="418"/>
      <c r="IGI21" s="418"/>
      <c r="IGJ21" s="418"/>
      <c r="IGK21" s="418"/>
      <c r="IGL21" s="418"/>
      <c r="IGM21" s="418"/>
      <c r="IGN21" s="418"/>
      <c r="IGO21" s="418"/>
      <c r="IGP21" s="418"/>
      <c r="IGQ21" s="418"/>
      <c r="IGR21" s="418"/>
      <c r="IGS21" s="418"/>
      <c r="IGT21" s="418"/>
      <c r="IGU21" s="418"/>
      <c r="IGV21" s="418"/>
      <c r="IGW21" s="418"/>
      <c r="IGX21" s="418"/>
      <c r="IGY21" s="418"/>
      <c r="IGZ21" s="418"/>
      <c r="IHA21" s="418"/>
      <c r="IHB21" s="418"/>
      <c r="IHC21" s="418"/>
      <c r="IHD21" s="418"/>
      <c r="IHE21" s="418"/>
      <c r="IHF21" s="418"/>
      <c r="IHG21" s="418"/>
      <c r="IHH21" s="418"/>
      <c r="IHI21" s="418"/>
      <c r="IHJ21" s="418"/>
      <c r="IHK21" s="418"/>
      <c r="IHL21" s="418"/>
      <c r="IHM21" s="418"/>
      <c r="IHN21" s="418"/>
      <c r="IHO21" s="418"/>
      <c r="IHP21" s="418"/>
      <c r="IHQ21" s="418"/>
      <c r="IHR21" s="418"/>
      <c r="IHS21" s="418"/>
      <c r="IHT21" s="418"/>
      <c r="IHU21" s="418"/>
      <c r="IHV21" s="418"/>
      <c r="IHW21" s="418"/>
      <c r="IHX21" s="418"/>
      <c r="IHY21" s="418"/>
      <c r="IHZ21" s="418"/>
      <c r="IIA21" s="418"/>
      <c r="IIB21" s="418"/>
      <c r="IIC21" s="418"/>
      <c r="IID21" s="418"/>
      <c r="IIE21" s="418"/>
      <c r="IIF21" s="418"/>
      <c r="IIG21" s="418"/>
      <c r="IIH21" s="418"/>
      <c r="III21" s="418"/>
      <c r="IIJ21" s="418"/>
      <c r="IIK21" s="418"/>
      <c r="IIL21" s="418"/>
      <c r="IIM21" s="418"/>
      <c r="IIN21" s="418"/>
      <c r="IIO21" s="418"/>
      <c r="IIP21" s="418"/>
      <c r="IIQ21" s="418"/>
      <c r="IIR21" s="418"/>
      <c r="IIS21" s="418"/>
      <c r="IIT21" s="418"/>
      <c r="IIU21" s="418"/>
      <c r="IIV21" s="418"/>
      <c r="IIW21" s="418"/>
      <c r="IIX21" s="418"/>
      <c r="IIY21" s="418"/>
      <c r="IIZ21" s="418"/>
      <c r="IJA21" s="418"/>
      <c r="IJB21" s="418"/>
      <c r="IJC21" s="418"/>
      <c r="IJD21" s="418"/>
      <c r="IJE21" s="418"/>
      <c r="IJF21" s="418"/>
      <c r="IJG21" s="418"/>
      <c r="IJH21" s="418"/>
      <c r="IJI21" s="418"/>
      <c r="IJJ21" s="418"/>
      <c r="IJK21" s="418"/>
      <c r="IJL21" s="418"/>
      <c r="IJM21" s="418"/>
      <c r="IJN21" s="418"/>
      <c r="IJO21" s="418"/>
      <c r="IJP21" s="418"/>
      <c r="IJQ21" s="418"/>
      <c r="IJR21" s="418"/>
      <c r="IJS21" s="418"/>
      <c r="IJT21" s="418"/>
      <c r="IJU21" s="418"/>
      <c r="IJV21" s="418"/>
      <c r="IJW21" s="418"/>
      <c r="IJX21" s="418"/>
      <c r="IJY21" s="418"/>
      <c r="IJZ21" s="418"/>
      <c r="IKA21" s="418"/>
      <c r="IKB21" s="418"/>
      <c r="IKC21" s="418"/>
      <c r="IKD21" s="418"/>
      <c r="IKE21" s="418"/>
      <c r="IKF21" s="418"/>
      <c r="IKG21" s="418"/>
      <c r="IKH21" s="418"/>
      <c r="IKI21" s="418"/>
      <c r="IKJ21" s="418"/>
      <c r="IKK21" s="418"/>
      <c r="IKL21" s="418"/>
      <c r="IKM21" s="418"/>
      <c r="IKN21" s="418"/>
      <c r="IKO21" s="418"/>
      <c r="IKP21" s="418"/>
      <c r="IKQ21" s="418"/>
      <c r="IKR21" s="418"/>
      <c r="IKS21" s="418"/>
      <c r="IKT21" s="418"/>
      <c r="IKU21" s="418"/>
      <c r="IKV21" s="418"/>
      <c r="IKW21" s="418"/>
      <c r="IKX21" s="418"/>
      <c r="IKY21" s="418"/>
      <c r="IKZ21" s="418"/>
      <c r="ILA21" s="418"/>
      <c r="ILB21" s="418"/>
      <c r="ILC21" s="418"/>
      <c r="ILD21" s="418"/>
      <c r="ILE21" s="418"/>
      <c r="ILF21" s="418"/>
      <c r="ILG21" s="418"/>
      <c r="ILH21" s="418"/>
      <c r="ILI21" s="418"/>
      <c r="ILJ21" s="418"/>
      <c r="ILK21" s="418"/>
      <c r="ILL21" s="418"/>
      <c r="ILM21" s="418"/>
      <c r="ILN21" s="418"/>
      <c r="ILO21" s="418"/>
      <c r="ILP21" s="418"/>
      <c r="ILQ21" s="418"/>
      <c r="ILR21" s="418"/>
      <c r="ILS21" s="418"/>
      <c r="ILT21" s="418"/>
      <c r="ILU21" s="418"/>
      <c r="ILV21" s="418"/>
      <c r="ILW21" s="418"/>
      <c r="ILX21" s="418"/>
      <c r="ILY21" s="418"/>
      <c r="ILZ21" s="418"/>
      <c r="IMA21" s="418"/>
      <c r="IMB21" s="418"/>
      <c r="IMC21" s="418"/>
      <c r="IMD21" s="418"/>
      <c r="IME21" s="418"/>
      <c r="IMF21" s="418"/>
      <c r="IMG21" s="418"/>
      <c r="IMH21" s="418"/>
      <c r="IMI21" s="418"/>
      <c r="IMJ21" s="418"/>
      <c r="IMK21" s="418"/>
      <c r="IML21" s="418"/>
      <c r="IMM21" s="418"/>
      <c r="IMN21" s="418"/>
      <c r="IMO21" s="418"/>
      <c r="IMP21" s="418"/>
      <c r="IMQ21" s="418"/>
      <c r="IMR21" s="418"/>
      <c r="IMS21" s="418"/>
      <c r="IMT21" s="418"/>
      <c r="IMU21" s="418"/>
      <c r="IMV21" s="418"/>
      <c r="IMW21" s="418"/>
      <c r="IMX21" s="418"/>
      <c r="IMY21" s="418"/>
      <c r="IMZ21" s="418"/>
      <c r="INA21" s="418"/>
      <c r="INB21" s="418"/>
      <c r="INC21" s="418"/>
      <c r="IND21" s="418"/>
      <c r="INE21" s="418"/>
      <c r="INF21" s="418"/>
      <c r="ING21" s="418"/>
      <c r="INH21" s="418"/>
      <c r="INI21" s="418"/>
      <c r="INJ21" s="418"/>
      <c r="INK21" s="418"/>
      <c r="INL21" s="418"/>
      <c r="INM21" s="418"/>
      <c r="INN21" s="418"/>
      <c r="INO21" s="418"/>
      <c r="INP21" s="418"/>
      <c r="INQ21" s="418"/>
      <c r="INR21" s="418"/>
      <c r="INS21" s="418"/>
      <c r="INT21" s="418"/>
      <c r="INU21" s="418"/>
      <c r="INV21" s="418"/>
      <c r="INW21" s="418"/>
      <c r="INX21" s="418"/>
      <c r="INY21" s="418"/>
      <c r="INZ21" s="418"/>
      <c r="IOA21" s="418"/>
      <c r="IOB21" s="418"/>
      <c r="IOC21" s="418"/>
      <c r="IOD21" s="418"/>
      <c r="IOE21" s="418"/>
      <c r="IOF21" s="418"/>
      <c r="IOG21" s="418"/>
      <c r="IOH21" s="418"/>
      <c r="IOI21" s="418"/>
      <c r="IOJ21" s="418"/>
      <c r="IOK21" s="418"/>
      <c r="IOL21" s="418"/>
      <c r="IOM21" s="418"/>
      <c r="ION21" s="418"/>
      <c r="IOO21" s="418"/>
      <c r="IOP21" s="418"/>
      <c r="IOQ21" s="418"/>
      <c r="IOR21" s="418"/>
      <c r="IOS21" s="418"/>
      <c r="IOT21" s="418"/>
      <c r="IOU21" s="418"/>
      <c r="IOV21" s="418"/>
      <c r="IOW21" s="418"/>
      <c r="IOX21" s="418"/>
      <c r="IOY21" s="418"/>
      <c r="IOZ21" s="418"/>
      <c r="IPA21" s="418"/>
      <c r="IPB21" s="418"/>
      <c r="IPC21" s="418"/>
      <c r="IPD21" s="418"/>
      <c r="IPE21" s="418"/>
      <c r="IPF21" s="418"/>
      <c r="IPG21" s="418"/>
      <c r="IPH21" s="418"/>
      <c r="IPI21" s="418"/>
      <c r="IPJ21" s="418"/>
      <c r="IPK21" s="418"/>
      <c r="IPL21" s="418"/>
      <c r="IPM21" s="418"/>
      <c r="IPN21" s="418"/>
      <c r="IPO21" s="418"/>
      <c r="IPP21" s="418"/>
      <c r="IPQ21" s="418"/>
      <c r="IPR21" s="418"/>
      <c r="IPS21" s="418"/>
      <c r="IPT21" s="418"/>
      <c r="IPU21" s="418"/>
      <c r="IPV21" s="418"/>
      <c r="IPW21" s="418"/>
      <c r="IPX21" s="418"/>
      <c r="IPY21" s="418"/>
      <c r="IPZ21" s="418"/>
      <c r="IQA21" s="418"/>
      <c r="IQB21" s="418"/>
      <c r="IQC21" s="418"/>
      <c r="IQD21" s="418"/>
      <c r="IQE21" s="418"/>
      <c r="IQF21" s="418"/>
      <c r="IQG21" s="418"/>
      <c r="IQH21" s="418"/>
      <c r="IQI21" s="418"/>
      <c r="IQJ21" s="418"/>
      <c r="IQK21" s="418"/>
      <c r="IQL21" s="418"/>
      <c r="IQM21" s="418"/>
      <c r="IQN21" s="418"/>
      <c r="IQO21" s="418"/>
      <c r="IQP21" s="418"/>
      <c r="IQQ21" s="418"/>
      <c r="IQR21" s="418"/>
      <c r="IQS21" s="418"/>
      <c r="IQT21" s="418"/>
      <c r="IQU21" s="418"/>
      <c r="IQV21" s="418"/>
      <c r="IQW21" s="418"/>
      <c r="IQX21" s="418"/>
      <c r="IQY21" s="418"/>
      <c r="IQZ21" s="418"/>
      <c r="IRA21" s="418"/>
      <c r="IRB21" s="418"/>
      <c r="IRC21" s="418"/>
      <c r="IRD21" s="418"/>
      <c r="IRE21" s="418"/>
      <c r="IRF21" s="418"/>
      <c r="IRG21" s="418"/>
      <c r="IRH21" s="418"/>
      <c r="IRI21" s="418"/>
      <c r="IRJ21" s="418"/>
      <c r="IRK21" s="418"/>
      <c r="IRL21" s="418"/>
      <c r="IRM21" s="418"/>
      <c r="IRN21" s="418"/>
      <c r="IRO21" s="418"/>
      <c r="IRP21" s="418"/>
      <c r="IRQ21" s="418"/>
      <c r="IRR21" s="418"/>
      <c r="IRS21" s="418"/>
      <c r="IRT21" s="418"/>
      <c r="IRU21" s="418"/>
      <c r="IRV21" s="418"/>
      <c r="IRW21" s="418"/>
      <c r="IRX21" s="418"/>
      <c r="IRY21" s="418"/>
      <c r="IRZ21" s="418"/>
      <c r="ISA21" s="418"/>
      <c r="ISB21" s="418"/>
      <c r="ISC21" s="418"/>
      <c r="ISD21" s="418"/>
      <c r="ISE21" s="418"/>
      <c r="ISF21" s="418"/>
      <c r="ISG21" s="418"/>
      <c r="ISH21" s="418"/>
      <c r="ISI21" s="418"/>
      <c r="ISJ21" s="418"/>
      <c r="ISK21" s="418"/>
      <c r="ISL21" s="418"/>
      <c r="ISM21" s="418"/>
      <c r="ISN21" s="418"/>
      <c r="ISO21" s="418"/>
      <c r="ISP21" s="418"/>
      <c r="ISQ21" s="418"/>
      <c r="ISR21" s="418"/>
      <c r="ISS21" s="418"/>
      <c r="IST21" s="418"/>
      <c r="ISU21" s="418"/>
      <c r="ISV21" s="418"/>
      <c r="ISW21" s="418"/>
      <c r="ISX21" s="418"/>
      <c r="ISY21" s="418"/>
      <c r="ISZ21" s="418"/>
      <c r="ITA21" s="418"/>
      <c r="ITB21" s="418"/>
      <c r="ITC21" s="418"/>
      <c r="ITD21" s="418"/>
      <c r="ITE21" s="418"/>
      <c r="ITF21" s="418"/>
      <c r="ITG21" s="418"/>
      <c r="ITH21" s="418"/>
      <c r="ITI21" s="418"/>
      <c r="ITJ21" s="418"/>
      <c r="ITK21" s="418"/>
      <c r="ITL21" s="418"/>
      <c r="ITM21" s="418"/>
      <c r="ITN21" s="418"/>
      <c r="ITO21" s="418"/>
      <c r="ITP21" s="418"/>
      <c r="ITQ21" s="418"/>
      <c r="ITR21" s="418"/>
      <c r="ITS21" s="418"/>
      <c r="ITT21" s="418"/>
      <c r="ITU21" s="418"/>
      <c r="ITV21" s="418"/>
      <c r="ITW21" s="418"/>
      <c r="ITX21" s="418"/>
      <c r="ITY21" s="418"/>
      <c r="ITZ21" s="418"/>
      <c r="IUA21" s="418"/>
      <c r="IUB21" s="418"/>
      <c r="IUC21" s="418"/>
      <c r="IUD21" s="418"/>
      <c r="IUE21" s="418"/>
      <c r="IUF21" s="418"/>
      <c r="IUG21" s="418"/>
      <c r="IUH21" s="418"/>
      <c r="IUI21" s="418"/>
      <c r="IUJ21" s="418"/>
      <c r="IUK21" s="418"/>
      <c r="IUL21" s="418"/>
      <c r="IUM21" s="418"/>
      <c r="IUN21" s="418"/>
      <c r="IUO21" s="418"/>
      <c r="IUP21" s="418"/>
      <c r="IUQ21" s="418"/>
      <c r="IUR21" s="418"/>
      <c r="IUS21" s="418"/>
      <c r="IUT21" s="418"/>
      <c r="IUU21" s="418"/>
      <c r="IUV21" s="418"/>
      <c r="IUW21" s="418"/>
      <c r="IUX21" s="418"/>
      <c r="IUY21" s="418"/>
      <c r="IUZ21" s="418"/>
      <c r="IVA21" s="418"/>
      <c r="IVB21" s="418"/>
      <c r="IVC21" s="418"/>
      <c r="IVD21" s="418"/>
      <c r="IVE21" s="418"/>
      <c r="IVF21" s="418"/>
      <c r="IVG21" s="418"/>
      <c r="IVH21" s="418"/>
      <c r="IVI21" s="418"/>
      <c r="IVJ21" s="418"/>
      <c r="IVK21" s="418"/>
      <c r="IVL21" s="418"/>
      <c r="IVM21" s="418"/>
      <c r="IVN21" s="418"/>
      <c r="IVO21" s="418"/>
      <c r="IVP21" s="418"/>
      <c r="IVQ21" s="418"/>
      <c r="IVR21" s="418"/>
      <c r="IVS21" s="418"/>
      <c r="IVT21" s="418"/>
      <c r="IVU21" s="418"/>
      <c r="IVV21" s="418"/>
      <c r="IVW21" s="418"/>
      <c r="IVX21" s="418"/>
      <c r="IVY21" s="418"/>
      <c r="IVZ21" s="418"/>
      <c r="IWA21" s="418"/>
      <c r="IWB21" s="418"/>
      <c r="IWC21" s="418"/>
      <c r="IWD21" s="418"/>
      <c r="IWE21" s="418"/>
      <c r="IWF21" s="418"/>
      <c r="IWG21" s="418"/>
      <c r="IWH21" s="418"/>
      <c r="IWI21" s="418"/>
      <c r="IWJ21" s="418"/>
      <c r="IWK21" s="418"/>
      <c r="IWL21" s="418"/>
      <c r="IWM21" s="418"/>
      <c r="IWN21" s="418"/>
      <c r="IWO21" s="418"/>
      <c r="IWP21" s="418"/>
      <c r="IWQ21" s="418"/>
      <c r="IWR21" s="418"/>
      <c r="IWS21" s="418"/>
      <c r="IWT21" s="418"/>
      <c r="IWU21" s="418"/>
      <c r="IWV21" s="418"/>
      <c r="IWW21" s="418"/>
      <c r="IWX21" s="418"/>
      <c r="IWY21" s="418"/>
      <c r="IWZ21" s="418"/>
      <c r="IXA21" s="418"/>
      <c r="IXB21" s="418"/>
      <c r="IXC21" s="418"/>
      <c r="IXD21" s="418"/>
      <c r="IXE21" s="418"/>
      <c r="IXF21" s="418"/>
      <c r="IXG21" s="418"/>
      <c r="IXH21" s="418"/>
      <c r="IXI21" s="418"/>
      <c r="IXJ21" s="418"/>
      <c r="IXK21" s="418"/>
      <c r="IXL21" s="418"/>
      <c r="IXM21" s="418"/>
      <c r="IXN21" s="418"/>
      <c r="IXO21" s="418"/>
      <c r="IXP21" s="418"/>
      <c r="IXQ21" s="418"/>
      <c r="IXR21" s="418"/>
      <c r="IXS21" s="418"/>
      <c r="IXT21" s="418"/>
      <c r="IXU21" s="418"/>
      <c r="IXV21" s="418"/>
      <c r="IXW21" s="418"/>
      <c r="IXX21" s="418"/>
      <c r="IXY21" s="418"/>
      <c r="IXZ21" s="418"/>
      <c r="IYA21" s="418"/>
      <c r="IYB21" s="418"/>
      <c r="IYC21" s="418"/>
      <c r="IYD21" s="418"/>
      <c r="IYE21" s="418"/>
      <c r="IYF21" s="418"/>
      <c r="IYG21" s="418"/>
      <c r="IYH21" s="418"/>
      <c r="IYI21" s="418"/>
      <c r="IYJ21" s="418"/>
      <c r="IYK21" s="418"/>
      <c r="IYL21" s="418"/>
      <c r="IYM21" s="418"/>
      <c r="IYN21" s="418"/>
      <c r="IYO21" s="418"/>
      <c r="IYP21" s="418"/>
      <c r="IYQ21" s="418"/>
      <c r="IYR21" s="418"/>
      <c r="IYS21" s="418"/>
      <c r="IYT21" s="418"/>
      <c r="IYU21" s="418"/>
      <c r="IYV21" s="418"/>
      <c r="IYW21" s="418"/>
      <c r="IYX21" s="418"/>
      <c r="IYY21" s="418"/>
      <c r="IYZ21" s="418"/>
      <c r="IZA21" s="418"/>
      <c r="IZB21" s="418"/>
      <c r="IZC21" s="418"/>
      <c r="IZD21" s="418"/>
      <c r="IZE21" s="418"/>
      <c r="IZF21" s="418"/>
      <c r="IZG21" s="418"/>
      <c r="IZH21" s="418"/>
      <c r="IZI21" s="418"/>
      <c r="IZJ21" s="418"/>
      <c r="IZK21" s="418"/>
      <c r="IZL21" s="418"/>
      <c r="IZM21" s="418"/>
      <c r="IZN21" s="418"/>
      <c r="IZO21" s="418"/>
      <c r="IZP21" s="418"/>
      <c r="IZQ21" s="418"/>
      <c r="IZR21" s="418"/>
      <c r="IZS21" s="418"/>
      <c r="IZT21" s="418"/>
      <c r="IZU21" s="418"/>
      <c r="IZV21" s="418"/>
      <c r="IZW21" s="418"/>
      <c r="IZX21" s="418"/>
      <c r="IZY21" s="418"/>
      <c r="IZZ21" s="418"/>
      <c r="JAA21" s="418"/>
      <c r="JAB21" s="418"/>
      <c r="JAC21" s="418"/>
      <c r="JAD21" s="418"/>
      <c r="JAE21" s="418"/>
      <c r="JAF21" s="418"/>
      <c r="JAG21" s="418"/>
      <c r="JAH21" s="418"/>
      <c r="JAI21" s="418"/>
      <c r="JAJ21" s="418"/>
      <c r="JAK21" s="418"/>
      <c r="JAL21" s="418"/>
      <c r="JAM21" s="418"/>
      <c r="JAN21" s="418"/>
      <c r="JAO21" s="418"/>
      <c r="JAP21" s="418"/>
      <c r="JAQ21" s="418"/>
      <c r="JAR21" s="418"/>
      <c r="JAS21" s="418"/>
      <c r="JAT21" s="418"/>
      <c r="JAU21" s="418"/>
      <c r="JAV21" s="418"/>
      <c r="JAW21" s="418"/>
      <c r="JAX21" s="418"/>
      <c r="JAY21" s="418"/>
      <c r="JAZ21" s="418"/>
      <c r="JBA21" s="418"/>
      <c r="JBB21" s="418"/>
      <c r="JBC21" s="418"/>
      <c r="JBD21" s="418"/>
      <c r="JBE21" s="418"/>
      <c r="JBF21" s="418"/>
      <c r="JBG21" s="418"/>
      <c r="JBH21" s="418"/>
      <c r="JBI21" s="418"/>
      <c r="JBJ21" s="418"/>
      <c r="JBK21" s="418"/>
      <c r="JBL21" s="418"/>
      <c r="JBM21" s="418"/>
      <c r="JBN21" s="418"/>
      <c r="JBO21" s="418"/>
      <c r="JBP21" s="418"/>
      <c r="JBQ21" s="418"/>
      <c r="JBR21" s="418"/>
      <c r="JBS21" s="418"/>
      <c r="JBT21" s="418"/>
      <c r="JBU21" s="418"/>
      <c r="JBV21" s="418"/>
      <c r="JBW21" s="418"/>
      <c r="JBX21" s="418"/>
      <c r="JBY21" s="418"/>
      <c r="JBZ21" s="418"/>
      <c r="JCA21" s="418"/>
      <c r="JCB21" s="418"/>
      <c r="JCC21" s="418"/>
      <c r="JCD21" s="418"/>
      <c r="JCE21" s="418"/>
      <c r="JCF21" s="418"/>
      <c r="JCG21" s="418"/>
      <c r="JCH21" s="418"/>
      <c r="JCI21" s="418"/>
      <c r="JCJ21" s="418"/>
      <c r="JCK21" s="418"/>
      <c r="JCL21" s="418"/>
      <c r="JCM21" s="418"/>
      <c r="JCN21" s="418"/>
      <c r="JCO21" s="418"/>
      <c r="JCP21" s="418"/>
      <c r="JCQ21" s="418"/>
      <c r="JCR21" s="418"/>
      <c r="JCS21" s="418"/>
      <c r="JCT21" s="418"/>
      <c r="JCU21" s="418"/>
      <c r="JCV21" s="418"/>
      <c r="JCW21" s="418"/>
      <c r="JCX21" s="418"/>
      <c r="JCY21" s="418"/>
      <c r="JCZ21" s="418"/>
      <c r="JDA21" s="418"/>
      <c r="JDB21" s="418"/>
      <c r="JDC21" s="418"/>
      <c r="JDD21" s="418"/>
      <c r="JDE21" s="418"/>
      <c r="JDF21" s="418"/>
      <c r="JDG21" s="418"/>
      <c r="JDH21" s="418"/>
      <c r="JDI21" s="418"/>
      <c r="JDJ21" s="418"/>
      <c r="JDK21" s="418"/>
      <c r="JDL21" s="418"/>
      <c r="JDM21" s="418"/>
      <c r="JDN21" s="418"/>
      <c r="JDO21" s="418"/>
      <c r="JDP21" s="418"/>
      <c r="JDQ21" s="418"/>
      <c r="JDR21" s="418"/>
      <c r="JDS21" s="418"/>
      <c r="JDT21" s="418"/>
      <c r="JDU21" s="418"/>
      <c r="JDV21" s="418"/>
      <c r="JDW21" s="418"/>
      <c r="JDX21" s="418"/>
      <c r="JDY21" s="418"/>
      <c r="JDZ21" s="418"/>
      <c r="JEA21" s="418"/>
      <c r="JEB21" s="418"/>
      <c r="JEC21" s="418"/>
      <c r="JED21" s="418"/>
      <c r="JEE21" s="418"/>
      <c r="JEF21" s="418"/>
      <c r="JEG21" s="418"/>
      <c r="JEH21" s="418"/>
      <c r="JEI21" s="418"/>
      <c r="JEJ21" s="418"/>
      <c r="JEK21" s="418"/>
      <c r="JEL21" s="418"/>
      <c r="JEM21" s="418"/>
      <c r="JEN21" s="418"/>
      <c r="JEO21" s="418"/>
      <c r="JEP21" s="418"/>
      <c r="JEQ21" s="418"/>
      <c r="JER21" s="418"/>
      <c r="JES21" s="418"/>
      <c r="JET21" s="418"/>
      <c r="JEU21" s="418"/>
      <c r="JEV21" s="418"/>
      <c r="JEW21" s="418"/>
      <c r="JEX21" s="418"/>
      <c r="JEY21" s="418"/>
      <c r="JEZ21" s="418"/>
      <c r="JFA21" s="418"/>
      <c r="JFB21" s="418"/>
      <c r="JFC21" s="418"/>
      <c r="JFD21" s="418"/>
      <c r="JFE21" s="418"/>
      <c r="JFF21" s="418"/>
      <c r="JFG21" s="418"/>
      <c r="JFH21" s="418"/>
      <c r="JFI21" s="418"/>
      <c r="JFJ21" s="418"/>
      <c r="JFK21" s="418"/>
      <c r="JFL21" s="418"/>
      <c r="JFM21" s="418"/>
      <c r="JFN21" s="418"/>
      <c r="JFO21" s="418"/>
      <c r="JFP21" s="418"/>
      <c r="JFQ21" s="418"/>
      <c r="JFR21" s="418"/>
      <c r="JFS21" s="418"/>
      <c r="JFT21" s="418"/>
      <c r="JFU21" s="418"/>
      <c r="JFV21" s="418"/>
      <c r="JFW21" s="418"/>
      <c r="JFX21" s="418"/>
      <c r="JFY21" s="418"/>
      <c r="JFZ21" s="418"/>
      <c r="JGA21" s="418"/>
      <c r="JGB21" s="418"/>
      <c r="JGC21" s="418"/>
      <c r="JGD21" s="418"/>
      <c r="JGE21" s="418"/>
      <c r="JGF21" s="418"/>
      <c r="JGG21" s="418"/>
      <c r="JGH21" s="418"/>
      <c r="JGI21" s="418"/>
      <c r="JGJ21" s="418"/>
      <c r="JGK21" s="418"/>
      <c r="JGL21" s="418"/>
      <c r="JGM21" s="418"/>
      <c r="JGN21" s="418"/>
      <c r="JGO21" s="418"/>
      <c r="JGP21" s="418"/>
      <c r="JGQ21" s="418"/>
      <c r="JGR21" s="418"/>
      <c r="JGS21" s="418"/>
      <c r="JGT21" s="418"/>
      <c r="JGU21" s="418"/>
      <c r="JGV21" s="418"/>
      <c r="JGW21" s="418"/>
      <c r="JGX21" s="418"/>
      <c r="JGY21" s="418"/>
      <c r="JGZ21" s="418"/>
      <c r="JHA21" s="418"/>
      <c r="JHB21" s="418"/>
      <c r="JHC21" s="418"/>
      <c r="JHD21" s="418"/>
      <c r="JHE21" s="418"/>
      <c r="JHF21" s="418"/>
      <c r="JHG21" s="418"/>
      <c r="JHH21" s="418"/>
      <c r="JHI21" s="418"/>
      <c r="JHJ21" s="418"/>
      <c r="JHK21" s="418"/>
      <c r="JHL21" s="418"/>
      <c r="JHM21" s="418"/>
      <c r="JHN21" s="418"/>
      <c r="JHO21" s="418"/>
      <c r="JHP21" s="418"/>
      <c r="JHQ21" s="418"/>
      <c r="JHR21" s="418"/>
      <c r="JHS21" s="418"/>
      <c r="JHT21" s="418"/>
      <c r="JHU21" s="418"/>
      <c r="JHV21" s="418"/>
      <c r="JHW21" s="418"/>
      <c r="JHX21" s="418"/>
      <c r="JHY21" s="418"/>
      <c r="JHZ21" s="418"/>
      <c r="JIA21" s="418"/>
      <c r="JIB21" s="418"/>
      <c r="JIC21" s="418"/>
      <c r="JID21" s="418"/>
      <c r="JIE21" s="418"/>
      <c r="JIF21" s="418"/>
      <c r="JIG21" s="418"/>
      <c r="JIH21" s="418"/>
      <c r="JII21" s="418"/>
      <c r="JIJ21" s="418"/>
      <c r="JIK21" s="418"/>
      <c r="JIL21" s="418"/>
      <c r="JIM21" s="418"/>
      <c r="JIN21" s="418"/>
      <c r="JIO21" s="418"/>
      <c r="JIP21" s="418"/>
      <c r="JIQ21" s="418"/>
      <c r="JIR21" s="418"/>
      <c r="JIS21" s="418"/>
      <c r="JIT21" s="418"/>
      <c r="JIU21" s="418"/>
      <c r="JIV21" s="418"/>
      <c r="JIW21" s="418"/>
      <c r="JIX21" s="418"/>
      <c r="JIY21" s="418"/>
      <c r="JIZ21" s="418"/>
      <c r="JJA21" s="418"/>
      <c r="JJB21" s="418"/>
      <c r="JJC21" s="418"/>
      <c r="JJD21" s="418"/>
      <c r="JJE21" s="418"/>
      <c r="JJF21" s="418"/>
      <c r="JJG21" s="418"/>
      <c r="JJH21" s="418"/>
      <c r="JJI21" s="418"/>
      <c r="JJJ21" s="418"/>
      <c r="JJK21" s="418"/>
      <c r="JJL21" s="418"/>
      <c r="JJM21" s="418"/>
      <c r="JJN21" s="418"/>
      <c r="JJO21" s="418"/>
      <c r="JJP21" s="418"/>
      <c r="JJQ21" s="418"/>
      <c r="JJR21" s="418"/>
      <c r="JJS21" s="418"/>
      <c r="JJT21" s="418"/>
      <c r="JJU21" s="418"/>
      <c r="JJV21" s="418"/>
      <c r="JJW21" s="418"/>
      <c r="JJX21" s="418"/>
      <c r="JJY21" s="418"/>
      <c r="JJZ21" s="418"/>
      <c r="JKA21" s="418"/>
      <c r="JKB21" s="418"/>
      <c r="JKC21" s="418"/>
      <c r="JKD21" s="418"/>
      <c r="JKE21" s="418"/>
      <c r="JKF21" s="418"/>
      <c r="JKG21" s="418"/>
      <c r="JKH21" s="418"/>
      <c r="JKI21" s="418"/>
      <c r="JKJ21" s="418"/>
      <c r="JKK21" s="418"/>
      <c r="JKL21" s="418"/>
      <c r="JKM21" s="418"/>
      <c r="JKN21" s="418"/>
      <c r="JKO21" s="418"/>
      <c r="JKP21" s="418"/>
      <c r="JKQ21" s="418"/>
      <c r="JKR21" s="418"/>
      <c r="JKS21" s="418"/>
      <c r="JKT21" s="418"/>
      <c r="JKU21" s="418"/>
      <c r="JKV21" s="418"/>
      <c r="JKW21" s="418"/>
      <c r="JKX21" s="418"/>
      <c r="JKY21" s="418"/>
      <c r="JKZ21" s="418"/>
      <c r="JLA21" s="418"/>
      <c r="JLB21" s="418"/>
      <c r="JLC21" s="418"/>
      <c r="JLD21" s="418"/>
      <c r="JLE21" s="418"/>
      <c r="JLF21" s="418"/>
      <c r="JLG21" s="418"/>
      <c r="JLH21" s="418"/>
      <c r="JLI21" s="418"/>
      <c r="JLJ21" s="418"/>
      <c r="JLK21" s="418"/>
      <c r="JLL21" s="418"/>
      <c r="JLM21" s="418"/>
      <c r="JLN21" s="418"/>
      <c r="JLO21" s="418"/>
      <c r="JLP21" s="418"/>
      <c r="JLQ21" s="418"/>
      <c r="JLR21" s="418"/>
      <c r="JLS21" s="418"/>
      <c r="JLT21" s="418"/>
      <c r="JLU21" s="418"/>
      <c r="JLV21" s="418"/>
      <c r="JLW21" s="418"/>
      <c r="JLX21" s="418"/>
      <c r="JLY21" s="418"/>
      <c r="JLZ21" s="418"/>
      <c r="JMA21" s="418"/>
      <c r="JMB21" s="418"/>
      <c r="JMC21" s="418"/>
      <c r="JMD21" s="418"/>
      <c r="JME21" s="418"/>
      <c r="JMF21" s="418"/>
      <c r="JMG21" s="418"/>
      <c r="JMH21" s="418"/>
      <c r="JMI21" s="418"/>
      <c r="JMJ21" s="418"/>
      <c r="JMK21" s="418"/>
      <c r="JML21" s="418"/>
      <c r="JMM21" s="418"/>
      <c r="JMN21" s="418"/>
      <c r="JMO21" s="418"/>
      <c r="JMP21" s="418"/>
      <c r="JMQ21" s="418"/>
      <c r="JMR21" s="418"/>
      <c r="JMS21" s="418"/>
      <c r="JMT21" s="418"/>
      <c r="JMU21" s="418"/>
      <c r="JMV21" s="418"/>
      <c r="JMW21" s="418"/>
      <c r="JMX21" s="418"/>
      <c r="JMY21" s="418"/>
      <c r="JMZ21" s="418"/>
      <c r="JNA21" s="418"/>
      <c r="JNB21" s="418"/>
      <c r="JNC21" s="418"/>
      <c r="JND21" s="418"/>
      <c r="JNE21" s="418"/>
      <c r="JNF21" s="418"/>
      <c r="JNG21" s="418"/>
      <c r="JNH21" s="418"/>
      <c r="JNI21" s="418"/>
      <c r="JNJ21" s="418"/>
      <c r="JNK21" s="418"/>
      <c r="JNL21" s="418"/>
      <c r="JNM21" s="418"/>
      <c r="JNN21" s="418"/>
      <c r="JNO21" s="418"/>
      <c r="JNP21" s="418"/>
      <c r="JNQ21" s="418"/>
      <c r="JNR21" s="418"/>
      <c r="JNS21" s="418"/>
      <c r="JNT21" s="418"/>
      <c r="JNU21" s="418"/>
      <c r="JNV21" s="418"/>
      <c r="JNW21" s="418"/>
      <c r="JNX21" s="418"/>
      <c r="JNY21" s="418"/>
      <c r="JNZ21" s="418"/>
      <c r="JOA21" s="418"/>
      <c r="JOB21" s="418"/>
      <c r="JOC21" s="418"/>
      <c r="JOD21" s="418"/>
      <c r="JOE21" s="418"/>
      <c r="JOF21" s="418"/>
      <c r="JOG21" s="418"/>
      <c r="JOH21" s="418"/>
      <c r="JOI21" s="418"/>
      <c r="JOJ21" s="418"/>
      <c r="JOK21" s="418"/>
      <c r="JOL21" s="418"/>
      <c r="JOM21" s="418"/>
      <c r="JON21" s="418"/>
      <c r="JOO21" s="418"/>
      <c r="JOP21" s="418"/>
      <c r="JOQ21" s="418"/>
      <c r="JOR21" s="418"/>
      <c r="JOS21" s="418"/>
      <c r="JOT21" s="418"/>
      <c r="JOU21" s="418"/>
      <c r="JOV21" s="418"/>
      <c r="JOW21" s="418"/>
      <c r="JOX21" s="418"/>
      <c r="JOY21" s="418"/>
      <c r="JOZ21" s="418"/>
      <c r="JPA21" s="418"/>
      <c r="JPB21" s="418"/>
      <c r="JPC21" s="418"/>
      <c r="JPD21" s="418"/>
      <c r="JPE21" s="418"/>
      <c r="JPF21" s="418"/>
      <c r="JPG21" s="418"/>
      <c r="JPH21" s="418"/>
      <c r="JPI21" s="418"/>
      <c r="JPJ21" s="418"/>
      <c r="JPK21" s="418"/>
      <c r="JPL21" s="418"/>
      <c r="JPM21" s="418"/>
      <c r="JPN21" s="418"/>
      <c r="JPO21" s="418"/>
      <c r="JPP21" s="418"/>
      <c r="JPQ21" s="418"/>
      <c r="JPR21" s="418"/>
      <c r="JPS21" s="418"/>
      <c r="JPT21" s="418"/>
      <c r="JPU21" s="418"/>
      <c r="JPV21" s="418"/>
      <c r="JPW21" s="418"/>
      <c r="JPX21" s="418"/>
      <c r="JPY21" s="418"/>
      <c r="JPZ21" s="418"/>
      <c r="JQA21" s="418"/>
      <c r="JQB21" s="418"/>
      <c r="JQC21" s="418"/>
      <c r="JQD21" s="418"/>
      <c r="JQE21" s="418"/>
      <c r="JQF21" s="418"/>
      <c r="JQG21" s="418"/>
      <c r="JQH21" s="418"/>
      <c r="JQI21" s="418"/>
      <c r="JQJ21" s="418"/>
      <c r="JQK21" s="418"/>
      <c r="JQL21" s="418"/>
      <c r="JQM21" s="418"/>
      <c r="JQN21" s="418"/>
      <c r="JQO21" s="418"/>
      <c r="JQP21" s="418"/>
      <c r="JQQ21" s="418"/>
      <c r="JQR21" s="418"/>
      <c r="JQS21" s="418"/>
      <c r="JQT21" s="418"/>
      <c r="JQU21" s="418"/>
      <c r="JQV21" s="418"/>
      <c r="JQW21" s="418"/>
      <c r="JQX21" s="418"/>
      <c r="JQY21" s="418"/>
      <c r="JQZ21" s="418"/>
      <c r="JRA21" s="418"/>
      <c r="JRB21" s="418"/>
      <c r="JRC21" s="418"/>
      <c r="JRD21" s="418"/>
      <c r="JRE21" s="418"/>
      <c r="JRF21" s="418"/>
      <c r="JRG21" s="418"/>
      <c r="JRH21" s="418"/>
      <c r="JRI21" s="418"/>
      <c r="JRJ21" s="418"/>
      <c r="JRK21" s="418"/>
      <c r="JRL21" s="418"/>
      <c r="JRM21" s="418"/>
      <c r="JRN21" s="418"/>
      <c r="JRO21" s="418"/>
      <c r="JRP21" s="418"/>
      <c r="JRQ21" s="418"/>
      <c r="JRR21" s="418"/>
      <c r="JRS21" s="418"/>
      <c r="JRT21" s="418"/>
      <c r="JRU21" s="418"/>
      <c r="JRV21" s="418"/>
      <c r="JRW21" s="418"/>
      <c r="JRX21" s="418"/>
      <c r="JRY21" s="418"/>
      <c r="JRZ21" s="418"/>
      <c r="JSA21" s="418"/>
      <c r="JSB21" s="418"/>
      <c r="JSC21" s="418"/>
      <c r="JSD21" s="418"/>
      <c r="JSE21" s="418"/>
      <c r="JSF21" s="418"/>
      <c r="JSG21" s="418"/>
      <c r="JSH21" s="418"/>
      <c r="JSI21" s="418"/>
      <c r="JSJ21" s="418"/>
      <c r="JSK21" s="418"/>
      <c r="JSL21" s="418"/>
      <c r="JSM21" s="418"/>
      <c r="JSN21" s="418"/>
      <c r="JSO21" s="418"/>
      <c r="JSP21" s="418"/>
      <c r="JSQ21" s="418"/>
      <c r="JSR21" s="418"/>
      <c r="JSS21" s="418"/>
      <c r="JST21" s="418"/>
      <c r="JSU21" s="418"/>
      <c r="JSV21" s="418"/>
      <c r="JSW21" s="418"/>
      <c r="JSX21" s="418"/>
      <c r="JSY21" s="418"/>
      <c r="JSZ21" s="418"/>
      <c r="JTA21" s="418"/>
      <c r="JTB21" s="418"/>
      <c r="JTC21" s="418"/>
      <c r="JTD21" s="418"/>
      <c r="JTE21" s="418"/>
      <c r="JTF21" s="418"/>
      <c r="JTG21" s="418"/>
      <c r="JTH21" s="418"/>
      <c r="JTI21" s="418"/>
      <c r="JTJ21" s="418"/>
      <c r="JTK21" s="418"/>
      <c r="JTL21" s="418"/>
      <c r="JTM21" s="418"/>
      <c r="JTN21" s="418"/>
      <c r="JTO21" s="418"/>
      <c r="JTP21" s="418"/>
      <c r="JTQ21" s="418"/>
      <c r="JTR21" s="418"/>
      <c r="JTS21" s="418"/>
      <c r="JTT21" s="418"/>
      <c r="JTU21" s="418"/>
      <c r="JTV21" s="418"/>
      <c r="JTW21" s="418"/>
      <c r="JTX21" s="418"/>
      <c r="JTY21" s="418"/>
      <c r="JTZ21" s="418"/>
      <c r="JUA21" s="418"/>
      <c r="JUB21" s="418"/>
      <c r="JUC21" s="418"/>
      <c r="JUD21" s="418"/>
      <c r="JUE21" s="418"/>
      <c r="JUF21" s="418"/>
      <c r="JUG21" s="418"/>
      <c r="JUH21" s="418"/>
      <c r="JUI21" s="418"/>
      <c r="JUJ21" s="418"/>
      <c r="JUK21" s="418"/>
      <c r="JUL21" s="418"/>
      <c r="JUM21" s="418"/>
      <c r="JUN21" s="418"/>
      <c r="JUO21" s="418"/>
      <c r="JUP21" s="418"/>
      <c r="JUQ21" s="418"/>
      <c r="JUR21" s="418"/>
      <c r="JUS21" s="418"/>
      <c r="JUT21" s="418"/>
      <c r="JUU21" s="418"/>
      <c r="JUV21" s="418"/>
      <c r="JUW21" s="418"/>
      <c r="JUX21" s="418"/>
      <c r="JUY21" s="418"/>
      <c r="JUZ21" s="418"/>
      <c r="JVA21" s="418"/>
      <c r="JVB21" s="418"/>
      <c r="JVC21" s="418"/>
      <c r="JVD21" s="418"/>
      <c r="JVE21" s="418"/>
      <c r="JVF21" s="418"/>
      <c r="JVG21" s="418"/>
      <c r="JVH21" s="418"/>
      <c r="JVI21" s="418"/>
      <c r="JVJ21" s="418"/>
      <c r="JVK21" s="418"/>
      <c r="JVL21" s="418"/>
      <c r="JVM21" s="418"/>
      <c r="JVN21" s="418"/>
      <c r="JVO21" s="418"/>
      <c r="JVP21" s="418"/>
      <c r="JVQ21" s="418"/>
      <c r="JVR21" s="418"/>
      <c r="JVS21" s="418"/>
      <c r="JVT21" s="418"/>
      <c r="JVU21" s="418"/>
      <c r="JVV21" s="418"/>
      <c r="JVW21" s="418"/>
      <c r="JVX21" s="418"/>
      <c r="JVY21" s="418"/>
      <c r="JVZ21" s="418"/>
      <c r="JWA21" s="418"/>
      <c r="JWB21" s="418"/>
      <c r="JWC21" s="418"/>
      <c r="JWD21" s="418"/>
      <c r="JWE21" s="418"/>
      <c r="JWF21" s="418"/>
      <c r="JWG21" s="418"/>
      <c r="JWH21" s="418"/>
      <c r="JWI21" s="418"/>
      <c r="JWJ21" s="418"/>
      <c r="JWK21" s="418"/>
      <c r="JWL21" s="418"/>
      <c r="JWM21" s="418"/>
      <c r="JWN21" s="418"/>
      <c r="JWO21" s="418"/>
      <c r="JWP21" s="418"/>
      <c r="JWQ21" s="418"/>
      <c r="JWR21" s="418"/>
      <c r="JWS21" s="418"/>
      <c r="JWT21" s="418"/>
      <c r="JWU21" s="418"/>
      <c r="JWV21" s="418"/>
      <c r="JWW21" s="418"/>
      <c r="JWX21" s="418"/>
      <c r="JWY21" s="418"/>
      <c r="JWZ21" s="418"/>
      <c r="JXA21" s="418"/>
      <c r="JXB21" s="418"/>
      <c r="JXC21" s="418"/>
      <c r="JXD21" s="418"/>
      <c r="JXE21" s="418"/>
      <c r="JXF21" s="418"/>
      <c r="JXG21" s="418"/>
      <c r="JXH21" s="418"/>
      <c r="JXI21" s="418"/>
      <c r="JXJ21" s="418"/>
      <c r="JXK21" s="418"/>
      <c r="JXL21" s="418"/>
      <c r="JXM21" s="418"/>
      <c r="JXN21" s="418"/>
      <c r="JXO21" s="418"/>
      <c r="JXP21" s="418"/>
      <c r="JXQ21" s="418"/>
      <c r="JXR21" s="418"/>
      <c r="JXS21" s="418"/>
      <c r="JXT21" s="418"/>
      <c r="JXU21" s="418"/>
      <c r="JXV21" s="418"/>
      <c r="JXW21" s="418"/>
      <c r="JXX21" s="418"/>
      <c r="JXY21" s="418"/>
      <c r="JXZ21" s="418"/>
      <c r="JYA21" s="418"/>
      <c r="JYB21" s="418"/>
      <c r="JYC21" s="418"/>
      <c r="JYD21" s="418"/>
      <c r="JYE21" s="418"/>
      <c r="JYF21" s="418"/>
      <c r="JYG21" s="418"/>
      <c r="JYH21" s="418"/>
      <c r="JYI21" s="418"/>
      <c r="JYJ21" s="418"/>
      <c r="JYK21" s="418"/>
      <c r="JYL21" s="418"/>
      <c r="JYM21" s="418"/>
      <c r="JYN21" s="418"/>
      <c r="JYO21" s="418"/>
      <c r="JYP21" s="418"/>
      <c r="JYQ21" s="418"/>
      <c r="JYR21" s="418"/>
      <c r="JYS21" s="418"/>
      <c r="JYT21" s="418"/>
      <c r="JYU21" s="418"/>
      <c r="JYV21" s="418"/>
      <c r="JYW21" s="418"/>
      <c r="JYX21" s="418"/>
      <c r="JYY21" s="418"/>
      <c r="JYZ21" s="418"/>
      <c r="JZA21" s="418"/>
      <c r="JZB21" s="418"/>
      <c r="JZC21" s="418"/>
      <c r="JZD21" s="418"/>
      <c r="JZE21" s="418"/>
      <c r="JZF21" s="418"/>
      <c r="JZG21" s="418"/>
      <c r="JZH21" s="418"/>
      <c r="JZI21" s="418"/>
      <c r="JZJ21" s="418"/>
      <c r="JZK21" s="418"/>
      <c r="JZL21" s="418"/>
      <c r="JZM21" s="418"/>
      <c r="JZN21" s="418"/>
      <c r="JZO21" s="418"/>
      <c r="JZP21" s="418"/>
      <c r="JZQ21" s="418"/>
      <c r="JZR21" s="418"/>
      <c r="JZS21" s="418"/>
      <c r="JZT21" s="418"/>
      <c r="JZU21" s="418"/>
      <c r="JZV21" s="418"/>
      <c r="JZW21" s="418"/>
      <c r="JZX21" s="418"/>
      <c r="JZY21" s="418"/>
      <c r="JZZ21" s="418"/>
      <c r="KAA21" s="418"/>
      <c r="KAB21" s="418"/>
      <c r="KAC21" s="418"/>
      <c r="KAD21" s="418"/>
      <c r="KAE21" s="418"/>
      <c r="KAF21" s="418"/>
      <c r="KAG21" s="418"/>
      <c r="KAH21" s="418"/>
      <c r="KAI21" s="418"/>
      <c r="KAJ21" s="418"/>
      <c r="KAK21" s="418"/>
      <c r="KAL21" s="418"/>
      <c r="KAM21" s="418"/>
      <c r="KAN21" s="418"/>
      <c r="KAO21" s="418"/>
      <c r="KAP21" s="418"/>
      <c r="KAQ21" s="418"/>
      <c r="KAR21" s="418"/>
      <c r="KAS21" s="418"/>
      <c r="KAT21" s="418"/>
      <c r="KAU21" s="418"/>
      <c r="KAV21" s="418"/>
      <c r="KAW21" s="418"/>
      <c r="KAX21" s="418"/>
      <c r="KAY21" s="418"/>
      <c r="KAZ21" s="418"/>
      <c r="KBA21" s="418"/>
      <c r="KBB21" s="418"/>
      <c r="KBC21" s="418"/>
      <c r="KBD21" s="418"/>
      <c r="KBE21" s="418"/>
      <c r="KBF21" s="418"/>
      <c r="KBG21" s="418"/>
      <c r="KBH21" s="418"/>
      <c r="KBI21" s="418"/>
      <c r="KBJ21" s="418"/>
      <c r="KBK21" s="418"/>
      <c r="KBL21" s="418"/>
      <c r="KBM21" s="418"/>
      <c r="KBN21" s="418"/>
      <c r="KBO21" s="418"/>
      <c r="KBP21" s="418"/>
      <c r="KBQ21" s="418"/>
      <c r="KBR21" s="418"/>
      <c r="KBS21" s="418"/>
      <c r="KBT21" s="418"/>
      <c r="KBU21" s="418"/>
      <c r="KBV21" s="418"/>
      <c r="KBW21" s="418"/>
      <c r="KBX21" s="418"/>
      <c r="KBY21" s="418"/>
      <c r="KBZ21" s="418"/>
      <c r="KCA21" s="418"/>
      <c r="KCB21" s="418"/>
      <c r="KCC21" s="418"/>
      <c r="KCD21" s="418"/>
      <c r="KCE21" s="418"/>
      <c r="KCF21" s="418"/>
      <c r="KCG21" s="418"/>
      <c r="KCH21" s="418"/>
      <c r="KCI21" s="418"/>
      <c r="KCJ21" s="418"/>
      <c r="KCK21" s="418"/>
      <c r="KCL21" s="418"/>
      <c r="KCM21" s="418"/>
      <c r="KCN21" s="418"/>
      <c r="KCO21" s="418"/>
      <c r="KCP21" s="418"/>
      <c r="KCQ21" s="418"/>
      <c r="KCR21" s="418"/>
      <c r="KCS21" s="418"/>
      <c r="KCT21" s="418"/>
      <c r="KCU21" s="418"/>
      <c r="KCV21" s="418"/>
      <c r="KCW21" s="418"/>
      <c r="KCX21" s="418"/>
      <c r="KCY21" s="418"/>
      <c r="KCZ21" s="418"/>
      <c r="KDA21" s="418"/>
      <c r="KDB21" s="418"/>
      <c r="KDC21" s="418"/>
      <c r="KDD21" s="418"/>
      <c r="KDE21" s="418"/>
      <c r="KDF21" s="418"/>
      <c r="KDG21" s="418"/>
      <c r="KDH21" s="418"/>
      <c r="KDI21" s="418"/>
      <c r="KDJ21" s="418"/>
      <c r="KDK21" s="418"/>
      <c r="KDL21" s="418"/>
      <c r="KDM21" s="418"/>
      <c r="KDN21" s="418"/>
      <c r="KDO21" s="418"/>
      <c r="KDP21" s="418"/>
      <c r="KDQ21" s="418"/>
      <c r="KDR21" s="418"/>
      <c r="KDS21" s="418"/>
      <c r="KDT21" s="418"/>
      <c r="KDU21" s="418"/>
      <c r="KDV21" s="418"/>
      <c r="KDW21" s="418"/>
      <c r="KDX21" s="418"/>
      <c r="KDY21" s="418"/>
      <c r="KDZ21" s="418"/>
      <c r="KEA21" s="418"/>
      <c r="KEB21" s="418"/>
      <c r="KEC21" s="418"/>
      <c r="KED21" s="418"/>
      <c r="KEE21" s="418"/>
      <c r="KEF21" s="418"/>
      <c r="KEG21" s="418"/>
      <c r="KEH21" s="418"/>
      <c r="KEI21" s="418"/>
      <c r="KEJ21" s="418"/>
      <c r="KEK21" s="418"/>
      <c r="KEL21" s="418"/>
      <c r="KEM21" s="418"/>
      <c r="KEN21" s="418"/>
      <c r="KEO21" s="418"/>
      <c r="KEP21" s="418"/>
      <c r="KEQ21" s="418"/>
      <c r="KER21" s="418"/>
      <c r="KES21" s="418"/>
      <c r="KET21" s="418"/>
      <c r="KEU21" s="418"/>
      <c r="KEV21" s="418"/>
      <c r="KEW21" s="418"/>
      <c r="KEX21" s="418"/>
      <c r="KEY21" s="418"/>
      <c r="KEZ21" s="418"/>
      <c r="KFA21" s="418"/>
      <c r="KFB21" s="418"/>
      <c r="KFC21" s="418"/>
      <c r="KFD21" s="418"/>
      <c r="KFE21" s="418"/>
      <c r="KFF21" s="418"/>
      <c r="KFG21" s="418"/>
      <c r="KFH21" s="418"/>
      <c r="KFI21" s="418"/>
      <c r="KFJ21" s="418"/>
      <c r="KFK21" s="418"/>
      <c r="KFL21" s="418"/>
      <c r="KFM21" s="418"/>
      <c r="KFN21" s="418"/>
      <c r="KFO21" s="418"/>
      <c r="KFP21" s="418"/>
      <c r="KFQ21" s="418"/>
      <c r="KFR21" s="418"/>
      <c r="KFS21" s="418"/>
      <c r="KFT21" s="418"/>
      <c r="KFU21" s="418"/>
      <c r="KFV21" s="418"/>
      <c r="KFW21" s="418"/>
      <c r="KFX21" s="418"/>
      <c r="KFY21" s="418"/>
      <c r="KFZ21" s="418"/>
      <c r="KGA21" s="418"/>
      <c r="KGB21" s="418"/>
      <c r="KGC21" s="418"/>
      <c r="KGD21" s="418"/>
      <c r="KGE21" s="418"/>
      <c r="KGF21" s="418"/>
      <c r="KGG21" s="418"/>
      <c r="KGH21" s="418"/>
      <c r="KGI21" s="418"/>
      <c r="KGJ21" s="418"/>
      <c r="KGK21" s="418"/>
      <c r="KGL21" s="418"/>
      <c r="KGM21" s="418"/>
      <c r="KGN21" s="418"/>
      <c r="KGO21" s="418"/>
      <c r="KGP21" s="418"/>
      <c r="KGQ21" s="418"/>
      <c r="KGR21" s="418"/>
      <c r="KGS21" s="418"/>
      <c r="KGT21" s="418"/>
      <c r="KGU21" s="418"/>
      <c r="KGV21" s="418"/>
      <c r="KGW21" s="418"/>
      <c r="KGX21" s="418"/>
      <c r="KGY21" s="418"/>
      <c r="KGZ21" s="418"/>
      <c r="KHA21" s="418"/>
      <c r="KHB21" s="418"/>
      <c r="KHC21" s="418"/>
      <c r="KHD21" s="418"/>
      <c r="KHE21" s="418"/>
      <c r="KHF21" s="418"/>
      <c r="KHG21" s="418"/>
      <c r="KHH21" s="418"/>
      <c r="KHI21" s="418"/>
      <c r="KHJ21" s="418"/>
      <c r="KHK21" s="418"/>
      <c r="KHL21" s="418"/>
      <c r="KHM21" s="418"/>
      <c r="KHN21" s="418"/>
      <c r="KHO21" s="418"/>
      <c r="KHP21" s="418"/>
      <c r="KHQ21" s="418"/>
      <c r="KHR21" s="418"/>
      <c r="KHS21" s="418"/>
      <c r="KHT21" s="418"/>
      <c r="KHU21" s="418"/>
      <c r="KHV21" s="418"/>
      <c r="KHW21" s="418"/>
      <c r="KHX21" s="418"/>
      <c r="KHY21" s="418"/>
      <c r="KHZ21" s="418"/>
      <c r="KIA21" s="418"/>
      <c r="KIB21" s="418"/>
      <c r="KIC21" s="418"/>
      <c r="KID21" s="418"/>
      <c r="KIE21" s="418"/>
      <c r="KIF21" s="418"/>
      <c r="KIG21" s="418"/>
      <c r="KIH21" s="418"/>
      <c r="KII21" s="418"/>
      <c r="KIJ21" s="418"/>
      <c r="KIK21" s="418"/>
      <c r="KIL21" s="418"/>
      <c r="KIM21" s="418"/>
      <c r="KIN21" s="418"/>
      <c r="KIO21" s="418"/>
      <c r="KIP21" s="418"/>
      <c r="KIQ21" s="418"/>
      <c r="KIR21" s="418"/>
      <c r="KIS21" s="418"/>
      <c r="KIT21" s="418"/>
      <c r="KIU21" s="418"/>
      <c r="KIV21" s="418"/>
      <c r="KIW21" s="418"/>
      <c r="KIX21" s="418"/>
      <c r="KIY21" s="418"/>
      <c r="KIZ21" s="418"/>
      <c r="KJA21" s="418"/>
      <c r="KJB21" s="418"/>
      <c r="KJC21" s="418"/>
      <c r="KJD21" s="418"/>
      <c r="KJE21" s="418"/>
      <c r="KJF21" s="418"/>
      <c r="KJG21" s="418"/>
      <c r="KJH21" s="418"/>
      <c r="KJI21" s="418"/>
      <c r="KJJ21" s="418"/>
      <c r="KJK21" s="418"/>
      <c r="KJL21" s="418"/>
      <c r="KJM21" s="418"/>
      <c r="KJN21" s="418"/>
      <c r="KJO21" s="418"/>
      <c r="KJP21" s="418"/>
      <c r="KJQ21" s="418"/>
      <c r="KJR21" s="418"/>
      <c r="KJS21" s="418"/>
      <c r="KJT21" s="418"/>
      <c r="KJU21" s="418"/>
      <c r="KJV21" s="418"/>
      <c r="KJW21" s="418"/>
      <c r="KJX21" s="418"/>
      <c r="KJY21" s="418"/>
      <c r="KJZ21" s="418"/>
      <c r="KKA21" s="418"/>
      <c r="KKB21" s="418"/>
      <c r="KKC21" s="418"/>
      <c r="KKD21" s="418"/>
      <c r="KKE21" s="418"/>
      <c r="KKF21" s="418"/>
      <c r="KKG21" s="418"/>
      <c r="KKH21" s="418"/>
      <c r="KKI21" s="418"/>
      <c r="KKJ21" s="418"/>
      <c r="KKK21" s="418"/>
      <c r="KKL21" s="418"/>
      <c r="KKM21" s="418"/>
      <c r="KKN21" s="418"/>
      <c r="KKO21" s="418"/>
      <c r="KKP21" s="418"/>
      <c r="KKQ21" s="418"/>
      <c r="KKR21" s="418"/>
      <c r="KKS21" s="418"/>
      <c r="KKT21" s="418"/>
      <c r="KKU21" s="418"/>
      <c r="KKV21" s="418"/>
      <c r="KKW21" s="418"/>
      <c r="KKX21" s="418"/>
      <c r="KKY21" s="418"/>
      <c r="KKZ21" s="418"/>
      <c r="KLA21" s="418"/>
      <c r="KLB21" s="418"/>
      <c r="KLC21" s="418"/>
      <c r="KLD21" s="418"/>
      <c r="KLE21" s="418"/>
      <c r="KLF21" s="418"/>
      <c r="KLG21" s="418"/>
      <c r="KLH21" s="418"/>
      <c r="KLI21" s="418"/>
      <c r="KLJ21" s="418"/>
      <c r="KLK21" s="418"/>
      <c r="KLL21" s="418"/>
      <c r="KLM21" s="418"/>
      <c r="KLN21" s="418"/>
      <c r="KLO21" s="418"/>
      <c r="KLP21" s="418"/>
      <c r="KLQ21" s="418"/>
      <c r="KLR21" s="418"/>
      <c r="KLS21" s="418"/>
      <c r="KLT21" s="418"/>
      <c r="KLU21" s="418"/>
      <c r="KLV21" s="418"/>
      <c r="KLW21" s="418"/>
      <c r="KLX21" s="418"/>
      <c r="KLY21" s="418"/>
      <c r="KLZ21" s="418"/>
      <c r="KMA21" s="418"/>
      <c r="KMB21" s="418"/>
      <c r="KMC21" s="418"/>
      <c r="KMD21" s="418"/>
      <c r="KME21" s="418"/>
      <c r="KMF21" s="418"/>
      <c r="KMG21" s="418"/>
      <c r="KMH21" s="418"/>
      <c r="KMI21" s="418"/>
      <c r="KMJ21" s="418"/>
      <c r="KMK21" s="418"/>
      <c r="KML21" s="418"/>
      <c r="KMM21" s="418"/>
      <c r="KMN21" s="418"/>
      <c r="KMO21" s="418"/>
      <c r="KMP21" s="418"/>
      <c r="KMQ21" s="418"/>
      <c r="KMR21" s="418"/>
      <c r="KMS21" s="418"/>
      <c r="KMT21" s="418"/>
      <c r="KMU21" s="418"/>
      <c r="KMV21" s="418"/>
      <c r="KMW21" s="418"/>
      <c r="KMX21" s="418"/>
      <c r="KMY21" s="418"/>
      <c r="KMZ21" s="418"/>
      <c r="KNA21" s="418"/>
      <c r="KNB21" s="418"/>
      <c r="KNC21" s="418"/>
      <c r="KND21" s="418"/>
      <c r="KNE21" s="418"/>
      <c r="KNF21" s="418"/>
      <c r="KNG21" s="418"/>
      <c r="KNH21" s="418"/>
      <c r="KNI21" s="418"/>
      <c r="KNJ21" s="418"/>
      <c r="KNK21" s="418"/>
      <c r="KNL21" s="418"/>
      <c r="KNM21" s="418"/>
      <c r="KNN21" s="418"/>
      <c r="KNO21" s="418"/>
      <c r="KNP21" s="418"/>
      <c r="KNQ21" s="418"/>
      <c r="KNR21" s="418"/>
      <c r="KNS21" s="418"/>
      <c r="KNT21" s="418"/>
      <c r="KNU21" s="418"/>
      <c r="KNV21" s="418"/>
      <c r="KNW21" s="418"/>
      <c r="KNX21" s="418"/>
      <c r="KNY21" s="418"/>
      <c r="KNZ21" s="418"/>
      <c r="KOA21" s="418"/>
      <c r="KOB21" s="418"/>
      <c r="KOC21" s="418"/>
      <c r="KOD21" s="418"/>
      <c r="KOE21" s="418"/>
      <c r="KOF21" s="418"/>
      <c r="KOG21" s="418"/>
      <c r="KOH21" s="418"/>
      <c r="KOI21" s="418"/>
      <c r="KOJ21" s="418"/>
      <c r="KOK21" s="418"/>
      <c r="KOL21" s="418"/>
      <c r="KOM21" s="418"/>
      <c r="KON21" s="418"/>
      <c r="KOO21" s="418"/>
      <c r="KOP21" s="418"/>
      <c r="KOQ21" s="418"/>
      <c r="KOR21" s="418"/>
      <c r="KOS21" s="418"/>
      <c r="KOT21" s="418"/>
      <c r="KOU21" s="418"/>
      <c r="KOV21" s="418"/>
      <c r="KOW21" s="418"/>
      <c r="KOX21" s="418"/>
      <c r="KOY21" s="418"/>
      <c r="KOZ21" s="418"/>
      <c r="KPA21" s="418"/>
      <c r="KPB21" s="418"/>
      <c r="KPC21" s="418"/>
      <c r="KPD21" s="418"/>
      <c r="KPE21" s="418"/>
      <c r="KPF21" s="418"/>
      <c r="KPG21" s="418"/>
      <c r="KPH21" s="418"/>
      <c r="KPI21" s="418"/>
      <c r="KPJ21" s="418"/>
      <c r="KPK21" s="418"/>
      <c r="KPL21" s="418"/>
      <c r="KPM21" s="418"/>
      <c r="KPN21" s="418"/>
      <c r="KPO21" s="418"/>
      <c r="KPP21" s="418"/>
      <c r="KPQ21" s="418"/>
      <c r="KPR21" s="418"/>
      <c r="KPS21" s="418"/>
      <c r="KPT21" s="418"/>
      <c r="KPU21" s="418"/>
      <c r="KPV21" s="418"/>
      <c r="KPW21" s="418"/>
      <c r="KPX21" s="418"/>
      <c r="KPY21" s="418"/>
      <c r="KPZ21" s="418"/>
      <c r="KQA21" s="418"/>
      <c r="KQB21" s="418"/>
      <c r="KQC21" s="418"/>
      <c r="KQD21" s="418"/>
      <c r="KQE21" s="418"/>
      <c r="KQF21" s="418"/>
      <c r="KQG21" s="418"/>
      <c r="KQH21" s="418"/>
      <c r="KQI21" s="418"/>
      <c r="KQJ21" s="418"/>
      <c r="KQK21" s="418"/>
      <c r="KQL21" s="418"/>
      <c r="KQM21" s="418"/>
      <c r="KQN21" s="418"/>
      <c r="KQO21" s="418"/>
      <c r="KQP21" s="418"/>
      <c r="KQQ21" s="418"/>
      <c r="KQR21" s="418"/>
      <c r="KQS21" s="418"/>
      <c r="KQT21" s="418"/>
      <c r="KQU21" s="418"/>
      <c r="KQV21" s="418"/>
      <c r="KQW21" s="418"/>
      <c r="KQX21" s="418"/>
      <c r="KQY21" s="418"/>
      <c r="KQZ21" s="418"/>
      <c r="KRA21" s="418"/>
      <c r="KRB21" s="418"/>
      <c r="KRC21" s="418"/>
      <c r="KRD21" s="418"/>
      <c r="KRE21" s="418"/>
      <c r="KRF21" s="418"/>
      <c r="KRG21" s="418"/>
      <c r="KRH21" s="418"/>
      <c r="KRI21" s="418"/>
      <c r="KRJ21" s="418"/>
      <c r="KRK21" s="418"/>
      <c r="KRL21" s="418"/>
      <c r="KRM21" s="418"/>
      <c r="KRN21" s="418"/>
      <c r="KRO21" s="418"/>
      <c r="KRP21" s="418"/>
      <c r="KRQ21" s="418"/>
      <c r="KRR21" s="418"/>
      <c r="KRS21" s="418"/>
      <c r="KRT21" s="418"/>
      <c r="KRU21" s="418"/>
      <c r="KRV21" s="418"/>
      <c r="KRW21" s="418"/>
      <c r="KRX21" s="418"/>
      <c r="KRY21" s="418"/>
      <c r="KRZ21" s="418"/>
      <c r="KSA21" s="418"/>
      <c r="KSB21" s="418"/>
      <c r="KSC21" s="418"/>
      <c r="KSD21" s="418"/>
      <c r="KSE21" s="418"/>
      <c r="KSF21" s="418"/>
      <c r="KSG21" s="418"/>
      <c r="KSH21" s="418"/>
      <c r="KSI21" s="418"/>
      <c r="KSJ21" s="418"/>
      <c r="KSK21" s="418"/>
      <c r="KSL21" s="418"/>
      <c r="KSM21" s="418"/>
      <c r="KSN21" s="418"/>
      <c r="KSO21" s="418"/>
      <c r="KSP21" s="418"/>
      <c r="KSQ21" s="418"/>
      <c r="KSR21" s="418"/>
      <c r="KSS21" s="418"/>
      <c r="KST21" s="418"/>
      <c r="KSU21" s="418"/>
      <c r="KSV21" s="418"/>
      <c r="KSW21" s="418"/>
      <c r="KSX21" s="418"/>
      <c r="KSY21" s="418"/>
      <c r="KSZ21" s="418"/>
      <c r="KTA21" s="418"/>
      <c r="KTB21" s="418"/>
      <c r="KTC21" s="418"/>
      <c r="KTD21" s="418"/>
      <c r="KTE21" s="418"/>
      <c r="KTF21" s="418"/>
      <c r="KTG21" s="418"/>
      <c r="KTH21" s="418"/>
      <c r="KTI21" s="418"/>
      <c r="KTJ21" s="418"/>
      <c r="KTK21" s="418"/>
      <c r="KTL21" s="418"/>
      <c r="KTM21" s="418"/>
      <c r="KTN21" s="418"/>
      <c r="KTO21" s="418"/>
      <c r="KTP21" s="418"/>
      <c r="KTQ21" s="418"/>
      <c r="KTR21" s="418"/>
      <c r="KTS21" s="418"/>
      <c r="KTT21" s="418"/>
      <c r="KTU21" s="418"/>
      <c r="KTV21" s="418"/>
      <c r="KTW21" s="418"/>
      <c r="KTX21" s="418"/>
      <c r="KTY21" s="418"/>
      <c r="KTZ21" s="418"/>
      <c r="KUA21" s="418"/>
      <c r="KUB21" s="418"/>
      <c r="KUC21" s="418"/>
      <c r="KUD21" s="418"/>
      <c r="KUE21" s="418"/>
      <c r="KUF21" s="418"/>
      <c r="KUG21" s="418"/>
      <c r="KUH21" s="418"/>
      <c r="KUI21" s="418"/>
      <c r="KUJ21" s="418"/>
      <c r="KUK21" s="418"/>
      <c r="KUL21" s="418"/>
      <c r="KUM21" s="418"/>
      <c r="KUN21" s="418"/>
      <c r="KUO21" s="418"/>
      <c r="KUP21" s="418"/>
      <c r="KUQ21" s="418"/>
      <c r="KUR21" s="418"/>
      <c r="KUS21" s="418"/>
      <c r="KUT21" s="418"/>
      <c r="KUU21" s="418"/>
      <c r="KUV21" s="418"/>
      <c r="KUW21" s="418"/>
      <c r="KUX21" s="418"/>
      <c r="KUY21" s="418"/>
      <c r="KUZ21" s="418"/>
      <c r="KVA21" s="418"/>
      <c r="KVB21" s="418"/>
      <c r="KVC21" s="418"/>
      <c r="KVD21" s="418"/>
      <c r="KVE21" s="418"/>
      <c r="KVF21" s="418"/>
      <c r="KVG21" s="418"/>
      <c r="KVH21" s="418"/>
      <c r="KVI21" s="418"/>
      <c r="KVJ21" s="418"/>
      <c r="KVK21" s="418"/>
      <c r="KVL21" s="418"/>
      <c r="KVM21" s="418"/>
      <c r="KVN21" s="418"/>
      <c r="KVO21" s="418"/>
      <c r="KVP21" s="418"/>
      <c r="KVQ21" s="418"/>
      <c r="KVR21" s="418"/>
      <c r="KVS21" s="418"/>
      <c r="KVT21" s="418"/>
      <c r="KVU21" s="418"/>
      <c r="KVV21" s="418"/>
      <c r="KVW21" s="418"/>
      <c r="KVX21" s="418"/>
      <c r="KVY21" s="418"/>
      <c r="KVZ21" s="418"/>
      <c r="KWA21" s="418"/>
      <c r="KWB21" s="418"/>
      <c r="KWC21" s="418"/>
      <c r="KWD21" s="418"/>
      <c r="KWE21" s="418"/>
      <c r="KWF21" s="418"/>
      <c r="KWG21" s="418"/>
      <c r="KWH21" s="418"/>
      <c r="KWI21" s="418"/>
      <c r="KWJ21" s="418"/>
      <c r="KWK21" s="418"/>
      <c r="KWL21" s="418"/>
      <c r="KWM21" s="418"/>
      <c r="KWN21" s="418"/>
      <c r="KWO21" s="418"/>
      <c r="KWP21" s="418"/>
      <c r="KWQ21" s="418"/>
      <c r="KWR21" s="418"/>
      <c r="KWS21" s="418"/>
      <c r="KWT21" s="418"/>
      <c r="KWU21" s="418"/>
      <c r="KWV21" s="418"/>
      <c r="KWW21" s="418"/>
      <c r="KWX21" s="418"/>
      <c r="KWY21" s="418"/>
      <c r="KWZ21" s="418"/>
      <c r="KXA21" s="418"/>
      <c r="KXB21" s="418"/>
      <c r="KXC21" s="418"/>
      <c r="KXD21" s="418"/>
      <c r="KXE21" s="418"/>
      <c r="KXF21" s="418"/>
      <c r="KXG21" s="418"/>
      <c r="KXH21" s="418"/>
      <c r="KXI21" s="418"/>
      <c r="KXJ21" s="418"/>
      <c r="KXK21" s="418"/>
      <c r="KXL21" s="418"/>
      <c r="KXM21" s="418"/>
      <c r="KXN21" s="418"/>
      <c r="KXO21" s="418"/>
      <c r="KXP21" s="418"/>
      <c r="KXQ21" s="418"/>
      <c r="KXR21" s="418"/>
      <c r="KXS21" s="418"/>
      <c r="KXT21" s="418"/>
      <c r="KXU21" s="418"/>
      <c r="KXV21" s="418"/>
      <c r="KXW21" s="418"/>
      <c r="KXX21" s="418"/>
      <c r="KXY21" s="418"/>
      <c r="KXZ21" s="418"/>
      <c r="KYA21" s="418"/>
      <c r="KYB21" s="418"/>
      <c r="KYC21" s="418"/>
      <c r="KYD21" s="418"/>
      <c r="KYE21" s="418"/>
      <c r="KYF21" s="418"/>
      <c r="KYG21" s="418"/>
      <c r="KYH21" s="418"/>
      <c r="KYI21" s="418"/>
      <c r="KYJ21" s="418"/>
      <c r="KYK21" s="418"/>
      <c r="KYL21" s="418"/>
      <c r="KYM21" s="418"/>
      <c r="KYN21" s="418"/>
      <c r="KYO21" s="418"/>
      <c r="KYP21" s="418"/>
      <c r="KYQ21" s="418"/>
      <c r="KYR21" s="418"/>
      <c r="KYS21" s="418"/>
      <c r="KYT21" s="418"/>
      <c r="KYU21" s="418"/>
      <c r="KYV21" s="418"/>
      <c r="KYW21" s="418"/>
      <c r="KYX21" s="418"/>
      <c r="KYY21" s="418"/>
      <c r="KYZ21" s="418"/>
      <c r="KZA21" s="418"/>
      <c r="KZB21" s="418"/>
      <c r="KZC21" s="418"/>
      <c r="KZD21" s="418"/>
      <c r="KZE21" s="418"/>
      <c r="KZF21" s="418"/>
      <c r="KZG21" s="418"/>
      <c r="KZH21" s="418"/>
      <c r="KZI21" s="418"/>
      <c r="KZJ21" s="418"/>
      <c r="KZK21" s="418"/>
      <c r="KZL21" s="418"/>
      <c r="KZM21" s="418"/>
      <c r="KZN21" s="418"/>
      <c r="KZO21" s="418"/>
      <c r="KZP21" s="418"/>
      <c r="KZQ21" s="418"/>
      <c r="KZR21" s="418"/>
      <c r="KZS21" s="418"/>
      <c r="KZT21" s="418"/>
      <c r="KZU21" s="418"/>
      <c r="KZV21" s="418"/>
      <c r="KZW21" s="418"/>
      <c r="KZX21" s="418"/>
      <c r="KZY21" s="418"/>
      <c r="KZZ21" s="418"/>
      <c r="LAA21" s="418"/>
      <c r="LAB21" s="418"/>
      <c r="LAC21" s="418"/>
      <c r="LAD21" s="418"/>
      <c r="LAE21" s="418"/>
      <c r="LAF21" s="418"/>
      <c r="LAG21" s="418"/>
      <c r="LAH21" s="418"/>
      <c r="LAI21" s="418"/>
      <c r="LAJ21" s="418"/>
      <c r="LAK21" s="418"/>
      <c r="LAL21" s="418"/>
      <c r="LAM21" s="418"/>
      <c r="LAN21" s="418"/>
      <c r="LAO21" s="418"/>
      <c r="LAP21" s="418"/>
      <c r="LAQ21" s="418"/>
      <c r="LAR21" s="418"/>
      <c r="LAS21" s="418"/>
      <c r="LAT21" s="418"/>
      <c r="LAU21" s="418"/>
      <c r="LAV21" s="418"/>
      <c r="LAW21" s="418"/>
      <c r="LAX21" s="418"/>
      <c r="LAY21" s="418"/>
      <c r="LAZ21" s="418"/>
      <c r="LBA21" s="418"/>
      <c r="LBB21" s="418"/>
      <c r="LBC21" s="418"/>
      <c r="LBD21" s="418"/>
      <c r="LBE21" s="418"/>
      <c r="LBF21" s="418"/>
      <c r="LBG21" s="418"/>
      <c r="LBH21" s="418"/>
      <c r="LBI21" s="418"/>
      <c r="LBJ21" s="418"/>
      <c r="LBK21" s="418"/>
      <c r="LBL21" s="418"/>
      <c r="LBM21" s="418"/>
      <c r="LBN21" s="418"/>
      <c r="LBO21" s="418"/>
      <c r="LBP21" s="418"/>
      <c r="LBQ21" s="418"/>
      <c r="LBR21" s="418"/>
      <c r="LBS21" s="418"/>
      <c r="LBT21" s="418"/>
      <c r="LBU21" s="418"/>
      <c r="LBV21" s="418"/>
      <c r="LBW21" s="418"/>
      <c r="LBX21" s="418"/>
      <c r="LBY21" s="418"/>
      <c r="LBZ21" s="418"/>
      <c r="LCA21" s="418"/>
      <c r="LCB21" s="418"/>
      <c r="LCC21" s="418"/>
      <c r="LCD21" s="418"/>
      <c r="LCE21" s="418"/>
      <c r="LCF21" s="418"/>
      <c r="LCG21" s="418"/>
      <c r="LCH21" s="418"/>
      <c r="LCI21" s="418"/>
      <c r="LCJ21" s="418"/>
      <c r="LCK21" s="418"/>
      <c r="LCL21" s="418"/>
      <c r="LCM21" s="418"/>
      <c r="LCN21" s="418"/>
      <c r="LCO21" s="418"/>
      <c r="LCP21" s="418"/>
      <c r="LCQ21" s="418"/>
      <c r="LCR21" s="418"/>
      <c r="LCS21" s="418"/>
      <c r="LCT21" s="418"/>
      <c r="LCU21" s="418"/>
      <c r="LCV21" s="418"/>
      <c r="LCW21" s="418"/>
      <c r="LCX21" s="418"/>
      <c r="LCY21" s="418"/>
      <c r="LCZ21" s="418"/>
      <c r="LDA21" s="418"/>
      <c r="LDB21" s="418"/>
      <c r="LDC21" s="418"/>
      <c r="LDD21" s="418"/>
      <c r="LDE21" s="418"/>
      <c r="LDF21" s="418"/>
      <c r="LDG21" s="418"/>
      <c r="LDH21" s="418"/>
      <c r="LDI21" s="418"/>
      <c r="LDJ21" s="418"/>
      <c r="LDK21" s="418"/>
      <c r="LDL21" s="418"/>
      <c r="LDM21" s="418"/>
      <c r="LDN21" s="418"/>
      <c r="LDO21" s="418"/>
      <c r="LDP21" s="418"/>
      <c r="LDQ21" s="418"/>
      <c r="LDR21" s="418"/>
      <c r="LDS21" s="418"/>
      <c r="LDT21" s="418"/>
      <c r="LDU21" s="418"/>
      <c r="LDV21" s="418"/>
      <c r="LDW21" s="418"/>
      <c r="LDX21" s="418"/>
      <c r="LDY21" s="418"/>
      <c r="LDZ21" s="418"/>
      <c r="LEA21" s="418"/>
      <c r="LEB21" s="418"/>
      <c r="LEC21" s="418"/>
      <c r="LED21" s="418"/>
      <c r="LEE21" s="418"/>
      <c r="LEF21" s="418"/>
      <c r="LEG21" s="418"/>
      <c r="LEH21" s="418"/>
      <c r="LEI21" s="418"/>
      <c r="LEJ21" s="418"/>
      <c r="LEK21" s="418"/>
      <c r="LEL21" s="418"/>
      <c r="LEM21" s="418"/>
      <c r="LEN21" s="418"/>
      <c r="LEO21" s="418"/>
      <c r="LEP21" s="418"/>
      <c r="LEQ21" s="418"/>
      <c r="LER21" s="418"/>
      <c r="LES21" s="418"/>
      <c r="LET21" s="418"/>
      <c r="LEU21" s="418"/>
      <c r="LEV21" s="418"/>
      <c r="LEW21" s="418"/>
      <c r="LEX21" s="418"/>
      <c r="LEY21" s="418"/>
      <c r="LEZ21" s="418"/>
      <c r="LFA21" s="418"/>
      <c r="LFB21" s="418"/>
      <c r="LFC21" s="418"/>
      <c r="LFD21" s="418"/>
      <c r="LFE21" s="418"/>
      <c r="LFF21" s="418"/>
      <c r="LFG21" s="418"/>
      <c r="LFH21" s="418"/>
      <c r="LFI21" s="418"/>
      <c r="LFJ21" s="418"/>
      <c r="LFK21" s="418"/>
      <c r="LFL21" s="418"/>
      <c r="LFM21" s="418"/>
      <c r="LFN21" s="418"/>
      <c r="LFO21" s="418"/>
      <c r="LFP21" s="418"/>
      <c r="LFQ21" s="418"/>
      <c r="LFR21" s="418"/>
      <c r="LFS21" s="418"/>
      <c r="LFT21" s="418"/>
      <c r="LFU21" s="418"/>
      <c r="LFV21" s="418"/>
      <c r="LFW21" s="418"/>
      <c r="LFX21" s="418"/>
      <c r="LFY21" s="418"/>
      <c r="LFZ21" s="418"/>
      <c r="LGA21" s="418"/>
      <c r="LGB21" s="418"/>
      <c r="LGC21" s="418"/>
      <c r="LGD21" s="418"/>
      <c r="LGE21" s="418"/>
      <c r="LGF21" s="418"/>
      <c r="LGG21" s="418"/>
      <c r="LGH21" s="418"/>
      <c r="LGI21" s="418"/>
      <c r="LGJ21" s="418"/>
      <c r="LGK21" s="418"/>
      <c r="LGL21" s="418"/>
      <c r="LGM21" s="418"/>
      <c r="LGN21" s="418"/>
      <c r="LGO21" s="418"/>
      <c r="LGP21" s="418"/>
      <c r="LGQ21" s="418"/>
      <c r="LGR21" s="418"/>
      <c r="LGS21" s="418"/>
      <c r="LGT21" s="418"/>
      <c r="LGU21" s="418"/>
      <c r="LGV21" s="418"/>
      <c r="LGW21" s="418"/>
      <c r="LGX21" s="418"/>
      <c r="LGY21" s="418"/>
      <c r="LGZ21" s="418"/>
      <c r="LHA21" s="418"/>
      <c r="LHB21" s="418"/>
      <c r="LHC21" s="418"/>
      <c r="LHD21" s="418"/>
      <c r="LHE21" s="418"/>
      <c r="LHF21" s="418"/>
      <c r="LHG21" s="418"/>
      <c r="LHH21" s="418"/>
      <c r="LHI21" s="418"/>
      <c r="LHJ21" s="418"/>
      <c r="LHK21" s="418"/>
      <c r="LHL21" s="418"/>
      <c r="LHM21" s="418"/>
      <c r="LHN21" s="418"/>
      <c r="LHO21" s="418"/>
      <c r="LHP21" s="418"/>
      <c r="LHQ21" s="418"/>
      <c r="LHR21" s="418"/>
      <c r="LHS21" s="418"/>
      <c r="LHT21" s="418"/>
      <c r="LHU21" s="418"/>
      <c r="LHV21" s="418"/>
      <c r="LHW21" s="418"/>
      <c r="LHX21" s="418"/>
      <c r="LHY21" s="418"/>
      <c r="LHZ21" s="418"/>
      <c r="LIA21" s="418"/>
      <c r="LIB21" s="418"/>
      <c r="LIC21" s="418"/>
      <c r="LID21" s="418"/>
      <c r="LIE21" s="418"/>
      <c r="LIF21" s="418"/>
      <c r="LIG21" s="418"/>
      <c r="LIH21" s="418"/>
      <c r="LII21" s="418"/>
      <c r="LIJ21" s="418"/>
      <c r="LIK21" s="418"/>
      <c r="LIL21" s="418"/>
      <c r="LIM21" s="418"/>
      <c r="LIN21" s="418"/>
      <c r="LIO21" s="418"/>
      <c r="LIP21" s="418"/>
      <c r="LIQ21" s="418"/>
      <c r="LIR21" s="418"/>
      <c r="LIS21" s="418"/>
      <c r="LIT21" s="418"/>
      <c r="LIU21" s="418"/>
      <c r="LIV21" s="418"/>
      <c r="LIW21" s="418"/>
      <c r="LIX21" s="418"/>
      <c r="LIY21" s="418"/>
      <c r="LIZ21" s="418"/>
      <c r="LJA21" s="418"/>
      <c r="LJB21" s="418"/>
      <c r="LJC21" s="418"/>
      <c r="LJD21" s="418"/>
      <c r="LJE21" s="418"/>
      <c r="LJF21" s="418"/>
      <c r="LJG21" s="418"/>
      <c r="LJH21" s="418"/>
      <c r="LJI21" s="418"/>
      <c r="LJJ21" s="418"/>
      <c r="LJK21" s="418"/>
      <c r="LJL21" s="418"/>
      <c r="LJM21" s="418"/>
      <c r="LJN21" s="418"/>
      <c r="LJO21" s="418"/>
      <c r="LJP21" s="418"/>
      <c r="LJQ21" s="418"/>
      <c r="LJR21" s="418"/>
      <c r="LJS21" s="418"/>
      <c r="LJT21" s="418"/>
      <c r="LJU21" s="418"/>
      <c r="LJV21" s="418"/>
      <c r="LJW21" s="418"/>
      <c r="LJX21" s="418"/>
      <c r="LJY21" s="418"/>
      <c r="LJZ21" s="418"/>
      <c r="LKA21" s="418"/>
      <c r="LKB21" s="418"/>
      <c r="LKC21" s="418"/>
      <c r="LKD21" s="418"/>
      <c r="LKE21" s="418"/>
      <c r="LKF21" s="418"/>
      <c r="LKG21" s="418"/>
      <c r="LKH21" s="418"/>
      <c r="LKI21" s="418"/>
      <c r="LKJ21" s="418"/>
      <c r="LKK21" s="418"/>
      <c r="LKL21" s="418"/>
      <c r="LKM21" s="418"/>
      <c r="LKN21" s="418"/>
      <c r="LKO21" s="418"/>
      <c r="LKP21" s="418"/>
      <c r="LKQ21" s="418"/>
      <c r="LKR21" s="418"/>
      <c r="LKS21" s="418"/>
      <c r="LKT21" s="418"/>
      <c r="LKU21" s="418"/>
      <c r="LKV21" s="418"/>
      <c r="LKW21" s="418"/>
      <c r="LKX21" s="418"/>
      <c r="LKY21" s="418"/>
      <c r="LKZ21" s="418"/>
      <c r="LLA21" s="418"/>
      <c r="LLB21" s="418"/>
      <c r="LLC21" s="418"/>
      <c r="LLD21" s="418"/>
      <c r="LLE21" s="418"/>
      <c r="LLF21" s="418"/>
      <c r="LLG21" s="418"/>
      <c r="LLH21" s="418"/>
      <c r="LLI21" s="418"/>
      <c r="LLJ21" s="418"/>
      <c r="LLK21" s="418"/>
      <c r="LLL21" s="418"/>
      <c r="LLM21" s="418"/>
      <c r="LLN21" s="418"/>
      <c r="LLO21" s="418"/>
      <c r="LLP21" s="418"/>
      <c r="LLQ21" s="418"/>
      <c r="LLR21" s="418"/>
      <c r="LLS21" s="418"/>
      <c r="LLT21" s="418"/>
      <c r="LLU21" s="418"/>
      <c r="LLV21" s="418"/>
      <c r="LLW21" s="418"/>
      <c r="LLX21" s="418"/>
      <c r="LLY21" s="418"/>
      <c r="LLZ21" s="418"/>
      <c r="LMA21" s="418"/>
      <c r="LMB21" s="418"/>
      <c r="LMC21" s="418"/>
      <c r="LMD21" s="418"/>
      <c r="LME21" s="418"/>
      <c r="LMF21" s="418"/>
      <c r="LMG21" s="418"/>
      <c r="LMH21" s="418"/>
      <c r="LMI21" s="418"/>
      <c r="LMJ21" s="418"/>
      <c r="LMK21" s="418"/>
      <c r="LML21" s="418"/>
      <c r="LMM21" s="418"/>
      <c r="LMN21" s="418"/>
      <c r="LMO21" s="418"/>
      <c r="LMP21" s="418"/>
      <c r="LMQ21" s="418"/>
      <c r="LMR21" s="418"/>
      <c r="LMS21" s="418"/>
      <c r="LMT21" s="418"/>
      <c r="LMU21" s="418"/>
      <c r="LMV21" s="418"/>
      <c r="LMW21" s="418"/>
      <c r="LMX21" s="418"/>
      <c r="LMY21" s="418"/>
      <c r="LMZ21" s="418"/>
      <c r="LNA21" s="418"/>
      <c r="LNB21" s="418"/>
      <c r="LNC21" s="418"/>
      <c r="LND21" s="418"/>
      <c r="LNE21" s="418"/>
      <c r="LNF21" s="418"/>
      <c r="LNG21" s="418"/>
      <c r="LNH21" s="418"/>
      <c r="LNI21" s="418"/>
      <c r="LNJ21" s="418"/>
      <c r="LNK21" s="418"/>
      <c r="LNL21" s="418"/>
      <c r="LNM21" s="418"/>
      <c r="LNN21" s="418"/>
      <c r="LNO21" s="418"/>
      <c r="LNP21" s="418"/>
      <c r="LNQ21" s="418"/>
      <c r="LNR21" s="418"/>
      <c r="LNS21" s="418"/>
      <c r="LNT21" s="418"/>
      <c r="LNU21" s="418"/>
      <c r="LNV21" s="418"/>
      <c r="LNW21" s="418"/>
      <c r="LNX21" s="418"/>
      <c r="LNY21" s="418"/>
      <c r="LNZ21" s="418"/>
      <c r="LOA21" s="418"/>
      <c r="LOB21" s="418"/>
      <c r="LOC21" s="418"/>
      <c r="LOD21" s="418"/>
      <c r="LOE21" s="418"/>
      <c r="LOF21" s="418"/>
      <c r="LOG21" s="418"/>
      <c r="LOH21" s="418"/>
      <c r="LOI21" s="418"/>
      <c r="LOJ21" s="418"/>
      <c r="LOK21" s="418"/>
      <c r="LOL21" s="418"/>
      <c r="LOM21" s="418"/>
      <c r="LON21" s="418"/>
      <c r="LOO21" s="418"/>
      <c r="LOP21" s="418"/>
      <c r="LOQ21" s="418"/>
      <c r="LOR21" s="418"/>
      <c r="LOS21" s="418"/>
      <c r="LOT21" s="418"/>
      <c r="LOU21" s="418"/>
      <c r="LOV21" s="418"/>
      <c r="LOW21" s="418"/>
      <c r="LOX21" s="418"/>
      <c r="LOY21" s="418"/>
      <c r="LOZ21" s="418"/>
      <c r="LPA21" s="418"/>
      <c r="LPB21" s="418"/>
      <c r="LPC21" s="418"/>
      <c r="LPD21" s="418"/>
      <c r="LPE21" s="418"/>
      <c r="LPF21" s="418"/>
      <c r="LPG21" s="418"/>
      <c r="LPH21" s="418"/>
      <c r="LPI21" s="418"/>
      <c r="LPJ21" s="418"/>
      <c r="LPK21" s="418"/>
      <c r="LPL21" s="418"/>
      <c r="LPM21" s="418"/>
      <c r="LPN21" s="418"/>
      <c r="LPO21" s="418"/>
      <c r="LPP21" s="418"/>
      <c r="LPQ21" s="418"/>
      <c r="LPR21" s="418"/>
      <c r="LPS21" s="418"/>
      <c r="LPT21" s="418"/>
      <c r="LPU21" s="418"/>
      <c r="LPV21" s="418"/>
      <c r="LPW21" s="418"/>
      <c r="LPX21" s="418"/>
      <c r="LPY21" s="418"/>
      <c r="LPZ21" s="418"/>
      <c r="LQA21" s="418"/>
      <c r="LQB21" s="418"/>
      <c r="LQC21" s="418"/>
      <c r="LQD21" s="418"/>
      <c r="LQE21" s="418"/>
      <c r="LQF21" s="418"/>
      <c r="LQG21" s="418"/>
      <c r="LQH21" s="418"/>
      <c r="LQI21" s="418"/>
      <c r="LQJ21" s="418"/>
      <c r="LQK21" s="418"/>
      <c r="LQL21" s="418"/>
      <c r="LQM21" s="418"/>
      <c r="LQN21" s="418"/>
      <c r="LQO21" s="418"/>
      <c r="LQP21" s="418"/>
      <c r="LQQ21" s="418"/>
      <c r="LQR21" s="418"/>
      <c r="LQS21" s="418"/>
      <c r="LQT21" s="418"/>
      <c r="LQU21" s="418"/>
      <c r="LQV21" s="418"/>
      <c r="LQW21" s="418"/>
      <c r="LQX21" s="418"/>
      <c r="LQY21" s="418"/>
      <c r="LQZ21" s="418"/>
      <c r="LRA21" s="418"/>
      <c r="LRB21" s="418"/>
      <c r="LRC21" s="418"/>
      <c r="LRD21" s="418"/>
      <c r="LRE21" s="418"/>
      <c r="LRF21" s="418"/>
      <c r="LRG21" s="418"/>
      <c r="LRH21" s="418"/>
      <c r="LRI21" s="418"/>
      <c r="LRJ21" s="418"/>
      <c r="LRK21" s="418"/>
      <c r="LRL21" s="418"/>
      <c r="LRM21" s="418"/>
      <c r="LRN21" s="418"/>
      <c r="LRO21" s="418"/>
      <c r="LRP21" s="418"/>
      <c r="LRQ21" s="418"/>
      <c r="LRR21" s="418"/>
      <c r="LRS21" s="418"/>
      <c r="LRT21" s="418"/>
      <c r="LRU21" s="418"/>
      <c r="LRV21" s="418"/>
      <c r="LRW21" s="418"/>
      <c r="LRX21" s="418"/>
      <c r="LRY21" s="418"/>
      <c r="LRZ21" s="418"/>
      <c r="LSA21" s="418"/>
      <c r="LSB21" s="418"/>
      <c r="LSC21" s="418"/>
      <c r="LSD21" s="418"/>
      <c r="LSE21" s="418"/>
      <c r="LSF21" s="418"/>
      <c r="LSG21" s="418"/>
      <c r="LSH21" s="418"/>
      <c r="LSI21" s="418"/>
      <c r="LSJ21" s="418"/>
      <c r="LSK21" s="418"/>
      <c r="LSL21" s="418"/>
      <c r="LSM21" s="418"/>
      <c r="LSN21" s="418"/>
      <c r="LSO21" s="418"/>
      <c r="LSP21" s="418"/>
      <c r="LSQ21" s="418"/>
      <c r="LSR21" s="418"/>
      <c r="LSS21" s="418"/>
      <c r="LST21" s="418"/>
      <c r="LSU21" s="418"/>
      <c r="LSV21" s="418"/>
      <c r="LSW21" s="418"/>
      <c r="LSX21" s="418"/>
      <c r="LSY21" s="418"/>
      <c r="LSZ21" s="418"/>
      <c r="LTA21" s="418"/>
      <c r="LTB21" s="418"/>
      <c r="LTC21" s="418"/>
      <c r="LTD21" s="418"/>
      <c r="LTE21" s="418"/>
      <c r="LTF21" s="418"/>
      <c r="LTG21" s="418"/>
      <c r="LTH21" s="418"/>
      <c r="LTI21" s="418"/>
      <c r="LTJ21" s="418"/>
      <c r="LTK21" s="418"/>
      <c r="LTL21" s="418"/>
      <c r="LTM21" s="418"/>
      <c r="LTN21" s="418"/>
      <c r="LTO21" s="418"/>
      <c r="LTP21" s="418"/>
      <c r="LTQ21" s="418"/>
      <c r="LTR21" s="418"/>
      <c r="LTS21" s="418"/>
      <c r="LTT21" s="418"/>
      <c r="LTU21" s="418"/>
      <c r="LTV21" s="418"/>
      <c r="LTW21" s="418"/>
      <c r="LTX21" s="418"/>
      <c r="LTY21" s="418"/>
      <c r="LTZ21" s="418"/>
      <c r="LUA21" s="418"/>
      <c r="LUB21" s="418"/>
      <c r="LUC21" s="418"/>
      <c r="LUD21" s="418"/>
      <c r="LUE21" s="418"/>
      <c r="LUF21" s="418"/>
      <c r="LUG21" s="418"/>
      <c r="LUH21" s="418"/>
      <c r="LUI21" s="418"/>
      <c r="LUJ21" s="418"/>
      <c r="LUK21" s="418"/>
      <c r="LUL21" s="418"/>
      <c r="LUM21" s="418"/>
      <c r="LUN21" s="418"/>
      <c r="LUO21" s="418"/>
      <c r="LUP21" s="418"/>
      <c r="LUQ21" s="418"/>
      <c r="LUR21" s="418"/>
      <c r="LUS21" s="418"/>
      <c r="LUT21" s="418"/>
      <c r="LUU21" s="418"/>
      <c r="LUV21" s="418"/>
      <c r="LUW21" s="418"/>
      <c r="LUX21" s="418"/>
      <c r="LUY21" s="418"/>
      <c r="LUZ21" s="418"/>
      <c r="LVA21" s="418"/>
      <c r="LVB21" s="418"/>
      <c r="LVC21" s="418"/>
      <c r="LVD21" s="418"/>
      <c r="LVE21" s="418"/>
      <c r="LVF21" s="418"/>
      <c r="LVG21" s="418"/>
      <c r="LVH21" s="418"/>
      <c r="LVI21" s="418"/>
      <c r="LVJ21" s="418"/>
      <c r="LVK21" s="418"/>
      <c r="LVL21" s="418"/>
      <c r="LVM21" s="418"/>
      <c r="LVN21" s="418"/>
      <c r="LVO21" s="418"/>
      <c r="LVP21" s="418"/>
      <c r="LVQ21" s="418"/>
      <c r="LVR21" s="418"/>
      <c r="LVS21" s="418"/>
      <c r="LVT21" s="418"/>
      <c r="LVU21" s="418"/>
      <c r="LVV21" s="418"/>
      <c r="LVW21" s="418"/>
      <c r="LVX21" s="418"/>
      <c r="LVY21" s="418"/>
      <c r="LVZ21" s="418"/>
      <c r="LWA21" s="418"/>
      <c r="LWB21" s="418"/>
      <c r="LWC21" s="418"/>
      <c r="LWD21" s="418"/>
      <c r="LWE21" s="418"/>
      <c r="LWF21" s="418"/>
      <c r="LWG21" s="418"/>
      <c r="LWH21" s="418"/>
      <c r="LWI21" s="418"/>
      <c r="LWJ21" s="418"/>
      <c r="LWK21" s="418"/>
      <c r="LWL21" s="418"/>
      <c r="LWM21" s="418"/>
      <c r="LWN21" s="418"/>
      <c r="LWO21" s="418"/>
      <c r="LWP21" s="418"/>
      <c r="LWQ21" s="418"/>
      <c r="LWR21" s="418"/>
      <c r="LWS21" s="418"/>
      <c r="LWT21" s="418"/>
      <c r="LWU21" s="418"/>
      <c r="LWV21" s="418"/>
      <c r="LWW21" s="418"/>
      <c r="LWX21" s="418"/>
      <c r="LWY21" s="418"/>
      <c r="LWZ21" s="418"/>
      <c r="LXA21" s="418"/>
      <c r="LXB21" s="418"/>
      <c r="LXC21" s="418"/>
      <c r="LXD21" s="418"/>
      <c r="LXE21" s="418"/>
      <c r="LXF21" s="418"/>
      <c r="LXG21" s="418"/>
      <c r="LXH21" s="418"/>
      <c r="LXI21" s="418"/>
      <c r="LXJ21" s="418"/>
      <c r="LXK21" s="418"/>
      <c r="LXL21" s="418"/>
      <c r="LXM21" s="418"/>
      <c r="LXN21" s="418"/>
      <c r="LXO21" s="418"/>
      <c r="LXP21" s="418"/>
      <c r="LXQ21" s="418"/>
      <c r="LXR21" s="418"/>
      <c r="LXS21" s="418"/>
      <c r="LXT21" s="418"/>
      <c r="LXU21" s="418"/>
      <c r="LXV21" s="418"/>
      <c r="LXW21" s="418"/>
      <c r="LXX21" s="418"/>
      <c r="LXY21" s="418"/>
      <c r="LXZ21" s="418"/>
      <c r="LYA21" s="418"/>
      <c r="LYB21" s="418"/>
      <c r="LYC21" s="418"/>
      <c r="LYD21" s="418"/>
      <c r="LYE21" s="418"/>
      <c r="LYF21" s="418"/>
      <c r="LYG21" s="418"/>
      <c r="LYH21" s="418"/>
      <c r="LYI21" s="418"/>
      <c r="LYJ21" s="418"/>
      <c r="LYK21" s="418"/>
      <c r="LYL21" s="418"/>
      <c r="LYM21" s="418"/>
      <c r="LYN21" s="418"/>
      <c r="LYO21" s="418"/>
      <c r="LYP21" s="418"/>
      <c r="LYQ21" s="418"/>
      <c r="LYR21" s="418"/>
      <c r="LYS21" s="418"/>
      <c r="LYT21" s="418"/>
      <c r="LYU21" s="418"/>
      <c r="LYV21" s="418"/>
      <c r="LYW21" s="418"/>
      <c r="LYX21" s="418"/>
      <c r="LYY21" s="418"/>
      <c r="LYZ21" s="418"/>
      <c r="LZA21" s="418"/>
      <c r="LZB21" s="418"/>
      <c r="LZC21" s="418"/>
      <c r="LZD21" s="418"/>
      <c r="LZE21" s="418"/>
      <c r="LZF21" s="418"/>
      <c r="LZG21" s="418"/>
      <c r="LZH21" s="418"/>
      <c r="LZI21" s="418"/>
      <c r="LZJ21" s="418"/>
      <c r="LZK21" s="418"/>
      <c r="LZL21" s="418"/>
      <c r="LZM21" s="418"/>
      <c r="LZN21" s="418"/>
      <c r="LZO21" s="418"/>
      <c r="LZP21" s="418"/>
      <c r="LZQ21" s="418"/>
      <c r="LZR21" s="418"/>
      <c r="LZS21" s="418"/>
      <c r="LZT21" s="418"/>
      <c r="LZU21" s="418"/>
      <c r="LZV21" s="418"/>
      <c r="LZW21" s="418"/>
      <c r="LZX21" s="418"/>
      <c r="LZY21" s="418"/>
      <c r="LZZ21" s="418"/>
      <c r="MAA21" s="418"/>
      <c r="MAB21" s="418"/>
      <c r="MAC21" s="418"/>
      <c r="MAD21" s="418"/>
      <c r="MAE21" s="418"/>
      <c r="MAF21" s="418"/>
      <c r="MAG21" s="418"/>
      <c r="MAH21" s="418"/>
      <c r="MAI21" s="418"/>
      <c r="MAJ21" s="418"/>
      <c r="MAK21" s="418"/>
      <c r="MAL21" s="418"/>
      <c r="MAM21" s="418"/>
      <c r="MAN21" s="418"/>
      <c r="MAO21" s="418"/>
      <c r="MAP21" s="418"/>
      <c r="MAQ21" s="418"/>
      <c r="MAR21" s="418"/>
      <c r="MAS21" s="418"/>
      <c r="MAT21" s="418"/>
      <c r="MAU21" s="418"/>
      <c r="MAV21" s="418"/>
      <c r="MAW21" s="418"/>
      <c r="MAX21" s="418"/>
      <c r="MAY21" s="418"/>
      <c r="MAZ21" s="418"/>
      <c r="MBA21" s="418"/>
      <c r="MBB21" s="418"/>
      <c r="MBC21" s="418"/>
      <c r="MBD21" s="418"/>
      <c r="MBE21" s="418"/>
      <c r="MBF21" s="418"/>
      <c r="MBG21" s="418"/>
      <c r="MBH21" s="418"/>
      <c r="MBI21" s="418"/>
      <c r="MBJ21" s="418"/>
      <c r="MBK21" s="418"/>
      <c r="MBL21" s="418"/>
      <c r="MBM21" s="418"/>
      <c r="MBN21" s="418"/>
      <c r="MBO21" s="418"/>
      <c r="MBP21" s="418"/>
      <c r="MBQ21" s="418"/>
      <c r="MBR21" s="418"/>
      <c r="MBS21" s="418"/>
      <c r="MBT21" s="418"/>
      <c r="MBU21" s="418"/>
      <c r="MBV21" s="418"/>
      <c r="MBW21" s="418"/>
      <c r="MBX21" s="418"/>
      <c r="MBY21" s="418"/>
      <c r="MBZ21" s="418"/>
      <c r="MCA21" s="418"/>
      <c r="MCB21" s="418"/>
      <c r="MCC21" s="418"/>
      <c r="MCD21" s="418"/>
      <c r="MCE21" s="418"/>
      <c r="MCF21" s="418"/>
      <c r="MCG21" s="418"/>
      <c r="MCH21" s="418"/>
      <c r="MCI21" s="418"/>
      <c r="MCJ21" s="418"/>
      <c r="MCK21" s="418"/>
      <c r="MCL21" s="418"/>
      <c r="MCM21" s="418"/>
      <c r="MCN21" s="418"/>
      <c r="MCO21" s="418"/>
      <c r="MCP21" s="418"/>
      <c r="MCQ21" s="418"/>
      <c r="MCR21" s="418"/>
      <c r="MCS21" s="418"/>
      <c r="MCT21" s="418"/>
      <c r="MCU21" s="418"/>
      <c r="MCV21" s="418"/>
      <c r="MCW21" s="418"/>
      <c r="MCX21" s="418"/>
      <c r="MCY21" s="418"/>
      <c r="MCZ21" s="418"/>
      <c r="MDA21" s="418"/>
      <c r="MDB21" s="418"/>
      <c r="MDC21" s="418"/>
      <c r="MDD21" s="418"/>
      <c r="MDE21" s="418"/>
      <c r="MDF21" s="418"/>
      <c r="MDG21" s="418"/>
      <c r="MDH21" s="418"/>
      <c r="MDI21" s="418"/>
      <c r="MDJ21" s="418"/>
      <c r="MDK21" s="418"/>
      <c r="MDL21" s="418"/>
      <c r="MDM21" s="418"/>
      <c r="MDN21" s="418"/>
      <c r="MDO21" s="418"/>
      <c r="MDP21" s="418"/>
      <c r="MDQ21" s="418"/>
      <c r="MDR21" s="418"/>
      <c r="MDS21" s="418"/>
      <c r="MDT21" s="418"/>
      <c r="MDU21" s="418"/>
      <c r="MDV21" s="418"/>
      <c r="MDW21" s="418"/>
      <c r="MDX21" s="418"/>
      <c r="MDY21" s="418"/>
      <c r="MDZ21" s="418"/>
      <c r="MEA21" s="418"/>
      <c r="MEB21" s="418"/>
      <c r="MEC21" s="418"/>
      <c r="MED21" s="418"/>
      <c r="MEE21" s="418"/>
      <c r="MEF21" s="418"/>
      <c r="MEG21" s="418"/>
      <c r="MEH21" s="418"/>
      <c r="MEI21" s="418"/>
      <c r="MEJ21" s="418"/>
      <c r="MEK21" s="418"/>
      <c r="MEL21" s="418"/>
      <c r="MEM21" s="418"/>
      <c r="MEN21" s="418"/>
      <c r="MEO21" s="418"/>
      <c r="MEP21" s="418"/>
      <c r="MEQ21" s="418"/>
      <c r="MER21" s="418"/>
      <c r="MES21" s="418"/>
      <c r="MET21" s="418"/>
      <c r="MEU21" s="418"/>
      <c r="MEV21" s="418"/>
      <c r="MEW21" s="418"/>
      <c r="MEX21" s="418"/>
      <c r="MEY21" s="418"/>
      <c r="MEZ21" s="418"/>
      <c r="MFA21" s="418"/>
      <c r="MFB21" s="418"/>
      <c r="MFC21" s="418"/>
      <c r="MFD21" s="418"/>
      <c r="MFE21" s="418"/>
      <c r="MFF21" s="418"/>
      <c r="MFG21" s="418"/>
      <c r="MFH21" s="418"/>
      <c r="MFI21" s="418"/>
      <c r="MFJ21" s="418"/>
      <c r="MFK21" s="418"/>
      <c r="MFL21" s="418"/>
      <c r="MFM21" s="418"/>
      <c r="MFN21" s="418"/>
      <c r="MFO21" s="418"/>
      <c r="MFP21" s="418"/>
      <c r="MFQ21" s="418"/>
      <c r="MFR21" s="418"/>
      <c r="MFS21" s="418"/>
      <c r="MFT21" s="418"/>
      <c r="MFU21" s="418"/>
      <c r="MFV21" s="418"/>
      <c r="MFW21" s="418"/>
      <c r="MFX21" s="418"/>
      <c r="MFY21" s="418"/>
      <c r="MFZ21" s="418"/>
      <c r="MGA21" s="418"/>
      <c r="MGB21" s="418"/>
      <c r="MGC21" s="418"/>
      <c r="MGD21" s="418"/>
      <c r="MGE21" s="418"/>
      <c r="MGF21" s="418"/>
      <c r="MGG21" s="418"/>
      <c r="MGH21" s="418"/>
      <c r="MGI21" s="418"/>
      <c r="MGJ21" s="418"/>
      <c r="MGK21" s="418"/>
      <c r="MGL21" s="418"/>
      <c r="MGM21" s="418"/>
      <c r="MGN21" s="418"/>
      <c r="MGO21" s="418"/>
      <c r="MGP21" s="418"/>
      <c r="MGQ21" s="418"/>
      <c r="MGR21" s="418"/>
      <c r="MGS21" s="418"/>
      <c r="MGT21" s="418"/>
      <c r="MGU21" s="418"/>
      <c r="MGV21" s="418"/>
      <c r="MGW21" s="418"/>
      <c r="MGX21" s="418"/>
      <c r="MGY21" s="418"/>
      <c r="MGZ21" s="418"/>
      <c r="MHA21" s="418"/>
      <c r="MHB21" s="418"/>
      <c r="MHC21" s="418"/>
      <c r="MHD21" s="418"/>
      <c r="MHE21" s="418"/>
      <c r="MHF21" s="418"/>
      <c r="MHG21" s="418"/>
      <c r="MHH21" s="418"/>
      <c r="MHI21" s="418"/>
      <c r="MHJ21" s="418"/>
      <c r="MHK21" s="418"/>
      <c r="MHL21" s="418"/>
      <c r="MHM21" s="418"/>
      <c r="MHN21" s="418"/>
      <c r="MHO21" s="418"/>
      <c r="MHP21" s="418"/>
      <c r="MHQ21" s="418"/>
      <c r="MHR21" s="418"/>
      <c r="MHS21" s="418"/>
      <c r="MHT21" s="418"/>
      <c r="MHU21" s="418"/>
      <c r="MHV21" s="418"/>
      <c r="MHW21" s="418"/>
      <c r="MHX21" s="418"/>
      <c r="MHY21" s="418"/>
      <c r="MHZ21" s="418"/>
      <c r="MIA21" s="418"/>
      <c r="MIB21" s="418"/>
      <c r="MIC21" s="418"/>
      <c r="MID21" s="418"/>
      <c r="MIE21" s="418"/>
      <c r="MIF21" s="418"/>
      <c r="MIG21" s="418"/>
      <c r="MIH21" s="418"/>
      <c r="MII21" s="418"/>
      <c r="MIJ21" s="418"/>
      <c r="MIK21" s="418"/>
      <c r="MIL21" s="418"/>
      <c r="MIM21" s="418"/>
      <c r="MIN21" s="418"/>
      <c r="MIO21" s="418"/>
      <c r="MIP21" s="418"/>
      <c r="MIQ21" s="418"/>
      <c r="MIR21" s="418"/>
      <c r="MIS21" s="418"/>
      <c r="MIT21" s="418"/>
      <c r="MIU21" s="418"/>
      <c r="MIV21" s="418"/>
      <c r="MIW21" s="418"/>
      <c r="MIX21" s="418"/>
      <c r="MIY21" s="418"/>
      <c r="MIZ21" s="418"/>
      <c r="MJA21" s="418"/>
      <c r="MJB21" s="418"/>
      <c r="MJC21" s="418"/>
      <c r="MJD21" s="418"/>
      <c r="MJE21" s="418"/>
      <c r="MJF21" s="418"/>
      <c r="MJG21" s="418"/>
      <c r="MJH21" s="418"/>
      <c r="MJI21" s="418"/>
      <c r="MJJ21" s="418"/>
      <c r="MJK21" s="418"/>
      <c r="MJL21" s="418"/>
      <c r="MJM21" s="418"/>
      <c r="MJN21" s="418"/>
      <c r="MJO21" s="418"/>
      <c r="MJP21" s="418"/>
      <c r="MJQ21" s="418"/>
      <c r="MJR21" s="418"/>
      <c r="MJS21" s="418"/>
      <c r="MJT21" s="418"/>
      <c r="MJU21" s="418"/>
      <c r="MJV21" s="418"/>
      <c r="MJW21" s="418"/>
      <c r="MJX21" s="418"/>
      <c r="MJY21" s="418"/>
      <c r="MJZ21" s="418"/>
      <c r="MKA21" s="418"/>
      <c r="MKB21" s="418"/>
      <c r="MKC21" s="418"/>
      <c r="MKD21" s="418"/>
      <c r="MKE21" s="418"/>
      <c r="MKF21" s="418"/>
      <c r="MKG21" s="418"/>
      <c r="MKH21" s="418"/>
      <c r="MKI21" s="418"/>
      <c r="MKJ21" s="418"/>
      <c r="MKK21" s="418"/>
      <c r="MKL21" s="418"/>
      <c r="MKM21" s="418"/>
      <c r="MKN21" s="418"/>
      <c r="MKO21" s="418"/>
      <c r="MKP21" s="418"/>
      <c r="MKQ21" s="418"/>
      <c r="MKR21" s="418"/>
      <c r="MKS21" s="418"/>
      <c r="MKT21" s="418"/>
      <c r="MKU21" s="418"/>
      <c r="MKV21" s="418"/>
      <c r="MKW21" s="418"/>
      <c r="MKX21" s="418"/>
      <c r="MKY21" s="418"/>
      <c r="MKZ21" s="418"/>
      <c r="MLA21" s="418"/>
      <c r="MLB21" s="418"/>
      <c r="MLC21" s="418"/>
      <c r="MLD21" s="418"/>
      <c r="MLE21" s="418"/>
      <c r="MLF21" s="418"/>
      <c r="MLG21" s="418"/>
      <c r="MLH21" s="418"/>
      <c r="MLI21" s="418"/>
      <c r="MLJ21" s="418"/>
      <c r="MLK21" s="418"/>
      <c r="MLL21" s="418"/>
      <c r="MLM21" s="418"/>
      <c r="MLN21" s="418"/>
      <c r="MLO21" s="418"/>
      <c r="MLP21" s="418"/>
      <c r="MLQ21" s="418"/>
      <c r="MLR21" s="418"/>
      <c r="MLS21" s="418"/>
      <c r="MLT21" s="418"/>
      <c r="MLU21" s="418"/>
      <c r="MLV21" s="418"/>
      <c r="MLW21" s="418"/>
      <c r="MLX21" s="418"/>
      <c r="MLY21" s="418"/>
      <c r="MLZ21" s="418"/>
      <c r="MMA21" s="418"/>
      <c r="MMB21" s="418"/>
      <c r="MMC21" s="418"/>
      <c r="MMD21" s="418"/>
      <c r="MME21" s="418"/>
      <c r="MMF21" s="418"/>
      <c r="MMG21" s="418"/>
      <c r="MMH21" s="418"/>
      <c r="MMI21" s="418"/>
      <c r="MMJ21" s="418"/>
      <c r="MMK21" s="418"/>
      <c r="MML21" s="418"/>
      <c r="MMM21" s="418"/>
      <c r="MMN21" s="418"/>
      <c r="MMO21" s="418"/>
      <c r="MMP21" s="418"/>
      <c r="MMQ21" s="418"/>
      <c r="MMR21" s="418"/>
      <c r="MMS21" s="418"/>
      <c r="MMT21" s="418"/>
      <c r="MMU21" s="418"/>
      <c r="MMV21" s="418"/>
      <c r="MMW21" s="418"/>
      <c r="MMX21" s="418"/>
      <c r="MMY21" s="418"/>
      <c r="MMZ21" s="418"/>
      <c r="MNA21" s="418"/>
      <c r="MNB21" s="418"/>
      <c r="MNC21" s="418"/>
      <c r="MND21" s="418"/>
      <c r="MNE21" s="418"/>
      <c r="MNF21" s="418"/>
      <c r="MNG21" s="418"/>
      <c r="MNH21" s="418"/>
      <c r="MNI21" s="418"/>
      <c r="MNJ21" s="418"/>
      <c r="MNK21" s="418"/>
      <c r="MNL21" s="418"/>
      <c r="MNM21" s="418"/>
      <c r="MNN21" s="418"/>
      <c r="MNO21" s="418"/>
      <c r="MNP21" s="418"/>
      <c r="MNQ21" s="418"/>
      <c r="MNR21" s="418"/>
      <c r="MNS21" s="418"/>
      <c r="MNT21" s="418"/>
      <c r="MNU21" s="418"/>
      <c r="MNV21" s="418"/>
      <c r="MNW21" s="418"/>
      <c r="MNX21" s="418"/>
      <c r="MNY21" s="418"/>
      <c r="MNZ21" s="418"/>
      <c r="MOA21" s="418"/>
      <c r="MOB21" s="418"/>
      <c r="MOC21" s="418"/>
      <c r="MOD21" s="418"/>
      <c r="MOE21" s="418"/>
      <c r="MOF21" s="418"/>
      <c r="MOG21" s="418"/>
      <c r="MOH21" s="418"/>
      <c r="MOI21" s="418"/>
      <c r="MOJ21" s="418"/>
      <c r="MOK21" s="418"/>
      <c r="MOL21" s="418"/>
      <c r="MOM21" s="418"/>
      <c r="MON21" s="418"/>
      <c r="MOO21" s="418"/>
      <c r="MOP21" s="418"/>
      <c r="MOQ21" s="418"/>
      <c r="MOR21" s="418"/>
      <c r="MOS21" s="418"/>
      <c r="MOT21" s="418"/>
      <c r="MOU21" s="418"/>
      <c r="MOV21" s="418"/>
      <c r="MOW21" s="418"/>
      <c r="MOX21" s="418"/>
      <c r="MOY21" s="418"/>
      <c r="MOZ21" s="418"/>
      <c r="MPA21" s="418"/>
      <c r="MPB21" s="418"/>
      <c r="MPC21" s="418"/>
      <c r="MPD21" s="418"/>
      <c r="MPE21" s="418"/>
      <c r="MPF21" s="418"/>
      <c r="MPG21" s="418"/>
      <c r="MPH21" s="418"/>
      <c r="MPI21" s="418"/>
      <c r="MPJ21" s="418"/>
      <c r="MPK21" s="418"/>
      <c r="MPL21" s="418"/>
      <c r="MPM21" s="418"/>
      <c r="MPN21" s="418"/>
      <c r="MPO21" s="418"/>
      <c r="MPP21" s="418"/>
      <c r="MPQ21" s="418"/>
      <c r="MPR21" s="418"/>
      <c r="MPS21" s="418"/>
      <c r="MPT21" s="418"/>
      <c r="MPU21" s="418"/>
      <c r="MPV21" s="418"/>
      <c r="MPW21" s="418"/>
      <c r="MPX21" s="418"/>
      <c r="MPY21" s="418"/>
      <c r="MPZ21" s="418"/>
      <c r="MQA21" s="418"/>
      <c r="MQB21" s="418"/>
      <c r="MQC21" s="418"/>
      <c r="MQD21" s="418"/>
      <c r="MQE21" s="418"/>
      <c r="MQF21" s="418"/>
      <c r="MQG21" s="418"/>
      <c r="MQH21" s="418"/>
      <c r="MQI21" s="418"/>
      <c r="MQJ21" s="418"/>
      <c r="MQK21" s="418"/>
      <c r="MQL21" s="418"/>
      <c r="MQM21" s="418"/>
      <c r="MQN21" s="418"/>
      <c r="MQO21" s="418"/>
      <c r="MQP21" s="418"/>
      <c r="MQQ21" s="418"/>
      <c r="MQR21" s="418"/>
      <c r="MQS21" s="418"/>
      <c r="MQT21" s="418"/>
      <c r="MQU21" s="418"/>
      <c r="MQV21" s="418"/>
      <c r="MQW21" s="418"/>
      <c r="MQX21" s="418"/>
      <c r="MQY21" s="418"/>
      <c r="MQZ21" s="418"/>
      <c r="MRA21" s="418"/>
      <c r="MRB21" s="418"/>
      <c r="MRC21" s="418"/>
      <c r="MRD21" s="418"/>
      <c r="MRE21" s="418"/>
      <c r="MRF21" s="418"/>
      <c r="MRG21" s="418"/>
      <c r="MRH21" s="418"/>
      <c r="MRI21" s="418"/>
      <c r="MRJ21" s="418"/>
      <c r="MRK21" s="418"/>
      <c r="MRL21" s="418"/>
      <c r="MRM21" s="418"/>
      <c r="MRN21" s="418"/>
      <c r="MRO21" s="418"/>
      <c r="MRP21" s="418"/>
      <c r="MRQ21" s="418"/>
      <c r="MRR21" s="418"/>
      <c r="MRS21" s="418"/>
      <c r="MRT21" s="418"/>
      <c r="MRU21" s="418"/>
      <c r="MRV21" s="418"/>
      <c r="MRW21" s="418"/>
      <c r="MRX21" s="418"/>
      <c r="MRY21" s="418"/>
      <c r="MRZ21" s="418"/>
      <c r="MSA21" s="418"/>
      <c r="MSB21" s="418"/>
      <c r="MSC21" s="418"/>
      <c r="MSD21" s="418"/>
      <c r="MSE21" s="418"/>
      <c r="MSF21" s="418"/>
      <c r="MSG21" s="418"/>
      <c r="MSH21" s="418"/>
      <c r="MSI21" s="418"/>
      <c r="MSJ21" s="418"/>
      <c r="MSK21" s="418"/>
      <c r="MSL21" s="418"/>
      <c r="MSM21" s="418"/>
      <c r="MSN21" s="418"/>
      <c r="MSO21" s="418"/>
      <c r="MSP21" s="418"/>
      <c r="MSQ21" s="418"/>
      <c r="MSR21" s="418"/>
      <c r="MSS21" s="418"/>
      <c r="MST21" s="418"/>
      <c r="MSU21" s="418"/>
      <c r="MSV21" s="418"/>
      <c r="MSW21" s="418"/>
      <c r="MSX21" s="418"/>
      <c r="MSY21" s="418"/>
      <c r="MSZ21" s="418"/>
      <c r="MTA21" s="418"/>
      <c r="MTB21" s="418"/>
      <c r="MTC21" s="418"/>
      <c r="MTD21" s="418"/>
      <c r="MTE21" s="418"/>
      <c r="MTF21" s="418"/>
      <c r="MTG21" s="418"/>
      <c r="MTH21" s="418"/>
      <c r="MTI21" s="418"/>
      <c r="MTJ21" s="418"/>
      <c r="MTK21" s="418"/>
      <c r="MTL21" s="418"/>
      <c r="MTM21" s="418"/>
      <c r="MTN21" s="418"/>
      <c r="MTO21" s="418"/>
      <c r="MTP21" s="418"/>
      <c r="MTQ21" s="418"/>
      <c r="MTR21" s="418"/>
      <c r="MTS21" s="418"/>
      <c r="MTT21" s="418"/>
      <c r="MTU21" s="418"/>
      <c r="MTV21" s="418"/>
      <c r="MTW21" s="418"/>
      <c r="MTX21" s="418"/>
      <c r="MTY21" s="418"/>
      <c r="MTZ21" s="418"/>
      <c r="MUA21" s="418"/>
      <c r="MUB21" s="418"/>
      <c r="MUC21" s="418"/>
      <c r="MUD21" s="418"/>
      <c r="MUE21" s="418"/>
      <c r="MUF21" s="418"/>
      <c r="MUG21" s="418"/>
      <c r="MUH21" s="418"/>
      <c r="MUI21" s="418"/>
      <c r="MUJ21" s="418"/>
      <c r="MUK21" s="418"/>
      <c r="MUL21" s="418"/>
      <c r="MUM21" s="418"/>
      <c r="MUN21" s="418"/>
      <c r="MUO21" s="418"/>
      <c r="MUP21" s="418"/>
      <c r="MUQ21" s="418"/>
      <c r="MUR21" s="418"/>
      <c r="MUS21" s="418"/>
      <c r="MUT21" s="418"/>
      <c r="MUU21" s="418"/>
      <c r="MUV21" s="418"/>
      <c r="MUW21" s="418"/>
      <c r="MUX21" s="418"/>
      <c r="MUY21" s="418"/>
      <c r="MUZ21" s="418"/>
      <c r="MVA21" s="418"/>
      <c r="MVB21" s="418"/>
      <c r="MVC21" s="418"/>
      <c r="MVD21" s="418"/>
      <c r="MVE21" s="418"/>
      <c r="MVF21" s="418"/>
      <c r="MVG21" s="418"/>
      <c r="MVH21" s="418"/>
      <c r="MVI21" s="418"/>
      <c r="MVJ21" s="418"/>
      <c r="MVK21" s="418"/>
      <c r="MVL21" s="418"/>
      <c r="MVM21" s="418"/>
      <c r="MVN21" s="418"/>
      <c r="MVO21" s="418"/>
      <c r="MVP21" s="418"/>
      <c r="MVQ21" s="418"/>
      <c r="MVR21" s="418"/>
      <c r="MVS21" s="418"/>
      <c r="MVT21" s="418"/>
      <c r="MVU21" s="418"/>
      <c r="MVV21" s="418"/>
      <c r="MVW21" s="418"/>
      <c r="MVX21" s="418"/>
      <c r="MVY21" s="418"/>
      <c r="MVZ21" s="418"/>
      <c r="MWA21" s="418"/>
      <c r="MWB21" s="418"/>
      <c r="MWC21" s="418"/>
      <c r="MWD21" s="418"/>
      <c r="MWE21" s="418"/>
      <c r="MWF21" s="418"/>
      <c r="MWG21" s="418"/>
      <c r="MWH21" s="418"/>
      <c r="MWI21" s="418"/>
      <c r="MWJ21" s="418"/>
      <c r="MWK21" s="418"/>
      <c r="MWL21" s="418"/>
      <c r="MWM21" s="418"/>
      <c r="MWN21" s="418"/>
      <c r="MWO21" s="418"/>
      <c r="MWP21" s="418"/>
      <c r="MWQ21" s="418"/>
      <c r="MWR21" s="418"/>
      <c r="MWS21" s="418"/>
      <c r="MWT21" s="418"/>
      <c r="MWU21" s="418"/>
      <c r="MWV21" s="418"/>
      <c r="MWW21" s="418"/>
      <c r="MWX21" s="418"/>
      <c r="MWY21" s="418"/>
      <c r="MWZ21" s="418"/>
      <c r="MXA21" s="418"/>
      <c r="MXB21" s="418"/>
      <c r="MXC21" s="418"/>
      <c r="MXD21" s="418"/>
      <c r="MXE21" s="418"/>
      <c r="MXF21" s="418"/>
      <c r="MXG21" s="418"/>
      <c r="MXH21" s="418"/>
      <c r="MXI21" s="418"/>
      <c r="MXJ21" s="418"/>
      <c r="MXK21" s="418"/>
      <c r="MXL21" s="418"/>
      <c r="MXM21" s="418"/>
      <c r="MXN21" s="418"/>
      <c r="MXO21" s="418"/>
      <c r="MXP21" s="418"/>
      <c r="MXQ21" s="418"/>
      <c r="MXR21" s="418"/>
      <c r="MXS21" s="418"/>
      <c r="MXT21" s="418"/>
      <c r="MXU21" s="418"/>
      <c r="MXV21" s="418"/>
      <c r="MXW21" s="418"/>
      <c r="MXX21" s="418"/>
      <c r="MXY21" s="418"/>
      <c r="MXZ21" s="418"/>
      <c r="MYA21" s="418"/>
      <c r="MYB21" s="418"/>
      <c r="MYC21" s="418"/>
      <c r="MYD21" s="418"/>
      <c r="MYE21" s="418"/>
      <c r="MYF21" s="418"/>
      <c r="MYG21" s="418"/>
      <c r="MYH21" s="418"/>
      <c r="MYI21" s="418"/>
      <c r="MYJ21" s="418"/>
      <c r="MYK21" s="418"/>
      <c r="MYL21" s="418"/>
      <c r="MYM21" s="418"/>
      <c r="MYN21" s="418"/>
      <c r="MYO21" s="418"/>
      <c r="MYP21" s="418"/>
      <c r="MYQ21" s="418"/>
      <c r="MYR21" s="418"/>
      <c r="MYS21" s="418"/>
      <c r="MYT21" s="418"/>
      <c r="MYU21" s="418"/>
      <c r="MYV21" s="418"/>
      <c r="MYW21" s="418"/>
      <c r="MYX21" s="418"/>
      <c r="MYY21" s="418"/>
      <c r="MYZ21" s="418"/>
      <c r="MZA21" s="418"/>
      <c r="MZB21" s="418"/>
      <c r="MZC21" s="418"/>
      <c r="MZD21" s="418"/>
      <c r="MZE21" s="418"/>
      <c r="MZF21" s="418"/>
      <c r="MZG21" s="418"/>
      <c r="MZH21" s="418"/>
      <c r="MZI21" s="418"/>
      <c r="MZJ21" s="418"/>
      <c r="MZK21" s="418"/>
      <c r="MZL21" s="418"/>
      <c r="MZM21" s="418"/>
      <c r="MZN21" s="418"/>
      <c r="MZO21" s="418"/>
      <c r="MZP21" s="418"/>
      <c r="MZQ21" s="418"/>
      <c r="MZR21" s="418"/>
      <c r="MZS21" s="418"/>
      <c r="MZT21" s="418"/>
      <c r="MZU21" s="418"/>
      <c r="MZV21" s="418"/>
      <c r="MZW21" s="418"/>
      <c r="MZX21" s="418"/>
      <c r="MZY21" s="418"/>
      <c r="MZZ21" s="418"/>
      <c r="NAA21" s="418"/>
      <c r="NAB21" s="418"/>
      <c r="NAC21" s="418"/>
      <c r="NAD21" s="418"/>
      <c r="NAE21" s="418"/>
      <c r="NAF21" s="418"/>
      <c r="NAG21" s="418"/>
      <c r="NAH21" s="418"/>
      <c r="NAI21" s="418"/>
      <c r="NAJ21" s="418"/>
      <c r="NAK21" s="418"/>
      <c r="NAL21" s="418"/>
      <c r="NAM21" s="418"/>
      <c r="NAN21" s="418"/>
      <c r="NAO21" s="418"/>
      <c r="NAP21" s="418"/>
      <c r="NAQ21" s="418"/>
      <c r="NAR21" s="418"/>
      <c r="NAS21" s="418"/>
      <c r="NAT21" s="418"/>
      <c r="NAU21" s="418"/>
      <c r="NAV21" s="418"/>
      <c r="NAW21" s="418"/>
      <c r="NAX21" s="418"/>
      <c r="NAY21" s="418"/>
      <c r="NAZ21" s="418"/>
      <c r="NBA21" s="418"/>
      <c r="NBB21" s="418"/>
      <c r="NBC21" s="418"/>
      <c r="NBD21" s="418"/>
      <c r="NBE21" s="418"/>
      <c r="NBF21" s="418"/>
      <c r="NBG21" s="418"/>
      <c r="NBH21" s="418"/>
      <c r="NBI21" s="418"/>
      <c r="NBJ21" s="418"/>
      <c r="NBK21" s="418"/>
      <c r="NBL21" s="418"/>
      <c r="NBM21" s="418"/>
      <c r="NBN21" s="418"/>
      <c r="NBO21" s="418"/>
      <c r="NBP21" s="418"/>
      <c r="NBQ21" s="418"/>
      <c r="NBR21" s="418"/>
      <c r="NBS21" s="418"/>
      <c r="NBT21" s="418"/>
      <c r="NBU21" s="418"/>
      <c r="NBV21" s="418"/>
      <c r="NBW21" s="418"/>
      <c r="NBX21" s="418"/>
      <c r="NBY21" s="418"/>
      <c r="NBZ21" s="418"/>
      <c r="NCA21" s="418"/>
      <c r="NCB21" s="418"/>
      <c r="NCC21" s="418"/>
      <c r="NCD21" s="418"/>
      <c r="NCE21" s="418"/>
      <c r="NCF21" s="418"/>
      <c r="NCG21" s="418"/>
      <c r="NCH21" s="418"/>
      <c r="NCI21" s="418"/>
      <c r="NCJ21" s="418"/>
      <c r="NCK21" s="418"/>
      <c r="NCL21" s="418"/>
      <c r="NCM21" s="418"/>
      <c r="NCN21" s="418"/>
      <c r="NCO21" s="418"/>
      <c r="NCP21" s="418"/>
      <c r="NCQ21" s="418"/>
      <c r="NCR21" s="418"/>
      <c r="NCS21" s="418"/>
      <c r="NCT21" s="418"/>
      <c r="NCU21" s="418"/>
      <c r="NCV21" s="418"/>
      <c r="NCW21" s="418"/>
      <c r="NCX21" s="418"/>
      <c r="NCY21" s="418"/>
      <c r="NCZ21" s="418"/>
      <c r="NDA21" s="418"/>
      <c r="NDB21" s="418"/>
      <c r="NDC21" s="418"/>
      <c r="NDD21" s="418"/>
      <c r="NDE21" s="418"/>
      <c r="NDF21" s="418"/>
      <c r="NDG21" s="418"/>
      <c r="NDH21" s="418"/>
      <c r="NDI21" s="418"/>
      <c r="NDJ21" s="418"/>
      <c r="NDK21" s="418"/>
      <c r="NDL21" s="418"/>
      <c r="NDM21" s="418"/>
      <c r="NDN21" s="418"/>
      <c r="NDO21" s="418"/>
      <c r="NDP21" s="418"/>
      <c r="NDQ21" s="418"/>
      <c r="NDR21" s="418"/>
      <c r="NDS21" s="418"/>
      <c r="NDT21" s="418"/>
      <c r="NDU21" s="418"/>
      <c r="NDV21" s="418"/>
      <c r="NDW21" s="418"/>
      <c r="NDX21" s="418"/>
      <c r="NDY21" s="418"/>
      <c r="NDZ21" s="418"/>
      <c r="NEA21" s="418"/>
      <c r="NEB21" s="418"/>
      <c r="NEC21" s="418"/>
      <c r="NED21" s="418"/>
      <c r="NEE21" s="418"/>
      <c r="NEF21" s="418"/>
      <c r="NEG21" s="418"/>
      <c r="NEH21" s="418"/>
      <c r="NEI21" s="418"/>
      <c r="NEJ21" s="418"/>
      <c r="NEK21" s="418"/>
      <c r="NEL21" s="418"/>
      <c r="NEM21" s="418"/>
      <c r="NEN21" s="418"/>
      <c r="NEO21" s="418"/>
      <c r="NEP21" s="418"/>
      <c r="NEQ21" s="418"/>
      <c r="NER21" s="418"/>
      <c r="NES21" s="418"/>
      <c r="NET21" s="418"/>
      <c r="NEU21" s="418"/>
      <c r="NEV21" s="418"/>
      <c r="NEW21" s="418"/>
      <c r="NEX21" s="418"/>
      <c r="NEY21" s="418"/>
      <c r="NEZ21" s="418"/>
      <c r="NFA21" s="418"/>
      <c r="NFB21" s="418"/>
      <c r="NFC21" s="418"/>
      <c r="NFD21" s="418"/>
      <c r="NFE21" s="418"/>
      <c r="NFF21" s="418"/>
      <c r="NFG21" s="418"/>
      <c r="NFH21" s="418"/>
      <c r="NFI21" s="418"/>
      <c r="NFJ21" s="418"/>
      <c r="NFK21" s="418"/>
      <c r="NFL21" s="418"/>
      <c r="NFM21" s="418"/>
      <c r="NFN21" s="418"/>
      <c r="NFO21" s="418"/>
      <c r="NFP21" s="418"/>
      <c r="NFQ21" s="418"/>
      <c r="NFR21" s="418"/>
      <c r="NFS21" s="418"/>
      <c r="NFT21" s="418"/>
      <c r="NFU21" s="418"/>
      <c r="NFV21" s="418"/>
      <c r="NFW21" s="418"/>
      <c r="NFX21" s="418"/>
      <c r="NFY21" s="418"/>
      <c r="NFZ21" s="418"/>
      <c r="NGA21" s="418"/>
      <c r="NGB21" s="418"/>
      <c r="NGC21" s="418"/>
      <c r="NGD21" s="418"/>
      <c r="NGE21" s="418"/>
      <c r="NGF21" s="418"/>
      <c r="NGG21" s="418"/>
      <c r="NGH21" s="418"/>
      <c r="NGI21" s="418"/>
      <c r="NGJ21" s="418"/>
      <c r="NGK21" s="418"/>
      <c r="NGL21" s="418"/>
      <c r="NGM21" s="418"/>
      <c r="NGN21" s="418"/>
      <c r="NGO21" s="418"/>
      <c r="NGP21" s="418"/>
      <c r="NGQ21" s="418"/>
      <c r="NGR21" s="418"/>
      <c r="NGS21" s="418"/>
      <c r="NGT21" s="418"/>
      <c r="NGU21" s="418"/>
      <c r="NGV21" s="418"/>
      <c r="NGW21" s="418"/>
      <c r="NGX21" s="418"/>
      <c r="NGY21" s="418"/>
      <c r="NGZ21" s="418"/>
      <c r="NHA21" s="418"/>
      <c r="NHB21" s="418"/>
      <c r="NHC21" s="418"/>
      <c r="NHD21" s="418"/>
      <c r="NHE21" s="418"/>
      <c r="NHF21" s="418"/>
      <c r="NHG21" s="418"/>
      <c r="NHH21" s="418"/>
      <c r="NHI21" s="418"/>
      <c r="NHJ21" s="418"/>
      <c r="NHK21" s="418"/>
      <c r="NHL21" s="418"/>
      <c r="NHM21" s="418"/>
      <c r="NHN21" s="418"/>
      <c r="NHO21" s="418"/>
      <c r="NHP21" s="418"/>
      <c r="NHQ21" s="418"/>
      <c r="NHR21" s="418"/>
      <c r="NHS21" s="418"/>
      <c r="NHT21" s="418"/>
      <c r="NHU21" s="418"/>
      <c r="NHV21" s="418"/>
      <c r="NHW21" s="418"/>
      <c r="NHX21" s="418"/>
      <c r="NHY21" s="418"/>
      <c r="NHZ21" s="418"/>
      <c r="NIA21" s="418"/>
      <c r="NIB21" s="418"/>
      <c r="NIC21" s="418"/>
      <c r="NID21" s="418"/>
      <c r="NIE21" s="418"/>
      <c r="NIF21" s="418"/>
      <c r="NIG21" s="418"/>
      <c r="NIH21" s="418"/>
      <c r="NII21" s="418"/>
      <c r="NIJ21" s="418"/>
      <c r="NIK21" s="418"/>
      <c r="NIL21" s="418"/>
      <c r="NIM21" s="418"/>
      <c r="NIN21" s="418"/>
      <c r="NIO21" s="418"/>
      <c r="NIP21" s="418"/>
      <c r="NIQ21" s="418"/>
      <c r="NIR21" s="418"/>
      <c r="NIS21" s="418"/>
      <c r="NIT21" s="418"/>
      <c r="NIU21" s="418"/>
      <c r="NIV21" s="418"/>
      <c r="NIW21" s="418"/>
      <c r="NIX21" s="418"/>
      <c r="NIY21" s="418"/>
      <c r="NIZ21" s="418"/>
      <c r="NJA21" s="418"/>
      <c r="NJB21" s="418"/>
      <c r="NJC21" s="418"/>
      <c r="NJD21" s="418"/>
      <c r="NJE21" s="418"/>
      <c r="NJF21" s="418"/>
      <c r="NJG21" s="418"/>
      <c r="NJH21" s="418"/>
      <c r="NJI21" s="418"/>
      <c r="NJJ21" s="418"/>
      <c r="NJK21" s="418"/>
      <c r="NJL21" s="418"/>
      <c r="NJM21" s="418"/>
      <c r="NJN21" s="418"/>
      <c r="NJO21" s="418"/>
      <c r="NJP21" s="418"/>
      <c r="NJQ21" s="418"/>
      <c r="NJR21" s="418"/>
      <c r="NJS21" s="418"/>
      <c r="NJT21" s="418"/>
      <c r="NJU21" s="418"/>
      <c r="NJV21" s="418"/>
      <c r="NJW21" s="418"/>
      <c r="NJX21" s="418"/>
      <c r="NJY21" s="418"/>
      <c r="NJZ21" s="418"/>
      <c r="NKA21" s="418"/>
      <c r="NKB21" s="418"/>
      <c r="NKC21" s="418"/>
      <c r="NKD21" s="418"/>
      <c r="NKE21" s="418"/>
      <c r="NKF21" s="418"/>
      <c r="NKG21" s="418"/>
      <c r="NKH21" s="418"/>
      <c r="NKI21" s="418"/>
      <c r="NKJ21" s="418"/>
      <c r="NKK21" s="418"/>
      <c r="NKL21" s="418"/>
      <c r="NKM21" s="418"/>
      <c r="NKN21" s="418"/>
      <c r="NKO21" s="418"/>
      <c r="NKP21" s="418"/>
      <c r="NKQ21" s="418"/>
      <c r="NKR21" s="418"/>
      <c r="NKS21" s="418"/>
      <c r="NKT21" s="418"/>
      <c r="NKU21" s="418"/>
      <c r="NKV21" s="418"/>
      <c r="NKW21" s="418"/>
      <c r="NKX21" s="418"/>
      <c r="NKY21" s="418"/>
      <c r="NKZ21" s="418"/>
      <c r="NLA21" s="418"/>
      <c r="NLB21" s="418"/>
      <c r="NLC21" s="418"/>
      <c r="NLD21" s="418"/>
      <c r="NLE21" s="418"/>
      <c r="NLF21" s="418"/>
      <c r="NLG21" s="418"/>
      <c r="NLH21" s="418"/>
      <c r="NLI21" s="418"/>
      <c r="NLJ21" s="418"/>
      <c r="NLK21" s="418"/>
      <c r="NLL21" s="418"/>
      <c r="NLM21" s="418"/>
      <c r="NLN21" s="418"/>
      <c r="NLO21" s="418"/>
      <c r="NLP21" s="418"/>
      <c r="NLQ21" s="418"/>
      <c r="NLR21" s="418"/>
      <c r="NLS21" s="418"/>
      <c r="NLT21" s="418"/>
      <c r="NLU21" s="418"/>
      <c r="NLV21" s="418"/>
      <c r="NLW21" s="418"/>
      <c r="NLX21" s="418"/>
      <c r="NLY21" s="418"/>
      <c r="NLZ21" s="418"/>
      <c r="NMA21" s="418"/>
      <c r="NMB21" s="418"/>
      <c r="NMC21" s="418"/>
      <c r="NMD21" s="418"/>
      <c r="NME21" s="418"/>
      <c r="NMF21" s="418"/>
      <c r="NMG21" s="418"/>
      <c r="NMH21" s="418"/>
      <c r="NMI21" s="418"/>
      <c r="NMJ21" s="418"/>
      <c r="NMK21" s="418"/>
      <c r="NML21" s="418"/>
      <c r="NMM21" s="418"/>
      <c r="NMN21" s="418"/>
      <c r="NMO21" s="418"/>
      <c r="NMP21" s="418"/>
      <c r="NMQ21" s="418"/>
      <c r="NMR21" s="418"/>
      <c r="NMS21" s="418"/>
      <c r="NMT21" s="418"/>
      <c r="NMU21" s="418"/>
      <c r="NMV21" s="418"/>
      <c r="NMW21" s="418"/>
      <c r="NMX21" s="418"/>
      <c r="NMY21" s="418"/>
      <c r="NMZ21" s="418"/>
      <c r="NNA21" s="418"/>
      <c r="NNB21" s="418"/>
      <c r="NNC21" s="418"/>
      <c r="NND21" s="418"/>
      <c r="NNE21" s="418"/>
      <c r="NNF21" s="418"/>
      <c r="NNG21" s="418"/>
      <c r="NNH21" s="418"/>
      <c r="NNI21" s="418"/>
      <c r="NNJ21" s="418"/>
      <c r="NNK21" s="418"/>
      <c r="NNL21" s="418"/>
      <c r="NNM21" s="418"/>
      <c r="NNN21" s="418"/>
      <c r="NNO21" s="418"/>
      <c r="NNP21" s="418"/>
      <c r="NNQ21" s="418"/>
      <c r="NNR21" s="418"/>
      <c r="NNS21" s="418"/>
      <c r="NNT21" s="418"/>
      <c r="NNU21" s="418"/>
      <c r="NNV21" s="418"/>
      <c r="NNW21" s="418"/>
      <c r="NNX21" s="418"/>
      <c r="NNY21" s="418"/>
      <c r="NNZ21" s="418"/>
      <c r="NOA21" s="418"/>
      <c r="NOB21" s="418"/>
      <c r="NOC21" s="418"/>
      <c r="NOD21" s="418"/>
      <c r="NOE21" s="418"/>
      <c r="NOF21" s="418"/>
      <c r="NOG21" s="418"/>
      <c r="NOH21" s="418"/>
      <c r="NOI21" s="418"/>
      <c r="NOJ21" s="418"/>
      <c r="NOK21" s="418"/>
      <c r="NOL21" s="418"/>
      <c r="NOM21" s="418"/>
      <c r="NON21" s="418"/>
      <c r="NOO21" s="418"/>
      <c r="NOP21" s="418"/>
      <c r="NOQ21" s="418"/>
      <c r="NOR21" s="418"/>
      <c r="NOS21" s="418"/>
      <c r="NOT21" s="418"/>
      <c r="NOU21" s="418"/>
      <c r="NOV21" s="418"/>
      <c r="NOW21" s="418"/>
      <c r="NOX21" s="418"/>
      <c r="NOY21" s="418"/>
      <c r="NOZ21" s="418"/>
      <c r="NPA21" s="418"/>
      <c r="NPB21" s="418"/>
      <c r="NPC21" s="418"/>
      <c r="NPD21" s="418"/>
      <c r="NPE21" s="418"/>
      <c r="NPF21" s="418"/>
      <c r="NPG21" s="418"/>
      <c r="NPH21" s="418"/>
      <c r="NPI21" s="418"/>
      <c r="NPJ21" s="418"/>
      <c r="NPK21" s="418"/>
      <c r="NPL21" s="418"/>
      <c r="NPM21" s="418"/>
      <c r="NPN21" s="418"/>
      <c r="NPO21" s="418"/>
      <c r="NPP21" s="418"/>
      <c r="NPQ21" s="418"/>
      <c r="NPR21" s="418"/>
      <c r="NPS21" s="418"/>
      <c r="NPT21" s="418"/>
      <c r="NPU21" s="418"/>
      <c r="NPV21" s="418"/>
      <c r="NPW21" s="418"/>
      <c r="NPX21" s="418"/>
      <c r="NPY21" s="418"/>
      <c r="NPZ21" s="418"/>
      <c r="NQA21" s="418"/>
      <c r="NQB21" s="418"/>
      <c r="NQC21" s="418"/>
      <c r="NQD21" s="418"/>
      <c r="NQE21" s="418"/>
      <c r="NQF21" s="418"/>
      <c r="NQG21" s="418"/>
      <c r="NQH21" s="418"/>
      <c r="NQI21" s="418"/>
      <c r="NQJ21" s="418"/>
      <c r="NQK21" s="418"/>
      <c r="NQL21" s="418"/>
      <c r="NQM21" s="418"/>
      <c r="NQN21" s="418"/>
      <c r="NQO21" s="418"/>
      <c r="NQP21" s="418"/>
      <c r="NQQ21" s="418"/>
      <c r="NQR21" s="418"/>
      <c r="NQS21" s="418"/>
      <c r="NQT21" s="418"/>
      <c r="NQU21" s="418"/>
      <c r="NQV21" s="418"/>
      <c r="NQW21" s="418"/>
      <c r="NQX21" s="418"/>
      <c r="NQY21" s="418"/>
      <c r="NQZ21" s="418"/>
      <c r="NRA21" s="418"/>
      <c r="NRB21" s="418"/>
      <c r="NRC21" s="418"/>
      <c r="NRD21" s="418"/>
      <c r="NRE21" s="418"/>
      <c r="NRF21" s="418"/>
      <c r="NRG21" s="418"/>
      <c r="NRH21" s="418"/>
      <c r="NRI21" s="418"/>
      <c r="NRJ21" s="418"/>
      <c r="NRK21" s="418"/>
      <c r="NRL21" s="418"/>
      <c r="NRM21" s="418"/>
      <c r="NRN21" s="418"/>
      <c r="NRO21" s="418"/>
      <c r="NRP21" s="418"/>
      <c r="NRQ21" s="418"/>
      <c r="NRR21" s="418"/>
      <c r="NRS21" s="418"/>
      <c r="NRT21" s="418"/>
      <c r="NRU21" s="418"/>
      <c r="NRV21" s="418"/>
      <c r="NRW21" s="418"/>
      <c r="NRX21" s="418"/>
      <c r="NRY21" s="418"/>
      <c r="NRZ21" s="418"/>
      <c r="NSA21" s="418"/>
      <c r="NSB21" s="418"/>
      <c r="NSC21" s="418"/>
      <c r="NSD21" s="418"/>
      <c r="NSE21" s="418"/>
      <c r="NSF21" s="418"/>
      <c r="NSG21" s="418"/>
      <c r="NSH21" s="418"/>
      <c r="NSI21" s="418"/>
      <c r="NSJ21" s="418"/>
      <c r="NSK21" s="418"/>
      <c r="NSL21" s="418"/>
      <c r="NSM21" s="418"/>
      <c r="NSN21" s="418"/>
      <c r="NSO21" s="418"/>
      <c r="NSP21" s="418"/>
      <c r="NSQ21" s="418"/>
      <c r="NSR21" s="418"/>
      <c r="NSS21" s="418"/>
      <c r="NST21" s="418"/>
      <c r="NSU21" s="418"/>
      <c r="NSV21" s="418"/>
      <c r="NSW21" s="418"/>
      <c r="NSX21" s="418"/>
      <c r="NSY21" s="418"/>
      <c r="NSZ21" s="418"/>
      <c r="NTA21" s="418"/>
      <c r="NTB21" s="418"/>
      <c r="NTC21" s="418"/>
      <c r="NTD21" s="418"/>
      <c r="NTE21" s="418"/>
      <c r="NTF21" s="418"/>
      <c r="NTG21" s="418"/>
      <c r="NTH21" s="418"/>
      <c r="NTI21" s="418"/>
      <c r="NTJ21" s="418"/>
      <c r="NTK21" s="418"/>
      <c r="NTL21" s="418"/>
      <c r="NTM21" s="418"/>
      <c r="NTN21" s="418"/>
      <c r="NTO21" s="418"/>
      <c r="NTP21" s="418"/>
      <c r="NTQ21" s="418"/>
      <c r="NTR21" s="418"/>
      <c r="NTS21" s="418"/>
      <c r="NTT21" s="418"/>
      <c r="NTU21" s="418"/>
      <c r="NTV21" s="418"/>
      <c r="NTW21" s="418"/>
      <c r="NTX21" s="418"/>
      <c r="NTY21" s="418"/>
      <c r="NTZ21" s="418"/>
      <c r="NUA21" s="418"/>
      <c r="NUB21" s="418"/>
      <c r="NUC21" s="418"/>
      <c r="NUD21" s="418"/>
      <c r="NUE21" s="418"/>
      <c r="NUF21" s="418"/>
      <c r="NUG21" s="418"/>
      <c r="NUH21" s="418"/>
      <c r="NUI21" s="418"/>
      <c r="NUJ21" s="418"/>
      <c r="NUK21" s="418"/>
      <c r="NUL21" s="418"/>
      <c r="NUM21" s="418"/>
      <c r="NUN21" s="418"/>
      <c r="NUO21" s="418"/>
      <c r="NUP21" s="418"/>
      <c r="NUQ21" s="418"/>
      <c r="NUR21" s="418"/>
      <c r="NUS21" s="418"/>
      <c r="NUT21" s="418"/>
      <c r="NUU21" s="418"/>
      <c r="NUV21" s="418"/>
      <c r="NUW21" s="418"/>
      <c r="NUX21" s="418"/>
      <c r="NUY21" s="418"/>
      <c r="NUZ21" s="418"/>
      <c r="NVA21" s="418"/>
      <c r="NVB21" s="418"/>
      <c r="NVC21" s="418"/>
      <c r="NVD21" s="418"/>
      <c r="NVE21" s="418"/>
      <c r="NVF21" s="418"/>
      <c r="NVG21" s="418"/>
      <c r="NVH21" s="418"/>
      <c r="NVI21" s="418"/>
      <c r="NVJ21" s="418"/>
      <c r="NVK21" s="418"/>
      <c r="NVL21" s="418"/>
      <c r="NVM21" s="418"/>
      <c r="NVN21" s="418"/>
      <c r="NVO21" s="418"/>
      <c r="NVP21" s="418"/>
      <c r="NVQ21" s="418"/>
      <c r="NVR21" s="418"/>
      <c r="NVS21" s="418"/>
      <c r="NVT21" s="418"/>
      <c r="NVU21" s="418"/>
      <c r="NVV21" s="418"/>
      <c r="NVW21" s="418"/>
      <c r="NVX21" s="418"/>
      <c r="NVY21" s="418"/>
      <c r="NVZ21" s="418"/>
      <c r="NWA21" s="418"/>
      <c r="NWB21" s="418"/>
      <c r="NWC21" s="418"/>
      <c r="NWD21" s="418"/>
      <c r="NWE21" s="418"/>
      <c r="NWF21" s="418"/>
      <c r="NWG21" s="418"/>
      <c r="NWH21" s="418"/>
      <c r="NWI21" s="418"/>
      <c r="NWJ21" s="418"/>
      <c r="NWK21" s="418"/>
      <c r="NWL21" s="418"/>
      <c r="NWM21" s="418"/>
      <c r="NWN21" s="418"/>
      <c r="NWO21" s="418"/>
      <c r="NWP21" s="418"/>
      <c r="NWQ21" s="418"/>
      <c r="NWR21" s="418"/>
      <c r="NWS21" s="418"/>
      <c r="NWT21" s="418"/>
      <c r="NWU21" s="418"/>
      <c r="NWV21" s="418"/>
      <c r="NWW21" s="418"/>
      <c r="NWX21" s="418"/>
      <c r="NWY21" s="418"/>
      <c r="NWZ21" s="418"/>
      <c r="NXA21" s="418"/>
      <c r="NXB21" s="418"/>
      <c r="NXC21" s="418"/>
      <c r="NXD21" s="418"/>
      <c r="NXE21" s="418"/>
      <c r="NXF21" s="418"/>
      <c r="NXG21" s="418"/>
      <c r="NXH21" s="418"/>
      <c r="NXI21" s="418"/>
      <c r="NXJ21" s="418"/>
      <c r="NXK21" s="418"/>
      <c r="NXL21" s="418"/>
      <c r="NXM21" s="418"/>
      <c r="NXN21" s="418"/>
      <c r="NXO21" s="418"/>
      <c r="NXP21" s="418"/>
      <c r="NXQ21" s="418"/>
      <c r="NXR21" s="418"/>
      <c r="NXS21" s="418"/>
      <c r="NXT21" s="418"/>
      <c r="NXU21" s="418"/>
      <c r="NXV21" s="418"/>
      <c r="NXW21" s="418"/>
      <c r="NXX21" s="418"/>
      <c r="NXY21" s="418"/>
      <c r="NXZ21" s="418"/>
      <c r="NYA21" s="418"/>
      <c r="NYB21" s="418"/>
      <c r="NYC21" s="418"/>
      <c r="NYD21" s="418"/>
      <c r="NYE21" s="418"/>
      <c r="NYF21" s="418"/>
      <c r="NYG21" s="418"/>
      <c r="NYH21" s="418"/>
      <c r="NYI21" s="418"/>
      <c r="NYJ21" s="418"/>
      <c r="NYK21" s="418"/>
      <c r="NYL21" s="418"/>
      <c r="NYM21" s="418"/>
      <c r="NYN21" s="418"/>
      <c r="NYO21" s="418"/>
      <c r="NYP21" s="418"/>
      <c r="NYQ21" s="418"/>
      <c r="NYR21" s="418"/>
      <c r="NYS21" s="418"/>
      <c r="NYT21" s="418"/>
      <c r="NYU21" s="418"/>
      <c r="NYV21" s="418"/>
      <c r="NYW21" s="418"/>
      <c r="NYX21" s="418"/>
      <c r="NYY21" s="418"/>
      <c r="NYZ21" s="418"/>
      <c r="NZA21" s="418"/>
      <c r="NZB21" s="418"/>
      <c r="NZC21" s="418"/>
      <c r="NZD21" s="418"/>
      <c r="NZE21" s="418"/>
      <c r="NZF21" s="418"/>
      <c r="NZG21" s="418"/>
      <c r="NZH21" s="418"/>
      <c r="NZI21" s="418"/>
      <c r="NZJ21" s="418"/>
      <c r="NZK21" s="418"/>
      <c r="NZL21" s="418"/>
      <c r="NZM21" s="418"/>
      <c r="NZN21" s="418"/>
      <c r="NZO21" s="418"/>
      <c r="NZP21" s="418"/>
      <c r="NZQ21" s="418"/>
      <c r="NZR21" s="418"/>
      <c r="NZS21" s="418"/>
      <c r="NZT21" s="418"/>
      <c r="NZU21" s="418"/>
      <c r="NZV21" s="418"/>
      <c r="NZW21" s="418"/>
      <c r="NZX21" s="418"/>
      <c r="NZY21" s="418"/>
      <c r="NZZ21" s="418"/>
      <c r="OAA21" s="418"/>
      <c r="OAB21" s="418"/>
      <c r="OAC21" s="418"/>
      <c r="OAD21" s="418"/>
      <c r="OAE21" s="418"/>
      <c r="OAF21" s="418"/>
      <c r="OAG21" s="418"/>
      <c r="OAH21" s="418"/>
      <c r="OAI21" s="418"/>
      <c r="OAJ21" s="418"/>
      <c r="OAK21" s="418"/>
      <c r="OAL21" s="418"/>
      <c r="OAM21" s="418"/>
      <c r="OAN21" s="418"/>
      <c r="OAO21" s="418"/>
      <c r="OAP21" s="418"/>
      <c r="OAQ21" s="418"/>
      <c r="OAR21" s="418"/>
      <c r="OAS21" s="418"/>
      <c r="OAT21" s="418"/>
      <c r="OAU21" s="418"/>
      <c r="OAV21" s="418"/>
      <c r="OAW21" s="418"/>
      <c r="OAX21" s="418"/>
      <c r="OAY21" s="418"/>
      <c r="OAZ21" s="418"/>
      <c r="OBA21" s="418"/>
      <c r="OBB21" s="418"/>
      <c r="OBC21" s="418"/>
      <c r="OBD21" s="418"/>
      <c r="OBE21" s="418"/>
      <c r="OBF21" s="418"/>
      <c r="OBG21" s="418"/>
      <c r="OBH21" s="418"/>
      <c r="OBI21" s="418"/>
      <c r="OBJ21" s="418"/>
      <c r="OBK21" s="418"/>
      <c r="OBL21" s="418"/>
      <c r="OBM21" s="418"/>
      <c r="OBN21" s="418"/>
      <c r="OBO21" s="418"/>
      <c r="OBP21" s="418"/>
      <c r="OBQ21" s="418"/>
      <c r="OBR21" s="418"/>
      <c r="OBS21" s="418"/>
      <c r="OBT21" s="418"/>
      <c r="OBU21" s="418"/>
      <c r="OBV21" s="418"/>
      <c r="OBW21" s="418"/>
      <c r="OBX21" s="418"/>
      <c r="OBY21" s="418"/>
      <c r="OBZ21" s="418"/>
      <c r="OCA21" s="418"/>
      <c r="OCB21" s="418"/>
      <c r="OCC21" s="418"/>
      <c r="OCD21" s="418"/>
      <c r="OCE21" s="418"/>
      <c r="OCF21" s="418"/>
      <c r="OCG21" s="418"/>
      <c r="OCH21" s="418"/>
      <c r="OCI21" s="418"/>
      <c r="OCJ21" s="418"/>
      <c r="OCK21" s="418"/>
      <c r="OCL21" s="418"/>
      <c r="OCM21" s="418"/>
      <c r="OCN21" s="418"/>
      <c r="OCO21" s="418"/>
      <c r="OCP21" s="418"/>
      <c r="OCQ21" s="418"/>
      <c r="OCR21" s="418"/>
      <c r="OCS21" s="418"/>
      <c r="OCT21" s="418"/>
      <c r="OCU21" s="418"/>
      <c r="OCV21" s="418"/>
      <c r="OCW21" s="418"/>
      <c r="OCX21" s="418"/>
      <c r="OCY21" s="418"/>
      <c r="OCZ21" s="418"/>
      <c r="ODA21" s="418"/>
      <c r="ODB21" s="418"/>
      <c r="ODC21" s="418"/>
      <c r="ODD21" s="418"/>
      <c r="ODE21" s="418"/>
      <c r="ODF21" s="418"/>
      <c r="ODG21" s="418"/>
      <c r="ODH21" s="418"/>
      <c r="ODI21" s="418"/>
      <c r="ODJ21" s="418"/>
      <c r="ODK21" s="418"/>
      <c r="ODL21" s="418"/>
      <c r="ODM21" s="418"/>
      <c r="ODN21" s="418"/>
      <c r="ODO21" s="418"/>
      <c r="ODP21" s="418"/>
      <c r="ODQ21" s="418"/>
      <c r="ODR21" s="418"/>
      <c r="ODS21" s="418"/>
      <c r="ODT21" s="418"/>
      <c r="ODU21" s="418"/>
      <c r="ODV21" s="418"/>
      <c r="ODW21" s="418"/>
      <c r="ODX21" s="418"/>
      <c r="ODY21" s="418"/>
      <c r="ODZ21" s="418"/>
      <c r="OEA21" s="418"/>
      <c r="OEB21" s="418"/>
      <c r="OEC21" s="418"/>
      <c r="OED21" s="418"/>
      <c r="OEE21" s="418"/>
      <c r="OEF21" s="418"/>
      <c r="OEG21" s="418"/>
      <c r="OEH21" s="418"/>
      <c r="OEI21" s="418"/>
      <c r="OEJ21" s="418"/>
      <c r="OEK21" s="418"/>
      <c r="OEL21" s="418"/>
      <c r="OEM21" s="418"/>
      <c r="OEN21" s="418"/>
      <c r="OEO21" s="418"/>
      <c r="OEP21" s="418"/>
      <c r="OEQ21" s="418"/>
      <c r="OER21" s="418"/>
      <c r="OES21" s="418"/>
      <c r="OET21" s="418"/>
      <c r="OEU21" s="418"/>
      <c r="OEV21" s="418"/>
      <c r="OEW21" s="418"/>
      <c r="OEX21" s="418"/>
      <c r="OEY21" s="418"/>
      <c r="OEZ21" s="418"/>
      <c r="OFA21" s="418"/>
      <c r="OFB21" s="418"/>
      <c r="OFC21" s="418"/>
      <c r="OFD21" s="418"/>
      <c r="OFE21" s="418"/>
      <c r="OFF21" s="418"/>
      <c r="OFG21" s="418"/>
      <c r="OFH21" s="418"/>
      <c r="OFI21" s="418"/>
      <c r="OFJ21" s="418"/>
      <c r="OFK21" s="418"/>
      <c r="OFL21" s="418"/>
      <c r="OFM21" s="418"/>
      <c r="OFN21" s="418"/>
      <c r="OFO21" s="418"/>
      <c r="OFP21" s="418"/>
      <c r="OFQ21" s="418"/>
      <c r="OFR21" s="418"/>
      <c r="OFS21" s="418"/>
      <c r="OFT21" s="418"/>
      <c r="OFU21" s="418"/>
      <c r="OFV21" s="418"/>
      <c r="OFW21" s="418"/>
      <c r="OFX21" s="418"/>
      <c r="OFY21" s="418"/>
      <c r="OFZ21" s="418"/>
      <c r="OGA21" s="418"/>
      <c r="OGB21" s="418"/>
      <c r="OGC21" s="418"/>
      <c r="OGD21" s="418"/>
      <c r="OGE21" s="418"/>
      <c r="OGF21" s="418"/>
      <c r="OGG21" s="418"/>
      <c r="OGH21" s="418"/>
      <c r="OGI21" s="418"/>
      <c r="OGJ21" s="418"/>
      <c r="OGK21" s="418"/>
      <c r="OGL21" s="418"/>
      <c r="OGM21" s="418"/>
      <c r="OGN21" s="418"/>
      <c r="OGO21" s="418"/>
      <c r="OGP21" s="418"/>
      <c r="OGQ21" s="418"/>
      <c r="OGR21" s="418"/>
      <c r="OGS21" s="418"/>
      <c r="OGT21" s="418"/>
      <c r="OGU21" s="418"/>
      <c r="OGV21" s="418"/>
      <c r="OGW21" s="418"/>
      <c r="OGX21" s="418"/>
      <c r="OGY21" s="418"/>
      <c r="OGZ21" s="418"/>
      <c r="OHA21" s="418"/>
      <c r="OHB21" s="418"/>
      <c r="OHC21" s="418"/>
      <c r="OHD21" s="418"/>
      <c r="OHE21" s="418"/>
      <c r="OHF21" s="418"/>
      <c r="OHG21" s="418"/>
      <c r="OHH21" s="418"/>
      <c r="OHI21" s="418"/>
      <c r="OHJ21" s="418"/>
      <c r="OHK21" s="418"/>
      <c r="OHL21" s="418"/>
      <c r="OHM21" s="418"/>
      <c r="OHN21" s="418"/>
      <c r="OHO21" s="418"/>
      <c r="OHP21" s="418"/>
      <c r="OHQ21" s="418"/>
      <c r="OHR21" s="418"/>
      <c r="OHS21" s="418"/>
      <c r="OHT21" s="418"/>
      <c r="OHU21" s="418"/>
      <c r="OHV21" s="418"/>
      <c r="OHW21" s="418"/>
      <c r="OHX21" s="418"/>
      <c r="OHY21" s="418"/>
      <c r="OHZ21" s="418"/>
      <c r="OIA21" s="418"/>
      <c r="OIB21" s="418"/>
      <c r="OIC21" s="418"/>
      <c r="OID21" s="418"/>
      <c r="OIE21" s="418"/>
      <c r="OIF21" s="418"/>
      <c r="OIG21" s="418"/>
      <c r="OIH21" s="418"/>
      <c r="OII21" s="418"/>
      <c r="OIJ21" s="418"/>
      <c r="OIK21" s="418"/>
      <c r="OIL21" s="418"/>
      <c r="OIM21" s="418"/>
      <c r="OIN21" s="418"/>
      <c r="OIO21" s="418"/>
      <c r="OIP21" s="418"/>
      <c r="OIQ21" s="418"/>
      <c r="OIR21" s="418"/>
      <c r="OIS21" s="418"/>
      <c r="OIT21" s="418"/>
      <c r="OIU21" s="418"/>
      <c r="OIV21" s="418"/>
      <c r="OIW21" s="418"/>
      <c r="OIX21" s="418"/>
      <c r="OIY21" s="418"/>
      <c r="OIZ21" s="418"/>
      <c r="OJA21" s="418"/>
      <c r="OJB21" s="418"/>
      <c r="OJC21" s="418"/>
      <c r="OJD21" s="418"/>
      <c r="OJE21" s="418"/>
      <c r="OJF21" s="418"/>
      <c r="OJG21" s="418"/>
      <c r="OJH21" s="418"/>
      <c r="OJI21" s="418"/>
      <c r="OJJ21" s="418"/>
      <c r="OJK21" s="418"/>
      <c r="OJL21" s="418"/>
      <c r="OJM21" s="418"/>
      <c r="OJN21" s="418"/>
      <c r="OJO21" s="418"/>
      <c r="OJP21" s="418"/>
      <c r="OJQ21" s="418"/>
      <c r="OJR21" s="418"/>
      <c r="OJS21" s="418"/>
      <c r="OJT21" s="418"/>
      <c r="OJU21" s="418"/>
      <c r="OJV21" s="418"/>
      <c r="OJW21" s="418"/>
      <c r="OJX21" s="418"/>
      <c r="OJY21" s="418"/>
      <c r="OJZ21" s="418"/>
      <c r="OKA21" s="418"/>
      <c r="OKB21" s="418"/>
      <c r="OKC21" s="418"/>
      <c r="OKD21" s="418"/>
      <c r="OKE21" s="418"/>
      <c r="OKF21" s="418"/>
      <c r="OKG21" s="418"/>
      <c r="OKH21" s="418"/>
      <c r="OKI21" s="418"/>
      <c r="OKJ21" s="418"/>
      <c r="OKK21" s="418"/>
      <c r="OKL21" s="418"/>
      <c r="OKM21" s="418"/>
      <c r="OKN21" s="418"/>
      <c r="OKO21" s="418"/>
      <c r="OKP21" s="418"/>
      <c r="OKQ21" s="418"/>
      <c r="OKR21" s="418"/>
      <c r="OKS21" s="418"/>
      <c r="OKT21" s="418"/>
      <c r="OKU21" s="418"/>
      <c r="OKV21" s="418"/>
      <c r="OKW21" s="418"/>
      <c r="OKX21" s="418"/>
      <c r="OKY21" s="418"/>
      <c r="OKZ21" s="418"/>
      <c r="OLA21" s="418"/>
      <c r="OLB21" s="418"/>
      <c r="OLC21" s="418"/>
      <c r="OLD21" s="418"/>
      <c r="OLE21" s="418"/>
      <c r="OLF21" s="418"/>
      <c r="OLG21" s="418"/>
      <c r="OLH21" s="418"/>
      <c r="OLI21" s="418"/>
      <c r="OLJ21" s="418"/>
      <c r="OLK21" s="418"/>
      <c r="OLL21" s="418"/>
      <c r="OLM21" s="418"/>
      <c r="OLN21" s="418"/>
      <c r="OLO21" s="418"/>
      <c r="OLP21" s="418"/>
      <c r="OLQ21" s="418"/>
      <c r="OLR21" s="418"/>
      <c r="OLS21" s="418"/>
      <c r="OLT21" s="418"/>
      <c r="OLU21" s="418"/>
      <c r="OLV21" s="418"/>
      <c r="OLW21" s="418"/>
      <c r="OLX21" s="418"/>
      <c r="OLY21" s="418"/>
      <c r="OLZ21" s="418"/>
      <c r="OMA21" s="418"/>
      <c r="OMB21" s="418"/>
      <c r="OMC21" s="418"/>
      <c r="OMD21" s="418"/>
      <c r="OME21" s="418"/>
      <c r="OMF21" s="418"/>
      <c r="OMG21" s="418"/>
      <c r="OMH21" s="418"/>
      <c r="OMI21" s="418"/>
      <c r="OMJ21" s="418"/>
      <c r="OMK21" s="418"/>
      <c r="OML21" s="418"/>
      <c r="OMM21" s="418"/>
      <c r="OMN21" s="418"/>
      <c r="OMO21" s="418"/>
      <c r="OMP21" s="418"/>
      <c r="OMQ21" s="418"/>
      <c r="OMR21" s="418"/>
      <c r="OMS21" s="418"/>
      <c r="OMT21" s="418"/>
      <c r="OMU21" s="418"/>
      <c r="OMV21" s="418"/>
      <c r="OMW21" s="418"/>
      <c r="OMX21" s="418"/>
      <c r="OMY21" s="418"/>
      <c r="OMZ21" s="418"/>
      <c r="ONA21" s="418"/>
      <c r="ONB21" s="418"/>
      <c r="ONC21" s="418"/>
      <c r="OND21" s="418"/>
      <c r="ONE21" s="418"/>
      <c r="ONF21" s="418"/>
      <c r="ONG21" s="418"/>
      <c r="ONH21" s="418"/>
      <c r="ONI21" s="418"/>
      <c r="ONJ21" s="418"/>
      <c r="ONK21" s="418"/>
      <c r="ONL21" s="418"/>
      <c r="ONM21" s="418"/>
      <c r="ONN21" s="418"/>
      <c r="ONO21" s="418"/>
      <c r="ONP21" s="418"/>
      <c r="ONQ21" s="418"/>
      <c r="ONR21" s="418"/>
      <c r="ONS21" s="418"/>
      <c r="ONT21" s="418"/>
      <c r="ONU21" s="418"/>
      <c r="ONV21" s="418"/>
      <c r="ONW21" s="418"/>
      <c r="ONX21" s="418"/>
      <c r="ONY21" s="418"/>
      <c r="ONZ21" s="418"/>
      <c r="OOA21" s="418"/>
      <c r="OOB21" s="418"/>
      <c r="OOC21" s="418"/>
      <c r="OOD21" s="418"/>
      <c r="OOE21" s="418"/>
      <c r="OOF21" s="418"/>
      <c r="OOG21" s="418"/>
      <c r="OOH21" s="418"/>
      <c r="OOI21" s="418"/>
      <c r="OOJ21" s="418"/>
      <c r="OOK21" s="418"/>
      <c r="OOL21" s="418"/>
      <c r="OOM21" s="418"/>
      <c r="OON21" s="418"/>
      <c r="OOO21" s="418"/>
      <c r="OOP21" s="418"/>
      <c r="OOQ21" s="418"/>
      <c r="OOR21" s="418"/>
      <c r="OOS21" s="418"/>
      <c r="OOT21" s="418"/>
      <c r="OOU21" s="418"/>
      <c r="OOV21" s="418"/>
      <c r="OOW21" s="418"/>
      <c r="OOX21" s="418"/>
      <c r="OOY21" s="418"/>
      <c r="OOZ21" s="418"/>
      <c r="OPA21" s="418"/>
      <c r="OPB21" s="418"/>
      <c r="OPC21" s="418"/>
      <c r="OPD21" s="418"/>
      <c r="OPE21" s="418"/>
      <c r="OPF21" s="418"/>
      <c r="OPG21" s="418"/>
      <c r="OPH21" s="418"/>
      <c r="OPI21" s="418"/>
      <c r="OPJ21" s="418"/>
      <c r="OPK21" s="418"/>
      <c r="OPL21" s="418"/>
      <c r="OPM21" s="418"/>
      <c r="OPN21" s="418"/>
      <c r="OPO21" s="418"/>
      <c r="OPP21" s="418"/>
      <c r="OPQ21" s="418"/>
      <c r="OPR21" s="418"/>
      <c r="OPS21" s="418"/>
      <c r="OPT21" s="418"/>
      <c r="OPU21" s="418"/>
      <c r="OPV21" s="418"/>
      <c r="OPW21" s="418"/>
      <c r="OPX21" s="418"/>
      <c r="OPY21" s="418"/>
      <c r="OPZ21" s="418"/>
      <c r="OQA21" s="418"/>
      <c r="OQB21" s="418"/>
      <c r="OQC21" s="418"/>
      <c r="OQD21" s="418"/>
      <c r="OQE21" s="418"/>
      <c r="OQF21" s="418"/>
      <c r="OQG21" s="418"/>
      <c r="OQH21" s="418"/>
      <c r="OQI21" s="418"/>
      <c r="OQJ21" s="418"/>
      <c r="OQK21" s="418"/>
      <c r="OQL21" s="418"/>
      <c r="OQM21" s="418"/>
      <c r="OQN21" s="418"/>
      <c r="OQO21" s="418"/>
      <c r="OQP21" s="418"/>
      <c r="OQQ21" s="418"/>
      <c r="OQR21" s="418"/>
      <c r="OQS21" s="418"/>
      <c r="OQT21" s="418"/>
      <c r="OQU21" s="418"/>
      <c r="OQV21" s="418"/>
      <c r="OQW21" s="418"/>
      <c r="OQX21" s="418"/>
      <c r="OQY21" s="418"/>
      <c r="OQZ21" s="418"/>
      <c r="ORA21" s="418"/>
      <c r="ORB21" s="418"/>
      <c r="ORC21" s="418"/>
      <c r="ORD21" s="418"/>
      <c r="ORE21" s="418"/>
      <c r="ORF21" s="418"/>
      <c r="ORG21" s="418"/>
      <c r="ORH21" s="418"/>
      <c r="ORI21" s="418"/>
      <c r="ORJ21" s="418"/>
      <c r="ORK21" s="418"/>
      <c r="ORL21" s="418"/>
      <c r="ORM21" s="418"/>
      <c r="ORN21" s="418"/>
      <c r="ORO21" s="418"/>
      <c r="ORP21" s="418"/>
      <c r="ORQ21" s="418"/>
      <c r="ORR21" s="418"/>
      <c r="ORS21" s="418"/>
      <c r="ORT21" s="418"/>
      <c r="ORU21" s="418"/>
      <c r="ORV21" s="418"/>
      <c r="ORW21" s="418"/>
      <c r="ORX21" s="418"/>
      <c r="ORY21" s="418"/>
      <c r="ORZ21" s="418"/>
      <c r="OSA21" s="418"/>
      <c r="OSB21" s="418"/>
      <c r="OSC21" s="418"/>
      <c r="OSD21" s="418"/>
      <c r="OSE21" s="418"/>
      <c r="OSF21" s="418"/>
      <c r="OSG21" s="418"/>
      <c r="OSH21" s="418"/>
      <c r="OSI21" s="418"/>
      <c r="OSJ21" s="418"/>
      <c r="OSK21" s="418"/>
      <c r="OSL21" s="418"/>
      <c r="OSM21" s="418"/>
      <c r="OSN21" s="418"/>
      <c r="OSO21" s="418"/>
      <c r="OSP21" s="418"/>
      <c r="OSQ21" s="418"/>
      <c r="OSR21" s="418"/>
      <c r="OSS21" s="418"/>
      <c r="OST21" s="418"/>
      <c r="OSU21" s="418"/>
      <c r="OSV21" s="418"/>
      <c r="OSW21" s="418"/>
      <c r="OSX21" s="418"/>
      <c r="OSY21" s="418"/>
      <c r="OSZ21" s="418"/>
      <c r="OTA21" s="418"/>
      <c r="OTB21" s="418"/>
      <c r="OTC21" s="418"/>
      <c r="OTD21" s="418"/>
      <c r="OTE21" s="418"/>
      <c r="OTF21" s="418"/>
      <c r="OTG21" s="418"/>
      <c r="OTH21" s="418"/>
      <c r="OTI21" s="418"/>
      <c r="OTJ21" s="418"/>
      <c r="OTK21" s="418"/>
      <c r="OTL21" s="418"/>
      <c r="OTM21" s="418"/>
      <c r="OTN21" s="418"/>
      <c r="OTO21" s="418"/>
      <c r="OTP21" s="418"/>
      <c r="OTQ21" s="418"/>
      <c r="OTR21" s="418"/>
      <c r="OTS21" s="418"/>
      <c r="OTT21" s="418"/>
      <c r="OTU21" s="418"/>
      <c r="OTV21" s="418"/>
      <c r="OTW21" s="418"/>
      <c r="OTX21" s="418"/>
      <c r="OTY21" s="418"/>
      <c r="OTZ21" s="418"/>
      <c r="OUA21" s="418"/>
      <c r="OUB21" s="418"/>
      <c r="OUC21" s="418"/>
      <c r="OUD21" s="418"/>
      <c r="OUE21" s="418"/>
      <c r="OUF21" s="418"/>
      <c r="OUG21" s="418"/>
      <c r="OUH21" s="418"/>
      <c r="OUI21" s="418"/>
      <c r="OUJ21" s="418"/>
      <c r="OUK21" s="418"/>
      <c r="OUL21" s="418"/>
      <c r="OUM21" s="418"/>
      <c r="OUN21" s="418"/>
      <c r="OUO21" s="418"/>
      <c r="OUP21" s="418"/>
      <c r="OUQ21" s="418"/>
      <c r="OUR21" s="418"/>
      <c r="OUS21" s="418"/>
      <c r="OUT21" s="418"/>
      <c r="OUU21" s="418"/>
      <c r="OUV21" s="418"/>
      <c r="OUW21" s="418"/>
      <c r="OUX21" s="418"/>
      <c r="OUY21" s="418"/>
      <c r="OUZ21" s="418"/>
      <c r="OVA21" s="418"/>
      <c r="OVB21" s="418"/>
      <c r="OVC21" s="418"/>
      <c r="OVD21" s="418"/>
      <c r="OVE21" s="418"/>
      <c r="OVF21" s="418"/>
      <c r="OVG21" s="418"/>
      <c r="OVH21" s="418"/>
      <c r="OVI21" s="418"/>
      <c r="OVJ21" s="418"/>
      <c r="OVK21" s="418"/>
      <c r="OVL21" s="418"/>
      <c r="OVM21" s="418"/>
      <c r="OVN21" s="418"/>
      <c r="OVO21" s="418"/>
      <c r="OVP21" s="418"/>
      <c r="OVQ21" s="418"/>
      <c r="OVR21" s="418"/>
      <c r="OVS21" s="418"/>
      <c r="OVT21" s="418"/>
      <c r="OVU21" s="418"/>
      <c r="OVV21" s="418"/>
      <c r="OVW21" s="418"/>
      <c r="OVX21" s="418"/>
      <c r="OVY21" s="418"/>
      <c r="OVZ21" s="418"/>
      <c r="OWA21" s="418"/>
      <c r="OWB21" s="418"/>
      <c r="OWC21" s="418"/>
      <c r="OWD21" s="418"/>
      <c r="OWE21" s="418"/>
      <c r="OWF21" s="418"/>
      <c r="OWG21" s="418"/>
      <c r="OWH21" s="418"/>
      <c r="OWI21" s="418"/>
      <c r="OWJ21" s="418"/>
      <c r="OWK21" s="418"/>
      <c r="OWL21" s="418"/>
      <c r="OWM21" s="418"/>
      <c r="OWN21" s="418"/>
      <c r="OWO21" s="418"/>
      <c r="OWP21" s="418"/>
      <c r="OWQ21" s="418"/>
      <c r="OWR21" s="418"/>
      <c r="OWS21" s="418"/>
      <c r="OWT21" s="418"/>
      <c r="OWU21" s="418"/>
      <c r="OWV21" s="418"/>
      <c r="OWW21" s="418"/>
      <c r="OWX21" s="418"/>
      <c r="OWY21" s="418"/>
      <c r="OWZ21" s="418"/>
      <c r="OXA21" s="418"/>
      <c r="OXB21" s="418"/>
      <c r="OXC21" s="418"/>
      <c r="OXD21" s="418"/>
      <c r="OXE21" s="418"/>
      <c r="OXF21" s="418"/>
      <c r="OXG21" s="418"/>
      <c r="OXH21" s="418"/>
      <c r="OXI21" s="418"/>
      <c r="OXJ21" s="418"/>
      <c r="OXK21" s="418"/>
      <c r="OXL21" s="418"/>
      <c r="OXM21" s="418"/>
      <c r="OXN21" s="418"/>
      <c r="OXO21" s="418"/>
      <c r="OXP21" s="418"/>
      <c r="OXQ21" s="418"/>
      <c r="OXR21" s="418"/>
      <c r="OXS21" s="418"/>
      <c r="OXT21" s="418"/>
      <c r="OXU21" s="418"/>
      <c r="OXV21" s="418"/>
      <c r="OXW21" s="418"/>
      <c r="OXX21" s="418"/>
      <c r="OXY21" s="418"/>
      <c r="OXZ21" s="418"/>
      <c r="OYA21" s="418"/>
      <c r="OYB21" s="418"/>
      <c r="OYC21" s="418"/>
      <c r="OYD21" s="418"/>
      <c r="OYE21" s="418"/>
      <c r="OYF21" s="418"/>
      <c r="OYG21" s="418"/>
      <c r="OYH21" s="418"/>
      <c r="OYI21" s="418"/>
      <c r="OYJ21" s="418"/>
      <c r="OYK21" s="418"/>
      <c r="OYL21" s="418"/>
      <c r="OYM21" s="418"/>
      <c r="OYN21" s="418"/>
      <c r="OYO21" s="418"/>
      <c r="OYP21" s="418"/>
      <c r="OYQ21" s="418"/>
      <c r="OYR21" s="418"/>
      <c r="OYS21" s="418"/>
      <c r="OYT21" s="418"/>
      <c r="OYU21" s="418"/>
      <c r="OYV21" s="418"/>
      <c r="OYW21" s="418"/>
      <c r="OYX21" s="418"/>
      <c r="OYY21" s="418"/>
      <c r="OYZ21" s="418"/>
      <c r="OZA21" s="418"/>
      <c r="OZB21" s="418"/>
      <c r="OZC21" s="418"/>
      <c r="OZD21" s="418"/>
      <c r="OZE21" s="418"/>
      <c r="OZF21" s="418"/>
      <c r="OZG21" s="418"/>
      <c r="OZH21" s="418"/>
      <c r="OZI21" s="418"/>
      <c r="OZJ21" s="418"/>
      <c r="OZK21" s="418"/>
      <c r="OZL21" s="418"/>
      <c r="OZM21" s="418"/>
      <c r="OZN21" s="418"/>
      <c r="OZO21" s="418"/>
      <c r="OZP21" s="418"/>
      <c r="OZQ21" s="418"/>
      <c r="OZR21" s="418"/>
      <c r="OZS21" s="418"/>
      <c r="OZT21" s="418"/>
      <c r="OZU21" s="418"/>
      <c r="OZV21" s="418"/>
      <c r="OZW21" s="418"/>
      <c r="OZX21" s="418"/>
      <c r="OZY21" s="418"/>
      <c r="OZZ21" s="418"/>
      <c r="PAA21" s="418"/>
      <c r="PAB21" s="418"/>
      <c r="PAC21" s="418"/>
      <c r="PAD21" s="418"/>
      <c r="PAE21" s="418"/>
      <c r="PAF21" s="418"/>
      <c r="PAG21" s="418"/>
      <c r="PAH21" s="418"/>
      <c r="PAI21" s="418"/>
      <c r="PAJ21" s="418"/>
      <c r="PAK21" s="418"/>
      <c r="PAL21" s="418"/>
      <c r="PAM21" s="418"/>
      <c r="PAN21" s="418"/>
      <c r="PAO21" s="418"/>
      <c r="PAP21" s="418"/>
      <c r="PAQ21" s="418"/>
      <c r="PAR21" s="418"/>
      <c r="PAS21" s="418"/>
      <c r="PAT21" s="418"/>
      <c r="PAU21" s="418"/>
      <c r="PAV21" s="418"/>
      <c r="PAW21" s="418"/>
      <c r="PAX21" s="418"/>
      <c r="PAY21" s="418"/>
      <c r="PAZ21" s="418"/>
      <c r="PBA21" s="418"/>
      <c r="PBB21" s="418"/>
      <c r="PBC21" s="418"/>
      <c r="PBD21" s="418"/>
      <c r="PBE21" s="418"/>
      <c r="PBF21" s="418"/>
      <c r="PBG21" s="418"/>
      <c r="PBH21" s="418"/>
      <c r="PBI21" s="418"/>
      <c r="PBJ21" s="418"/>
      <c r="PBK21" s="418"/>
      <c r="PBL21" s="418"/>
      <c r="PBM21" s="418"/>
      <c r="PBN21" s="418"/>
      <c r="PBO21" s="418"/>
      <c r="PBP21" s="418"/>
      <c r="PBQ21" s="418"/>
      <c r="PBR21" s="418"/>
      <c r="PBS21" s="418"/>
      <c r="PBT21" s="418"/>
      <c r="PBU21" s="418"/>
      <c r="PBV21" s="418"/>
      <c r="PBW21" s="418"/>
      <c r="PBX21" s="418"/>
      <c r="PBY21" s="418"/>
      <c r="PBZ21" s="418"/>
      <c r="PCA21" s="418"/>
      <c r="PCB21" s="418"/>
      <c r="PCC21" s="418"/>
      <c r="PCD21" s="418"/>
      <c r="PCE21" s="418"/>
      <c r="PCF21" s="418"/>
      <c r="PCG21" s="418"/>
      <c r="PCH21" s="418"/>
      <c r="PCI21" s="418"/>
      <c r="PCJ21" s="418"/>
      <c r="PCK21" s="418"/>
      <c r="PCL21" s="418"/>
      <c r="PCM21" s="418"/>
      <c r="PCN21" s="418"/>
      <c r="PCO21" s="418"/>
      <c r="PCP21" s="418"/>
      <c r="PCQ21" s="418"/>
      <c r="PCR21" s="418"/>
      <c r="PCS21" s="418"/>
      <c r="PCT21" s="418"/>
      <c r="PCU21" s="418"/>
      <c r="PCV21" s="418"/>
      <c r="PCW21" s="418"/>
      <c r="PCX21" s="418"/>
      <c r="PCY21" s="418"/>
      <c r="PCZ21" s="418"/>
      <c r="PDA21" s="418"/>
      <c r="PDB21" s="418"/>
      <c r="PDC21" s="418"/>
      <c r="PDD21" s="418"/>
      <c r="PDE21" s="418"/>
      <c r="PDF21" s="418"/>
      <c r="PDG21" s="418"/>
      <c r="PDH21" s="418"/>
      <c r="PDI21" s="418"/>
      <c r="PDJ21" s="418"/>
      <c r="PDK21" s="418"/>
      <c r="PDL21" s="418"/>
      <c r="PDM21" s="418"/>
      <c r="PDN21" s="418"/>
      <c r="PDO21" s="418"/>
      <c r="PDP21" s="418"/>
      <c r="PDQ21" s="418"/>
      <c r="PDR21" s="418"/>
      <c r="PDS21" s="418"/>
      <c r="PDT21" s="418"/>
      <c r="PDU21" s="418"/>
      <c r="PDV21" s="418"/>
      <c r="PDW21" s="418"/>
      <c r="PDX21" s="418"/>
      <c r="PDY21" s="418"/>
      <c r="PDZ21" s="418"/>
      <c r="PEA21" s="418"/>
      <c r="PEB21" s="418"/>
      <c r="PEC21" s="418"/>
      <c r="PED21" s="418"/>
      <c r="PEE21" s="418"/>
      <c r="PEF21" s="418"/>
      <c r="PEG21" s="418"/>
      <c r="PEH21" s="418"/>
      <c r="PEI21" s="418"/>
      <c r="PEJ21" s="418"/>
      <c r="PEK21" s="418"/>
      <c r="PEL21" s="418"/>
      <c r="PEM21" s="418"/>
      <c r="PEN21" s="418"/>
      <c r="PEO21" s="418"/>
      <c r="PEP21" s="418"/>
      <c r="PEQ21" s="418"/>
      <c r="PER21" s="418"/>
      <c r="PES21" s="418"/>
      <c r="PET21" s="418"/>
      <c r="PEU21" s="418"/>
      <c r="PEV21" s="418"/>
      <c r="PEW21" s="418"/>
      <c r="PEX21" s="418"/>
      <c r="PEY21" s="418"/>
      <c r="PEZ21" s="418"/>
      <c r="PFA21" s="418"/>
      <c r="PFB21" s="418"/>
      <c r="PFC21" s="418"/>
      <c r="PFD21" s="418"/>
      <c r="PFE21" s="418"/>
      <c r="PFF21" s="418"/>
      <c r="PFG21" s="418"/>
      <c r="PFH21" s="418"/>
      <c r="PFI21" s="418"/>
      <c r="PFJ21" s="418"/>
      <c r="PFK21" s="418"/>
      <c r="PFL21" s="418"/>
      <c r="PFM21" s="418"/>
      <c r="PFN21" s="418"/>
      <c r="PFO21" s="418"/>
      <c r="PFP21" s="418"/>
      <c r="PFQ21" s="418"/>
      <c r="PFR21" s="418"/>
      <c r="PFS21" s="418"/>
      <c r="PFT21" s="418"/>
      <c r="PFU21" s="418"/>
      <c r="PFV21" s="418"/>
      <c r="PFW21" s="418"/>
      <c r="PFX21" s="418"/>
      <c r="PFY21" s="418"/>
      <c r="PFZ21" s="418"/>
      <c r="PGA21" s="418"/>
      <c r="PGB21" s="418"/>
      <c r="PGC21" s="418"/>
      <c r="PGD21" s="418"/>
      <c r="PGE21" s="418"/>
      <c r="PGF21" s="418"/>
      <c r="PGG21" s="418"/>
      <c r="PGH21" s="418"/>
      <c r="PGI21" s="418"/>
      <c r="PGJ21" s="418"/>
      <c r="PGK21" s="418"/>
      <c r="PGL21" s="418"/>
      <c r="PGM21" s="418"/>
      <c r="PGN21" s="418"/>
      <c r="PGO21" s="418"/>
      <c r="PGP21" s="418"/>
      <c r="PGQ21" s="418"/>
      <c r="PGR21" s="418"/>
      <c r="PGS21" s="418"/>
      <c r="PGT21" s="418"/>
      <c r="PGU21" s="418"/>
      <c r="PGV21" s="418"/>
      <c r="PGW21" s="418"/>
      <c r="PGX21" s="418"/>
      <c r="PGY21" s="418"/>
      <c r="PGZ21" s="418"/>
      <c r="PHA21" s="418"/>
      <c r="PHB21" s="418"/>
      <c r="PHC21" s="418"/>
      <c r="PHD21" s="418"/>
      <c r="PHE21" s="418"/>
      <c r="PHF21" s="418"/>
      <c r="PHG21" s="418"/>
      <c r="PHH21" s="418"/>
      <c r="PHI21" s="418"/>
      <c r="PHJ21" s="418"/>
      <c r="PHK21" s="418"/>
      <c r="PHL21" s="418"/>
      <c r="PHM21" s="418"/>
      <c r="PHN21" s="418"/>
      <c r="PHO21" s="418"/>
      <c r="PHP21" s="418"/>
      <c r="PHQ21" s="418"/>
      <c r="PHR21" s="418"/>
      <c r="PHS21" s="418"/>
      <c r="PHT21" s="418"/>
      <c r="PHU21" s="418"/>
      <c r="PHV21" s="418"/>
      <c r="PHW21" s="418"/>
      <c r="PHX21" s="418"/>
      <c r="PHY21" s="418"/>
      <c r="PHZ21" s="418"/>
      <c r="PIA21" s="418"/>
      <c r="PIB21" s="418"/>
      <c r="PIC21" s="418"/>
      <c r="PID21" s="418"/>
      <c r="PIE21" s="418"/>
      <c r="PIF21" s="418"/>
      <c r="PIG21" s="418"/>
      <c r="PIH21" s="418"/>
      <c r="PII21" s="418"/>
      <c r="PIJ21" s="418"/>
      <c r="PIK21" s="418"/>
      <c r="PIL21" s="418"/>
      <c r="PIM21" s="418"/>
      <c r="PIN21" s="418"/>
      <c r="PIO21" s="418"/>
      <c r="PIP21" s="418"/>
      <c r="PIQ21" s="418"/>
      <c r="PIR21" s="418"/>
      <c r="PIS21" s="418"/>
      <c r="PIT21" s="418"/>
      <c r="PIU21" s="418"/>
      <c r="PIV21" s="418"/>
      <c r="PIW21" s="418"/>
      <c r="PIX21" s="418"/>
      <c r="PIY21" s="418"/>
      <c r="PIZ21" s="418"/>
      <c r="PJA21" s="418"/>
      <c r="PJB21" s="418"/>
      <c r="PJC21" s="418"/>
      <c r="PJD21" s="418"/>
      <c r="PJE21" s="418"/>
      <c r="PJF21" s="418"/>
      <c r="PJG21" s="418"/>
      <c r="PJH21" s="418"/>
      <c r="PJI21" s="418"/>
      <c r="PJJ21" s="418"/>
      <c r="PJK21" s="418"/>
      <c r="PJL21" s="418"/>
      <c r="PJM21" s="418"/>
      <c r="PJN21" s="418"/>
      <c r="PJO21" s="418"/>
      <c r="PJP21" s="418"/>
      <c r="PJQ21" s="418"/>
      <c r="PJR21" s="418"/>
      <c r="PJS21" s="418"/>
      <c r="PJT21" s="418"/>
      <c r="PJU21" s="418"/>
      <c r="PJV21" s="418"/>
      <c r="PJW21" s="418"/>
      <c r="PJX21" s="418"/>
      <c r="PJY21" s="418"/>
      <c r="PJZ21" s="418"/>
      <c r="PKA21" s="418"/>
      <c r="PKB21" s="418"/>
      <c r="PKC21" s="418"/>
      <c r="PKD21" s="418"/>
      <c r="PKE21" s="418"/>
      <c r="PKF21" s="418"/>
      <c r="PKG21" s="418"/>
      <c r="PKH21" s="418"/>
      <c r="PKI21" s="418"/>
      <c r="PKJ21" s="418"/>
      <c r="PKK21" s="418"/>
      <c r="PKL21" s="418"/>
      <c r="PKM21" s="418"/>
      <c r="PKN21" s="418"/>
      <c r="PKO21" s="418"/>
      <c r="PKP21" s="418"/>
      <c r="PKQ21" s="418"/>
      <c r="PKR21" s="418"/>
      <c r="PKS21" s="418"/>
      <c r="PKT21" s="418"/>
      <c r="PKU21" s="418"/>
      <c r="PKV21" s="418"/>
      <c r="PKW21" s="418"/>
      <c r="PKX21" s="418"/>
      <c r="PKY21" s="418"/>
      <c r="PKZ21" s="418"/>
      <c r="PLA21" s="418"/>
      <c r="PLB21" s="418"/>
      <c r="PLC21" s="418"/>
      <c r="PLD21" s="418"/>
      <c r="PLE21" s="418"/>
      <c r="PLF21" s="418"/>
      <c r="PLG21" s="418"/>
      <c r="PLH21" s="418"/>
      <c r="PLI21" s="418"/>
      <c r="PLJ21" s="418"/>
      <c r="PLK21" s="418"/>
      <c r="PLL21" s="418"/>
      <c r="PLM21" s="418"/>
      <c r="PLN21" s="418"/>
      <c r="PLO21" s="418"/>
      <c r="PLP21" s="418"/>
      <c r="PLQ21" s="418"/>
      <c r="PLR21" s="418"/>
      <c r="PLS21" s="418"/>
      <c r="PLT21" s="418"/>
      <c r="PLU21" s="418"/>
      <c r="PLV21" s="418"/>
      <c r="PLW21" s="418"/>
      <c r="PLX21" s="418"/>
      <c r="PLY21" s="418"/>
      <c r="PLZ21" s="418"/>
      <c r="PMA21" s="418"/>
      <c r="PMB21" s="418"/>
      <c r="PMC21" s="418"/>
      <c r="PMD21" s="418"/>
      <c r="PME21" s="418"/>
      <c r="PMF21" s="418"/>
      <c r="PMG21" s="418"/>
      <c r="PMH21" s="418"/>
      <c r="PMI21" s="418"/>
      <c r="PMJ21" s="418"/>
      <c r="PMK21" s="418"/>
      <c r="PML21" s="418"/>
      <c r="PMM21" s="418"/>
      <c r="PMN21" s="418"/>
      <c r="PMO21" s="418"/>
      <c r="PMP21" s="418"/>
      <c r="PMQ21" s="418"/>
      <c r="PMR21" s="418"/>
      <c r="PMS21" s="418"/>
      <c r="PMT21" s="418"/>
      <c r="PMU21" s="418"/>
      <c r="PMV21" s="418"/>
      <c r="PMW21" s="418"/>
      <c r="PMX21" s="418"/>
      <c r="PMY21" s="418"/>
      <c r="PMZ21" s="418"/>
      <c r="PNA21" s="418"/>
      <c r="PNB21" s="418"/>
      <c r="PNC21" s="418"/>
      <c r="PND21" s="418"/>
      <c r="PNE21" s="418"/>
      <c r="PNF21" s="418"/>
      <c r="PNG21" s="418"/>
      <c r="PNH21" s="418"/>
      <c r="PNI21" s="418"/>
      <c r="PNJ21" s="418"/>
      <c r="PNK21" s="418"/>
      <c r="PNL21" s="418"/>
      <c r="PNM21" s="418"/>
      <c r="PNN21" s="418"/>
      <c r="PNO21" s="418"/>
      <c r="PNP21" s="418"/>
      <c r="PNQ21" s="418"/>
      <c r="PNR21" s="418"/>
      <c r="PNS21" s="418"/>
      <c r="PNT21" s="418"/>
      <c r="PNU21" s="418"/>
      <c r="PNV21" s="418"/>
      <c r="PNW21" s="418"/>
      <c r="PNX21" s="418"/>
      <c r="PNY21" s="418"/>
      <c r="PNZ21" s="418"/>
      <c r="POA21" s="418"/>
      <c r="POB21" s="418"/>
      <c r="POC21" s="418"/>
      <c r="POD21" s="418"/>
      <c r="POE21" s="418"/>
      <c r="POF21" s="418"/>
      <c r="POG21" s="418"/>
      <c r="POH21" s="418"/>
      <c r="POI21" s="418"/>
      <c r="POJ21" s="418"/>
      <c r="POK21" s="418"/>
      <c r="POL21" s="418"/>
      <c r="POM21" s="418"/>
      <c r="PON21" s="418"/>
      <c r="POO21" s="418"/>
      <c r="POP21" s="418"/>
      <c r="POQ21" s="418"/>
      <c r="POR21" s="418"/>
      <c r="POS21" s="418"/>
      <c r="POT21" s="418"/>
      <c r="POU21" s="418"/>
      <c r="POV21" s="418"/>
      <c r="POW21" s="418"/>
      <c r="POX21" s="418"/>
      <c r="POY21" s="418"/>
      <c r="POZ21" s="418"/>
      <c r="PPA21" s="418"/>
      <c r="PPB21" s="418"/>
      <c r="PPC21" s="418"/>
      <c r="PPD21" s="418"/>
      <c r="PPE21" s="418"/>
      <c r="PPF21" s="418"/>
      <c r="PPG21" s="418"/>
      <c r="PPH21" s="418"/>
      <c r="PPI21" s="418"/>
      <c r="PPJ21" s="418"/>
      <c r="PPK21" s="418"/>
      <c r="PPL21" s="418"/>
      <c r="PPM21" s="418"/>
      <c r="PPN21" s="418"/>
      <c r="PPO21" s="418"/>
      <c r="PPP21" s="418"/>
      <c r="PPQ21" s="418"/>
      <c r="PPR21" s="418"/>
      <c r="PPS21" s="418"/>
      <c r="PPT21" s="418"/>
      <c r="PPU21" s="418"/>
      <c r="PPV21" s="418"/>
      <c r="PPW21" s="418"/>
      <c r="PPX21" s="418"/>
      <c r="PPY21" s="418"/>
      <c r="PPZ21" s="418"/>
      <c r="PQA21" s="418"/>
      <c r="PQB21" s="418"/>
      <c r="PQC21" s="418"/>
      <c r="PQD21" s="418"/>
      <c r="PQE21" s="418"/>
      <c r="PQF21" s="418"/>
      <c r="PQG21" s="418"/>
      <c r="PQH21" s="418"/>
      <c r="PQI21" s="418"/>
      <c r="PQJ21" s="418"/>
      <c r="PQK21" s="418"/>
      <c r="PQL21" s="418"/>
      <c r="PQM21" s="418"/>
      <c r="PQN21" s="418"/>
      <c r="PQO21" s="418"/>
      <c r="PQP21" s="418"/>
      <c r="PQQ21" s="418"/>
      <c r="PQR21" s="418"/>
      <c r="PQS21" s="418"/>
      <c r="PQT21" s="418"/>
      <c r="PQU21" s="418"/>
      <c r="PQV21" s="418"/>
      <c r="PQW21" s="418"/>
      <c r="PQX21" s="418"/>
      <c r="PQY21" s="418"/>
      <c r="PQZ21" s="418"/>
      <c r="PRA21" s="418"/>
      <c r="PRB21" s="418"/>
      <c r="PRC21" s="418"/>
      <c r="PRD21" s="418"/>
      <c r="PRE21" s="418"/>
      <c r="PRF21" s="418"/>
      <c r="PRG21" s="418"/>
      <c r="PRH21" s="418"/>
      <c r="PRI21" s="418"/>
      <c r="PRJ21" s="418"/>
      <c r="PRK21" s="418"/>
      <c r="PRL21" s="418"/>
      <c r="PRM21" s="418"/>
      <c r="PRN21" s="418"/>
      <c r="PRO21" s="418"/>
      <c r="PRP21" s="418"/>
      <c r="PRQ21" s="418"/>
      <c r="PRR21" s="418"/>
      <c r="PRS21" s="418"/>
      <c r="PRT21" s="418"/>
      <c r="PRU21" s="418"/>
      <c r="PRV21" s="418"/>
      <c r="PRW21" s="418"/>
      <c r="PRX21" s="418"/>
      <c r="PRY21" s="418"/>
      <c r="PRZ21" s="418"/>
      <c r="PSA21" s="418"/>
      <c r="PSB21" s="418"/>
      <c r="PSC21" s="418"/>
      <c r="PSD21" s="418"/>
      <c r="PSE21" s="418"/>
      <c r="PSF21" s="418"/>
      <c r="PSG21" s="418"/>
      <c r="PSH21" s="418"/>
      <c r="PSI21" s="418"/>
      <c r="PSJ21" s="418"/>
      <c r="PSK21" s="418"/>
      <c r="PSL21" s="418"/>
      <c r="PSM21" s="418"/>
      <c r="PSN21" s="418"/>
      <c r="PSO21" s="418"/>
      <c r="PSP21" s="418"/>
      <c r="PSQ21" s="418"/>
      <c r="PSR21" s="418"/>
      <c r="PSS21" s="418"/>
      <c r="PST21" s="418"/>
      <c r="PSU21" s="418"/>
      <c r="PSV21" s="418"/>
      <c r="PSW21" s="418"/>
      <c r="PSX21" s="418"/>
      <c r="PSY21" s="418"/>
      <c r="PSZ21" s="418"/>
      <c r="PTA21" s="418"/>
      <c r="PTB21" s="418"/>
      <c r="PTC21" s="418"/>
      <c r="PTD21" s="418"/>
      <c r="PTE21" s="418"/>
      <c r="PTF21" s="418"/>
      <c r="PTG21" s="418"/>
      <c r="PTH21" s="418"/>
      <c r="PTI21" s="418"/>
      <c r="PTJ21" s="418"/>
      <c r="PTK21" s="418"/>
      <c r="PTL21" s="418"/>
      <c r="PTM21" s="418"/>
      <c r="PTN21" s="418"/>
      <c r="PTO21" s="418"/>
      <c r="PTP21" s="418"/>
      <c r="PTQ21" s="418"/>
      <c r="PTR21" s="418"/>
      <c r="PTS21" s="418"/>
      <c r="PTT21" s="418"/>
      <c r="PTU21" s="418"/>
      <c r="PTV21" s="418"/>
      <c r="PTW21" s="418"/>
      <c r="PTX21" s="418"/>
      <c r="PTY21" s="418"/>
      <c r="PTZ21" s="418"/>
      <c r="PUA21" s="418"/>
      <c r="PUB21" s="418"/>
      <c r="PUC21" s="418"/>
      <c r="PUD21" s="418"/>
      <c r="PUE21" s="418"/>
      <c r="PUF21" s="418"/>
      <c r="PUG21" s="418"/>
      <c r="PUH21" s="418"/>
      <c r="PUI21" s="418"/>
      <c r="PUJ21" s="418"/>
      <c r="PUK21" s="418"/>
      <c r="PUL21" s="418"/>
      <c r="PUM21" s="418"/>
      <c r="PUN21" s="418"/>
      <c r="PUO21" s="418"/>
      <c r="PUP21" s="418"/>
      <c r="PUQ21" s="418"/>
      <c r="PUR21" s="418"/>
      <c r="PUS21" s="418"/>
      <c r="PUT21" s="418"/>
      <c r="PUU21" s="418"/>
      <c r="PUV21" s="418"/>
      <c r="PUW21" s="418"/>
      <c r="PUX21" s="418"/>
      <c r="PUY21" s="418"/>
      <c r="PUZ21" s="418"/>
      <c r="PVA21" s="418"/>
      <c r="PVB21" s="418"/>
      <c r="PVC21" s="418"/>
      <c r="PVD21" s="418"/>
      <c r="PVE21" s="418"/>
      <c r="PVF21" s="418"/>
      <c r="PVG21" s="418"/>
      <c r="PVH21" s="418"/>
      <c r="PVI21" s="418"/>
      <c r="PVJ21" s="418"/>
      <c r="PVK21" s="418"/>
      <c r="PVL21" s="418"/>
      <c r="PVM21" s="418"/>
      <c r="PVN21" s="418"/>
      <c r="PVO21" s="418"/>
      <c r="PVP21" s="418"/>
      <c r="PVQ21" s="418"/>
      <c r="PVR21" s="418"/>
      <c r="PVS21" s="418"/>
      <c r="PVT21" s="418"/>
      <c r="PVU21" s="418"/>
      <c r="PVV21" s="418"/>
      <c r="PVW21" s="418"/>
      <c r="PVX21" s="418"/>
      <c r="PVY21" s="418"/>
      <c r="PVZ21" s="418"/>
      <c r="PWA21" s="418"/>
      <c r="PWB21" s="418"/>
      <c r="PWC21" s="418"/>
      <c r="PWD21" s="418"/>
      <c r="PWE21" s="418"/>
      <c r="PWF21" s="418"/>
      <c r="PWG21" s="418"/>
      <c r="PWH21" s="418"/>
      <c r="PWI21" s="418"/>
      <c r="PWJ21" s="418"/>
      <c r="PWK21" s="418"/>
      <c r="PWL21" s="418"/>
      <c r="PWM21" s="418"/>
      <c r="PWN21" s="418"/>
      <c r="PWO21" s="418"/>
      <c r="PWP21" s="418"/>
      <c r="PWQ21" s="418"/>
      <c r="PWR21" s="418"/>
      <c r="PWS21" s="418"/>
      <c r="PWT21" s="418"/>
      <c r="PWU21" s="418"/>
      <c r="PWV21" s="418"/>
      <c r="PWW21" s="418"/>
      <c r="PWX21" s="418"/>
      <c r="PWY21" s="418"/>
      <c r="PWZ21" s="418"/>
      <c r="PXA21" s="418"/>
      <c r="PXB21" s="418"/>
      <c r="PXC21" s="418"/>
      <c r="PXD21" s="418"/>
      <c r="PXE21" s="418"/>
      <c r="PXF21" s="418"/>
      <c r="PXG21" s="418"/>
      <c r="PXH21" s="418"/>
      <c r="PXI21" s="418"/>
      <c r="PXJ21" s="418"/>
      <c r="PXK21" s="418"/>
      <c r="PXL21" s="418"/>
      <c r="PXM21" s="418"/>
      <c r="PXN21" s="418"/>
      <c r="PXO21" s="418"/>
      <c r="PXP21" s="418"/>
      <c r="PXQ21" s="418"/>
      <c r="PXR21" s="418"/>
      <c r="PXS21" s="418"/>
      <c r="PXT21" s="418"/>
      <c r="PXU21" s="418"/>
      <c r="PXV21" s="418"/>
      <c r="PXW21" s="418"/>
      <c r="PXX21" s="418"/>
      <c r="PXY21" s="418"/>
      <c r="PXZ21" s="418"/>
      <c r="PYA21" s="418"/>
      <c r="PYB21" s="418"/>
      <c r="PYC21" s="418"/>
      <c r="PYD21" s="418"/>
      <c r="PYE21" s="418"/>
      <c r="PYF21" s="418"/>
      <c r="PYG21" s="418"/>
      <c r="PYH21" s="418"/>
      <c r="PYI21" s="418"/>
      <c r="PYJ21" s="418"/>
      <c r="PYK21" s="418"/>
      <c r="PYL21" s="418"/>
      <c r="PYM21" s="418"/>
      <c r="PYN21" s="418"/>
      <c r="PYO21" s="418"/>
      <c r="PYP21" s="418"/>
      <c r="PYQ21" s="418"/>
      <c r="PYR21" s="418"/>
      <c r="PYS21" s="418"/>
      <c r="PYT21" s="418"/>
      <c r="PYU21" s="418"/>
      <c r="PYV21" s="418"/>
      <c r="PYW21" s="418"/>
      <c r="PYX21" s="418"/>
      <c r="PYY21" s="418"/>
      <c r="PYZ21" s="418"/>
      <c r="PZA21" s="418"/>
      <c r="PZB21" s="418"/>
      <c r="PZC21" s="418"/>
      <c r="PZD21" s="418"/>
      <c r="PZE21" s="418"/>
      <c r="PZF21" s="418"/>
      <c r="PZG21" s="418"/>
      <c r="PZH21" s="418"/>
      <c r="PZI21" s="418"/>
      <c r="PZJ21" s="418"/>
      <c r="PZK21" s="418"/>
      <c r="PZL21" s="418"/>
      <c r="PZM21" s="418"/>
      <c r="PZN21" s="418"/>
      <c r="PZO21" s="418"/>
      <c r="PZP21" s="418"/>
      <c r="PZQ21" s="418"/>
      <c r="PZR21" s="418"/>
      <c r="PZS21" s="418"/>
      <c r="PZT21" s="418"/>
      <c r="PZU21" s="418"/>
      <c r="PZV21" s="418"/>
      <c r="PZW21" s="418"/>
      <c r="PZX21" s="418"/>
      <c r="PZY21" s="418"/>
      <c r="PZZ21" s="418"/>
      <c r="QAA21" s="418"/>
      <c r="QAB21" s="418"/>
      <c r="QAC21" s="418"/>
      <c r="QAD21" s="418"/>
      <c r="QAE21" s="418"/>
      <c r="QAF21" s="418"/>
      <c r="QAG21" s="418"/>
      <c r="QAH21" s="418"/>
      <c r="QAI21" s="418"/>
      <c r="QAJ21" s="418"/>
      <c r="QAK21" s="418"/>
      <c r="QAL21" s="418"/>
      <c r="QAM21" s="418"/>
      <c r="QAN21" s="418"/>
      <c r="QAO21" s="418"/>
      <c r="QAP21" s="418"/>
      <c r="QAQ21" s="418"/>
      <c r="QAR21" s="418"/>
      <c r="QAS21" s="418"/>
      <c r="QAT21" s="418"/>
      <c r="QAU21" s="418"/>
      <c r="QAV21" s="418"/>
      <c r="QAW21" s="418"/>
      <c r="QAX21" s="418"/>
      <c r="QAY21" s="418"/>
      <c r="QAZ21" s="418"/>
      <c r="QBA21" s="418"/>
      <c r="QBB21" s="418"/>
      <c r="QBC21" s="418"/>
      <c r="QBD21" s="418"/>
      <c r="QBE21" s="418"/>
      <c r="QBF21" s="418"/>
      <c r="QBG21" s="418"/>
      <c r="QBH21" s="418"/>
      <c r="QBI21" s="418"/>
      <c r="QBJ21" s="418"/>
      <c r="QBK21" s="418"/>
      <c r="QBL21" s="418"/>
      <c r="QBM21" s="418"/>
      <c r="QBN21" s="418"/>
      <c r="QBO21" s="418"/>
      <c r="QBP21" s="418"/>
      <c r="QBQ21" s="418"/>
      <c r="QBR21" s="418"/>
      <c r="QBS21" s="418"/>
      <c r="QBT21" s="418"/>
      <c r="QBU21" s="418"/>
      <c r="QBV21" s="418"/>
      <c r="QBW21" s="418"/>
      <c r="QBX21" s="418"/>
      <c r="QBY21" s="418"/>
      <c r="QBZ21" s="418"/>
      <c r="QCA21" s="418"/>
      <c r="QCB21" s="418"/>
      <c r="QCC21" s="418"/>
      <c r="QCD21" s="418"/>
      <c r="QCE21" s="418"/>
      <c r="QCF21" s="418"/>
      <c r="QCG21" s="418"/>
      <c r="QCH21" s="418"/>
      <c r="QCI21" s="418"/>
      <c r="QCJ21" s="418"/>
      <c r="QCK21" s="418"/>
      <c r="QCL21" s="418"/>
      <c r="QCM21" s="418"/>
      <c r="QCN21" s="418"/>
      <c r="QCO21" s="418"/>
      <c r="QCP21" s="418"/>
      <c r="QCQ21" s="418"/>
      <c r="QCR21" s="418"/>
      <c r="QCS21" s="418"/>
      <c r="QCT21" s="418"/>
      <c r="QCU21" s="418"/>
      <c r="QCV21" s="418"/>
      <c r="QCW21" s="418"/>
      <c r="QCX21" s="418"/>
      <c r="QCY21" s="418"/>
      <c r="QCZ21" s="418"/>
      <c r="QDA21" s="418"/>
      <c r="QDB21" s="418"/>
      <c r="QDC21" s="418"/>
      <c r="QDD21" s="418"/>
      <c r="QDE21" s="418"/>
      <c r="QDF21" s="418"/>
      <c r="QDG21" s="418"/>
      <c r="QDH21" s="418"/>
      <c r="QDI21" s="418"/>
      <c r="QDJ21" s="418"/>
      <c r="QDK21" s="418"/>
      <c r="QDL21" s="418"/>
      <c r="QDM21" s="418"/>
      <c r="QDN21" s="418"/>
      <c r="QDO21" s="418"/>
      <c r="QDP21" s="418"/>
      <c r="QDQ21" s="418"/>
      <c r="QDR21" s="418"/>
      <c r="QDS21" s="418"/>
      <c r="QDT21" s="418"/>
      <c r="QDU21" s="418"/>
      <c r="QDV21" s="418"/>
      <c r="QDW21" s="418"/>
      <c r="QDX21" s="418"/>
      <c r="QDY21" s="418"/>
      <c r="QDZ21" s="418"/>
      <c r="QEA21" s="418"/>
      <c r="QEB21" s="418"/>
      <c r="QEC21" s="418"/>
      <c r="QED21" s="418"/>
      <c r="QEE21" s="418"/>
      <c r="QEF21" s="418"/>
      <c r="QEG21" s="418"/>
      <c r="QEH21" s="418"/>
      <c r="QEI21" s="418"/>
      <c r="QEJ21" s="418"/>
      <c r="QEK21" s="418"/>
      <c r="QEL21" s="418"/>
      <c r="QEM21" s="418"/>
      <c r="QEN21" s="418"/>
      <c r="QEO21" s="418"/>
      <c r="QEP21" s="418"/>
      <c r="QEQ21" s="418"/>
      <c r="QER21" s="418"/>
      <c r="QES21" s="418"/>
      <c r="QET21" s="418"/>
      <c r="QEU21" s="418"/>
      <c r="QEV21" s="418"/>
      <c r="QEW21" s="418"/>
      <c r="QEX21" s="418"/>
      <c r="QEY21" s="418"/>
      <c r="QEZ21" s="418"/>
      <c r="QFA21" s="418"/>
      <c r="QFB21" s="418"/>
      <c r="QFC21" s="418"/>
      <c r="QFD21" s="418"/>
      <c r="QFE21" s="418"/>
      <c r="QFF21" s="418"/>
      <c r="QFG21" s="418"/>
      <c r="QFH21" s="418"/>
      <c r="QFI21" s="418"/>
      <c r="QFJ21" s="418"/>
      <c r="QFK21" s="418"/>
      <c r="QFL21" s="418"/>
      <c r="QFM21" s="418"/>
      <c r="QFN21" s="418"/>
      <c r="QFO21" s="418"/>
      <c r="QFP21" s="418"/>
      <c r="QFQ21" s="418"/>
      <c r="QFR21" s="418"/>
      <c r="QFS21" s="418"/>
      <c r="QFT21" s="418"/>
      <c r="QFU21" s="418"/>
      <c r="QFV21" s="418"/>
      <c r="QFW21" s="418"/>
      <c r="QFX21" s="418"/>
      <c r="QFY21" s="418"/>
      <c r="QFZ21" s="418"/>
      <c r="QGA21" s="418"/>
      <c r="QGB21" s="418"/>
      <c r="QGC21" s="418"/>
      <c r="QGD21" s="418"/>
      <c r="QGE21" s="418"/>
      <c r="QGF21" s="418"/>
      <c r="QGG21" s="418"/>
      <c r="QGH21" s="418"/>
      <c r="QGI21" s="418"/>
      <c r="QGJ21" s="418"/>
      <c r="QGK21" s="418"/>
      <c r="QGL21" s="418"/>
      <c r="QGM21" s="418"/>
      <c r="QGN21" s="418"/>
      <c r="QGO21" s="418"/>
      <c r="QGP21" s="418"/>
      <c r="QGQ21" s="418"/>
      <c r="QGR21" s="418"/>
      <c r="QGS21" s="418"/>
      <c r="QGT21" s="418"/>
      <c r="QGU21" s="418"/>
      <c r="QGV21" s="418"/>
      <c r="QGW21" s="418"/>
      <c r="QGX21" s="418"/>
      <c r="QGY21" s="418"/>
      <c r="QGZ21" s="418"/>
      <c r="QHA21" s="418"/>
      <c r="QHB21" s="418"/>
      <c r="QHC21" s="418"/>
      <c r="QHD21" s="418"/>
      <c r="QHE21" s="418"/>
      <c r="QHF21" s="418"/>
      <c r="QHG21" s="418"/>
      <c r="QHH21" s="418"/>
      <c r="QHI21" s="418"/>
      <c r="QHJ21" s="418"/>
      <c r="QHK21" s="418"/>
      <c r="QHL21" s="418"/>
      <c r="QHM21" s="418"/>
      <c r="QHN21" s="418"/>
      <c r="QHO21" s="418"/>
      <c r="QHP21" s="418"/>
      <c r="QHQ21" s="418"/>
      <c r="QHR21" s="418"/>
      <c r="QHS21" s="418"/>
      <c r="QHT21" s="418"/>
      <c r="QHU21" s="418"/>
      <c r="QHV21" s="418"/>
      <c r="QHW21" s="418"/>
      <c r="QHX21" s="418"/>
      <c r="QHY21" s="418"/>
      <c r="QHZ21" s="418"/>
      <c r="QIA21" s="418"/>
      <c r="QIB21" s="418"/>
      <c r="QIC21" s="418"/>
      <c r="QID21" s="418"/>
      <c r="QIE21" s="418"/>
      <c r="QIF21" s="418"/>
      <c r="QIG21" s="418"/>
      <c r="QIH21" s="418"/>
      <c r="QII21" s="418"/>
      <c r="QIJ21" s="418"/>
      <c r="QIK21" s="418"/>
      <c r="QIL21" s="418"/>
      <c r="QIM21" s="418"/>
      <c r="QIN21" s="418"/>
      <c r="QIO21" s="418"/>
      <c r="QIP21" s="418"/>
      <c r="QIQ21" s="418"/>
      <c r="QIR21" s="418"/>
      <c r="QIS21" s="418"/>
      <c r="QIT21" s="418"/>
      <c r="QIU21" s="418"/>
      <c r="QIV21" s="418"/>
      <c r="QIW21" s="418"/>
      <c r="QIX21" s="418"/>
      <c r="QIY21" s="418"/>
      <c r="QIZ21" s="418"/>
      <c r="QJA21" s="418"/>
      <c r="QJB21" s="418"/>
      <c r="QJC21" s="418"/>
      <c r="QJD21" s="418"/>
      <c r="QJE21" s="418"/>
      <c r="QJF21" s="418"/>
      <c r="QJG21" s="418"/>
      <c r="QJH21" s="418"/>
      <c r="QJI21" s="418"/>
      <c r="QJJ21" s="418"/>
      <c r="QJK21" s="418"/>
      <c r="QJL21" s="418"/>
      <c r="QJM21" s="418"/>
      <c r="QJN21" s="418"/>
      <c r="QJO21" s="418"/>
      <c r="QJP21" s="418"/>
      <c r="QJQ21" s="418"/>
      <c r="QJR21" s="418"/>
      <c r="QJS21" s="418"/>
      <c r="QJT21" s="418"/>
      <c r="QJU21" s="418"/>
      <c r="QJV21" s="418"/>
      <c r="QJW21" s="418"/>
      <c r="QJX21" s="418"/>
      <c r="QJY21" s="418"/>
      <c r="QJZ21" s="418"/>
      <c r="QKA21" s="418"/>
      <c r="QKB21" s="418"/>
      <c r="QKC21" s="418"/>
      <c r="QKD21" s="418"/>
      <c r="QKE21" s="418"/>
      <c r="QKF21" s="418"/>
      <c r="QKG21" s="418"/>
      <c r="QKH21" s="418"/>
      <c r="QKI21" s="418"/>
      <c r="QKJ21" s="418"/>
      <c r="QKK21" s="418"/>
      <c r="QKL21" s="418"/>
      <c r="QKM21" s="418"/>
      <c r="QKN21" s="418"/>
      <c r="QKO21" s="418"/>
      <c r="QKP21" s="418"/>
      <c r="QKQ21" s="418"/>
      <c r="QKR21" s="418"/>
      <c r="QKS21" s="418"/>
      <c r="QKT21" s="418"/>
      <c r="QKU21" s="418"/>
      <c r="QKV21" s="418"/>
      <c r="QKW21" s="418"/>
      <c r="QKX21" s="418"/>
      <c r="QKY21" s="418"/>
      <c r="QKZ21" s="418"/>
      <c r="QLA21" s="418"/>
      <c r="QLB21" s="418"/>
      <c r="QLC21" s="418"/>
      <c r="QLD21" s="418"/>
      <c r="QLE21" s="418"/>
      <c r="QLF21" s="418"/>
      <c r="QLG21" s="418"/>
      <c r="QLH21" s="418"/>
      <c r="QLI21" s="418"/>
      <c r="QLJ21" s="418"/>
      <c r="QLK21" s="418"/>
      <c r="QLL21" s="418"/>
      <c r="QLM21" s="418"/>
      <c r="QLN21" s="418"/>
      <c r="QLO21" s="418"/>
      <c r="QLP21" s="418"/>
      <c r="QLQ21" s="418"/>
      <c r="QLR21" s="418"/>
      <c r="QLS21" s="418"/>
      <c r="QLT21" s="418"/>
      <c r="QLU21" s="418"/>
      <c r="QLV21" s="418"/>
      <c r="QLW21" s="418"/>
      <c r="QLX21" s="418"/>
      <c r="QLY21" s="418"/>
      <c r="QLZ21" s="418"/>
      <c r="QMA21" s="418"/>
      <c r="QMB21" s="418"/>
      <c r="QMC21" s="418"/>
      <c r="QMD21" s="418"/>
      <c r="QME21" s="418"/>
      <c r="QMF21" s="418"/>
      <c r="QMG21" s="418"/>
      <c r="QMH21" s="418"/>
      <c r="QMI21" s="418"/>
      <c r="QMJ21" s="418"/>
      <c r="QMK21" s="418"/>
      <c r="QML21" s="418"/>
      <c r="QMM21" s="418"/>
      <c r="QMN21" s="418"/>
      <c r="QMO21" s="418"/>
      <c r="QMP21" s="418"/>
      <c r="QMQ21" s="418"/>
      <c r="QMR21" s="418"/>
      <c r="QMS21" s="418"/>
      <c r="QMT21" s="418"/>
      <c r="QMU21" s="418"/>
      <c r="QMV21" s="418"/>
      <c r="QMW21" s="418"/>
      <c r="QMX21" s="418"/>
      <c r="QMY21" s="418"/>
      <c r="QMZ21" s="418"/>
      <c r="QNA21" s="418"/>
      <c r="QNB21" s="418"/>
      <c r="QNC21" s="418"/>
      <c r="QND21" s="418"/>
      <c r="QNE21" s="418"/>
      <c r="QNF21" s="418"/>
      <c r="QNG21" s="418"/>
      <c r="QNH21" s="418"/>
      <c r="QNI21" s="418"/>
      <c r="QNJ21" s="418"/>
      <c r="QNK21" s="418"/>
      <c r="QNL21" s="418"/>
      <c r="QNM21" s="418"/>
      <c r="QNN21" s="418"/>
      <c r="QNO21" s="418"/>
      <c r="QNP21" s="418"/>
      <c r="QNQ21" s="418"/>
      <c r="QNR21" s="418"/>
      <c r="QNS21" s="418"/>
      <c r="QNT21" s="418"/>
      <c r="QNU21" s="418"/>
      <c r="QNV21" s="418"/>
      <c r="QNW21" s="418"/>
      <c r="QNX21" s="418"/>
      <c r="QNY21" s="418"/>
      <c r="QNZ21" s="418"/>
      <c r="QOA21" s="418"/>
      <c r="QOB21" s="418"/>
      <c r="QOC21" s="418"/>
      <c r="QOD21" s="418"/>
      <c r="QOE21" s="418"/>
      <c r="QOF21" s="418"/>
      <c r="QOG21" s="418"/>
      <c r="QOH21" s="418"/>
      <c r="QOI21" s="418"/>
      <c r="QOJ21" s="418"/>
      <c r="QOK21" s="418"/>
      <c r="QOL21" s="418"/>
      <c r="QOM21" s="418"/>
      <c r="QON21" s="418"/>
      <c r="QOO21" s="418"/>
      <c r="QOP21" s="418"/>
      <c r="QOQ21" s="418"/>
      <c r="QOR21" s="418"/>
      <c r="QOS21" s="418"/>
      <c r="QOT21" s="418"/>
      <c r="QOU21" s="418"/>
      <c r="QOV21" s="418"/>
      <c r="QOW21" s="418"/>
      <c r="QOX21" s="418"/>
      <c r="QOY21" s="418"/>
      <c r="QOZ21" s="418"/>
      <c r="QPA21" s="418"/>
      <c r="QPB21" s="418"/>
      <c r="QPC21" s="418"/>
      <c r="QPD21" s="418"/>
      <c r="QPE21" s="418"/>
      <c r="QPF21" s="418"/>
      <c r="QPG21" s="418"/>
      <c r="QPH21" s="418"/>
      <c r="QPI21" s="418"/>
      <c r="QPJ21" s="418"/>
      <c r="QPK21" s="418"/>
      <c r="QPL21" s="418"/>
      <c r="QPM21" s="418"/>
      <c r="QPN21" s="418"/>
      <c r="QPO21" s="418"/>
      <c r="QPP21" s="418"/>
      <c r="QPQ21" s="418"/>
      <c r="QPR21" s="418"/>
      <c r="QPS21" s="418"/>
      <c r="QPT21" s="418"/>
      <c r="QPU21" s="418"/>
      <c r="QPV21" s="418"/>
      <c r="QPW21" s="418"/>
      <c r="QPX21" s="418"/>
      <c r="QPY21" s="418"/>
      <c r="QPZ21" s="418"/>
      <c r="QQA21" s="418"/>
      <c r="QQB21" s="418"/>
      <c r="QQC21" s="418"/>
      <c r="QQD21" s="418"/>
      <c r="QQE21" s="418"/>
      <c r="QQF21" s="418"/>
      <c r="QQG21" s="418"/>
      <c r="QQH21" s="418"/>
      <c r="QQI21" s="418"/>
      <c r="QQJ21" s="418"/>
      <c r="QQK21" s="418"/>
      <c r="QQL21" s="418"/>
      <c r="QQM21" s="418"/>
      <c r="QQN21" s="418"/>
      <c r="QQO21" s="418"/>
      <c r="QQP21" s="418"/>
      <c r="QQQ21" s="418"/>
      <c r="QQR21" s="418"/>
      <c r="QQS21" s="418"/>
      <c r="QQT21" s="418"/>
      <c r="QQU21" s="418"/>
      <c r="QQV21" s="418"/>
      <c r="QQW21" s="418"/>
      <c r="QQX21" s="418"/>
      <c r="QQY21" s="418"/>
      <c r="QQZ21" s="418"/>
      <c r="QRA21" s="418"/>
      <c r="QRB21" s="418"/>
      <c r="QRC21" s="418"/>
      <c r="QRD21" s="418"/>
      <c r="QRE21" s="418"/>
      <c r="QRF21" s="418"/>
      <c r="QRG21" s="418"/>
      <c r="QRH21" s="418"/>
      <c r="QRI21" s="418"/>
      <c r="QRJ21" s="418"/>
      <c r="QRK21" s="418"/>
      <c r="QRL21" s="418"/>
      <c r="QRM21" s="418"/>
      <c r="QRN21" s="418"/>
      <c r="QRO21" s="418"/>
      <c r="QRP21" s="418"/>
      <c r="QRQ21" s="418"/>
      <c r="QRR21" s="418"/>
      <c r="QRS21" s="418"/>
      <c r="QRT21" s="418"/>
      <c r="QRU21" s="418"/>
      <c r="QRV21" s="418"/>
      <c r="QRW21" s="418"/>
      <c r="QRX21" s="418"/>
      <c r="QRY21" s="418"/>
      <c r="QRZ21" s="418"/>
      <c r="QSA21" s="418"/>
      <c r="QSB21" s="418"/>
      <c r="QSC21" s="418"/>
      <c r="QSD21" s="418"/>
      <c r="QSE21" s="418"/>
      <c r="QSF21" s="418"/>
      <c r="QSG21" s="418"/>
      <c r="QSH21" s="418"/>
      <c r="QSI21" s="418"/>
      <c r="QSJ21" s="418"/>
      <c r="QSK21" s="418"/>
      <c r="QSL21" s="418"/>
      <c r="QSM21" s="418"/>
      <c r="QSN21" s="418"/>
      <c r="QSO21" s="418"/>
      <c r="QSP21" s="418"/>
      <c r="QSQ21" s="418"/>
      <c r="QSR21" s="418"/>
      <c r="QSS21" s="418"/>
      <c r="QST21" s="418"/>
      <c r="QSU21" s="418"/>
      <c r="QSV21" s="418"/>
      <c r="QSW21" s="418"/>
      <c r="QSX21" s="418"/>
      <c r="QSY21" s="418"/>
      <c r="QSZ21" s="418"/>
      <c r="QTA21" s="418"/>
      <c r="QTB21" s="418"/>
      <c r="QTC21" s="418"/>
      <c r="QTD21" s="418"/>
      <c r="QTE21" s="418"/>
      <c r="QTF21" s="418"/>
      <c r="QTG21" s="418"/>
      <c r="QTH21" s="418"/>
      <c r="QTI21" s="418"/>
      <c r="QTJ21" s="418"/>
      <c r="QTK21" s="418"/>
      <c r="QTL21" s="418"/>
      <c r="QTM21" s="418"/>
      <c r="QTN21" s="418"/>
      <c r="QTO21" s="418"/>
      <c r="QTP21" s="418"/>
      <c r="QTQ21" s="418"/>
      <c r="QTR21" s="418"/>
      <c r="QTS21" s="418"/>
      <c r="QTT21" s="418"/>
      <c r="QTU21" s="418"/>
      <c r="QTV21" s="418"/>
      <c r="QTW21" s="418"/>
      <c r="QTX21" s="418"/>
      <c r="QTY21" s="418"/>
      <c r="QTZ21" s="418"/>
      <c r="QUA21" s="418"/>
      <c r="QUB21" s="418"/>
      <c r="QUC21" s="418"/>
      <c r="QUD21" s="418"/>
      <c r="QUE21" s="418"/>
      <c r="QUF21" s="418"/>
      <c r="QUG21" s="418"/>
      <c r="QUH21" s="418"/>
      <c r="QUI21" s="418"/>
      <c r="QUJ21" s="418"/>
      <c r="QUK21" s="418"/>
      <c r="QUL21" s="418"/>
      <c r="QUM21" s="418"/>
      <c r="QUN21" s="418"/>
      <c r="QUO21" s="418"/>
      <c r="QUP21" s="418"/>
      <c r="QUQ21" s="418"/>
      <c r="QUR21" s="418"/>
      <c r="QUS21" s="418"/>
      <c r="QUT21" s="418"/>
      <c r="QUU21" s="418"/>
      <c r="QUV21" s="418"/>
      <c r="QUW21" s="418"/>
      <c r="QUX21" s="418"/>
      <c r="QUY21" s="418"/>
      <c r="QUZ21" s="418"/>
      <c r="QVA21" s="418"/>
      <c r="QVB21" s="418"/>
      <c r="QVC21" s="418"/>
      <c r="QVD21" s="418"/>
      <c r="QVE21" s="418"/>
      <c r="QVF21" s="418"/>
      <c r="QVG21" s="418"/>
      <c r="QVH21" s="418"/>
      <c r="QVI21" s="418"/>
      <c r="QVJ21" s="418"/>
      <c r="QVK21" s="418"/>
      <c r="QVL21" s="418"/>
      <c r="QVM21" s="418"/>
      <c r="QVN21" s="418"/>
      <c r="QVO21" s="418"/>
      <c r="QVP21" s="418"/>
      <c r="QVQ21" s="418"/>
      <c r="QVR21" s="418"/>
      <c r="QVS21" s="418"/>
      <c r="QVT21" s="418"/>
      <c r="QVU21" s="418"/>
      <c r="QVV21" s="418"/>
      <c r="QVW21" s="418"/>
      <c r="QVX21" s="418"/>
      <c r="QVY21" s="418"/>
      <c r="QVZ21" s="418"/>
      <c r="QWA21" s="418"/>
      <c r="QWB21" s="418"/>
      <c r="QWC21" s="418"/>
      <c r="QWD21" s="418"/>
      <c r="QWE21" s="418"/>
      <c r="QWF21" s="418"/>
      <c r="QWG21" s="418"/>
      <c r="QWH21" s="418"/>
      <c r="QWI21" s="418"/>
      <c r="QWJ21" s="418"/>
      <c r="QWK21" s="418"/>
      <c r="QWL21" s="418"/>
      <c r="QWM21" s="418"/>
      <c r="QWN21" s="418"/>
      <c r="QWO21" s="418"/>
      <c r="QWP21" s="418"/>
      <c r="QWQ21" s="418"/>
      <c r="QWR21" s="418"/>
      <c r="QWS21" s="418"/>
      <c r="QWT21" s="418"/>
      <c r="QWU21" s="418"/>
      <c r="QWV21" s="418"/>
      <c r="QWW21" s="418"/>
      <c r="QWX21" s="418"/>
      <c r="QWY21" s="418"/>
      <c r="QWZ21" s="418"/>
      <c r="QXA21" s="418"/>
      <c r="QXB21" s="418"/>
      <c r="QXC21" s="418"/>
      <c r="QXD21" s="418"/>
      <c r="QXE21" s="418"/>
      <c r="QXF21" s="418"/>
      <c r="QXG21" s="418"/>
      <c r="QXH21" s="418"/>
      <c r="QXI21" s="418"/>
      <c r="QXJ21" s="418"/>
      <c r="QXK21" s="418"/>
      <c r="QXL21" s="418"/>
      <c r="QXM21" s="418"/>
      <c r="QXN21" s="418"/>
      <c r="QXO21" s="418"/>
      <c r="QXP21" s="418"/>
      <c r="QXQ21" s="418"/>
      <c r="QXR21" s="418"/>
      <c r="QXS21" s="418"/>
      <c r="QXT21" s="418"/>
      <c r="QXU21" s="418"/>
      <c r="QXV21" s="418"/>
      <c r="QXW21" s="418"/>
      <c r="QXX21" s="418"/>
      <c r="QXY21" s="418"/>
      <c r="QXZ21" s="418"/>
      <c r="QYA21" s="418"/>
      <c r="QYB21" s="418"/>
      <c r="QYC21" s="418"/>
      <c r="QYD21" s="418"/>
      <c r="QYE21" s="418"/>
      <c r="QYF21" s="418"/>
      <c r="QYG21" s="418"/>
      <c r="QYH21" s="418"/>
      <c r="QYI21" s="418"/>
      <c r="QYJ21" s="418"/>
      <c r="QYK21" s="418"/>
      <c r="QYL21" s="418"/>
      <c r="QYM21" s="418"/>
      <c r="QYN21" s="418"/>
      <c r="QYO21" s="418"/>
      <c r="QYP21" s="418"/>
      <c r="QYQ21" s="418"/>
      <c r="QYR21" s="418"/>
      <c r="QYS21" s="418"/>
      <c r="QYT21" s="418"/>
      <c r="QYU21" s="418"/>
      <c r="QYV21" s="418"/>
      <c r="QYW21" s="418"/>
      <c r="QYX21" s="418"/>
      <c r="QYY21" s="418"/>
      <c r="QYZ21" s="418"/>
      <c r="QZA21" s="418"/>
      <c r="QZB21" s="418"/>
      <c r="QZC21" s="418"/>
      <c r="QZD21" s="418"/>
      <c r="QZE21" s="418"/>
      <c r="QZF21" s="418"/>
      <c r="QZG21" s="418"/>
      <c r="QZH21" s="418"/>
      <c r="QZI21" s="418"/>
      <c r="QZJ21" s="418"/>
      <c r="QZK21" s="418"/>
      <c r="QZL21" s="418"/>
      <c r="QZM21" s="418"/>
      <c r="QZN21" s="418"/>
      <c r="QZO21" s="418"/>
      <c r="QZP21" s="418"/>
      <c r="QZQ21" s="418"/>
      <c r="QZR21" s="418"/>
      <c r="QZS21" s="418"/>
      <c r="QZT21" s="418"/>
      <c r="QZU21" s="418"/>
      <c r="QZV21" s="418"/>
      <c r="QZW21" s="418"/>
      <c r="QZX21" s="418"/>
      <c r="QZY21" s="418"/>
      <c r="QZZ21" s="418"/>
      <c r="RAA21" s="418"/>
      <c r="RAB21" s="418"/>
      <c r="RAC21" s="418"/>
      <c r="RAD21" s="418"/>
      <c r="RAE21" s="418"/>
      <c r="RAF21" s="418"/>
      <c r="RAG21" s="418"/>
      <c r="RAH21" s="418"/>
      <c r="RAI21" s="418"/>
      <c r="RAJ21" s="418"/>
      <c r="RAK21" s="418"/>
      <c r="RAL21" s="418"/>
      <c r="RAM21" s="418"/>
      <c r="RAN21" s="418"/>
      <c r="RAO21" s="418"/>
      <c r="RAP21" s="418"/>
      <c r="RAQ21" s="418"/>
      <c r="RAR21" s="418"/>
      <c r="RAS21" s="418"/>
      <c r="RAT21" s="418"/>
      <c r="RAU21" s="418"/>
      <c r="RAV21" s="418"/>
      <c r="RAW21" s="418"/>
      <c r="RAX21" s="418"/>
      <c r="RAY21" s="418"/>
      <c r="RAZ21" s="418"/>
      <c r="RBA21" s="418"/>
      <c r="RBB21" s="418"/>
      <c r="RBC21" s="418"/>
      <c r="RBD21" s="418"/>
      <c r="RBE21" s="418"/>
      <c r="RBF21" s="418"/>
      <c r="RBG21" s="418"/>
      <c r="RBH21" s="418"/>
      <c r="RBI21" s="418"/>
      <c r="RBJ21" s="418"/>
      <c r="RBK21" s="418"/>
      <c r="RBL21" s="418"/>
      <c r="RBM21" s="418"/>
      <c r="RBN21" s="418"/>
      <c r="RBO21" s="418"/>
      <c r="RBP21" s="418"/>
      <c r="RBQ21" s="418"/>
      <c r="RBR21" s="418"/>
      <c r="RBS21" s="418"/>
      <c r="RBT21" s="418"/>
      <c r="RBU21" s="418"/>
      <c r="RBV21" s="418"/>
      <c r="RBW21" s="418"/>
      <c r="RBX21" s="418"/>
      <c r="RBY21" s="418"/>
      <c r="RBZ21" s="418"/>
      <c r="RCA21" s="418"/>
      <c r="RCB21" s="418"/>
      <c r="RCC21" s="418"/>
      <c r="RCD21" s="418"/>
      <c r="RCE21" s="418"/>
      <c r="RCF21" s="418"/>
      <c r="RCG21" s="418"/>
      <c r="RCH21" s="418"/>
      <c r="RCI21" s="418"/>
      <c r="RCJ21" s="418"/>
      <c r="RCK21" s="418"/>
      <c r="RCL21" s="418"/>
      <c r="RCM21" s="418"/>
      <c r="RCN21" s="418"/>
      <c r="RCO21" s="418"/>
      <c r="RCP21" s="418"/>
      <c r="RCQ21" s="418"/>
      <c r="RCR21" s="418"/>
      <c r="RCS21" s="418"/>
      <c r="RCT21" s="418"/>
      <c r="RCU21" s="418"/>
      <c r="RCV21" s="418"/>
      <c r="RCW21" s="418"/>
      <c r="RCX21" s="418"/>
      <c r="RCY21" s="418"/>
      <c r="RCZ21" s="418"/>
      <c r="RDA21" s="418"/>
      <c r="RDB21" s="418"/>
      <c r="RDC21" s="418"/>
      <c r="RDD21" s="418"/>
      <c r="RDE21" s="418"/>
      <c r="RDF21" s="418"/>
      <c r="RDG21" s="418"/>
      <c r="RDH21" s="418"/>
      <c r="RDI21" s="418"/>
      <c r="RDJ21" s="418"/>
      <c r="RDK21" s="418"/>
      <c r="RDL21" s="418"/>
      <c r="RDM21" s="418"/>
      <c r="RDN21" s="418"/>
      <c r="RDO21" s="418"/>
      <c r="RDP21" s="418"/>
      <c r="RDQ21" s="418"/>
      <c r="RDR21" s="418"/>
      <c r="RDS21" s="418"/>
      <c r="RDT21" s="418"/>
      <c r="RDU21" s="418"/>
      <c r="RDV21" s="418"/>
      <c r="RDW21" s="418"/>
      <c r="RDX21" s="418"/>
      <c r="RDY21" s="418"/>
      <c r="RDZ21" s="418"/>
      <c r="REA21" s="418"/>
      <c r="REB21" s="418"/>
      <c r="REC21" s="418"/>
      <c r="RED21" s="418"/>
      <c r="REE21" s="418"/>
      <c r="REF21" s="418"/>
      <c r="REG21" s="418"/>
      <c r="REH21" s="418"/>
      <c r="REI21" s="418"/>
      <c r="REJ21" s="418"/>
      <c r="REK21" s="418"/>
      <c r="REL21" s="418"/>
      <c r="REM21" s="418"/>
      <c r="REN21" s="418"/>
      <c r="REO21" s="418"/>
      <c r="REP21" s="418"/>
      <c r="REQ21" s="418"/>
      <c r="RER21" s="418"/>
      <c r="RES21" s="418"/>
      <c r="RET21" s="418"/>
      <c r="REU21" s="418"/>
      <c r="REV21" s="418"/>
      <c r="REW21" s="418"/>
      <c r="REX21" s="418"/>
      <c r="REY21" s="418"/>
      <c r="REZ21" s="418"/>
      <c r="RFA21" s="418"/>
      <c r="RFB21" s="418"/>
      <c r="RFC21" s="418"/>
      <c r="RFD21" s="418"/>
      <c r="RFE21" s="418"/>
      <c r="RFF21" s="418"/>
      <c r="RFG21" s="418"/>
      <c r="RFH21" s="418"/>
      <c r="RFI21" s="418"/>
      <c r="RFJ21" s="418"/>
      <c r="RFK21" s="418"/>
      <c r="RFL21" s="418"/>
      <c r="RFM21" s="418"/>
      <c r="RFN21" s="418"/>
      <c r="RFO21" s="418"/>
      <c r="RFP21" s="418"/>
      <c r="RFQ21" s="418"/>
      <c r="RFR21" s="418"/>
      <c r="RFS21" s="418"/>
      <c r="RFT21" s="418"/>
      <c r="RFU21" s="418"/>
      <c r="RFV21" s="418"/>
      <c r="RFW21" s="418"/>
      <c r="RFX21" s="418"/>
      <c r="RFY21" s="418"/>
      <c r="RFZ21" s="418"/>
      <c r="RGA21" s="418"/>
      <c r="RGB21" s="418"/>
      <c r="RGC21" s="418"/>
      <c r="RGD21" s="418"/>
      <c r="RGE21" s="418"/>
      <c r="RGF21" s="418"/>
      <c r="RGG21" s="418"/>
      <c r="RGH21" s="418"/>
      <c r="RGI21" s="418"/>
      <c r="RGJ21" s="418"/>
      <c r="RGK21" s="418"/>
      <c r="RGL21" s="418"/>
      <c r="RGM21" s="418"/>
      <c r="RGN21" s="418"/>
      <c r="RGO21" s="418"/>
      <c r="RGP21" s="418"/>
      <c r="RGQ21" s="418"/>
      <c r="RGR21" s="418"/>
      <c r="RGS21" s="418"/>
      <c r="RGT21" s="418"/>
      <c r="RGU21" s="418"/>
      <c r="RGV21" s="418"/>
      <c r="RGW21" s="418"/>
      <c r="RGX21" s="418"/>
      <c r="RGY21" s="418"/>
      <c r="RGZ21" s="418"/>
      <c r="RHA21" s="418"/>
      <c r="RHB21" s="418"/>
      <c r="RHC21" s="418"/>
      <c r="RHD21" s="418"/>
      <c r="RHE21" s="418"/>
      <c r="RHF21" s="418"/>
      <c r="RHG21" s="418"/>
      <c r="RHH21" s="418"/>
      <c r="RHI21" s="418"/>
      <c r="RHJ21" s="418"/>
      <c r="RHK21" s="418"/>
      <c r="RHL21" s="418"/>
      <c r="RHM21" s="418"/>
      <c r="RHN21" s="418"/>
      <c r="RHO21" s="418"/>
      <c r="RHP21" s="418"/>
      <c r="RHQ21" s="418"/>
      <c r="RHR21" s="418"/>
      <c r="RHS21" s="418"/>
      <c r="RHT21" s="418"/>
      <c r="RHU21" s="418"/>
      <c r="RHV21" s="418"/>
      <c r="RHW21" s="418"/>
      <c r="RHX21" s="418"/>
      <c r="RHY21" s="418"/>
      <c r="RHZ21" s="418"/>
      <c r="RIA21" s="418"/>
      <c r="RIB21" s="418"/>
      <c r="RIC21" s="418"/>
      <c r="RID21" s="418"/>
      <c r="RIE21" s="418"/>
      <c r="RIF21" s="418"/>
      <c r="RIG21" s="418"/>
      <c r="RIH21" s="418"/>
      <c r="RII21" s="418"/>
      <c r="RIJ21" s="418"/>
      <c r="RIK21" s="418"/>
      <c r="RIL21" s="418"/>
      <c r="RIM21" s="418"/>
      <c r="RIN21" s="418"/>
      <c r="RIO21" s="418"/>
      <c r="RIP21" s="418"/>
      <c r="RIQ21" s="418"/>
      <c r="RIR21" s="418"/>
      <c r="RIS21" s="418"/>
      <c r="RIT21" s="418"/>
      <c r="RIU21" s="418"/>
      <c r="RIV21" s="418"/>
      <c r="RIW21" s="418"/>
      <c r="RIX21" s="418"/>
      <c r="RIY21" s="418"/>
      <c r="RIZ21" s="418"/>
      <c r="RJA21" s="418"/>
      <c r="RJB21" s="418"/>
      <c r="RJC21" s="418"/>
      <c r="RJD21" s="418"/>
      <c r="RJE21" s="418"/>
      <c r="RJF21" s="418"/>
      <c r="RJG21" s="418"/>
      <c r="RJH21" s="418"/>
      <c r="RJI21" s="418"/>
      <c r="RJJ21" s="418"/>
      <c r="RJK21" s="418"/>
      <c r="RJL21" s="418"/>
      <c r="RJM21" s="418"/>
      <c r="RJN21" s="418"/>
      <c r="RJO21" s="418"/>
      <c r="RJP21" s="418"/>
      <c r="RJQ21" s="418"/>
      <c r="RJR21" s="418"/>
      <c r="RJS21" s="418"/>
      <c r="RJT21" s="418"/>
      <c r="RJU21" s="418"/>
      <c r="RJV21" s="418"/>
      <c r="RJW21" s="418"/>
      <c r="RJX21" s="418"/>
      <c r="RJY21" s="418"/>
      <c r="RJZ21" s="418"/>
      <c r="RKA21" s="418"/>
      <c r="RKB21" s="418"/>
      <c r="RKC21" s="418"/>
      <c r="RKD21" s="418"/>
      <c r="RKE21" s="418"/>
      <c r="RKF21" s="418"/>
      <c r="RKG21" s="418"/>
      <c r="RKH21" s="418"/>
      <c r="RKI21" s="418"/>
      <c r="RKJ21" s="418"/>
      <c r="RKK21" s="418"/>
      <c r="RKL21" s="418"/>
      <c r="RKM21" s="418"/>
      <c r="RKN21" s="418"/>
      <c r="RKO21" s="418"/>
      <c r="RKP21" s="418"/>
      <c r="RKQ21" s="418"/>
      <c r="RKR21" s="418"/>
      <c r="RKS21" s="418"/>
      <c r="RKT21" s="418"/>
      <c r="RKU21" s="418"/>
      <c r="RKV21" s="418"/>
      <c r="RKW21" s="418"/>
      <c r="RKX21" s="418"/>
      <c r="RKY21" s="418"/>
      <c r="RKZ21" s="418"/>
      <c r="RLA21" s="418"/>
      <c r="RLB21" s="418"/>
      <c r="RLC21" s="418"/>
      <c r="RLD21" s="418"/>
      <c r="RLE21" s="418"/>
      <c r="RLF21" s="418"/>
      <c r="RLG21" s="418"/>
      <c r="RLH21" s="418"/>
      <c r="RLI21" s="418"/>
      <c r="RLJ21" s="418"/>
      <c r="RLK21" s="418"/>
      <c r="RLL21" s="418"/>
      <c r="RLM21" s="418"/>
      <c r="RLN21" s="418"/>
      <c r="RLO21" s="418"/>
      <c r="RLP21" s="418"/>
      <c r="RLQ21" s="418"/>
      <c r="RLR21" s="418"/>
      <c r="RLS21" s="418"/>
      <c r="RLT21" s="418"/>
      <c r="RLU21" s="418"/>
      <c r="RLV21" s="418"/>
      <c r="RLW21" s="418"/>
      <c r="RLX21" s="418"/>
      <c r="RLY21" s="418"/>
      <c r="RLZ21" s="418"/>
      <c r="RMA21" s="418"/>
      <c r="RMB21" s="418"/>
      <c r="RMC21" s="418"/>
      <c r="RMD21" s="418"/>
      <c r="RME21" s="418"/>
      <c r="RMF21" s="418"/>
      <c r="RMG21" s="418"/>
      <c r="RMH21" s="418"/>
      <c r="RMI21" s="418"/>
      <c r="RMJ21" s="418"/>
      <c r="RMK21" s="418"/>
      <c r="RML21" s="418"/>
      <c r="RMM21" s="418"/>
      <c r="RMN21" s="418"/>
      <c r="RMO21" s="418"/>
      <c r="RMP21" s="418"/>
      <c r="RMQ21" s="418"/>
      <c r="RMR21" s="418"/>
      <c r="RMS21" s="418"/>
      <c r="RMT21" s="418"/>
      <c r="RMU21" s="418"/>
      <c r="RMV21" s="418"/>
      <c r="RMW21" s="418"/>
      <c r="RMX21" s="418"/>
      <c r="RMY21" s="418"/>
      <c r="RMZ21" s="418"/>
      <c r="RNA21" s="418"/>
      <c r="RNB21" s="418"/>
      <c r="RNC21" s="418"/>
      <c r="RND21" s="418"/>
      <c r="RNE21" s="418"/>
      <c r="RNF21" s="418"/>
      <c r="RNG21" s="418"/>
      <c r="RNH21" s="418"/>
      <c r="RNI21" s="418"/>
      <c r="RNJ21" s="418"/>
      <c r="RNK21" s="418"/>
      <c r="RNL21" s="418"/>
      <c r="RNM21" s="418"/>
      <c r="RNN21" s="418"/>
      <c r="RNO21" s="418"/>
      <c r="RNP21" s="418"/>
      <c r="RNQ21" s="418"/>
      <c r="RNR21" s="418"/>
      <c r="RNS21" s="418"/>
      <c r="RNT21" s="418"/>
      <c r="RNU21" s="418"/>
      <c r="RNV21" s="418"/>
      <c r="RNW21" s="418"/>
      <c r="RNX21" s="418"/>
      <c r="RNY21" s="418"/>
      <c r="RNZ21" s="418"/>
      <c r="ROA21" s="418"/>
      <c r="ROB21" s="418"/>
      <c r="ROC21" s="418"/>
      <c r="ROD21" s="418"/>
      <c r="ROE21" s="418"/>
      <c r="ROF21" s="418"/>
      <c r="ROG21" s="418"/>
      <c r="ROH21" s="418"/>
      <c r="ROI21" s="418"/>
      <c r="ROJ21" s="418"/>
      <c r="ROK21" s="418"/>
      <c r="ROL21" s="418"/>
      <c r="ROM21" s="418"/>
      <c r="RON21" s="418"/>
      <c r="ROO21" s="418"/>
      <c r="ROP21" s="418"/>
      <c r="ROQ21" s="418"/>
      <c r="ROR21" s="418"/>
      <c r="ROS21" s="418"/>
      <c r="ROT21" s="418"/>
      <c r="ROU21" s="418"/>
      <c r="ROV21" s="418"/>
      <c r="ROW21" s="418"/>
      <c r="ROX21" s="418"/>
      <c r="ROY21" s="418"/>
      <c r="ROZ21" s="418"/>
      <c r="RPA21" s="418"/>
      <c r="RPB21" s="418"/>
      <c r="RPC21" s="418"/>
      <c r="RPD21" s="418"/>
      <c r="RPE21" s="418"/>
      <c r="RPF21" s="418"/>
      <c r="RPG21" s="418"/>
      <c r="RPH21" s="418"/>
      <c r="RPI21" s="418"/>
      <c r="RPJ21" s="418"/>
      <c r="RPK21" s="418"/>
      <c r="RPL21" s="418"/>
      <c r="RPM21" s="418"/>
      <c r="RPN21" s="418"/>
      <c r="RPO21" s="418"/>
      <c r="RPP21" s="418"/>
      <c r="RPQ21" s="418"/>
      <c r="RPR21" s="418"/>
      <c r="RPS21" s="418"/>
      <c r="RPT21" s="418"/>
      <c r="RPU21" s="418"/>
      <c r="RPV21" s="418"/>
      <c r="RPW21" s="418"/>
      <c r="RPX21" s="418"/>
      <c r="RPY21" s="418"/>
      <c r="RPZ21" s="418"/>
      <c r="RQA21" s="418"/>
      <c r="RQB21" s="418"/>
      <c r="RQC21" s="418"/>
      <c r="RQD21" s="418"/>
      <c r="RQE21" s="418"/>
      <c r="RQF21" s="418"/>
      <c r="RQG21" s="418"/>
      <c r="RQH21" s="418"/>
      <c r="RQI21" s="418"/>
      <c r="RQJ21" s="418"/>
      <c r="RQK21" s="418"/>
      <c r="RQL21" s="418"/>
      <c r="RQM21" s="418"/>
      <c r="RQN21" s="418"/>
      <c r="RQO21" s="418"/>
      <c r="RQP21" s="418"/>
      <c r="RQQ21" s="418"/>
      <c r="RQR21" s="418"/>
      <c r="RQS21" s="418"/>
      <c r="RQT21" s="418"/>
      <c r="RQU21" s="418"/>
      <c r="RQV21" s="418"/>
      <c r="RQW21" s="418"/>
      <c r="RQX21" s="418"/>
      <c r="RQY21" s="418"/>
      <c r="RQZ21" s="418"/>
      <c r="RRA21" s="418"/>
      <c r="RRB21" s="418"/>
      <c r="RRC21" s="418"/>
      <c r="RRD21" s="418"/>
      <c r="RRE21" s="418"/>
      <c r="RRF21" s="418"/>
      <c r="RRG21" s="418"/>
      <c r="RRH21" s="418"/>
      <c r="RRI21" s="418"/>
      <c r="RRJ21" s="418"/>
      <c r="RRK21" s="418"/>
      <c r="RRL21" s="418"/>
      <c r="RRM21" s="418"/>
      <c r="RRN21" s="418"/>
      <c r="RRO21" s="418"/>
      <c r="RRP21" s="418"/>
      <c r="RRQ21" s="418"/>
      <c r="RRR21" s="418"/>
      <c r="RRS21" s="418"/>
      <c r="RRT21" s="418"/>
      <c r="RRU21" s="418"/>
      <c r="RRV21" s="418"/>
      <c r="RRW21" s="418"/>
      <c r="RRX21" s="418"/>
      <c r="RRY21" s="418"/>
      <c r="RRZ21" s="418"/>
      <c r="RSA21" s="418"/>
      <c r="RSB21" s="418"/>
      <c r="RSC21" s="418"/>
      <c r="RSD21" s="418"/>
      <c r="RSE21" s="418"/>
      <c r="RSF21" s="418"/>
      <c r="RSG21" s="418"/>
      <c r="RSH21" s="418"/>
      <c r="RSI21" s="418"/>
      <c r="RSJ21" s="418"/>
      <c r="RSK21" s="418"/>
      <c r="RSL21" s="418"/>
      <c r="RSM21" s="418"/>
      <c r="RSN21" s="418"/>
      <c r="RSO21" s="418"/>
      <c r="RSP21" s="418"/>
      <c r="RSQ21" s="418"/>
      <c r="RSR21" s="418"/>
      <c r="RSS21" s="418"/>
      <c r="RST21" s="418"/>
      <c r="RSU21" s="418"/>
      <c r="RSV21" s="418"/>
      <c r="RSW21" s="418"/>
      <c r="RSX21" s="418"/>
      <c r="RSY21" s="418"/>
      <c r="RSZ21" s="418"/>
      <c r="RTA21" s="418"/>
      <c r="RTB21" s="418"/>
      <c r="RTC21" s="418"/>
      <c r="RTD21" s="418"/>
      <c r="RTE21" s="418"/>
      <c r="RTF21" s="418"/>
      <c r="RTG21" s="418"/>
      <c r="RTH21" s="418"/>
      <c r="RTI21" s="418"/>
      <c r="RTJ21" s="418"/>
      <c r="RTK21" s="418"/>
      <c r="RTL21" s="418"/>
      <c r="RTM21" s="418"/>
      <c r="RTN21" s="418"/>
      <c r="RTO21" s="418"/>
      <c r="RTP21" s="418"/>
      <c r="RTQ21" s="418"/>
      <c r="RTR21" s="418"/>
      <c r="RTS21" s="418"/>
      <c r="RTT21" s="418"/>
      <c r="RTU21" s="418"/>
      <c r="RTV21" s="418"/>
      <c r="RTW21" s="418"/>
      <c r="RTX21" s="418"/>
      <c r="RTY21" s="418"/>
      <c r="RTZ21" s="418"/>
      <c r="RUA21" s="418"/>
      <c r="RUB21" s="418"/>
      <c r="RUC21" s="418"/>
      <c r="RUD21" s="418"/>
      <c r="RUE21" s="418"/>
      <c r="RUF21" s="418"/>
      <c r="RUG21" s="418"/>
      <c r="RUH21" s="418"/>
      <c r="RUI21" s="418"/>
      <c r="RUJ21" s="418"/>
      <c r="RUK21" s="418"/>
      <c r="RUL21" s="418"/>
      <c r="RUM21" s="418"/>
      <c r="RUN21" s="418"/>
      <c r="RUO21" s="418"/>
      <c r="RUP21" s="418"/>
      <c r="RUQ21" s="418"/>
      <c r="RUR21" s="418"/>
      <c r="RUS21" s="418"/>
      <c r="RUT21" s="418"/>
      <c r="RUU21" s="418"/>
      <c r="RUV21" s="418"/>
      <c r="RUW21" s="418"/>
      <c r="RUX21" s="418"/>
      <c r="RUY21" s="418"/>
      <c r="RUZ21" s="418"/>
      <c r="RVA21" s="418"/>
      <c r="RVB21" s="418"/>
      <c r="RVC21" s="418"/>
      <c r="RVD21" s="418"/>
      <c r="RVE21" s="418"/>
      <c r="RVF21" s="418"/>
      <c r="RVG21" s="418"/>
      <c r="RVH21" s="418"/>
      <c r="RVI21" s="418"/>
      <c r="RVJ21" s="418"/>
      <c r="RVK21" s="418"/>
      <c r="RVL21" s="418"/>
      <c r="RVM21" s="418"/>
      <c r="RVN21" s="418"/>
      <c r="RVO21" s="418"/>
      <c r="RVP21" s="418"/>
      <c r="RVQ21" s="418"/>
      <c r="RVR21" s="418"/>
      <c r="RVS21" s="418"/>
      <c r="RVT21" s="418"/>
      <c r="RVU21" s="418"/>
      <c r="RVV21" s="418"/>
      <c r="RVW21" s="418"/>
      <c r="RVX21" s="418"/>
      <c r="RVY21" s="418"/>
      <c r="RVZ21" s="418"/>
      <c r="RWA21" s="418"/>
      <c r="RWB21" s="418"/>
      <c r="RWC21" s="418"/>
      <c r="RWD21" s="418"/>
      <c r="RWE21" s="418"/>
      <c r="RWF21" s="418"/>
      <c r="RWG21" s="418"/>
      <c r="RWH21" s="418"/>
      <c r="RWI21" s="418"/>
      <c r="RWJ21" s="418"/>
      <c r="RWK21" s="418"/>
      <c r="RWL21" s="418"/>
      <c r="RWM21" s="418"/>
      <c r="RWN21" s="418"/>
      <c r="RWO21" s="418"/>
      <c r="RWP21" s="418"/>
      <c r="RWQ21" s="418"/>
      <c r="RWR21" s="418"/>
      <c r="RWS21" s="418"/>
      <c r="RWT21" s="418"/>
      <c r="RWU21" s="418"/>
      <c r="RWV21" s="418"/>
      <c r="RWW21" s="418"/>
      <c r="RWX21" s="418"/>
      <c r="RWY21" s="418"/>
      <c r="RWZ21" s="418"/>
      <c r="RXA21" s="418"/>
      <c r="RXB21" s="418"/>
      <c r="RXC21" s="418"/>
      <c r="RXD21" s="418"/>
      <c r="RXE21" s="418"/>
      <c r="RXF21" s="418"/>
      <c r="RXG21" s="418"/>
      <c r="RXH21" s="418"/>
      <c r="RXI21" s="418"/>
      <c r="RXJ21" s="418"/>
      <c r="RXK21" s="418"/>
      <c r="RXL21" s="418"/>
      <c r="RXM21" s="418"/>
      <c r="RXN21" s="418"/>
      <c r="RXO21" s="418"/>
      <c r="RXP21" s="418"/>
      <c r="RXQ21" s="418"/>
      <c r="RXR21" s="418"/>
      <c r="RXS21" s="418"/>
      <c r="RXT21" s="418"/>
      <c r="RXU21" s="418"/>
      <c r="RXV21" s="418"/>
      <c r="RXW21" s="418"/>
      <c r="RXX21" s="418"/>
      <c r="RXY21" s="418"/>
      <c r="RXZ21" s="418"/>
      <c r="RYA21" s="418"/>
      <c r="RYB21" s="418"/>
      <c r="RYC21" s="418"/>
      <c r="RYD21" s="418"/>
      <c r="RYE21" s="418"/>
      <c r="RYF21" s="418"/>
      <c r="RYG21" s="418"/>
      <c r="RYH21" s="418"/>
      <c r="RYI21" s="418"/>
      <c r="RYJ21" s="418"/>
      <c r="RYK21" s="418"/>
      <c r="RYL21" s="418"/>
      <c r="RYM21" s="418"/>
      <c r="RYN21" s="418"/>
      <c r="RYO21" s="418"/>
      <c r="RYP21" s="418"/>
      <c r="RYQ21" s="418"/>
      <c r="RYR21" s="418"/>
      <c r="RYS21" s="418"/>
      <c r="RYT21" s="418"/>
      <c r="RYU21" s="418"/>
      <c r="RYV21" s="418"/>
      <c r="RYW21" s="418"/>
      <c r="RYX21" s="418"/>
      <c r="RYY21" s="418"/>
      <c r="RYZ21" s="418"/>
      <c r="RZA21" s="418"/>
      <c r="RZB21" s="418"/>
      <c r="RZC21" s="418"/>
      <c r="RZD21" s="418"/>
      <c r="RZE21" s="418"/>
      <c r="RZF21" s="418"/>
      <c r="RZG21" s="418"/>
      <c r="RZH21" s="418"/>
      <c r="RZI21" s="418"/>
      <c r="RZJ21" s="418"/>
      <c r="RZK21" s="418"/>
      <c r="RZL21" s="418"/>
      <c r="RZM21" s="418"/>
      <c r="RZN21" s="418"/>
      <c r="RZO21" s="418"/>
      <c r="RZP21" s="418"/>
      <c r="RZQ21" s="418"/>
      <c r="RZR21" s="418"/>
      <c r="RZS21" s="418"/>
      <c r="RZT21" s="418"/>
      <c r="RZU21" s="418"/>
      <c r="RZV21" s="418"/>
      <c r="RZW21" s="418"/>
      <c r="RZX21" s="418"/>
      <c r="RZY21" s="418"/>
      <c r="RZZ21" s="418"/>
      <c r="SAA21" s="418"/>
      <c r="SAB21" s="418"/>
      <c r="SAC21" s="418"/>
      <c r="SAD21" s="418"/>
      <c r="SAE21" s="418"/>
      <c r="SAF21" s="418"/>
      <c r="SAG21" s="418"/>
      <c r="SAH21" s="418"/>
      <c r="SAI21" s="418"/>
      <c r="SAJ21" s="418"/>
      <c r="SAK21" s="418"/>
      <c r="SAL21" s="418"/>
      <c r="SAM21" s="418"/>
      <c r="SAN21" s="418"/>
      <c r="SAO21" s="418"/>
      <c r="SAP21" s="418"/>
      <c r="SAQ21" s="418"/>
      <c r="SAR21" s="418"/>
      <c r="SAS21" s="418"/>
      <c r="SAT21" s="418"/>
      <c r="SAU21" s="418"/>
      <c r="SAV21" s="418"/>
      <c r="SAW21" s="418"/>
      <c r="SAX21" s="418"/>
      <c r="SAY21" s="418"/>
      <c r="SAZ21" s="418"/>
      <c r="SBA21" s="418"/>
      <c r="SBB21" s="418"/>
      <c r="SBC21" s="418"/>
      <c r="SBD21" s="418"/>
      <c r="SBE21" s="418"/>
      <c r="SBF21" s="418"/>
      <c r="SBG21" s="418"/>
      <c r="SBH21" s="418"/>
      <c r="SBI21" s="418"/>
      <c r="SBJ21" s="418"/>
      <c r="SBK21" s="418"/>
      <c r="SBL21" s="418"/>
      <c r="SBM21" s="418"/>
      <c r="SBN21" s="418"/>
      <c r="SBO21" s="418"/>
      <c r="SBP21" s="418"/>
      <c r="SBQ21" s="418"/>
      <c r="SBR21" s="418"/>
      <c r="SBS21" s="418"/>
      <c r="SBT21" s="418"/>
      <c r="SBU21" s="418"/>
      <c r="SBV21" s="418"/>
      <c r="SBW21" s="418"/>
      <c r="SBX21" s="418"/>
      <c r="SBY21" s="418"/>
      <c r="SBZ21" s="418"/>
      <c r="SCA21" s="418"/>
      <c r="SCB21" s="418"/>
      <c r="SCC21" s="418"/>
      <c r="SCD21" s="418"/>
      <c r="SCE21" s="418"/>
      <c r="SCF21" s="418"/>
      <c r="SCG21" s="418"/>
      <c r="SCH21" s="418"/>
      <c r="SCI21" s="418"/>
      <c r="SCJ21" s="418"/>
      <c r="SCK21" s="418"/>
      <c r="SCL21" s="418"/>
      <c r="SCM21" s="418"/>
      <c r="SCN21" s="418"/>
      <c r="SCO21" s="418"/>
      <c r="SCP21" s="418"/>
      <c r="SCQ21" s="418"/>
      <c r="SCR21" s="418"/>
      <c r="SCS21" s="418"/>
      <c r="SCT21" s="418"/>
      <c r="SCU21" s="418"/>
      <c r="SCV21" s="418"/>
      <c r="SCW21" s="418"/>
      <c r="SCX21" s="418"/>
      <c r="SCY21" s="418"/>
      <c r="SCZ21" s="418"/>
      <c r="SDA21" s="418"/>
      <c r="SDB21" s="418"/>
      <c r="SDC21" s="418"/>
      <c r="SDD21" s="418"/>
      <c r="SDE21" s="418"/>
      <c r="SDF21" s="418"/>
      <c r="SDG21" s="418"/>
      <c r="SDH21" s="418"/>
      <c r="SDI21" s="418"/>
      <c r="SDJ21" s="418"/>
      <c r="SDK21" s="418"/>
      <c r="SDL21" s="418"/>
      <c r="SDM21" s="418"/>
      <c r="SDN21" s="418"/>
      <c r="SDO21" s="418"/>
      <c r="SDP21" s="418"/>
      <c r="SDQ21" s="418"/>
      <c r="SDR21" s="418"/>
      <c r="SDS21" s="418"/>
      <c r="SDT21" s="418"/>
      <c r="SDU21" s="418"/>
      <c r="SDV21" s="418"/>
      <c r="SDW21" s="418"/>
      <c r="SDX21" s="418"/>
      <c r="SDY21" s="418"/>
      <c r="SDZ21" s="418"/>
      <c r="SEA21" s="418"/>
      <c r="SEB21" s="418"/>
      <c r="SEC21" s="418"/>
      <c r="SED21" s="418"/>
      <c r="SEE21" s="418"/>
      <c r="SEF21" s="418"/>
      <c r="SEG21" s="418"/>
      <c r="SEH21" s="418"/>
      <c r="SEI21" s="418"/>
      <c r="SEJ21" s="418"/>
      <c r="SEK21" s="418"/>
      <c r="SEL21" s="418"/>
      <c r="SEM21" s="418"/>
      <c r="SEN21" s="418"/>
      <c r="SEO21" s="418"/>
      <c r="SEP21" s="418"/>
      <c r="SEQ21" s="418"/>
      <c r="SER21" s="418"/>
      <c r="SES21" s="418"/>
      <c r="SET21" s="418"/>
      <c r="SEU21" s="418"/>
      <c r="SEV21" s="418"/>
      <c r="SEW21" s="418"/>
      <c r="SEX21" s="418"/>
      <c r="SEY21" s="418"/>
      <c r="SEZ21" s="418"/>
      <c r="SFA21" s="418"/>
      <c r="SFB21" s="418"/>
      <c r="SFC21" s="418"/>
      <c r="SFD21" s="418"/>
      <c r="SFE21" s="418"/>
      <c r="SFF21" s="418"/>
      <c r="SFG21" s="418"/>
      <c r="SFH21" s="418"/>
      <c r="SFI21" s="418"/>
      <c r="SFJ21" s="418"/>
      <c r="SFK21" s="418"/>
      <c r="SFL21" s="418"/>
      <c r="SFM21" s="418"/>
      <c r="SFN21" s="418"/>
      <c r="SFO21" s="418"/>
      <c r="SFP21" s="418"/>
      <c r="SFQ21" s="418"/>
      <c r="SFR21" s="418"/>
      <c r="SFS21" s="418"/>
      <c r="SFT21" s="418"/>
      <c r="SFU21" s="418"/>
      <c r="SFV21" s="418"/>
      <c r="SFW21" s="418"/>
      <c r="SFX21" s="418"/>
      <c r="SFY21" s="418"/>
      <c r="SFZ21" s="418"/>
      <c r="SGA21" s="418"/>
      <c r="SGB21" s="418"/>
      <c r="SGC21" s="418"/>
      <c r="SGD21" s="418"/>
      <c r="SGE21" s="418"/>
      <c r="SGF21" s="418"/>
      <c r="SGG21" s="418"/>
      <c r="SGH21" s="418"/>
      <c r="SGI21" s="418"/>
      <c r="SGJ21" s="418"/>
      <c r="SGK21" s="418"/>
      <c r="SGL21" s="418"/>
      <c r="SGM21" s="418"/>
      <c r="SGN21" s="418"/>
      <c r="SGO21" s="418"/>
      <c r="SGP21" s="418"/>
      <c r="SGQ21" s="418"/>
      <c r="SGR21" s="418"/>
      <c r="SGS21" s="418"/>
      <c r="SGT21" s="418"/>
      <c r="SGU21" s="418"/>
      <c r="SGV21" s="418"/>
      <c r="SGW21" s="418"/>
      <c r="SGX21" s="418"/>
      <c r="SGY21" s="418"/>
      <c r="SGZ21" s="418"/>
      <c r="SHA21" s="418"/>
      <c r="SHB21" s="418"/>
      <c r="SHC21" s="418"/>
      <c r="SHD21" s="418"/>
      <c r="SHE21" s="418"/>
      <c r="SHF21" s="418"/>
      <c r="SHG21" s="418"/>
      <c r="SHH21" s="418"/>
      <c r="SHI21" s="418"/>
      <c r="SHJ21" s="418"/>
      <c r="SHK21" s="418"/>
      <c r="SHL21" s="418"/>
      <c r="SHM21" s="418"/>
      <c r="SHN21" s="418"/>
      <c r="SHO21" s="418"/>
      <c r="SHP21" s="418"/>
      <c r="SHQ21" s="418"/>
      <c r="SHR21" s="418"/>
      <c r="SHS21" s="418"/>
      <c r="SHT21" s="418"/>
      <c r="SHU21" s="418"/>
      <c r="SHV21" s="418"/>
      <c r="SHW21" s="418"/>
      <c r="SHX21" s="418"/>
      <c r="SHY21" s="418"/>
      <c r="SHZ21" s="418"/>
      <c r="SIA21" s="418"/>
      <c r="SIB21" s="418"/>
      <c r="SIC21" s="418"/>
      <c r="SID21" s="418"/>
      <c r="SIE21" s="418"/>
      <c r="SIF21" s="418"/>
      <c r="SIG21" s="418"/>
      <c r="SIH21" s="418"/>
      <c r="SII21" s="418"/>
      <c r="SIJ21" s="418"/>
      <c r="SIK21" s="418"/>
      <c r="SIL21" s="418"/>
      <c r="SIM21" s="418"/>
      <c r="SIN21" s="418"/>
      <c r="SIO21" s="418"/>
      <c r="SIP21" s="418"/>
      <c r="SIQ21" s="418"/>
      <c r="SIR21" s="418"/>
      <c r="SIS21" s="418"/>
      <c r="SIT21" s="418"/>
      <c r="SIU21" s="418"/>
      <c r="SIV21" s="418"/>
      <c r="SIW21" s="418"/>
      <c r="SIX21" s="418"/>
      <c r="SIY21" s="418"/>
      <c r="SIZ21" s="418"/>
      <c r="SJA21" s="418"/>
      <c r="SJB21" s="418"/>
      <c r="SJC21" s="418"/>
      <c r="SJD21" s="418"/>
      <c r="SJE21" s="418"/>
      <c r="SJF21" s="418"/>
      <c r="SJG21" s="418"/>
      <c r="SJH21" s="418"/>
      <c r="SJI21" s="418"/>
      <c r="SJJ21" s="418"/>
      <c r="SJK21" s="418"/>
      <c r="SJL21" s="418"/>
      <c r="SJM21" s="418"/>
      <c r="SJN21" s="418"/>
      <c r="SJO21" s="418"/>
      <c r="SJP21" s="418"/>
      <c r="SJQ21" s="418"/>
      <c r="SJR21" s="418"/>
      <c r="SJS21" s="418"/>
      <c r="SJT21" s="418"/>
      <c r="SJU21" s="418"/>
      <c r="SJV21" s="418"/>
      <c r="SJW21" s="418"/>
      <c r="SJX21" s="418"/>
      <c r="SJY21" s="418"/>
      <c r="SJZ21" s="418"/>
      <c r="SKA21" s="418"/>
      <c r="SKB21" s="418"/>
      <c r="SKC21" s="418"/>
      <c r="SKD21" s="418"/>
      <c r="SKE21" s="418"/>
      <c r="SKF21" s="418"/>
      <c r="SKG21" s="418"/>
      <c r="SKH21" s="418"/>
      <c r="SKI21" s="418"/>
      <c r="SKJ21" s="418"/>
      <c r="SKK21" s="418"/>
      <c r="SKL21" s="418"/>
      <c r="SKM21" s="418"/>
      <c r="SKN21" s="418"/>
      <c r="SKO21" s="418"/>
      <c r="SKP21" s="418"/>
      <c r="SKQ21" s="418"/>
      <c r="SKR21" s="418"/>
      <c r="SKS21" s="418"/>
      <c r="SKT21" s="418"/>
      <c r="SKU21" s="418"/>
      <c r="SKV21" s="418"/>
      <c r="SKW21" s="418"/>
      <c r="SKX21" s="418"/>
      <c r="SKY21" s="418"/>
      <c r="SKZ21" s="418"/>
      <c r="SLA21" s="418"/>
      <c r="SLB21" s="418"/>
      <c r="SLC21" s="418"/>
      <c r="SLD21" s="418"/>
      <c r="SLE21" s="418"/>
      <c r="SLF21" s="418"/>
      <c r="SLG21" s="418"/>
      <c r="SLH21" s="418"/>
      <c r="SLI21" s="418"/>
      <c r="SLJ21" s="418"/>
      <c r="SLK21" s="418"/>
      <c r="SLL21" s="418"/>
      <c r="SLM21" s="418"/>
      <c r="SLN21" s="418"/>
      <c r="SLO21" s="418"/>
      <c r="SLP21" s="418"/>
      <c r="SLQ21" s="418"/>
      <c r="SLR21" s="418"/>
      <c r="SLS21" s="418"/>
      <c r="SLT21" s="418"/>
      <c r="SLU21" s="418"/>
      <c r="SLV21" s="418"/>
      <c r="SLW21" s="418"/>
      <c r="SLX21" s="418"/>
      <c r="SLY21" s="418"/>
      <c r="SLZ21" s="418"/>
      <c r="SMA21" s="418"/>
      <c r="SMB21" s="418"/>
      <c r="SMC21" s="418"/>
      <c r="SMD21" s="418"/>
      <c r="SME21" s="418"/>
      <c r="SMF21" s="418"/>
      <c r="SMG21" s="418"/>
      <c r="SMH21" s="418"/>
      <c r="SMI21" s="418"/>
      <c r="SMJ21" s="418"/>
      <c r="SMK21" s="418"/>
      <c r="SML21" s="418"/>
      <c r="SMM21" s="418"/>
      <c r="SMN21" s="418"/>
      <c r="SMO21" s="418"/>
      <c r="SMP21" s="418"/>
      <c r="SMQ21" s="418"/>
      <c r="SMR21" s="418"/>
      <c r="SMS21" s="418"/>
      <c r="SMT21" s="418"/>
      <c r="SMU21" s="418"/>
      <c r="SMV21" s="418"/>
      <c r="SMW21" s="418"/>
      <c r="SMX21" s="418"/>
      <c r="SMY21" s="418"/>
      <c r="SMZ21" s="418"/>
      <c r="SNA21" s="418"/>
      <c r="SNB21" s="418"/>
      <c r="SNC21" s="418"/>
      <c r="SND21" s="418"/>
      <c r="SNE21" s="418"/>
      <c r="SNF21" s="418"/>
      <c r="SNG21" s="418"/>
      <c r="SNH21" s="418"/>
      <c r="SNI21" s="418"/>
      <c r="SNJ21" s="418"/>
      <c r="SNK21" s="418"/>
      <c r="SNL21" s="418"/>
      <c r="SNM21" s="418"/>
      <c r="SNN21" s="418"/>
      <c r="SNO21" s="418"/>
      <c r="SNP21" s="418"/>
      <c r="SNQ21" s="418"/>
      <c r="SNR21" s="418"/>
      <c r="SNS21" s="418"/>
      <c r="SNT21" s="418"/>
      <c r="SNU21" s="418"/>
      <c r="SNV21" s="418"/>
      <c r="SNW21" s="418"/>
      <c r="SNX21" s="418"/>
      <c r="SNY21" s="418"/>
      <c r="SNZ21" s="418"/>
      <c r="SOA21" s="418"/>
      <c r="SOB21" s="418"/>
      <c r="SOC21" s="418"/>
      <c r="SOD21" s="418"/>
      <c r="SOE21" s="418"/>
      <c r="SOF21" s="418"/>
      <c r="SOG21" s="418"/>
      <c r="SOH21" s="418"/>
      <c r="SOI21" s="418"/>
      <c r="SOJ21" s="418"/>
      <c r="SOK21" s="418"/>
      <c r="SOL21" s="418"/>
      <c r="SOM21" s="418"/>
      <c r="SON21" s="418"/>
      <c r="SOO21" s="418"/>
      <c r="SOP21" s="418"/>
      <c r="SOQ21" s="418"/>
      <c r="SOR21" s="418"/>
      <c r="SOS21" s="418"/>
      <c r="SOT21" s="418"/>
      <c r="SOU21" s="418"/>
      <c r="SOV21" s="418"/>
      <c r="SOW21" s="418"/>
      <c r="SOX21" s="418"/>
      <c r="SOY21" s="418"/>
      <c r="SOZ21" s="418"/>
      <c r="SPA21" s="418"/>
      <c r="SPB21" s="418"/>
      <c r="SPC21" s="418"/>
      <c r="SPD21" s="418"/>
      <c r="SPE21" s="418"/>
      <c r="SPF21" s="418"/>
      <c r="SPG21" s="418"/>
      <c r="SPH21" s="418"/>
      <c r="SPI21" s="418"/>
      <c r="SPJ21" s="418"/>
      <c r="SPK21" s="418"/>
      <c r="SPL21" s="418"/>
      <c r="SPM21" s="418"/>
      <c r="SPN21" s="418"/>
      <c r="SPO21" s="418"/>
      <c r="SPP21" s="418"/>
      <c r="SPQ21" s="418"/>
      <c r="SPR21" s="418"/>
      <c r="SPS21" s="418"/>
      <c r="SPT21" s="418"/>
      <c r="SPU21" s="418"/>
      <c r="SPV21" s="418"/>
      <c r="SPW21" s="418"/>
      <c r="SPX21" s="418"/>
      <c r="SPY21" s="418"/>
      <c r="SPZ21" s="418"/>
      <c r="SQA21" s="418"/>
      <c r="SQB21" s="418"/>
      <c r="SQC21" s="418"/>
      <c r="SQD21" s="418"/>
      <c r="SQE21" s="418"/>
      <c r="SQF21" s="418"/>
      <c r="SQG21" s="418"/>
      <c r="SQH21" s="418"/>
      <c r="SQI21" s="418"/>
      <c r="SQJ21" s="418"/>
      <c r="SQK21" s="418"/>
      <c r="SQL21" s="418"/>
      <c r="SQM21" s="418"/>
      <c r="SQN21" s="418"/>
      <c r="SQO21" s="418"/>
      <c r="SQP21" s="418"/>
      <c r="SQQ21" s="418"/>
      <c r="SQR21" s="418"/>
      <c r="SQS21" s="418"/>
      <c r="SQT21" s="418"/>
      <c r="SQU21" s="418"/>
      <c r="SQV21" s="418"/>
      <c r="SQW21" s="418"/>
      <c r="SQX21" s="418"/>
      <c r="SQY21" s="418"/>
      <c r="SQZ21" s="418"/>
      <c r="SRA21" s="418"/>
      <c r="SRB21" s="418"/>
      <c r="SRC21" s="418"/>
      <c r="SRD21" s="418"/>
      <c r="SRE21" s="418"/>
      <c r="SRF21" s="418"/>
      <c r="SRG21" s="418"/>
      <c r="SRH21" s="418"/>
      <c r="SRI21" s="418"/>
      <c r="SRJ21" s="418"/>
      <c r="SRK21" s="418"/>
      <c r="SRL21" s="418"/>
      <c r="SRM21" s="418"/>
      <c r="SRN21" s="418"/>
      <c r="SRO21" s="418"/>
      <c r="SRP21" s="418"/>
      <c r="SRQ21" s="418"/>
      <c r="SRR21" s="418"/>
      <c r="SRS21" s="418"/>
      <c r="SRT21" s="418"/>
      <c r="SRU21" s="418"/>
      <c r="SRV21" s="418"/>
      <c r="SRW21" s="418"/>
      <c r="SRX21" s="418"/>
      <c r="SRY21" s="418"/>
      <c r="SRZ21" s="418"/>
      <c r="SSA21" s="418"/>
      <c r="SSB21" s="418"/>
      <c r="SSC21" s="418"/>
      <c r="SSD21" s="418"/>
      <c r="SSE21" s="418"/>
      <c r="SSF21" s="418"/>
      <c r="SSG21" s="418"/>
      <c r="SSH21" s="418"/>
      <c r="SSI21" s="418"/>
      <c r="SSJ21" s="418"/>
      <c r="SSK21" s="418"/>
      <c r="SSL21" s="418"/>
      <c r="SSM21" s="418"/>
      <c r="SSN21" s="418"/>
      <c r="SSO21" s="418"/>
      <c r="SSP21" s="418"/>
      <c r="SSQ21" s="418"/>
      <c r="SSR21" s="418"/>
      <c r="SSS21" s="418"/>
      <c r="SST21" s="418"/>
      <c r="SSU21" s="418"/>
      <c r="SSV21" s="418"/>
      <c r="SSW21" s="418"/>
      <c r="SSX21" s="418"/>
      <c r="SSY21" s="418"/>
      <c r="SSZ21" s="418"/>
      <c r="STA21" s="418"/>
      <c r="STB21" s="418"/>
      <c r="STC21" s="418"/>
      <c r="STD21" s="418"/>
      <c r="STE21" s="418"/>
      <c r="STF21" s="418"/>
      <c r="STG21" s="418"/>
      <c r="STH21" s="418"/>
      <c r="STI21" s="418"/>
      <c r="STJ21" s="418"/>
      <c r="STK21" s="418"/>
      <c r="STL21" s="418"/>
      <c r="STM21" s="418"/>
      <c r="STN21" s="418"/>
      <c r="STO21" s="418"/>
      <c r="STP21" s="418"/>
      <c r="STQ21" s="418"/>
      <c r="STR21" s="418"/>
      <c r="STS21" s="418"/>
      <c r="STT21" s="418"/>
      <c r="STU21" s="418"/>
      <c r="STV21" s="418"/>
      <c r="STW21" s="418"/>
      <c r="STX21" s="418"/>
      <c r="STY21" s="418"/>
      <c r="STZ21" s="418"/>
      <c r="SUA21" s="418"/>
      <c r="SUB21" s="418"/>
      <c r="SUC21" s="418"/>
      <c r="SUD21" s="418"/>
      <c r="SUE21" s="418"/>
      <c r="SUF21" s="418"/>
      <c r="SUG21" s="418"/>
      <c r="SUH21" s="418"/>
      <c r="SUI21" s="418"/>
      <c r="SUJ21" s="418"/>
      <c r="SUK21" s="418"/>
      <c r="SUL21" s="418"/>
      <c r="SUM21" s="418"/>
      <c r="SUN21" s="418"/>
      <c r="SUO21" s="418"/>
      <c r="SUP21" s="418"/>
      <c r="SUQ21" s="418"/>
      <c r="SUR21" s="418"/>
      <c r="SUS21" s="418"/>
      <c r="SUT21" s="418"/>
      <c r="SUU21" s="418"/>
      <c r="SUV21" s="418"/>
      <c r="SUW21" s="418"/>
      <c r="SUX21" s="418"/>
      <c r="SUY21" s="418"/>
      <c r="SUZ21" s="418"/>
      <c r="SVA21" s="418"/>
      <c r="SVB21" s="418"/>
      <c r="SVC21" s="418"/>
      <c r="SVD21" s="418"/>
      <c r="SVE21" s="418"/>
      <c r="SVF21" s="418"/>
      <c r="SVG21" s="418"/>
      <c r="SVH21" s="418"/>
      <c r="SVI21" s="418"/>
      <c r="SVJ21" s="418"/>
      <c r="SVK21" s="418"/>
      <c r="SVL21" s="418"/>
      <c r="SVM21" s="418"/>
      <c r="SVN21" s="418"/>
      <c r="SVO21" s="418"/>
      <c r="SVP21" s="418"/>
      <c r="SVQ21" s="418"/>
      <c r="SVR21" s="418"/>
      <c r="SVS21" s="418"/>
      <c r="SVT21" s="418"/>
      <c r="SVU21" s="418"/>
      <c r="SVV21" s="418"/>
      <c r="SVW21" s="418"/>
      <c r="SVX21" s="418"/>
      <c r="SVY21" s="418"/>
      <c r="SVZ21" s="418"/>
      <c r="SWA21" s="418"/>
      <c r="SWB21" s="418"/>
      <c r="SWC21" s="418"/>
      <c r="SWD21" s="418"/>
      <c r="SWE21" s="418"/>
      <c r="SWF21" s="418"/>
      <c r="SWG21" s="418"/>
      <c r="SWH21" s="418"/>
      <c r="SWI21" s="418"/>
      <c r="SWJ21" s="418"/>
      <c r="SWK21" s="418"/>
      <c r="SWL21" s="418"/>
      <c r="SWM21" s="418"/>
      <c r="SWN21" s="418"/>
      <c r="SWO21" s="418"/>
      <c r="SWP21" s="418"/>
      <c r="SWQ21" s="418"/>
      <c r="SWR21" s="418"/>
      <c r="SWS21" s="418"/>
      <c r="SWT21" s="418"/>
      <c r="SWU21" s="418"/>
      <c r="SWV21" s="418"/>
      <c r="SWW21" s="418"/>
      <c r="SWX21" s="418"/>
      <c r="SWY21" s="418"/>
      <c r="SWZ21" s="418"/>
      <c r="SXA21" s="418"/>
      <c r="SXB21" s="418"/>
      <c r="SXC21" s="418"/>
      <c r="SXD21" s="418"/>
      <c r="SXE21" s="418"/>
      <c r="SXF21" s="418"/>
      <c r="SXG21" s="418"/>
      <c r="SXH21" s="418"/>
      <c r="SXI21" s="418"/>
      <c r="SXJ21" s="418"/>
      <c r="SXK21" s="418"/>
      <c r="SXL21" s="418"/>
      <c r="SXM21" s="418"/>
      <c r="SXN21" s="418"/>
      <c r="SXO21" s="418"/>
      <c r="SXP21" s="418"/>
      <c r="SXQ21" s="418"/>
      <c r="SXR21" s="418"/>
      <c r="SXS21" s="418"/>
      <c r="SXT21" s="418"/>
      <c r="SXU21" s="418"/>
      <c r="SXV21" s="418"/>
      <c r="SXW21" s="418"/>
      <c r="SXX21" s="418"/>
      <c r="SXY21" s="418"/>
      <c r="SXZ21" s="418"/>
      <c r="SYA21" s="418"/>
      <c r="SYB21" s="418"/>
      <c r="SYC21" s="418"/>
      <c r="SYD21" s="418"/>
      <c r="SYE21" s="418"/>
      <c r="SYF21" s="418"/>
      <c r="SYG21" s="418"/>
      <c r="SYH21" s="418"/>
      <c r="SYI21" s="418"/>
      <c r="SYJ21" s="418"/>
      <c r="SYK21" s="418"/>
      <c r="SYL21" s="418"/>
      <c r="SYM21" s="418"/>
      <c r="SYN21" s="418"/>
      <c r="SYO21" s="418"/>
      <c r="SYP21" s="418"/>
      <c r="SYQ21" s="418"/>
      <c r="SYR21" s="418"/>
      <c r="SYS21" s="418"/>
      <c r="SYT21" s="418"/>
      <c r="SYU21" s="418"/>
      <c r="SYV21" s="418"/>
      <c r="SYW21" s="418"/>
      <c r="SYX21" s="418"/>
      <c r="SYY21" s="418"/>
      <c r="SYZ21" s="418"/>
      <c r="SZA21" s="418"/>
      <c r="SZB21" s="418"/>
      <c r="SZC21" s="418"/>
      <c r="SZD21" s="418"/>
      <c r="SZE21" s="418"/>
      <c r="SZF21" s="418"/>
      <c r="SZG21" s="418"/>
      <c r="SZH21" s="418"/>
      <c r="SZI21" s="418"/>
      <c r="SZJ21" s="418"/>
      <c r="SZK21" s="418"/>
      <c r="SZL21" s="418"/>
      <c r="SZM21" s="418"/>
      <c r="SZN21" s="418"/>
      <c r="SZO21" s="418"/>
      <c r="SZP21" s="418"/>
      <c r="SZQ21" s="418"/>
      <c r="SZR21" s="418"/>
      <c r="SZS21" s="418"/>
      <c r="SZT21" s="418"/>
      <c r="SZU21" s="418"/>
      <c r="SZV21" s="418"/>
      <c r="SZW21" s="418"/>
      <c r="SZX21" s="418"/>
      <c r="SZY21" s="418"/>
      <c r="SZZ21" s="418"/>
      <c r="TAA21" s="418"/>
      <c r="TAB21" s="418"/>
      <c r="TAC21" s="418"/>
      <c r="TAD21" s="418"/>
      <c r="TAE21" s="418"/>
      <c r="TAF21" s="418"/>
      <c r="TAG21" s="418"/>
      <c r="TAH21" s="418"/>
      <c r="TAI21" s="418"/>
      <c r="TAJ21" s="418"/>
      <c r="TAK21" s="418"/>
      <c r="TAL21" s="418"/>
      <c r="TAM21" s="418"/>
      <c r="TAN21" s="418"/>
      <c r="TAO21" s="418"/>
      <c r="TAP21" s="418"/>
      <c r="TAQ21" s="418"/>
      <c r="TAR21" s="418"/>
      <c r="TAS21" s="418"/>
      <c r="TAT21" s="418"/>
      <c r="TAU21" s="418"/>
      <c r="TAV21" s="418"/>
      <c r="TAW21" s="418"/>
      <c r="TAX21" s="418"/>
      <c r="TAY21" s="418"/>
      <c r="TAZ21" s="418"/>
      <c r="TBA21" s="418"/>
      <c r="TBB21" s="418"/>
      <c r="TBC21" s="418"/>
      <c r="TBD21" s="418"/>
      <c r="TBE21" s="418"/>
      <c r="TBF21" s="418"/>
      <c r="TBG21" s="418"/>
      <c r="TBH21" s="418"/>
      <c r="TBI21" s="418"/>
      <c r="TBJ21" s="418"/>
      <c r="TBK21" s="418"/>
      <c r="TBL21" s="418"/>
      <c r="TBM21" s="418"/>
      <c r="TBN21" s="418"/>
      <c r="TBO21" s="418"/>
      <c r="TBP21" s="418"/>
      <c r="TBQ21" s="418"/>
      <c r="TBR21" s="418"/>
      <c r="TBS21" s="418"/>
      <c r="TBT21" s="418"/>
      <c r="TBU21" s="418"/>
      <c r="TBV21" s="418"/>
      <c r="TBW21" s="418"/>
      <c r="TBX21" s="418"/>
      <c r="TBY21" s="418"/>
      <c r="TBZ21" s="418"/>
      <c r="TCA21" s="418"/>
      <c r="TCB21" s="418"/>
      <c r="TCC21" s="418"/>
      <c r="TCD21" s="418"/>
      <c r="TCE21" s="418"/>
      <c r="TCF21" s="418"/>
      <c r="TCG21" s="418"/>
      <c r="TCH21" s="418"/>
      <c r="TCI21" s="418"/>
      <c r="TCJ21" s="418"/>
      <c r="TCK21" s="418"/>
      <c r="TCL21" s="418"/>
      <c r="TCM21" s="418"/>
      <c r="TCN21" s="418"/>
      <c r="TCO21" s="418"/>
      <c r="TCP21" s="418"/>
      <c r="TCQ21" s="418"/>
      <c r="TCR21" s="418"/>
      <c r="TCS21" s="418"/>
      <c r="TCT21" s="418"/>
      <c r="TCU21" s="418"/>
      <c r="TCV21" s="418"/>
      <c r="TCW21" s="418"/>
      <c r="TCX21" s="418"/>
      <c r="TCY21" s="418"/>
      <c r="TCZ21" s="418"/>
      <c r="TDA21" s="418"/>
      <c r="TDB21" s="418"/>
      <c r="TDC21" s="418"/>
      <c r="TDD21" s="418"/>
      <c r="TDE21" s="418"/>
      <c r="TDF21" s="418"/>
      <c r="TDG21" s="418"/>
      <c r="TDH21" s="418"/>
      <c r="TDI21" s="418"/>
      <c r="TDJ21" s="418"/>
      <c r="TDK21" s="418"/>
      <c r="TDL21" s="418"/>
      <c r="TDM21" s="418"/>
      <c r="TDN21" s="418"/>
      <c r="TDO21" s="418"/>
      <c r="TDP21" s="418"/>
      <c r="TDQ21" s="418"/>
      <c r="TDR21" s="418"/>
      <c r="TDS21" s="418"/>
      <c r="TDT21" s="418"/>
      <c r="TDU21" s="418"/>
      <c r="TDV21" s="418"/>
      <c r="TDW21" s="418"/>
      <c r="TDX21" s="418"/>
      <c r="TDY21" s="418"/>
      <c r="TDZ21" s="418"/>
      <c r="TEA21" s="418"/>
      <c r="TEB21" s="418"/>
      <c r="TEC21" s="418"/>
      <c r="TED21" s="418"/>
      <c r="TEE21" s="418"/>
      <c r="TEF21" s="418"/>
      <c r="TEG21" s="418"/>
      <c r="TEH21" s="418"/>
      <c r="TEI21" s="418"/>
      <c r="TEJ21" s="418"/>
      <c r="TEK21" s="418"/>
      <c r="TEL21" s="418"/>
      <c r="TEM21" s="418"/>
      <c r="TEN21" s="418"/>
      <c r="TEO21" s="418"/>
      <c r="TEP21" s="418"/>
      <c r="TEQ21" s="418"/>
      <c r="TER21" s="418"/>
      <c r="TES21" s="418"/>
      <c r="TET21" s="418"/>
      <c r="TEU21" s="418"/>
      <c r="TEV21" s="418"/>
      <c r="TEW21" s="418"/>
      <c r="TEX21" s="418"/>
      <c r="TEY21" s="418"/>
      <c r="TEZ21" s="418"/>
      <c r="TFA21" s="418"/>
      <c r="TFB21" s="418"/>
      <c r="TFC21" s="418"/>
      <c r="TFD21" s="418"/>
      <c r="TFE21" s="418"/>
      <c r="TFF21" s="418"/>
      <c r="TFG21" s="418"/>
      <c r="TFH21" s="418"/>
      <c r="TFI21" s="418"/>
      <c r="TFJ21" s="418"/>
      <c r="TFK21" s="418"/>
      <c r="TFL21" s="418"/>
      <c r="TFM21" s="418"/>
      <c r="TFN21" s="418"/>
      <c r="TFO21" s="418"/>
      <c r="TFP21" s="418"/>
      <c r="TFQ21" s="418"/>
      <c r="TFR21" s="418"/>
      <c r="TFS21" s="418"/>
      <c r="TFT21" s="418"/>
      <c r="TFU21" s="418"/>
      <c r="TFV21" s="418"/>
      <c r="TFW21" s="418"/>
      <c r="TFX21" s="418"/>
      <c r="TFY21" s="418"/>
      <c r="TFZ21" s="418"/>
      <c r="TGA21" s="418"/>
      <c r="TGB21" s="418"/>
      <c r="TGC21" s="418"/>
      <c r="TGD21" s="418"/>
      <c r="TGE21" s="418"/>
      <c r="TGF21" s="418"/>
      <c r="TGG21" s="418"/>
      <c r="TGH21" s="418"/>
      <c r="TGI21" s="418"/>
      <c r="TGJ21" s="418"/>
      <c r="TGK21" s="418"/>
      <c r="TGL21" s="418"/>
      <c r="TGM21" s="418"/>
      <c r="TGN21" s="418"/>
      <c r="TGO21" s="418"/>
      <c r="TGP21" s="418"/>
      <c r="TGQ21" s="418"/>
      <c r="TGR21" s="418"/>
      <c r="TGS21" s="418"/>
      <c r="TGT21" s="418"/>
      <c r="TGU21" s="418"/>
      <c r="TGV21" s="418"/>
      <c r="TGW21" s="418"/>
      <c r="TGX21" s="418"/>
      <c r="TGY21" s="418"/>
      <c r="TGZ21" s="418"/>
      <c r="THA21" s="418"/>
      <c r="THB21" s="418"/>
      <c r="THC21" s="418"/>
      <c r="THD21" s="418"/>
      <c r="THE21" s="418"/>
      <c r="THF21" s="418"/>
      <c r="THG21" s="418"/>
      <c r="THH21" s="418"/>
      <c r="THI21" s="418"/>
      <c r="THJ21" s="418"/>
      <c r="THK21" s="418"/>
      <c r="THL21" s="418"/>
      <c r="THM21" s="418"/>
      <c r="THN21" s="418"/>
      <c r="THO21" s="418"/>
      <c r="THP21" s="418"/>
      <c r="THQ21" s="418"/>
      <c r="THR21" s="418"/>
      <c r="THS21" s="418"/>
      <c r="THT21" s="418"/>
      <c r="THU21" s="418"/>
      <c r="THV21" s="418"/>
      <c r="THW21" s="418"/>
      <c r="THX21" s="418"/>
      <c r="THY21" s="418"/>
      <c r="THZ21" s="418"/>
      <c r="TIA21" s="418"/>
      <c r="TIB21" s="418"/>
      <c r="TIC21" s="418"/>
      <c r="TID21" s="418"/>
      <c r="TIE21" s="418"/>
      <c r="TIF21" s="418"/>
      <c r="TIG21" s="418"/>
      <c r="TIH21" s="418"/>
      <c r="TII21" s="418"/>
      <c r="TIJ21" s="418"/>
      <c r="TIK21" s="418"/>
      <c r="TIL21" s="418"/>
      <c r="TIM21" s="418"/>
      <c r="TIN21" s="418"/>
      <c r="TIO21" s="418"/>
      <c r="TIP21" s="418"/>
      <c r="TIQ21" s="418"/>
      <c r="TIR21" s="418"/>
      <c r="TIS21" s="418"/>
      <c r="TIT21" s="418"/>
      <c r="TIU21" s="418"/>
      <c r="TIV21" s="418"/>
      <c r="TIW21" s="418"/>
      <c r="TIX21" s="418"/>
      <c r="TIY21" s="418"/>
      <c r="TIZ21" s="418"/>
      <c r="TJA21" s="418"/>
      <c r="TJB21" s="418"/>
      <c r="TJC21" s="418"/>
      <c r="TJD21" s="418"/>
      <c r="TJE21" s="418"/>
      <c r="TJF21" s="418"/>
      <c r="TJG21" s="418"/>
      <c r="TJH21" s="418"/>
      <c r="TJI21" s="418"/>
      <c r="TJJ21" s="418"/>
      <c r="TJK21" s="418"/>
      <c r="TJL21" s="418"/>
      <c r="TJM21" s="418"/>
      <c r="TJN21" s="418"/>
      <c r="TJO21" s="418"/>
      <c r="TJP21" s="418"/>
      <c r="TJQ21" s="418"/>
      <c r="TJR21" s="418"/>
      <c r="TJS21" s="418"/>
      <c r="TJT21" s="418"/>
      <c r="TJU21" s="418"/>
      <c r="TJV21" s="418"/>
      <c r="TJW21" s="418"/>
      <c r="TJX21" s="418"/>
      <c r="TJY21" s="418"/>
      <c r="TJZ21" s="418"/>
      <c r="TKA21" s="418"/>
      <c r="TKB21" s="418"/>
      <c r="TKC21" s="418"/>
      <c r="TKD21" s="418"/>
      <c r="TKE21" s="418"/>
      <c r="TKF21" s="418"/>
      <c r="TKG21" s="418"/>
      <c r="TKH21" s="418"/>
      <c r="TKI21" s="418"/>
      <c r="TKJ21" s="418"/>
      <c r="TKK21" s="418"/>
      <c r="TKL21" s="418"/>
      <c r="TKM21" s="418"/>
      <c r="TKN21" s="418"/>
      <c r="TKO21" s="418"/>
      <c r="TKP21" s="418"/>
      <c r="TKQ21" s="418"/>
      <c r="TKR21" s="418"/>
      <c r="TKS21" s="418"/>
      <c r="TKT21" s="418"/>
      <c r="TKU21" s="418"/>
      <c r="TKV21" s="418"/>
      <c r="TKW21" s="418"/>
      <c r="TKX21" s="418"/>
      <c r="TKY21" s="418"/>
      <c r="TKZ21" s="418"/>
      <c r="TLA21" s="418"/>
      <c r="TLB21" s="418"/>
      <c r="TLC21" s="418"/>
      <c r="TLD21" s="418"/>
      <c r="TLE21" s="418"/>
      <c r="TLF21" s="418"/>
      <c r="TLG21" s="418"/>
      <c r="TLH21" s="418"/>
      <c r="TLI21" s="418"/>
      <c r="TLJ21" s="418"/>
      <c r="TLK21" s="418"/>
      <c r="TLL21" s="418"/>
      <c r="TLM21" s="418"/>
      <c r="TLN21" s="418"/>
      <c r="TLO21" s="418"/>
      <c r="TLP21" s="418"/>
      <c r="TLQ21" s="418"/>
      <c r="TLR21" s="418"/>
      <c r="TLS21" s="418"/>
      <c r="TLT21" s="418"/>
      <c r="TLU21" s="418"/>
      <c r="TLV21" s="418"/>
      <c r="TLW21" s="418"/>
      <c r="TLX21" s="418"/>
      <c r="TLY21" s="418"/>
      <c r="TLZ21" s="418"/>
      <c r="TMA21" s="418"/>
      <c r="TMB21" s="418"/>
      <c r="TMC21" s="418"/>
      <c r="TMD21" s="418"/>
      <c r="TME21" s="418"/>
      <c r="TMF21" s="418"/>
      <c r="TMG21" s="418"/>
      <c r="TMH21" s="418"/>
      <c r="TMI21" s="418"/>
      <c r="TMJ21" s="418"/>
      <c r="TMK21" s="418"/>
      <c r="TML21" s="418"/>
      <c r="TMM21" s="418"/>
      <c r="TMN21" s="418"/>
      <c r="TMO21" s="418"/>
      <c r="TMP21" s="418"/>
      <c r="TMQ21" s="418"/>
      <c r="TMR21" s="418"/>
      <c r="TMS21" s="418"/>
      <c r="TMT21" s="418"/>
      <c r="TMU21" s="418"/>
      <c r="TMV21" s="418"/>
      <c r="TMW21" s="418"/>
      <c r="TMX21" s="418"/>
      <c r="TMY21" s="418"/>
      <c r="TMZ21" s="418"/>
      <c r="TNA21" s="418"/>
      <c r="TNB21" s="418"/>
      <c r="TNC21" s="418"/>
      <c r="TND21" s="418"/>
      <c r="TNE21" s="418"/>
      <c r="TNF21" s="418"/>
      <c r="TNG21" s="418"/>
      <c r="TNH21" s="418"/>
      <c r="TNI21" s="418"/>
      <c r="TNJ21" s="418"/>
      <c r="TNK21" s="418"/>
      <c r="TNL21" s="418"/>
      <c r="TNM21" s="418"/>
      <c r="TNN21" s="418"/>
      <c r="TNO21" s="418"/>
      <c r="TNP21" s="418"/>
      <c r="TNQ21" s="418"/>
      <c r="TNR21" s="418"/>
      <c r="TNS21" s="418"/>
      <c r="TNT21" s="418"/>
      <c r="TNU21" s="418"/>
      <c r="TNV21" s="418"/>
      <c r="TNW21" s="418"/>
      <c r="TNX21" s="418"/>
      <c r="TNY21" s="418"/>
      <c r="TNZ21" s="418"/>
      <c r="TOA21" s="418"/>
      <c r="TOB21" s="418"/>
      <c r="TOC21" s="418"/>
      <c r="TOD21" s="418"/>
      <c r="TOE21" s="418"/>
      <c r="TOF21" s="418"/>
      <c r="TOG21" s="418"/>
      <c r="TOH21" s="418"/>
      <c r="TOI21" s="418"/>
      <c r="TOJ21" s="418"/>
      <c r="TOK21" s="418"/>
      <c r="TOL21" s="418"/>
      <c r="TOM21" s="418"/>
      <c r="TON21" s="418"/>
      <c r="TOO21" s="418"/>
      <c r="TOP21" s="418"/>
      <c r="TOQ21" s="418"/>
      <c r="TOR21" s="418"/>
      <c r="TOS21" s="418"/>
      <c r="TOT21" s="418"/>
      <c r="TOU21" s="418"/>
      <c r="TOV21" s="418"/>
      <c r="TOW21" s="418"/>
      <c r="TOX21" s="418"/>
      <c r="TOY21" s="418"/>
      <c r="TOZ21" s="418"/>
      <c r="TPA21" s="418"/>
      <c r="TPB21" s="418"/>
      <c r="TPC21" s="418"/>
      <c r="TPD21" s="418"/>
      <c r="TPE21" s="418"/>
      <c r="TPF21" s="418"/>
      <c r="TPG21" s="418"/>
      <c r="TPH21" s="418"/>
      <c r="TPI21" s="418"/>
      <c r="TPJ21" s="418"/>
      <c r="TPK21" s="418"/>
      <c r="TPL21" s="418"/>
      <c r="TPM21" s="418"/>
      <c r="TPN21" s="418"/>
      <c r="TPO21" s="418"/>
      <c r="TPP21" s="418"/>
      <c r="TPQ21" s="418"/>
      <c r="TPR21" s="418"/>
      <c r="TPS21" s="418"/>
      <c r="TPT21" s="418"/>
      <c r="TPU21" s="418"/>
      <c r="TPV21" s="418"/>
      <c r="TPW21" s="418"/>
      <c r="TPX21" s="418"/>
      <c r="TPY21" s="418"/>
      <c r="TPZ21" s="418"/>
      <c r="TQA21" s="418"/>
      <c r="TQB21" s="418"/>
      <c r="TQC21" s="418"/>
      <c r="TQD21" s="418"/>
      <c r="TQE21" s="418"/>
      <c r="TQF21" s="418"/>
      <c r="TQG21" s="418"/>
      <c r="TQH21" s="418"/>
      <c r="TQI21" s="418"/>
      <c r="TQJ21" s="418"/>
      <c r="TQK21" s="418"/>
      <c r="TQL21" s="418"/>
      <c r="TQM21" s="418"/>
      <c r="TQN21" s="418"/>
      <c r="TQO21" s="418"/>
      <c r="TQP21" s="418"/>
      <c r="TQQ21" s="418"/>
      <c r="TQR21" s="418"/>
      <c r="TQS21" s="418"/>
      <c r="TQT21" s="418"/>
      <c r="TQU21" s="418"/>
      <c r="TQV21" s="418"/>
      <c r="TQW21" s="418"/>
      <c r="TQX21" s="418"/>
      <c r="TQY21" s="418"/>
      <c r="TQZ21" s="418"/>
      <c r="TRA21" s="418"/>
      <c r="TRB21" s="418"/>
      <c r="TRC21" s="418"/>
      <c r="TRD21" s="418"/>
      <c r="TRE21" s="418"/>
      <c r="TRF21" s="418"/>
      <c r="TRG21" s="418"/>
      <c r="TRH21" s="418"/>
      <c r="TRI21" s="418"/>
      <c r="TRJ21" s="418"/>
      <c r="TRK21" s="418"/>
      <c r="TRL21" s="418"/>
      <c r="TRM21" s="418"/>
      <c r="TRN21" s="418"/>
      <c r="TRO21" s="418"/>
      <c r="TRP21" s="418"/>
      <c r="TRQ21" s="418"/>
      <c r="TRR21" s="418"/>
      <c r="TRS21" s="418"/>
      <c r="TRT21" s="418"/>
      <c r="TRU21" s="418"/>
      <c r="TRV21" s="418"/>
      <c r="TRW21" s="418"/>
      <c r="TRX21" s="418"/>
      <c r="TRY21" s="418"/>
      <c r="TRZ21" s="418"/>
      <c r="TSA21" s="418"/>
      <c r="TSB21" s="418"/>
      <c r="TSC21" s="418"/>
      <c r="TSD21" s="418"/>
      <c r="TSE21" s="418"/>
      <c r="TSF21" s="418"/>
      <c r="TSG21" s="418"/>
      <c r="TSH21" s="418"/>
      <c r="TSI21" s="418"/>
      <c r="TSJ21" s="418"/>
      <c r="TSK21" s="418"/>
      <c r="TSL21" s="418"/>
      <c r="TSM21" s="418"/>
      <c r="TSN21" s="418"/>
      <c r="TSO21" s="418"/>
      <c r="TSP21" s="418"/>
      <c r="TSQ21" s="418"/>
      <c r="TSR21" s="418"/>
      <c r="TSS21" s="418"/>
      <c r="TST21" s="418"/>
      <c r="TSU21" s="418"/>
      <c r="TSV21" s="418"/>
      <c r="TSW21" s="418"/>
      <c r="TSX21" s="418"/>
      <c r="TSY21" s="418"/>
      <c r="TSZ21" s="418"/>
      <c r="TTA21" s="418"/>
      <c r="TTB21" s="418"/>
      <c r="TTC21" s="418"/>
      <c r="TTD21" s="418"/>
      <c r="TTE21" s="418"/>
      <c r="TTF21" s="418"/>
      <c r="TTG21" s="418"/>
      <c r="TTH21" s="418"/>
      <c r="TTI21" s="418"/>
      <c r="TTJ21" s="418"/>
      <c r="TTK21" s="418"/>
      <c r="TTL21" s="418"/>
      <c r="TTM21" s="418"/>
      <c r="TTN21" s="418"/>
      <c r="TTO21" s="418"/>
      <c r="TTP21" s="418"/>
      <c r="TTQ21" s="418"/>
      <c r="TTR21" s="418"/>
      <c r="TTS21" s="418"/>
      <c r="TTT21" s="418"/>
      <c r="TTU21" s="418"/>
      <c r="TTV21" s="418"/>
      <c r="TTW21" s="418"/>
      <c r="TTX21" s="418"/>
      <c r="TTY21" s="418"/>
      <c r="TTZ21" s="418"/>
      <c r="TUA21" s="418"/>
      <c r="TUB21" s="418"/>
      <c r="TUC21" s="418"/>
      <c r="TUD21" s="418"/>
      <c r="TUE21" s="418"/>
      <c r="TUF21" s="418"/>
      <c r="TUG21" s="418"/>
      <c r="TUH21" s="418"/>
      <c r="TUI21" s="418"/>
      <c r="TUJ21" s="418"/>
      <c r="TUK21" s="418"/>
      <c r="TUL21" s="418"/>
      <c r="TUM21" s="418"/>
      <c r="TUN21" s="418"/>
      <c r="TUO21" s="418"/>
      <c r="TUP21" s="418"/>
      <c r="TUQ21" s="418"/>
      <c r="TUR21" s="418"/>
      <c r="TUS21" s="418"/>
      <c r="TUT21" s="418"/>
      <c r="TUU21" s="418"/>
      <c r="TUV21" s="418"/>
      <c r="TUW21" s="418"/>
      <c r="TUX21" s="418"/>
      <c r="TUY21" s="418"/>
      <c r="TUZ21" s="418"/>
      <c r="TVA21" s="418"/>
      <c r="TVB21" s="418"/>
      <c r="TVC21" s="418"/>
      <c r="TVD21" s="418"/>
      <c r="TVE21" s="418"/>
      <c r="TVF21" s="418"/>
      <c r="TVG21" s="418"/>
      <c r="TVH21" s="418"/>
      <c r="TVI21" s="418"/>
      <c r="TVJ21" s="418"/>
      <c r="TVK21" s="418"/>
      <c r="TVL21" s="418"/>
      <c r="TVM21" s="418"/>
      <c r="TVN21" s="418"/>
      <c r="TVO21" s="418"/>
      <c r="TVP21" s="418"/>
      <c r="TVQ21" s="418"/>
      <c r="TVR21" s="418"/>
      <c r="TVS21" s="418"/>
      <c r="TVT21" s="418"/>
      <c r="TVU21" s="418"/>
      <c r="TVV21" s="418"/>
      <c r="TVW21" s="418"/>
      <c r="TVX21" s="418"/>
      <c r="TVY21" s="418"/>
      <c r="TVZ21" s="418"/>
      <c r="TWA21" s="418"/>
      <c r="TWB21" s="418"/>
      <c r="TWC21" s="418"/>
      <c r="TWD21" s="418"/>
      <c r="TWE21" s="418"/>
      <c r="TWF21" s="418"/>
      <c r="TWG21" s="418"/>
      <c r="TWH21" s="418"/>
      <c r="TWI21" s="418"/>
      <c r="TWJ21" s="418"/>
      <c r="TWK21" s="418"/>
      <c r="TWL21" s="418"/>
      <c r="TWM21" s="418"/>
      <c r="TWN21" s="418"/>
      <c r="TWO21" s="418"/>
      <c r="TWP21" s="418"/>
      <c r="TWQ21" s="418"/>
      <c r="TWR21" s="418"/>
      <c r="TWS21" s="418"/>
      <c r="TWT21" s="418"/>
      <c r="TWU21" s="418"/>
      <c r="TWV21" s="418"/>
      <c r="TWW21" s="418"/>
      <c r="TWX21" s="418"/>
      <c r="TWY21" s="418"/>
      <c r="TWZ21" s="418"/>
      <c r="TXA21" s="418"/>
      <c r="TXB21" s="418"/>
      <c r="TXC21" s="418"/>
      <c r="TXD21" s="418"/>
      <c r="TXE21" s="418"/>
      <c r="TXF21" s="418"/>
      <c r="TXG21" s="418"/>
      <c r="TXH21" s="418"/>
      <c r="TXI21" s="418"/>
      <c r="TXJ21" s="418"/>
      <c r="TXK21" s="418"/>
      <c r="TXL21" s="418"/>
      <c r="TXM21" s="418"/>
      <c r="TXN21" s="418"/>
      <c r="TXO21" s="418"/>
      <c r="TXP21" s="418"/>
      <c r="TXQ21" s="418"/>
      <c r="TXR21" s="418"/>
      <c r="TXS21" s="418"/>
      <c r="TXT21" s="418"/>
      <c r="TXU21" s="418"/>
      <c r="TXV21" s="418"/>
      <c r="TXW21" s="418"/>
      <c r="TXX21" s="418"/>
      <c r="TXY21" s="418"/>
      <c r="TXZ21" s="418"/>
      <c r="TYA21" s="418"/>
      <c r="TYB21" s="418"/>
      <c r="TYC21" s="418"/>
      <c r="TYD21" s="418"/>
      <c r="TYE21" s="418"/>
      <c r="TYF21" s="418"/>
      <c r="TYG21" s="418"/>
      <c r="TYH21" s="418"/>
      <c r="TYI21" s="418"/>
      <c r="TYJ21" s="418"/>
      <c r="TYK21" s="418"/>
      <c r="TYL21" s="418"/>
      <c r="TYM21" s="418"/>
      <c r="TYN21" s="418"/>
      <c r="TYO21" s="418"/>
      <c r="TYP21" s="418"/>
      <c r="TYQ21" s="418"/>
      <c r="TYR21" s="418"/>
      <c r="TYS21" s="418"/>
      <c r="TYT21" s="418"/>
      <c r="TYU21" s="418"/>
      <c r="TYV21" s="418"/>
      <c r="TYW21" s="418"/>
      <c r="TYX21" s="418"/>
      <c r="TYY21" s="418"/>
      <c r="TYZ21" s="418"/>
      <c r="TZA21" s="418"/>
      <c r="TZB21" s="418"/>
      <c r="TZC21" s="418"/>
      <c r="TZD21" s="418"/>
      <c r="TZE21" s="418"/>
      <c r="TZF21" s="418"/>
      <c r="TZG21" s="418"/>
      <c r="TZH21" s="418"/>
      <c r="TZI21" s="418"/>
      <c r="TZJ21" s="418"/>
      <c r="TZK21" s="418"/>
      <c r="TZL21" s="418"/>
      <c r="TZM21" s="418"/>
      <c r="TZN21" s="418"/>
      <c r="TZO21" s="418"/>
      <c r="TZP21" s="418"/>
      <c r="TZQ21" s="418"/>
      <c r="TZR21" s="418"/>
      <c r="TZS21" s="418"/>
      <c r="TZT21" s="418"/>
      <c r="TZU21" s="418"/>
      <c r="TZV21" s="418"/>
      <c r="TZW21" s="418"/>
      <c r="TZX21" s="418"/>
      <c r="TZY21" s="418"/>
      <c r="TZZ21" s="418"/>
      <c r="UAA21" s="418"/>
      <c r="UAB21" s="418"/>
      <c r="UAC21" s="418"/>
      <c r="UAD21" s="418"/>
      <c r="UAE21" s="418"/>
      <c r="UAF21" s="418"/>
      <c r="UAG21" s="418"/>
      <c r="UAH21" s="418"/>
      <c r="UAI21" s="418"/>
      <c r="UAJ21" s="418"/>
      <c r="UAK21" s="418"/>
      <c r="UAL21" s="418"/>
      <c r="UAM21" s="418"/>
      <c r="UAN21" s="418"/>
      <c r="UAO21" s="418"/>
      <c r="UAP21" s="418"/>
      <c r="UAQ21" s="418"/>
      <c r="UAR21" s="418"/>
      <c r="UAS21" s="418"/>
      <c r="UAT21" s="418"/>
      <c r="UAU21" s="418"/>
      <c r="UAV21" s="418"/>
      <c r="UAW21" s="418"/>
      <c r="UAX21" s="418"/>
      <c r="UAY21" s="418"/>
      <c r="UAZ21" s="418"/>
      <c r="UBA21" s="418"/>
      <c r="UBB21" s="418"/>
      <c r="UBC21" s="418"/>
      <c r="UBD21" s="418"/>
      <c r="UBE21" s="418"/>
      <c r="UBF21" s="418"/>
      <c r="UBG21" s="418"/>
      <c r="UBH21" s="418"/>
      <c r="UBI21" s="418"/>
      <c r="UBJ21" s="418"/>
      <c r="UBK21" s="418"/>
      <c r="UBL21" s="418"/>
      <c r="UBM21" s="418"/>
      <c r="UBN21" s="418"/>
      <c r="UBO21" s="418"/>
      <c r="UBP21" s="418"/>
      <c r="UBQ21" s="418"/>
      <c r="UBR21" s="418"/>
      <c r="UBS21" s="418"/>
      <c r="UBT21" s="418"/>
      <c r="UBU21" s="418"/>
      <c r="UBV21" s="418"/>
      <c r="UBW21" s="418"/>
      <c r="UBX21" s="418"/>
      <c r="UBY21" s="418"/>
      <c r="UBZ21" s="418"/>
      <c r="UCA21" s="418"/>
      <c r="UCB21" s="418"/>
      <c r="UCC21" s="418"/>
      <c r="UCD21" s="418"/>
      <c r="UCE21" s="418"/>
      <c r="UCF21" s="418"/>
      <c r="UCG21" s="418"/>
      <c r="UCH21" s="418"/>
      <c r="UCI21" s="418"/>
      <c r="UCJ21" s="418"/>
      <c r="UCK21" s="418"/>
      <c r="UCL21" s="418"/>
      <c r="UCM21" s="418"/>
      <c r="UCN21" s="418"/>
      <c r="UCO21" s="418"/>
      <c r="UCP21" s="418"/>
      <c r="UCQ21" s="418"/>
      <c r="UCR21" s="418"/>
      <c r="UCS21" s="418"/>
      <c r="UCT21" s="418"/>
      <c r="UCU21" s="418"/>
      <c r="UCV21" s="418"/>
      <c r="UCW21" s="418"/>
      <c r="UCX21" s="418"/>
      <c r="UCY21" s="418"/>
      <c r="UCZ21" s="418"/>
      <c r="UDA21" s="418"/>
      <c r="UDB21" s="418"/>
      <c r="UDC21" s="418"/>
      <c r="UDD21" s="418"/>
      <c r="UDE21" s="418"/>
      <c r="UDF21" s="418"/>
      <c r="UDG21" s="418"/>
      <c r="UDH21" s="418"/>
      <c r="UDI21" s="418"/>
      <c r="UDJ21" s="418"/>
      <c r="UDK21" s="418"/>
      <c r="UDL21" s="418"/>
      <c r="UDM21" s="418"/>
      <c r="UDN21" s="418"/>
      <c r="UDO21" s="418"/>
      <c r="UDP21" s="418"/>
      <c r="UDQ21" s="418"/>
      <c r="UDR21" s="418"/>
      <c r="UDS21" s="418"/>
      <c r="UDT21" s="418"/>
      <c r="UDU21" s="418"/>
      <c r="UDV21" s="418"/>
      <c r="UDW21" s="418"/>
      <c r="UDX21" s="418"/>
      <c r="UDY21" s="418"/>
      <c r="UDZ21" s="418"/>
      <c r="UEA21" s="418"/>
      <c r="UEB21" s="418"/>
      <c r="UEC21" s="418"/>
      <c r="UED21" s="418"/>
      <c r="UEE21" s="418"/>
      <c r="UEF21" s="418"/>
      <c r="UEG21" s="418"/>
      <c r="UEH21" s="418"/>
      <c r="UEI21" s="418"/>
      <c r="UEJ21" s="418"/>
      <c r="UEK21" s="418"/>
      <c r="UEL21" s="418"/>
      <c r="UEM21" s="418"/>
      <c r="UEN21" s="418"/>
      <c r="UEO21" s="418"/>
      <c r="UEP21" s="418"/>
      <c r="UEQ21" s="418"/>
      <c r="UER21" s="418"/>
      <c r="UES21" s="418"/>
      <c r="UET21" s="418"/>
      <c r="UEU21" s="418"/>
      <c r="UEV21" s="418"/>
      <c r="UEW21" s="418"/>
      <c r="UEX21" s="418"/>
      <c r="UEY21" s="418"/>
      <c r="UEZ21" s="418"/>
      <c r="UFA21" s="418"/>
      <c r="UFB21" s="418"/>
      <c r="UFC21" s="418"/>
      <c r="UFD21" s="418"/>
      <c r="UFE21" s="418"/>
      <c r="UFF21" s="418"/>
      <c r="UFG21" s="418"/>
      <c r="UFH21" s="418"/>
      <c r="UFI21" s="418"/>
      <c r="UFJ21" s="418"/>
      <c r="UFK21" s="418"/>
      <c r="UFL21" s="418"/>
      <c r="UFM21" s="418"/>
      <c r="UFN21" s="418"/>
      <c r="UFO21" s="418"/>
      <c r="UFP21" s="418"/>
      <c r="UFQ21" s="418"/>
      <c r="UFR21" s="418"/>
      <c r="UFS21" s="418"/>
      <c r="UFT21" s="418"/>
      <c r="UFU21" s="418"/>
      <c r="UFV21" s="418"/>
      <c r="UFW21" s="418"/>
      <c r="UFX21" s="418"/>
      <c r="UFY21" s="418"/>
      <c r="UFZ21" s="418"/>
      <c r="UGA21" s="418"/>
      <c r="UGB21" s="418"/>
      <c r="UGC21" s="418"/>
      <c r="UGD21" s="418"/>
      <c r="UGE21" s="418"/>
      <c r="UGF21" s="418"/>
      <c r="UGG21" s="418"/>
      <c r="UGH21" s="418"/>
      <c r="UGI21" s="418"/>
      <c r="UGJ21" s="418"/>
      <c r="UGK21" s="418"/>
      <c r="UGL21" s="418"/>
      <c r="UGM21" s="418"/>
      <c r="UGN21" s="418"/>
      <c r="UGO21" s="418"/>
      <c r="UGP21" s="418"/>
      <c r="UGQ21" s="418"/>
      <c r="UGR21" s="418"/>
      <c r="UGS21" s="418"/>
      <c r="UGT21" s="418"/>
      <c r="UGU21" s="418"/>
      <c r="UGV21" s="418"/>
      <c r="UGW21" s="418"/>
      <c r="UGX21" s="418"/>
      <c r="UGY21" s="418"/>
      <c r="UGZ21" s="418"/>
      <c r="UHA21" s="418"/>
      <c r="UHB21" s="418"/>
      <c r="UHC21" s="418"/>
      <c r="UHD21" s="418"/>
      <c r="UHE21" s="418"/>
      <c r="UHF21" s="418"/>
      <c r="UHG21" s="418"/>
      <c r="UHH21" s="418"/>
      <c r="UHI21" s="418"/>
      <c r="UHJ21" s="418"/>
      <c r="UHK21" s="418"/>
      <c r="UHL21" s="418"/>
      <c r="UHM21" s="418"/>
      <c r="UHN21" s="418"/>
      <c r="UHO21" s="418"/>
      <c r="UHP21" s="418"/>
      <c r="UHQ21" s="418"/>
      <c r="UHR21" s="418"/>
      <c r="UHS21" s="418"/>
      <c r="UHT21" s="418"/>
      <c r="UHU21" s="418"/>
      <c r="UHV21" s="418"/>
      <c r="UHW21" s="418"/>
      <c r="UHX21" s="418"/>
      <c r="UHY21" s="418"/>
      <c r="UHZ21" s="418"/>
      <c r="UIA21" s="418"/>
      <c r="UIB21" s="418"/>
      <c r="UIC21" s="418"/>
      <c r="UID21" s="418"/>
      <c r="UIE21" s="418"/>
      <c r="UIF21" s="418"/>
      <c r="UIG21" s="418"/>
      <c r="UIH21" s="418"/>
      <c r="UII21" s="418"/>
      <c r="UIJ21" s="418"/>
      <c r="UIK21" s="418"/>
      <c r="UIL21" s="418"/>
      <c r="UIM21" s="418"/>
      <c r="UIN21" s="418"/>
      <c r="UIO21" s="418"/>
      <c r="UIP21" s="418"/>
      <c r="UIQ21" s="418"/>
      <c r="UIR21" s="418"/>
      <c r="UIS21" s="418"/>
      <c r="UIT21" s="418"/>
      <c r="UIU21" s="418"/>
      <c r="UIV21" s="418"/>
      <c r="UIW21" s="418"/>
      <c r="UIX21" s="418"/>
      <c r="UIY21" s="418"/>
      <c r="UIZ21" s="418"/>
      <c r="UJA21" s="418"/>
      <c r="UJB21" s="418"/>
      <c r="UJC21" s="418"/>
      <c r="UJD21" s="418"/>
      <c r="UJE21" s="418"/>
      <c r="UJF21" s="418"/>
      <c r="UJG21" s="418"/>
      <c r="UJH21" s="418"/>
      <c r="UJI21" s="418"/>
      <c r="UJJ21" s="418"/>
      <c r="UJK21" s="418"/>
      <c r="UJL21" s="418"/>
      <c r="UJM21" s="418"/>
      <c r="UJN21" s="418"/>
      <c r="UJO21" s="418"/>
      <c r="UJP21" s="418"/>
      <c r="UJQ21" s="418"/>
      <c r="UJR21" s="418"/>
      <c r="UJS21" s="418"/>
      <c r="UJT21" s="418"/>
      <c r="UJU21" s="418"/>
      <c r="UJV21" s="418"/>
      <c r="UJW21" s="418"/>
      <c r="UJX21" s="418"/>
      <c r="UJY21" s="418"/>
      <c r="UJZ21" s="418"/>
      <c r="UKA21" s="418"/>
      <c r="UKB21" s="418"/>
      <c r="UKC21" s="418"/>
      <c r="UKD21" s="418"/>
      <c r="UKE21" s="418"/>
      <c r="UKF21" s="418"/>
      <c r="UKG21" s="418"/>
      <c r="UKH21" s="418"/>
      <c r="UKI21" s="418"/>
      <c r="UKJ21" s="418"/>
      <c r="UKK21" s="418"/>
      <c r="UKL21" s="418"/>
      <c r="UKM21" s="418"/>
      <c r="UKN21" s="418"/>
      <c r="UKO21" s="418"/>
      <c r="UKP21" s="418"/>
      <c r="UKQ21" s="418"/>
      <c r="UKR21" s="418"/>
      <c r="UKS21" s="418"/>
      <c r="UKT21" s="418"/>
      <c r="UKU21" s="418"/>
      <c r="UKV21" s="418"/>
      <c r="UKW21" s="418"/>
      <c r="UKX21" s="418"/>
      <c r="UKY21" s="418"/>
      <c r="UKZ21" s="418"/>
      <c r="ULA21" s="418"/>
      <c r="ULB21" s="418"/>
      <c r="ULC21" s="418"/>
      <c r="ULD21" s="418"/>
      <c r="ULE21" s="418"/>
      <c r="ULF21" s="418"/>
      <c r="ULG21" s="418"/>
      <c r="ULH21" s="418"/>
      <c r="ULI21" s="418"/>
      <c r="ULJ21" s="418"/>
      <c r="ULK21" s="418"/>
      <c r="ULL21" s="418"/>
      <c r="ULM21" s="418"/>
      <c r="ULN21" s="418"/>
      <c r="ULO21" s="418"/>
      <c r="ULP21" s="418"/>
      <c r="ULQ21" s="418"/>
      <c r="ULR21" s="418"/>
      <c r="ULS21" s="418"/>
      <c r="ULT21" s="418"/>
      <c r="ULU21" s="418"/>
      <c r="ULV21" s="418"/>
      <c r="ULW21" s="418"/>
      <c r="ULX21" s="418"/>
      <c r="ULY21" s="418"/>
      <c r="ULZ21" s="418"/>
      <c r="UMA21" s="418"/>
      <c r="UMB21" s="418"/>
      <c r="UMC21" s="418"/>
      <c r="UMD21" s="418"/>
      <c r="UME21" s="418"/>
      <c r="UMF21" s="418"/>
      <c r="UMG21" s="418"/>
      <c r="UMH21" s="418"/>
      <c r="UMI21" s="418"/>
      <c r="UMJ21" s="418"/>
      <c r="UMK21" s="418"/>
      <c r="UML21" s="418"/>
      <c r="UMM21" s="418"/>
      <c r="UMN21" s="418"/>
      <c r="UMO21" s="418"/>
      <c r="UMP21" s="418"/>
      <c r="UMQ21" s="418"/>
      <c r="UMR21" s="418"/>
      <c r="UMS21" s="418"/>
      <c r="UMT21" s="418"/>
      <c r="UMU21" s="418"/>
      <c r="UMV21" s="418"/>
      <c r="UMW21" s="418"/>
      <c r="UMX21" s="418"/>
      <c r="UMY21" s="418"/>
      <c r="UMZ21" s="418"/>
      <c r="UNA21" s="418"/>
      <c r="UNB21" s="418"/>
      <c r="UNC21" s="418"/>
      <c r="UND21" s="418"/>
      <c r="UNE21" s="418"/>
      <c r="UNF21" s="418"/>
      <c r="UNG21" s="418"/>
      <c r="UNH21" s="418"/>
      <c r="UNI21" s="418"/>
      <c r="UNJ21" s="418"/>
      <c r="UNK21" s="418"/>
      <c r="UNL21" s="418"/>
      <c r="UNM21" s="418"/>
      <c r="UNN21" s="418"/>
      <c r="UNO21" s="418"/>
      <c r="UNP21" s="418"/>
      <c r="UNQ21" s="418"/>
      <c r="UNR21" s="418"/>
      <c r="UNS21" s="418"/>
      <c r="UNT21" s="418"/>
      <c r="UNU21" s="418"/>
      <c r="UNV21" s="418"/>
      <c r="UNW21" s="418"/>
      <c r="UNX21" s="418"/>
      <c r="UNY21" s="418"/>
      <c r="UNZ21" s="418"/>
      <c r="UOA21" s="418"/>
      <c r="UOB21" s="418"/>
      <c r="UOC21" s="418"/>
      <c r="UOD21" s="418"/>
      <c r="UOE21" s="418"/>
      <c r="UOF21" s="418"/>
      <c r="UOG21" s="418"/>
      <c r="UOH21" s="418"/>
      <c r="UOI21" s="418"/>
      <c r="UOJ21" s="418"/>
      <c r="UOK21" s="418"/>
      <c r="UOL21" s="418"/>
      <c r="UOM21" s="418"/>
      <c r="UON21" s="418"/>
      <c r="UOO21" s="418"/>
      <c r="UOP21" s="418"/>
      <c r="UOQ21" s="418"/>
      <c r="UOR21" s="418"/>
      <c r="UOS21" s="418"/>
      <c r="UOT21" s="418"/>
      <c r="UOU21" s="418"/>
      <c r="UOV21" s="418"/>
      <c r="UOW21" s="418"/>
      <c r="UOX21" s="418"/>
      <c r="UOY21" s="418"/>
      <c r="UOZ21" s="418"/>
      <c r="UPA21" s="418"/>
      <c r="UPB21" s="418"/>
      <c r="UPC21" s="418"/>
      <c r="UPD21" s="418"/>
      <c r="UPE21" s="418"/>
      <c r="UPF21" s="418"/>
      <c r="UPG21" s="418"/>
      <c r="UPH21" s="418"/>
      <c r="UPI21" s="418"/>
      <c r="UPJ21" s="418"/>
      <c r="UPK21" s="418"/>
      <c r="UPL21" s="418"/>
      <c r="UPM21" s="418"/>
      <c r="UPN21" s="418"/>
      <c r="UPO21" s="418"/>
      <c r="UPP21" s="418"/>
      <c r="UPQ21" s="418"/>
      <c r="UPR21" s="418"/>
      <c r="UPS21" s="418"/>
      <c r="UPT21" s="418"/>
      <c r="UPU21" s="418"/>
      <c r="UPV21" s="418"/>
      <c r="UPW21" s="418"/>
      <c r="UPX21" s="418"/>
      <c r="UPY21" s="418"/>
      <c r="UPZ21" s="418"/>
      <c r="UQA21" s="418"/>
      <c r="UQB21" s="418"/>
      <c r="UQC21" s="418"/>
      <c r="UQD21" s="418"/>
      <c r="UQE21" s="418"/>
      <c r="UQF21" s="418"/>
      <c r="UQG21" s="418"/>
      <c r="UQH21" s="418"/>
      <c r="UQI21" s="418"/>
      <c r="UQJ21" s="418"/>
      <c r="UQK21" s="418"/>
      <c r="UQL21" s="418"/>
      <c r="UQM21" s="418"/>
      <c r="UQN21" s="418"/>
      <c r="UQO21" s="418"/>
      <c r="UQP21" s="418"/>
      <c r="UQQ21" s="418"/>
      <c r="UQR21" s="418"/>
      <c r="UQS21" s="418"/>
      <c r="UQT21" s="418"/>
      <c r="UQU21" s="418"/>
      <c r="UQV21" s="418"/>
      <c r="UQW21" s="418"/>
      <c r="UQX21" s="418"/>
      <c r="UQY21" s="418"/>
      <c r="UQZ21" s="418"/>
      <c r="URA21" s="418"/>
      <c r="URB21" s="418"/>
      <c r="URC21" s="418"/>
      <c r="URD21" s="418"/>
      <c r="URE21" s="418"/>
      <c r="URF21" s="418"/>
      <c r="URG21" s="418"/>
      <c r="URH21" s="418"/>
      <c r="URI21" s="418"/>
      <c r="URJ21" s="418"/>
      <c r="URK21" s="418"/>
      <c r="URL21" s="418"/>
      <c r="URM21" s="418"/>
      <c r="URN21" s="418"/>
      <c r="URO21" s="418"/>
      <c r="URP21" s="418"/>
      <c r="URQ21" s="418"/>
      <c r="URR21" s="418"/>
      <c r="URS21" s="418"/>
      <c r="URT21" s="418"/>
      <c r="URU21" s="418"/>
      <c r="URV21" s="418"/>
      <c r="URW21" s="418"/>
      <c r="URX21" s="418"/>
      <c r="URY21" s="418"/>
      <c r="URZ21" s="418"/>
      <c r="USA21" s="418"/>
      <c r="USB21" s="418"/>
      <c r="USC21" s="418"/>
      <c r="USD21" s="418"/>
      <c r="USE21" s="418"/>
      <c r="USF21" s="418"/>
      <c r="USG21" s="418"/>
      <c r="USH21" s="418"/>
      <c r="USI21" s="418"/>
      <c r="USJ21" s="418"/>
      <c r="USK21" s="418"/>
      <c r="USL21" s="418"/>
      <c r="USM21" s="418"/>
      <c r="USN21" s="418"/>
      <c r="USO21" s="418"/>
      <c r="USP21" s="418"/>
      <c r="USQ21" s="418"/>
      <c r="USR21" s="418"/>
      <c r="USS21" s="418"/>
      <c r="UST21" s="418"/>
      <c r="USU21" s="418"/>
      <c r="USV21" s="418"/>
      <c r="USW21" s="418"/>
      <c r="USX21" s="418"/>
      <c r="USY21" s="418"/>
      <c r="USZ21" s="418"/>
      <c r="UTA21" s="418"/>
      <c r="UTB21" s="418"/>
      <c r="UTC21" s="418"/>
      <c r="UTD21" s="418"/>
      <c r="UTE21" s="418"/>
      <c r="UTF21" s="418"/>
      <c r="UTG21" s="418"/>
      <c r="UTH21" s="418"/>
      <c r="UTI21" s="418"/>
      <c r="UTJ21" s="418"/>
      <c r="UTK21" s="418"/>
      <c r="UTL21" s="418"/>
      <c r="UTM21" s="418"/>
      <c r="UTN21" s="418"/>
      <c r="UTO21" s="418"/>
      <c r="UTP21" s="418"/>
      <c r="UTQ21" s="418"/>
      <c r="UTR21" s="418"/>
      <c r="UTS21" s="418"/>
      <c r="UTT21" s="418"/>
      <c r="UTU21" s="418"/>
      <c r="UTV21" s="418"/>
      <c r="UTW21" s="418"/>
      <c r="UTX21" s="418"/>
      <c r="UTY21" s="418"/>
      <c r="UTZ21" s="418"/>
      <c r="UUA21" s="418"/>
      <c r="UUB21" s="418"/>
      <c r="UUC21" s="418"/>
      <c r="UUD21" s="418"/>
      <c r="UUE21" s="418"/>
      <c r="UUF21" s="418"/>
      <c r="UUG21" s="418"/>
      <c r="UUH21" s="418"/>
      <c r="UUI21" s="418"/>
      <c r="UUJ21" s="418"/>
      <c r="UUK21" s="418"/>
      <c r="UUL21" s="418"/>
      <c r="UUM21" s="418"/>
      <c r="UUN21" s="418"/>
      <c r="UUO21" s="418"/>
      <c r="UUP21" s="418"/>
      <c r="UUQ21" s="418"/>
      <c r="UUR21" s="418"/>
      <c r="UUS21" s="418"/>
      <c r="UUT21" s="418"/>
      <c r="UUU21" s="418"/>
      <c r="UUV21" s="418"/>
      <c r="UUW21" s="418"/>
      <c r="UUX21" s="418"/>
      <c r="UUY21" s="418"/>
      <c r="UUZ21" s="418"/>
      <c r="UVA21" s="418"/>
      <c r="UVB21" s="418"/>
      <c r="UVC21" s="418"/>
      <c r="UVD21" s="418"/>
      <c r="UVE21" s="418"/>
      <c r="UVF21" s="418"/>
      <c r="UVG21" s="418"/>
      <c r="UVH21" s="418"/>
      <c r="UVI21" s="418"/>
      <c r="UVJ21" s="418"/>
      <c r="UVK21" s="418"/>
      <c r="UVL21" s="418"/>
      <c r="UVM21" s="418"/>
      <c r="UVN21" s="418"/>
      <c r="UVO21" s="418"/>
      <c r="UVP21" s="418"/>
      <c r="UVQ21" s="418"/>
      <c r="UVR21" s="418"/>
      <c r="UVS21" s="418"/>
      <c r="UVT21" s="418"/>
      <c r="UVU21" s="418"/>
      <c r="UVV21" s="418"/>
      <c r="UVW21" s="418"/>
      <c r="UVX21" s="418"/>
      <c r="UVY21" s="418"/>
      <c r="UVZ21" s="418"/>
      <c r="UWA21" s="418"/>
      <c r="UWB21" s="418"/>
      <c r="UWC21" s="418"/>
      <c r="UWD21" s="418"/>
      <c r="UWE21" s="418"/>
      <c r="UWF21" s="418"/>
      <c r="UWG21" s="418"/>
      <c r="UWH21" s="418"/>
      <c r="UWI21" s="418"/>
      <c r="UWJ21" s="418"/>
      <c r="UWK21" s="418"/>
      <c r="UWL21" s="418"/>
      <c r="UWM21" s="418"/>
      <c r="UWN21" s="418"/>
      <c r="UWO21" s="418"/>
      <c r="UWP21" s="418"/>
      <c r="UWQ21" s="418"/>
      <c r="UWR21" s="418"/>
      <c r="UWS21" s="418"/>
      <c r="UWT21" s="418"/>
      <c r="UWU21" s="418"/>
      <c r="UWV21" s="418"/>
      <c r="UWW21" s="418"/>
      <c r="UWX21" s="418"/>
      <c r="UWY21" s="418"/>
      <c r="UWZ21" s="418"/>
      <c r="UXA21" s="418"/>
      <c r="UXB21" s="418"/>
      <c r="UXC21" s="418"/>
      <c r="UXD21" s="418"/>
      <c r="UXE21" s="418"/>
      <c r="UXF21" s="418"/>
      <c r="UXG21" s="418"/>
      <c r="UXH21" s="418"/>
      <c r="UXI21" s="418"/>
      <c r="UXJ21" s="418"/>
      <c r="UXK21" s="418"/>
      <c r="UXL21" s="418"/>
      <c r="UXM21" s="418"/>
      <c r="UXN21" s="418"/>
      <c r="UXO21" s="418"/>
      <c r="UXP21" s="418"/>
      <c r="UXQ21" s="418"/>
      <c r="UXR21" s="418"/>
      <c r="UXS21" s="418"/>
      <c r="UXT21" s="418"/>
      <c r="UXU21" s="418"/>
      <c r="UXV21" s="418"/>
      <c r="UXW21" s="418"/>
      <c r="UXX21" s="418"/>
      <c r="UXY21" s="418"/>
      <c r="UXZ21" s="418"/>
      <c r="UYA21" s="418"/>
      <c r="UYB21" s="418"/>
      <c r="UYC21" s="418"/>
      <c r="UYD21" s="418"/>
      <c r="UYE21" s="418"/>
      <c r="UYF21" s="418"/>
      <c r="UYG21" s="418"/>
      <c r="UYH21" s="418"/>
      <c r="UYI21" s="418"/>
      <c r="UYJ21" s="418"/>
      <c r="UYK21" s="418"/>
      <c r="UYL21" s="418"/>
      <c r="UYM21" s="418"/>
      <c r="UYN21" s="418"/>
      <c r="UYO21" s="418"/>
      <c r="UYP21" s="418"/>
      <c r="UYQ21" s="418"/>
      <c r="UYR21" s="418"/>
      <c r="UYS21" s="418"/>
      <c r="UYT21" s="418"/>
      <c r="UYU21" s="418"/>
      <c r="UYV21" s="418"/>
      <c r="UYW21" s="418"/>
      <c r="UYX21" s="418"/>
      <c r="UYY21" s="418"/>
      <c r="UYZ21" s="418"/>
      <c r="UZA21" s="418"/>
      <c r="UZB21" s="418"/>
      <c r="UZC21" s="418"/>
      <c r="UZD21" s="418"/>
      <c r="UZE21" s="418"/>
      <c r="UZF21" s="418"/>
      <c r="UZG21" s="418"/>
      <c r="UZH21" s="418"/>
      <c r="UZI21" s="418"/>
      <c r="UZJ21" s="418"/>
      <c r="UZK21" s="418"/>
      <c r="UZL21" s="418"/>
      <c r="UZM21" s="418"/>
      <c r="UZN21" s="418"/>
      <c r="UZO21" s="418"/>
      <c r="UZP21" s="418"/>
      <c r="UZQ21" s="418"/>
      <c r="UZR21" s="418"/>
      <c r="UZS21" s="418"/>
      <c r="UZT21" s="418"/>
      <c r="UZU21" s="418"/>
      <c r="UZV21" s="418"/>
      <c r="UZW21" s="418"/>
      <c r="UZX21" s="418"/>
      <c r="UZY21" s="418"/>
      <c r="UZZ21" s="418"/>
      <c r="VAA21" s="418"/>
      <c r="VAB21" s="418"/>
      <c r="VAC21" s="418"/>
      <c r="VAD21" s="418"/>
      <c r="VAE21" s="418"/>
      <c r="VAF21" s="418"/>
      <c r="VAG21" s="418"/>
      <c r="VAH21" s="418"/>
      <c r="VAI21" s="418"/>
      <c r="VAJ21" s="418"/>
      <c r="VAK21" s="418"/>
      <c r="VAL21" s="418"/>
      <c r="VAM21" s="418"/>
      <c r="VAN21" s="418"/>
      <c r="VAO21" s="418"/>
      <c r="VAP21" s="418"/>
      <c r="VAQ21" s="418"/>
      <c r="VAR21" s="418"/>
      <c r="VAS21" s="418"/>
      <c r="VAT21" s="418"/>
      <c r="VAU21" s="418"/>
      <c r="VAV21" s="418"/>
      <c r="VAW21" s="418"/>
      <c r="VAX21" s="418"/>
      <c r="VAY21" s="418"/>
      <c r="VAZ21" s="418"/>
      <c r="VBA21" s="418"/>
      <c r="VBB21" s="418"/>
      <c r="VBC21" s="418"/>
      <c r="VBD21" s="418"/>
      <c r="VBE21" s="418"/>
      <c r="VBF21" s="418"/>
      <c r="VBG21" s="418"/>
      <c r="VBH21" s="418"/>
      <c r="VBI21" s="418"/>
      <c r="VBJ21" s="418"/>
      <c r="VBK21" s="418"/>
      <c r="VBL21" s="418"/>
      <c r="VBM21" s="418"/>
      <c r="VBN21" s="418"/>
      <c r="VBO21" s="418"/>
      <c r="VBP21" s="418"/>
      <c r="VBQ21" s="418"/>
      <c r="VBR21" s="418"/>
      <c r="VBS21" s="418"/>
      <c r="VBT21" s="418"/>
      <c r="VBU21" s="418"/>
      <c r="VBV21" s="418"/>
      <c r="VBW21" s="418"/>
      <c r="VBX21" s="418"/>
      <c r="VBY21" s="418"/>
      <c r="VBZ21" s="418"/>
      <c r="VCA21" s="418"/>
      <c r="VCB21" s="418"/>
      <c r="VCC21" s="418"/>
      <c r="VCD21" s="418"/>
      <c r="VCE21" s="418"/>
      <c r="VCF21" s="418"/>
      <c r="VCG21" s="418"/>
      <c r="VCH21" s="418"/>
      <c r="VCI21" s="418"/>
      <c r="VCJ21" s="418"/>
      <c r="VCK21" s="418"/>
      <c r="VCL21" s="418"/>
      <c r="VCM21" s="418"/>
      <c r="VCN21" s="418"/>
      <c r="VCO21" s="418"/>
      <c r="VCP21" s="418"/>
      <c r="VCQ21" s="418"/>
      <c r="VCR21" s="418"/>
      <c r="VCS21" s="418"/>
      <c r="VCT21" s="418"/>
      <c r="VCU21" s="418"/>
      <c r="VCV21" s="418"/>
      <c r="VCW21" s="418"/>
      <c r="VCX21" s="418"/>
      <c r="VCY21" s="418"/>
      <c r="VCZ21" s="418"/>
      <c r="VDA21" s="418"/>
      <c r="VDB21" s="418"/>
      <c r="VDC21" s="418"/>
      <c r="VDD21" s="418"/>
      <c r="VDE21" s="418"/>
      <c r="VDF21" s="418"/>
      <c r="VDG21" s="418"/>
      <c r="VDH21" s="418"/>
      <c r="VDI21" s="418"/>
      <c r="VDJ21" s="418"/>
      <c r="VDK21" s="418"/>
      <c r="VDL21" s="418"/>
      <c r="VDM21" s="418"/>
      <c r="VDN21" s="418"/>
      <c r="VDO21" s="418"/>
      <c r="VDP21" s="418"/>
      <c r="VDQ21" s="418"/>
      <c r="VDR21" s="418"/>
      <c r="VDS21" s="418"/>
      <c r="VDT21" s="418"/>
      <c r="VDU21" s="418"/>
      <c r="VDV21" s="418"/>
      <c r="VDW21" s="418"/>
      <c r="VDX21" s="418"/>
      <c r="VDY21" s="418"/>
      <c r="VDZ21" s="418"/>
      <c r="VEA21" s="418"/>
      <c r="VEB21" s="418"/>
      <c r="VEC21" s="418"/>
      <c r="VED21" s="418"/>
      <c r="VEE21" s="418"/>
      <c r="VEF21" s="418"/>
      <c r="VEG21" s="418"/>
      <c r="VEH21" s="418"/>
      <c r="VEI21" s="418"/>
      <c r="VEJ21" s="418"/>
      <c r="VEK21" s="418"/>
      <c r="VEL21" s="418"/>
      <c r="VEM21" s="418"/>
      <c r="VEN21" s="418"/>
      <c r="VEO21" s="418"/>
      <c r="VEP21" s="418"/>
      <c r="VEQ21" s="418"/>
      <c r="VER21" s="418"/>
      <c r="VES21" s="418"/>
      <c r="VET21" s="418"/>
      <c r="VEU21" s="418"/>
      <c r="VEV21" s="418"/>
      <c r="VEW21" s="418"/>
      <c r="VEX21" s="418"/>
      <c r="VEY21" s="418"/>
      <c r="VEZ21" s="418"/>
      <c r="VFA21" s="418"/>
      <c r="VFB21" s="418"/>
      <c r="VFC21" s="418"/>
      <c r="VFD21" s="418"/>
      <c r="VFE21" s="418"/>
      <c r="VFF21" s="418"/>
      <c r="VFG21" s="418"/>
      <c r="VFH21" s="418"/>
      <c r="VFI21" s="418"/>
      <c r="VFJ21" s="418"/>
      <c r="VFK21" s="418"/>
      <c r="VFL21" s="418"/>
      <c r="VFM21" s="418"/>
      <c r="VFN21" s="418"/>
      <c r="VFO21" s="418"/>
      <c r="VFP21" s="418"/>
      <c r="VFQ21" s="418"/>
      <c r="VFR21" s="418"/>
      <c r="VFS21" s="418"/>
      <c r="VFT21" s="418"/>
      <c r="VFU21" s="418"/>
      <c r="VFV21" s="418"/>
      <c r="VFW21" s="418"/>
      <c r="VFX21" s="418"/>
      <c r="VFY21" s="418"/>
      <c r="VFZ21" s="418"/>
      <c r="VGA21" s="418"/>
      <c r="VGB21" s="418"/>
      <c r="VGC21" s="418"/>
      <c r="VGD21" s="418"/>
      <c r="VGE21" s="418"/>
      <c r="VGF21" s="418"/>
      <c r="VGG21" s="418"/>
      <c r="VGH21" s="418"/>
      <c r="VGI21" s="418"/>
      <c r="VGJ21" s="418"/>
      <c r="VGK21" s="418"/>
      <c r="VGL21" s="418"/>
      <c r="VGM21" s="418"/>
      <c r="VGN21" s="418"/>
      <c r="VGO21" s="418"/>
      <c r="VGP21" s="418"/>
      <c r="VGQ21" s="418"/>
      <c r="VGR21" s="418"/>
      <c r="VGS21" s="418"/>
      <c r="VGT21" s="418"/>
      <c r="VGU21" s="418"/>
      <c r="VGV21" s="418"/>
      <c r="VGW21" s="418"/>
      <c r="VGX21" s="418"/>
      <c r="VGY21" s="418"/>
      <c r="VGZ21" s="418"/>
      <c r="VHA21" s="418"/>
      <c r="VHB21" s="418"/>
      <c r="VHC21" s="418"/>
      <c r="VHD21" s="418"/>
      <c r="VHE21" s="418"/>
      <c r="VHF21" s="418"/>
      <c r="VHG21" s="418"/>
      <c r="VHH21" s="418"/>
      <c r="VHI21" s="418"/>
      <c r="VHJ21" s="418"/>
      <c r="VHK21" s="418"/>
      <c r="VHL21" s="418"/>
      <c r="VHM21" s="418"/>
      <c r="VHN21" s="418"/>
      <c r="VHO21" s="418"/>
      <c r="VHP21" s="418"/>
      <c r="VHQ21" s="418"/>
      <c r="VHR21" s="418"/>
      <c r="VHS21" s="418"/>
      <c r="VHT21" s="418"/>
      <c r="VHU21" s="418"/>
      <c r="VHV21" s="418"/>
      <c r="VHW21" s="418"/>
      <c r="VHX21" s="418"/>
      <c r="VHY21" s="418"/>
      <c r="VHZ21" s="418"/>
      <c r="VIA21" s="418"/>
      <c r="VIB21" s="418"/>
      <c r="VIC21" s="418"/>
      <c r="VID21" s="418"/>
      <c r="VIE21" s="418"/>
      <c r="VIF21" s="418"/>
      <c r="VIG21" s="418"/>
      <c r="VIH21" s="418"/>
      <c r="VII21" s="418"/>
      <c r="VIJ21" s="418"/>
      <c r="VIK21" s="418"/>
      <c r="VIL21" s="418"/>
      <c r="VIM21" s="418"/>
      <c r="VIN21" s="418"/>
      <c r="VIO21" s="418"/>
      <c r="VIP21" s="418"/>
      <c r="VIQ21" s="418"/>
      <c r="VIR21" s="418"/>
      <c r="VIS21" s="418"/>
      <c r="VIT21" s="418"/>
      <c r="VIU21" s="418"/>
      <c r="VIV21" s="418"/>
      <c r="VIW21" s="418"/>
      <c r="VIX21" s="418"/>
      <c r="VIY21" s="418"/>
      <c r="VIZ21" s="418"/>
      <c r="VJA21" s="418"/>
      <c r="VJB21" s="418"/>
      <c r="VJC21" s="418"/>
      <c r="VJD21" s="418"/>
      <c r="VJE21" s="418"/>
      <c r="VJF21" s="418"/>
      <c r="VJG21" s="418"/>
      <c r="VJH21" s="418"/>
      <c r="VJI21" s="418"/>
      <c r="VJJ21" s="418"/>
      <c r="VJK21" s="418"/>
      <c r="VJL21" s="418"/>
      <c r="VJM21" s="418"/>
      <c r="VJN21" s="418"/>
      <c r="VJO21" s="418"/>
      <c r="VJP21" s="418"/>
      <c r="VJQ21" s="418"/>
      <c r="VJR21" s="418"/>
      <c r="VJS21" s="418"/>
      <c r="VJT21" s="418"/>
      <c r="VJU21" s="418"/>
      <c r="VJV21" s="418"/>
      <c r="VJW21" s="418"/>
      <c r="VJX21" s="418"/>
      <c r="VJY21" s="418"/>
      <c r="VJZ21" s="418"/>
      <c r="VKA21" s="418"/>
      <c r="VKB21" s="418"/>
      <c r="VKC21" s="418"/>
      <c r="VKD21" s="418"/>
      <c r="VKE21" s="418"/>
      <c r="VKF21" s="418"/>
      <c r="VKG21" s="418"/>
      <c r="VKH21" s="418"/>
      <c r="VKI21" s="418"/>
      <c r="VKJ21" s="418"/>
      <c r="VKK21" s="418"/>
      <c r="VKL21" s="418"/>
      <c r="VKM21" s="418"/>
      <c r="VKN21" s="418"/>
      <c r="VKO21" s="418"/>
      <c r="VKP21" s="418"/>
      <c r="VKQ21" s="418"/>
      <c r="VKR21" s="418"/>
      <c r="VKS21" s="418"/>
      <c r="VKT21" s="418"/>
      <c r="VKU21" s="418"/>
      <c r="VKV21" s="418"/>
      <c r="VKW21" s="418"/>
      <c r="VKX21" s="418"/>
      <c r="VKY21" s="418"/>
      <c r="VKZ21" s="418"/>
      <c r="VLA21" s="418"/>
      <c r="VLB21" s="418"/>
      <c r="VLC21" s="418"/>
      <c r="VLD21" s="418"/>
      <c r="VLE21" s="418"/>
      <c r="VLF21" s="418"/>
      <c r="VLG21" s="418"/>
      <c r="VLH21" s="418"/>
      <c r="VLI21" s="418"/>
      <c r="VLJ21" s="418"/>
      <c r="VLK21" s="418"/>
      <c r="VLL21" s="418"/>
      <c r="VLM21" s="418"/>
      <c r="VLN21" s="418"/>
      <c r="VLO21" s="418"/>
      <c r="VLP21" s="418"/>
      <c r="VLQ21" s="418"/>
      <c r="VLR21" s="418"/>
      <c r="VLS21" s="418"/>
      <c r="VLT21" s="418"/>
      <c r="VLU21" s="418"/>
      <c r="VLV21" s="418"/>
      <c r="VLW21" s="418"/>
      <c r="VLX21" s="418"/>
      <c r="VLY21" s="418"/>
      <c r="VLZ21" s="418"/>
      <c r="VMA21" s="418"/>
      <c r="VMB21" s="418"/>
      <c r="VMC21" s="418"/>
      <c r="VMD21" s="418"/>
      <c r="VME21" s="418"/>
      <c r="VMF21" s="418"/>
      <c r="VMG21" s="418"/>
      <c r="VMH21" s="418"/>
      <c r="VMI21" s="418"/>
      <c r="VMJ21" s="418"/>
      <c r="VMK21" s="418"/>
      <c r="VML21" s="418"/>
      <c r="VMM21" s="418"/>
      <c r="VMN21" s="418"/>
      <c r="VMO21" s="418"/>
      <c r="VMP21" s="418"/>
      <c r="VMQ21" s="418"/>
      <c r="VMR21" s="418"/>
      <c r="VMS21" s="418"/>
      <c r="VMT21" s="418"/>
      <c r="VMU21" s="418"/>
      <c r="VMV21" s="418"/>
      <c r="VMW21" s="418"/>
      <c r="VMX21" s="418"/>
      <c r="VMY21" s="418"/>
      <c r="VMZ21" s="418"/>
      <c r="VNA21" s="418"/>
      <c r="VNB21" s="418"/>
      <c r="VNC21" s="418"/>
      <c r="VND21" s="418"/>
      <c r="VNE21" s="418"/>
      <c r="VNF21" s="418"/>
      <c r="VNG21" s="418"/>
      <c r="VNH21" s="418"/>
      <c r="VNI21" s="418"/>
      <c r="VNJ21" s="418"/>
      <c r="VNK21" s="418"/>
      <c r="VNL21" s="418"/>
      <c r="VNM21" s="418"/>
      <c r="VNN21" s="418"/>
      <c r="VNO21" s="418"/>
      <c r="VNP21" s="418"/>
      <c r="VNQ21" s="418"/>
      <c r="VNR21" s="418"/>
      <c r="VNS21" s="418"/>
      <c r="VNT21" s="418"/>
      <c r="VNU21" s="418"/>
      <c r="VNV21" s="418"/>
      <c r="VNW21" s="418"/>
      <c r="VNX21" s="418"/>
      <c r="VNY21" s="418"/>
      <c r="VNZ21" s="418"/>
      <c r="VOA21" s="418"/>
      <c r="VOB21" s="418"/>
      <c r="VOC21" s="418"/>
      <c r="VOD21" s="418"/>
      <c r="VOE21" s="418"/>
      <c r="VOF21" s="418"/>
      <c r="VOG21" s="418"/>
      <c r="VOH21" s="418"/>
      <c r="VOI21" s="418"/>
      <c r="VOJ21" s="418"/>
      <c r="VOK21" s="418"/>
      <c r="VOL21" s="418"/>
      <c r="VOM21" s="418"/>
      <c r="VON21" s="418"/>
      <c r="VOO21" s="418"/>
      <c r="VOP21" s="418"/>
      <c r="VOQ21" s="418"/>
      <c r="VOR21" s="418"/>
      <c r="VOS21" s="418"/>
      <c r="VOT21" s="418"/>
      <c r="VOU21" s="418"/>
      <c r="VOV21" s="418"/>
      <c r="VOW21" s="418"/>
      <c r="VOX21" s="418"/>
      <c r="VOY21" s="418"/>
      <c r="VOZ21" s="418"/>
      <c r="VPA21" s="418"/>
      <c r="VPB21" s="418"/>
      <c r="VPC21" s="418"/>
      <c r="VPD21" s="418"/>
      <c r="VPE21" s="418"/>
      <c r="VPF21" s="418"/>
      <c r="VPG21" s="418"/>
      <c r="VPH21" s="418"/>
      <c r="VPI21" s="418"/>
      <c r="VPJ21" s="418"/>
      <c r="VPK21" s="418"/>
      <c r="VPL21" s="418"/>
      <c r="VPM21" s="418"/>
      <c r="VPN21" s="418"/>
      <c r="VPO21" s="418"/>
      <c r="VPP21" s="418"/>
      <c r="VPQ21" s="418"/>
      <c r="VPR21" s="418"/>
      <c r="VPS21" s="418"/>
      <c r="VPT21" s="418"/>
      <c r="VPU21" s="418"/>
      <c r="VPV21" s="418"/>
      <c r="VPW21" s="418"/>
      <c r="VPX21" s="418"/>
      <c r="VPY21" s="418"/>
      <c r="VPZ21" s="418"/>
      <c r="VQA21" s="418"/>
      <c r="VQB21" s="418"/>
      <c r="VQC21" s="418"/>
      <c r="VQD21" s="418"/>
      <c r="VQE21" s="418"/>
      <c r="VQF21" s="418"/>
      <c r="VQG21" s="418"/>
      <c r="VQH21" s="418"/>
      <c r="VQI21" s="418"/>
      <c r="VQJ21" s="418"/>
      <c r="VQK21" s="418"/>
      <c r="VQL21" s="418"/>
      <c r="VQM21" s="418"/>
      <c r="VQN21" s="418"/>
      <c r="VQO21" s="418"/>
      <c r="VQP21" s="418"/>
      <c r="VQQ21" s="418"/>
      <c r="VQR21" s="418"/>
      <c r="VQS21" s="418"/>
      <c r="VQT21" s="418"/>
      <c r="VQU21" s="418"/>
      <c r="VQV21" s="418"/>
      <c r="VQW21" s="418"/>
      <c r="VQX21" s="418"/>
      <c r="VQY21" s="418"/>
      <c r="VQZ21" s="418"/>
      <c r="VRA21" s="418"/>
      <c r="VRB21" s="418"/>
      <c r="VRC21" s="418"/>
      <c r="VRD21" s="418"/>
      <c r="VRE21" s="418"/>
      <c r="VRF21" s="418"/>
      <c r="VRG21" s="418"/>
      <c r="VRH21" s="418"/>
      <c r="VRI21" s="418"/>
      <c r="VRJ21" s="418"/>
      <c r="VRK21" s="418"/>
      <c r="VRL21" s="418"/>
      <c r="VRM21" s="418"/>
      <c r="VRN21" s="418"/>
      <c r="VRO21" s="418"/>
      <c r="VRP21" s="418"/>
      <c r="VRQ21" s="418"/>
      <c r="VRR21" s="418"/>
      <c r="VRS21" s="418"/>
      <c r="VRT21" s="418"/>
      <c r="VRU21" s="418"/>
      <c r="VRV21" s="418"/>
      <c r="VRW21" s="418"/>
      <c r="VRX21" s="418"/>
      <c r="VRY21" s="418"/>
      <c r="VRZ21" s="418"/>
      <c r="VSA21" s="418"/>
      <c r="VSB21" s="418"/>
      <c r="VSC21" s="418"/>
      <c r="VSD21" s="418"/>
      <c r="VSE21" s="418"/>
      <c r="VSF21" s="418"/>
      <c r="VSG21" s="418"/>
      <c r="VSH21" s="418"/>
      <c r="VSI21" s="418"/>
      <c r="VSJ21" s="418"/>
      <c r="VSK21" s="418"/>
      <c r="VSL21" s="418"/>
      <c r="VSM21" s="418"/>
      <c r="VSN21" s="418"/>
      <c r="VSO21" s="418"/>
      <c r="VSP21" s="418"/>
      <c r="VSQ21" s="418"/>
      <c r="VSR21" s="418"/>
      <c r="VSS21" s="418"/>
      <c r="VST21" s="418"/>
      <c r="VSU21" s="418"/>
      <c r="VSV21" s="418"/>
      <c r="VSW21" s="418"/>
      <c r="VSX21" s="418"/>
      <c r="VSY21" s="418"/>
      <c r="VSZ21" s="418"/>
      <c r="VTA21" s="418"/>
      <c r="VTB21" s="418"/>
      <c r="VTC21" s="418"/>
      <c r="VTD21" s="418"/>
      <c r="VTE21" s="418"/>
      <c r="VTF21" s="418"/>
      <c r="VTG21" s="418"/>
      <c r="VTH21" s="418"/>
      <c r="VTI21" s="418"/>
      <c r="VTJ21" s="418"/>
      <c r="VTK21" s="418"/>
      <c r="VTL21" s="418"/>
      <c r="VTM21" s="418"/>
      <c r="VTN21" s="418"/>
      <c r="VTO21" s="418"/>
      <c r="VTP21" s="418"/>
      <c r="VTQ21" s="418"/>
      <c r="VTR21" s="418"/>
      <c r="VTS21" s="418"/>
      <c r="VTT21" s="418"/>
      <c r="VTU21" s="418"/>
      <c r="VTV21" s="418"/>
      <c r="VTW21" s="418"/>
      <c r="VTX21" s="418"/>
      <c r="VTY21" s="418"/>
      <c r="VTZ21" s="418"/>
      <c r="VUA21" s="418"/>
      <c r="VUB21" s="418"/>
      <c r="VUC21" s="418"/>
      <c r="VUD21" s="418"/>
      <c r="VUE21" s="418"/>
      <c r="VUF21" s="418"/>
      <c r="VUG21" s="418"/>
      <c r="VUH21" s="418"/>
      <c r="VUI21" s="418"/>
      <c r="VUJ21" s="418"/>
      <c r="VUK21" s="418"/>
      <c r="VUL21" s="418"/>
      <c r="VUM21" s="418"/>
      <c r="VUN21" s="418"/>
      <c r="VUO21" s="418"/>
      <c r="VUP21" s="418"/>
      <c r="VUQ21" s="418"/>
      <c r="VUR21" s="418"/>
      <c r="VUS21" s="418"/>
      <c r="VUT21" s="418"/>
      <c r="VUU21" s="418"/>
      <c r="VUV21" s="418"/>
      <c r="VUW21" s="418"/>
      <c r="VUX21" s="418"/>
      <c r="VUY21" s="418"/>
      <c r="VUZ21" s="418"/>
      <c r="VVA21" s="418"/>
      <c r="VVB21" s="418"/>
      <c r="VVC21" s="418"/>
      <c r="VVD21" s="418"/>
      <c r="VVE21" s="418"/>
      <c r="VVF21" s="418"/>
      <c r="VVG21" s="418"/>
      <c r="VVH21" s="418"/>
      <c r="VVI21" s="418"/>
      <c r="VVJ21" s="418"/>
      <c r="VVK21" s="418"/>
      <c r="VVL21" s="418"/>
      <c r="VVM21" s="418"/>
      <c r="VVN21" s="418"/>
      <c r="VVO21" s="418"/>
      <c r="VVP21" s="418"/>
      <c r="VVQ21" s="418"/>
      <c r="VVR21" s="418"/>
      <c r="VVS21" s="418"/>
      <c r="VVT21" s="418"/>
      <c r="VVU21" s="418"/>
      <c r="VVV21" s="418"/>
      <c r="VVW21" s="418"/>
      <c r="VVX21" s="418"/>
      <c r="VVY21" s="418"/>
      <c r="VVZ21" s="418"/>
      <c r="VWA21" s="418"/>
      <c r="VWB21" s="418"/>
      <c r="VWC21" s="418"/>
      <c r="VWD21" s="418"/>
      <c r="VWE21" s="418"/>
      <c r="VWF21" s="418"/>
      <c r="VWG21" s="418"/>
      <c r="VWH21" s="418"/>
      <c r="VWI21" s="418"/>
      <c r="VWJ21" s="418"/>
      <c r="VWK21" s="418"/>
      <c r="VWL21" s="418"/>
      <c r="VWM21" s="418"/>
      <c r="VWN21" s="418"/>
      <c r="VWO21" s="418"/>
      <c r="VWP21" s="418"/>
      <c r="VWQ21" s="418"/>
      <c r="VWR21" s="418"/>
      <c r="VWS21" s="418"/>
      <c r="VWT21" s="418"/>
      <c r="VWU21" s="418"/>
      <c r="VWV21" s="418"/>
      <c r="VWW21" s="418"/>
      <c r="VWX21" s="418"/>
      <c r="VWY21" s="418"/>
      <c r="VWZ21" s="418"/>
      <c r="VXA21" s="418"/>
      <c r="VXB21" s="418"/>
      <c r="VXC21" s="418"/>
      <c r="VXD21" s="418"/>
      <c r="VXE21" s="418"/>
      <c r="VXF21" s="418"/>
      <c r="VXG21" s="418"/>
      <c r="VXH21" s="418"/>
      <c r="VXI21" s="418"/>
      <c r="VXJ21" s="418"/>
      <c r="VXK21" s="418"/>
      <c r="VXL21" s="418"/>
      <c r="VXM21" s="418"/>
      <c r="VXN21" s="418"/>
      <c r="VXO21" s="418"/>
      <c r="VXP21" s="418"/>
      <c r="VXQ21" s="418"/>
      <c r="VXR21" s="418"/>
      <c r="VXS21" s="418"/>
      <c r="VXT21" s="418"/>
      <c r="VXU21" s="418"/>
      <c r="VXV21" s="418"/>
      <c r="VXW21" s="418"/>
      <c r="VXX21" s="418"/>
      <c r="VXY21" s="418"/>
      <c r="VXZ21" s="418"/>
      <c r="VYA21" s="418"/>
      <c r="VYB21" s="418"/>
      <c r="VYC21" s="418"/>
      <c r="VYD21" s="418"/>
      <c r="VYE21" s="418"/>
      <c r="VYF21" s="418"/>
      <c r="VYG21" s="418"/>
      <c r="VYH21" s="418"/>
      <c r="VYI21" s="418"/>
      <c r="VYJ21" s="418"/>
      <c r="VYK21" s="418"/>
      <c r="VYL21" s="418"/>
      <c r="VYM21" s="418"/>
      <c r="VYN21" s="418"/>
      <c r="VYO21" s="418"/>
      <c r="VYP21" s="418"/>
      <c r="VYQ21" s="418"/>
      <c r="VYR21" s="418"/>
      <c r="VYS21" s="418"/>
      <c r="VYT21" s="418"/>
      <c r="VYU21" s="418"/>
      <c r="VYV21" s="418"/>
      <c r="VYW21" s="418"/>
      <c r="VYX21" s="418"/>
      <c r="VYY21" s="418"/>
      <c r="VYZ21" s="418"/>
      <c r="VZA21" s="418"/>
      <c r="VZB21" s="418"/>
      <c r="VZC21" s="418"/>
      <c r="VZD21" s="418"/>
      <c r="VZE21" s="418"/>
      <c r="VZF21" s="418"/>
      <c r="VZG21" s="418"/>
      <c r="VZH21" s="418"/>
      <c r="VZI21" s="418"/>
      <c r="VZJ21" s="418"/>
      <c r="VZK21" s="418"/>
      <c r="VZL21" s="418"/>
      <c r="VZM21" s="418"/>
      <c r="VZN21" s="418"/>
      <c r="VZO21" s="418"/>
      <c r="VZP21" s="418"/>
      <c r="VZQ21" s="418"/>
      <c r="VZR21" s="418"/>
      <c r="VZS21" s="418"/>
      <c r="VZT21" s="418"/>
      <c r="VZU21" s="418"/>
      <c r="VZV21" s="418"/>
      <c r="VZW21" s="418"/>
      <c r="VZX21" s="418"/>
      <c r="VZY21" s="418"/>
      <c r="VZZ21" s="418"/>
      <c r="WAA21" s="418"/>
      <c r="WAB21" s="418"/>
      <c r="WAC21" s="418"/>
      <c r="WAD21" s="418"/>
      <c r="WAE21" s="418"/>
      <c r="WAF21" s="418"/>
      <c r="WAG21" s="418"/>
      <c r="WAH21" s="418"/>
      <c r="WAI21" s="418"/>
      <c r="WAJ21" s="418"/>
      <c r="WAK21" s="418"/>
      <c r="WAL21" s="418"/>
      <c r="WAM21" s="418"/>
      <c r="WAN21" s="418"/>
      <c r="WAO21" s="418"/>
      <c r="WAP21" s="418"/>
      <c r="WAQ21" s="418"/>
      <c r="WAR21" s="418"/>
      <c r="WAS21" s="418"/>
      <c r="WAT21" s="418"/>
      <c r="WAU21" s="418"/>
      <c r="WAV21" s="418"/>
      <c r="WAW21" s="418"/>
      <c r="WAX21" s="418"/>
      <c r="WAY21" s="418"/>
      <c r="WAZ21" s="418"/>
      <c r="WBA21" s="418"/>
      <c r="WBB21" s="418"/>
      <c r="WBC21" s="418"/>
      <c r="WBD21" s="418"/>
      <c r="WBE21" s="418"/>
      <c r="WBF21" s="418"/>
      <c r="WBG21" s="418"/>
      <c r="WBH21" s="418"/>
      <c r="WBI21" s="418"/>
      <c r="WBJ21" s="418"/>
      <c r="WBK21" s="418"/>
      <c r="WBL21" s="418"/>
      <c r="WBM21" s="418"/>
      <c r="WBN21" s="418"/>
      <c r="WBO21" s="418"/>
      <c r="WBP21" s="418"/>
      <c r="WBQ21" s="418"/>
      <c r="WBR21" s="418"/>
      <c r="WBS21" s="418"/>
      <c r="WBT21" s="418"/>
      <c r="WBU21" s="418"/>
      <c r="WBV21" s="418"/>
      <c r="WBW21" s="418"/>
      <c r="WBX21" s="418"/>
      <c r="WBY21" s="418"/>
      <c r="WBZ21" s="418"/>
      <c r="WCA21" s="418"/>
      <c r="WCB21" s="418"/>
      <c r="WCC21" s="418"/>
      <c r="WCD21" s="418"/>
      <c r="WCE21" s="418"/>
      <c r="WCF21" s="418"/>
      <c r="WCG21" s="418"/>
      <c r="WCH21" s="418"/>
      <c r="WCI21" s="418"/>
      <c r="WCJ21" s="418"/>
      <c r="WCK21" s="418"/>
      <c r="WCL21" s="418"/>
      <c r="WCM21" s="418"/>
      <c r="WCN21" s="418"/>
      <c r="WCO21" s="418"/>
      <c r="WCP21" s="418"/>
      <c r="WCQ21" s="418"/>
      <c r="WCR21" s="418"/>
      <c r="WCS21" s="418"/>
      <c r="WCT21" s="418"/>
      <c r="WCU21" s="418"/>
      <c r="WCV21" s="418"/>
      <c r="WCW21" s="418"/>
      <c r="WCX21" s="418"/>
      <c r="WCY21" s="418"/>
      <c r="WCZ21" s="418"/>
      <c r="WDA21" s="418"/>
      <c r="WDB21" s="418"/>
      <c r="WDC21" s="418"/>
      <c r="WDD21" s="418"/>
      <c r="WDE21" s="418"/>
      <c r="WDF21" s="418"/>
      <c r="WDG21" s="418"/>
      <c r="WDH21" s="418"/>
      <c r="WDI21" s="418"/>
      <c r="WDJ21" s="418"/>
      <c r="WDK21" s="418"/>
      <c r="WDL21" s="418"/>
      <c r="WDM21" s="418"/>
      <c r="WDN21" s="418"/>
      <c r="WDO21" s="418"/>
      <c r="WDP21" s="418"/>
      <c r="WDQ21" s="418"/>
      <c r="WDR21" s="418"/>
      <c r="WDS21" s="418"/>
      <c r="WDT21" s="418"/>
      <c r="WDU21" s="418"/>
      <c r="WDV21" s="418"/>
      <c r="WDW21" s="418"/>
      <c r="WDX21" s="418"/>
      <c r="WDY21" s="418"/>
      <c r="WDZ21" s="418"/>
      <c r="WEA21" s="418"/>
      <c r="WEB21" s="418"/>
      <c r="WEC21" s="418"/>
      <c r="WED21" s="418"/>
      <c r="WEE21" s="418"/>
      <c r="WEF21" s="418"/>
      <c r="WEG21" s="418"/>
      <c r="WEH21" s="418"/>
      <c r="WEI21" s="418"/>
      <c r="WEJ21" s="418"/>
      <c r="WEK21" s="418"/>
      <c r="WEL21" s="418"/>
      <c r="WEM21" s="418"/>
      <c r="WEN21" s="418"/>
      <c r="WEO21" s="418"/>
      <c r="WEP21" s="418"/>
      <c r="WEQ21" s="418"/>
      <c r="WER21" s="418"/>
      <c r="WES21" s="418"/>
      <c r="WET21" s="418"/>
      <c r="WEU21" s="418"/>
      <c r="WEV21" s="418"/>
      <c r="WEW21" s="418"/>
      <c r="WEX21" s="418"/>
      <c r="WEY21" s="418"/>
      <c r="WEZ21" s="418"/>
      <c r="WFA21" s="418"/>
      <c r="WFB21" s="418"/>
      <c r="WFC21" s="418"/>
      <c r="WFD21" s="418"/>
      <c r="WFE21" s="418"/>
      <c r="WFF21" s="418"/>
      <c r="WFG21" s="418"/>
      <c r="WFH21" s="418"/>
      <c r="WFI21" s="418"/>
      <c r="WFJ21" s="418"/>
      <c r="WFK21" s="418"/>
      <c r="WFL21" s="418"/>
      <c r="WFM21" s="418"/>
      <c r="WFN21" s="418"/>
      <c r="WFO21" s="418"/>
      <c r="WFP21" s="418"/>
      <c r="WFQ21" s="418"/>
      <c r="WFR21" s="418"/>
      <c r="WFS21" s="418"/>
      <c r="WFT21" s="418"/>
      <c r="WFU21" s="418"/>
      <c r="WFV21" s="418"/>
      <c r="WFW21" s="418"/>
      <c r="WFX21" s="418"/>
      <c r="WFY21" s="418"/>
      <c r="WFZ21" s="418"/>
      <c r="WGA21" s="418"/>
      <c r="WGB21" s="418"/>
      <c r="WGC21" s="418"/>
      <c r="WGD21" s="418"/>
      <c r="WGE21" s="418"/>
      <c r="WGF21" s="418"/>
      <c r="WGG21" s="418"/>
      <c r="WGH21" s="418"/>
      <c r="WGI21" s="418"/>
      <c r="WGJ21" s="418"/>
      <c r="WGK21" s="418"/>
      <c r="WGL21" s="418"/>
      <c r="WGM21" s="418"/>
      <c r="WGN21" s="418"/>
      <c r="WGO21" s="418"/>
      <c r="WGP21" s="418"/>
      <c r="WGQ21" s="418"/>
      <c r="WGR21" s="418"/>
      <c r="WGS21" s="418"/>
      <c r="WGT21" s="418"/>
      <c r="WGU21" s="418"/>
      <c r="WGV21" s="418"/>
      <c r="WGW21" s="418"/>
      <c r="WGX21" s="418"/>
      <c r="WGY21" s="418"/>
      <c r="WGZ21" s="418"/>
      <c r="WHA21" s="418"/>
      <c r="WHB21" s="418"/>
      <c r="WHC21" s="418"/>
      <c r="WHD21" s="418"/>
      <c r="WHE21" s="418"/>
      <c r="WHF21" s="418"/>
      <c r="WHG21" s="418"/>
      <c r="WHH21" s="418"/>
      <c r="WHI21" s="418"/>
      <c r="WHJ21" s="418"/>
      <c r="WHK21" s="418"/>
      <c r="WHL21" s="418"/>
      <c r="WHM21" s="418"/>
      <c r="WHN21" s="418"/>
      <c r="WHO21" s="418"/>
      <c r="WHP21" s="418"/>
      <c r="WHQ21" s="418"/>
      <c r="WHR21" s="418"/>
      <c r="WHS21" s="418"/>
      <c r="WHT21" s="418"/>
      <c r="WHU21" s="418"/>
      <c r="WHV21" s="418"/>
      <c r="WHW21" s="418"/>
      <c r="WHX21" s="418"/>
      <c r="WHY21" s="418"/>
      <c r="WHZ21" s="418"/>
      <c r="WIA21" s="418"/>
      <c r="WIB21" s="418"/>
      <c r="WIC21" s="418"/>
      <c r="WID21" s="418"/>
      <c r="WIE21" s="418"/>
      <c r="WIF21" s="418"/>
      <c r="WIG21" s="418"/>
      <c r="WIH21" s="418"/>
      <c r="WII21" s="418"/>
      <c r="WIJ21" s="418"/>
      <c r="WIK21" s="418"/>
      <c r="WIL21" s="418"/>
      <c r="WIM21" s="418"/>
      <c r="WIN21" s="418"/>
      <c r="WIO21" s="418"/>
      <c r="WIP21" s="418"/>
      <c r="WIQ21" s="418"/>
      <c r="WIR21" s="418"/>
      <c r="WIS21" s="418"/>
      <c r="WIT21" s="418"/>
      <c r="WIU21" s="418"/>
      <c r="WIV21" s="418"/>
      <c r="WIW21" s="418"/>
      <c r="WIX21" s="418"/>
      <c r="WIY21" s="418"/>
      <c r="WIZ21" s="418"/>
      <c r="WJA21" s="418"/>
      <c r="WJB21" s="418"/>
      <c r="WJC21" s="418"/>
      <c r="WJD21" s="418"/>
      <c r="WJE21" s="418"/>
      <c r="WJF21" s="418"/>
      <c r="WJG21" s="418"/>
      <c r="WJH21" s="418"/>
      <c r="WJI21" s="418"/>
      <c r="WJJ21" s="418"/>
      <c r="WJK21" s="418"/>
      <c r="WJL21" s="418"/>
      <c r="WJM21" s="418"/>
      <c r="WJN21" s="418"/>
      <c r="WJO21" s="418"/>
      <c r="WJP21" s="418"/>
      <c r="WJQ21" s="418"/>
      <c r="WJR21" s="418"/>
      <c r="WJS21" s="418"/>
      <c r="WJT21" s="418"/>
      <c r="WJU21" s="418"/>
      <c r="WJV21" s="418"/>
      <c r="WJW21" s="418"/>
      <c r="WJX21" s="418"/>
      <c r="WJY21" s="418"/>
      <c r="WJZ21" s="418"/>
      <c r="WKA21" s="418"/>
      <c r="WKB21" s="418"/>
      <c r="WKC21" s="418"/>
      <c r="WKD21" s="418"/>
      <c r="WKE21" s="418"/>
      <c r="WKF21" s="418"/>
      <c r="WKG21" s="418"/>
      <c r="WKH21" s="418"/>
      <c r="WKI21" s="418"/>
      <c r="WKJ21" s="418"/>
      <c r="WKK21" s="418"/>
      <c r="WKL21" s="418"/>
      <c r="WKM21" s="418"/>
      <c r="WKN21" s="418"/>
      <c r="WKO21" s="418"/>
      <c r="WKP21" s="418"/>
      <c r="WKQ21" s="418"/>
      <c r="WKR21" s="418"/>
      <c r="WKS21" s="418"/>
      <c r="WKT21" s="418"/>
      <c r="WKU21" s="418"/>
      <c r="WKV21" s="418"/>
      <c r="WKW21" s="418"/>
      <c r="WKX21" s="418"/>
      <c r="WKY21" s="418"/>
      <c r="WKZ21" s="418"/>
      <c r="WLA21" s="418"/>
      <c r="WLB21" s="418"/>
      <c r="WLC21" s="418"/>
      <c r="WLD21" s="418"/>
      <c r="WLE21" s="418"/>
      <c r="WLF21" s="418"/>
      <c r="WLG21" s="418"/>
      <c r="WLH21" s="418"/>
      <c r="WLI21" s="418"/>
      <c r="WLJ21" s="418"/>
      <c r="WLK21" s="418"/>
      <c r="WLL21" s="418"/>
      <c r="WLM21" s="418"/>
      <c r="WLN21" s="418"/>
      <c r="WLO21" s="418"/>
      <c r="WLP21" s="418"/>
      <c r="WLQ21" s="418"/>
      <c r="WLR21" s="418"/>
      <c r="WLS21" s="418"/>
      <c r="WLT21" s="418"/>
      <c r="WLU21" s="418"/>
      <c r="WLV21" s="418"/>
      <c r="WLW21" s="418"/>
      <c r="WLX21" s="418"/>
      <c r="WLY21" s="418"/>
      <c r="WLZ21" s="418"/>
      <c r="WMA21" s="418"/>
      <c r="WMB21" s="418"/>
      <c r="WMC21" s="418"/>
      <c r="WMD21" s="418"/>
      <c r="WME21" s="418"/>
      <c r="WMF21" s="418"/>
      <c r="WMG21" s="418"/>
      <c r="WMH21" s="418"/>
      <c r="WMI21" s="418"/>
      <c r="WMJ21" s="418"/>
      <c r="WMK21" s="418"/>
      <c r="WML21" s="418"/>
      <c r="WMM21" s="418"/>
      <c r="WMN21" s="418"/>
      <c r="WMO21" s="418"/>
      <c r="WMP21" s="418"/>
      <c r="WMQ21" s="418"/>
      <c r="WMR21" s="418"/>
      <c r="WMS21" s="418"/>
      <c r="WMT21" s="418"/>
      <c r="WMU21" s="418"/>
      <c r="WMV21" s="418"/>
      <c r="WMW21" s="418"/>
      <c r="WMX21" s="418"/>
      <c r="WMY21" s="418"/>
      <c r="WMZ21" s="418"/>
      <c r="WNA21" s="418"/>
      <c r="WNB21" s="418"/>
      <c r="WNC21" s="418"/>
      <c r="WND21" s="418"/>
      <c r="WNE21" s="418"/>
      <c r="WNF21" s="418"/>
      <c r="WNG21" s="418"/>
      <c r="WNH21" s="418"/>
      <c r="WNI21" s="418"/>
      <c r="WNJ21" s="418"/>
      <c r="WNK21" s="418"/>
      <c r="WNL21" s="418"/>
      <c r="WNM21" s="418"/>
      <c r="WNN21" s="418"/>
      <c r="WNO21" s="418"/>
      <c r="WNP21" s="418"/>
      <c r="WNQ21" s="418"/>
      <c r="WNR21" s="418"/>
      <c r="WNS21" s="418"/>
      <c r="WNT21" s="418"/>
      <c r="WNU21" s="418"/>
      <c r="WNV21" s="418"/>
      <c r="WNW21" s="418"/>
      <c r="WNX21" s="418"/>
      <c r="WNY21" s="418"/>
      <c r="WNZ21" s="418"/>
      <c r="WOA21" s="418"/>
      <c r="WOB21" s="418"/>
      <c r="WOC21" s="418"/>
      <c r="WOD21" s="418"/>
      <c r="WOE21" s="418"/>
      <c r="WOF21" s="418"/>
      <c r="WOG21" s="418"/>
      <c r="WOH21" s="418"/>
      <c r="WOI21" s="418"/>
      <c r="WOJ21" s="418"/>
      <c r="WOK21" s="418"/>
      <c r="WOL21" s="418"/>
      <c r="WOM21" s="418"/>
      <c r="WON21" s="418"/>
      <c r="WOO21" s="418"/>
      <c r="WOP21" s="418"/>
      <c r="WOQ21" s="418"/>
      <c r="WOR21" s="418"/>
      <c r="WOS21" s="418"/>
      <c r="WOT21" s="418"/>
      <c r="WOU21" s="418"/>
      <c r="WOV21" s="418"/>
      <c r="WOW21" s="418"/>
      <c r="WOX21" s="418"/>
      <c r="WOY21" s="418"/>
      <c r="WOZ21" s="418"/>
      <c r="WPA21" s="418"/>
      <c r="WPB21" s="418"/>
      <c r="WPC21" s="418"/>
      <c r="WPD21" s="418"/>
      <c r="WPE21" s="418"/>
      <c r="WPF21" s="418"/>
      <c r="WPG21" s="418"/>
      <c r="WPH21" s="418"/>
      <c r="WPI21" s="418"/>
      <c r="WPJ21" s="418"/>
      <c r="WPK21" s="418"/>
      <c r="WPL21" s="418"/>
      <c r="WPM21" s="418"/>
      <c r="WPN21" s="418"/>
      <c r="WPO21" s="418"/>
      <c r="WPP21" s="418"/>
      <c r="WPQ21" s="418"/>
      <c r="WPR21" s="418"/>
      <c r="WPS21" s="418"/>
      <c r="WPT21" s="418"/>
      <c r="WPU21" s="418"/>
      <c r="WPV21" s="418"/>
      <c r="WPW21" s="418"/>
      <c r="WPX21" s="418"/>
      <c r="WPY21" s="418"/>
      <c r="WPZ21" s="418"/>
      <c r="WQA21" s="418"/>
      <c r="WQB21" s="418"/>
      <c r="WQC21" s="418"/>
      <c r="WQD21" s="418"/>
      <c r="WQE21" s="418"/>
      <c r="WQF21" s="418"/>
      <c r="WQG21" s="418"/>
      <c r="WQH21" s="418"/>
      <c r="WQI21" s="418"/>
      <c r="WQJ21" s="418"/>
      <c r="WQK21" s="418"/>
      <c r="WQL21" s="418"/>
      <c r="WQM21" s="418"/>
      <c r="WQN21" s="418"/>
      <c r="WQO21" s="418"/>
      <c r="WQP21" s="418"/>
      <c r="WQQ21" s="418"/>
      <c r="WQR21" s="418"/>
      <c r="WQS21" s="418"/>
      <c r="WQT21" s="418"/>
      <c r="WQU21" s="418"/>
      <c r="WQV21" s="418"/>
      <c r="WQW21" s="418"/>
      <c r="WQX21" s="418"/>
      <c r="WQY21" s="418"/>
      <c r="WQZ21" s="418"/>
      <c r="WRA21" s="418"/>
      <c r="WRB21" s="418"/>
      <c r="WRC21" s="418"/>
      <c r="WRD21" s="418"/>
      <c r="WRE21" s="418"/>
      <c r="WRF21" s="418"/>
      <c r="WRG21" s="418"/>
      <c r="WRH21" s="418"/>
      <c r="WRI21" s="418"/>
      <c r="WRJ21" s="418"/>
      <c r="WRK21" s="418"/>
      <c r="WRL21" s="418"/>
      <c r="WRM21" s="418"/>
      <c r="WRN21" s="418"/>
      <c r="WRO21" s="418"/>
      <c r="WRP21" s="418"/>
      <c r="WRQ21" s="418"/>
      <c r="WRR21" s="418"/>
      <c r="WRS21" s="418"/>
      <c r="WRT21" s="418"/>
      <c r="WRU21" s="418"/>
      <c r="WRV21" s="418"/>
      <c r="WRW21" s="418"/>
      <c r="WRX21" s="418"/>
      <c r="WRY21" s="418"/>
      <c r="WRZ21" s="418"/>
      <c r="WSA21" s="418"/>
      <c r="WSB21" s="418"/>
      <c r="WSC21" s="418"/>
      <c r="WSD21" s="418"/>
      <c r="WSE21" s="418"/>
      <c r="WSF21" s="418"/>
      <c r="WSG21" s="418"/>
      <c r="WSH21" s="418"/>
      <c r="WSI21" s="418"/>
      <c r="WSJ21" s="418"/>
      <c r="WSK21" s="418"/>
      <c r="WSL21" s="418"/>
      <c r="WSM21" s="418"/>
      <c r="WSN21" s="418"/>
      <c r="WSO21" s="418"/>
      <c r="WSP21" s="418"/>
      <c r="WSQ21" s="418"/>
      <c r="WSR21" s="418"/>
      <c r="WSS21" s="418"/>
      <c r="WST21" s="418"/>
      <c r="WSU21" s="418"/>
      <c r="WSV21" s="418"/>
      <c r="WSW21" s="418"/>
      <c r="WSX21" s="418"/>
      <c r="WSY21" s="418"/>
      <c r="WSZ21" s="418"/>
      <c r="WTA21" s="418"/>
      <c r="WTB21" s="418"/>
      <c r="WTC21" s="418"/>
      <c r="WTD21" s="418"/>
      <c r="WTE21" s="418"/>
      <c r="WTF21" s="418"/>
      <c r="WTG21" s="418"/>
      <c r="WTH21" s="418"/>
      <c r="WTI21" s="418"/>
      <c r="WTJ21" s="418"/>
      <c r="WTK21" s="418"/>
      <c r="WTL21" s="418"/>
      <c r="WTM21" s="418"/>
      <c r="WTN21" s="418"/>
      <c r="WTO21" s="418"/>
      <c r="WTP21" s="418"/>
      <c r="WTQ21" s="418"/>
      <c r="WTR21" s="418"/>
      <c r="WTS21" s="418"/>
      <c r="WTT21" s="418"/>
      <c r="WTU21" s="418"/>
      <c r="WTV21" s="418"/>
      <c r="WTW21" s="418"/>
      <c r="WTX21" s="418"/>
      <c r="WTY21" s="418"/>
      <c r="WTZ21" s="418"/>
      <c r="WUA21" s="418"/>
      <c r="WUB21" s="418"/>
      <c r="WUC21" s="418"/>
      <c r="WUD21" s="418"/>
      <c r="WUE21" s="418"/>
      <c r="WUF21" s="418"/>
      <c r="WUG21" s="418"/>
      <c r="WUH21" s="418"/>
      <c r="WUI21" s="418"/>
      <c r="WUJ21" s="418"/>
      <c r="WUK21" s="418"/>
      <c r="WUL21" s="418"/>
      <c r="WUM21" s="418"/>
      <c r="WUN21" s="418"/>
      <c r="WUO21" s="418"/>
      <c r="WUP21" s="418"/>
      <c r="WUQ21" s="418"/>
      <c r="WUR21" s="418"/>
      <c r="WUS21" s="418"/>
      <c r="WUT21" s="418"/>
      <c r="WUU21" s="418"/>
      <c r="WUV21" s="418"/>
      <c r="WUW21" s="418"/>
      <c r="WUX21" s="418"/>
      <c r="WUY21" s="418"/>
      <c r="WUZ21" s="418"/>
      <c r="WVA21" s="418"/>
      <c r="WVB21" s="418"/>
      <c r="WVC21" s="418"/>
      <c r="WVD21" s="418"/>
      <c r="WVE21" s="418"/>
      <c r="WVF21" s="418"/>
      <c r="WVG21" s="418"/>
      <c r="WVH21" s="418"/>
      <c r="WVI21" s="418"/>
      <c r="WVJ21" s="418"/>
      <c r="WVK21" s="418"/>
      <c r="WVL21" s="418"/>
      <c r="WVM21" s="418"/>
      <c r="WVN21" s="418"/>
      <c r="WVO21" s="418"/>
      <c r="WVP21" s="418"/>
      <c r="WVQ21" s="418"/>
      <c r="WVR21" s="418"/>
      <c r="WVS21" s="418"/>
      <c r="WVT21" s="418"/>
      <c r="WVU21" s="418"/>
      <c r="WVV21" s="418"/>
      <c r="WVW21" s="418"/>
      <c r="WVX21" s="418"/>
      <c r="WVY21" s="418"/>
      <c r="WVZ21" s="418"/>
      <c r="WWA21" s="418"/>
      <c r="WWB21" s="418"/>
      <c r="WWC21" s="418"/>
      <c r="WWD21" s="418"/>
      <c r="WWE21" s="418"/>
      <c r="WWF21" s="418"/>
      <c r="WWG21" s="418"/>
      <c r="WWH21" s="418"/>
      <c r="WWI21" s="418"/>
      <c r="WWJ21" s="418"/>
      <c r="WWK21" s="418"/>
      <c r="WWL21" s="418"/>
      <c r="WWM21" s="418"/>
      <c r="WWN21" s="418"/>
      <c r="WWO21" s="418"/>
      <c r="WWP21" s="418"/>
      <c r="WWQ21" s="418"/>
      <c r="WWR21" s="418"/>
      <c r="WWS21" s="418"/>
      <c r="WWT21" s="418"/>
      <c r="WWU21" s="418"/>
      <c r="WWV21" s="418"/>
      <c r="WWW21" s="418"/>
      <c r="WWX21" s="418"/>
      <c r="WWY21" s="418"/>
      <c r="WWZ21" s="418"/>
      <c r="WXA21" s="418"/>
      <c r="WXB21" s="418"/>
      <c r="WXC21" s="418"/>
      <c r="WXD21" s="418"/>
      <c r="WXE21" s="418"/>
      <c r="WXF21" s="418"/>
      <c r="WXG21" s="418"/>
      <c r="WXH21" s="418"/>
      <c r="WXI21" s="418"/>
      <c r="WXJ21" s="418"/>
      <c r="WXK21" s="418"/>
      <c r="WXL21" s="418"/>
      <c r="WXM21" s="418"/>
      <c r="WXN21" s="418"/>
      <c r="WXO21" s="418"/>
      <c r="WXP21" s="418"/>
      <c r="WXQ21" s="418"/>
      <c r="WXR21" s="418"/>
      <c r="WXS21" s="418"/>
      <c r="WXT21" s="418"/>
      <c r="WXU21" s="418"/>
      <c r="WXV21" s="418"/>
      <c r="WXW21" s="418"/>
      <c r="WXX21" s="418"/>
      <c r="WXY21" s="418"/>
      <c r="WXZ21" s="418"/>
      <c r="WYA21" s="418"/>
      <c r="WYB21" s="418"/>
      <c r="WYC21" s="418"/>
      <c r="WYD21" s="418"/>
      <c r="WYE21" s="418"/>
      <c r="WYF21" s="418"/>
      <c r="WYG21" s="418"/>
      <c r="WYH21" s="418"/>
      <c r="WYI21" s="418"/>
      <c r="WYJ21" s="418"/>
      <c r="WYK21" s="418"/>
      <c r="WYL21" s="418"/>
      <c r="WYM21" s="418"/>
      <c r="WYN21" s="418"/>
      <c r="WYO21" s="418"/>
      <c r="WYP21" s="418"/>
      <c r="WYQ21" s="418"/>
      <c r="WYR21" s="418"/>
      <c r="WYS21" s="418"/>
      <c r="WYT21" s="418"/>
      <c r="WYU21" s="418"/>
      <c r="WYV21" s="418"/>
      <c r="WYW21" s="418"/>
      <c r="WYX21" s="418"/>
      <c r="WYY21" s="418"/>
      <c r="WYZ21" s="418"/>
      <c r="WZA21" s="418"/>
      <c r="WZB21" s="418"/>
      <c r="WZC21" s="418"/>
      <c r="WZD21" s="418"/>
      <c r="WZE21" s="418"/>
      <c r="WZF21" s="418"/>
      <c r="WZG21" s="418"/>
      <c r="WZH21" s="418"/>
      <c r="WZI21" s="418"/>
      <c r="WZJ21" s="418"/>
      <c r="WZK21" s="418"/>
      <c r="WZL21" s="418"/>
      <c r="WZM21" s="418"/>
      <c r="WZN21" s="418"/>
      <c r="WZO21" s="418"/>
      <c r="WZP21" s="418"/>
      <c r="WZQ21" s="418"/>
      <c r="WZR21" s="418"/>
      <c r="WZS21" s="418"/>
      <c r="WZT21" s="418"/>
      <c r="WZU21" s="418"/>
      <c r="WZV21" s="418"/>
      <c r="WZW21" s="418"/>
      <c r="WZX21" s="418"/>
      <c r="WZY21" s="418"/>
      <c r="WZZ21" s="418"/>
      <c r="XAA21" s="418"/>
      <c r="XAB21" s="418"/>
      <c r="XAC21" s="418"/>
      <c r="XAD21" s="418"/>
      <c r="XAE21" s="418"/>
      <c r="XAF21" s="418"/>
      <c r="XAG21" s="418"/>
      <c r="XAH21" s="418"/>
      <c r="XAI21" s="418"/>
      <c r="XAJ21" s="418"/>
      <c r="XAK21" s="418"/>
      <c r="XAL21" s="418"/>
      <c r="XAM21" s="418"/>
      <c r="XAN21" s="418"/>
      <c r="XAO21" s="418"/>
      <c r="XAP21" s="418"/>
      <c r="XAQ21" s="418"/>
      <c r="XAR21" s="418"/>
      <c r="XAS21" s="418"/>
      <c r="XAT21" s="418"/>
      <c r="XAU21" s="418"/>
      <c r="XAV21" s="418"/>
      <c r="XAW21" s="418"/>
      <c r="XAX21" s="418"/>
      <c r="XAY21" s="418"/>
      <c r="XAZ21" s="418"/>
      <c r="XBA21" s="418"/>
      <c r="XBB21" s="418"/>
      <c r="XBC21" s="418"/>
      <c r="XBD21" s="418"/>
      <c r="XBE21" s="418"/>
      <c r="XBF21" s="418"/>
      <c r="XBG21" s="418"/>
      <c r="XBH21" s="418"/>
      <c r="XBI21" s="418"/>
      <c r="XBJ21" s="418"/>
      <c r="XBK21" s="418"/>
      <c r="XBL21" s="418"/>
      <c r="XBM21" s="418"/>
      <c r="XBN21" s="418"/>
      <c r="XBO21" s="418"/>
      <c r="XBP21" s="418"/>
      <c r="XBQ21" s="418"/>
      <c r="XBR21" s="418"/>
      <c r="XBS21" s="418"/>
      <c r="XBT21" s="418"/>
      <c r="XBU21" s="418"/>
      <c r="XBV21" s="418"/>
      <c r="XBW21" s="418"/>
      <c r="XBX21" s="418"/>
      <c r="XBY21" s="418"/>
      <c r="XBZ21" s="418"/>
      <c r="XCA21" s="418"/>
      <c r="XCB21" s="418"/>
      <c r="XCC21" s="418"/>
      <c r="XCD21" s="418"/>
      <c r="XCE21" s="418"/>
      <c r="XCF21" s="418"/>
      <c r="XCG21" s="418"/>
      <c r="XCH21" s="418"/>
      <c r="XCI21" s="418"/>
      <c r="XCJ21" s="418"/>
      <c r="XCK21" s="418"/>
      <c r="XCL21" s="418"/>
      <c r="XCM21" s="418"/>
      <c r="XCN21" s="418"/>
      <c r="XCO21" s="418"/>
      <c r="XCP21" s="418"/>
      <c r="XCQ21" s="418"/>
      <c r="XCR21" s="418"/>
      <c r="XCS21" s="418"/>
      <c r="XCT21" s="418"/>
      <c r="XCU21" s="418"/>
      <c r="XCV21" s="418"/>
      <c r="XCW21" s="418"/>
      <c r="XCX21" s="418"/>
      <c r="XCY21" s="418"/>
      <c r="XCZ21" s="418"/>
      <c r="XDA21" s="418"/>
      <c r="XDB21" s="418"/>
      <c r="XDC21" s="418"/>
      <c r="XDD21" s="418"/>
      <c r="XDE21" s="418"/>
      <c r="XDF21" s="418"/>
      <c r="XDG21" s="418"/>
      <c r="XDH21" s="418"/>
      <c r="XDI21" s="418"/>
      <c r="XDJ21" s="418"/>
      <c r="XDK21" s="418"/>
      <c r="XDL21" s="418"/>
      <c r="XDM21" s="418"/>
      <c r="XDN21" s="418"/>
      <c r="XDO21" s="418"/>
      <c r="XDP21" s="418"/>
      <c r="XDQ21" s="418"/>
      <c r="XDR21" s="418"/>
      <c r="XDS21" s="418"/>
      <c r="XDT21" s="418"/>
      <c r="XDU21" s="418"/>
      <c r="XDV21" s="418"/>
      <c r="XDW21" s="418"/>
      <c r="XDX21" s="418"/>
      <c r="XDY21" s="418"/>
      <c r="XDZ21" s="418"/>
      <c r="XEA21" s="418"/>
      <c r="XEB21" s="418"/>
      <c r="XEC21" s="418"/>
      <c r="XED21" s="418"/>
      <c r="XEE21" s="418"/>
      <c r="XEF21" s="418"/>
      <c r="XEG21" s="418"/>
      <c r="XEH21" s="418"/>
      <c r="XEI21" s="418"/>
      <c r="XEJ21" s="418"/>
      <c r="XEK21" s="418"/>
      <c r="XEL21" s="418"/>
      <c r="XEM21" s="418"/>
      <c r="XEN21" s="418"/>
      <c r="XEO21" s="418"/>
      <c r="XEP21" s="418"/>
      <c r="XEQ21" s="418"/>
      <c r="XER21" s="418"/>
      <c r="XES21" s="418"/>
      <c r="XET21" s="418"/>
      <c r="XEU21" s="418"/>
      <c r="XEV21" s="418"/>
      <c r="XEW21" s="418"/>
      <c r="XEX21" s="418"/>
      <c r="XEY21" s="418"/>
      <c r="XEZ21" s="418"/>
      <c r="XFA21" s="418"/>
      <c r="XFB21" s="418"/>
      <c r="XFC21" s="418"/>
      <c r="XFD21" s="418"/>
    </row>
    <row r="22" spans="1:16384" s="376" customFormat="1" ht="15" x14ac:dyDescent="0.2">
      <c r="A22" s="419" t="s">
        <v>941</v>
      </c>
      <c r="B22" s="419"/>
      <c r="C22" s="419"/>
      <c r="D22" s="419"/>
      <c r="E22" s="419"/>
      <c r="F22" s="419"/>
      <c r="G22" s="419"/>
      <c r="H22" s="419"/>
      <c r="I22" s="419"/>
      <c r="J22" s="419"/>
      <c r="K22" s="418"/>
      <c r="L22" s="418"/>
      <c r="M22" s="418"/>
      <c r="N22" s="418"/>
      <c r="O22" s="418"/>
      <c r="P22" s="418"/>
      <c r="Q22" s="418"/>
      <c r="R22" s="418"/>
      <c r="S22" s="418"/>
      <c r="T22" s="418"/>
      <c r="U22" s="418"/>
      <c r="V22" s="418"/>
      <c r="W22" s="418"/>
      <c r="X22" s="418"/>
      <c r="Y22" s="418"/>
      <c r="Z22" s="418"/>
      <c r="AA22" s="418"/>
      <c r="AB22" s="418"/>
      <c r="AC22" s="418"/>
      <c r="AD22" s="418"/>
      <c r="AE22" s="418"/>
      <c r="AF22" s="418"/>
      <c r="AG22" s="418"/>
      <c r="AH22" s="418"/>
      <c r="AI22" s="418"/>
      <c r="AJ22" s="418"/>
      <c r="AK22" s="418"/>
      <c r="AL22" s="418"/>
      <c r="AM22" s="418"/>
      <c r="AN22" s="418"/>
      <c r="AO22" s="418"/>
      <c r="AP22" s="418"/>
      <c r="AQ22" s="418"/>
      <c r="AR22" s="418"/>
      <c r="AS22" s="418"/>
      <c r="AT22" s="418"/>
      <c r="AU22" s="418"/>
      <c r="AV22" s="418"/>
      <c r="AW22" s="418"/>
      <c r="AX22" s="418"/>
      <c r="AY22" s="418"/>
      <c r="AZ22" s="418"/>
      <c r="BA22" s="418"/>
      <c r="BB22" s="418"/>
      <c r="BC22" s="418"/>
      <c r="BD22" s="418"/>
      <c r="BE22" s="418"/>
      <c r="BF22" s="418"/>
      <c r="BG22" s="418"/>
      <c r="BH22" s="418"/>
      <c r="BI22" s="418"/>
      <c r="BJ22" s="418"/>
      <c r="BK22" s="418"/>
      <c r="BL22" s="418"/>
      <c r="BM22" s="418"/>
      <c r="BN22" s="418"/>
      <c r="BO22" s="418"/>
      <c r="BP22" s="418"/>
      <c r="BQ22" s="418"/>
      <c r="BR22" s="418"/>
      <c r="BS22" s="418"/>
      <c r="BT22" s="418"/>
      <c r="BU22" s="418"/>
      <c r="BV22" s="418"/>
      <c r="BW22" s="418"/>
      <c r="BX22" s="418"/>
      <c r="BY22" s="418"/>
      <c r="BZ22" s="418"/>
      <c r="CA22" s="418"/>
      <c r="CB22" s="418"/>
      <c r="CC22" s="418"/>
      <c r="CD22" s="418"/>
      <c r="CE22" s="418"/>
      <c r="CF22" s="418"/>
      <c r="CG22" s="418"/>
      <c r="CH22" s="418"/>
      <c r="CI22" s="418"/>
      <c r="CJ22" s="418"/>
      <c r="CK22" s="418"/>
      <c r="CL22" s="418"/>
      <c r="CM22" s="418"/>
      <c r="CN22" s="418"/>
      <c r="CO22" s="418"/>
      <c r="CP22" s="418"/>
      <c r="CQ22" s="418"/>
      <c r="CR22" s="418"/>
      <c r="CS22" s="418"/>
      <c r="CT22" s="418"/>
      <c r="CU22" s="418"/>
      <c r="CV22" s="418"/>
      <c r="CW22" s="418"/>
      <c r="CX22" s="418"/>
      <c r="CY22" s="418"/>
      <c r="CZ22" s="418"/>
      <c r="DA22" s="418"/>
      <c r="DB22" s="418"/>
      <c r="DC22" s="418"/>
      <c r="DD22" s="418"/>
      <c r="DE22" s="418"/>
      <c r="DF22" s="418"/>
      <c r="DG22" s="418"/>
      <c r="DH22" s="418"/>
      <c r="DI22" s="418"/>
      <c r="DJ22" s="418"/>
      <c r="DK22" s="418"/>
      <c r="DL22" s="418"/>
      <c r="DM22" s="418"/>
      <c r="DN22" s="418"/>
      <c r="DO22" s="418"/>
      <c r="DP22" s="418"/>
      <c r="DQ22" s="418"/>
      <c r="DR22" s="418"/>
      <c r="DS22" s="418"/>
      <c r="DT22" s="418"/>
      <c r="DU22" s="418"/>
      <c r="DV22" s="418"/>
      <c r="DW22" s="418"/>
      <c r="DX22" s="418"/>
      <c r="DY22" s="418"/>
      <c r="DZ22" s="418"/>
      <c r="EA22" s="418"/>
      <c r="EB22" s="418"/>
      <c r="EC22" s="418"/>
      <c r="ED22" s="418"/>
      <c r="EE22" s="418"/>
      <c r="EF22" s="418"/>
      <c r="EG22" s="418"/>
      <c r="EH22" s="418"/>
      <c r="EI22" s="418"/>
      <c r="EJ22" s="418"/>
      <c r="EK22" s="418"/>
      <c r="EL22" s="418"/>
      <c r="EM22" s="418"/>
      <c r="EN22" s="418"/>
      <c r="EO22" s="418"/>
      <c r="EP22" s="418"/>
      <c r="EQ22" s="418"/>
      <c r="ER22" s="418"/>
      <c r="ES22" s="418"/>
      <c r="ET22" s="418"/>
      <c r="EU22" s="418"/>
      <c r="EV22" s="418"/>
      <c r="EW22" s="418"/>
      <c r="EX22" s="418"/>
      <c r="EY22" s="418"/>
      <c r="EZ22" s="418"/>
      <c r="FA22" s="418"/>
      <c r="FB22" s="418"/>
      <c r="FC22" s="418"/>
      <c r="FD22" s="418"/>
      <c r="FE22" s="418"/>
      <c r="FF22" s="418"/>
      <c r="FG22" s="418"/>
      <c r="FH22" s="418"/>
      <c r="FI22" s="418"/>
      <c r="FJ22" s="418"/>
      <c r="FK22" s="418"/>
      <c r="FL22" s="418"/>
      <c r="FM22" s="418"/>
      <c r="FN22" s="418"/>
      <c r="FO22" s="418"/>
      <c r="FP22" s="418"/>
      <c r="FQ22" s="418"/>
      <c r="FR22" s="418"/>
      <c r="FS22" s="418"/>
      <c r="FT22" s="418"/>
      <c r="FU22" s="418"/>
      <c r="FV22" s="418"/>
      <c r="FW22" s="418"/>
      <c r="FX22" s="418"/>
      <c r="FY22" s="418"/>
      <c r="FZ22" s="418"/>
      <c r="GA22" s="418"/>
      <c r="GB22" s="418"/>
      <c r="GC22" s="418"/>
      <c r="GD22" s="418"/>
      <c r="GE22" s="418"/>
      <c r="GF22" s="418"/>
      <c r="GG22" s="418"/>
      <c r="GH22" s="418"/>
      <c r="GI22" s="418"/>
      <c r="GJ22" s="418"/>
      <c r="GK22" s="418"/>
      <c r="GL22" s="418"/>
      <c r="GM22" s="418"/>
      <c r="GN22" s="418"/>
      <c r="GO22" s="418"/>
      <c r="GP22" s="418"/>
      <c r="GQ22" s="418"/>
      <c r="GR22" s="418"/>
      <c r="GS22" s="418"/>
      <c r="GT22" s="418"/>
      <c r="GU22" s="418"/>
      <c r="GV22" s="418"/>
      <c r="GW22" s="418"/>
      <c r="GX22" s="418"/>
      <c r="GY22" s="418"/>
      <c r="GZ22" s="418"/>
      <c r="HA22" s="418"/>
      <c r="HB22" s="418"/>
      <c r="HC22" s="418"/>
      <c r="HD22" s="418"/>
      <c r="HE22" s="418"/>
      <c r="HF22" s="418"/>
      <c r="HG22" s="418"/>
      <c r="HH22" s="418"/>
      <c r="HI22" s="418"/>
      <c r="HJ22" s="418"/>
      <c r="HK22" s="418"/>
      <c r="HL22" s="418"/>
      <c r="HM22" s="418"/>
      <c r="HN22" s="418"/>
      <c r="HO22" s="418"/>
      <c r="HP22" s="418"/>
      <c r="HQ22" s="418"/>
      <c r="HR22" s="418"/>
      <c r="HS22" s="418"/>
      <c r="HT22" s="418"/>
      <c r="HU22" s="418"/>
      <c r="HV22" s="418"/>
      <c r="HW22" s="418"/>
      <c r="HX22" s="418"/>
      <c r="HY22" s="418"/>
      <c r="HZ22" s="418"/>
      <c r="IA22" s="418"/>
      <c r="IB22" s="418"/>
      <c r="IC22" s="418"/>
      <c r="ID22" s="418"/>
      <c r="IE22" s="418"/>
      <c r="IF22" s="418"/>
      <c r="IG22" s="418"/>
      <c r="IH22" s="418"/>
      <c r="II22" s="418"/>
      <c r="IJ22" s="418"/>
      <c r="IK22" s="418"/>
      <c r="IL22" s="418"/>
      <c r="IM22" s="418"/>
      <c r="IN22" s="418"/>
      <c r="IO22" s="418"/>
      <c r="IP22" s="418"/>
      <c r="IQ22" s="418"/>
      <c r="IR22" s="418"/>
      <c r="IS22" s="418"/>
      <c r="IT22" s="418"/>
      <c r="IU22" s="418"/>
      <c r="IV22" s="418"/>
      <c r="IW22" s="418"/>
      <c r="IX22" s="418"/>
      <c r="IY22" s="418"/>
      <c r="IZ22" s="418"/>
      <c r="JA22" s="418"/>
      <c r="JB22" s="418"/>
      <c r="JC22" s="418"/>
      <c r="JD22" s="418"/>
      <c r="JE22" s="418"/>
      <c r="JF22" s="418"/>
      <c r="JG22" s="418"/>
      <c r="JH22" s="418"/>
      <c r="JI22" s="418"/>
      <c r="JJ22" s="418"/>
      <c r="JK22" s="418"/>
      <c r="JL22" s="418"/>
      <c r="JM22" s="418"/>
      <c r="JN22" s="418"/>
      <c r="JO22" s="418"/>
      <c r="JP22" s="418"/>
      <c r="JQ22" s="418"/>
      <c r="JR22" s="418"/>
      <c r="JS22" s="418"/>
      <c r="JT22" s="418"/>
      <c r="JU22" s="418"/>
      <c r="JV22" s="418"/>
      <c r="JW22" s="418"/>
      <c r="JX22" s="418"/>
      <c r="JY22" s="418"/>
      <c r="JZ22" s="418"/>
      <c r="KA22" s="418"/>
      <c r="KB22" s="418"/>
      <c r="KC22" s="418"/>
      <c r="KD22" s="418"/>
      <c r="KE22" s="418"/>
      <c r="KF22" s="418"/>
      <c r="KG22" s="418"/>
      <c r="KH22" s="418"/>
      <c r="KI22" s="418"/>
      <c r="KJ22" s="418"/>
      <c r="KK22" s="418"/>
      <c r="KL22" s="418"/>
      <c r="KM22" s="418"/>
      <c r="KN22" s="418"/>
      <c r="KO22" s="418"/>
      <c r="KP22" s="418"/>
      <c r="KQ22" s="418"/>
      <c r="KR22" s="418"/>
      <c r="KS22" s="418"/>
      <c r="KT22" s="418"/>
      <c r="KU22" s="418"/>
      <c r="KV22" s="418"/>
      <c r="KW22" s="418"/>
      <c r="KX22" s="418"/>
      <c r="KY22" s="418"/>
      <c r="KZ22" s="418"/>
      <c r="LA22" s="418"/>
      <c r="LB22" s="418"/>
      <c r="LC22" s="418"/>
      <c r="LD22" s="418"/>
      <c r="LE22" s="418"/>
      <c r="LF22" s="418"/>
      <c r="LG22" s="418"/>
      <c r="LH22" s="418"/>
      <c r="LI22" s="418"/>
      <c r="LJ22" s="418"/>
      <c r="LK22" s="418"/>
      <c r="LL22" s="418"/>
      <c r="LM22" s="418"/>
      <c r="LN22" s="418"/>
      <c r="LO22" s="418"/>
      <c r="LP22" s="418"/>
      <c r="LQ22" s="418"/>
      <c r="LR22" s="418"/>
      <c r="LS22" s="418"/>
      <c r="LT22" s="418"/>
      <c r="LU22" s="418"/>
      <c r="LV22" s="418"/>
      <c r="LW22" s="418"/>
      <c r="LX22" s="418"/>
      <c r="LY22" s="418"/>
      <c r="LZ22" s="418"/>
      <c r="MA22" s="418"/>
      <c r="MB22" s="418"/>
      <c r="MC22" s="418"/>
      <c r="MD22" s="418"/>
      <c r="ME22" s="418"/>
      <c r="MF22" s="418"/>
      <c r="MG22" s="418"/>
      <c r="MH22" s="418"/>
      <c r="MI22" s="418"/>
      <c r="MJ22" s="418"/>
      <c r="MK22" s="418"/>
      <c r="ML22" s="418"/>
      <c r="MM22" s="418"/>
      <c r="MN22" s="418"/>
      <c r="MO22" s="418"/>
      <c r="MP22" s="418"/>
      <c r="MQ22" s="418"/>
      <c r="MR22" s="418"/>
      <c r="MS22" s="418"/>
      <c r="MT22" s="418"/>
      <c r="MU22" s="418"/>
      <c r="MV22" s="418"/>
      <c r="MW22" s="418"/>
      <c r="MX22" s="418"/>
      <c r="MY22" s="418"/>
      <c r="MZ22" s="418"/>
      <c r="NA22" s="418"/>
      <c r="NB22" s="418"/>
      <c r="NC22" s="418"/>
      <c r="ND22" s="418"/>
      <c r="NE22" s="418"/>
      <c r="NF22" s="418"/>
      <c r="NG22" s="418"/>
      <c r="NH22" s="418"/>
      <c r="NI22" s="418"/>
      <c r="NJ22" s="418"/>
      <c r="NK22" s="418"/>
      <c r="NL22" s="418"/>
      <c r="NM22" s="418"/>
      <c r="NN22" s="418"/>
      <c r="NO22" s="418"/>
      <c r="NP22" s="418"/>
      <c r="NQ22" s="418"/>
      <c r="NR22" s="418"/>
      <c r="NS22" s="418"/>
      <c r="NT22" s="418"/>
      <c r="NU22" s="418"/>
      <c r="NV22" s="418"/>
      <c r="NW22" s="418"/>
      <c r="NX22" s="418"/>
      <c r="NY22" s="418"/>
      <c r="NZ22" s="418"/>
      <c r="OA22" s="418"/>
      <c r="OB22" s="418"/>
      <c r="OC22" s="418"/>
      <c r="OD22" s="418"/>
      <c r="OE22" s="418"/>
      <c r="OF22" s="418"/>
      <c r="OG22" s="418"/>
      <c r="OH22" s="418"/>
      <c r="OI22" s="418"/>
      <c r="OJ22" s="418"/>
      <c r="OK22" s="418"/>
      <c r="OL22" s="418"/>
      <c r="OM22" s="418"/>
      <c r="ON22" s="418"/>
      <c r="OO22" s="418"/>
      <c r="OP22" s="418"/>
      <c r="OQ22" s="418"/>
      <c r="OR22" s="418"/>
      <c r="OS22" s="418"/>
      <c r="OT22" s="418"/>
      <c r="OU22" s="418"/>
      <c r="OV22" s="418"/>
      <c r="OW22" s="418"/>
      <c r="OX22" s="418"/>
      <c r="OY22" s="418"/>
      <c r="OZ22" s="418"/>
      <c r="PA22" s="418"/>
      <c r="PB22" s="418"/>
      <c r="PC22" s="418"/>
      <c r="PD22" s="418"/>
      <c r="PE22" s="418"/>
      <c r="PF22" s="418"/>
      <c r="PG22" s="418"/>
      <c r="PH22" s="418"/>
      <c r="PI22" s="418"/>
      <c r="PJ22" s="418"/>
      <c r="PK22" s="418"/>
      <c r="PL22" s="418"/>
      <c r="PM22" s="418"/>
      <c r="PN22" s="418"/>
      <c r="PO22" s="418"/>
      <c r="PP22" s="418"/>
      <c r="PQ22" s="418"/>
      <c r="PR22" s="418"/>
      <c r="PS22" s="418"/>
      <c r="PT22" s="418"/>
      <c r="PU22" s="418"/>
      <c r="PV22" s="418"/>
      <c r="PW22" s="418"/>
      <c r="PX22" s="418"/>
      <c r="PY22" s="418"/>
      <c r="PZ22" s="418"/>
      <c r="QA22" s="418"/>
      <c r="QB22" s="418"/>
      <c r="QC22" s="418"/>
      <c r="QD22" s="418"/>
      <c r="QE22" s="418"/>
      <c r="QF22" s="418"/>
      <c r="QG22" s="418"/>
      <c r="QH22" s="418"/>
      <c r="QI22" s="418"/>
      <c r="QJ22" s="418"/>
      <c r="QK22" s="418"/>
      <c r="QL22" s="418"/>
      <c r="QM22" s="418"/>
      <c r="QN22" s="418"/>
      <c r="QO22" s="418"/>
      <c r="QP22" s="418"/>
      <c r="QQ22" s="418"/>
      <c r="QR22" s="418"/>
      <c r="QS22" s="418"/>
      <c r="QT22" s="418"/>
      <c r="QU22" s="418"/>
      <c r="QV22" s="418"/>
      <c r="QW22" s="418"/>
      <c r="QX22" s="418"/>
      <c r="QY22" s="418"/>
      <c r="QZ22" s="418"/>
      <c r="RA22" s="418"/>
      <c r="RB22" s="418"/>
      <c r="RC22" s="418"/>
      <c r="RD22" s="418"/>
      <c r="RE22" s="418"/>
      <c r="RF22" s="418"/>
      <c r="RG22" s="418"/>
      <c r="RH22" s="418"/>
      <c r="RI22" s="418"/>
      <c r="RJ22" s="418"/>
      <c r="RK22" s="418"/>
      <c r="RL22" s="418"/>
      <c r="RM22" s="418"/>
      <c r="RN22" s="418"/>
      <c r="RO22" s="418"/>
      <c r="RP22" s="418"/>
      <c r="RQ22" s="418"/>
      <c r="RR22" s="418"/>
      <c r="RS22" s="418"/>
      <c r="RT22" s="418"/>
      <c r="RU22" s="418"/>
      <c r="RV22" s="418"/>
      <c r="RW22" s="418"/>
      <c r="RX22" s="418"/>
      <c r="RY22" s="418"/>
      <c r="RZ22" s="418"/>
      <c r="SA22" s="418"/>
      <c r="SB22" s="418"/>
      <c r="SC22" s="418"/>
      <c r="SD22" s="418"/>
      <c r="SE22" s="418"/>
      <c r="SF22" s="418"/>
      <c r="SG22" s="418"/>
      <c r="SH22" s="418"/>
      <c r="SI22" s="418"/>
      <c r="SJ22" s="418"/>
      <c r="SK22" s="418"/>
      <c r="SL22" s="418"/>
      <c r="SM22" s="418"/>
      <c r="SN22" s="418"/>
      <c r="SO22" s="418"/>
      <c r="SP22" s="418"/>
      <c r="SQ22" s="418"/>
      <c r="SR22" s="418"/>
      <c r="SS22" s="418"/>
      <c r="ST22" s="418"/>
      <c r="SU22" s="418"/>
      <c r="SV22" s="418"/>
      <c r="SW22" s="418"/>
      <c r="SX22" s="418"/>
      <c r="SY22" s="418"/>
      <c r="SZ22" s="418"/>
      <c r="TA22" s="418"/>
      <c r="TB22" s="418"/>
      <c r="TC22" s="418"/>
      <c r="TD22" s="418"/>
      <c r="TE22" s="418"/>
      <c r="TF22" s="418"/>
      <c r="TG22" s="418"/>
      <c r="TH22" s="418"/>
      <c r="TI22" s="418"/>
      <c r="TJ22" s="418"/>
      <c r="TK22" s="418"/>
      <c r="TL22" s="418"/>
      <c r="TM22" s="418"/>
      <c r="TN22" s="418"/>
      <c r="TO22" s="418"/>
      <c r="TP22" s="418"/>
      <c r="TQ22" s="418"/>
      <c r="TR22" s="418"/>
      <c r="TS22" s="418"/>
      <c r="TT22" s="418"/>
      <c r="TU22" s="418"/>
      <c r="TV22" s="418"/>
      <c r="TW22" s="418"/>
      <c r="TX22" s="418"/>
      <c r="TY22" s="418"/>
      <c r="TZ22" s="418"/>
      <c r="UA22" s="418"/>
      <c r="UB22" s="418"/>
      <c r="UC22" s="418"/>
      <c r="UD22" s="418"/>
      <c r="UE22" s="418"/>
      <c r="UF22" s="418"/>
      <c r="UG22" s="418"/>
      <c r="UH22" s="418"/>
      <c r="UI22" s="418"/>
      <c r="UJ22" s="418"/>
      <c r="UK22" s="418"/>
      <c r="UL22" s="418"/>
      <c r="UM22" s="418"/>
      <c r="UN22" s="418"/>
      <c r="UO22" s="418"/>
      <c r="UP22" s="418"/>
      <c r="UQ22" s="418"/>
      <c r="UR22" s="418"/>
      <c r="US22" s="418"/>
      <c r="UT22" s="418"/>
      <c r="UU22" s="418"/>
      <c r="UV22" s="418"/>
      <c r="UW22" s="418"/>
      <c r="UX22" s="418"/>
      <c r="UY22" s="418"/>
      <c r="UZ22" s="418"/>
      <c r="VA22" s="418"/>
      <c r="VB22" s="418"/>
      <c r="VC22" s="418"/>
      <c r="VD22" s="418"/>
      <c r="VE22" s="418"/>
      <c r="VF22" s="418"/>
      <c r="VG22" s="418"/>
      <c r="VH22" s="418"/>
      <c r="VI22" s="418"/>
      <c r="VJ22" s="418"/>
      <c r="VK22" s="418"/>
      <c r="VL22" s="418"/>
      <c r="VM22" s="418"/>
      <c r="VN22" s="418"/>
      <c r="VO22" s="418"/>
      <c r="VP22" s="418"/>
      <c r="VQ22" s="418"/>
      <c r="VR22" s="418"/>
      <c r="VS22" s="418"/>
      <c r="VT22" s="418"/>
      <c r="VU22" s="418"/>
      <c r="VV22" s="418"/>
      <c r="VW22" s="418"/>
      <c r="VX22" s="418"/>
      <c r="VY22" s="418"/>
      <c r="VZ22" s="418"/>
      <c r="WA22" s="418"/>
      <c r="WB22" s="418"/>
      <c r="WC22" s="418"/>
      <c r="WD22" s="418"/>
      <c r="WE22" s="418"/>
      <c r="WF22" s="418"/>
      <c r="WG22" s="418"/>
      <c r="WH22" s="418"/>
      <c r="WI22" s="418"/>
      <c r="WJ22" s="418"/>
      <c r="WK22" s="418"/>
      <c r="WL22" s="418"/>
      <c r="WM22" s="418"/>
      <c r="WN22" s="418"/>
      <c r="WO22" s="418"/>
      <c r="WP22" s="418"/>
      <c r="WQ22" s="418"/>
      <c r="WR22" s="418"/>
      <c r="WS22" s="418"/>
      <c r="WT22" s="418"/>
      <c r="WU22" s="418"/>
      <c r="WV22" s="418"/>
      <c r="WW22" s="418"/>
      <c r="WX22" s="418"/>
      <c r="WY22" s="418"/>
      <c r="WZ22" s="418"/>
      <c r="XA22" s="418"/>
      <c r="XB22" s="418"/>
      <c r="XC22" s="418"/>
      <c r="XD22" s="418"/>
      <c r="XE22" s="418"/>
      <c r="XF22" s="418"/>
      <c r="XG22" s="418"/>
      <c r="XH22" s="418"/>
      <c r="XI22" s="418"/>
      <c r="XJ22" s="418"/>
      <c r="XK22" s="418"/>
      <c r="XL22" s="418"/>
      <c r="XM22" s="418"/>
      <c r="XN22" s="418"/>
      <c r="XO22" s="418"/>
      <c r="XP22" s="418"/>
      <c r="XQ22" s="418"/>
      <c r="XR22" s="418"/>
      <c r="XS22" s="418"/>
      <c r="XT22" s="418"/>
      <c r="XU22" s="418"/>
      <c r="XV22" s="418"/>
      <c r="XW22" s="418"/>
      <c r="XX22" s="418"/>
      <c r="XY22" s="418"/>
      <c r="XZ22" s="418"/>
      <c r="YA22" s="418"/>
      <c r="YB22" s="418"/>
      <c r="YC22" s="418"/>
      <c r="YD22" s="418"/>
      <c r="YE22" s="418"/>
      <c r="YF22" s="418"/>
      <c r="YG22" s="418"/>
      <c r="YH22" s="418"/>
      <c r="YI22" s="418"/>
      <c r="YJ22" s="418"/>
      <c r="YK22" s="418"/>
      <c r="YL22" s="418"/>
      <c r="YM22" s="418"/>
      <c r="YN22" s="418"/>
      <c r="YO22" s="418"/>
      <c r="YP22" s="418"/>
      <c r="YQ22" s="418"/>
      <c r="YR22" s="418"/>
      <c r="YS22" s="418"/>
      <c r="YT22" s="418"/>
      <c r="YU22" s="418"/>
      <c r="YV22" s="418"/>
      <c r="YW22" s="418"/>
      <c r="YX22" s="418"/>
      <c r="YY22" s="418"/>
      <c r="YZ22" s="418"/>
      <c r="ZA22" s="418"/>
      <c r="ZB22" s="418"/>
      <c r="ZC22" s="418"/>
      <c r="ZD22" s="418"/>
      <c r="ZE22" s="418"/>
      <c r="ZF22" s="418"/>
      <c r="ZG22" s="418"/>
      <c r="ZH22" s="418"/>
      <c r="ZI22" s="418"/>
      <c r="ZJ22" s="418"/>
      <c r="ZK22" s="418"/>
      <c r="ZL22" s="418"/>
      <c r="ZM22" s="418"/>
      <c r="ZN22" s="418"/>
      <c r="ZO22" s="418"/>
      <c r="ZP22" s="418"/>
      <c r="ZQ22" s="418"/>
      <c r="ZR22" s="418"/>
      <c r="ZS22" s="418"/>
      <c r="ZT22" s="418"/>
      <c r="ZU22" s="418"/>
      <c r="ZV22" s="418"/>
      <c r="ZW22" s="418"/>
      <c r="ZX22" s="418"/>
      <c r="ZY22" s="418"/>
      <c r="ZZ22" s="418"/>
      <c r="AAA22" s="418"/>
      <c r="AAB22" s="418"/>
      <c r="AAC22" s="418"/>
      <c r="AAD22" s="418"/>
      <c r="AAE22" s="418"/>
      <c r="AAF22" s="418"/>
      <c r="AAG22" s="418"/>
      <c r="AAH22" s="418"/>
      <c r="AAI22" s="418"/>
      <c r="AAJ22" s="418"/>
      <c r="AAK22" s="418"/>
      <c r="AAL22" s="418"/>
      <c r="AAM22" s="418"/>
      <c r="AAN22" s="418"/>
      <c r="AAO22" s="418"/>
      <c r="AAP22" s="418"/>
      <c r="AAQ22" s="418"/>
      <c r="AAR22" s="418"/>
      <c r="AAS22" s="418"/>
      <c r="AAT22" s="418"/>
      <c r="AAU22" s="418"/>
      <c r="AAV22" s="418"/>
      <c r="AAW22" s="418"/>
      <c r="AAX22" s="418"/>
      <c r="AAY22" s="418"/>
      <c r="AAZ22" s="418"/>
      <c r="ABA22" s="418"/>
      <c r="ABB22" s="418"/>
      <c r="ABC22" s="418"/>
      <c r="ABD22" s="418"/>
      <c r="ABE22" s="418"/>
      <c r="ABF22" s="418"/>
      <c r="ABG22" s="418"/>
      <c r="ABH22" s="418"/>
      <c r="ABI22" s="418"/>
      <c r="ABJ22" s="418"/>
      <c r="ABK22" s="418"/>
      <c r="ABL22" s="418"/>
      <c r="ABM22" s="418"/>
      <c r="ABN22" s="418"/>
      <c r="ABO22" s="418"/>
      <c r="ABP22" s="418"/>
      <c r="ABQ22" s="418"/>
      <c r="ABR22" s="418"/>
      <c r="ABS22" s="418"/>
      <c r="ABT22" s="418"/>
      <c r="ABU22" s="418"/>
      <c r="ABV22" s="418"/>
      <c r="ABW22" s="418"/>
      <c r="ABX22" s="418"/>
      <c r="ABY22" s="418"/>
      <c r="ABZ22" s="418"/>
      <c r="ACA22" s="418"/>
      <c r="ACB22" s="418"/>
      <c r="ACC22" s="418"/>
      <c r="ACD22" s="418"/>
      <c r="ACE22" s="418"/>
      <c r="ACF22" s="418"/>
      <c r="ACG22" s="418"/>
      <c r="ACH22" s="418"/>
      <c r="ACI22" s="418"/>
      <c r="ACJ22" s="418"/>
      <c r="ACK22" s="418"/>
      <c r="ACL22" s="418"/>
      <c r="ACM22" s="418"/>
      <c r="ACN22" s="418"/>
      <c r="ACO22" s="418"/>
      <c r="ACP22" s="418"/>
      <c r="ACQ22" s="418"/>
      <c r="ACR22" s="418"/>
      <c r="ACS22" s="418"/>
      <c r="ACT22" s="418"/>
      <c r="ACU22" s="418"/>
      <c r="ACV22" s="418"/>
      <c r="ACW22" s="418"/>
      <c r="ACX22" s="418"/>
      <c r="ACY22" s="418"/>
      <c r="ACZ22" s="418"/>
      <c r="ADA22" s="418"/>
      <c r="ADB22" s="418"/>
      <c r="ADC22" s="418"/>
      <c r="ADD22" s="418"/>
      <c r="ADE22" s="418"/>
      <c r="ADF22" s="418"/>
      <c r="ADG22" s="418"/>
      <c r="ADH22" s="418"/>
      <c r="ADI22" s="418"/>
      <c r="ADJ22" s="418"/>
      <c r="ADK22" s="418"/>
      <c r="ADL22" s="418"/>
      <c r="ADM22" s="418"/>
      <c r="ADN22" s="418"/>
      <c r="ADO22" s="418"/>
      <c r="ADP22" s="418"/>
      <c r="ADQ22" s="418"/>
      <c r="ADR22" s="418"/>
      <c r="ADS22" s="418"/>
      <c r="ADT22" s="418"/>
      <c r="ADU22" s="418"/>
      <c r="ADV22" s="418"/>
      <c r="ADW22" s="418"/>
      <c r="ADX22" s="418"/>
      <c r="ADY22" s="418"/>
      <c r="ADZ22" s="418"/>
      <c r="AEA22" s="418"/>
      <c r="AEB22" s="418"/>
      <c r="AEC22" s="418"/>
      <c r="AED22" s="418"/>
      <c r="AEE22" s="418"/>
      <c r="AEF22" s="418"/>
      <c r="AEG22" s="418"/>
      <c r="AEH22" s="418"/>
      <c r="AEI22" s="418"/>
      <c r="AEJ22" s="418"/>
      <c r="AEK22" s="418"/>
      <c r="AEL22" s="418"/>
      <c r="AEM22" s="418"/>
      <c r="AEN22" s="418"/>
      <c r="AEO22" s="418"/>
      <c r="AEP22" s="418"/>
      <c r="AEQ22" s="418"/>
      <c r="AER22" s="418"/>
      <c r="AES22" s="418"/>
      <c r="AET22" s="418"/>
      <c r="AEU22" s="418"/>
      <c r="AEV22" s="418"/>
      <c r="AEW22" s="418"/>
      <c r="AEX22" s="418"/>
      <c r="AEY22" s="418"/>
      <c r="AEZ22" s="418"/>
      <c r="AFA22" s="418"/>
      <c r="AFB22" s="418"/>
      <c r="AFC22" s="418"/>
      <c r="AFD22" s="418"/>
      <c r="AFE22" s="418"/>
      <c r="AFF22" s="418"/>
      <c r="AFG22" s="418"/>
      <c r="AFH22" s="418"/>
      <c r="AFI22" s="418"/>
      <c r="AFJ22" s="418"/>
      <c r="AFK22" s="418"/>
      <c r="AFL22" s="418"/>
      <c r="AFM22" s="418"/>
      <c r="AFN22" s="418"/>
      <c r="AFO22" s="418"/>
      <c r="AFP22" s="418"/>
      <c r="AFQ22" s="418"/>
      <c r="AFR22" s="418"/>
      <c r="AFS22" s="418"/>
      <c r="AFT22" s="418"/>
      <c r="AFU22" s="418"/>
      <c r="AFV22" s="418"/>
      <c r="AFW22" s="418"/>
      <c r="AFX22" s="418"/>
      <c r="AFY22" s="418"/>
      <c r="AFZ22" s="418"/>
      <c r="AGA22" s="418"/>
      <c r="AGB22" s="418"/>
      <c r="AGC22" s="418"/>
      <c r="AGD22" s="418"/>
      <c r="AGE22" s="418"/>
      <c r="AGF22" s="418"/>
      <c r="AGG22" s="418"/>
      <c r="AGH22" s="418"/>
      <c r="AGI22" s="418"/>
      <c r="AGJ22" s="418"/>
      <c r="AGK22" s="418"/>
      <c r="AGL22" s="418"/>
      <c r="AGM22" s="418"/>
      <c r="AGN22" s="418"/>
      <c r="AGO22" s="418"/>
      <c r="AGP22" s="418"/>
      <c r="AGQ22" s="418"/>
      <c r="AGR22" s="418"/>
      <c r="AGS22" s="418"/>
      <c r="AGT22" s="418"/>
      <c r="AGU22" s="418"/>
      <c r="AGV22" s="418"/>
      <c r="AGW22" s="418"/>
      <c r="AGX22" s="418"/>
      <c r="AGY22" s="418"/>
      <c r="AGZ22" s="418"/>
      <c r="AHA22" s="418"/>
      <c r="AHB22" s="418"/>
      <c r="AHC22" s="418"/>
      <c r="AHD22" s="418"/>
      <c r="AHE22" s="418"/>
      <c r="AHF22" s="418"/>
      <c r="AHG22" s="418"/>
      <c r="AHH22" s="418"/>
      <c r="AHI22" s="418"/>
      <c r="AHJ22" s="418"/>
      <c r="AHK22" s="418"/>
      <c r="AHL22" s="418"/>
      <c r="AHM22" s="418"/>
      <c r="AHN22" s="418"/>
      <c r="AHO22" s="418"/>
      <c r="AHP22" s="418"/>
      <c r="AHQ22" s="418"/>
      <c r="AHR22" s="418"/>
      <c r="AHS22" s="418"/>
      <c r="AHT22" s="418"/>
      <c r="AHU22" s="418"/>
      <c r="AHV22" s="418"/>
      <c r="AHW22" s="418"/>
      <c r="AHX22" s="418"/>
      <c r="AHY22" s="418"/>
      <c r="AHZ22" s="418"/>
      <c r="AIA22" s="418"/>
      <c r="AIB22" s="418"/>
      <c r="AIC22" s="418"/>
      <c r="AID22" s="418"/>
      <c r="AIE22" s="418"/>
      <c r="AIF22" s="418"/>
      <c r="AIG22" s="418"/>
      <c r="AIH22" s="418"/>
      <c r="AII22" s="418"/>
      <c r="AIJ22" s="418"/>
      <c r="AIK22" s="418"/>
      <c r="AIL22" s="418"/>
      <c r="AIM22" s="418"/>
      <c r="AIN22" s="418"/>
      <c r="AIO22" s="418"/>
      <c r="AIP22" s="418"/>
      <c r="AIQ22" s="418"/>
      <c r="AIR22" s="418"/>
      <c r="AIS22" s="418"/>
      <c r="AIT22" s="418"/>
      <c r="AIU22" s="418"/>
      <c r="AIV22" s="418"/>
      <c r="AIW22" s="418"/>
      <c r="AIX22" s="418"/>
      <c r="AIY22" s="418"/>
      <c r="AIZ22" s="418"/>
      <c r="AJA22" s="418"/>
      <c r="AJB22" s="418"/>
      <c r="AJC22" s="418"/>
      <c r="AJD22" s="418"/>
      <c r="AJE22" s="418"/>
      <c r="AJF22" s="418"/>
      <c r="AJG22" s="418"/>
      <c r="AJH22" s="418"/>
      <c r="AJI22" s="418"/>
      <c r="AJJ22" s="418"/>
      <c r="AJK22" s="418"/>
      <c r="AJL22" s="418"/>
      <c r="AJM22" s="418"/>
      <c r="AJN22" s="418"/>
      <c r="AJO22" s="418"/>
      <c r="AJP22" s="418"/>
      <c r="AJQ22" s="418"/>
      <c r="AJR22" s="418"/>
      <c r="AJS22" s="418"/>
      <c r="AJT22" s="418"/>
      <c r="AJU22" s="418"/>
      <c r="AJV22" s="418"/>
      <c r="AJW22" s="418"/>
      <c r="AJX22" s="418"/>
      <c r="AJY22" s="418"/>
      <c r="AJZ22" s="418"/>
      <c r="AKA22" s="418"/>
      <c r="AKB22" s="418"/>
      <c r="AKC22" s="418"/>
      <c r="AKD22" s="418"/>
      <c r="AKE22" s="418"/>
      <c r="AKF22" s="418"/>
      <c r="AKG22" s="418"/>
      <c r="AKH22" s="418"/>
      <c r="AKI22" s="418"/>
      <c r="AKJ22" s="418"/>
      <c r="AKK22" s="418"/>
      <c r="AKL22" s="418"/>
      <c r="AKM22" s="418"/>
      <c r="AKN22" s="418"/>
      <c r="AKO22" s="418"/>
      <c r="AKP22" s="418"/>
      <c r="AKQ22" s="418"/>
      <c r="AKR22" s="418"/>
      <c r="AKS22" s="418"/>
      <c r="AKT22" s="418"/>
      <c r="AKU22" s="418"/>
      <c r="AKV22" s="418"/>
      <c r="AKW22" s="418"/>
      <c r="AKX22" s="418"/>
      <c r="AKY22" s="418"/>
      <c r="AKZ22" s="418"/>
      <c r="ALA22" s="418"/>
      <c r="ALB22" s="418"/>
      <c r="ALC22" s="418"/>
      <c r="ALD22" s="418"/>
      <c r="ALE22" s="418"/>
      <c r="ALF22" s="418"/>
      <c r="ALG22" s="418"/>
      <c r="ALH22" s="418"/>
      <c r="ALI22" s="418"/>
      <c r="ALJ22" s="418"/>
      <c r="ALK22" s="418"/>
      <c r="ALL22" s="418"/>
      <c r="ALM22" s="418"/>
      <c r="ALN22" s="418"/>
      <c r="ALO22" s="418"/>
      <c r="ALP22" s="418"/>
      <c r="ALQ22" s="418"/>
      <c r="ALR22" s="418"/>
      <c r="ALS22" s="418"/>
      <c r="ALT22" s="418"/>
      <c r="ALU22" s="418"/>
      <c r="ALV22" s="418"/>
      <c r="ALW22" s="418"/>
      <c r="ALX22" s="418"/>
      <c r="ALY22" s="418"/>
      <c r="ALZ22" s="418"/>
      <c r="AMA22" s="418"/>
      <c r="AMB22" s="418"/>
      <c r="AMC22" s="418"/>
      <c r="AMD22" s="418"/>
      <c r="AME22" s="418"/>
      <c r="AMF22" s="418"/>
      <c r="AMG22" s="418"/>
      <c r="AMH22" s="418"/>
      <c r="AMI22" s="418"/>
      <c r="AMJ22" s="418"/>
      <c r="AMK22" s="418"/>
      <c r="AML22" s="418"/>
      <c r="AMM22" s="418"/>
      <c r="AMN22" s="418"/>
      <c r="AMO22" s="418"/>
      <c r="AMP22" s="418"/>
      <c r="AMQ22" s="418"/>
      <c r="AMR22" s="418"/>
      <c r="AMS22" s="418"/>
      <c r="AMT22" s="418"/>
      <c r="AMU22" s="418"/>
      <c r="AMV22" s="418"/>
      <c r="AMW22" s="418"/>
      <c r="AMX22" s="418"/>
      <c r="AMY22" s="418"/>
      <c r="AMZ22" s="418"/>
      <c r="ANA22" s="418"/>
      <c r="ANB22" s="418"/>
      <c r="ANC22" s="418"/>
      <c r="AND22" s="418"/>
      <c r="ANE22" s="418"/>
      <c r="ANF22" s="418"/>
      <c r="ANG22" s="418"/>
      <c r="ANH22" s="418"/>
      <c r="ANI22" s="418"/>
      <c r="ANJ22" s="418"/>
      <c r="ANK22" s="418"/>
      <c r="ANL22" s="418"/>
      <c r="ANM22" s="418"/>
      <c r="ANN22" s="418"/>
      <c r="ANO22" s="418"/>
      <c r="ANP22" s="418"/>
      <c r="ANQ22" s="418"/>
      <c r="ANR22" s="418"/>
      <c r="ANS22" s="418"/>
      <c r="ANT22" s="418"/>
      <c r="ANU22" s="418"/>
      <c r="ANV22" s="418"/>
      <c r="ANW22" s="418"/>
      <c r="ANX22" s="418"/>
      <c r="ANY22" s="418"/>
      <c r="ANZ22" s="418"/>
      <c r="AOA22" s="418"/>
      <c r="AOB22" s="418"/>
      <c r="AOC22" s="418"/>
      <c r="AOD22" s="418"/>
      <c r="AOE22" s="418"/>
      <c r="AOF22" s="418"/>
      <c r="AOG22" s="418"/>
      <c r="AOH22" s="418"/>
      <c r="AOI22" s="418"/>
      <c r="AOJ22" s="418"/>
      <c r="AOK22" s="418"/>
      <c r="AOL22" s="418"/>
      <c r="AOM22" s="418"/>
      <c r="AON22" s="418"/>
      <c r="AOO22" s="418"/>
      <c r="AOP22" s="418"/>
      <c r="AOQ22" s="418"/>
      <c r="AOR22" s="418"/>
      <c r="AOS22" s="418"/>
      <c r="AOT22" s="418"/>
      <c r="AOU22" s="418"/>
      <c r="AOV22" s="418"/>
      <c r="AOW22" s="418"/>
      <c r="AOX22" s="418"/>
      <c r="AOY22" s="418"/>
      <c r="AOZ22" s="418"/>
      <c r="APA22" s="418"/>
      <c r="APB22" s="418"/>
      <c r="APC22" s="418"/>
      <c r="APD22" s="418"/>
      <c r="APE22" s="418"/>
      <c r="APF22" s="418"/>
      <c r="APG22" s="418"/>
      <c r="APH22" s="418"/>
      <c r="API22" s="418"/>
      <c r="APJ22" s="418"/>
      <c r="APK22" s="418"/>
      <c r="APL22" s="418"/>
      <c r="APM22" s="418"/>
      <c r="APN22" s="418"/>
      <c r="APO22" s="418"/>
      <c r="APP22" s="418"/>
      <c r="APQ22" s="418"/>
      <c r="APR22" s="418"/>
      <c r="APS22" s="418"/>
      <c r="APT22" s="418"/>
      <c r="APU22" s="418"/>
      <c r="APV22" s="418"/>
      <c r="APW22" s="418"/>
      <c r="APX22" s="418"/>
      <c r="APY22" s="418"/>
      <c r="APZ22" s="418"/>
      <c r="AQA22" s="418"/>
      <c r="AQB22" s="418"/>
      <c r="AQC22" s="418"/>
      <c r="AQD22" s="418"/>
      <c r="AQE22" s="418"/>
      <c r="AQF22" s="418"/>
      <c r="AQG22" s="418"/>
      <c r="AQH22" s="418"/>
      <c r="AQI22" s="418"/>
      <c r="AQJ22" s="418"/>
      <c r="AQK22" s="418"/>
      <c r="AQL22" s="418"/>
      <c r="AQM22" s="418"/>
      <c r="AQN22" s="418"/>
      <c r="AQO22" s="418"/>
      <c r="AQP22" s="418"/>
      <c r="AQQ22" s="418"/>
      <c r="AQR22" s="418"/>
      <c r="AQS22" s="418"/>
      <c r="AQT22" s="418"/>
      <c r="AQU22" s="418"/>
      <c r="AQV22" s="418"/>
      <c r="AQW22" s="418"/>
      <c r="AQX22" s="418"/>
      <c r="AQY22" s="418"/>
      <c r="AQZ22" s="418"/>
      <c r="ARA22" s="418"/>
      <c r="ARB22" s="418"/>
      <c r="ARC22" s="418"/>
      <c r="ARD22" s="418"/>
      <c r="ARE22" s="418"/>
      <c r="ARF22" s="418"/>
      <c r="ARG22" s="418"/>
      <c r="ARH22" s="418"/>
      <c r="ARI22" s="418"/>
      <c r="ARJ22" s="418"/>
      <c r="ARK22" s="418"/>
      <c r="ARL22" s="418"/>
      <c r="ARM22" s="418"/>
      <c r="ARN22" s="418"/>
      <c r="ARO22" s="418"/>
      <c r="ARP22" s="418"/>
      <c r="ARQ22" s="418"/>
      <c r="ARR22" s="418"/>
      <c r="ARS22" s="418"/>
      <c r="ART22" s="418"/>
      <c r="ARU22" s="418"/>
      <c r="ARV22" s="418"/>
      <c r="ARW22" s="418"/>
      <c r="ARX22" s="418"/>
      <c r="ARY22" s="418"/>
      <c r="ARZ22" s="418"/>
      <c r="ASA22" s="418"/>
      <c r="ASB22" s="418"/>
      <c r="ASC22" s="418"/>
      <c r="ASD22" s="418"/>
      <c r="ASE22" s="418"/>
      <c r="ASF22" s="418"/>
      <c r="ASG22" s="418"/>
      <c r="ASH22" s="418"/>
      <c r="ASI22" s="418"/>
      <c r="ASJ22" s="418"/>
      <c r="ASK22" s="418"/>
      <c r="ASL22" s="418"/>
      <c r="ASM22" s="418"/>
      <c r="ASN22" s="418"/>
      <c r="ASO22" s="418"/>
      <c r="ASP22" s="418"/>
      <c r="ASQ22" s="418"/>
      <c r="ASR22" s="418"/>
      <c r="ASS22" s="418"/>
      <c r="AST22" s="418"/>
      <c r="ASU22" s="418"/>
      <c r="ASV22" s="418"/>
      <c r="ASW22" s="418"/>
      <c r="ASX22" s="418"/>
      <c r="ASY22" s="418"/>
      <c r="ASZ22" s="418"/>
      <c r="ATA22" s="418"/>
      <c r="ATB22" s="418"/>
      <c r="ATC22" s="418"/>
      <c r="ATD22" s="418"/>
      <c r="ATE22" s="418"/>
      <c r="ATF22" s="418"/>
      <c r="ATG22" s="418"/>
      <c r="ATH22" s="418"/>
      <c r="ATI22" s="418"/>
      <c r="ATJ22" s="418"/>
      <c r="ATK22" s="418"/>
      <c r="ATL22" s="418"/>
      <c r="ATM22" s="418"/>
      <c r="ATN22" s="418"/>
      <c r="ATO22" s="418"/>
      <c r="ATP22" s="418"/>
      <c r="ATQ22" s="418"/>
      <c r="ATR22" s="418"/>
      <c r="ATS22" s="418"/>
      <c r="ATT22" s="418"/>
      <c r="ATU22" s="418"/>
      <c r="ATV22" s="418"/>
      <c r="ATW22" s="418"/>
      <c r="ATX22" s="418"/>
      <c r="ATY22" s="418"/>
      <c r="ATZ22" s="418"/>
      <c r="AUA22" s="418"/>
      <c r="AUB22" s="418"/>
      <c r="AUC22" s="418"/>
      <c r="AUD22" s="418"/>
      <c r="AUE22" s="418"/>
      <c r="AUF22" s="418"/>
      <c r="AUG22" s="418"/>
      <c r="AUH22" s="418"/>
      <c r="AUI22" s="418"/>
      <c r="AUJ22" s="418"/>
      <c r="AUK22" s="418"/>
      <c r="AUL22" s="418"/>
      <c r="AUM22" s="418"/>
      <c r="AUN22" s="418"/>
      <c r="AUO22" s="418"/>
      <c r="AUP22" s="418"/>
      <c r="AUQ22" s="418"/>
      <c r="AUR22" s="418"/>
      <c r="AUS22" s="418"/>
      <c r="AUT22" s="418"/>
      <c r="AUU22" s="418"/>
      <c r="AUV22" s="418"/>
      <c r="AUW22" s="418"/>
      <c r="AUX22" s="418"/>
      <c r="AUY22" s="418"/>
      <c r="AUZ22" s="418"/>
      <c r="AVA22" s="418"/>
      <c r="AVB22" s="418"/>
      <c r="AVC22" s="418"/>
      <c r="AVD22" s="418"/>
      <c r="AVE22" s="418"/>
      <c r="AVF22" s="418"/>
      <c r="AVG22" s="418"/>
      <c r="AVH22" s="418"/>
      <c r="AVI22" s="418"/>
      <c r="AVJ22" s="418"/>
      <c r="AVK22" s="418"/>
      <c r="AVL22" s="418"/>
      <c r="AVM22" s="418"/>
      <c r="AVN22" s="418"/>
      <c r="AVO22" s="418"/>
      <c r="AVP22" s="418"/>
      <c r="AVQ22" s="418"/>
      <c r="AVR22" s="418"/>
      <c r="AVS22" s="418"/>
      <c r="AVT22" s="418"/>
      <c r="AVU22" s="418"/>
      <c r="AVV22" s="418"/>
      <c r="AVW22" s="418"/>
      <c r="AVX22" s="418"/>
      <c r="AVY22" s="418"/>
      <c r="AVZ22" s="418"/>
      <c r="AWA22" s="418"/>
      <c r="AWB22" s="418"/>
      <c r="AWC22" s="418"/>
      <c r="AWD22" s="418"/>
      <c r="AWE22" s="418"/>
      <c r="AWF22" s="418"/>
      <c r="AWG22" s="418"/>
      <c r="AWH22" s="418"/>
      <c r="AWI22" s="418"/>
      <c r="AWJ22" s="418"/>
      <c r="AWK22" s="418"/>
      <c r="AWL22" s="418"/>
      <c r="AWM22" s="418"/>
      <c r="AWN22" s="418"/>
      <c r="AWO22" s="418"/>
      <c r="AWP22" s="418"/>
      <c r="AWQ22" s="418"/>
      <c r="AWR22" s="418"/>
      <c r="AWS22" s="418"/>
      <c r="AWT22" s="418"/>
      <c r="AWU22" s="418"/>
      <c r="AWV22" s="418"/>
      <c r="AWW22" s="418"/>
      <c r="AWX22" s="418"/>
      <c r="AWY22" s="418"/>
      <c r="AWZ22" s="418"/>
      <c r="AXA22" s="418"/>
      <c r="AXB22" s="418"/>
      <c r="AXC22" s="418"/>
      <c r="AXD22" s="418"/>
      <c r="AXE22" s="418"/>
      <c r="AXF22" s="418"/>
      <c r="AXG22" s="418"/>
      <c r="AXH22" s="418"/>
      <c r="AXI22" s="418"/>
      <c r="AXJ22" s="418"/>
      <c r="AXK22" s="418"/>
      <c r="AXL22" s="418"/>
      <c r="AXM22" s="418"/>
      <c r="AXN22" s="418"/>
      <c r="AXO22" s="418"/>
      <c r="AXP22" s="418"/>
      <c r="AXQ22" s="418"/>
      <c r="AXR22" s="418"/>
      <c r="AXS22" s="418"/>
      <c r="AXT22" s="418"/>
      <c r="AXU22" s="418"/>
      <c r="AXV22" s="418"/>
      <c r="AXW22" s="418"/>
      <c r="AXX22" s="418"/>
      <c r="AXY22" s="418"/>
      <c r="AXZ22" s="418"/>
      <c r="AYA22" s="418"/>
      <c r="AYB22" s="418"/>
      <c r="AYC22" s="418"/>
      <c r="AYD22" s="418"/>
      <c r="AYE22" s="418"/>
      <c r="AYF22" s="418"/>
      <c r="AYG22" s="418"/>
      <c r="AYH22" s="418"/>
      <c r="AYI22" s="418"/>
      <c r="AYJ22" s="418"/>
      <c r="AYK22" s="418"/>
      <c r="AYL22" s="418"/>
      <c r="AYM22" s="418"/>
      <c r="AYN22" s="418"/>
      <c r="AYO22" s="418"/>
      <c r="AYP22" s="418"/>
      <c r="AYQ22" s="418"/>
      <c r="AYR22" s="418"/>
      <c r="AYS22" s="418"/>
      <c r="AYT22" s="418"/>
      <c r="AYU22" s="418"/>
      <c r="AYV22" s="418"/>
      <c r="AYW22" s="418"/>
      <c r="AYX22" s="418"/>
      <c r="AYY22" s="418"/>
      <c r="AYZ22" s="418"/>
      <c r="AZA22" s="418"/>
      <c r="AZB22" s="418"/>
      <c r="AZC22" s="418"/>
      <c r="AZD22" s="418"/>
      <c r="AZE22" s="418"/>
      <c r="AZF22" s="418"/>
      <c r="AZG22" s="418"/>
      <c r="AZH22" s="418"/>
      <c r="AZI22" s="418"/>
      <c r="AZJ22" s="418"/>
      <c r="AZK22" s="418"/>
      <c r="AZL22" s="418"/>
      <c r="AZM22" s="418"/>
      <c r="AZN22" s="418"/>
      <c r="AZO22" s="418"/>
      <c r="AZP22" s="418"/>
      <c r="AZQ22" s="418"/>
      <c r="AZR22" s="418"/>
      <c r="AZS22" s="418"/>
      <c r="AZT22" s="418"/>
      <c r="AZU22" s="418"/>
      <c r="AZV22" s="418"/>
      <c r="AZW22" s="418"/>
      <c r="AZX22" s="418"/>
      <c r="AZY22" s="418"/>
      <c r="AZZ22" s="418"/>
      <c r="BAA22" s="418"/>
      <c r="BAB22" s="418"/>
      <c r="BAC22" s="418"/>
      <c r="BAD22" s="418"/>
      <c r="BAE22" s="418"/>
      <c r="BAF22" s="418"/>
      <c r="BAG22" s="418"/>
      <c r="BAH22" s="418"/>
      <c r="BAI22" s="418"/>
      <c r="BAJ22" s="418"/>
      <c r="BAK22" s="418"/>
      <c r="BAL22" s="418"/>
      <c r="BAM22" s="418"/>
      <c r="BAN22" s="418"/>
      <c r="BAO22" s="418"/>
      <c r="BAP22" s="418"/>
      <c r="BAQ22" s="418"/>
      <c r="BAR22" s="418"/>
      <c r="BAS22" s="418"/>
      <c r="BAT22" s="418"/>
      <c r="BAU22" s="418"/>
      <c r="BAV22" s="418"/>
      <c r="BAW22" s="418"/>
      <c r="BAX22" s="418"/>
      <c r="BAY22" s="418"/>
      <c r="BAZ22" s="418"/>
      <c r="BBA22" s="418"/>
      <c r="BBB22" s="418"/>
      <c r="BBC22" s="418"/>
      <c r="BBD22" s="418"/>
      <c r="BBE22" s="418"/>
      <c r="BBF22" s="418"/>
      <c r="BBG22" s="418"/>
      <c r="BBH22" s="418"/>
      <c r="BBI22" s="418"/>
      <c r="BBJ22" s="418"/>
      <c r="BBK22" s="418"/>
      <c r="BBL22" s="418"/>
      <c r="BBM22" s="418"/>
      <c r="BBN22" s="418"/>
      <c r="BBO22" s="418"/>
      <c r="BBP22" s="418"/>
      <c r="BBQ22" s="418"/>
      <c r="BBR22" s="418"/>
      <c r="BBS22" s="418"/>
      <c r="BBT22" s="418"/>
      <c r="BBU22" s="418"/>
      <c r="BBV22" s="418"/>
      <c r="BBW22" s="418"/>
      <c r="BBX22" s="418"/>
      <c r="BBY22" s="418"/>
      <c r="BBZ22" s="418"/>
      <c r="BCA22" s="418"/>
      <c r="BCB22" s="418"/>
      <c r="BCC22" s="418"/>
      <c r="BCD22" s="418"/>
      <c r="BCE22" s="418"/>
      <c r="BCF22" s="418"/>
      <c r="BCG22" s="418"/>
      <c r="BCH22" s="418"/>
      <c r="BCI22" s="418"/>
      <c r="BCJ22" s="418"/>
      <c r="BCK22" s="418"/>
      <c r="BCL22" s="418"/>
      <c r="BCM22" s="418"/>
      <c r="BCN22" s="418"/>
      <c r="BCO22" s="418"/>
      <c r="BCP22" s="418"/>
      <c r="BCQ22" s="418"/>
      <c r="BCR22" s="418"/>
      <c r="BCS22" s="418"/>
      <c r="BCT22" s="418"/>
      <c r="BCU22" s="418"/>
      <c r="BCV22" s="418"/>
      <c r="BCW22" s="418"/>
      <c r="BCX22" s="418"/>
      <c r="BCY22" s="418"/>
      <c r="BCZ22" s="418"/>
      <c r="BDA22" s="418"/>
      <c r="BDB22" s="418"/>
      <c r="BDC22" s="418"/>
      <c r="BDD22" s="418"/>
      <c r="BDE22" s="418"/>
      <c r="BDF22" s="418"/>
      <c r="BDG22" s="418"/>
      <c r="BDH22" s="418"/>
      <c r="BDI22" s="418"/>
      <c r="BDJ22" s="418"/>
      <c r="BDK22" s="418"/>
      <c r="BDL22" s="418"/>
      <c r="BDM22" s="418"/>
      <c r="BDN22" s="418"/>
      <c r="BDO22" s="418"/>
      <c r="BDP22" s="418"/>
      <c r="BDQ22" s="418"/>
      <c r="BDR22" s="418"/>
      <c r="BDS22" s="418"/>
      <c r="BDT22" s="418"/>
      <c r="BDU22" s="418"/>
      <c r="BDV22" s="418"/>
      <c r="BDW22" s="418"/>
      <c r="BDX22" s="418"/>
      <c r="BDY22" s="418"/>
      <c r="BDZ22" s="418"/>
      <c r="BEA22" s="418"/>
      <c r="BEB22" s="418"/>
      <c r="BEC22" s="418"/>
      <c r="BED22" s="418"/>
      <c r="BEE22" s="418"/>
      <c r="BEF22" s="418"/>
      <c r="BEG22" s="418"/>
      <c r="BEH22" s="418"/>
      <c r="BEI22" s="418"/>
      <c r="BEJ22" s="418"/>
      <c r="BEK22" s="418"/>
      <c r="BEL22" s="418"/>
      <c r="BEM22" s="418"/>
      <c r="BEN22" s="418"/>
      <c r="BEO22" s="418"/>
      <c r="BEP22" s="418"/>
      <c r="BEQ22" s="418"/>
      <c r="BER22" s="418"/>
      <c r="BES22" s="418"/>
      <c r="BET22" s="418"/>
      <c r="BEU22" s="418"/>
      <c r="BEV22" s="418"/>
      <c r="BEW22" s="418"/>
      <c r="BEX22" s="418"/>
      <c r="BEY22" s="418"/>
      <c r="BEZ22" s="418"/>
      <c r="BFA22" s="418"/>
      <c r="BFB22" s="418"/>
      <c r="BFC22" s="418"/>
      <c r="BFD22" s="418"/>
      <c r="BFE22" s="418"/>
      <c r="BFF22" s="418"/>
      <c r="BFG22" s="418"/>
      <c r="BFH22" s="418"/>
      <c r="BFI22" s="418"/>
      <c r="BFJ22" s="418"/>
      <c r="BFK22" s="418"/>
      <c r="BFL22" s="418"/>
      <c r="BFM22" s="418"/>
      <c r="BFN22" s="418"/>
      <c r="BFO22" s="418"/>
      <c r="BFP22" s="418"/>
      <c r="BFQ22" s="418"/>
      <c r="BFR22" s="418"/>
      <c r="BFS22" s="418"/>
      <c r="BFT22" s="418"/>
      <c r="BFU22" s="418"/>
      <c r="BFV22" s="418"/>
      <c r="BFW22" s="418"/>
      <c r="BFX22" s="418"/>
      <c r="BFY22" s="418"/>
      <c r="BFZ22" s="418"/>
      <c r="BGA22" s="418"/>
      <c r="BGB22" s="418"/>
      <c r="BGC22" s="418"/>
      <c r="BGD22" s="418"/>
      <c r="BGE22" s="418"/>
      <c r="BGF22" s="418"/>
      <c r="BGG22" s="418"/>
      <c r="BGH22" s="418"/>
      <c r="BGI22" s="418"/>
      <c r="BGJ22" s="418"/>
      <c r="BGK22" s="418"/>
      <c r="BGL22" s="418"/>
      <c r="BGM22" s="418"/>
      <c r="BGN22" s="418"/>
      <c r="BGO22" s="418"/>
      <c r="BGP22" s="418"/>
      <c r="BGQ22" s="418"/>
      <c r="BGR22" s="418"/>
      <c r="BGS22" s="418"/>
      <c r="BGT22" s="418"/>
      <c r="BGU22" s="418"/>
      <c r="BGV22" s="418"/>
      <c r="BGW22" s="418"/>
      <c r="BGX22" s="418"/>
      <c r="BGY22" s="418"/>
      <c r="BGZ22" s="418"/>
      <c r="BHA22" s="418"/>
      <c r="BHB22" s="418"/>
      <c r="BHC22" s="418"/>
      <c r="BHD22" s="418"/>
      <c r="BHE22" s="418"/>
      <c r="BHF22" s="418"/>
      <c r="BHG22" s="418"/>
      <c r="BHH22" s="418"/>
      <c r="BHI22" s="418"/>
      <c r="BHJ22" s="418"/>
      <c r="BHK22" s="418"/>
      <c r="BHL22" s="418"/>
      <c r="BHM22" s="418"/>
      <c r="BHN22" s="418"/>
      <c r="BHO22" s="418"/>
      <c r="BHP22" s="418"/>
      <c r="BHQ22" s="418"/>
      <c r="BHR22" s="418"/>
      <c r="BHS22" s="418"/>
      <c r="BHT22" s="418"/>
      <c r="BHU22" s="418"/>
      <c r="BHV22" s="418"/>
      <c r="BHW22" s="418"/>
      <c r="BHX22" s="418"/>
      <c r="BHY22" s="418"/>
      <c r="BHZ22" s="418"/>
      <c r="BIA22" s="418"/>
      <c r="BIB22" s="418"/>
      <c r="BIC22" s="418"/>
      <c r="BID22" s="418"/>
      <c r="BIE22" s="418"/>
      <c r="BIF22" s="418"/>
      <c r="BIG22" s="418"/>
      <c r="BIH22" s="418"/>
      <c r="BII22" s="418"/>
      <c r="BIJ22" s="418"/>
      <c r="BIK22" s="418"/>
      <c r="BIL22" s="418"/>
      <c r="BIM22" s="418"/>
      <c r="BIN22" s="418"/>
      <c r="BIO22" s="418"/>
      <c r="BIP22" s="418"/>
      <c r="BIQ22" s="418"/>
      <c r="BIR22" s="418"/>
      <c r="BIS22" s="418"/>
      <c r="BIT22" s="418"/>
      <c r="BIU22" s="418"/>
      <c r="BIV22" s="418"/>
      <c r="BIW22" s="418"/>
      <c r="BIX22" s="418"/>
      <c r="BIY22" s="418"/>
      <c r="BIZ22" s="418"/>
      <c r="BJA22" s="418"/>
      <c r="BJB22" s="418"/>
      <c r="BJC22" s="418"/>
      <c r="BJD22" s="418"/>
      <c r="BJE22" s="418"/>
      <c r="BJF22" s="418"/>
      <c r="BJG22" s="418"/>
      <c r="BJH22" s="418"/>
      <c r="BJI22" s="418"/>
      <c r="BJJ22" s="418"/>
      <c r="BJK22" s="418"/>
      <c r="BJL22" s="418"/>
      <c r="BJM22" s="418"/>
      <c r="BJN22" s="418"/>
      <c r="BJO22" s="418"/>
      <c r="BJP22" s="418"/>
      <c r="BJQ22" s="418"/>
      <c r="BJR22" s="418"/>
      <c r="BJS22" s="418"/>
      <c r="BJT22" s="418"/>
      <c r="BJU22" s="418"/>
      <c r="BJV22" s="418"/>
      <c r="BJW22" s="418"/>
      <c r="BJX22" s="418"/>
      <c r="BJY22" s="418"/>
      <c r="BJZ22" s="418"/>
      <c r="BKA22" s="418"/>
      <c r="BKB22" s="418"/>
      <c r="BKC22" s="418"/>
      <c r="BKD22" s="418"/>
      <c r="BKE22" s="418"/>
      <c r="BKF22" s="418"/>
      <c r="BKG22" s="418"/>
      <c r="BKH22" s="418"/>
      <c r="BKI22" s="418"/>
      <c r="BKJ22" s="418"/>
      <c r="BKK22" s="418"/>
      <c r="BKL22" s="418"/>
      <c r="BKM22" s="418"/>
      <c r="BKN22" s="418"/>
      <c r="BKO22" s="418"/>
      <c r="BKP22" s="418"/>
      <c r="BKQ22" s="418"/>
      <c r="BKR22" s="418"/>
      <c r="BKS22" s="418"/>
      <c r="BKT22" s="418"/>
      <c r="BKU22" s="418"/>
      <c r="BKV22" s="418"/>
      <c r="BKW22" s="418"/>
      <c r="BKX22" s="418"/>
      <c r="BKY22" s="418"/>
      <c r="BKZ22" s="418"/>
      <c r="BLA22" s="418"/>
      <c r="BLB22" s="418"/>
      <c r="BLC22" s="418"/>
      <c r="BLD22" s="418"/>
      <c r="BLE22" s="418"/>
      <c r="BLF22" s="418"/>
      <c r="BLG22" s="418"/>
      <c r="BLH22" s="418"/>
      <c r="BLI22" s="418"/>
      <c r="BLJ22" s="418"/>
      <c r="BLK22" s="418"/>
      <c r="BLL22" s="418"/>
      <c r="BLM22" s="418"/>
      <c r="BLN22" s="418"/>
      <c r="BLO22" s="418"/>
      <c r="BLP22" s="418"/>
      <c r="BLQ22" s="418"/>
      <c r="BLR22" s="418"/>
      <c r="BLS22" s="418"/>
      <c r="BLT22" s="418"/>
      <c r="BLU22" s="418"/>
      <c r="BLV22" s="418"/>
      <c r="BLW22" s="418"/>
      <c r="BLX22" s="418"/>
      <c r="BLY22" s="418"/>
      <c r="BLZ22" s="418"/>
      <c r="BMA22" s="418"/>
      <c r="BMB22" s="418"/>
      <c r="BMC22" s="418"/>
      <c r="BMD22" s="418"/>
      <c r="BME22" s="418"/>
      <c r="BMF22" s="418"/>
      <c r="BMG22" s="418"/>
      <c r="BMH22" s="418"/>
      <c r="BMI22" s="418"/>
      <c r="BMJ22" s="418"/>
      <c r="BMK22" s="418"/>
      <c r="BML22" s="418"/>
      <c r="BMM22" s="418"/>
      <c r="BMN22" s="418"/>
      <c r="BMO22" s="418"/>
      <c r="BMP22" s="418"/>
      <c r="BMQ22" s="418"/>
      <c r="BMR22" s="418"/>
      <c r="BMS22" s="418"/>
      <c r="BMT22" s="418"/>
      <c r="BMU22" s="418"/>
      <c r="BMV22" s="418"/>
      <c r="BMW22" s="418"/>
      <c r="BMX22" s="418"/>
      <c r="BMY22" s="418"/>
      <c r="BMZ22" s="418"/>
      <c r="BNA22" s="418"/>
      <c r="BNB22" s="418"/>
      <c r="BNC22" s="418"/>
      <c r="BND22" s="418"/>
      <c r="BNE22" s="418"/>
      <c r="BNF22" s="418"/>
      <c r="BNG22" s="418"/>
      <c r="BNH22" s="418"/>
      <c r="BNI22" s="418"/>
      <c r="BNJ22" s="418"/>
      <c r="BNK22" s="418"/>
      <c r="BNL22" s="418"/>
      <c r="BNM22" s="418"/>
      <c r="BNN22" s="418"/>
      <c r="BNO22" s="418"/>
      <c r="BNP22" s="418"/>
      <c r="BNQ22" s="418"/>
      <c r="BNR22" s="418"/>
      <c r="BNS22" s="418"/>
      <c r="BNT22" s="418"/>
      <c r="BNU22" s="418"/>
      <c r="BNV22" s="418"/>
      <c r="BNW22" s="418"/>
      <c r="BNX22" s="418"/>
      <c r="BNY22" s="418"/>
      <c r="BNZ22" s="418"/>
      <c r="BOA22" s="418"/>
      <c r="BOB22" s="418"/>
      <c r="BOC22" s="418"/>
      <c r="BOD22" s="418"/>
      <c r="BOE22" s="418"/>
      <c r="BOF22" s="418"/>
      <c r="BOG22" s="418"/>
      <c r="BOH22" s="418"/>
      <c r="BOI22" s="418"/>
      <c r="BOJ22" s="418"/>
      <c r="BOK22" s="418"/>
      <c r="BOL22" s="418"/>
      <c r="BOM22" s="418"/>
      <c r="BON22" s="418"/>
      <c r="BOO22" s="418"/>
      <c r="BOP22" s="418"/>
      <c r="BOQ22" s="418"/>
      <c r="BOR22" s="418"/>
      <c r="BOS22" s="418"/>
      <c r="BOT22" s="418"/>
      <c r="BOU22" s="418"/>
      <c r="BOV22" s="418"/>
      <c r="BOW22" s="418"/>
      <c r="BOX22" s="418"/>
      <c r="BOY22" s="418"/>
      <c r="BOZ22" s="418"/>
      <c r="BPA22" s="418"/>
      <c r="BPB22" s="418"/>
      <c r="BPC22" s="418"/>
      <c r="BPD22" s="418"/>
      <c r="BPE22" s="418"/>
      <c r="BPF22" s="418"/>
      <c r="BPG22" s="418"/>
      <c r="BPH22" s="418"/>
      <c r="BPI22" s="418"/>
      <c r="BPJ22" s="418"/>
      <c r="BPK22" s="418"/>
      <c r="BPL22" s="418"/>
      <c r="BPM22" s="418"/>
      <c r="BPN22" s="418"/>
      <c r="BPO22" s="418"/>
      <c r="BPP22" s="418"/>
      <c r="BPQ22" s="418"/>
      <c r="BPR22" s="418"/>
      <c r="BPS22" s="418"/>
      <c r="BPT22" s="418"/>
      <c r="BPU22" s="418"/>
      <c r="BPV22" s="418"/>
      <c r="BPW22" s="418"/>
      <c r="BPX22" s="418"/>
      <c r="BPY22" s="418"/>
      <c r="BPZ22" s="418"/>
      <c r="BQA22" s="418"/>
      <c r="BQB22" s="418"/>
      <c r="BQC22" s="418"/>
      <c r="BQD22" s="418"/>
      <c r="BQE22" s="418"/>
      <c r="BQF22" s="418"/>
      <c r="BQG22" s="418"/>
      <c r="BQH22" s="418"/>
      <c r="BQI22" s="418"/>
      <c r="BQJ22" s="418"/>
      <c r="BQK22" s="418"/>
      <c r="BQL22" s="418"/>
      <c r="BQM22" s="418"/>
      <c r="BQN22" s="418"/>
      <c r="BQO22" s="418"/>
      <c r="BQP22" s="418"/>
      <c r="BQQ22" s="418"/>
      <c r="BQR22" s="418"/>
      <c r="BQS22" s="418"/>
      <c r="BQT22" s="418"/>
      <c r="BQU22" s="418"/>
      <c r="BQV22" s="418"/>
      <c r="BQW22" s="418"/>
      <c r="BQX22" s="418"/>
      <c r="BQY22" s="418"/>
      <c r="BQZ22" s="418"/>
      <c r="BRA22" s="418"/>
      <c r="BRB22" s="418"/>
      <c r="BRC22" s="418"/>
      <c r="BRD22" s="418"/>
      <c r="BRE22" s="418"/>
      <c r="BRF22" s="418"/>
      <c r="BRG22" s="418"/>
      <c r="BRH22" s="418"/>
      <c r="BRI22" s="418"/>
      <c r="BRJ22" s="418"/>
      <c r="BRK22" s="418"/>
      <c r="BRL22" s="418"/>
      <c r="BRM22" s="418"/>
      <c r="BRN22" s="418"/>
      <c r="BRO22" s="418"/>
      <c r="BRP22" s="418"/>
      <c r="BRQ22" s="418"/>
      <c r="BRR22" s="418"/>
      <c r="BRS22" s="418"/>
      <c r="BRT22" s="418"/>
      <c r="BRU22" s="418"/>
      <c r="BRV22" s="418"/>
      <c r="BRW22" s="418"/>
      <c r="BRX22" s="418"/>
      <c r="BRY22" s="418"/>
      <c r="BRZ22" s="418"/>
      <c r="BSA22" s="418"/>
      <c r="BSB22" s="418"/>
      <c r="BSC22" s="418"/>
      <c r="BSD22" s="418"/>
      <c r="BSE22" s="418"/>
      <c r="BSF22" s="418"/>
      <c r="BSG22" s="418"/>
      <c r="BSH22" s="418"/>
      <c r="BSI22" s="418"/>
      <c r="BSJ22" s="418"/>
      <c r="BSK22" s="418"/>
      <c r="BSL22" s="418"/>
      <c r="BSM22" s="418"/>
      <c r="BSN22" s="418"/>
      <c r="BSO22" s="418"/>
      <c r="BSP22" s="418"/>
      <c r="BSQ22" s="418"/>
      <c r="BSR22" s="418"/>
      <c r="BSS22" s="418"/>
      <c r="BST22" s="418"/>
      <c r="BSU22" s="418"/>
      <c r="BSV22" s="418"/>
      <c r="BSW22" s="418"/>
      <c r="BSX22" s="418"/>
      <c r="BSY22" s="418"/>
      <c r="BSZ22" s="418"/>
      <c r="BTA22" s="418"/>
      <c r="BTB22" s="418"/>
      <c r="BTC22" s="418"/>
      <c r="BTD22" s="418"/>
      <c r="BTE22" s="418"/>
      <c r="BTF22" s="418"/>
      <c r="BTG22" s="418"/>
      <c r="BTH22" s="418"/>
      <c r="BTI22" s="418"/>
      <c r="BTJ22" s="418"/>
      <c r="BTK22" s="418"/>
      <c r="BTL22" s="418"/>
      <c r="BTM22" s="418"/>
      <c r="BTN22" s="418"/>
      <c r="BTO22" s="418"/>
      <c r="BTP22" s="418"/>
      <c r="BTQ22" s="418"/>
      <c r="BTR22" s="418"/>
      <c r="BTS22" s="418"/>
      <c r="BTT22" s="418"/>
      <c r="BTU22" s="418"/>
      <c r="BTV22" s="418"/>
      <c r="BTW22" s="418"/>
      <c r="BTX22" s="418"/>
      <c r="BTY22" s="418"/>
      <c r="BTZ22" s="418"/>
      <c r="BUA22" s="418"/>
      <c r="BUB22" s="418"/>
      <c r="BUC22" s="418"/>
      <c r="BUD22" s="418"/>
      <c r="BUE22" s="418"/>
      <c r="BUF22" s="418"/>
      <c r="BUG22" s="418"/>
      <c r="BUH22" s="418"/>
      <c r="BUI22" s="418"/>
      <c r="BUJ22" s="418"/>
      <c r="BUK22" s="418"/>
      <c r="BUL22" s="418"/>
      <c r="BUM22" s="418"/>
      <c r="BUN22" s="418"/>
      <c r="BUO22" s="418"/>
      <c r="BUP22" s="418"/>
      <c r="BUQ22" s="418"/>
      <c r="BUR22" s="418"/>
      <c r="BUS22" s="418"/>
      <c r="BUT22" s="418"/>
      <c r="BUU22" s="418"/>
      <c r="BUV22" s="418"/>
      <c r="BUW22" s="418"/>
      <c r="BUX22" s="418"/>
      <c r="BUY22" s="418"/>
      <c r="BUZ22" s="418"/>
      <c r="BVA22" s="418"/>
      <c r="BVB22" s="418"/>
      <c r="BVC22" s="418"/>
      <c r="BVD22" s="418"/>
      <c r="BVE22" s="418"/>
      <c r="BVF22" s="418"/>
      <c r="BVG22" s="418"/>
      <c r="BVH22" s="418"/>
      <c r="BVI22" s="418"/>
      <c r="BVJ22" s="418"/>
      <c r="BVK22" s="418"/>
      <c r="BVL22" s="418"/>
      <c r="BVM22" s="418"/>
      <c r="BVN22" s="418"/>
      <c r="BVO22" s="418"/>
      <c r="BVP22" s="418"/>
      <c r="BVQ22" s="418"/>
      <c r="BVR22" s="418"/>
      <c r="BVS22" s="418"/>
      <c r="BVT22" s="418"/>
      <c r="BVU22" s="418"/>
      <c r="BVV22" s="418"/>
      <c r="BVW22" s="418"/>
      <c r="BVX22" s="418"/>
      <c r="BVY22" s="418"/>
      <c r="BVZ22" s="418"/>
      <c r="BWA22" s="418"/>
      <c r="BWB22" s="418"/>
      <c r="BWC22" s="418"/>
      <c r="BWD22" s="418"/>
      <c r="BWE22" s="418"/>
      <c r="BWF22" s="418"/>
      <c r="BWG22" s="418"/>
      <c r="BWH22" s="418"/>
      <c r="BWI22" s="418"/>
      <c r="BWJ22" s="418"/>
      <c r="BWK22" s="418"/>
      <c r="BWL22" s="418"/>
      <c r="BWM22" s="418"/>
      <c r="BWN22" s="418"/>
      <c r="BWO22" s="418"/>
      <c r="BWP22" s="418"/>
      <c r="BWQ22" s="418"/>
      <c r="BWR22" s="418"/>
      <c r="BWS22" s="418"/>
      <c r="BWT22" s="418"/>
      <c r="BWU22" s="418"/>
      <c r="BWV22" s="418"/>
      <c r="BWW22" s="418"/>
      <c r="BWX22" s="418"/>
      <c r="BWY22" s="418"/>
      <c r="BWZ22" s="418"/>
      <c r="BXA22" s="418"/>
      <c r="BXB22" s="418"/>
      <c r="BXC22" s="418"/>
      <c r="BXD22" s="418"/>
      <c r="BXE22" s="418"/>
      <c r="BXF22" s="418"/>
      <c r="BXG22" s="418"/>
      <c r="BXH22" s="418"/>
      <c r="BXI22" s="418"/>
      <c r="BXJ22" s="418"/>
      <c r="BXK22" s="418"/>
      <c r="BXL22" s="418"/>
      <c r="BXM22" s="418"/>
      <c r="BXN22" s="418"/>
      <c r="BXO22" s="418"/>
      <c r="BXP22" s="418"/>
      <c r="BXQ22" s="418"/>
      <c r="BXR22" s="418"/>
      <c r="BXS22" s="418"/>
      <c r="BXT22" s="418"/>
      <c r="BXU22" s="418"/>
      <c r="BXV22" s="418"/>
      <c r="BXW22" s="418"/>
      <c r="BXX22" s="418"/>
      <c r="BXY22" s="418"/>
      <c r="BXZ22" s="418"/>
      <c r="BYA22" s="418"/>
      <c r="BYB22" s="418"/>
      <c r="BYC22" s="418"/>
      <c r="BYD22" s="418"/>
      <c r="BYE22" s="418"/>
      <c r="BYF22" s="418"/>
      <c r="BYG22" s="418"/>
      <c r="BYH22" s="418"/>
      <c r="BYI22" s="418"/>
      <c r="BYJ22" s="418"/>
      <c r="BYK22" s="418"/>
      <c r="BYL22" s="418"/>
      <c r="BYM22" s="418"/>
      <c r="BYN22" s="418"/>
      <c r="BYO22" s="418"/>
      <c r="BYP22" s="418"/>
      <c r="BYQ22" s="418"/>
      <c r="BYR22" s="418"/>
      <c r="BYS22" s="418"/>
      <c r="BYT22" s="418"/>
      <c r="BYU22" s="418"/>
      <c r="BYV22" s="418"/>
      <c r="BYW22" s="418"/>
      <c r="BYX22" s="418"/>
      <c r="BYY22" s="418"/>
      <c r="BYZ22" s="418"/>
      <c r="BZA22" s="418"/>
      <c r="BZB22" s="418"/>
      <c r="BZC22" s="418"/>
      <c r="BZD22" s="418"/>
      <c r="BZE22" s="418"/>
      <c r="BZF22" s="418"/>
      <c r="BZG22" s="418"/>
      <c r="BZH22" s="418"/>
      <c r="BZI22" s="418"/>
      <c r="BZJ22" s="418"/>
      <c r="BZK22" s="418"/>
      <c r="BZL22" s="418"/>
      <c r="BZM22" s="418"/>
      <c r="BZN22" s="418"/>
      <c r="BZO22" s="418"/>
      <c r="BZP22" s="418"/>
      <c r="BZQ22" s="418"/>
      <c r="BZR22" s="418"/>
      <c r="BZS22" s="418"/>
      <c r="BZT22" s="418"/>
      <c r="BZU22" s="418"/>
      <c r="BZV22" s="418"/>
      <c r="BZW22" s="418"/>
      <c r="BZX22" s="418"/>
      <c r="BZY22" s="418"/>
      <c r="BZZ22" s="418"/>
      <c r="CAA22" s="418"/>
      <c r="CAB22" s="418"/>
      <c r="CAC22" s="418"/>
      <c r="CAD22" s="418"/>
      <c r="CAE22" s="418"/>
      <c r="CAF22" s="418"/>
      <c r="CAG22" s="418"/>
      <c r="CAH22" s="418"/>
      <c r="CAI22" s="418"/>
      <c r="CAJ22" s="418"/>
      <c r="CAK22" s="418"/>
      <c r="CAL22" s="418"/>
      <c r="CAM22" s="418"/>
      <c r="CAN22" s="418"/>
      <c r="CAO22" s="418"/>
      <c r="CAP22" s="418"/>
      <c r="CAQ22" s="418"/>
      <c r="CAR22" s="418"/>
      <c r="CAS22" s="418"/>
      <c r="CAT22" s="418"/>
      <c r="CAU22" s="418"/>
      <c r="CAV22" s="418"/>
      <c r="CAW22" s="418"/>
      <c r="CAX22" s="418"/>
      <c r="CAY22" s="418"/>
      <c r="CAZ22" s="418"/>
      <c r="CBA22" s="418"/>
      <c r="CBB22" s="418"/>
      <c r="CBC22" s="418"/>
      <c r="CBD22" s="418"/>
      <c r="CBE22" s="418"/>
      <c r="CBF22" s="418"/>
      <c r="CBG22" s="418"/>
      <c r="CBH22" s="418"/>
      <c r="CBI22" s="418"/>
      <c r="CBJ22" s="418"/>
      <c r="CBK22" s="418"/>
      <c r="CBL22" s="418"/>
      <c r="CBM22" s="418"/>
      <c r="CBN22" s="418"/>
      <c r="CBO22" s="418"/>
      <c r="CBP22" s="418"/>
      <c r="CBQ22" s="418"/>
      <c r="CBR22" s="418"/>
      <c r="CBS22" s="418"/>
      <c r="CBT22" s="418"/>
      <c r="CBU22" s="418"/>
      <c r="CBV22" s="418"/>
      <c r="CBW22" s="418"/>
      <c r="CBX22" s="418"/>
      <c r="CBY22" s="418"/>
      <c r="CBZ22" s="418"/>
      <c r="CCA22" s="418"/>
      <c r="CCB22" s="418"/>
      <c r="CCC22" s="418"/>
      <c r="CCD22" s="418"/>
      <c r="CCE22" s="418"/>
      <c r="CCF22" s="418"/>
      <c r="CCG22" s="418"/>
      <c r="CCH22" s="418"/>
      <c r="CCI22" s="418"/>
      <c r="CCJ22" s="418"/>
      <c r="CCK22" s="418"/>
      <c r="CCL22" s="418"/>
      <c r="CCM22" s="418"/>
      <c r="CCN22" s="418"/>
      <c r="CCO22" s="418"/>
      <c r="CCP22" s="418"/>
      <c r="CCQ22" s="418"/>
      <c r="CCR22" s="418"/>
      <c r="CCS22" s="418"/>
      <c r="CCT22" s="418"/>
      <c r="CCU22" s="418"/>
      <c r="CCV22" s="418"/>
      <c r="CCW22" s="418"/>
      <c r="CCX22" s="418"/>
      <c r="CCY22" s="418"/>
      <c r="CCZ22" s="418"/>
      <c r="CDA22" s="418"/>
      <c r="CDB22" s="418"/>
      <c r="CDC22" s="418"/>
      <c r="CDD22" s="418"/>
      <c r="CDE22" s="418"/>
      <c r="CDF22" s="418"/>
      <c r="CDG22" s="418"/>
      <c r="CDH22" s="418"/>
      <c r="CDI22" s="418"/>
      <c r="CDJ22" s="418"/>
      <c r="CDK22" s="418"/>
      <c r="CDL22" s="418"/>
      <c r="CDM22" s="418"/>
      <c r="CDN22" s="418"/>
      <c r="CDO22" s="418"/>
      <c r="CDP22" s="418"/>
      <c r="CDQ22" s="418"/>
      <c r="CDR22" s="418"/>
      <c r="CDS22" s="418"/>
      <c r="CDT22" s="418"/>
      <c r="CDU22" s="418"/>
      <c r="CDV22" s="418"/>
      <c r="CDW22" s="418"/>
      <c r="CDX22" s="418"/>
      <c r="CDY22" s="418"/>
      <c r="CDZ22" s="418"/>
      <c r="CEA22" s="418"/>
      <c r="CEB22" s="418"/>
      <c r="CEC22" s="418"/>
      <c r="CED22" s="418"/>
      <c r="CEE22" s="418"/>
      <c r="CEF22" s="418"/>
      <c r="CEG22" s="418"/>
      <c r="CEH22" s="418"/>
      <c r="CEI22" s="418"/>
      <c r="CEJ22" s="418"/>
      <c r="CEK22" s="418"/>
      <c r="CEL22" s="418"/>
      <c r="CEM22" s="418"/>
      <c r="CEN22" s="418"/>
      <c r="CEO22" s="418"/>
      <c r="CEP22" s="418"/>
      <c r="CEQ22" s="418"/>
      <c r="CER22" s="418"/>
      <c r="CES22" s="418"/>
      <c r="CET22" s="418"/>
      <c r="CEU22" s="418"/>
      <c r="CEV22" s="418"/>
      <c r="CEW22" s="418"/>
      <c r="CEX22" s="418"/>
      <c r="CEY22" s="418"/>
      <c r="CEZ22" s="418"/>
      <c r="CFA22" s="418"/>
      <c r="CFB22" s="418"/>
      <c r="CFC22" s="418"/>
      <c r="CFD22" s="418"/>
      <c r="CFE22" s="418"/>
      <c r="CFF22" s="418"/>
      <c r="CFG22" s="418"/>
      <c r="CFH22" s="418"/>
      <c r="CFI22" s="418"/>
      <c r="CFJ22" s="418"/>
      <c r="CFK22" s="418"/>
      <c r="CFL22" s="418"/>
      <c r="CFM22" s="418"/>
      <c r="CFN22" s="418"/>
      <c r="CFO22" s="418"/>
      <c r="CFP22" s="418"/>
      <c r="CFQ22" s="418"/>
      <c r="CFR22" s="418"/>
      <c r="CFS22" s="418"/>
      <c r="CFT22" s="418"/>
      <c r="CFU22" s="418"/>
      <c r="CFV22" s="418"/>
      <c r="CFW22" s="418"/>
      <c r="CFX22" s="418"/>
      <c r="CFY22" s="418"/>
      <c r="CFZ22" s="418"/>
      <c r="CGA22" s="418"/>
      <c r="CGB22" s="418"/>
      <c r="CGC22" s="418"/>
      <c r="CGD22" s="418"/>
      <c r="CGE22" s="418"/>
      <c r="CGF22" s="418"/>
      <c r="CGG22" s="418"/>
      <c r="CGH22" s="418"/>
      <c r="CGI22" s="418"/>
      <c r="CGJ22" s="418"/>
      <c r="CGK22" s="418"/>
      <c r="CGL22" s="418"/>
      <c r="CGM22" s="418"/>
      <c r="CGN22" s="418"/>
      <c r="CGO22" s="418"/>
      <c r="CGP22" s="418"/>
      <c r="CGQ22" s="418"/>
      <c r="CGR22" s="418"/>
      <c r="CGS22" s="418"/>
      <c r="CGT22" s="418"/>
      <c r="CGU22" s="418"/>
      <c r="CGV22" s="418"/>
      <c r="CGW22" s="418"/>
      <c r="CGX22" s="418"/>
      <c r="CGY22" s="418"/>
      <c r="CGZ22" s="418"/>
      <c r="CHA22" s="418"/>
      <c r="CHB22" s="418"/>
      <c r="CHC22" s="418"/>
      <c r="CHD22" s="418"/>
      <c r="CHE22" s="418"/>
      <c r="CHF22" s="418"/>
      <c r="CHG22" s="418"/>
      <c r="CHH22" s="418"/>
      <c r="CHI22" s="418"/>
      <c r="CHJ22" s="418"/>
      <c r="CHK22" s="418"/>
      <c r="CHL22" s="418"/>
      <c r="CHM22" s="418"/>
      <c r="CHN22" s="418"/>
      <c r="CHO22" s="418"/>
      <c r="CHP22" s="418"/>
      <c r="CHQ22" s="418"/>
      <c r="CHR22" s="418"/>
      <c r="CHS22" s="418"/>
      <c r="CHT22" s="418"/>
      <c r="CHU22" s="418"/>
      <c r="CHV22" s="418"/>
      <c r="CHW22" s="418"/>
      <c r="CHX22" s="418"/>
      <c r="CHY22" s="418"/>
      <c r="CHZ22" s="418"/>
      <c r="CIA22" s="418"/>
      <c r="CIB22" s="418"/>
      <c r="CIC22" s="418"/>
      <c r="CID22" s="418"/>
      <c r="CIE22" s="418"/>
      <c r="CIF22" s="418"/>
      <c r="CIG22" s="418"/>
      <c r="CIH22" s="418"/>
      <c r="CII22" s="418"/>
      <c r="CIJ22" s="418"/>
      <c r="CIK22" s="418"/>
      <c r="CIL22" s="418"/>
      <c r="CIM22" s="418"/>
      <c r="CIN22" s="418"/>
      <c r="CIO22" s="418"/>
      <c r="CIP22" s="418"/>
      <c r="CIQ22" s="418"/>
      <c r="CIR22" s="418"/>
      <c r="CIS22" s="418"/>
      <c r="CIT22" s="418"/>
      <c r="CIU22" s="418"/>
      <c r="CIV22" s="418"/>
      <c r="CIW22" s="418"/>
      <c r="CIX22" s="418"/>
      <c r="CIY22" s="418"/>
      <c r="CIZ22" s="418"/>
      <c r="CJA22" s="418"/>
      <c r="CJB22" s="418"/>
      <c r="CJC22" s="418"/>
      <c r="CJD22" s="418"/>
      <c r="CJE22" s="418"/>
      <c r="CJF22" s="418"/>
      <c r="CJG22" s="418"/>
      <c r="CJH22" s="418"/>
      <c r="CJI22" s="418"/>
      <c r="CJJ22" s="418"/>
      <c r="CJK22" s="418"/>
      <c r="CJL22" s="418"/>
      <c r="CJM22" s="418"/>
      <c r="CJN22" s="418"/>
      <c r="CJO22" s="418"/>
      <c r="CJP22" s="418"/>
      <c r="CJQ22" s="418"/>
      <c r="CJR22" s="418"/>
      <c r="CJS22" s="418"/>
      <c r="CJT22" s="418"/>
      <c r="CJU22" s="418"/>
      <c r="CJV22" s="418"/>
      <c r="CJW22" s="418"/>
      <c r="CJX22" s="418"/>
      <c r="CJY22" s="418"/>
      <c r="CJZ22" s="418"/>
      <c r="CKA22" s="418"/>
      <c r="CKB22" s="418"/>
      <c r="CKC22" s="418"/>
      <c r="CKD22" s="418"/>
      <c r="CKE22" s="418"/>
      <c r="CKF22" s="418"/>
      <c r="CKG22" s="418"/>
      <c r="CKH22" s="418"/>
      <c r="CKI22" s="418"/>
      <c r="CKJ22" s="418"/>
      <c r="CKK22" s="418"/>
      <c r="CKL22" s="418"/>
      <c r="CKM22" s="418"/>
      <c r="CKN22" s="418"/>
      <c r="CKO22" s="418"/>
      <c r="CKP22" s="418"/>
      <c r="CKQ22" s="418"/>
      <c r="CKR22" s="418"/>
      <c r="CKS22" s="418"/>
      <c r="CKT22" s="418"/>
      <c r="CKU22" s="418"/>
      <c r="CKV22" s="418"/>
      <c r="CKW22" s="418"/>
      <c r="CKX22" s="418"/>
      <c r="CKY22" s="418"/>
      <c r="CKZ22" s="418"/>
      <c r="CLA22" s="418"/>
      <c r="CLB22" s="418"/>
      <c r="CLC22" s="418"/>
      <c r="CLD22" s="418"/>
      <c r="CLE22" s="418"/>
      <c r="CLF22" s="418"/>
      <c r="CLG22" s="418"/>
      <c r="CLH22" s="418"/>
      <c r="CLI22" s="418"/>
      <c r="CLJ22" s="418"/>
      <c r="CLK22" s="418"/>
      <c r="CLL22" s="418"/>
      <c r="CLM22" s="418"/>
      <c r="CLN22" s="418"/>
      <c r="CLO22" s="418"/>
      <c r="CLP22" s="418"/>
      <c r="CLQ22" s="418"/>
      <c r="CLR22" s="418"/>
      <c r="CLS22" s="418"/>
      <c r="CLT22" s="418"/>
      <c r="CLU22" s="418"/>
      <c r="CLV22" s="418"/>
      <c r="CLW22" s="418"/>
      <c r="CLX22" s="418"/>
      <c r="CLY22" s="418"/>
      <c r="CLZ22" s="418"/>
      <c r="CMA22" s="418"/>
      <c r="CMB22" s="418"/>
      <c r="CMC22" s="418"/>
      <c r="CMD22" s="418"/>
      <c r="CME22" s="418"/>
      <c r="CMF22" s="418"/>
      <c r="CMG22" s="418"/>
      <c r="CMH22" s="418"/>
      <c r="CMI22" s="418"/>
      <c r="CMJ22" s="418"/>
      <c r="CMK22" s="418"/>
      <c r="CML22" s="418"/>
      <c r="CMM22" s="418"/>
      <c r="CMN22" s="418"/>
      <c r="CMO22" s="418"/>
      <c r="CMP22" s="418"/>
      <c r="CMQ22" s="418"/>
      <c r="CMR22" s="418"/>
      <c r="CMS22" s="418"/>
      <c r="CMT22" s="418"/>
      <c r="CMU22" s="418"/>
      <c r="CMV22" s="418"/>
      <c r="CMW22" s="418"/>
      <c r="CMX22" s="418"/>
      <c r="CMY22" s="418"/>
      <c r="CMZ22" s="418"/>
      <c r="CNA22" s="418"/>
      <c r="CNB22" s="418"/>
      <c r="CNC22" s="418"/>
      <c r="CND22" s="418"/>
      <c r="CNE22" s="418"/>
      <c r="CNF22" s="418"/>
      <c r="CNG22" s="418"/>
      <c r="CNH22" s="418"/>
      <c r="CNI22" s="418"/>
      <c r="CNJ22" s="418"/>
      <c r="CNK22" s="418"/>
      <c r="CNL22" s="418"/>
      <c r="CNM22" s="418"/>
      <c r="CNN22" s="418"/>
      <c r="CNO22" s="418"/>
      <c r="CNP22" s="418"/>
      <c r="CNQ22" s="418"/>
      <c r="CNR22" s="418"/>
      <c r="CNS22" s="418"/>
      <c r="CNT22" s="418"/>
      <c r="CNU22" s="418"/>
      <c r="CNV22" s="418"/>
      <c r="CNW22" s="418"/>
      <c r="CNX22" s="418"/>
      <c r="CNY22" s="418"/>
      <c r="CNZ22" s="418"/>
      <c r="COA22" s="418"/>
      <c r="COB22" s="418"/>
      <c r="COC22" s="418"/>
      <c r="COD22" s="418"/>
      <c r="COE22" s="418"/>
      <c r="COF22" s="418"/>
      <c r="COG22" s="418"/>
      <c r="COH22" s="418"/>
      <c r="COI22" s="418"/>
      <c r="COJ22" s="418"/>
      <c r="COK22" s="418"/>
      <c r="COL22" s="418"/>
      <c r="COM22" s="418"/>
      <c r="CON22" s="418"/>
      <c r="COO22" s="418"/>
      <c r="COP22" s="418"/>
      <c r="COQ22" s="418"/>
      <c r="COR22" s="418"/>
      <c r="COS22" s="418"/>
      <c r="COT22" s="418"/>
      <c r="COU22" s="418"/>
      <c r="COV22" s="418"/>
      <c r="COW22" s="418"/>
      <c r="COX22" s="418"/>
      <c r="COY22" s="418"/>
      <c r="COZ22" s="418"/>
      <c r="CPA22" s="418"/>
      <c r="CPB22" s="418"/>
      <c r="CPC22" s="418"/>
      <c r="CPD22" s="418"/>
      <c r="CPE22" s="418"/>
      <c r="CPF22" s="418"/>
      <c r="CPG22" s="418"/>
      <c r="CPH22" s="418"/>
      <c r="CPI22" s="418"/>
      <c r="CPJ22" s="418"/>
      <c r="CPK22" s="418"/>
      <c r="CPL22" s="418"/>
      <c r="CPM22" s="418"/>
      <c r="CPN22" s="418"/>
      <c r="CPO22" s="418"/>
      <c r="CPP22" s="418"/>
      <c r="CPQ22" s="418"/>
      <c r="CPR22" s="418"/>
      <c r="CPS22" s="418"/>
      <c r="CPT22" s="418"/>
      <c r="CPU22" s="418"/>
      <c r="CPV22" s="418"/>
      <c r="CPW22" s="418"/>
      <c r="CPX22" s="418"/>
      <c r="CPY22" s="418"/>
      <c r="CPZ22" s="418"/>
      <c r="CQA22" s="418"/>
      <c r="CQB22" s="418"/>
      <c r="CQC22" s="418"/>
      <c r="CQD22" s="418"/>
      <c r="CQE22" s="418"/>
      <c r="CQF22" s="418"/>
      <c r="CQG22" s="418"/>
      <c r="CQH22" s="418"/>
      <c r="CQI22" s="418"/>
      <c r="CQJ22" s="418"/>
      <c r="CQK22" s="418"/>
      <c r="CQL22" s="418"/>
      <c r="CQM22" s="418"/>
      <c r="CQN22" s="418"/>
      <c r="CQO22" s="418"/>
      <c r="CQP22" s="418"/>
      <c r="CQQ22" s="418"/>
      <c r="CQR22" s="418"/>
      <c r="CQS22" s="418"/>
      <c r="CQT22" s="418"/>
      <c r="CQU22" s="418"/>
      <c r="CQV22" s="418"/>
      <c r="CQW22" s="418"/>
      <c r="CQX22" s="418"/>
      <c r="CQY22" s="418"/>
      <c r="CQZ22" s="418"/>
      <c r="CRA22" s="418"/>
      <c r="CRB22" s="418"/>
      <c r="CRC22" s="418"/>
      <c r="CRD22" s="418"/>
      <c r="CRE22" s="418"/>
      <c r="CRF22" s="418"/>
      <c r="CRG22" s="418"/>
      <c r="CRH22" s="418"/>
      <c r="CRI22" s="418"/>
      <c r="CRJ22" s="418"/>
      <c r="CRK22" s="418"/>
      <c r="CRL22" s="418"/>
      <c r="CRM22" s="418"/>
      <c r="CRN22" s="418"/>
      <c r="CRO22" s="418"/>
      <c r="CRP22" s="418"/>
      <c r="CRQ22" s="418"/>
      <c r="CRR22" s="418"/>
      <c r="CRS22" s="418"/>
      <c r="CRT22" s="418"/>
      <c r="CRU22" s="418"/>
      <c r="CRV22" s="418"/>
      <c r="CRW22" s="418"/>
      <c r="CRX22" s="418"/>
      <c r="CRY22" s="418"/>
      <c r="CRZ22" s="418"/>
      <c r="CSA22" s="418"/>
      <c r="CSB22" s="418"/>
      <c r="CSC22" s="418"/>
      <c r="CSD22" s="418"/>
      <c r="CSE22" s="418"/>
      <c r="CSF22" s="418"/>
      <c r="CSG22" s="418"/>
      <c r="CSH22" s="418"/>
      <c r="CSI22" s="418"/>
      <c r="CSJ22" s="418"/>
      <c r="CSK22" s="418"/>
      <c r="CSL22" s="418"/>
      <c r="CSM22" s="418"/>
      <c r="CSN22" s="418"/>
      <c r="CSO22" s="418"/>
      <c r="CSP22" s="418"/>
      <c r="CSQ22" s="418"/>
      <c r="CSR22" s="418"/>
      <c r="CSS22" s="418"/>
      <c r="CST22" s="418"/>
      <c r="CSU22" s="418"/>
      <c r="CSV22" s="418"/>
      <c r="CSW22" s="418"/>
      <c r="CSX22" s="418"/>
      <c r="CSY22" s="418"/>
      <c r="CSZ22" s="418"/>
      <c r="CTA22" s="418"/>
      <c r="CTB22" s="418"/>
      <c r="CTC22" s="418"/>
      <c r="CTD22" s="418"/>
      <c r="CTE22" s="418"/>
      <c r="CTF22" s="418"/>
      <c r="CTG22" s="418"/>
      <c r="CTH22" s="418"/>
      <c r="CTI22" s="418"/>
      <c r="CTJ22" s="418"/>
      <c r="CTK22" s="418"/>
      <c r="CTL22" s="418"/>
      <c r="CTM22" s="418"/>
      <c r="CTN22" s="418"/>
      <c r="CTO22" s="418"/>
      <c r="CTP22" s="418"/>
      <c r="CTQ22" s="418"/>
      <c r="CTR22" s="418"/>
      <c r="CTS22" s="418"/>
      <c r="CTT22" s="418"/>
      <c r="CTU22" s="418"/>
      <c r="CTV22" s="418"/>
      <c r="CTW22" s="418"/>
      <c r="CTX22" s="418"/>
      <c r="CTY22" s="418"/>
      <c r="CTZ22" s="418"/>
      <c r="CUA22" s="418"/>
      <c r="CUB22" s="418"/>
      <c r="CUC22" s="418"/>
      <c r="CUD22" s="418"/>
      <c r="CUE22" s="418"/>
      <c r="CUF22" s="418"/>
      <c r="CUG22" s="418"/>
      <c r="CUH22" s="418"/>
      <c r="CUI22" s="418"/>
      <c r="CUJ22" s="418"/>
      <c r="CUK22" s="418"/>
      <c r="CUL22" s="418"/>
      <c r="CUM22" s="418"/>
      <c r="CUN22" s="418"/>
      <c r="CUO22" s="418"/>
      <c r="CUP22" s="418"/>
      <c r="CUQ22" s="418"/>
      <c r="CUR22" s="418"/>
      <c r="CUS22" s="418"/>
      <c r="CUT22" s="418"/>
      <c r="CUU22" s="418"/>
      <c r="CUV22" s="418"/>
      <c r="CUW22" s="418"/>
      <c r="CUX22" s="418"/>
      <c r="CUY22" s="418"/>
      <c r="CUZ22" s="418"/>
      <c r="CVA22" s="418"/>
      <c r="CVB22" s="418"/>
      <c r="CVC22" s="418"/>
      <c r="CVD22" s="418"/>
      <c r="CVE22" s="418"/>
      <c r="CVF22" s="418"/>
      <c r="CVG22" s="418"/>
      <c r="CVH22" s="418"/>
      <c r="CVI22" s="418"/>
      <c r="CVJ22" s="418"/>
      <c r="CVK22" s="418"/>
      <c r="CVL22" s="418"/>
      <c r="CVM22" s="418"/>
      <c r="CVN22" s="418"/>
      <c r="CVO22" s="418"/>
      <c r="CVP22" s="418"/>
      <c r="CVQ22" s="418"/>
      <c r="CVR22" s="418"/>
      <c r="CVS22" s="418"/>
      <c r="CVT22" s="418"/>
      <c r="CVU22" s="418"/>
      <c r="CVV22" s="418"/>
      <c r="CVW22" s="418"/>
      <c r="CVX22" s="418"/>
      <c r="CVY22" s="418"/>
      <c r="CVZ22" s="418"/>
      <c r="CWA22" s="418"/>
      <c r="CWB22" s="418"/>
      <c r="CWC22" s="418"/>
      <c r="CWD22" s="418"/>
      <c r="CWE22" s="418"/>
      <c r="CWF22" s="418"/>
      <c r="CWG22" s="418"/>
      <c r="CWH22" s="418"/>
      <c r="CWI22" s="418"/>
      <c r="CWJ22" s="418"/>
      <c r="CWK22" s="418"/>
      <c r="CWL22" s="418"/>
      <c r="CWM22" s="418"/>
      <c r="CWN22" s="418"/>
      <c r="CWO22" s="418"/>
      <c r="CWP22" s="418"/>
      <c r="CWQ22" s="418"/>
      <c r="CWR22" s="418"/>
      <c r="CWS22" s="418"/>
      <c r="CWT22" s="418"/>
      <c r="CWU22" s="418"/>
      <c r="CWV22" s="418"/>
      <c r="CWW22" s="418"/>
      <c r="CWX22" s="418"/>
      <c r="CWY22" s="418"/>
      <c r="CWZ22" s="418"/>
      <c r="CXA22" s="418"/>
      <c r="CXB22" s="418"/>
      <c r="CXC22" s="418"/>
      <c r="CXD22" s="418"/>
      <c r="CXE22" s="418"/>
      <c r="CXF22" s="418"/>
      <c r="CXG22" s="418"/>
      <c r="CXH22" s="418"/>
      <c r="CXI22" s="418"/>
      <c r="CXJ22" s="418"/>
      <c r="CXK22" s="418"/>
      <c r="CXL22" s="418"/>
      <c r="CXM22" s="418"/>
      <c r="CXN22" s="418"/>
      <c r="CXO22" s="418"/>
      <c r="CXP22" s="418"/>
      <c r="CXQ22" s="418"/>
      <c r="CXR22" s="418"/>
      <c r="CXS22" s="418"/>
      <c r="CXT22" s="418"/>
      <c r="CXU22" s="418"/>
      <c r="CXV22" s="418"/>
      <c r="CXW22" s="418"/>
      <c r="CXX22" s="418"/>
      <c r="CXY22" s="418"/>
      <c r="CXZ22" s="418"/>
      <c r="CYA22" s="418"/>
      <c r="CYB22" s="418"/>
      <c r="CYC22" s="418"/>
      <c r="CYD22" s="418"/>
      <c r="CYE22" s="418"/>
      <c r="CYF22" s="418"/>
      <c r="CYG22" s="418"/>
      <c r="CYH22" s="418"/>
      <c r="CYI22" s="418"/>
      <c r="CYJ22" s="418"/>
      <c r="CYK22" s="418"/>
      <c r="CYL22" s="418"/>
      <c r="CYM22" s="418"/>
      <c r="CYN22" s="418"/>
      <c r="CYO22" s="418"/>
      <c r="CYP22" s="418"/>
      <c r="CYQ22" s="418"/>
      <c r="CYR22" s="418"/>
      <c r="CYS22" s="418"/>
      <c r="CYT22" s="418"/>
      <c r="CYU22" s="418"/>
      <c r="CYV22" s="418"/>
      <c r="CYW22" s="418"/>
      <c r="CYX22" s="418"/>
      <c r="CYY22" s="418"/>
      <c r="CYZ22" s="418"/>
      <c r="CZA22" s="418"/>
      <c r="CZB22" s="418"/>
      <c r="CZC22" s="418"/>
      <c r="CZD22" s="418"/>
      <c r="CZE22" s="418"/>
      <c r="CZF22" s="418"/>
      <c r="CZG22" s="418"/>
      <c r="CZH22" s="418"/>
      <c r="CZI22" s="418"/>
      <c r="CZJ22" s="418"/>
      <c r="CZK22" s="418"/>
      <c r="CZL22" s="418"/>
      <c r="CZM22" s="418"/>
      <c r="CZN22" s="418"/>
      <c r="CZO22" s="418"/>
      <c r="CZP22" s="418"/>
      <c r="CZQ22" s="418"/>
      <c r="CZR22" s="418"/>
      <c r="CZS22" s="418"/>
      <c r="CZT22" s="418"/>
      <c r="CZU22" s="418"/>
      <c r="CZV22" s="418"/>
      <c r="CZW22" s="418"/>
      <c r="CZX22" s="418"/>
      <c r="CZY22" s="418"/>
      <c r="CZZ22" s="418"/>
      <c r="DAA22" s="418"/>
      <c r="DAB22" s="418"/>
      <c r="DAC22" s="418"/>
      <c r="DAD22" s="418"/>
      <c r="DAE22" s="418"/>
      <c r="DAF22" s="418"/>
      <c r="DAG22" s="418"/>
      <c r="DAH22" s="418"/>
      <c r="DAI22" s="418"/>
      <c r="DAJ22" s="418"/>
      <c r="DAK22" s="418"/>
      <c r="DAL22" s="418"/>
      <c r="DAM22" s="418"/>
      <c r="DAN22" s="418"/>
      <c r="DAO22" s="418"/>
      <c r="DAP22" s="418"/>
      <c r="DAQ22" s="418"/>
      <c r="DAR22" s="418"/>
      <c r="DAS22" s="418"/>
      <c r="DAT22" s="418"/>
      <c r="DAU22" s="418"/>
      <c r="DAV22" s="418"/>
      <c r="DAW22" s="418"/>
      <c r="DAX22" s="418"/>
      <c r="DAY22" s="418"/>
      <c r="DAZ22" s="418"/>
      <c r="DBA22" s="418"/>
      <c r="DBB22" s="418"/>
      <c r="DBC22" s="418"/>
      <c r="DBD22" s="418"/>
      <c r="DBE22" s="418"/>
      <c r="DBF22" s="418"/>
      <c r="DBG22" s="418"/>
      <c r="DBH22" s="418"/>
      <c r="DBI22" s="418"/>
      <c r="DBJ22" s="418"/>
      <c r="DBK22" s="418"/>
      <c r="DBL22" s="418"/>
      <c r="DBM22" s="418"/>
      <c r="DBN22" s="418"/>
      <c r="DBO22" s="418"/>
      <c r="DBP22" s="418"/>
      <c r="DBQ22" s="418"/>
      <c r="DBR22" s="418"/>
      <c r="DBS22" s="418"/>
      <c r="DBT22" s="418"/>
      <c r="DBU22" s="418"/>
      <c r="DBV22" s="418"/>
      <c r="DBW22" s="418"/>
      <c r="DBX22" s="418"/>
      <c r="DBY22" s="418"/>
      <c r="DBZ22" s="418"/>
      <c r="DCA22" s="418"/>
      <c r="DCB22" s="418"/>
      <c r="DCC22" s="418"/>
      <c r="DCD22" s="418"/>
      <c r="DCE22" s="418"/>
      <c r="DCF22" s="418"/>
      <c r="DCG22" s="418"/>
      <c r="DCH22" s="418"/>
      <c r="DCI22" s="418"/>
      <c r="DCJ22" s="418"/>
      <c r="DCK22" s="418"/>
      <c r="DCL22" s="418"/>
      <c r="DCM22" s="418"/>
      <c r="DCN22" s="418"/>
      <c r="DCO22" s="418"/>
      <c r="DCP22" s="418"/>
      <c r="DCQ22" s="418"/>
      <c r="DCR22" s="418"/>
      <c r="DCS22" s="418"/>
      <c r="DCT22" s="418"/>
      <c r="DCU22" s="418"/>
      <c r="DCV22" s="418"/>
      <c r="DCW22" s="418"/>
      <c r="DCX22" s="418"/>
      <c r="DCY22" s="418"/>
      <c r="DCZ22" s="418"/>
      <c r="DDA22" s="418"/>
      <c r="DDB22" s="418"/>
      <c r="DDC22" s="418"/>
      <c r="DDD22" s="418"/>
      <c r="DDE22" s="418"/>
      <c r="DDF22" s="418"/>
      <c r="DDG22" s="418"/>
      <c r="DDH22" s="418"/>
      <c r="DDI22" s="418"/>
      <c r="DDJ22" s="418"/>
      <c r="DDK22" s="418"/>
      <c r="DDL22" s="418"/>
      <c r="DDM22" s="418"/>
      <c r="DDN22" s="418"/>
      <c r="DDO22" s="418"/>
      <c r="DDP22" s="418"/>
      <c r="DDQ22" s="418"/>
      <c r="DDR22" s="418"/>
      <c r="DDS22" s="418"/>
      <c r="DDT22" s="418"/>
      <c r="DDU22" s="418"/>
      <c r="DDV22" s="418"/>
      <c r="DDW22" s="418"/>
      <c r="DDX22" s="418"/>
      <c r="DDY22" s="418"/>
      <c r="DDZ22" s="418"/>
      <c r="DEA22" s="418"/>
      <c r="DEB22" s="418"/>
      <c r="DEC22" s="418"/>
      <c r="DED22" s="418"/>
      <c r="DEE22" s="418"/>
      <c r="DEF22" s="418"/>
      <c r="DEG22" s="418"/>
      <c r="DEH22" s="418"/>
      <c r="DEI22" s="418"/>
      <c r="DEJ22" s="418"/>
      <c r="DEK22" s="418"/>
      <c r="DEL22" s="418"/>
      <c r="DEM22" s="418"/>
      <c r="DEN22" s="418"/>
      <c r="DEO22" s="418"/>
      <c r="DEP22" s="418"/>
      <c r="DEQ22" s="418"/>
      <c r="DER22" s="418"/>
      <c r="DES22" s="418"/>
      <c r="DET22" s="418"/>
      <c r="DEU22" s="418"/>
      <c r="DEV22" s="418"/>
      <c r="DEW22" s="418"/>
      <c r="DEX22" s="418"/>
      <c r="DEY22" s="418"/>
      <c r="DEZ22" s="418"/>
      <c r="DFA22" s="418"/>
      <c r="DFB22" s="418"/>
      <c r="DFC22" s="418"/>
      <c r="DFD22" s="418"/>
      <c r="DFE22" s="418"/>
      <c r="DFF22" s="418"/>
      <c r="DFG22" s="418"/>
      <c r="DFH22" s="418"/>
      <c r="DFI22" s="418"/>
      <c r="DFJ22" s="418"/>
      <c r="DFK22" s="418"/>
      <c r="DFL22" s="418"/>
      <c r="DFM22" s="418"/>
      <c r="DFN22" s="418"/>
      <c r="DFO22" s="418"/>
      <c r="DFP22" s="418"/>
      <c r="DFQ22" s="418"/>
      <c r="DFR22" s="418"/>
      <c r="DFS22" s="418"/>
      <c r="DFT22" s="418"/>
      <c r="DFU22" s="418"/>
      <c r="DFV22" s="418"/>
      <c r="DFW22" s="418"/>
      <c r="DFX22" s="418"/>
      <c r="DFY22" s="418"/>
      <c r="DFZ22" s="418"/>
      <c r="DGA22" s="418"/>
      <c r="DGB22" s="418"/>
      <c r="DGC22" s="418"/>
      <c r="DGD22" s="418"/>
      <c r="DGE22" s="418"/>
      <c r="DGF22" s="418"/>
      <c r="DGG22" s="418"/>
      <c r="DGH22" s="418"/>
      <c r="DGI22" s="418"/>
      <c r="DGJ22" s="418"/>
      <c r="DGK22" s="418"/>
      <c r="DGL22" s="418"/>
      <c r="DGM22" s="418"/>
      <c r="DGN22" s="418"/>
      <c r="DGO22" s="418"/>
      <c r="DGP22" s="418"/>
      <c r="DGQ22" s="418"/>
      <c r="DGR22" s="418"/>
      <c r="DGS22" s="418"/>
      <c r="DGT22" s="418"/>
      <c r="DGU22" s="418"/>
      <c r="DGV22" s="418"/>
      <c r="DGW22" s="418"/>
      <c r="DGX22" s="418"/>
      <c r="DGY22" s="418"/>
      <c r="DGZ22" s="418"/>
      <c r="DHA22" s="418"/>
      <c r="DHB22" s="418"/>
      <c r="DHC22" s="418"/>
      <c r="DHD22" s="418"/>
      <c r="DHE22" s="418"/>
      <c r="DHF22" s="418"/>
      <c r="DHG22" s="418"/>
      <c r="DHH22" s="418"/>
      <c r="DHI22" s="418"/>
      <c r="DHJ22" s="418"/>
      <c r="DHK22" s="418"/>
      <c r="DHL22" s="418"/>
      <c r="DHM22" s="418"/>
      <c r="DHN22" s="418"/>
      <c r="DHO22" s="418"/>
      <c r="DHP22" s="418"/>
      <c r="DHQ22" s="418"/>
      <c r="DHR22" s="418"/>
      <c r="DHS22" s="418"/>
      <c r="DHT22" s="418"/>
      <c r="DHU22" s="418"/>
      <c r="DHV22" s="418"/>
      <c r="DHW22" s="418"/>
      <c r="DHX22" s="418"/>
      <c r="DHY22" s="418"/>
      <c r="DHZ22" s="418"/>
      <c r="DIA22" s="418"/>
      <c r="DIB22" s="418"/>
      <c r="DIC22" s="418"/>
      <c r="DID22" s="418"/>
      <c r="DIE22" s="418"/>
      <c r="DIF22" s="418"/>
      <c r="DIG22" s="418"/>
      <c r="DIH22" s="418"/>
      <c r="DII22" s="418"/>
      <c r="DIJ22" s="418"/>
      <c r="DIK22" s="418"/>
      <c r="DIL22" s="418"/>
      <c r="DIM22" s="418"/>
      <c r="DIN22" s="418"/>
      <c r="DIO22" s="418"/>
      <c r="DIP22" s="418"/>
      <c r="DIQ22" s="418"/>
      <c r="DIR22" s="418"/>
      <c r="DIS22" s="418"/>
      <c r="DIT22" s="418"/>
      <c r="DIU22" s="418"/>
      <c r="DIV22" s="418"/>
      <c r="DIW22" s="418"/>
      <c r="DIX22" s="418"/>
      <c r="DIY22" s="418"/>
      <c r="DIZ22" s="418"/>
      <c r="DJA22" s="418"/>
      <c r="DJB22" s="418"/>
      <c r="DJC22" s="418"/>
      <c r="DJD22" s="418"/>
      <c r="DJE22" s="418"/>
      <c r="DJF22" s="418"/>
      <c r="DJG22" s="418"/>
      <c r="DJH22" s="418"/>
      <c r="DJI22" s="418"/>
      <c r="DJJ22" s="418"/>
      <c r="DJK22" s="418"/>
      <c r="DJL22" s="418"/>
      <c r="DJM22" s="418"/>
      <c r="DJN22" s="418"/>
      <c r="DJO22" s="418"/>
      <c r="DJP22" s="418"/>
      <c r="DJQ22" s="418"/>
      <c r="DJR22" s="418"/>
      <c r="DJS22" s="418"/>
      <c r="DJT22" s="418"/>
      <c r="DJU22" s="418"/>
      <c r="DJV22" s="418"/>
      <c r="DJW22" s="418"/>
      <c r="DJX22" s="418"/>
      <c r="DJY22" s="418"/>
      <c r="DJZ22" s="418"/>
      <c r="DKA22" s="418"/>
      <c r="DKB22" s="418"/>
      <c r="DKC22" s="418"/>
      <c r="DKD22" s="418"/>
      <c r="DKE22" s="418"/>
      <c r="DKF22" s="418"/>
      <c r="DKG22" s="418"/>
      <c r="DKH22" s="418"/>
      <c r="DKI22" s="418"/>
      <c r="DKJ22" s="418"/>
      <c r="DKK22" s="418"/>
      <c r="DKL22" s="418"/>
      <c r="DKM22" s="418"/>
      <c r="DKN22" s="418"/>
      <c r="DKO22" s="418"/>
      <c r="DKP22" s="418"/>
      <c r="DKQ22" s="418"/>
      <c r="DKR22" s="418"/>
      <c r="DKS22" s="418"/>
      <c r="DKT22" s="418"/>
      <c r="DKU22" s="418"/>
      <c r="DKV22" s="418"/>
      <c r="DKW22" s="418"/>
      <c r="DKX22" s="418"/>
      <c r="DKY22" s="418"/>
      <c r="DKZ22" s="418"/>
      <c r="DLA22" s="418"/>
      <c r="DLB22" s="418"/>
      <c r="DLC22" s="418"/>
      <c r="DLD22" s="418"/>
      <c r="DLE22" s="418"/>
      <c r="DLF22" s="418"/>
      <c r="DLG22" s="418"/>
      <c r="DLH22" s="418"/>
      <c r="DLI22" s="418"/>
      <c r="DLJ22" s="418"/>
      <c r="DLK22" s="418"/>
      <c r="DLL22" s="418"/>
      <c r="DLM22" s="418"/>
      <c r="DLN22" s="418"/>
      <c r="DLO22" s="418"/>
      <c r="DLP22" s="418"/>
      <c r="DLQ22" s="418"/>
      <c r="DLR22" s="418"/>
      <c r="DLS22" s="418"/>
      <c r="DLT22" s="418"/>
      <c r="DLU22" s="418"/>
      <c r="DLV22" s="418"/>
      <c r="DLW22" s="418"/>
      <c r="DLX22" s="418"/>
      <c r="DLY22" s="418"/>
      <c r="DLZ22" s="418"/>
      <c r="DMA22" s="418"/>
      <c r="DMB22" s="418"/>
      <c r="DMC22" s="418"/>
      <c r="DMD22" s="418"/>
      <c r="DME22" s="418"/>
      <c r="DMF22" s="418"/>
      <c r="DMG22" s="418"/>
      <c r="DMH22" s="418"/>
      <c r="DMI22" s="418"/>
      <c r="DMJ22" s="418"/>
      <c r="DMK22" s="418"/>
      <c r="DML22" s="418"/>
      <c r="DMM22" s="418"/>
      <c r="DMN22" s="418"/>
      <c r="DMO22" s="418"/>
      <c r="DMP22" s="418"/>
      <c r="DMQ22" s="418"/>
      <c r="DMR22" s="418"/>
      <c r="DMS22" s="418"/>
      <c r="DMT22" s="418"/>
      <c r="DMU22" s="418"/>
      <c r="DMV22" s="418"/>
      <c r="DMW22" s="418"/>
      <c r="DMX22" s="418"/>
      <c r="DMY22" s="418"/>
      <c r="DMZ22" s="418"/>
      <c r="DNA22" s="418"/>
      <c r="DNB22" s="418"/>
      <c r="DNC22" s="418"/>
      <c r="DND22" s="418"/>
      <c r="DNE22" s="418"/>
      <c r="DNF22" s="418"/>
      <c r="DNG22" s="418"/>
      <c r="DNH22" s="418"/>
      <c r="DNI22" s="418"/>
      <c r="DNJ22" s="418"/>
      <c r="DNK22" s="418"/>
      <c r="DNL22" s="418"/>
      <c r="DNM22" s="418"/>
      <c r="DNN22" s="418"/>
      <c r="DNO22" s="418"/>
      <c r="DNP22" s="418"/>
      <c r="DNQ22" s="418"/>
      <c r="DNR22" s="418"/>
      <c r="DNS22" s="418"/>
      <c r="DNT22" s="418"/>
      <c r="DNU22" s="418"/>
      <c r="DNV22" s="418"/>
      <c r="DNW22" s="418"/>
      <c r="DNX22" s="418"/>
      <c r="DNY22" s="418"/>
      <c r="DNZ22" s="418"/>
      <c r="DOA22" s="418"/>
      <c r="DOB22" s="418"/>
      <c r="DOC22" s="418"/>
      <c r="DOD22" s="418"/>
      <c r="DOE22" s="418"/>
      <c r="DOF22" s="418"/>
      <c r="DOG22" s="418"/>
      <c r="DOH22" s="418"/>
      <c r="DOI22" s="418"/>
      <c r="DOJ22" s="418"/>
      <c r="DOK22" s="418"/>
      <c r="DOL22" s="418"/>
      <c r="DOM22" s="418"/>
      <c r="DON22" s="418"/>
      <c r="DOO22" s="418"/>
      <c r="DOP22" s="418"/>
      <c r="DOQ22" s="418"/>
      <c r="DOR22" s="418"/>
      <c r="DOS22" s="418"/>
      <c r="DOT22" s="418"/>
      <c r="DOU22" s="418"/>
      <c r="DOV22" s="418"/>
      <c r="DOW22" s="418"/>
      <c r="DOX22" s="418"/>
      <c r="DOY22" s="418"/>
      <c r="DOZ22" s="418"/>
      <c r="DPA22" s="418"/>
      <c r="DPB22" s="418"/>
      <c r="DPC22" s="418"/>
      <c r="DPD22" s="418"/>
      <c r="DPE22" s="418"/>
      <c r="DPF22" s="418"/>
      <c r="DPG22" s="418"/>
      <c r="DPH22" s="418"/>
      <c r="DPI22" s="418"/>
      <c r="DPJ22" s="418"/>
      <c r="DPK22" s="418"/>
      <c r="DPL22" s="418"/>
      <c r="DPM22" s="418"/>
      <c r="DPN22" s="418"/>
      <c r="DPO22" s="418"/>
      <c r="DPP22" s="418"/>
      <c r="DPQ22" s="418"/>
      <c r="DPR22" s="418"/>
      <c r="DPS22" s="418"/>
      <c r="DPT22" s="418"/>
      <c r="DPU22" s="418"/>
      <c r="DPV22" s="418"/>
      <c r="DPW22" s="418"/>
      <c r="DPX22" s="418"/>
      <c r="DPY22" s="418"/>
      <c r="DPZ22" s="418"/>
      <c r="DQA22" s="418"/>
      <c r="DQB22" s="418"/>
      <c r="DQC22" s="418"/>
      <c r="DQD22" s="418"/>
      <c r="DQE22" s="418"/>
      <c r="DQF22" s="418"/>
      <c r="DQG22" s="418"/>
      <c r="DQH22" s="418"/>
      <c r="DQI22" s="418"/>
      <c r="DQJ22" s="418"/>
      <c r="DQK22" s="418"/>
      <c r="DQL22" s="418"/>
      <c r="DQM22" s="418"/>
      <c r="DQN22" s="418"/>
      <c r="DQO22" s="418"/>
      <c r="DQP22" s="418"/>
      <c r="DQQ22" s="418"/>
      <c r="DQR22" s="418"/>
      <c r="DQS22" s="418"/>
      <c r="DQT22" s="418"/>
      <c r="DQU22" s="418"/>
      <c r="DQV22" s="418"/>
      <c r="DQW22" s="418"/>
      <c r="DQX22" s="418"/>
      <c r="DQY22" s="418"/>
      <c r="DQZ22" s="418"/>
      <c r="DRA22" s="418"/>
      <c r="DRB22" s="418"/>
      <c r="DRC22" s="418"/>
      <c r="DRD22" s="418"/>
      <c r="DRE22" s="418"/>
      <c r="DRF22" s="418"/>
      <c r="DRG22" s="418"/>
      <c r="DRH22" s="418"/>
      <c r="DRI22" s="418"/>
      <c r="DRJ22" s="418"/>
      <c r="DRK22" s="418"/>
      <c r="DRL22" s="418"/>
      <c r="DRM22" s="418"/>
      <c r="DRN22" s="418"/>
      <c r="DRO22" s="418"/>
      <c r="DRP22" s="418"/>
      <c r="DRQ22" s="418"/>
      <c r="DRR22" s="418"/>
      <c r="DRS22" s="418"/>
      <c r="DRT22" s="418"/>
      <c r="DRU22" s="418"/>
      <c r="DRV22" s="418"/>
      <c r="DRW22" s="418"/>
      <c r="DRX22" s="418"/>
      <c r="DRY22" s="418"/>
      <c r="DRZ22" s="418"/>
      <c r="DSA22" s="418"/>
      <c r="DSB22" s="418"/>
      <c r="DSC22" s="418"/>
      <c r="DSD22" s="418"/>
      <c r="DSE22" s="418"/>
      <c r="DSF22" s="418"/>
      <c r="DSG22" s="418"/>
      <c r="DSH22" s="418"/>
      <c r="DSI22" s="418"/>
      <c r="DSJ22" s="418"/>
      <c r="DSK22" s="418"/>
      <c r="DSL22" s="418"/>
      <c r="DSM22" s="418"/>
      <c r="DSN22" s="418"/>
      <c r="DSO22" s="418"/>
      <c r="DSP22" s="418"/>
      <c r="DSQ22" s="418"/>
      <c r="DSR22" s="418"/>
      <c r="DSS22" s="418"/>
      <c r="DST22" s="418"/>
      <c r="DSU22" s="418"/>
      <c r="DSV22" s="418"/>
      <c r="DSW22" s="418"/>
      <c r="DSX22" s="418"/>
      <c r="DSY22" s="418"/>
      <c r="DSZ22" s="418"/>
      <c r="DTA22" s="418"/>
      <c r="DTB22" s="418"/>
      <c r="DTC22" s="418"/>
      <c r="DTD22" s="418"/>
      <c r="DTE22" s="418"/>
      <c r="DTF22" s="418"/>
      <c r="DTG22" s="418"/>
      <c r="DTH22" s="418"/>
      <c r="DTI22" s="418"/>
      <c r="DTJ22" s="418"/>
      <c r="DTK22" s="418"/>
      <c r="DTL22" s="418"/>
      <c r="DTM22" s="418"/>
      <c r="DTN22" s="418"/>
      <c r="DTO22" s="418"/>
      <c r="DTP22" s="418"/>
      <c r="DTQ22" s="418"/>
      <c r="DTR22" s="418"/>
      <c r="DTS22" s="418"/>
      <c r="DTT22" s="418"/>
      <c r="DTU22" s="418"/>
      <c r="DTV22" s="418"/>
      <c r="DTW22" s="418"/>
      <c r="DTX22" s="418"/>
      <c r="DTY22" s="418"/>
      <c r="DTZ22" s="418"/>
      <c r="DUA22" s="418"/>
      <c r="DUB22" s="418"/>
      <c r="DUC22" s="418"/>
      <c r="DUD22" s="418"/>
      <c r="DUE22" s="418"/>
      <c r="DUF22" s="418"/>
      <c r="DUG22" s="418"/>
      <c r="DUH22" s="418"/>
      <c r="DUI22" s="418"/>
      <c r="DUJ22" s="418"/>
      <c r="DUK22" s="418"/>
      <c r="DUL22" s="418"/>
      <c r="DUM22" s="418"/>
      <c r="DUN22" s="418"/>
      <c r="DUO22" s="418"/>
      <c r="DUP22" s="418"/>
      <c r="DUQ22" s="418"/>
      <c r="DUR22" s="418"/>
      <c r="DUS22" s="418"/>
      <c r="DUT22" s="418"/>
      <c r="DUU22" s="418"/>
      <c r="DUV22" s="418"/>
      <c r="DUW22" s="418"/>
      <c r="DUX22" s="418"/>
      <c r="DUY22" s="418"/>
      <c r="DUZ22" s="418"/>
      <c r="DVA22" s="418"/>
      <c r="DVB22" s="418"/>
      <c r="DVC22" s="418"/>
      <c r="DVD22" s="418"/>
      <c r="DVE22" s="418"/>
      <c r="DVF22" s="418"/>
      <c r="DVG22" s="418"/>
      <c r="DVH22" s="418"/>
      <c r="DVI22" s="418"/>
      <c r="DVJ22" s="418"/>
      <c r="DVK22" s="418"/>
      <c r="DVL22" s="418"/>
      <c r="DVM22" s="418"/>
      <c r="DVN22" s="418"/>
      <c r="DVO22" s="418"/>
      <c r="DVP22" s="418"/>
      <c r="DVQ22" s="418"/>
      <c r="DVR22" s="418"/>
      <c r="DVS22" s="418"/>
      <c r="DVT22" s="418"/>
      <c r="DVU22" s="418"/>
      <c r="DVV22" s="418"/>
      <c r="DVW22" s="418"/>
      <c r="DVX22" s="418"/>
      <c r="DVY22" s="418"/>
      <c r="DVZ22" s="418"/>
      <c r="DWA22" s="418"/>
      <c r="DWB22" s="418"/>
      <c r="DWC22" s="418"/>
      <c r="DWD22" s="418"/>
      <c r="DWE22" s="418"/>
      <c r="DWF22" s="418"/>
      <c r="DWG22" s="418"/>
      <c r="DWH22" s="418"/>
      <c r="DWI22" s="418"/>
      <c r="DWJ22" s="418"/>
      <c r="DWK22" s="418"/>
      <c r="DWL22" s="418"/>
      <c r="DWM22" s="418"/>
      <c r="DWN22" s="418"/>
      <c r="DWO22" s="418"/>
      <c r="DWP22" s="418"/>
      <c r="DWQ22" s="418"/>
      <c r="DWR22" s="418"/>
      <c r="DWS22" s="418"/>
      <c r="DWT22" s="418"/>
      <c r="DWU22" s="418"/>
      <c r="DWV22" s="418"/>
      <c r="DWW22" s="418"/>
      <c r="DWX22" s="418"/>
      <c r="DWY22" s="418"/>
      <c r="DWZ22" s="418"/>
      <c r="DXA22" s="418"/>
      <c r="DXB22" s="418"/>
      <c r="DXC22" s="418"/>
      <c r="DXD22" s="418"/>
      <c r="DXE22" s="418"/>
      <c r="DXF22" s="418"/>
      <c r="DXG22" s="418"/>
      <c r="DXH22" s="418"/>
      <c r="DXI22" s="418"/>
      <c r="DXJ22" s="418"/>
      <c r="DXK22" s="418"/>
      <c r="DXL22" s="418"/>
      <c r="DXM22" s="418"/>
      <c r="DXN22" s="418"/>
      <c r="DXO22" s="418"/>
      <c r="DXP22" s="418"/>
      <c r="DXQ22" s="418"/>
      <c r="DXR22" s="418"/>
      <c r="DXS22" s="418"/>
      <c r="DXT22" s="418"/>
      <c r="DXU22" s="418"/>
      <c r="DXV22" s="418"/>
      <c r="DXW22" s="418"/>
      <c r="DXX22" s="418"/>
      <c r="DXY22" s="418"/>
      <c r="DXZ22" s="418"/>
      <c r="DYA22" s="418"/>
      <c r="DYB22" s="418"/>
      <c r="DYC22" s="418"/>
      <c r="DYD22" s="418"/>
      <c r="DYE22" s="418"/>
      <c r="DYF22" s="418"/>
      <c r="DYG22" s="418"/>
      <c r="DYH22" s="418"/>
      <c r="DYI22" s="418"/>
      <c r="DYJ22" s="418"/>
      <c r="DYK22" s="418"/>
      <c r="DYL22" s="418"/>
      <c r="DYM22" s="418"/>
      <c r="DYN22" s="418"/>
      <c r="DYO22" s="418"/>
      <c r="DYP22" s="418"/>
      <c r="DYQ22" s="418"/>
      <c r="DYR22" s="418"/>
      <c r="DYS22" s="418"/>
      <c r="DYT22" s="418"/>
      <c r="DYU22" s="418"/>
      <c r="DYV22" s="418"/>
      <c r="DYW22" s="418"/>
      <c r="DYX22" s="418"/>
      <c r="DYY22" s="418"/>
      <c r="DYZ22" s="418"/>
      <c r="DZA22" s="418"/>
      <c r="DZB22" s="418"/>
      <c r="DZC22" s="418"/>
      <c r="DZD22" s="418"/>
      <c r="DZE22" s="418"/>
      <c r="DZF22" s="418"/>
      <c r="DZG22" s="418"/>
      <c r="DZH22" s="418"/>
      <c r="DZI22" s="418"/>
      <c r="DZJ22" s="418"/>
      <c r="DZK22" s="418"/>
      <c r="DZL22" s="418"/>
      <c r="DZM22" s="418"/>
      <c r="DZN22" s="418"/>
      <c r="DZO22" s="418"/>
      <c r="DZP22" s="418"/>
      <c r="DZQ22" s="418"/>
      <c r="DZR22" s="418"/>
      <c r="DZS22" s="418"/>
      <c r="DZT22" s="418"/>
      <c r="DZU22" s="418"/>
      <c r="DZV22" s="418"/>
      <c r="DZW22" s="418"/>
      <c r="DZX22" s="418"/>
      <c r="DZY22" s="418"/>
      <c r="DZZ22" s="418"/>
      <c r="EAA22" s="418"/>
      <c r="EAB22" s="418"/>
      <c r="EAC22" s="418"/>
      <c r="EAD22" s="418"/>
      <c r="EAE22" s="418"/>
      <c r="EAF22" s="418"/>
      <c r="EAG22" s="418"/>
      <c r="EAH22" s="418"/>
      <c r="EAI22" s="418"/>
      <c r="EAJ22" s="418"/>
      <c r="EAK22" s="418"/>
      <c r="EAL22" s="418"/>
      <c r="EAM22" s="418"/>
      <c r="EAN22" s="418"/>
      <c r="EAO22" s="418"/>
      <c r="EAP22" s="418"/>
      <c r="EAQ22" s="418"/>
      <c r="EAR22" s="418"/>
      <c r="EAS22" s="418"/>
      <c r="EAT22" s="418"/>
      <c r="EAU22" s="418"/>
      <c r="EAV22" s="418"/>
      <c r="EAW22" s="418"/>
      <c r="EAX22" s="418"/>
      <c r="EAY22" s="418"/>
      <c r="EAZ22" s="418"/>
      <c r="EBA22" s="418"/>
      <c r="EBB22" s="418"/>
      <c r="EBC22" s="418"/>
      <c r="EBD22" s="418"/>
      <c r="EBE22" s="418"/>
      <c r="EBF22" s="418"/>
      <c r="EBG22" s="418"/>
      <c r="EBH22" s="418"/>
      <c r="EBI22" s="418"/>
      <c r="EBJ22" s="418"/>
      <c r="EBK22" s="418"/>
      <c r="EBL22" s="418"/>
      <c r="EBM22" s="418"/>
      <c r="EBN22" s="418"/>
      <c r="EBO22" s="418"/>
      <c r="EBP22" s="418"/>
      <c r="EBQ22" s="418"/>
      <c r="EBR22" s="418"/>
      <c r="EBS22" s="418"/>
      <c r="EBT22" s="418"/>
      <c r="EBU22" s="418"/>
      <c r="EBV22" s="418"/>
      <c r="EBW22" s="418"/>
      <c r="EBX22" s="418"/>
      <c r="EBY22" s="418"/>
      <c r="EBZ22" s="418"/>
      <c r="ECA22" s="418"/>
      <c r="ECB22" s="418"/>
      <c r="ECC22" s="418"/>
      <c r="ECD22" s="418"/>
      <c r="ECE22" s="418"/>
      <c r="ECF22" s="418"/>
      <c r="ECG22" s="418"/>
      <c r="ECH22" s="418"/>
      <c r="ECI22" s="418"/>
      <c r="ECJ22" s="418"/>
      <c r="ECK22" s="418"/>
      <c r="ECL22" s="418"/>
      <c r="ECM22" s="418"/>
      <c r="ECN22" s="418"/>
      <c r="ECO22" s="418"/>
      <c r="ECP22" s="418"/>
      <c r="ECQ22" s="418"/>
      <c r="ECR22" s="418"/>
      <c r="ECS22" s="418"/>
      <c r="ECT22" s="418"/>
      <c r="ECU22" s="418"/>
      <c r="ECV22" s="418"/>
      <c r="ECW22" s="418"/>
      <c r="ECX22" s="418"/>
      <c r="ECY22" s="418"/>
      <c r="ECZ22" s="418"/>
      <c r="EDA22" s="418"/>
      <c r="EDB22" s="418"/>
      <c r="EDC22" s="418"/>
      <c r="EDD22" s="418"/>
      <c r="EDE22" s="418"/>
      <c r="EDF22" s="418"/>
      <c r="EDG22" s="418"/>
      <c r="EDH22" s="418"/>
      <c r="EDI22" s="418"/>
      <c r="EDJ22" s="418"/>
      <c r="EDK22" s="418"/>
      <c r="EDL22" s="418"/>
      <c r="EDM22" s="418"/>
      <c r="EDN22" s="418"/>
      <c r="EDO22" s="418"/>
      <c r="EDP22" s="418"/>
      <c r="EDQ22" s="418"/>
      <c r="EDR22" s="418"/>
      <c r="EDS22" s="418"/>
      <c r="EDT22" s="418"/>
      <c r="EDU22" s="418"/>
      <c r="EDV22" s="418"/>
      <c r="EDW22" s="418"/>
      <c r="EDX22" s="418"/>
      <c r="EDY22" s="418"/>
      <c r="EDZ22" s="418"/>
      <c r="EEA22" s="418"/>
      <c r="EEB22" s="418"/>
      <c r="EEC22" s="418"/>
      <c r="EED22" s="418"/>
      <c r="EEE22" s="418"/>
      <c r="EEF22" s="418"/>
      <c r="EEG22" s="418"/>
      <c r="EEH22" s="418"/>
      <c r="EEI22" s="418"/>
      <c r="EEJ22" s="418"/>
      <c r="EEK22" s="418"/>
      <c r="EEL22" s="418"/>
      <c r="EEM22" s="418"/>
      <c r="EEN22" s="418"/>
      <c r="EEO22" s="418"/>
      <c r="EEP22" s="418"/>
      <c r="EEQ22" s="418"/>
      <c r="EER22" s="418"/>
      <c r="EES22" s="418"/>
      <c r="EET22" s="418"/>
      <c r="EEU22" s="418"/>
      <c r="EEV22" s="418"/>
      <c r="EEW22" s="418"/>
      <c r="EEX22" s="418"/>
      <c r="EEY22" s="418"/>
      <c r="EEZ22" s="418"/>
      <c r="EFA22" s="418"/>
      <c r="EFB22" s="418"/>
      <c r="EFC22" s="418"/>
      <c r="EFD22" s="418"/>
      <c r="EFE22" s="418"/>
      <c r="EFF22" s="418"/>
      <c r="EFG22" s="418"/>
      <c r="EFH22" s="418"/>
      <c r="EFI22" s="418"/>
      <c r="EFJ22" s="418"/>
      <c r="EFK22" s="418"/>
      <c r="EFL22" s="418"/>
      <c r="EFM22" s="418"/>
      <c r="EFN22" s="418"/>
      <c r="EFO22" s="418"/>
      <c r="EFP22" s="418"/>
      <c r="EFQ22" s="418"/>
      <c r="EFR22" s="418"/>
      <c r="EFS22" s="418"/>
      <c r="EFT22" s="418"/>
      <c r="EFU22" s="418"/>
      <c r="EFV22" s="418"/>
      <c r="EFW22" s="418"/>
      <c r="EFX22" s="418"/>
      <c r="EFY22" s="418"/>
      <c r="EFZ22" s="418"/>
      <c r="EGA22" s="418"/>
      <c r="EGB22" s="418"/>
      <c r="EGC22" s="418"/>
      <c r="EGD22" s="418"/>
      <c r="EGE22" s="418"/>
      <c r="EGF22" s="418"/>
      <c r="EGG22" s="418"/>
      <c r="EGH22" s="418"/>
      <c r="EGI22" s="418"/>
      <c r="EGJ22" s="418"/>
      <c r="EGK22" s="418"/>
      <c r="EGL22" s="418"/>
      <c r="EGM22" s="418"/>
      <c r="EGN22" s="418"/>
      <c r="EGO22" s="418"/>
      <c r="EGP22" s="418"/>
      <c r="EGQ22" s="418"/>
      <c r="EGR22" s="418"/>
      <c r="EGS22" s="418"/>
      <c r="EGT22" s="418"/>
      <c r="EGU22" s="418"/>
      <c r="EGV22" s="418"/>
      <c r="EGW22" s="418"/>
      <c r="EGX22" s="418"/>
      <c r="EGY22" s="418"/>
      <c r="EGZ22" s="418"/>
      <c r="EHA22" s="418"/>
      <c r="EHB22" s="418"/>
      <c r="EHC22" s="418"/>
      <c r="EHD22" s="418"/>
      <c r="EHE22" s="418"/>
      <c r="EHF22" s="418"/>
      <c r="EHG22" s="418"/>
      <c r="EHH22" s="418"/>
      <c r="EHI22" s="418"/>
      <c r="EHJ22" s="418"/>
      <c r="EHK22" s="418"/>
      <c r="EHL22" s="418"/>
      <c r="EHM22" s="418"/>
      <c r="EHN22" s="418"/>
      <c r="EHO22" s="418"/>
      <c r="EHP22" s="418"/>
      <c r="EHQ22" s="418"/>
      <c r="EHR22" s="418"/>
      <c r="EHS22" s="418"/>
      <c r="EHT22" s="418"/>
      <c r="EHU22" s="418"/>
      <c r="EHV22" s="418"/>
      <c r="EHW22" s="418"/>
      <c r="EHX22" s="418"/>
      <c r="EHY22" s="418"/>
      <c r="EHZ22" s="418"/>
      <c r="EIA22" s="418"/>
      <c r="EIB22" s="418"/>
      <c r="EIC22" s="418"/>
      <c r="EID22" s="418"/>
      <c r="EIE22" s="418"/>
      <c r="EIF22" s="418"/>
      <c r="EIG22" s="418"/>
      <c r="EIH22" s="418"/>
      <c r="EII22" s="418"/>
      <c r="EIJ22" s="418"/>
      <c r="EIK22" s="418"/>
      <c r="EIL22" s="418"/>
      <c r="EIM22" s="418"/>
      <c r="EIN22" s="418"/>
      <c r="EIO22" s="418"/>
      <c r="EIP22" s="418"/>
      <c r="EIQ22" s="418"/>
      <c r="EIR22" s="418"/>
      <c r="EIS22" s="418"/>
      <c r="EIT22" s="418"/>
      <c r="EIU22" s="418"/>
      <c r="EIV22" s="418"/>
      <c r="EIW22" s="418"/>
      <c r="EIX22" s="418"/>
      <c r="EIY22" s="418"/>
      <c r="EIZ22" s="418"/>
      <c r="EJA22" s="418"/>
      <c r="EJB22" s="418"/>
      <c r="EJC22" s="418"/>
      <c r="EJD22" s="418"/>
      <c r="EJE22" s="418"/>
      <c r="EJF22" s="418"/>
      <c r="EJG22" s="418"/>
      <c r="EJH22" s="418"/>
      <c r="EJI22" s="418"/>
      <c r="EJJ22" s="418"/>
      <c r="EJK22" s="418"/>
      <c r="EJL22" s="418"/>
      <c r="EJM22" s="418"/>
      <c r="EJN22" s="418"/>
      <c r="EJO22" s="418"/>
      <c r="EJP22" s="418"/>
      <c r="EJQ22" s="418"/>
      <c r="EJR22" s="418"/>
      <c r="EJS22" s="418"/>
      <c r="EJT22" s="418"/>
      <c r="EJU22" s="418"/>
      <c r="EJV22" s="418"/>
      <c r="EJW22" s="418"/>
      <c r="EJX22" s="418"/>
      <c r="EJY22" s="418"/>
      <c r="EJZ22" s="418"/>
      <c r="EKA22" s="418"/>
      <c r="EKB22" s="418"/>
      <c r="EKC22" s="418"/>
      <c r="EKD22" s="418"/>
      <c r="EKE22" s="418"/>
      <c r="EKF22" s="418"/>
      <c r="EKG22" s="418"/>
      <c r="EKH22" s="418"/>
      <c r="EKI22" s="418"/>
      <c r="EKJ22" s="418"/>
      <c r="EKK22" s="418"/>
      <c r="EKL22" s="418"/>
      <c r="EKM22" s="418"/>
      <c r="EKN22" s="418"/>
      <c r="EKO22" s="418"/>
      <c r="EKP22" s="418"/>
      <c r="EKQ22" s="418"/>
      <c r="EKR22" s="418"/>
      <c r="EKS22" s="418"/>
      <c r="EKT22" s="418"/>
      <c r="EKU22" s="418"/>
      <c r="EKV22" s="418"/>
      <c r="EKW22" s="418"/>
      <c r="EKX22" s="418"/>
      <c r="EKY22" s="418"/>
      <c r="EKZ22" s="418"/>
      <c r="ELA22" s="418"/>
      <c r="ELB22" s="418"/>
      <c r="ELC22" s="418"/>
      <c r="ELD22" s="418"/>
      <c r="ELE22" s="418"/>
      <c r="ELF22" s="418"/>
      <c r="ELG22" s="418"/>
      <c r="ELH22" s="418"/>
      <c r="ELI22" s="418"/>
      <c r="ELJ22" s="418"/>
      <c r="ELK22" s="418"/>
      <c r="ELL22" s="418"/>
      <c r="ELM22" s="418"/>
      <c r="ELN22" s="418"/>
      <c r="ELO22" s="418"/>
      <c r="ELP22" s="418"/>
      <c r="ELQ22" s="418"/>
      <c r="ELR22" s="418"/>
      <c r="ELS22" s="418"/>
      <c r="ELT22" s="418"/>
      <c r="ELU22" s="418"/>
      <c r="ELV22" s="418"/>
      <c r="ELW22" s="418"/>
      <c r="ELX22" s="418"/>
      <c r="ELY22" s="418"/>
      <c r="ELZ22" s="418"/>
      <c r="EMA22" s="418"/>
      <c r="EMB22" s="418"/>
      <c r="EMC22" s="418"/>
      <c r="EMD22" s="418"/>
      <c r="EME22" s="418"/>
      <c r="EMF22" s="418"/>
      <c r="EMG22" s="418"/>
      <c r="EMH22" s="418"/>
      <c r="EMI22" s="418"/>
      <c r="EMJ22" s="418"/>
      <c r="EMK22" s="418"/>
      <c r="EML22" s="418"/>
      <c r="EMM22" s="418"/>
      <c r="EMN22" s="418"/>
      <c r="EMO22" s="418"/>
      <c r="EMP22" s="418"/>
      <c r="EMQ22" s="418"/>
      <c r="EMR22" s="418"/>
      <c r="EMS22" s="418"/>
      <c r="EMT22" s="418"/>
      <c r="EMU22" s="418"/>
      <c r="EMV22" s="418"/>
      <c r="EMW22" s="418"/>
      <c r="EMX22" s="418"/>
      <c r="EMY22" s="418"/>
      <c r="EMZ22" s="418"/>
      <c r="ENA22" s="418"/>
      <c r="ENB22" s="418"/>
      <c r="ENC22" s="418"/>
      <c r="END22" s="418"/>
      <c r="ENE22" s="418"/>
      <c r="ENF22" s="418"/>
      <c r="ENG22" s="418"/>
      <c r="ENH22" s="418"/>
      <c r="ENI22" s="418"/>
      <c r="ENJ22" s="418"/>
      <c r="ENK22" s="418"/>
      <c r="ENL22" s="418"/>
      <c r="ENM22" s="418"/>
      <c r="ENN22" s="418"/>
      <c r="ENO22" s="418"/>
      <c r="ENP22" s="418"/>
      <c r="ENQ22" s="418"/>
      <c r="ENR22" s="418"/>
      <c r="ENS22" s="418"/>
      <c r="ENT22" s="418"/>
      <c r="ENU22" s="418"/>
      <c r="ENV22" s="418"/>
      <c r="ENW22" s="418"/>
      <c r="ENX22" s="418"/>
      <c r="ENY22" s="418"/>
      <c r="ENZ22" s="418"/>
      <c r="EOA22" s="418"/>
      <c r="EOB22" s="418"/>
      <c r="EOC22" s="418"/>
      <c r="EOD22" s="418"/>
      <c r="EOE22" s="418"/>
      <c r="EOF22" s="418"/>
      <c r="EOG22" s="418"/>
      <c r="EOH22" s="418"/>
      <c r="EOI22" s="418"/>
      <c r="EOJ22" s="418"/>
      <c r="EOK22" s="418"/>
      <c r="EOL22" s="418"/>
      <c r="EOM22" s="418"/>
      <c r="EON22" s="418"/>
      <c r="EOO22" s="418"/>
      <c r="EOP22" s="418"/>
      <c r="EOQ22" s="418"/>
      <c r="EOR22" s="418"/>
      <c r="EOS22" s="418"/>
      <c r="EOT22" s="418"/>
      <c r="EOU22" s="418"/>
      <c r="EOV22" s="418"/>
      <c r="EOW22" s="418"/>
      <c r="EOX22" s="418"/>
      <c r="EOY22" s="418"/>
      <c r="EOZ22" s="418"/>
      <c r="EPA22" s="418"/>
      <c r="EPB22" s="418"/>
      <c r="EPC22" s="418"/>
      <c r="EPD22" s="418"/>
      <c r="EPE22" s="418"/>
      <c r="EPF22" s="418"/>
      <c r="EPG22" s="418"/>
      <c r="EPH22" s="418"/>
      <c r="EPI22" s="418"/>
      <c r="EPJ22" s="418"/>
      <c r="EPK22" s="418"/>
      <c r="EPL22" s="418"/>
      <c r="EPM22" s="418"/>
      <c r="EPN22" s="418"/>
      <c r="EPO22" s="418"/>
      <c r="EPP22" s="418"/>
      <c r="EPQ22" s="418"/>
      <c r="EPR22" s="418"/>
      <c r="EPS22" s="418"/>
      <c r="EPT22" s="418"/>
      <c r="EPU22" s="418"/>
      <c r="EPV22" s="418"/>
      <c r="EPW22" s="418"/>
      <c r="EPX22" s="418"/>
      <c r="EPY22" s="418"/>
      <c r="EPZ22" s="418"/>
      <c r="EQA22" s="418"/>
      <c r="EQB22" s="418"/>
      <c r="EQC22" s="418"/>
      <c r="EQD22" s="418"/>
      <c r="EQE22" s="418"/>
      <c r="EQF22" s="418"/>
      <c r="EQG22" s="418"/>
      <c r="EQH22" s="418"/>
      <c r="EQI22" s="418"/>
      <c r="EQJ22" s="418"/>
      <c r="EQK22" s="418"/>
      <c r="EQL22" s="418"/>
      <c r="EQM22" s="418"/>
      <c r="EQN22" s="418"/>
      <c r="EQO22" s="418"/>
      <c r="EQP22" s="418"/>
      <c r="EQQ22" s="418"/>
      <c r="EQR22" s="418"/>
      <c r="EQS22" s="418"/>
      <c r="EQT22" s="418"/>
      <c r="EQU22" s="418"/>
      <c r="EQV22" s="418"/>
      <c r="EQW22" s="418"/>
      <c r="EQX22" s="418"/>
      <c r="EQY22" s="418"/>
      <c r="EQZ22" s="418"/>
      <c r="ERA22" s="418"/>
      <c r="ERB22" s="418"/>
      <c r="ERC22" s="418"/>
      <c r="ERD22" s="418"/>
      <c r="ERE22" s="418"/>
      <c r="ERF22" s="418"/>
      <c r="ERG22" s="418"/>
      <c r="ERH22" s="418"/>
      <c r="ERI22" s="418"/>
      <c r="ERJ22" s="418"/>
      <c r="ERK22" s="418"/>
      <c r="ERL22" s="418"/>
      <c r="ERM22" s="418"/>
      <c r="ERN22" s="418"/>
      <c r="ERO22" s="418"/>
      <c r="ERP22" s="418"/>
      <c r="ERQ22" s="418"/>
      <c r="ERR22" s="418"/>
      <c r="ERS22" s="418"/>
      <c r="ERT22" s="418"/>
      <c r="ERU22" s="418"/>
      <c r="ERV22" s="418"/>
      <c r="ERW22" s="418"/>
      <c r="ERX22" s="418"/>
      <c r="ERY22" s="418"/>
      <c r="ERZ22" s="418"/>
      <c r="ESA22" s="418"/>
      <c r="ESB22" s="418"/>
      <c r="ESC22" s="418"/>
      <c r="ESD22" s="418"/>
      <c r="ESE22" s="418"/>
      <c r="ESF22" s="418"/>
      <c r="ESG22" s="418"/>
      <c r="ESH22" s="418"/>
      <c r="ESI22" s="418"/>
      <c r="ESJ22" s="418"/>
      <c r="ESK22" s="418"/>
      <c r="ESL22" s="418"/>
      <c r="ESM22" s="418"/>
      <c r="ESN22" s="418"/>
      <c r="ESO22" s="418"/>
      <c r="ESP22" s="418"/>
      <c r="ESQ22" s="418"/>
      <c r="ESR22" s="418"/>
      <c r="ESS22" s="418"/>
      <c r="EST22" s="418"/>
      <c r="ESU22" s="418"/>
      <c r="ESV22" s="418"/>
      <c r="ESW22" s="418"/>
      <c r="ESX22" s="418"/>
      <c r="ESY22" s="418"/>
      <c r="ESZ22" s="418"/>
      <c r="ETA22" s="418"/>
      <c r="ETB22" s="418"/>
      <c r="ETC22" s="418"/>
      <c r="ETD22" s="418"/>
      <c r="ETE22" s="418"/>
      <c r="ETF22" s="418"/>
      <c r="ETG22" s="418"/>
      <c r="ETH22" s="418"/>
      <c r="ETI22" s="418"/>
      <c r="ETJ22" s="418"/>
      <c r="ETK22" s="418"/>
      <c r="ETL22" s="418"/>
      <c r="ETM22" s="418"/>
      <c r="ETN22" s="418"/>
      <c r="ETO22" s="418"/>
      <c r="ETP22" s="418"/>
      <c r="ETQ22" s="418"/>
      <c r="ETR22" s="418"/>
      <c r="ETS22" s="418"/>
      <c r="ETT22" s="418"/>
      <c r="ETU22" s="418"/>
      <c r="ETV22" s="418"/>
      <c r="ETW22" s="418"/>
      <c r="ETX22" s="418"/>
      <c r="ETY22" s="418"/>
      <c r="ETZ22" s="418"/>
      <c r="EUA22" s="418"/>
      <c r="EUB22" s="418"/>
      <c r="EUC22" s="418"/>
      <c r="EUD22" s="418"/>
      <c r="EUE22" s="418"/>
      <c r="EUF22" s="418"/>
      <c r="EUG22" s="418"/>
      <c r="EUH22" s="418"/>
      <c r="EUI22" s="418"/>
      <c r="EUJ22" s="418"/>
      <c r="EUK22" s="418"/>
      <c r="EUL22" s="418"/>
      <c r="EUM22" s="418"/>
      <c r="EUN22" s="418"/>
      <c r="EUO22" s="418"/>
      <c r="EUP22" s="418"/>
      <c r="EUQ22" s="418"/>
      <c r="EUR22" s="418"/>
      <c r="EUS22" s="418"/>
      <c r="EUT22" s="418"/>
      <c r="EUU22" s="418"/>
      <c r="EUV22" s="418"/>
      <c r="EUW22" s="418"/>
      <c r="EUX22" s="418"/>
      <c r="EUY22" s="418"/>
      <c r="EUZ22" s="418"/>
      <c r="EVA22" s="418"/>
      <c r="EVB22" s="418"/>
      <c r="EVC22" s="418"/>
      <c r="EVD22" s="418"/>
      <c r="EVE22" s="418"/>
      <c r="EVF22" s="418"/>
      <c r="EVG22" s="418"/>
      <c r="EVH22" s="418"/>
      <c r="EVI22" s="418"/>
      <c r="EVJ22" s="418"/>
      <c r="EVK22" s="418"/>
      <c r="EVL22" s="418"/>
      <c r="EVM22" s="418"/>
      <c r="EVN22" s="418"/>
      <c r="EVO22" s="418"/>
      <c r="EVP22" s="418"/>
      <c r="EVQ22" s="418"/>
      <c r="EVR22" s="418"/>
      <c r="EVS22" s="418"/>
      <c r="EVT22" s="418"/>
      <c r="EVU22" s="418"/>
      <c r="EVV22" s="418"/>
      <c r="EVW22" s="418"/>
      <c r="EVX22" s="418"/>
      <c r="EVY22" s="418"/>
      <c r="EVZ22" s="418"/>
      <c r="EWA22" s="418"/>
      <c r="EWB22" s="418"/>
      <c r="EWC22" s="418"/>
      <c r="EWD22" s="418"/>
      <c r="EWE22" s="418"/>
      <c r="EWF22" s="418"/>
      <c r="EWG22" s="418"/>
      <c r="EWH22" s="418"/>
      <c r="EWI22" s="418"/>
      <c r="EWJ22" s="418"/>
      <c r="EWK22" s="418"/>
      <c r="EWL22" s="418"/>
      <c r="EWM22" s="418"/>
      <c r="EWN22" s="418"/>
      <c r="EWO22" s="418"/>
      <c r="EWP22" s="418"/>
      <c r="EWQ22" s="418"/>
      <c r="EWR22" s="418"/>
      <c r="EWS22" s="418"/>
      <c r="EWT22" s="418"/>
      <c r="EWU22" s="418"/>
      <c r="EWV22" s="418"/>
      <c r="EWW22" s="418"/>
      <c r="EWX22" s="418"/>
      <c r="EWY22" s="418"/>
      <c r="EWZ22" s="418"/>
      <c r="EXA22" s="418"/>
      <c r="EXB22" s="418"/>
      <c r="EXC22" s="418"/>
      <c r="EXD22" s="418"/>
      <c r="EXE22" s="418"/>
      <c r="EXF22" s="418"/>
      <c r="EXG22" s="418"/>
      <c r="EXH22" s="418"/>
      <c r="EXI22" s="418"/>
      <c r="EXJ22" s="418"/>
      <c r="EXK22" s="418"/>
      <c r="EXL22" s="418"/>
      <c r="EXM22" s="418"/>
      <c r="EXN22" s="418"/>
      <c r="EXO22" s="418"/>
      <c r="EXP22" s="418"/>
      <c r="EXQ22" s="418"/>
      <c r="EXR22" s="418"/>
      <c r="EXS22" s="418"/>
      <c r="EXT22" s="418"/>
      <c r="EXU22" s="418"/>
      <c r="EXV22" s="418"/>
      <c r="EXW22" s="418"/>
      <c r="EXX22" s="418"/>
      <c r="EXY22" s="418"/>
      <c r="EXZ22" s="418"/>
      <c r="EYA22" s="418"/>
      <c r="EYB22" s="418"/>
      <c r="EYC22" s="418"/>
      <c r="EYD22" s="418"/>
      <c r="EYE22" s="418"/>
      <c r="EYF22" s="418"/>
      <c r="EYG22" s="418"/>
      <c r="EYH22" s="418"/>
      <c r="EYI22" s="418"/>
      <c r="EYJ22" s="418"/>
      <c r="EYK22" s="418"/>
      <c r="EYL22" s="418"/>
      <c r="EYM22" s="418"/>
      <c r="EYN22" s="418"/>
      <c r="EYO22" s="418"/>
      <c r="EYP22" s="418"/>
      <c r="EYQ22" s="418"/>
      <c r="EYR22" s="418"/>
      <c r="EYS22" s="418"/>
      <c r="EYT22" s="418"/>
      <c r="EYU22" s="418"/>
      <c r="EYV22" s="418"/>
      <c r="EYW22" s="418"/>
      <c r="EYX22" s="418"/>
      <c r="EYY22" s="418"/>
      <c r="EYZ22" s="418"/>
      <c r="EZA22" s="418"/>
      <c r="EZB22" s="418"/>
      <c r="EZC22" s="418"/>
      <c r="EZD22" s="418"/>
      <c r="EZE22" s="418"/>
      <c r="EZF22" s="418"/>
      <c r="EZG22" s="418"/>
      <c r="EZH22" s="418"/>
      <c r="EZI22" s="418"/>
      <c r="EZJ22" s="418"/>
      <c r="EZK22" s="418"/>
      <c r="EZL22" s="418"/>
      <c r="EZM22" s="418"/>
      <c r="EZN22" s="418"/>
      <c r="EZO22" s="418"/>
      <c r="EZP22" s="418"/>
      <c r="EZQ22" s="418"/>
      <c r="EZR22" s="418"/>
      <c r="EZS22" s="418"/>
      <c r="EZT22" s="418"/>
      <c r="EZU22" s="418"/>
      <c r="EZV22" s="418"/>
      <c r="EZW22" s="418"/>
      <c r="EZX22" s="418"/>
      <c r="EZY22" s="418"/>
      <c r="EZZ22" s="418"/>
      <c r="FAA22" s="418"/>
      <c r="FAB22" s="418"/>
      <c r="FAC22" s="418"/>
      <c r="FAD22" s="418"/>
      <c r="FAE22" s="418"/>
      <c r="FAF22" s="418"/>
      <c r="FAG22" s="418"/>
      <c r="FAH22" s="418"/>
      <c r="FAI22" s="418"/>
      <c r="FAJ22" s="418"/>
      <c r="FAK22" s="418"/>
      <c r="FAL22" s="418"/>
      <c r="FAM22" s="418"/>
      <c r="FAN22" s="418"/>
      <c r="FAO22" s="418"/>
      <c r="FAP22" s="418"/>
      <c r="FAQ22" s="418"/>
      <c r="FAR22" s="418"/>
      <c r="FAS22" s="418"/>
      <c r="FAT22" s="418"/>
      <c r="FAU22" s="418"/>
      <c r="FAV22" s="418"/>
      <c r="FAW22" s="418"/>
      <c r="FAX22" s="418"/>
      <c r="FAY22" s="418"/>
      <c r="FAZ22" s="418"/>
      <c r="FBA22" s="418"/>
      <c r="FBB22" s="418"/>
      <c r="FBC22" s="418"/>
      <c r="FBD22" s="418"/>
      <c r="FBE22" s="418"/>
      <c r="FBF22" s="418"/>
      <c r="FBG22" s="418"/>
      <c r="FBH22" s="418"/>
      <c r="FBI22" s="418"/>
      <c r="FBJ22" s="418"/>
      <c r="FBK22" s="418"/>
      <c r="FBL22" s="418"/>
      <c r="FBM22" s="418"/>
      <c r="FBN22" s="418"/>
      <c r="FBO22" s="418"/>
      <c r="FBP22" s="418"/>
      <c r="FBQ22" s="418"/>
      <c r="FBR22" s="418"/>
      <c r="FBS22" s="418"/>
      <c r="FBT22" s="418"/>
      <c r="FBU22" s="418"/>
      <c r="FBV22" s="418"/>
      <c r="FBW22" s="418"/>
      <c r="FBX22" s="418"/>
      <c r="FBY22" s="418"/>
      <c r="FBZ22" s="418"/>
      <c r="FCA22" s="418"/>
      <c r="FCB22" s="418"/>
      <c r="FCC22" s="418"/>
      <c r="FCD22" s="418"/>
      <c r="FCE22" s="418"/>
      <c r="FCF22" s="418"/>
      <c r="FCG22" s="418"/>
      <c r="FCH22" s="418"/>
      <c r="FCI22" s="418"/>
      <c r="FCJ22" s="418"/>
      <c r="FCK22" s="418"/>
      <c r="FCL22" s="418"/>
      <c r="FCM22" s="418"/>
      <c r="FCN22" s="418"/>
      <c r="FCO22" s="418"/>
      <c r="FCP22" s="418"/>
      <c r="FCQ22" s="418"/>
      <c r="FCR22" s="418"/>
      <c r="FCS22" s="418"/>
      <c r="FCT22" s="418"/>
      <c r="FCU22" s="418"/>
      <c r="FCV22" s="418"/>
      <c r="FCW22" s="418"/>
      <c r="FCX22" s="418"/>
      <c r="FCY22" s="418"/>
      <c r="FCZ22" s="418"/>
      <c r="FDA22" s="418"/>
      <c r="FDB22" s="418"/>
      <c r="FDC22" s="418"/>
      <c r="FDD22" s="418"/>
      <c r="FDE22" s="418"/>
      <c r="FDF22" s="418"/>
      <c r="FDG22" s="418"/>
      <c r="FDH22" s="418"/>
      <c r="FDI22" s="418"/>
      <c r="FDJ22" s="418"/>
      <c r="FDK22" s="418"/>
      <c r="FDL22" s="418"/>
      <c r="FDM22" s="418"/>
      <c r="FDN22" s="418"/>
      <c r="FDO22" s="418"/>
      <c r="FDP22" s="418"/>
      <c r="FDQ22" s="418"/>
      <c r="FDR22" s="418"/>
      <c r="FDS22" s="418"/>
      <c r="FDT22" s="418"/>
      <c r="FDU22" s="418"/>
      <c r="FDV22" s="418"/>
      <c r="FDW22" s="418"/>
      <c r="FDX22" s="418"/>
      <c r="FDY22" s="418"/>
      <c r="FDZ22" s="418"/>
      <c r="FEA22" s="418"/>
      <c r="FEB22" s="418"/>
      <c r="FEC22" s="418"/>
      <c r="FED22" s="418"/>
      <c r="FEE22" s="418"/>
      <c r="FEF22" s="418"/>
      <c r="FEG22" s="418"/>
      <c r="FEH22" s="418"/>
      <c r="FEI22" s="418"/>
      <c r="FEJ22" s="418"/>
      <c r="FEK22" s="418"/>
      <c r="FEL22" s="418"/>
      <c r="FEM22" s="418"/>
      <c r="FEN22" s="418"/>
      <c r="FEO22" s="418"/>
      <c r="FEP22" s="418"/>
      <c r="FEQ22" s="418"/>
      <c r="FER22" s="418"/>
      <c r="FES22" s="418"/>
      <c r="FET22" s="418"/>
      <c r="FEU22" s="418"/>
      <c r="FEV22" s="418"/>
      <c r="FEW22" s="418"/>
      <c r="FEX22" s="418"/>
      <c r="FEY22" s="418"/>
      <c r="FEZ22" s="418"/>
      <c r="FFA22" s="418"/>
      <c r="FFB22" s="418"/>
      <c r="FFC22" s="418"/>
      <c r="FFD22" s="418"/>
      <c r="FFE22" s="418"/>
      <c r="FFF22" s="418"/>
      <c r="FFG22" s="418"/>
      <c r="FFH22" s="418"/>
      <c r="FFI22" s="418"/>
      <c r="FFJ22" s="418"/>
      <c r="FFK22" s="418"/>
      <c r="FFL22" s="418"/>
      <c r="FFM22" s="418"/>
      <c r="FFN22" s="418"/>
      <c r="FFO22" s="418"/>
      <c r="FFP22" s="418"/>
      <c r="FFQ22" s="418"/>
      <c r="FFR22" s="418"/>
      <c r="FFS22" s="418"/>
      <c r="FFT22" s="418"/>
      <c r="FFU22" s="418"/>
      <c r="FFV22" s="418"/>
      <c r="FFW22" s="418"/>
      <c r="FFX22" s="418"/>
      <c r="FFY22" s="418"/>
      <c r="FFZ22" s="418"/>
      <c r="FGA22" s="418"/>
      <c r="FGB22" s="418"/>
      <c r="FGC22" s="418"/>
      <c r="FGD22" s="418"/>
      <c r="FGE22" s="418"/>
      <c r="FGF22" s="418"/>
      <c r="FGG22" s="418"/>
      <c r="FGH22" s="418"/>
      <c r="FGI22" s="418"/>
      <c r="FGJ22" s="418"/>
      <c r="FGK22" s="418"/>
      <c r="FGL22" s="418"/>
      <c r="FGM22" s="418"/>
      <c r="FGN22" s="418"/>
      <c r="FGO22" s="418"/>
      <c r="FGP22" s="418"/>
      <c r="FGQ22" s="418"/>
      <c r="FGR22" s="418"/>
      <c r="FGS22" s="418"/>
      <c r="FGT22" s="418"/>
      <c r="FGU22" s="418"/>
      <c r="FGV22" s="418"/>
      <c r="FGW22" s="418"/>
      <c r="FGX22" s="418"/>
      <c r="FGY22" s="418"/>
      <c r="FGZ22" s="418"/>
      <c r="FHA22" s="418"/>
      <c r="FHB22" s="418"/>
      <c r="FHC22" s="418"/>
      <c r="FHD22" s="418"/>
      <c r="FHE22" s="418"/>
      <c r="FHF22" s="418"/>
      <c r="FHG22" s="418"/>
      <c r="FHH22" s="418"/>
      <c r="FHI22" s="418"/>
      <c r="FHJ22" s="418"/>
      <c r="FHK22" s="418"/>
      <c r="FHL22" s="418"/>
      <c r="FHM22" s="418"/>
      <c r="FHN22" s="418"/>
      <c r="FHO22" s="418"/>
      <c r="FHP22" s="418"/>
      <c r="FHQ22" s="418"/>
      <c r="FHR22" s="418"/>
      <c r="FHS22" s="418"/>
      <c r="FHT22" s="418"/>
      <c r="FHU22" s="418"/>
      <c r="FHV22" s="418"/>
      <c r="FHW22" s="418"/>
      <c r="FHX22" s="418"/>
      <c r="FHY22" s="418"/>
      <c r="FHZ22" s="418"/>
      <c r="FIA22" s="418"/>
      <c r="FIB22" s="418"/>
      <c r="FIC22" s="418"/>
      <c r="FID22" s="418"/>
      <c r="FIE22" s="418"/>
      <c r="FIF22" s="418"/>
      <c r="FIG22" s="418"/>
      <c r="FIH22" s="418"/>
      <c r="FII22" s="418"/>
      <c r="FIJ22" s="418"/>
      <c r="FIK22" s="418"/>
      <c r="FIL22" s="418"/>
      <c r="FIM22" s="418"/>
      <c r="FIN22" s="418"/>
      <c r="FIO22" s="418"/>
      <c r="FIP22" s="418"/>
      <c r="FIQ22" s="418"/>
      <c r="FIR22" s="418"/>
      <c r="FIS22" s="418"/>
      <c r="FIT22" s="418"/>
      <c r="FIU22" s="418"/>
      <c r="FIV22" s="418"/>
      <c r="FIW22" s="418"/>
      <c r="FIX22" s="418"/>
      <c r="FIY22" s="418"/>
      <c r="FIZ22" s="418"/>
      <c r="FJA22" s="418"/>
      <c r="FJB22" s="418"/>
      <c r="FJC22" s="418"/>
      <c r="FJD22" s="418"/>
      <c r="FJE22" s="418"/>
      <c r="FJF22" s="418"/>
      <c r="FJG22" s="418"/>
      <c r="FJH22" s="418"/>
      <c r="FJI22" s="418"/>
      <c r="FJJ22" s="418"/>
      <c r="FJK22" s="418"/>
      <c r="FJL22" s="418"/>
      <c r="FJM22" s="418"/>
      <c r="FJN22" s="418"/>
      <c r="FJO22" s="418"/>
      <c r="FJP22" s="418"/>
      <c r="FJQ22" s="418"/>
      <c r="FJR22" s="418"/>
      <c r="FJS22" s="418"/>
      <c r="FJT22" s="418"/>
      <c r="FJU22" s="418"/>
      <c r="FJV22" s="418"/>
      <c r="FJW22" s="418"/>
      <c r="FJX22" s="418"/>
      <c r="FJY22" s="418"/>
      <c r="FJZ22" s="418"/>
      <c r="FKA22" s="418"/>
      <c r="FKB22" s="418"/>
      <c r="FKC22" s="418"/>
      <c r="FKD22" s="418"/>
      <c r="FKE22" s="418"/>
      <c r="FKF22" s="418"/>
      <c r="FKG22" s="418"/>
      <c r="FKH22" s="418"/>
      <c r="FKI22" s="418"/>
      <c r="FKJ22" s="418"/>
      <c r="FKK22" s="418"/>
      <c r="FKL22" s="418"/>
      <c r="FKM22" s="418"/>
      <c r="FKN22" s="418"/>
      <c r="FKO22" s="418"/>
      <c r="FKP22" s="418"/>
      <c r="FKQ22" s="418"/>
      <c r="FKR22" s="418"/>
      <c r="FKS22" s="418"/>
      <c r="FKT22" s="418"/>
      <c r="FKU22" s="418"/>
      <c r="FKV22" s="418"/>
      <c r="FKW22" s="418"/>
      <c r="FKX22" s="418"/>
      <c r="FKY22" s="418"/>
      <c r="FKZ22" s="418"/>
      <c r="FLA22" s="418"/>
      <c r="FLB22" s="418"/>
      <c r="FLC22" s="418"/>
      <c r="FLD22" s="418"/>
      <c r="FLE22" s="418"/>
      <c r="FLF22" s="418"/>
      <c r="FLG22" s="418"/>
      <c r="FLH22" s="418"/>
      <c r="FLI22" s="418"/>
      <c r="FLJ22" s="418"/>
      <c r="FLK22" s="418"/>
      <c r="FLL22" s="418"/>
      <c r="FLM22" s="418"/>
      <c r="FLN22" s="418"/>
      <c r="FLO22" s="418"/>
      <c r="FLP22" s="418"/>
      <c r="FLQ22" s="418"/>
      <c r="FLR22" s="418"/>
      <c r="FLS22" s="418"/>
      <c r="FLT22" s="418"/>
      <c r="FLU22" s="418"/>
      <c r="FLV22" s="418"/>
      <c r="FLW22" s="418"/>
      <c r="FLX22" s="418"/>
      <c r="FLY22" s="418"/>
      <c r="FLZ22" s="418"/>
      <c r="FMA22" s="418"/>
      <c r="FMB22" s="418"/>
      <c r="FMC22" s="418"/>
      <c r="FMD22" s="418"/>
      <c r="FME22" s="418"/>
      <c r="FMF22" s="418"/>
      <c r="FMG22" s="418"/>
      <c r="FMH22" s="418"/>
      <c r="FMI22" s="418"/>
      <c r="FMJ22" s="418"/>
      <c r="FMK22" s="418"/>
      <c r="FML22" s="418"/>
      <c r="FMM22" s="418"/>
      <c r="FMN22" s="418"/>
      <c r="FMO22" s="418"/>
      <c r="FMP22" s="418"/>
      <c r="FMQ22" s="418"/>
      <c r="FMR22" s="418"/>
      <c r="FMS22" s="418"/>
      <c r="FMT22" s="418"/>
      <c r="FMU22" s="418"/>
      <c r="FMV22" s="418"/>
      <c r="FMW22" s="418"/>
      <c r="FMX22" s="418"/>
      <c r="FMY22" s="418"/>
      <c r="FMZ22" s="418"/>
      <c r="FNA22" s="418"/>
      <c r="FNB22" s="418"/>
      <c r="FNC22" s="418"/>
      <c r="FND22" s="418"/>
      <c r="FNE22" s="418"/>
      <c r="FNF22" s="418"/>
      <c r="FNG22" s="418"/>
      <c r="FNH22" s="418"/>
      <c r="FNI22" s="418"/>
      <c r="FNJ22" s="418"/>
      <c r="FNK22" s="418"/>
      <c r="FNL22" s="418"/>
      <c r="FNM22" s="418"/>
      <c r="FNN22" s="418"/>
      <c r="FNO22" s="418"/>
      <c r="FNP22" s="418"/>
      <c r="FNQ22" s="418"/>
      <c r="FNR22" s="418"/>
      <c r="FNS22" s="418"/>
      <c r="FNT22" s="418"/>
      <c r="FNU22" s="418"/>
      <c r="FNV22" s="418"/>
      <c r="FNW22" s="418"/>
      <c r="FNX22" s="418"/>
      <c r="FNY22" s="418"/>
      <c r="FNZ22" s="418"/>
      <c r="FOA22" s="418"/>
      <c r="FOB22" s="418"/>
      <c r="FOC22" s="418"/>
      <c r="FOD22" s="418"/>
      <c r="FOE22" s="418"/>
      <c r="FOF22" s="418"/>
      <c r="FOG22" s="418"/>
      <c r="FOH22" s="418"/>
      <c r="FOI22" s="418"/>
      <c r="FOJ22" s="418"/>
      <c r="FOK22" s="418"/>
      <c r="FOL22" s="418"/>
      <c r="FOM22" s="418"/>
      <c r="FON22" s="418"/>
      <c r="FOO22" s="418"/>
      <c r="FOP22" s="418"/>
      <c r="FOQ22" s="418"/>
      <c r="FOR22" s="418"/>
      <c r="FOS22" s="418"/>
      <c r="FOT22" s="418"/>
      <c r="FOU22" s="418"/>
      <c r="FOV22" s="418"/>
      <c r="FOW22" s="418"/>
      <c r="FOX22" s="418"/>
      <c r="FOY22" s="418"/>
      <c r="FOZ22" s="418"/>
      <c r="FPA22" s="418"/>
      <c r="FPB22" s="418"/>
      <c r="FPC22" s="418"/>
      <c r="FPD22" s="418"/>
      <c r="FPE22" s="418"/>
      <c r="FPF22" s="418"/>
      <c r="FPG22" s="418"/>
      <c r="FPH22" s="418"/>
      <c r="FPI22" s="418"/>
      <c r="FPJ22" s="418"/>
      <c r="FPK22" s="418"/>
      <c r="FPL22" s="418"/>
      <c r="FPM22" s="418"/>
      <c r="FPN22" s="418"/>
      <c r="FPO22" s="418"/>
      <c r="FPP22" s="418"/>
      <c r="FPQ22" s="418"/>
      <c r="FPR22" s="418"/>
      <c r="FPS22" s="418"/>
      <c r="FPT22" s="418"/>
      <c r="FPU22" s="418"/>
      <c r="FPV22" s="418"/>
      <c r="FPW22" s="418"/>
      <c r="FPX22" s="418"/>
      <c r="FPY22" s="418"/>
      <c r="FPZ22" s="418"/>
      <c r="FQA22" s="418"/>
      <c r="FQB22" s="418"/>
      <c r="FQC22" s="418"/>
      <c r="FQD22" s="418"/>
      <c r="FQE22" s="418"/>
      <c r="FQF22" s="418"/>
      <c r="FQG22" s="418"/>
      <c r="FQH22" s="418"/>
      <c r="FQI22" s="418"/>
      <c r="FQJ22" s="418"/>
      <c r="FQK22" s="418"/>
      <c r="FQL22" s="418"/>
      <c r="FQM22" s="418"/>
      <c r="FQN22" s="418"/>
      <c r="FQO22" s="418"/>
      <c r="FQP22" s="418"/>
      <c r="FQQ22" s="418"/>
      <c r="FQR22" s="418"/>
      <c r="FQS22" s="418"/>
      <c r="FQT22" s="418"/>
      <c r="FQU22" s="418"/>
      <c r="FQV22" s="418"/>
      <c r="FQW22" s="418"/>
      <c r="FQX22" s="418"/>
      <c r="FQY22" s="418"/>
      <c r="FQZ22" s="418"/>
      <c r="FRA22" s="418"/>
      <c r="FRB22" s="418"/>
      <c r="FRC22" s="418"/>
      <c r="FRD22" s="418"/>
      <c r="FRE22" s="418"/>
      <c r="FRF22" s="418"/>
      <c r="FRG22" s="418"/>
      <c r="FRH22" s="418"/>
      <c r="FRI22" s="418"/>
      <c r="FRJ22" s="418"/>
      <c r="FRK22" s="418"/>
      <c r="FRL22" s="418"/>
      <c r="FRM22" s="418"/>
      <c r="FRN22" s="418"/>
      <c r="FRO22" s="418"/>
      <c r="FRP22" s="418"/>
      <c r="FRQ22" s="418"/>
      <c r="FRR22" s="418"/>
      <c r="FRS22" s="418"/>
      <c r="FRT22" s="418"/>
      <c r="FRU22" s="418"/>
      <c r="FRV22" s="418"/>
      <c r="FRW22" s="418"/>
      <c r="FRX22" s="418"/>
      <c r="FRY22" s="418"/>
      <c r="FRZ22" s="418"/>
      <c r="FSA22" s="418"/>
      <c r="FSB22" s="418"/>
      <c r="FSC22" s="418"/>
      <c r="FSD22" s="418"/>
      <c r="FSE22" s="418"/>
      <c r="FSF22" s="418"/>
      <c r="FSG22" s="418"/>
      <c r="FSH22" s="418"/>
      <c r="FSI22" s="418"/>
      <c r="FSJ22" s="418"/>
      <c r="FSK22" s="418"/>
      <c r="FSL22" s="418"/>
      <c r="FSM22" s="418"/>
      <c r="FSN22" s="418"/>
      <c r="FSO22" s="418"/>
      <c r="FSP22" s="418"/>
      <c r="FSQ22" s="418"/>
      <c r="FSR22" s="418"/>
      <c r="FSS22" s="418"/>
      <c r="FST22" s="418"/>
      <c r="FSU22" s="418"/>
      <c r="FSV22" s="418"/>
      <c r="FSW22" s="418"/>
      <c r="FSX22" s="418"/>
      <c r="FSY22" s="418"/>
      <c r="FSZ22" s="418"/>
      <c r="FTA22" s="418"/>
      <c r="FTB22" s="418"/>
      <c r="FTC22" s="418"/>
      <c r="FTD22" s="418"/>
      <c r="FTE22" s="418"/>
      <c r="FTF22" s="418"/>
      <c r="FTG22" s="418"/>
      <c r="FTH22" s="418"/>
      <c r="FTI22" s="418"/>
      <c r="FTJ22" s="418"/>
      <c r="FTK22" s="418"/>
      <c r="FTL22" s="418"/>
      <c r="FTM22" s="418"/>
      <c r="FTN22" s="418"/>
      <c r="FTO22" s="418"/>
      <c r="FTP22" s="418"/>
      <c r="FTQ22" s="418"/>
      <c r="FTR22" s="418"/>
      <c r="FTS22" s="418"/>
      <c r="FTT22" s="418"/>
      <c r="FTU22" s="418"/>
      <c r="FTV22" s="418"/>
      <c r="FTW22" s="418"/>
      <c r="FTX22" s="418"/>
      <c r="FTY22" s="418"/>
      <c r="FTZ22" s="418"/>
      <c r="FUA22" s="418"/>
      <c r="FUB22" s="418"/>
      <c r="FUC22" s="418"/>
      <c r="FUD22" s="418"/>
      <c r="FUE22" s="418"/>
      <c r="FUF22" s="418"/>
      <c r="FUG22" s="418"/>
      <c r="FUH22" s="418"/>
      <c r="FUI22" s="418"/>
      <c r="FUJ22" s="418"/>
      <c r="FUK22" s="418"/>
      <c r="FUL22" s="418"/>
      <c r="FUM22" s="418"/>
      <c r="FUN22" s="418"/>
      <c r="FUO22" s="418"/>
      <c r="FUP22" s="418"/>
      <c r="FUQ22" s="418"/>
      <c r="FUR22" s="418"/>
      <c r="FUS22" s="418"/>
      <c r="FUT22" s="418"/>
      <c r="FUU22" s="418"/>
      <c r="FUV22" s="418"/>
      <c r="FUW22" s="418"/>
      <c r="FUX22" s="418"/>
      <c r="FUY22" s="418"/>
      <c r="FUZ22" s="418"/>
      <c r="FVA22" s="418"/>
      <c r="FVB22" s="418"/>
      <c r="FVC22" s="418"/>
      <c r="FVD22" s="418"/>
      <c r="FVE22" s="418"/>
      <c r="FVF22" s="418"/>
      <c r="FVG22" s="418"/>
      <c r="FVH22" s="418"/>
      <c r="FVI22" s="418"/>
      <c r="FVJ22" s="418"/>
      <c r="FVK22" s="418"/>
      <c r="FVL22" s="418"/>
      <c r="FVM22" s="418"/>
      <c r="FVN22" s="418"/>
      <c r="FVO22" s="418"/>
      <c r="FVP22" s="418"/>
      <c r="FVQ22" s="418"/>
      <c r="FVR22" s="418"/>
      <c r="FVS22" s="418"/>
      <c r="FVT22" s="418"/>
      <c r="FVU22" s="418"/>
      <c r="FVV22" s="418"/>
      <c r="FVW22" s="418"/>
      <c r="FVX22" s="418"/>
      <c r="FVY22" s="418"/>
      <c r="FVZ22" s="418"/>
      <c r="FWA22" s="418"/>
      <c r="FWB22" s="418"/>
      <c r="FWC22" s="418"/>
      <c r="FWD22" s="418"/>
      <c r="FWE22" s="418"/>
      <c r="FWF22" s="418"/>
      <c r="FWG22" s="418"/>
      <c r="FWH22" s="418"/>
      <c r="FWI22" s="418"/>
      <c r="FWJ22" s="418"/>
      <c r="FWK22" s="418"/>
      <c r="FWL22" s="418"/>
      <c r="FWM22" s="418"/>
      <c r="FWN22" s="418"/>
      <c r="FWO22" s="418"/>
      <c r="FWP22" s="418"/>
      <c r="FWQ22" s="418"/>
      <c r="FWR22" s="418"/>
      <c r="FWS22" s="418"/>
      <c r="FWT22" s="418"/>
      <c r="FWU22" s="418"/>
      <c r="FWV22" s="418"/>
      <c r="FWW22" s="418"/>
      <c r="FWX22" s="418"/>
      <c r="FWY22" s="418"/>
      <c r="FWZ22" s="418"/>
      <c r="FXA22" s="418"/>
      <c r="FXB22" s="418"/>
      <c r="FXC22" s="418"/>
      <c r="FXD22" s="418"/>
      <c r="FXE22" s="418"/>
      <c r="FXF22" s="418"/>
      <c r="FXG22" s="418"/>
      <c r="FXH22" s="418"/>
      <c r="FXI22" s="418"/>
      <c r="FXJ22" s="418"/>
      <c r="FXK22" s="418"/>
      <c r="FXL22" s="418"/>
      <c r="FXM22" s="418"/>
      <c r="FXN22" s="418"/>
      <c r="FXO22" s="418"/>
      <c r="FXP22" s="418"/>
      <c r="FXQ22" s="418"/>
      <c r="FXR22" s="418"/>
      <c r="FXS22" s="418"/>
      <c r="FXT22" s="418"/>
      <c r="FXU22" s="418"/>
      <c r="FXV22" s="418"/>
      <c r="FXW22" s="418"/>
      <c r="FXX22" s="418"/>
      <c r="FXY22" s="418"/>
      <c r="FXZ22" s="418"/>
      <c r="FYA22" s="418"/>
      <c r="FYB22" s="418"/>
      <c r="FYC22" s="418"/>
      <c r="FYD22" s="418"/>
      <c r="FYE22" s="418"/>
      <c r="FYF22" s="418"/>
      <c r="FYG22" s="418"/>
      <c r="FYH22" s="418"/>
      <c r="FYI22" s="418"/>
      <c r="FYJ22" s="418"/>
      <c r="FYK22" s="418"/>
      <c r="FYL22" s="418"/>
      <c r="FYM22" s="418"/>
      <c r="FYN22" s="418"/>
      <c r="FYO22" s="418"/>
      <c r="FYP22" s="418"/>
      <c r="FYQ22" s="418"/>
      <c r="FYR22" s="418"/>
      <c r="FYS22" s="418"/>
      <c r="FYT22" s="418"/>
      <c r="FYU22" s="418"/>
      <c r="FYV22" s="418"/>
      <c r="FYW22" s="418"/>
      <c r="FYX22" s="418"/>
      <c r="FYY22" s="418"/>
      <c r="FYZ22" s="418"/>
      <c r="FZA22" s="418"/>
      <c r="FZB22" s="418"/>
      <c r="FZC22" s="418"/>
      <c r="FZD22" s="418"/>
      <c r="FZE22" s="418"/>
      <c r="FZF22" s="418"/>
      <c r="FZG22" s="418"/>
      <c r="FZH22" s="418"/>
      <c r="FZI22" s="418"/>
      <c r="FZJ22" s="418"/>
      <c r="FZK22" s="418"/>
      <c r="FZL22" s="418"/>
      <c r="FZM22" s="418"/>
      <c r="FZN22" s="418"/>
      <c r="FZO22" s="418"/>
      <c r="FZP22" s="418"/>
      <c r="FZQ22" s="418"/>
      <c r="FZR22" s="418"/>
      <c r="FZS22" s="418"/>
      <c r="FZT22" s="418"/>
      <c r="FZU22" s="418"/>
      <c r="FZV22" s="418"/>
      <c r="FZW22" s="418"/>
      <c r="FZX22" s="418"/>
      <c r="FZY22" s="418"/>
      <c r="FZZ22" s="418"/>
      <c r="GAA22" s="418"/>
      <c r="GAB22" s="418"/>
      <c r="GAC22" s="418"/>
      <c r="GAD22" s="418"/>
      <c r="GAE22" s="418"/>
      <c r="GAF22" s="418"/>
      <c r="GAG22" s="418"/>
      <c r="GAH22" s="418"/>
      <c r="GAI22" s="418"/>
      <c r="GAJ22" s="418"/>
      <c r="GAK22" s="418"/>
      <c r="GAL22" s="418"/>
      <c r="GAM22" s="418"/>
      <c r="GAN22" s="418"/>
      <c r="GAO22" s="418"/>
      <c r="GAP22" s="418"/>
      <c r="GAQ22" s="418"/>
      <c r="GAR22" s="418"/>
      <c r="GAS22" s="418"/>
      <c r="GAT22" s="418"/>
      <c r="GAU22" s="418"/>
      <c r="GAV22" s="418"/>
      <c r="GAW22" s="418"/>
      <c r="GAX22" s="418"/>
      <c r="GAY22" s="418"/>
      <c r="GAZ22" s="418"/>
      <c r="GBA22" s="418"/>
      <c r="GBB22" s="418"/>
      <c r="GBC22" s="418"/>
      <c r="GBD22" s="418"/>
      <c r="GBE22" s="418"/>
      <c r="GBF22" s="418"/>
      <c r="GBG22" s="418"/>
      <c r="GBH22" s="418"/>
      <c r="GBI22" s="418"/>
      <c r="GBJ22" s="418"/>
      <c r="GBK22" s="418"/>
      <c r="GBL22" s="418"/>
      <c r="GBM22" s="418"/>
      <c r="GBN22" s="418"/>
      <c r="GBO22" s="418"/>
      <c r="GBP22" s="418"/>
      <c r="GBQ22" s="418"/>
      <c r="GBR22" s="418"/>
      <c r="GBS22" s="418"/>
      <c r="GBT22" s="418"/>
      <c r="GBU22" s="418"/>
      <c r="GBV22" s="418"/>
      <c r="GBW22" s="418"/>
      <c r="GBX22" s="418"/>
      <c r="GBY22" s="418"/>
      <c r="GBZ22" s="418"/>
      <c r="GCA22" s="418"/>
      <c r="GCB22" s="418"/>
      <c r="GCC22" s="418"/>
      <c r="GCD22" s="418"/>
      <c r="GCE22" s="418"/>
      <c r="GCF22" s="418"/>
      <c r="GCG22" s="418"/>
      <c r="GCH22" s="418"/>
      <c r="GCI22" s="418"/>
      <c r="GCJ22" s="418"/>
      <c r="GCK22" s="418"/>
      <c r="GCL22" s="418"/>
      <c r="GCM22" s="418"/>
      <c r="GCN22" s="418"/>
      <c r="GCO22" s="418"/>
      <c r="GCP22" s="418"/>
      <c r="GCQ22" s="418"/>
      <c r="GCR22" s="418"/>
      <c r="GCS22" s="418"/>
      <c r="GCT22" s="418"/>
      <c r="GCU22" s="418"/>
      <c r="GCV22" s="418"/>
      <c r="GCW22" s="418"/>
      <c r="GCX22" s="418"/>
      <c r="GCY22" s="418"/>
      <c r="GCZ22" s="418"/>
      <c r="GDA22" s="418"/>
      <c r="GDB22" s="418"/>
      <c r="GDC22" s="418"/>
      <c r="GDD22" s="418"/>
      <c r="GDE22" s="418"/>
      <c r="GDF22" s="418"/>
      <c r="GDG22" s="418"/>
      <c r="GDH22" s="418"/>
      <c r="GDI22" s="418"/>
      <c r="GDJ22" s="418"/>
      <c r="GDK22" s="418"/>
      <c r="GDL22" s="418"/>
      <c r="GDM22" s="418"/>
      <c r="GDN22" s="418"/>
      <c r="GDO22" s="418"/>
      <c r="GDP22" s="418"/>
      <c r="GDQ22" s="418"/>
      <c r="GDR22" s="418"/>
      <c r="GDS22" s="418"/>
      <c r="GDT22" s="418"/>
      <c r="GDU22" s="418"/>
      <c r="GDV22" s="418"/>
      <c r="GDW22" s="418"/>
      <c r="GDX22" s="418"/>
      <c r="GDY22" s="418"/>
      <c r="GDZ22" s="418"/>
      <c r="GEA22" s="418"/>
      <c r="GEB22" s="418"/>
      <c r="GEC22" s="418"/>
      <c r="GED22" s="418"/>
      <c r="GEE22" s="418"/>
      <c r="GEF22" s="418"/>
      <c r="GEG22" s="418"/>
      <c r="GEH22" s="418"/>
      <c r="GEI22" s="418"/>
      <c r="GEJ22" s="418"/>
      <c r="GEK22" s="418"/>
      <c r="GEL22" s="418"/>
      <c r="GEM22" s="418"/>
      <c r="GEN22" s="418"/>
      <c r="GEO22" s="418"/>
      <c r="GEP22" s="418"/>
      <c r="GEQ22" s="418"/>
      <c r="GER22" s="418"/>
      <c r="GES22" s="418"/>
      <c r="GET22" s="418"/>
      <c r="GEU22" s="418"/>
      <c r="GEV22" s="418"/>
      <c r="GEW22" s="418"/>
      <c r="GEX22" s="418"/>
      <c r="GEY22" s="418"/>
      <c r="GEZ22" s="418"/>
      <c r="GFA22" s="418"/>
      <c r="GFB22" s="418"/>
      <c r="GFC22" s="418"/>
      <c r="GFD22" s="418"/>
      <c r="GFE22" s="418"/>
      <c r="GFF22" s="418"/>
      <c r="GFG22" s="418"/>
      <c r="GFH22" s="418"/>
      <c r="GFI22" s="418"/>
      <c r="GFJ22" s="418"/>
      <c r="GFK22" s="418"/>
      <c r="GFL22" s="418"/>
      <c r="GFM22" s="418"/>
      <c r="GFN22" s="418"/>
      <c r="GFO22" s="418"/>
      <c r="GFP22" s="418"/>
      <c r="GFQ22" s="418"/>
      <c r="GFR22" s="418"/>
      <c r="GFS22" s="418"/>
      <c r="GFT22" s="418"/>
      <c r="GFU22" s="418"/>
      <c r="GFV22" s="418"/>
      <c r="GFW22" s="418"/>
      <c r="GFX22" s="418"/>
      <c r="GFY22" s="418"/>
      <c r="GFZ22" s="418"/>
      <c r="GGA22" s="418"/>
      <c r="GGB22" s="418"/>
      <c r="GGC22" s="418"/>
      <c r="GGD22" s="418"/>
      <c r="GGE22" s="418"/>
      <c r="GGF22" s="418"/>
      <c r="GGG22" s="418"/>
      <c r="GGH22" s="418"/>
      <c r="GGI22" s="418"/>
      <c r="GGJ22" s="418"/>
      <c r="GGK22" s="418"/>
      <c r="GGL22" s="418"/>
      <c r="GGM22" s="418"/>
      <c r="GGN22" s="418"/>
      <c r="GGO22" s="418"/>
      <c r="GGP22" s="418"/>
      <c r="GGQ22" s="418"/>
      <c r="GGR22" s="418"/>
      <c r="GGS22" s="418"/>
      <c r="GGT22" s="418"/>
      <c r="GGU22" s="418"/>
      <c r="GGV22" s="418"/>
      <c r="GGW22" s="418"/>
      <c r="GGX22" s="418"/>
      <c r="GGY22" s="418"/>
      <c r="GGZ22" s="418"/>
      <c r="GHA22" s="418"/>
      <c r="GHB22" s="418"/>
      <c r="GHC22" s="418"/>
      <c r="GHD22" s="418"/>
      <c r="GHE22" s="418"/>
      <c r="GHF22" s="418"/>
      <c r="GHG22" s="418"/>
      <c r="GHH22" s="418"/>
      <c r="GHI22" s="418"/>
      <c r="GHJ22" s="418"/>
      <c r="GHK22" s="418"/>
      <c r="GHL22" s="418"/>
      <c r="GHM22" s="418"/>
      <c r="GHN22" s="418"/>
      <c r="GHO22" s="418"/>
      <c r="GHP22" s="418"/>
      <c r="GHQ22" s="418"/>
      <c r="GHR22" s="418"/>
      <c r="GHS22" s="418"/>
      <c r="GHT22" s="418"/>
      <c r="GHU22" s="418"/>
      <c r="GHV22" s="418"/>
      <c r="GHW22" s="418"/>
      <c r="GHX22" s="418"/>
      <c r="GHY22" s="418"/>
      <c r="GHZ22" s="418"/>
      <c r="GIA22" s="418"/>
      <c r="GIB22" s="418"/>
      <c r="GIC22" s="418"/>
      <c r="GID22" s="418"/>
      <c r="GIE22" s="418"/>
      <c r="GIF22" s="418"/>
      <c r="GIG22" s="418"/>
      <c r="GIH22" s="418"/>
      <c r="GII22" s="418"/>
      <c r="GIJ22" s="418"/>
      <c r="GIK22" s="418"/>
      <c r="GIL22" s="418"/>
      <c r="GIM22" s="418"/>
      <c r="GIN22" s="418"/>
      <c r="GIO22" s="418"/>
      <c r="GIP22" s="418"/>
      <c r="GIQ22" s="418"/>
      <c r="GIR22" s="418"/>
      <c r="GIS22" s="418"/>
      <c r="GIT22" s="418"/>
      <c r="GIU22" s="418"/>
      <c r="GIV22" s="418"/>
      <c r="GIW22" s="418"/>
      <c r="GIX22" s="418"/>
      <c r="GIY22" s="418"/>
      <c r="GIZ22" s="418"/>
      <c r="GJA22" s="418"/>
      <c r="GJB22" s="418"/>
      <c r="GJC22" s="418"/>
      <c r="GJD22" s="418"/>
      <c r="GJE22" s="418"/>
      <c r="GJF22" s="418"/>
      <c r="GJG22" s="418"/>
      <c r="GJH22" s="418"/>
      <c r="GJI22" s="418"/>
      <c r="GJJ22" s="418"/>
      <c r="GJK22" s="418"/>
      <c r="GJL22" s="418"/>
      <c r="GJM22" s="418"/>
      <c r="GJN22" s="418"/>
      <c r="GJO22" s="418"/>
      <c r="GJP22" s="418"/>
      <c r="GJQ22" s="418"/>
      <c r="GJR22" s="418"/>
      <c r="GJS22" s="418"/>
      <c r="GJT22" s="418"/>
      <c r="GJU22" s="418"/>
      <c r="GJV22" s="418"/>
      <c r="GJW22" s="418"/>
      <c r="GJX22" s="418"/>
      <c r="GJY22" s="418"/>
      <c r="GJZ22" s="418"/>
      <c r="GKA22" s="418"/>
      <c r="GKB22" s="418"/>
      <c r="GKC22" s="418"/>
      <c r="GKD22" s="418"/>
      <c r="GKE22" s="418"/>
      <c r="GKF22" s="418"/>
      <c r="GKG22" s="418"/>
      <c r="GKH22" s="418"/>
      <c r="GKI22" s="418"/>
      <c r="GKJ22" s="418"/>
      <c r="GKK22" s="418"/>
      <c r="GKL22" s="418"/>
      <c r="GKM22" s="418"/>
      <c r="GKN22" s="418"/>
      <c r="GKO22" s="418"/>
      <c r="GKP22" s="418"/>
      <c r="GKQ22" s="418"/>
      <c r="GKR22" s="418"/>
      <c r="GKS22" s="418"/>
      <c r="GKT22" s="418"/>
      <c r="GKU22" s="418"/>
      <c r="GKV22" s="418"/>
      <c r="GKW22" s="418"/>
      <c r="GKX22" s="418"/>
      <c r="GKY22" s="418"/>
      <c r="GKZ22" s="418"/>
      <c r="GLA22" s="418"/>
      <c r="GLB22" s="418"/>
      <c r="GLC22" s="418"/>
      <c r="GLD22" s="418"/>
      <c r="GLE22" s="418"/>
      <c r="GLF22" s="418"/>
      <c r="GLG22" s="418"/>
      <c r="GLH22" s="418"/>
      <c r="GLI22" s="418"/>
      <c r="GLJ22" s="418"/>
      <c r="GLK22" s="418"/>
      <c r="GLL22" s="418"/>
      <c r="GLM22" s="418"/>
      <c r="GLN22" s="418"/>
      <c r="GLO22" s="418"/>
      <c r="GLP22" s="418"/>
      <c r="GLQ22" s="418"/>
      <c r="GLR22" s="418"/>
      <c r="GLS22" s="418"/>
      <c r="GLT22" s="418"/>
      <c r="GLU22" s="418"/>
      <c r="GLV22" s="418"/>
      <c r="GLW22" s="418"/>
      <c r="GLX22" s="418"/>
      <c r="GLY22" s="418"/>
      <c r="GLZ22" s="418"/>
      <c r="GMA22" s="418"/>
      <c r="GMB22" s="418"/>
      <c r="GMC22" s="418"/>
      <c r="GMD22" s="418"/>
      <c r="GME22" s="418"/>
      <c r="GMF22" s="418"/>
      <c r="GMG22" s="418"/>
      <c r="GMH22" s="418"/>
      <c r="GMI22" s="418"/>
      <c r="GMJ22" s="418"/>
      <c r="GMK22" s="418"/>
      <c r="GML22" s="418"/>
      <c r="GMM22" s="418"/>
      <c r="GMN22" s="418"/>
      <c r="GMO22" s="418"/>
      <c r="GMP22" s="418"/>
      <c r="GMQ22" s="418"/>
      <c r="GMR22" s="418"/>
      <c r="GMS22" s="418"/>
      <c r="GMT22" s="418"/>
      <c r="GMU22" s="418"/>
      <c r="GMV22" s="418"/>
      <c r="GMW22" s="418"/>
      <c r="GMX22" s="418"/>
      <c r="GMY22" s="418"/>
      <c r="GMZ22" s="418"/>
      <c r="GNA22" s="418"/>
      <c r="GNB22" s="418"/>
      <c r="GNC22" s="418"/>
      <c r="GND22" s="418"/>
      <c r="GNE22" s="418"/>
      <c r="GNF22" s="418"/>
      <c r="GNG22" s="418"/>
      <c r="GNH22" s="418"/>
      <c r="GNI22" s="418"/>
      <c r="GNJ22" s="418"/>
      <c r="GNK22" s="418"/>
      <c r="GNL22" s="418"/>
      <c r="GNM22" s="418"/>
      <c r="GNN22" s="418"/>
      <c r="GNO22" s="418"/>
      <c r="GNP22" s="418"/>
      <c r="GNQ22" s="418"/>
      <c r="GNR22" s="418"/>
      <c r="GNS22" s="418"/>
      <c r="GNT22" s="418"/>
      <c r="GNU22" s="418"/>
      <c r="GNV22" s="418"/>
      <c r="GNW22" s="418"/>
      <c r="GNX22" s="418"/>
      <c r="GNY22" s="418"/>
      <c r="GNZ22" s="418"/>
      <c r="GOA22" s="418"/>
      <c r="GOB22" s="418"/>
      <c r="GOC22" s="418"/>
      <c r="GOD22" s="418"/>
      <c r="GOE22" s="418"/>
      <c r="GOF22" s="418"/>
      <c r="GOG22" s="418"/>
      <c r="GOH22" s="418"/>
      <c r="GOI22" s="418"/>
      <c r="GOJ22" s="418"/>
      <c r="GOK22" s="418"/>
      <c r="GOL22" s="418"/>
      <c r="GOM22" s="418"/>
      <c r="GON22" s="418"/>
      <c r="GOO22" s="418"/>
      <c r="GOP22" s="418"/>
      <c r="GOQ22" s="418"/>
      <c r="GOR22" s="418"/>
      <c r="GOS22" s="418"/>
      <c r="GOT22" s="418"/>
      <c r="GOU22" s="418"/>
      <c r="GOV22" s="418"/>
      <c r="GOW22" s="418"/>
      <c r="GOX22" s="418"/>
      <c r="GOY22" s="418"/>
      <c r="GOZ22" s="418"/>
      <c r="GPA22" s="418"/>
      <c r="GPB22" s="418"/>
      <c r="GPC22" s="418"/>
      <c r="GPD22" s="418"/>
      <c r="GPE22" s="418"/>
      <c r="GPF22" s="418"/>
      <c r="GPG22" s="418"/>
      <c r="GPH22" s="418"/>
      <c r="GPI22" s="418"/>
      <c r="GPJ22" s="418"/>
      <c r="GPK22" s="418"/>
      <c r="GPL22" s="418"/>
      <c r="GPM22" s="418"/>
      <c r="GPN22" s="418"/>
      <c r="GPO22" s="418"/>
      <c r="GPP22" s="418"/>
      <c r="GPQ22" s="418"/>
      <c r="GPR22" s="418"/>
      <c r="GPS22" s="418"/>
      <c r="GPT22" s="418"/>
      <c r="GPU22" s="418"/>
      <c r="GPV22" s="418"/>
      <c r="GPW22" s="418"/>
      <c r="GPX22" s="418"/>
      <c r="GPY22" s="418"/>
      <c r="GPZ22" s="418"/>
      <c r="GQA22" s="418"/>
      <c r="GQB22" s="418"/>
      <c r="GQC22" s="418"/>
      <c r="GQD22" s="418"/>
      <c r="GQE22" s="418"/>
      <c r="GQF22" s="418"/>
      <c r="GQG22" s="418"/>
      <c r="GQH22" s="418"/>
      <c r="GQI22" s="418"/>
      <c r="GQJ22" s="418"/>
      <c r="GQK22" s="418"/>
      <c r="GQL22" s="418"/>
      <c r="GQM22" s="418"/>
      <c r="GQN22" s="418"/>
      <c r="GQO22" s="418"/>
      <c r="GQP22" s="418"/>
      <c r="GQQ22" s="418"/>
      <c r="GQR22" s="418"/>
      <c r="GQS22" s="418"/>
      <c r="GQT22" s="418"/>
      <c r="GQU22" s="418"/>
      <c r="GQV22" s="418"/>
      <c r="GQW22" s="418"/>
      <c r="GQX22" s="418"/>
      <c r="GQY22" s="418"/>
      <c r="GQZ22" s="418"/>
      <c r="GRA22" s="418"/>
      <c r="GRB22" s="418"/>
      <c r="GRC22" s="418"/>
      <c r="GRD22" s="418"/>
      <c r="GRE22" s="418"/>
      <c r="GRF22" s="418"/>
      <c r="GRG22" s="418"/>
      <c r="GRH22" s="418"/>
      <c r="GRI22" s="418"/>
      <c r="GRJ22" s="418"/>
      <c r="GRK22" s="418"/>
      <c r="GRL22" s="418"/>
      <c r="GRM22" s="418"/>
      <c r="GRN22" s="418"/>
      <c r="GRO22" s="418"/>
      <c r="GRP22" s="418"/>
      <c r="GRQ22" s="418"/>
      <c r="GRR22" s="418"/>
      <c r="GRS22" s="418"/>
      <c r="GRT22" s="418"/>
      <c r="GRU22" s="418"/>
      <c r="GRV22" s="418"/>
      <c r="GRW22" s="418"/>
      <c r="GRX22" s="418"/>
      <c r="GRY22" s="418"/>
      <c r="GRZ22" s="418"/>
      <c r="GSA22" s="418"/>
      <c r="GSB22" s="418"/>
      <c r="GSC22" s="418"/>
      <c r="GSD22" s="418"/>
      <c r="GSE22" s="418"/>
      <c r="GSF22" s="418"/>
      <c r="GSG22" s="418"/>
      <c r="GSH22" s="418"/>
      <c r="GSI22" s="418"/>
      <c r="GSJ22" s="418"/>
      <c r="GSK22" s="418"/>
      <c r="GSL22" s="418"/>
      <c r="GSM22" s="418"/>
      <c r="GSN22" s="418"/>
      <c r="GSO22" s="418"/>
      <c r="GSP22" s="418"/>
      <c r="GSQ22" s="418"/>
      <c r="GSR22" s="418"/>
      <c r="GSS22" s="418"/>
      <c r="GST22" s="418"/>
      <c r="GSU22" s="418"/>
      <c r="GSV22" s="418"/>
      <c r="GSW22" s="418"/>
      <c r="GSX22" s="418"/>
      <c r="GSY22" s="418"/>
      <c r="GSZ22" s="418"/>
      <c r="GTA22" s="418"/>
      <c r="GTB22" s="418"/>
      <c r="GTC22" s="418"/>
      <c r="GTD22" s="418"/>
      <c r="GTE22" s="418"/>
      <c r="GTF22" s="418"/>
      <c r="GTG22" s="418"/>
      <c r="GTH22" s="418"/>
      <c r="GTI22" s="418"/>
      <c r="GTJ22" s="418"/>
      <c r="GTK22" s="418"/>
      <c r="GTL22" s="418"/>
      <c r="GTM22" s="418"/>
      <c r="GTN22" s="418"/>
      <c r="GTO22" s="418"/>
      <c r="GTP22" s="418"/>
      <c r="GTQ22" s="418"/>
      <c r="GTR22" s="418"/>
      <c r="GTS22" s="418"/>
      <c r="GTT22" s="418"/>
      <c r="GTU22" s="418"/>
      <c r="GTV22" s="418"/>
      <c r="GTW22" s="418"/>
      <c r="GTX22" s="418"/>
      <c r="GTY22" s="418"/>
      <c r="GTZ22" s="418"/>
      <c r="GUA22" s="418"/>
      <c r="GUB22" s="418"/>
      <c r="GUC22" s="418"/>
      <c r="GUD22" s="418"/>
      <c r="GUE22" s="418"/>
      <c r="GUF22" s="418"/>
      <c r="GUG22" s="418"/>
      <c r="GUH22" s="418"/>
      <c r="GUI22" s="418"/>
      <c r="GUJ22" s="418"/>
      <c r="GUK22" s="418"/>
      <c r="GUL22" s="418"/>
      <c r="GUM22" s="418"/>
      <c r="GUN22" s="418"/>
      <c r="GUO22" s="418"/>
      <c r="GUP22" s="418"/>
      <c r="GUQ22" s="418"/>
      <c r="GUR22" s="418"/>
      <c r="GUS22" s="418"/>
      <c r="GUT22" s="418"/>
      <c r="GUU22" s="418"/>
      <c r="GUV22" s="418"/>
      <c r="GUW22" s="418"/>
      <c r="GUX22" s="418"/>
      <c r="GUY22" s="418"/>
      <c r="GUZ22" s="418"/>
      <c r="GVA22" s="418"/>
      <c r="GVB22" s="418"/>
      <c r="GVC22" s="418"/>
      <c r="GVD22" s="418"/>
      <c r="GVE22" s="418"/>
      <c r="GVF22" s="418"/>
      <c r="GVG22" s="418"/>
      <c r="GVH22" s="418"/>
      <c r="GVI22" s="418"/>
      <c r="GVJ22" s="418"/>
      <c r="GVK22" s="418"/>
      <c r="GVL22" s="418"/>
      <c r="GVM22" s="418"/>
      <c r="GVN22" s="418"/>
      <c r="GVO22" s="418"/>
      <c r="GVP22" s="418"/>
      <c r="GVQ22" s="418"/>
      <c r="GVR22" s="418"/>
      <c r="GVS22" s="418"/>
      <c r="GVT22" s="418"/>
      <c r="GVU22" s="418"/>
      <c r="GVV22" s="418"/>
      <c r="GVW22" s="418"/>
      <c r="GVX22" s="418"/>
      <c r="GVY22" s="418"/>
      <c r="GVZ22" s="418"/>
      <c r="GWA22" s="418"/>
      <c r="GWB22" s="418"/>
      <c r="GWC22" s="418"/>
      <c r="GWD22" s="418"/>
      <c r="GWE22" s="418"/>
      <c r="GWF22" s="418"/>
      <c r="GWG22" s="418"/>
      <c r="GWH22" s="418"/>
      <c r="GWI22" s="418"/>
      <c r="GWJ22" s="418"/>
      <c r="GWK22" s="418"/>
      <c r="GWL22" s="418"/>
      <c r="GWM22" s="418"/>
      <c r="GWN22" s="418"/>
      <c r="GWO22" s="418"/>
      <c r="GWP22" s="418"/>
      <c r="GWQ22" s="418"/>
      <c r="GWR22" s="418"/>
      <c r="GWS22" s="418"/>
      <c r="GWT22" s="418"/>
      <c r="GWU22" s="418"/>
      <c r="GWV22" s="418"/>
      <c r="GWW22" s="418"/>
      <c r="GWX22" s="418"/>
      <c r="GWY22" s="418"/>
      <c r="GWZ22" s="418"/>
      <c r="GXA22" s="418"/>
      <c r="GXB22" s="418"/>
      <c r="GXC22" s="418"/>
      <c r="GXD22" s="418"/>
      <c r="GXE22" s="418"/>
      <c r="GXF22" s="418"/>
      <c r="GXG22" s="418"/>
      <c r="GXH22" s="418"/>
      <c r="GXI22" s="418"/>
      <c r="GXJ22" s="418"/>
      <c r="GXK22" s="418"/>
      <c r="GXL22" s="418"/>
      <c r="GXM22" s="418"/>
      <c r="GXN22" s="418"/>
      <c r="GXO22" s="418"/>
      <c r="GXP22" s="418"/>
      <c r="GXQ22" s="418"/>
      <c r="GXR22" s="418"/>
      <c r="GXS22" s="418"/>
      <c r="GXT22" s="418"/>
      <c r="GXU22" s="418"/>
      <c r="GXV22" s="418"/>
      <c r="GXW22" s="418"/>
      <c r="GXX22" s="418"/>
      <c r="GXY22" s="418"/>
      <c r="GXZ22" s="418"/>
      <c r="GYA22" s="418"/>
      <c r="GYB22" s="418"/>
      <c r="GYC22" s="418"/>
      <c r="GYD22" s="418"/>
      <c r="GYE22" s="418"/>
      <c r="GYF22" s="418"/>
      <c r="GYG22" s="418"/>
      <c r="GYH22" s="418"/>
      <c r="GYI22" s="418"/>
      <c r="GYJ22" s="418"/>
      <c r="GYK22" s="418"/>
      <c r="GYL22" s="418"/>
      <c r="GYM22" s="418"/>
      <c r="GYN22" s="418"/>
      <c r="GYO22" s="418"/>
      <c r="GYP22" s="418"/>
      <c r="GYQ22" s="418"/>
      <c r="GYR22" s="418"/>
      <c r="GYS22" s="418"/>
      <c r="GYT22" s="418"/>
      <c r="GYU22" s="418"/>
      <c r="GYV22" s="418"/>
      <c r="GYW22" s="418"/>
      <c r="GYX22" s="418"/>
      <c r="GYY22" s="418"/>
      <c r="GYZ22" s="418"/>
      <c r="GZA22" s="418"/>
      <c r="GZB22" s="418"/>
      <c r="GZC22" s="418"/>
      <c r="GZD22" s="418"/>
      <c r="GZE22" s="418"/>
      <c r="GZF22" s="418"/>
      <c r="GZG22" s="418"/>
      <c r="GZH22" s="418"/>
      <c r="GZI22" s="418"/>
      <c r="GZJ22" s="418"/>
      <c r="GZK22" s="418"/>
      <c r="GZL22" s="418"/>
      <c r="GZM22" s="418"/>
      <c r="GZN22" s="418"/>
      <c r="GZO22" s="418"/>
      <c r="GZP22" s="418"/>
      <c r="GZQ22" s="418"/>
      <c r="GZR22" s="418"/>
      <c r="GZS22" s="418"/>
      <c r="GZT22" s="418"/>
      <c r="GZU22" s="418"/>
      <c r="GZV22" s="418"/>
      <c r="GZW22" s="418"/>
      <c r="GZX22" s="418"/>
      <c r="GZY22" s="418"/>
      <c r="GZZ22" s="418"/>
      <c r="HAA22" s="418"/>
      <c r="HAB22" s="418"/>
      <c r="HAC22" s="418"/>
      <c r="HAD22" s="418"/>
      <c r="HAE22" s="418"/>
      <c r="HAF22" s="418"/>
      <c r="HAG22" s="418"/>
      <c r="HAH22" s="418"/>
      <c r="HAI22" s="418"/>
      <c r="HAJ22" s="418"/>
      <c r="HAK22" s="418"/>
      <c r="HAL22" s="418"/>
      <c r="HAM22" s="418"/>
      <c r="HAN22" s="418"/>
      <c r="HAO22" s="418"/>
      <c r="HAP22" s="418"/>
      <c r="HAQ22" s="418"/>
      <c r="HAR22" s="418"/>
      <c r="HAS22" s="418"/>
      <c r="HAT22" s="418"/>
      <c r="HAU22" s="418"/>
      <c r="HAV22" s="418"/>
      <c r="HAW22" s="418"/>
      <c r="HAX22" s="418"/>
      <c r="HAY22" s="418"/>
      <c r="HAZ22" s="418"/>
      <c r="HBA22" s="418"/>
      <c r="HBB22" s="418"/>
      <c r="HBC22" s="418"/>
      <c r="HBD22" s="418"/>
      <c r="HBE22" s="418"/>
      <c r="HBF22" s="418"/>
      <c r="HBG22" s="418"/>
      <c r="HBH22" s="418"/>
      <c r="HBI22" s="418"/>
      <c r="HBJ22" s="418"/>
      <c r="HBK22" s="418"/>
      <c r="HBL22" s="418"/>
      <c r="HBM22" s="418"/>
      <c r="HBN22" s="418"/>
      <c r="HBO22" s="418"/>
      <c r="HBP22" s="418"/>
      <c r="HBQ22" s="418"/>
      <c r="HBR22" s="418"/>
      <c r="HBS22" s="418"/>
      <c r="HBT22" s="418"/>
      <c r="HBU22" s="418"/>
      <c r="HBV22" s="418"/>
      <c r="HBW22" s="418"/>
      <c r="HBX22" s="418"/>
      <c r="HBY22" s="418"/>
      <c r="HBZ22" s="418"/>
      <c r="HCA22" s="418"/>
      <c r="HCB22" s="418"/>
      <c r="HCC22" s="418"/>
      <c r="HCD22" s="418"/>
      <c r="HCE22" s="418"/>
      <c r="HCF22" s="418"/>
      <c r="HCG22" s="418"/>
      <c r="HCH22" s="418"/>
      <c r="HCI22" s="418"/>
      <c r="HCJ22" s="418"/>
      <c r="HCK22" s="418"/>
      <c r="HCL22" s="418"/>
      <c r="HCM22" s="418"/>
      <c r="HCN22" s="418"/>
      <c r="HCO22" s="418"/>
      <c r="HCP22" s="418"/>
      <c r="HCQ22" s="418"/>
      <c r="HCR22" s="418"/>
      <c r="HCS22" s="418"/>
      <c r="HCT22" s="418"/>
      <c r="HCU22" s="418"/>
      <c r="HCV22" s="418"/>
      <c r="HCW22" s="418"/>
      <c r="HCX22" s="418"/>
      <c r="HCY22" s="418"/>
      <c r="HCZ22" s="418"/>
      <c r="HDA22" s="418"/>
      <c r="HDB22" s="418"/>
      <c r="HDC22" s="418"/>
      <c r="HDD22" s="418"/>
      <c r="HDE22" s="418"/>
      <c r="HDF22" s="418"/>
      <c r="HDG22" s="418"/>
      <c r="HDH22" s="418"/>
      <c r="HDI22" s="418"/>
      <c r="HDJ22" s="418"/>
      <c r="HDK22" s="418"/>
      <c r="HDL22" s="418"/>
      <c r="HDM22" s="418"/>
      <c r="HDN22" s="418"/>
      <c r="HDO22" s="418"/>
      <c r="HDP22" s="418"/>
      <c r="HDQ22" s="418"/>
      <c r="HDR22" s="418"/>
      <c r="HDS22" s="418"/>
      <c r="HDT22" s="418"/>
      <c r="HDU22" s="418"/>
      <c r="HDV22" s="418"/>
      <c r="HDW22" s="418"/>
      <c r="HDX22" s="418"/>
      <c r="HDY22" s="418"/>
      <c r="HDZ22" s="418"/>
      <c r="HEA22" s="418"/>
      <c r="HEB22" s="418"/>
      <c r="HEC22" s="418"/>
      <c r="HED22" s="418"/>
      <c r="HEE22" s="418"/>
      <c r="HEF22" s="418"/>
      <c r="HEG22" s="418"/>
      <c r="HEH22" s="418"/>
      <c r="HEI22" s="418"/>
      <c r="HEJ22" s="418"/>
      <c r="HEK22" s="418"/>
      <c r="HEL22" s="418"/>
      <c r="HEM22" s="418"/>
      <c r="HEN22" s="418"/>
      <c r="HEO22" s="418"/>
      <c r="HEP22" s="418"/>
      <c r="HEQ22" s="418"/>
      <c r="HER22" s="418"/>
      <c r="HES22" s="418"/>
      <c r="HET22" s="418"/>
      <c r="HEU22" s="418"/>
      <c r="HEV22" s="418"/>
      <c r="HEW22" s="418"/>
      <c r="HEX22" s="418"/>
      <c r="HEY22" s="418"/>
      <c r="HEZ22" s="418"/>
      <c r="HFA22" s="418"/>
      <c r="HFB22" s="418"/>
      <c r="HFC22" s="418"/>
      <c r="HFD22" s="418"/>
      <c r="HFE22" s="418"/>
      <c r="HFF22" s="418"/>
      <c r="HFG22" s="418"/>
      <c r="HFH22" s="418"/>
      <c r="HFI22" s="418"/>
      <c r="HFJ22" s="418"/>
      <c r="HFK22" s="418"/>
      <c r="HFL22" s="418"/>
      <c r="HFM22" s="418"/>
      <c r="HFN22" s="418"/>
      <c r="HFO22" s="418"/>
      <c r="HFP22" s="418"/>
      <c r="HFQ22" s="418"/>
      <c r="HFR22" s="418"/>
      <c r="HFS22" s="418"/>
      <c r="HFT22" s="418"/>
      <c r="HFU22" s="418"/>
      <c r="HFV22" s="418"/>
      <c r="HFW22" s="418"/>
      <c r="HFX22" s="418"/>
      <c r="HFY22" s="418"/>
      <c r="HFZ22" s="418"/>
      <c r="HGA22" s="418"/>
      <c r="HGB22" s="418"/>
      <c r="HGC22" s="418"/>
      <c r="HGD22" s="418"/>
      <c r="HGE22" s="418"/>
      <c r="HGF22" s="418"/>
      <c r="HGG22" s="418"/>
      <c r="HGH22" s="418"/>
      <c r="HGI22" s="418"/>
      <c r="HGJ22" s="418"/>
      <c r="HGK22" s="418"/>
      <c r="HGL22" s="418"/>
      <c r="HGM22" s="418"/>
      <c r="HGN22" s="418"/>
      <c r="HGO22" s="418"/>
      <c r="HGP22" s="418"/>
      <c r="HGQ22" s="418"/>
      <c r="HGR22" s="418"/>
      <c r="HGS22" s="418"/>
      <c r="HGT22" s="418"/>
      <c r="HGU22" s="418"/>
      <c r="HGV22" s="418"/>
      <c r="HGW22" s="418"/>
      <c r="HGX22" s="418"/>
      <c r="HGY22" s="418"/>
      <c r="HGZ22" s="418"/>
      <c r="HHA22" s="418"/>
      <c r="HHB22" s="418"/>
      <c r="HHC22" s="418"/>
      <c r="HHD22" s="418"/>
      <c r="HHE22" s="418"/>
      <c r="HHF22" s="418"/>
      <c r="HHG22" s="418"/>
      <c r="HHH22" s="418"/>
      <c r="HHI22" s="418"/>
      <c r="HHJ22" s="418"/>
      <c r="HHK22" s="418"/>
      <c r="HHL22" s="418"/>
      <c r="HHM22" s="418"/>
      <c r="HHN22" s="418"/>
      <c r="HHO22" s="418"/>
      <c r="HHP22" s="418"/>
      <c r="HHQ22" s="418"/>
      <c r="HHR22" s="418"/>
      <c r="HHS22" s="418"/>
      <c r="HHT22" s="418"/>
      <c r="HHU22" s="418"/>
      <c r="HHV22" s="418"/>
      <c r="HHW22" s="418"/>
      <c r="HHX22" s="418"/>
      <c r="HHY22" s="418"/>
      <c r="HHZ22" s="418"/>
      <c r="HIA22" s="418"/>
      <c r="HIB22" s="418"/>
      <c r="HIC22" s="418"/>
      <c r="HID22" s="418"/>
      <c r="HIE22" s="418"/>
      <c r="HIF22" s="418"/>
      <c r="HIG22" s="418"/>
      <c r="HIH22" s="418"/>
      <c r="HII22" s="418"/>
      <c r="HIJ22" s="418"/>
      <c r="HIK22" s="418"/>
      <c r="HIL22" s="418"/>
      <c r="HIM22" s="418"/>
      <c r="HIN22" s="418"/>
      <c r="HIO22" s="418"/>
      <c r="HIP22" s="418"/>
      <c r="HIQ22" s="418"/>
      <c r="HIR22" s="418"/>
      <c r="HIS22" s="418"/>
      <c r="HIT22" s="418"/>
      <c r="HIU22" s="418"/>
      <c r="HIV22" s="418"/>
      <c r="HIW22" s="418"/>
      <c r="HIX22" s="418"/>
      <c r="HIY22" s="418"/>
      <c r="HIZ22" s="418"/>
      <c r="HJA22" s="418"/>
      <c r="HJB22" s="418"/>
      <c r="HJC22" s="418"/>
      <c r="HJD22" s="418"/>
      <c r="HJE22" s="418"/>
      <c r="HJF22" s="418"/>
      <c r="HJG22" s="418"/>
      <c r="HJH22" s="418"/>
      <c r="HJI22" s="418"/>
      <c r="HJJ22" s="418"/>
      <c r="HJK22" s="418"/>
      <c r="HJL22" s="418"/>
      <c r="HJM22" s="418"/>
      <c r="HJN22" s="418"/>
      <c r="HJO22" s="418"/>
      <c r="HJP22" s="418"/>
      <c r="HJQ22" s="418"/>
      <c r="HJR22" s="418"/>
      <c r="HJS22" s="418"/>
      <c r="HJT22" s="418"/>
      <c r="HJU22" s="418"/>
      <c r="HJV22" s="418"/>
      <c r="HJW22" s="418"/>
      <c r="HJX22" s="418"/>
      <c r="HJY22" s="418"/>
      <c r="HJZ22" s="418"/>
      <c r="HKA22" s="418"/>
      <c r="HKB22" s="418"/>
      <c r="HKC22" s="418"/>
      <c r="HKD22" s="418"/>
      <c r="HKE22" s="418"/>
      <c r="HKF22" s="418"/>
      <c r="HKG22" s="418"/>
      <c r="HKH22" s="418"/>
      <c r="HKI22" s="418"/>
      <c r="HKJ22" s="418"/>
      <c r="HKK22" s="418"/>
      <c r="HKL22" s="418"/>
      <c r="HKM22" s="418"/>
      <c r="HKN22" s="418"/>
      <c r="HKO22" s="418"/>
      <c r="HKP22" s="418"/>
      <c r="HKQ22" s="418"/>
      <c r="HKR22" s="418"/>
      <c r="HKS22" s="418"/>
      <c r="HKT22" s="418"/>
      <c r="HKU22" s="418"/>
      <c r="HKV22" s="418"/>
      <c r="HKW22" s="418"/>
      <c r="HKX22" s="418"/>
      <c r="HKY22" s="418"/>
      <c r="HKZ22" s="418"/>
      <c r="HLA22" s="418"/>
      <c r="HLB22" s="418"/>
      <c r="HLC22" s="418"/>
      <c r="HLD22" s="418"/>
      <c r="HLE22" s="418"/>
      <c r="HLF22" s="418"/>
      <c r="HLG22" s="418"/>
      <c r="HLH22" s="418"/>
      <c r="HLI22" s="418"/>
      <c r="HLJ22" s="418"/>
      <c r="HLK22" s="418"/>
      <c r="HLL22" s="418"/>
      <c r="HLM22" s="418"/>
      <c r="HLN22" s="418"/>
      <c r="HLO22" s="418"/>
      <c r="HLP22" s="418"/>
      <c r="HLQ22" s="418"/>
      <c r="HLR22" s="418"/>
      <c r="HLS22" s="418"/>
      <c r="HLT22" s="418"/>
      <c r="HLU22" s="418"/>
      <c r="HLV22" s="418"/>
      <c r="HLW22" s="418"/>
      <c r="HLX22" s="418"/>
      <c r="HLY22" s="418"/>
      <c r="HLZ22" s="418"/>
      <c r="HMA22" s="418"/>
      <c r="HMB22" s="418"/>
      <c r="HMC22" s="418"/>
      <c r="HMD22" s="418"/>
      <c r="HME22" s="418"/>
      <c r="HMF22" s="418"/>
      <c r="HMG22" s="418"/>
      <c r="HMH22" s="418"/>
      <c r="HMI22" s="418"/>
      <c r="HMJ22" s="418"/>
      <c r="HMK22" s="418"/>
      <c r="HML22" s="418"/>
      <c r="HMM22" s="418"/>
      <c r="HMN22" s="418"/>
      <c r="HMO22" s="418"/>
      <c r="HMP22" s="418"/>
      <c r="HMQ22" s="418"/>
      <c r="HMR22" s="418"/>
      <c r="HMS22" s="418"/>
      <c r="HMT22" s="418"/>
      <c r="HMU22" s="418"/>
      <c r="HMV22" s="418"/>
      <c r="HMW22" s="418"/>
      <c r="HMX22" s="418"/>
      <c r="HMY22" s="418"/>
      <c r="HMZ22" s="418"/>
      <c r="HNA22" s="418"/>
      <c r="HNB22" s="418"/>
      <c r="HNC22" s="418"/>
      <c r="HND22" s="418"/>
      <c r="HNE22" s="418"/>
      <c r="HNF22" s="418"/>
      <c r="HNG22" s="418"/>
      <c r="HNH22" s="418"/>
      <c r="HNI22" s="418"/>
      <c r="HNJ22" s="418"/>
      <c r="HNK22" s="418"/>
      <c r="HNL22" s="418"/>
      <c r="HNM22" s="418"/>
      <c r="HNN22" s="418"/>
      <c r="HNO22" s="418"/>
      <c r="HNP22" s="418"/>
      <c r="HNQ22" s="418"/>
      <c r="HNR22" s="418"/>
      <c r="HNS22" s="418"/>
      <c r="HNT22" s="418"/>
      <c r="HNU22" s="418"/>
      <c r="HNV22" s="418"/>
      <c r="HNW22" s="418"/>
      <c r="HNX22" s="418"/>
      <c r="HNY22" s="418"/>
      <c r="HNZ22" s="418"/>
      <c r="HOA22" s="418"/>
      <c r="HOB22" s="418"/>
      <c r="HOC22" s="418"/>
      <c r="HOD22" s="418"/>
      <c r="HOE22" s="418"/>
      <c r="HOF22" s="418"/>
      <c r="HOG22" s="418"/>
      <c r="HOH22" s="418"/>
      <c r="HOI22" s="418"/>
      <c r="HOJ22" s="418"/>
      <c r="HOK22" s="418"/>
      <c r="HOL22" s="418"/>
      <c r="HOM22" s="418"/>
      <c r="HON22" s="418"/>
      <c r="HOO22" s="418"/>
      <c r="HOP22" s="418"/>
      <c r="HOQ22" s="418"/>
      <c r="HOR22" s="418"/>
      <c r="HOS22" s="418"/>
      <c r="HOT22" s="418"/>
      <c r="HOU22" s="418"/>
      <c r="HOV22" s="418"/>
      <c r="HOW22" s="418"/>
      <c r="HOX22" s="418"/>
      <c r="HOY22" s="418"/>
      <c r="HOZ22" s="418"/>
      <c r="HPA22" s="418"/>
      <c r="HPB22" s="418"/>
      <c r="HPC22" s="418"/>
      <c r="HPD22" s="418"/>
      <c r="HPE22" s="418"/>
      <c r="HPF22" s="418"/>
      <c r="HPG22" s="418"/>
      <c r="HPH22" s="418"/>
      <c r="HPI22" s="418"/>
      <c r="HPJ22" s="418"/>
      <c r="HPK22" s="418"/>
      <c r="HPL22" s="418"/>
      <c r="HPM22" s="418"/>
      <c r="HPN22" s="418"/>
      <c r="HPO22" s="418"/>
      <c r="HPP22" s="418"/>
      <c r="HPQ22" s="418"/>
      <c r="HPR22" s="418"/>
      <c r="HPS22" s="418"/>
      <c r="HPT22" s="418"/>
      <c r="HPU22" s="418"/>
      <c r="HPV22" s="418"/>
      <c r="HPW22" s="418"/>
      <c r="HPX22" s="418"/>
      <c r="HPY22" s="418"/>
      <c r="HPZ22" s="418"/>
      <c r="HQA22" s="418"/>
      <c r="HQB22" s="418"/>
      <c r="HQC22" s="418"/>
      <c r="HQD22" s="418"/>
      <c r="HQE22" s="418"/>
      <c r="HQF22" s="418"/>
      <c r="HQG22" s="418"/>
      <c r="HQH22" s="418"/>
      <c r="HQI22" s="418"/>
      <c r="HQJ22" s="418"/>
      <c r="HQK22" s="418"/>
      <c r="HQL22" s="418"/>
      <c r="HQM22" s="418"/>
      <c r="HQN22" s="418"/>
      <c r="HQO22" s="418"/>
      <c r="HQP22" s="418"/>
      <c r="HQQ22" s="418"/>
      <c r="HQR22" s="418"/>
      <c r="HQS22" s="418"/>
      <c r="HQT22" s="418"/>
      <c r="HQU22" s="418"/>
      <c r="HQV22" s="418"/>
      <c r="HQW22" s="418"/>
      <c r="HQX22" s="418"/>
      <c r="HQY22" s="418"/>
      <c r="HQZ22" s="418"/>
      <c r="HRA22" s="418"/>
      <c r="HRB22" s="418"/>
      <c r="HRC22" s="418"/>
      <c r="HRD22" s="418"/>
      <c r="HRE22" s="418"/>
      <c r="HRF22" s="418"/>
      <c r="HRG22" s="418"/>
      <c r="HRH22" s="418"/>
      <c r="HRI22" s="418"/>
      <c r="HRJ22" s="418"/>
      <c r="HRK22" s="418"/>
      <c r="HRL22" s="418"/>
      <c r="HRM22" s="418"/>
      <c r="HRN22" s="418"/>
      <c r="HRO22" s="418"/>
      <c r="HRP22" s="418"/>
      <c r="HRQ22" s="418"/>
      <c r="HRR22" s="418"/>
      <c r="HRS22" s="418"/>
      <c r="HRT22" s="418"/>
      <c r="HRU22" s="418"/>
      <c r="HRV22" s="418"/>
      <c r="HRW22" s="418"/>
      <c r="HRX22" s="418"/>
      <c r="HRY22" s="418"/>
      <c r="HRZ22" s="418"/>
      <c r="HSA22" s="418"/>
      <c r="HSB22" s="418"/>
      <c r="HSC22" s="418"/>
      <c r="HSD22" s="418"/>
      <c r="HSE22" s="418"/>
      <c r="HSF22" s="418"/>
      <c r="HSG22" s="418"/>
      <c r="HSH22" s="418"/>
      <c r="HSI22" s="418"/>
      <c r="HSJ22" s="418"/>
      <c r="HSK22" s="418"/>
      <c r="HSL22" s="418"/>
      <c r="HSM22" s="418"/>
      <c r="HSN22" s="418"/>
      <c r="HSO22" s="418"/>
      <c r="HSP22" s="418"/>
      <c r="HSQ22" s="418"/>
      <c r="HSR22" s="418"/>
      <c r="HSS22" s="418"/>
      <c r="HST22" s="418"/>
      <c r="HSU22" s="418"/>
      <c r="HSV22" s="418"/>
      <c r="HSW22" s="418"/>
      <c r="HSX22" s="418"/>
      <c r="HSY22" s="418"/>
      <c r="HSZ22" s="418"/>
      <c r="HTA22" s="418"/>
      <c r="HTB22" s="418"/>
      <c r="HTC22" s="418"/>
      <c r="HTD22" s="418"/>
      <c r="HTE22" s="418"/>
      <c r="HTF22" s="418"/>
      <c r="HTG22" s="418"/>
      <c r="HTH22" s="418"/>
      <c r="HTI22" s="418"/>
      <c r="HTJ22" s="418"/>
      <c r="HTK22" s="418"/>
      <c r="HTL22" s="418"/>
      <c r="HTM22" s="418"/>
      <c r="HTN22" s="418"/>
      <c r="HTO22" s="418"/>
      <c r="HTP22" s="418"/>
      <c r="HTQ22" s="418"/>
      <c r="HTR22" s="418"/>
      <c r="HTS22" s="418"/>
      <c r="HTT22" s="418"/>
      <c r="HTU22" s="418"/>
      <c r="HTV22" s="418"/>
      <c r="HTW22" s="418"/>
      <c r="HTX22" s="418"/>
      <c r="HTY22" s="418"/>
      <c r="HTZ22" s="418"/>
      <c r="HUA22" s="418"/>
      <c r="HUB22" s="418"/>
      <c r="HUC22" s="418"/>
      <c r="HUD22" s="418"/>
      <c r="HUE22" s="418"/>
      <c r="HUF22" s="418"/>
      <c r="HUG22" s="418"/>
      <c r="HUH22" s="418"/>
      <c r="HUI22" s="418"/>
      <c r="HUJ22" s="418"/>
      <c r="HUK22" s="418"/>
      <c r="HUL22" s="418"/>
      <c r="HUM22" s="418"/>
      <c r="HUN22" s="418"/>
      <c r="HUO22" s="418"/>
      <c r="HUP22" s="418"/>
      <c r="HUQ22" s="418"/>
      <c r="HUR22" s="418"/>
      <c r="HUS22" s="418"/>
      <c r="HUT22" s="418"/>
      <c r="HUU22" s="418"/>
      <c r="HUV22" s="418"/>
      <c r="HUW22" s="418"/>
      <c r="HUX22" s="418"/>
      <c r="HUY22" s="418"/>
      <c r="HUZ22" s="418"/>
      <c r="HVA22" s="418"/>
      <c r="HVB22" s="418"/>
      <c r="HVC22" s="418"/>
      <c r="HVD22" s="418"/>
      <c r="HVE22" s="418"/>
      <c r="HVF22" s="418"/>
      <c r="HVG22" s="418"/>
      <c r="HVH22" s="418"/>
      <c r="HVI22" s="418"/>
      <c r="HVJ22" s="418"/>
      <c r="HVK22" s="418"/>
      <c r="HVL22" s="418"/>
      <c r="HVM22" s="418"/>
      <c r="HVN22" s="418"/>
      <c r="HVO22" s="418"/>
      <c r="HVP22" s="418"/>
      <c r="HVQ22" s="418"/>
      <c r="HVR22" s="418"/>
      <c r="HVS22" s="418"/>
      <c r="HVT22" s="418"/>
      <c r="HVU22" s="418"/>
      <c r="HVV22" s="418"/>
      <c r="HVW22" s="418"/>
      <c r="HVX22" s="418"/>
      <c r="HVY22" s="418"/>
      <c r="HVZ22" s="418"/>
      <c r="HWA22" s="418"/>
      <c r="HWB22" s="418"/>
      <c r="HWC22" s="418"/>
      <c r="HWD22" s="418"/>
      <c r="HWE22" s="418"/>
      <c r="HWF22" s="418"/>
      <c r="HWG22" s="418"/>
      <c r="HWH22" s="418"/>
      <c r="HWI22" s="418"/>
      <c r="HWJ22" s="418"/>
      <c r="HWK22" s="418"/>
      <c r="HWL22" s="418"/>
      <c r="HWM22" s="418"/>
      <c r="HWN22" s="418"/>
      <c r="HWO22" s="418"/>
      <c r="HWP22" s="418"/>
      <c r="HWQ22" s="418"/>
      <c r="HWR22" s="418"/>
      <c r="HWS22" s="418"/>
      <c r="HWT22" s="418"/>
      <c r="HWU22" s="418"/>
      <c r="HWV22" s="418"/>
      <c r="HWW22" s="418"/>
      <c r="HWX22" s="418"/>
      <c r="HWY22" s="418"/>
      <c r="HWZ22" s="418"/>
      <c r="HXA22" s="418"/>
      <c r="HXB22" s="418"/>
      <c r="HXC22" s="418"/>
      <c r="HXD22" s="418"/>
      <c r="HXE22" s="418"/>
      <c r="HXF22" s="418"/>
      <c r="HXG22" s="418"/>
      <c r="HXH22" s="418"/>
      <c r="HXI22" s="418"/>
      <c r="HXJ22" s="418"/>
      <c r="HXK22" s="418"/>
      <c r="HXL22" s="418"/>
      <c r="HXM22" s="418"/>
      <c r="HXN22" s="418"/>
      <c r="HXO22" s="418"/>
      <c r="HXP22" s="418"/>
      <c r="HXQ22" s="418"/>
      <c r="HXR22" s="418"/>
      <c r="HXS22" s="418"/>
      <c r="HXT22" s="418"/>
      <c r="HXU22" s="418"/>
      <c r="HXV22" s="418"/>
      <c r="HXW22" s="418"/>
      <c r="HXX22" s="418"/>
      <c r="HXY22" s="418"/>
      <c r="HXZ22" s="418"/>
      <c r="HYA22" s="418"/>
      <c r="HYB22" s="418"/>
      <c r="HYC22" s="418"/>
      <c r="HYD22" s="418"/>
      <c r="HYE22" s="418"/>
      <c r="HYF22" s="418"/>
      <c r="HYG22" s="418"/>
      <c r="HYH22" s="418"/>
      <c r="HYI22" s="418"/>
      <c r="HYJ22" s="418"/>
      <c r="HYK22" s="418"/>
      <c r="HYL22" s="418"/>
      <c r="HYM22" s="418"/>
      <c r="HYN22" s="418"/>
      <c r="HYO22" s="418"/>
      <c r="HYP22" s="418"/>
      <c r="HYQ22" s="418"/>
      <c r="HYR22" s="418"/>
      <c r="HYS22" s="418"/>
      <c r="HYT22" s="418"/>
      <c r="HYU22" s="418"/>
      <c r="HYV22" s="418"/>
      <c r="HYW22" s="418"/>
      <c r="HYX22" s="418"/>
      <c r="HYY22" s="418"/>
      <c r="HYZ22" s="418"/>
      <c r="HZA22" s="418"/>
      <c r="HZB22" s="418"/>
      <c r="HZC22" s="418"/>
      <c r="HZD22" s="418"/>
      <c r="HZE22" s="418"/>
      <c r="HZF22" s="418"/>
      <c r="HZG22" s="418"/>
      <c r="HZH22" s="418"/>
      <c r="HZI22" s="418"/>
      <c r="HZJ22" s="418"/>
      <c r="HZK22" s="418"/>
      <c r="HZL22" s="418"/>
      <c r="HZM22" s="418"/>
      <c r="HZN22" s="418"/>
      <c r="HZO22" s="418"/>
      <c r="HZP22" s="418"/>
      <c r="HZQ22" s="418"/>
      <c r="HZR22" s="418"/>
      <c r="HZS22" s="418"/>
      <c r="HZT22" s="418"/>
      <c r="HZU22" s="418"/>
      <c r="HZV22" s="418"/>
      <c r="HZW22" s="418"/>
      <c r="HZX22" s="418"/>
      <c r="HZY22" s="418"/>
      <c r="HZZ22" s="418"/>
      <c r="IAA22" s="418"/>
      <c r="IAB22" s="418"/>
      <c r="IAC22" s="418"/>
      <c r="IAD22" s="418"/>
      <c r="IAE22" s="418"/>
      <c r="IAF22" s="418"/>
      <c r="IAG22" s="418"/>
      <c r="IAH22" s="418"/>
      <c r="IAI22" s="418"/>
      <c r="IAJ22" s="418"/>
      <c r="IAK22" s="418"/>
      <c r="IAL22" s="418"/>
      <c r="IAM22" s="418"/>
      <c r="IAN22" s="418"/>
      <c r="IAO22" s="418"/>
      <c r="IAP22" s="418"/>
      <c r="IAQ22" s="418"/>
      <c r="IAR22" s="418"/>
      <c r="IAS22" s="418"/>
      <c r="IAT22" s="418"/>
      <c r="IAU22" s="418"/>
      <c r="IAV22" s="418"/>
      <c r="IAW22" s="418"/>
      <c r="IAX22" s="418"/>
      <c r="IAY22" s="418"/>
      <c r="IAZ22" s="418"/>
      <c r="IBA22" s="418"/>
      <c r="IBB22" s="418"/>
      <c r="IBC22" s="418"/>
      <c r="IBD22" s="418"/>
      <c r="IBE22" s="418"/>
      <c r="IBF22" s="418"/>
      <c r="IBG22" s="418"/>
      <c r="IBH22" s="418"/>
      <c r="IBI22" s="418"/>
      <c r="IBJ22" s="418"/>
      <c r="IBK22" s="418"/>
      <c r="IBL22" s="418"/>
      <c r="IBM22" s="418"/>
      <c r="IBN22" s="418"/>
      <c r="IBO22" s="418"/>
      <c r="IBP22" s="418"/>
      <c r="IBQ22" s="418"/>
      <c r="IBR22" s="418"/>
      <c r="IBS22" s="418"/>
      <c r="IBT22" s="418"/>
      <c r="IBU22" s="418"/>
      <c r="IBV22" s="418"/>
      <c r="IBW22" s="418"/>
      <c r="IBX22" s="418"/>
      <c r="IBY22" s="418"/>
      <c r="IBZ22" s="418"/>
      <c r="ICA22" s="418"/>
      <c r="ICB22" s="418"/>
      <c r="ICC22" s="418"/>
      <c r="ICD22" s="418"/>
      <c r="ICE22" s="418"/>
      <c r="ICF22" s="418"/>
      <c r="ICG22" s="418"/>
      <c r="ICH22" s="418"/>
      <c r="ICI22" s="418"/>
      <c r="ICJ22" s="418"/>
      <c r="ICK22" s="418"/>
      <c r="ICL22" s="418"/>
      <c r="ICM22" s="418"/>
      <c r="ICN22" s="418"/>
      <c r="ICO22" s="418"/>
      <c r="ICP22" s="418"/>
      <c r="ICQ22" s="418"/>
      <c r="ICR22" s="418"/>
      <c r="ICS22" s="418"/>
      <c r="ICT22" s="418"/>
      <c r="ICU22" s="418"/>
      <c r="ICV22" s="418"/>
      <c r="ICW22" s="418"/>
      <c r="ICX22" s="418"/>
      <c r="ICY22" s="418"/>
      <c r="ICZ22" s="418"/>
      <c r="IDA22" s="418"/>
      <c r="IDB22" s="418"/>
      <c r="IDC22" s="418"/>
      <c r="IDD22" s="418"/>
      <c r="IDE22" s="418"/>
      <c r="IDF22" s="418"/>
      <c r="IDG22" s="418"/>
      <c r="IDH22" s="418"/>
      <c r="IDI22" s="418"/>
      <c r="IDJ22" s="418"/>
      <c r="IDK22" s="418"/>
      <c r="IDL22" s="418"/>
      <c r="IDM22" s="418"/>
      <c r="IDN22" s="418"/>
      <c r="IDO22" s="418"/>
      <c r="IDP22" s="418"/>
      <c r="IDQ22" s="418"/>
      <c r="IDR22" s="418"/>
      <c r="IDS22" s="418"/>
      <c r="IDT22" s="418"/>
      <c r="IDU22" s="418"/>
      <c r="IDV22" s="418"/>
      <c r="IDW22" s="418"/>
      <c r="IDX22" s="418"/>
      <c r="IDY22" s="418"/>
      <c r="IDZ22" s="418"/>
      <c r="IEA22" s="418"/>
      <c r="IEB22" s="418"/>
      <c r="IEC22" s="418"/>
      <c r="IED22" s="418"/>
      <c r="IEE22" s="418"/>
      <c r="IEF22" s="418"/>
      <c r="IEG22" s="418"/>
      <c r="IEH22" s="418"/>
      <c r="IEI22" s="418"/>
      <c r="IEJ22" s="418"/>
      <c r="IEK22" s="418"/>
      <c r="IEL22" s="418"/>
      <c r="IEM22" s="418"/>
      <c r="IEN22" s="418"/>
      <c r="IEO22" s="418"/>
      <c r="IEP22" s="418"/>
      <c r="IEQ22" s="418"/>
      <c r="IER22" s="418"/>
      <c r="IES22" s="418"/>
      <c r="IET22" s="418"/>
      <c r="IEU22" s="418"/>
      <c r="IEV22" s="418"/>
      <c r="IEW22" s="418"/>
      <c r="IEX22" s="418"/>
      <c r="IEY22" s="418"/>
      <c r="IEZ22" s="418"/>
      <c r="IFA22" s="418"/>
      <c r="IFB22" s="418"/>
      <c r="IFC22" s="418"/>
      <c r="IFD22" s="418"/>
      <c r="IFE22" s="418"/>
      <c r="IFF22" s="418"/>
      <c r="IFG22" s="418"/>
      <c r="IFH22" s="418"/>
      <c r="IFI22" s="418"/>
      <c r="IFJ22" s="418"/>
      <c r="IFK22" s="418"/>
      <c r="IFL22" s="418"/>
      <c r="IFM22" s="418"/>
      <c r="IFN22" s="418"/>
      <c r="IFO22" s="418"/>
      <c r="IFP22" s="418"/>
      <c r="IFQ22" s="418"/>
      <c r="IFR22" s="418"/>
      <c r="IFS22" s="418"/>
      <c r="IFT22" s="418"/>
      <c r="IFU22" s="418"/>
      <c r="IFV22" s="418"/>
      <c r="IFW22" s="418"/>
      <c r="IFX22" s="418"/>
      <c r="IFY22" s="418"/>
      <c r="IFZ22" s="418"/>
      <c r="IGA22" s="418"/>
      <c r="IGB22" s="418"/>
      <c r="IGC22" s="418"/>
      <c r="IGD22" s="418"/>
      <c r="IGE22" s="418"/>
      <c r="IGF22" s="418"/>
      <c r="IGG22" s="418"/>
      <c r="IGH22" s="418"/>
      <c r="IGI22" s="418"/>
      <c r="IGJ22" s="418"/>
      <c r="IGK22" s="418"/>
      <c r="IGL22" s="418"/>
      <c r="IGM22" s="418"/>
      <c r="IGN22" s="418"/>
      <c r="IGO22" s="418"/>
      <c r="IGP22" s="418"/>
      <c r="IGQ22" s="418"/>
      <c r="IGR22" s="418"/>
      <c r="IGS22" s="418"/>
      <c r="IGT22" s="418"/>
      <c r="IGU22" s="418"/>
      <c r="IGV22" s="418"/>
      <c r="IGW22" s="418"/>
      <c r="IGX22" s="418"/>
      <c r="IGY22" s="418"/>
      <c r="IGZ22" s="418"/>
      <c r="IHA22" s="418"/>
      <c r="IHB22" s="418"/>
      <c r="IHC22" s="418"/>
      <c r="IHD22" s="418"/>
      <c r="IHE22" s="418"/>
      <c r="IHF22" s="418"/>
      <c r="IHG22" s="418"/>
      <c r="IHH22" s="418"/>
      <c r="IHI22" s="418"/>
      <c r="IHJ22" s="418"/>
      <c r="IHK22" s="418"/>
      <c r="IHL22" s="418"/>
      <c r="IHM22" s="418"/>
      <c r="IHN22" s="418"/>
      <c r="IHO22" s="418"/>
      <c r="IHP22" s="418"/>
      <c r="IHQ22" s="418"/>
      <c r="IHR22" s="418"/>
      <c r="IHS22" s="418"/>
      <c r="IHT22" s="418"/>
      <c r="IHU22" s="418"/>
      <c r="IHV22" s="418"/>
      <c r="IHW22" s="418"/>
      <c r="IHX22" s="418"/>
      <c r="IHY22" s="418"/>
      <c r="IHZ22" s="418"/>
      <c r="IIA22" s="418"/>
      <c r="IIB22" s="418"/>
      <c r="IIC22" s="418"/>
      <c r="IID22" s="418"/>
      <c r="IIE22" s="418"/>
      <c r="IIF22" s="418"/>
      <c r="IIG22" s="418"/>
      <c r="IIH22" s="418"/>
      <c r="III22" s="418"/>
      <c r="IIJ22" s="418"/>
      <c r="IIK22" s="418"/>
      <c r="IIL22" s="418"/>
      <c r="IIM22" s="418"/>
      <c r="IIN22" s="418"/>
      <c r="IIO22" s="418"/>
      <c r="IIP22" s="418"/>
      <c r="IIQ22" s="418"/>
      <c r="IIR22" s="418"/>
      <c r="IIS22" s="418"/>
      <c r="IIT22" s="418"/>
      <c r="IIU22" s="418"/>
      <c r="IIV22" s="418"/>
      <c r="IIW22" s="418"/>
      <c r="IIX22" s="418"/>
      <c r="IIY22" s="418"/>
      <c r="IIZ22" s="418"/>
      <c r="IJA22" s="418"/>
      <c r="IJB22" s="418"/>
      <c r="IJC22" s="418"/>
      <c r="IJD22" s="418"/>
      <c r="IJE22" s="418"/>
      <c r="IJF22" s="418"/>
      <c r="IJG22" s="418"/>
      <c r="IJH22" s="418"/>
      <c r="IJI22" s="418"/>
      <c r="IJJ22" s="418"/>
      <c r="IJK22" s="418"/>
      <c r="IJL22" s="418"/>
      <c r="IJM22" s="418"/>
      <c r="IJN22" s="418"/>
      <c r="IJO22" s="418"/>
      <c r="IJP22" s="418"/>
      <c r="IJQ22" s="418"/>
      <c r="IJR22" s="418"/>
      <c r="IJS22" s="418"/>
      <c r="IJT22" s="418"/>
      <c r="IJU22" s="418"/>
      <c r="IJV22" s="418"/>
      <c r="IJW22" s="418"/>
      <c r="IJX22" s="418"/>
      <c r="IJY22" s="418"/>
      <c r="IJZ22" s="418"/>
      <c r="IKA22" s="418"/>
      <c r="IKB22" s="418"/>
      <c r="IKC22" s="418"/>
      <c r="IKD22" s="418"/>
      <c r="IKE22" s="418"/>
      <c r="IKF22" s="418"/>
      <c r="IKG22" s="418"/>
      <c r="IKH22" s="418"/>
      <c r="IKI22" s="418"/>
      <c r="IKJ22" s="418"/>
      <c r="IKK22" s="418"/>
      <c r="IKL22" s="418"/>
      <c r="IKM22" s="418"/>
      <c r="IKN22" s="418"/>
      <c r="IKO22" s="418"/>
      <c r="IKP22" s="418"/>
      <c r="IKQ22" s="418"/>
      <c r="IKR22" s="418"/>
      <c r="IKS22" s="418"/>
      <c r="IKT22" s="418"/>
      <c r="IKU22" s="418"/>
      <c r="IKV22" s="418"/>
      <c r="IKW22" s="418"/>
      <c r="IKX22" s="418"/>
      <c r="IKY22" s="418"/>
      <c r="IKZ22" s="418"/>
      <c r="ILA22" s="418"/>
      <c r="ILB22" s="418"/>
      <c r="ILC22" s="418"/>
      <c r="ILD22" s="418"/>
      <c r="ILE22" s="418"/>
      <c r="ILF22" s="418"/>
      <c r="ILG22" s="418"/>
      <c r="ILH22" s="418"/>
      <c r="ILI22" s="418"/>
      <c r="ILJ22" s="418"/>
      <c r="ILK22" s="418"/>
      <c r="ILL22" s="418"/>
      <c r="ILM22" s="418"/>
      <c r="ILN22" s="418"/>
      <c r="ILO22" s="418"/>
      <c r="ILP22" s="418"/>
      <c r="ILQ22" s="418"/>
      <c r="ILR22" s="418"/>
      <c r="ILS22" s="418"/>
      <c r="ILT22" s="418"/>
      <c r="ILU22" s="418"/>
      <c r="ILV22" s="418"/>
      <c r="ILW22" s="418"/>
      <c r="ILX22" s="418"/>
      <c r="ILY22" s="418"/>
      <c r="ILZ22" s="418"/>
      <c r="IMA22" s="418"/>
      <c r="IMB22" s="418"/>
      <c r="IMC22" s="418"/>
      <c r="IMD22" s="418"/>
      <c r="IME22" s="418"/>
      <c r="IMF22" s="418"/>
      <c r="IMG22" s="418"/>
      <c r="IMH22" s="418"/>
      <c r="IMI22" s="418"/>
      <c r="IMJ22" s="418"/>
      <c r="IMK22" s="418"/>
      <c r="IML22" s="418"/>
      <c r="IMM22" s="418"/>
      <c r="IMN22" s="418"/>
      <c r="IMO22" s="418"/>
      <c r="IMP22" s="418"/>
      <c r="IMQ22" s="418"/>
      <c r="IMR22" s="418"/>
      <c r="IMS22" s="418"/>
      <c r="IMT22" s="418"/>
      <c r="IMU22" s="418"/>
      <c r="IMV22" s="418"/>
      <c r="IMW22" s="418"/>
      <c r="IMX22" s="418"/>
      <c r="IMY22" s="418"/>
      <c r="IMZ22" s="418"/>
      <c r="INA22" s="418"/>
      <c r="INB22" s="418"/>
      <c r="INC22" s="418"/>
      <c r="IND22" s="418"/>
      <c r="INE22" s="418"/>
      <c r="INF22" s="418"/>
      <c r="ING22" s="418"/>
      <c r="INH22" s="418"/>
      <c r="INI22" s="418"/>
      <c r="INJ22" s="418"/>
      <c r="INK22" s="418"/>
      <c r="INL22" s="418"/>
      <c r="INM22" s="418"/>
      <c r="INN22" s="418"/>
      <c r="INO22" s="418"/>
      <c r="INP22" s="418"/>
      <c r="INQ22" s="418"/>
      <c r="INR22" s="418"/>
      <c r="INS22" s="418"/>
      <c r="INT22" s="418"/>
      <c r="INU22" s="418"/>
      <c r="INV22" s="418"/>
      <c r="INW22" s="418"/>
      <c r="INX22" s="418"/>
      <c r="INY22" s="418"/>
      <c r="INZ22" s="418"/>
      <c r="IOA22" s="418"/>
      <c r="IOB22" s="418"/>
      <c r="IOC22" s="418"/>
      <c r="IOD22" s="418"/>
      <c r="IOE22" s="418"/>
      <c r="IOF22" s="418"/>
      <c r="IOG22" s="418"/>
      <c r="IOH22" s="418"/>
      <c r="IOI22" s="418"/>
      <c r="IOJ22" s="418"/>
      <c r="IOK22" s="418"/>
      <c r="IOL22" s="418"/>
      <c r="IOM22" s="418"/>
      <c r="ION22" s="418"/>
      <c r="IOO22" s="418"/>
      <c r="IOP22" s="418"/>
      <c r="IOQ22" s="418"/>
      <c r="IOR22" s="418"/>
      <c r="IOS22" s="418"/>
      <c r="IOT22" s="418"/>
      <c r="IOU22" s="418"/>
      <c r="IOV22" s="418"/>
      <c r="IOW22" s="418"/>
      <c r="IOX22" s="418"/>
      <c r="IOY22" s="418"/>
      <c r="IOZ22" s="418"/>
      <c r="IPA22" s="418"/>
      <c r="IPB22" s="418"/>
      <c r="IPC22" s="418"/>
      <c r="IPD22" s="418"/>
      <c r="IPE22" s="418"/>
      <c r="IPF22" s="418"/>
      <c r="IPG22" s="418"/>
      <c r="IPH22" s="418"/>
      <c r="IPI22" s="418"/>
      <c r="IPJ22" s="418"/>
      <c r="IPK22" s="418"/>
      <c r="IPL22" s="418"/>
      <c r="IPM22" s="418"/>
      <c r="IPN22" s="418"/>
      <c r="IPO22" s="418"/>
      <c r="IPP22" s="418"/>
      <c r="IPQ22" s="418"/>
      <c r="IPR22" s="418"/>
      <c r="IPS22" s="418"/>
      <c r="IPT22" s="418"/>
      <c r="IPU22" s="418"/>
      <c r="IPV22" s="418"/>
      <c r="IPW22" s="418"/>
      <c r="IPX22" s="418"/>
      <c r="IPY22" s="418"/>
      <c r="IPZ22" s="418"/>
      <c r="IQA22" s="418"/>
      <c r="IQB22" s="418"/>
      <c r="IQC22" s="418"/>
      <c r="IQD22" s="418"/>
      <c r="IQE22" s="418"/>
      <c r="IQF22" s="418"/>
      <c r="IQG22" s="418"/>
      <c r="IQH22" s="418"/>
      <c r="IQI22" s="418"/>
      <c r="IQJ22" s="418"/>
      <c r="IQK22" s="418"/>
      <c r="IQL22" s="418"/>
      <c r="IQM22" s="418"/>
      <c r="IQN22" s="418"/>
      <c r="IQO22" s="418"/>
      <c r="IQP22" s="418"/>
      <c r="IQQ22" s="418"/>
      <c r="IQR22" s="418"/>
      <c r="IQS22" s="418"/>
      <c r="IQT22" s="418"/>
      <c r="IQU22" s="418"/>
      <c r="IQV22" s="418"/>
      <c r="IQW22" s="418"/>
      <c r="IQX22" s="418"/>
      <c r="IQY22" s="418"/>
      <c r="IQZ22" s="418"/>
      <c r="IRA22" s="418"/>
      <c r="IRB22" s="418"/>
      <c r="IRC22" s="418"/>
      <c r="IRD22" s="418"/>
      <c r="IRE22" s="418"/>
      <c r="IRF22" s="418"/>
      <c r="IRG22" s="418"/>
      <c r="IRH22" s="418"/>
      <c r="IRI22" s="418"/>
      <c r="IRJ22" s="418"/>
      <c r="IRK22" s="418"/>
      <c r="IRL22" s="418"/>
      <c r="IRM22" s="418"/>
      <c r="IRN22" s="418"/>
      <c r="IRO22" s="418"/>
      <c r="IRP22" s="418"/>
      <c r="IRQ22" s="418"/>
      <c r="IRR22" s="418"/>
      <c r="IRS22" s="418"/>
      <c r="IRT22" s="418"/>
      <c r="IRU22" s="418"/>
      <c r="IRV22" s="418"/>
      <c r="IRW22" s="418"/>
      <c r="IRX22" s="418"/>
      <c r="IRY22" s="418"/>
      <c r="IRZ22" s="418"/>
      <c r="ISA22" s="418"/>
      <c r="ISB22" s="418"/>
      <c r="ISC22" s="418"/>
      <c r="ISD22" s="418"/>
      <c r="ISE22" s="418"/>
      <c r="ISF22" s="418"/>
      <c r="ISG22" s="418"/>
      <c r="ISH22" s="418"/>
      <c r="ISI22" s="418"/>
      <c r="ISJ22" s="418"/>
      <c r="ISK22" s="418"/>
      <c r="ISL22" s="418"/>
      <c r="ISM22" s="418"/>
      <c r="ISN22" s="418"/>
      <c r="ISO22" s="418"/>
      <c r="ISP22" s="418"/>
      <c r="ISQ22" s="418"/>
      <c r="ISR22" s="418"/>
      <c r="ISS22" s="418"/>
      <c r="IST22" s="418"/>
      <c r="ISU22" s="418"/>
      <c r="ISV22" s="418"/>
      <c r="ISW22" s="418"/>
      <c r="ISX22" s="418"/>
      <c r="ISY22" s="418"/>
      <c r="ISZ22" s="418"/>
      <c r="ITA22" s="418"/>
      <c r="ITB22" s="418"/>
      <c r="ITC22" s="418"/>
      <c r="ITD22" s="418"/>
      <c r="ITE22" s="418"/>
      <c r="ITF22" s="418"/>
      <c r="ITG22" s="418"/>
      <c r="ITH22" s="418"/>
      <c r="ITI22" s="418"/>
      <c r="ITJ22" s="418"/>
      <c r="ITK22" s="418"/>
      <c r="ITL22" s="418"/>
      <c r="ITM22" s="418"/>
      <c r="ITN22" s="418"/>
      <c r="ITO22" s="418"/>
      <c r="ITP22" s="418"/>
      <c r="ITQ22" s="418"/>
      <c r="ITR22" s="418"/>
      <c r="ITS22" s="418"/>
      <c r="ITT22" s="418"/>
      <c r="ITU22" s="418"/>
      <c r="ITV22" s="418"/>
      <c r="ITW22" s="418"/>
      <c r="ITX22" s="418"/>
      <c r="ITY22" s="418"/>
      <c r="ITZ22" s="418"/>
      <c r="IUA22" s="418"/>
      <c r="IUB22" s="418"/>
      <c r="IUC22" s="418"/>
      <c r="IUD22" s="418"/>
      <c r="IUE22" s="418"/>
      <c r="IUF22" s="418"/>
      <c r="IUG22" s="418"/>
      <c r="IUH22" s="418"/>
      <c r="IUI22" s="418"/>
      <c r="IUJ22" s="418"/>
      <c r="IUK22" s="418"/>
      <c r="IUL22" s="418"/>
      <c r="IUM22" s="418"/>
      <c r="IUN22" s="418"/>
      <c r="IUO22" s="418"/>
      <c r="IUP22" s="418"/>
      <c r="IUQ22" s="418"/>
      <c r="IUR22" s="418"/>
      <c r="IUS22" s="418"/>
      <c r="IUT22" s="418"/>
      <c r="IUU22" s="418"/>
      <c r="IUV22" s="418"/>
      <c r="IUW22" s="418"/>
      <c r="IUX22" s="418"/>
      <c r="IUY22" s="418"/>
      <c r="IUZ22" s="418"/>
      <c r="IVA22" s="418"/>
      <c r="IVB22" s="418"/>
      <c r="IVC22" s="418"/>
      <c r="IVD22" s="418"/>
      <c r="IVE22" s="418"/>
      <c r="IVF22" s="418"/>
      <c r="IVG22" s="418"/>
      <c r="IVH22" s="418"/>
      <c r="IVI22" s="418"/>
      <c r="IVJ22" s="418"/>
      <c r="IVK22" s="418"/>
      <c r="IVL22" s="418"/>
      <c r="IVM22" s="418"/>
      <c r="IVN22" s="418"/>
      <c r="IVO22" s="418"/>
      <c r="IVP22" s="418"/>
      <c r="IVQ22" s="418"/>
      <c r="IVR22" s="418"/>
      <c r="IVS22" s="418"/>
      <c r="IVT22" s="418"/>
      <c r="IVU22" s="418"/>
      <c r="IVV22" s="418"/>
      <c r="IVW22" s="418"/>
      <c r="IVX22" s="418"/>
      <c r="IVY22" s="418"/>
      <c r="IVZ22" s="418"/>
      <c r="IWA22" s="418"/>
      <c r="IWB22" s="418"/>
      <c r="IWC22" s="418"/>
      <c r="IWD22" s="418"/>
      <c r="IWE22" s="418"/>
      <c r="IWF22" s="418"/>
      <c r="IWG22" s="418"/>
      <c r="IWH22" s="418"/>
      <c r="IWI22" s="418"/>
      <c r="IWJ22" s="418"/>
      <c r="IWK22" s="418"/>
      <c r="IWL22" s="418"/>
      <c r="IWM22" s="418"/>
      <c r="IWN22" s="418"/>
      <c r="IWO22" s="418"/>
      <c r="IWP22" s="418"/>
      <c r="IWQ22" s="418"/>
      <c r="IWR22" s="418"/>
      <c r="IWS22" s="418"/>
      <c r="IWT22" s="418"/>
      <c r="IWU22" s="418"/>
      <c r="IWV22" s="418"/>
      <c r="IWW22" s="418"/>
      <c r="IWX22" s="418"/>
      <c r="IWY22" s="418"/>
      <c r="IWZ22" s="418"/>
      <c r="IXA22" s="418"/>
      <c r="IXB22" s="418"/>
      <c r="IXC22" s="418"/>
      <c r="IXD22" s="418"/>
      <c r="IXE22" s="418"/>
      <c r="IXF22" s="418"/>
      <c r="IXG22" s="418"/>
      <c r="IXH22" s="418"/>
      <c r="IXI22" s="418"/>
      <c r="IXJ22" s="418"/>
      <c r="IXK22" s="418"/>
      <c r="IXL22" s="418"/>
      <c r="IXM22" s="418"/>
      <c r="IXN22" s="418"/>
      <c r="IXO22" s="418"/>
      <c r="IXP22" s="418"/>
      <c r="IXQ22" s="418"/>
      <c r="IXR22" s="418"/>
      <c r="IXS22" s="418"/>
      <c r="IXT22" s="418"/>
      <c r="IXU22" s="418"/>
      <c r="IXV22" s="418"/>
      <c r="IXW22" s="418"/>
      <c r="IXX22" s="418"/>
      <c r="IXY22" s="418"/>
      <c r="IXZ22" s="418"/>
      <c r="IYA22" s="418"/>
      <c r="IYB22" s="418"/>
      <c r="IYC22" s="418"/>
      <c r="IYD22" s="418"/>
      <c r="IYE22" s="418"/>
      <c r="IYF22" s="418"/>
      <c r="IYG22" s="418"/>
      <c r="IYH22" s="418"/>
      <c r="IYI22" s="418"/>
      <c r="IYJ22" s="418"/>
      <c r="IYK22" s="418"/>
      <c r="IYL22" s="418"/>
      <c r="IYM22" s="418"/>
      <c r="IYN22" s="418"/>
      <c r="IYO22" s="418"/>
      <c r="IYP22" s="418"/>
      <c r="IYQ22" s="418"/>
      <c r="IYR22" s="418"/>
      <c r="IYS22" s="418"/>
      <c r="IYT22" s="418"/>
      <c r="IYU22" s="418"/>
      <c r="IYV22" s="418"/>
      <c r="IYW22" s="418"/>
      <c r="IYX22" s="418"/>
      <c r="IYY22" s="418"/>
      <c r="IYZ22" s="418"/>
      <c r="IZA22" s="418"/>
      <c r="IZB22" s="418"/>
      <c r="IZC22" s="418"/>
      <c r="IZD22" s="418"/>
      <c r="IZE22" s="418"/>
      <c r="IZF22" s="418"/>
      <c r="IZG22" s="418"/>
      <c r="IZH22" s="418"/>
      <c r="IZI22" s="418"/>
      <c r="IZJ22" s="418"/>
      <c r="IZK22" s="418"/>
      <c r="IZL22" s="418"/>
      <c r="IZM22" s="418"/>
      <c r="IZN22" s="418"/>
      <c r="IZO22" s="418"/>
      <c r="IZP22" s="418"/>
      <c r="IZQ22" s="418"/>
      <c r="IZR22" s="418"/>
      <c r="IZS22" s="418"/>
      <c r="IZT22" s="418"/>
      <c r="IZU22" s="418"/>
      <c r="IZV22" s="418"/>
      <c r="IZW22" s="418"/>
      <c r="IZX22" s="418"/>
      <c r="IZY22" s="418"/>
      <c r="IZZ22" s="418"/>
      <c r="JAA22" s="418"/>
      <c r="JAB22" s="418"/>
      <c r="JAC22" s="418"/>
      <c r="JAD22" s="418"/>
      <c r="JAE22" s="418"/>
      <c r="JAF22" s="418"/>
      <c r="JAG22" s="418"/>
      <c r="JAH22" s="418"/>
      <c r="JAI22" s="418"/>
      <c r="JAJ22" s="418"/>
      <c r="JAK22" s="418"/>
      <c r="JAL22" s="418"/>
      <c r="JAM22" s="418"/>
      <c r="JAN22" s="418"/>
      <c r="JAO22" s="418"/>
      <c r="JAP22" s="418"/>
      <c r="JAQ22" s="418"/>
      <c r="JAR22" s="418"/>
      <c r="JAS22" s="418"/>
      <c r="JAT22" s="418"/>
      <c r="JAU22" s="418"/>
      <c r="JAV22" s="418"/>
      <c r="JAW22" s="418"/>
      <c r="JAX22" s="418"/>
      <c r="JAY22" s="418"/>
      <c r="JAZ22" s="418"/>
      <c r="JBA22" s="418"/>
      <c r="JBB22" s="418"/>
      <c r="JBC22" s="418"/>
      <c r="JBD22" s="418"/>
      <c r="JBE22" s="418"/>
      <c r="JBF22" s="418"/>
      <c r="JBG22" s="418"/>
      <c r="JBH22" s="418"/>
      <c r="JBI22" s="418"/>
      <c r="JBJ22" s="418"/>
      <c r="JBK22" s="418"/>
      <c r="JBL22" s="418"/>
      <c r="JBM22" s="418"/>
      <c r="JBN22" s="418"/>
      <c r="JBO22" s="418"/>
      <c r="JBP22" s="418"/>
      <c r="JBQ22" s="418"/>
      <c r="JBR22" s="418"/>
      <c r="JBS22" s="418"/>
      <c r="JBT22" s="418"/>
      <c r="JBU22" s="418"/>
      <c r="JBV22" s="418"/>
      <c r="JBW22" s="418"/>
      <c r="JBX22" s="418"/>
      <c r="JBY22" s="418"/>
      <c r="JBZ22" s="418"/>
      <c r="JCA22" s="418"/>
      <c r="JCB22" s="418"/>
      <c r="JCC22" s="418"/>
      <c r="JCD22" s="418"/>
      <c r="JCE22" s="418"/>
      <c r="JCF22" s="418"/>
      <c r="JCG22" s="418"/>
      <c r="JCH22" s="418"/>
      <c r="JCI22" s="418"/>
      <c r="JCJ22" s="418"/>
      <c r="JCK22" s="418"/>
      <c r="JCL22" s="418"/>
      <c r="JCM22" s="418"/>
      <c r="JCN22" s="418"/>
      <c r="JCO22" s="418"/>
      <c r="JCP22" s="418"/>
      <c r="JCQ22" s="418"/>
      <c r="JCR22" s="418"/>
      <c r="JCS22" s="418"/>
      <c r="JCT22" s="418"/>
      <c r="JCU22" s="418"/>
      <c r="JCV22" s="418"/>
      <c r="JCW22" s="418"/>
      <c r="JCX22" s="418"/>
      <c r="JCY22" s="418"/>
      <c r="JCZ22" s="418"/>
      <c r="JDA22" s="418"/>
      <c r="JDB22" s="418"/>
      <c r="JDC22" s="418"/>
      <c r="JDD22" s="418"/>
      <c r="JDE22" s="418"/>
      <c r="JDF22" s="418"/>
      <c r="JDG22" s="418"/>
      <c r="JDH22" s="418"/>
      <c r="JDI22" s="418"/>
      <c r="JDJ22" s="418"/>
      <c r="JDK22" s="418"/>
      <c r="JDL22" s="418"/>
      <c r="JDM22" s="418"/>
      <c r="JDN22" s="418"/>
      <c r="JDO22" s="418"/>
      <c r="JDP22" s="418"/>
      <c r="JDQ22" s="418"/>
      <c r="JDR22" s="418"/>
      <c r="JDS22" s="418"/>
      <c r="JDT22" s="418"/>
      <c r="JDU22" s="418"/>
      <c r="JDV22" s="418"/>
      <c r="JDW22" s="418"/>
      <c r="JDX22" s="418"/>
      <c r="JDY22" s="418"/>
      <c r="JDZ22" s="418"/>
      <c r="JEA22" s="418"/>
      <c r="JEB22" s="418"/>
      <c r="JEC22" s="418"/>
      <c r="JED22" s="418"/>
      <c r="JEE22" s="418"/>
      <c r="JEF22" s="418"/>
      <c r="JEG22" s="418"/>
      <c r="JEH22" s="418"/>
      <c r="JEI22" s="418"/>
      <c r="JEJ22" s="418"/>
      <c r="JEK22" s="418"/>
      <c r="JEL22" s="418"/>
      <c r="JEM22" s="418"/>
      <c r="JEN22" s="418"/>
      <c r="JEO22" s="418"/>
      <c r="JEP22" s="418"/>
      <c r="JEQ22" s="418"/>
      <c r="JER22" s="418"/>
      <c r="JES22" s="418"/>
      <c r="JET22" s="418"/>
      <c r="JEU22" s="418"/>
      <c r="JEV22" s="418"/>
      <c r="JEW22" s="418"/>
      <c r="JEX22" s="418"/>
      <c r="JEY22" s="418"/>
      <c r="JEZ22" s="418"/>
      <c r="JFA22" s="418"/>
      <c r="JFB22" s="418"/>
      <c r="JFC22" s="418"/>
      <c r="JFD22" s="418"/>
      <c r="JFE22" s="418"/>
      <c r="JFF22" s="418"/>
      <c r="JFG22" s="418"/>
      <c r="JFH22" s="418"/>
      <c r="JFI22" s="418"/>
      <c r="JFJ22" s="418"/>
      <c r="JFK22" s="418"/>
      <c r="JFL22" s="418"/>
      <c r="JFM22" s="418"/>
      <c r="JFN22" s="418"/>
      <c r="JFO22" s="418"/>
      <c r="JFP22" s="418"/>
      <c r="JFQ22" s="418"/>
      <c r="JFR22" s="418"/>
      <c r="JFS22" s="418"/>
      <c r="JFT22" s="418"/>
      <c r="JFU22" s="418"/>
      <c r="JFV22" s="418"/>
      <c r="JFW22" s="418"/>
      <c r="JFX22" s="418"/>
      <c r="JFY22" s="418"/>
      <c r="JFZ22" s="418"/>
      <c r="JGA22" s="418"/>
      <c r="JGB22" s="418"/>
      <c r="JGC22" s="418"/>
      <c r="JGD22" s="418"/>
      <c r="JGE22" s="418"/>
      <c r="JGF22" s="418"/>
      <c r="JGG22" s="418"/>
      <c r="JGH22" s="418"/>
      <c r="JGI22" s="418"/>
      <c r="JGJ22" s="418"/>
      <c r="JGK22" s="418"/>
      <c r="JGL22" s="418"/>
      <c r="JGM22" s="418"/>
      <c r="JGN22" s="418"/>
      <c r="JGO22" s="418"/>
      <c r="JGP22" s="418"/>
      <c r="JGQ22" s="418"/>
      <c r="JGR22" s="418"/>
      <c r="JGS22" s="418"/>
      <c r="JGT22" s="418"/>
      <c r="JGU22" s="418"/>
      <c r="JGV22" s="418"/>
      <c r="JGW22" s="418"/>
      <c r="JGX22" s="418"/>
      <c r="JGY22" s="418"/>
      <c r="JGZ22" s="418"/>
      <c r="JHA22" s="418"/>
      <c r="JHB22" s="418"/>
      <c r="JHC22" s="418"/>
      <c r="JHD22" s="418"/>
      <c r="JHE22" s="418"/>
      <c r="JHF22" s="418"/>
      <c r="JHG22" s="418"/>
      <c r="JHH22" s="418"/>
      <c r="JHI22" s="418"/>
      <c r="JHJ22" s="418"/>
      <c r="JHK22" s="418"/>
      <c r="JHL22" s="418"/>
      <c r="JHM22" s="418"/>
      <c r="JHN22" s="418"/>
      <c r="JHO22" s="418"/>
      <c r="JHP22" s="418"/>
      <c r="JHQ22" s="418"/>
      <c r="JHR22" s="418"/>
      <c r="JHS22" s="418"/>
      <c r="JHT22" s="418"/>
      <c r="JHU22" s="418"/>
      <c r="JHV22" s="418"/>
      <c r="JHW22" s="418"/>
      <c r="JHX22" s="418"/>
      <c r="JHY22" s="418"/>
      <c r="JHZ22" s="418"/>
      <c r="JIA22" s="418"/>
      <c r="JIB22" s="418"/>
      <c r="JIC22" s="418"/>
      <c r="JID22" s="418"/>
      <c r="JIE22" s="418"/>
      <c r="JIF22" s="418"/>
      <c r="JIG22" s="418"/>
      <c r="JIH22" s="418"/>
      <c r="JII22" s="418"/>
      <c r="JIJ22" s="418"/>
      <c r="JIK22" s="418"/>
      <c r="JIL22" s="418"/>
      <c r="JIM22" s="418"/>
      <c r="JIN22" s="418"/>
      <c r="JIO22" s="418"/>
      <c r="JIP22" s="418"/>
      <c r="JIQ22" s="418"/>
      <c r="JIR22" s="418"/>
      <c r="JIS22" s="418"/>
      <c r="JIT22" s="418"/>
      <c r="JIU22" s="418"/>
      <c r="JIV22" s="418"/>
      <c r="JIW22" s="418"/>
      <c r="JIX22" s="418"/>
      <c r="JIY22" s="418"/>
      <c r="JIZ22" s="418"/>
      <c r="JJA22" s="418"/>
      <c r="JJB22" s="418"/>
      <c r="JJC22" s="418"/>
      <c r="JJD22" s="418"/>
      <c r="JJE22" s="418"/>
      <c r="JJF22" s="418"/>
      <c r="JJG22" s="418"/>
      <c r="JJH22" s="418"/>
      <c r="JJI22" s="418"/>
      <c r="JJJ22" s="418"/>
      <c r="JJK22" s="418"/>
      <c r="JJL22" s="418"/>
      <c r="JJM22" s="418"/>
      <c r="JJN22" s="418"/>
      <c r="JJO22" s="418"/>
      <c r="JJP22" s="418"/>
      <c r="JJQ22" s="418"/>
      <c r="JJR22" s="418"/>
      <c r="JJS22" s="418"/>
      <c r="JJT22" s="418"/>
      <c r="JJU22" s="418"/>
      <c r="JJV22" s="418"/>
      <c r="JJW22" s="418"/>
      <c r="JJX22" s="418"/>
      <c r="JJY22" s="418"/>
      <c r="JJZ22" s="418"/>
      <c r="JKA22" s="418"/>
      <c r="JKB22" s="418"/>
      <c r="JKC22" s="418"/>
      <c r="JKD22" s="418"/>
      <c r="JKE22" s="418"/>
      <c r="JKF22" s="418"/>
      <c r="JKG22" s="418"/>
      <c r="JKH22" s="418"/>
      <c r="JKI22" s="418"/>
      <c r="JKJ22" s="418"/>
      <c r="JKK22" s="418"/>
      <c r="JKL22" s="418"/>
      <c r="JKM22" s="418"/>
      <c r="JKN22" s="418"/>
      <c r="JKO22" s="418"/>
      <c r="JKP22" s="418"/>
      <c r="JKQ22" s="418"/>
      <c r="JKR22" s="418"/>
      <c r="JKS22" s="418"/>
      <c r="JKT22" s="418"/>
      <c r="JKU22" s="418"/>
      <c r="JKV22" s="418"/>
      <c r="JKW22" s="418"/>
      <c r="JKX22" s="418"/>
      <c r="JKY22" s="418"/>
      <c r="JKZ22" s="418"/>
      <c r="JLA22" s="418"/>
      <c r="JLB22" s="418"/>
      <c r="JLC22" s="418"/>
      <c r="JLD22" s="418"/>
      <c r="JLE22" s="418"/>
      <c r="JLF22" s="418"/>
      <c r="JLG22" s="418"/>
      <c r="JLH22" s="418"/>
      <c r="JLI22" s="418"/>
      <c r="JLJ22" s="418"/>
      <c r="JLK22" s="418"/>
      <c r="JLL22" s="418"/>
      <c r="JLM22" s="418"/>
      <c r="JLN22" s="418"/>
      <c r="JLO22" s="418"/>
      <c r="JLP22" s="418"/>
      <c r="JLQ22" s="418"/>
      <c r="JLR22" s="418"/>
      <c r="JLS22" s="418"/>
      <c r="JLT22" s="418"/>
      <c r="JLU22" s="418"/>
      <c r="JLV22" s="418"/>
      <c r="JLW22" s="418"/>
      <c r="JLX22" s="418"/>
      <c r="JLY22" s="418"/>
      <c r="JLZ22" s="418"/>
      <c r="JMA22" s="418"/>
      <c r="JMB22" s="418"/>
      <c r="JMC22" s="418"/>
      <c r="JMD22" s="418"/>
      <c r="JME22" s="418"/>
      <c r="JMF22" s="418"/>
      <c r="JMG22" s="418"/>
      <c r="JMH22" s="418"/>
      <c r="JMI22" s="418"/>
      <c r="JMJ22" s="418"/>
      <c r="JMK22" s="418"/>
      <c r="JML22" s="418"/>
      <c r="JMM22" s="418"/>
      <c r="JMN22" s="418"/>
      <c r="JMO22" s="418"/>
      <c r="JMP22" s="418"/>
      <c r="JMQ22" s="418"/>
      <c r="JMR22" s="418"/>
      <c r="JMS22" s="418"/>
      <c r="JMT22" s="418"/>
      <c r="JMU22" s="418"/>
      <c r="JMV22" s="418"/>
      <c r="JMW22" s="418"/>
      <c r="JMX22" s="418"/>
      <c r="JMY22" s="418"/>
      <c r="JMZ22" s="418"/>
      <c r="JNA22" s="418"/>
      <c r="JNB22" s="418"/>
      <c r="JNC22" s="418"/>
      <c r="JND22" s="418"/>
      <c r="JNE22" s="418"/>
      <c r="JNF22" s="418"/>
      <c r="JNG22" s="418"/>
      <c r="JNH22" s="418"/>
      <c r="JNI22" s="418"/>
      <c r="JNJ22" s="418"/>
      <c r="JNK22" s="418"/>
      <c r="JNL22" s="418"/>
      <c r="JNM22" s="418"/>
      <c r="JNN22" s="418"/>
      <c r="JNO22" s="418"/>
      <c r="JNP22" s="418"/>
      <c r="JNQ22" s="418"/>
      <c r="JNR22" s="418"/>
      <c r="JNS22" s="418"/>
      <c r="JNT22" s="418"/>
      <c r="JNU22" s="418"/>
      <c r="JNV22" s="418"/>
      <c r="JNW22" s="418"/>
      <c r="JNX22" s="418"/>
      <c r="JNY22" s="418"/>
      <c r="JNZ22" s="418"/>
      <c r="JOA22" s="418"/>
      <c r="JOB22" s="418"/>
      <c r="JOC22" s="418"/>
      <c r="JOD22" s="418"/>
      <c r="JOE22" s="418"/>
      <c r="JOF22" s="418"/>
      <c r="JOG22" s="418"/>
      <c r="JOH22" s="418"/>
      <c r="JOI22" s="418"/>
      <c r="JOJ22" s="418"/>
      <c r="JOK22" s="418"/>
      <c r="JOL22" s="418"/>
      <c r="JOM22" s="418"/>
      <c r="JON22" s="418"/>
      <c r="JOO22" s="418"/>
      <c r="JOP22" s="418"/>
      <c r="JOQ22" s="418"/>
      <c r="JOR22" s="418"/>
      <c r="JOS22" s="418"/>
      <c r="JOT22" s="418"/>
      <c r="JOU22" s="418"/>
      <c r="JOV22" s="418"/>
      <c r="JOW22" s="418"/>
      <c r="JOX22" s="418"/>
      <c r="JOY22" s="418"/>
      <c r="JOZ22" s="418"/>
      <c r="JPA22" s="418"/>
      <c r="JPB22" s="418"/>
      <c r="JPC22" s="418"/>
      <c r="JPD22" s="418"/>
      <c r="JPE22" s="418"/>
      <c r="JPF22" s="418"/>
      <c r="JPG22" s="418"/>
      <c r="JPH22" s="418"/>
      <c r="JPI22" s="418"/>
      <c r="JPJ22" s="418"/>
      <c r="JPK22" s="418"/>
      <c r="JPL22" s="418"/>
      <c r="JPM22" s="418"/>
      <c r="JPN22" s="418"/>
      <c r="JPO22" s="418"/>
      <c r="JPP22" s="418"/>
      <c r="JPQ22" s="418"/>
      <c r="JPR22" s="418"/>
      <c r="JPS22" s="418"/>
      <c r="JPT22" s="418"/>
      <c r="JPU22" s="418"/>
      <c r="JPV22" s="418"/>
      <c r="JPW22" s="418"/>
      <c r="JPX22" s="418"/>
      <c r="JPY22" s="418"/>
      <c r="JPZ22" s="418"/>
      <c r="JQA22" s="418"/>
      <c r="JQB22" s="418"/>
      <c r="JQC22" s="418"/>
      <c r="JQD22" s="418"/>
      <c r="JQE22" s="418"/>
      <c r="JQF22" s="418"/>
      <c r="JQG22" s="418"/>
      <c r="JQH22" s="418"/>
      <c r="JQI22" s="418"/>
      <c r="JQJ22" s="418"/>
      <c r="JQK22" s="418"/>
      <c r="JQL22" s="418"/>
      <c r="JQM22" s="418"/>
      <c r="JQN22" s="418"/>
      <c r="JQO22" s="418"/>
      <c r="JQP22" s="418"/>
      <c r="JQQ22" s="418"/>
      <c r="JQR22" s="418"/>
      <c r="JQS22" s="418"/>
      <c r="JQT22" s="418"/>
      <c r="JQU22" s="418"/>
      <c r="JQV22" s="418"/>
      <c r="JQW22" s="418"/>
      <c r="JQX22" s="418"/>
      <c r="JQY22" s="418"/>
      <c r="JQZ22" s="418"/>
      <c r="JRA22" s="418"/>
      <c r="JRB22" s="418"/>
      <c r="JRC22" s="418"/>
      <c r="JRD22" s="418"/>
      <c r="JRE22" s="418"/>
      <c r="JRF22" s="418"/>
      <c r="JRG22" s="418"/>
      <c r="JRH22" s="418"/>
      <c r="JRI22" s="418"/>
      <c r="JRJ22" s="418"/>
      <c r="JRK22" s="418"/>
      <c r="JRL22" s="418"/>
      <c r="JRM22" s="418"/>
      <c r="JRN22" s="418"/>
      <c r="JRO22" s="418"/>
      <c r="JRP22" s="418"/>
      <c r="JRQ22" s="418"/>
      <c r="JRR22" s="418"/>
      <c r="JRS22" s="418"/>
      <c r="JRT22" s="418"/>
      <c r="JRU22" s="418"/>
      <c r="JRV22" s="418"/>
      <c r="JRW22" s="418"/>
      <c r="JRX22" s="418"/>
      <c r="JRY22" s="418"/>
      <c r="JRZ22" s="418"/>
      <c r="JSA22" s="418"/>
      <c r="JSB22" s="418"/>
      <c r="JSC22" s="418"/>
      <c r="JSD22" s="418"/>
      <c r="JSE22" s="418"/>
      <c r="JSF22" s="418"/>
      <c r="JSG22" s="418"/>
      <c r="JSH22" s="418"/>
      <c r="JSI22" s="418"/>
      <c r="JSJ22" s="418"/>
      <c r="JSK22" s="418"/>
      <c r="JSL22" s="418"/>
      <c r="JSM22" s="418"/>
      <c r="JSN22" s="418"/>
      <c r="JSO22" s="418"/>
      <c r="JSP22" s="418"/>
      <c r="JSQ22" s="418"/>
      <c r="JSR22" s="418"/>
      <c r="JSS22" s="418"/>
      <c r="JST22" s="418"/>
      <c r="JSU22" s="418"/>
      <c r="JSV22" s="418"/>
      <c r="JSW22" s="418"/>
      <c r="JSX22" s="418"/>
      <c r="JSY22" s="418"/>
      <c r="JSZ22" s="418"/>
      <c r="JTA22" s="418"/>
      <c r="JTB22" s="418"/>
      <c r="JTC22" s="418"/>
      <c r="JTD22" s="418"/>
      <c r="JTE22" s="418"/>
      <c r="JTF22" s="418"/>
      <c r="JTG22" s="418"/>
      <c r="JTH22" s="418"/>
      <c r="JTI22" s="418"/>
      <c r="JTJ22" s="418"/>
      <c r="JTK22" s="418"/>
      <c r="JTL22" s="418"/>
      <c r="JTM22" s="418"/>
      <c r="JTN22" s="418"/>
      <c r="JTO22" s="418"/>
      <c r="JTP22" s="418"/>
      <c r="JTQ22" s="418"/>
      <c r="JTR22" s="418"/>
      <c r="JTS22" s="418"/>
      <c r="JTT22" s="418"/>
      <c r="JTU22" s="418"/>
      <c r="JTV22" s="418"/>
      <c r="JTW22" s="418"/>
      <c r="JTX22" s="418"/>
      <c r="JTY22" s="418"/>
      <c r="JTZ22" s="418"/>
      <c r="JUA22" s="418"/>
      <c r="JUB22" s="418"/>
      <c r="JUC22" s="418"/>
      <c r="JUD22" s="418"/>
      <c r="JUE22" s="418"/>
      <c r="JUF22" s="418"/>
      <c r="JUG22" s="418"/>
      <c r="JUH22" s="418"/>
      <c r="JUI22" s="418"/>
      <c r="JUJ22" s="418"/>
      <c r="JUK22" s="418"/>
      <c r="JUL22" s="418"/>
      <c r="JUM22" s="418"/>
      <c r="JUN22" s="418"/>
      <c r="JUO22" s="418"/>
      <c r="JUP22" s="418"/>
      <c r="JUQ22" s="418"/>
      <c r="JUR22" s="418"/>
      <c r="JUS22" s="418"/>
      <c r="JUT22" s="418"/>
      <c r="JUU22" s="418"/>
      <c r="JUV22" s="418"/>
      <c r="JUW22" s="418"/>
      <c r="JUX22" s="418"/>
      <c r="JUY22" s="418"/>
      <c r="JUZ22" s="418"/>
      <c r="JVA22" s="418"/>
      <c r="JVB22" s="418"/>
      <c r="JVC22" s="418"/>
      <c r="JVD22" s="418"/>
      <c r="JVE22" s="418"/>
      <c r="JVF22" s="418"/>
      <c r="JVG22" s="418"/>
      <c r="JVH22" s="418"/>
      <c r="JVI22" s="418"/>
      <c r="JVJ22" s="418"/>
      <c r="JVK22" s="418"/>
      <c r="JVL22" s="418"/>
      <c r="JVM22" s="418"/>
      <c r="JVN22" s="418"/>
      <c r="JVO22" s="418"/>
      <c r="JVP22" s="418"/>
      <c r="JVQ22" s="418"/>
      <c r="JVR22" s="418"/>
      <c r="JVS22" s="418"/>
      <c r="JVT22" s="418"/>
      <c r="JVU22" s="418"/>
      <c r="JVV22" s="418"/>
      <c r="JVW22" s="418"/>
      <c r="JVX22" s="418"/>
      <c r="JVY22" s="418"/>
      <c r="JVZ22" s="418"/>
      <c r="JWA22" s="418"/>
      <c r="JWB22" s="418"/>
      <c r="JWC22" s="418"/>
      <c r="JWD22" s="418"/>
      <c r="JWE22" s="418"/>
      <c r="JWF22" s="418"/>
      <c r="JWG22" s="418"/>
      <c r="JWH22" s="418"/>
      <c r="JWI22" s="418"/>
      <c r="JWJ22" s="418"/>
      <c r="JWK22" s="418"/>
      <c r="JWL22" s="418"/>
      <c r="JWM22" s="418"/>
      <c r="JWN22" s="418"/>
      <c r="JWO22" s="418"/>
      <c r="JWP22" s="418"/>
      <c r="JWQ22" s="418"/>
      <c r="JWR22" s="418"/>
      <c r="JWS22" s="418"/>
      <c r="JWT22" s="418"/>
      <c r="JWU22" s="418"/>
      <c r="JWV22" s="418"/>
      <c r="JWW22" s="418"/>
      <c r="JWX22" s="418"/>
      <c r="JWY22" s="418"/>
      <c r="JWZ22" s="418"/>
      <c r="JXA22" s="418"/>
      <c r="JXB22" s="418"/>
      <c r="JXC22" s="418"/>
      <c r="JXD22" s="418"/>
      <c r="JXE22" s="418"/>
      <c r="JXF22" s="418"/>
      <c r="JXG22" s="418"/>
      <c r="JXH22" s="418"/>
      <c r="JXI22" s="418"/>
      <c r="JXJ22" s="418"/>
      <c r="JXK22" s="418"/>
      <c r="JXL22" s="418"/>
      <c r="JXM22" s="418"/>
      <c r="JXN22" s="418"/>
      <c r="JXO22" s="418"/>
      <c r="JXP22" s="418"/>
      <c r="JXQ22" s="418"/>
      <c r="JXR22" s="418"/>
      <c r="JXS22" s="418"/>
      <c r="JXT22" s="418"/>
      <c r="JXU22" s="418"/>
      <c r="JXV22" s="418"/>
      <c r="JXW22" s="418"/>
      <c r="JXX22" s="418"/>
      <c r="JXY22" s="418"/>
      <c r="JXZ22" s="418"/>
      <c r="JYA22" s="418"/>
      <c r="JYB22" s="418"/>
      <c r="JYC22" s="418"/>
      <c r="JYD22" s="418"/>
      <c r="JYE22" s="418"/>
      <c r="JYF22" s="418"/>
      <c r="JYG22" s="418"/>
      <c r="JYH22" s="418"/>
      <c r="JYI22" s="418"/>
      <c r="JYJ22" s="418"/>
      <c r="JYK22" s="418"/>
      <c r="JYL22" s="418"/>
      <c r="JYM22" s="418"/>
      <c r="JYN22" s="418"/>
      <c r="JYO22" s="418"/>
      <c r="JYP22" s="418"/>
      <c r="JYQ22" s="418"/>
      <c r="JYR22" s="418"/>
      <c r="JYS22" s="418"/>
      <c r="JYT22" s="418"/>
      <c r="JYU22" s="418"/>
      <c r="JYV22" s="418"/>
      <c r="JYW22" s="418"/>
      <c r="JYX22" s="418"/>
      <c r="JYY22" s="418"/>
      <c r="JYZ22" s="418"/>
      <c r="JZA22" s="418"/>
      <c r="JZB22" s="418"/>
      <c r="JZC22" s="418"/>
      <c r="JZD22" s="418"/>
      <c r="JZE22" s="418"/>
      <c r="JZF22" s="418"/>
      <c r="JZG22" s="418"/>
      <c r="JZH22" s="418"/>
      <c r="JZI22" s="418"/>
      <c r="JZJ22" s="418"/>
      <c r="JZK22" s="418"/>
      <c r="JZL22" s="418"/>
      <c r="JZM22" s="418"/>
      <c r="JZN22" s="418"/>
      <c r="JZO22" s="418"/>
      <c r="JZP22" s="418"/>
      <c r="JZQ22" s="418"/>
      <c r="JZR22" s="418"/>
      <c r="JZS22" s="418"/>
      <c r="JZT22" s="418"/>
      <c r="JZU22" s="418"/>
      <c r="JZV22" s="418"/>
      <c r="JZW22" s="418"/>
      <c r="JZX22" s="418"/>
      <c r="JZY22" s="418"/>
      <c r="JZZ22" s="418"/>
      <c r="KAA22" s="418"/>
      <c r="KAB22" s="418"/>
      <c r="KAC22" s="418"/>
      <c r="KAD22" s="418"/>
      <c r="KAE22" s="418"/>
      <c r="KAF22" s="418"/>
      <c r="KAG22" s="418"/>
      <c r="KAH22" s="418"/>
      <c r="KAI22" s="418"/>
      <c r="KAJ22" s="418"/>
      <c r="KAK22" s="418"/>
      <c r="KAL22" s="418"/>
      <c r="KAM22" s="418"/>
      <c r="KAN22" s="418"/>
      <c r="KAO22" s="418"/>
      <c r="KAP22" s="418"/>
      <c r="KAQ22" s="418"/>
      <c r="KAR22" s="418"/>
      <c r="KAS22" s="418"/>
      <c r="KAT22" s="418"/>
      <c r="KAU22" s="418"/>
      <c r="KAV22" s="418"/>
      <c r="KAW22" s="418"/>
      <c r="KAX22" s="418"/>
      <c r="KAY22" s="418"/>
      <c r="KAZ22" s="418"/>
      <c r="KBA22" s="418"/>
      <c r="KBB22" s="418"/>
      <c r="KBC22" s="418"/>
      <c r="KBD22" s="418"/>
      <c r="KBE22" s="418"/>
      <c r="KBF22" s="418"/>
      <c r="KBG22" s="418"/>
      <c r="KBH22" s="418"/>
      <c r="KBI22" s="418"/>
      <c r="KBJ22" s="418"/>
      <c r="KBK22" s="418"/>
      <c r="KBL22" s="418"/>
      <c r="KBM22" s="418"/>
      <c r="KBN22" s="418"/>
      <c r="KBO22" s="418"/>
      <c r="KBP22" s="418"/>
      <c r="KBQ22" s="418"/>
      <c r="KBR22" s="418"/>
      <c r="KBS22" s="418"/>
      <c r="KBT22" s="418"/>
      <c r="KBU22" s="418"/>
      <c r="KBV22" s="418"/>
      <c r="KBW22" s="418"/>
      <c r="KBX22" s="418"/>
      <c r="KBY22" s="418"/>
      <c r="KBZ22" s="418"/>
      <c r="KCA22" s="418"/>
      <c r="KCB22" s="418"/>
      <c r="KCC22" s="418"/>
      <c r="KCD22" s="418"/>
      <c r="KCE22" s="418"/>
      <c r="KCF22" s="418"/>
      <c r="KCG22" s="418"/>
      <c r="KCH22" s="418"/>
      <c r="KCI22" s="418"/>
      <c r="KCJ22" s="418"/>
      <c r="KCK22" s="418"/>
      <c r="KCL22" s="418"/>
      <c r="KCM22" s="418"/>
      <c r="KCN22" s="418"/>
      <c r="KCO22" s="418"/>
      <c r="KCP22" s="418"/>
      <c r="KCQ22" s="418"/>
      <c r="KCR22" s="418"/>
      <c r="KCS22" s="418"/>
      <c r="KCT22" s="418"/>
      <c r="KCU22" s="418"/>
      <c r="KCV22" s="418"/>
      <c r="KCW22" s="418"/>
      <c r="KCX22" s="418"/>
      <c r="KCY22" s="418"/>
      <c r="KCZ22" s="418"/>
      <c r="KDA22" s="418"/>
      <c r="KDB22" s="418"/>
      <c r="KDC22" s="418"/>
      <c r="KDD22" s="418"/>
      <c r="KDE22" s="418"/>
      <c r="KDF22" s="418"/>
      <c r="KDG22" s="418"/>
      <c r="KDH22" s="418"/>
      <c r="KDI22" s="418"/>
      <c r="KDJ22" s="418"/>
      <c r="KDK22" s="418"/>
      <c r="KDL22" s="418"/>
      <c r="KDM22" s="418"/>
      <c r="KDN22" s="418"/>
      <c r="KDO22" s="418"/>
      <c r="KDP22" s="418"/>
      <c r="KDQ22" s="418"/>
      <c r="KDR22" s="418"/>
      <c r="KDS22" s="418"/>
      <c r="KDT22" s="418"/>
      <c r="KDU22" s="418"/>
      <c r="KDV22" s="418"/>
      <c r="KDW22" s="418"/>
      <c r="KDX22" s="418"/>
      <c r="KDY22" s="418"/>
      <c r="KDZ22" s="418"/>
      <c r="KEA22" s="418"/>
      <c r="KEB22" s="418"/>
      <c r="KEC22" s="418"/>
      <c r="KED22" s="418"/>
      <c r="KEE22" s="418"/>
      <c r="KEF22" s="418"/>
      <c r="KEG22" s="418"/>
      <c r="KEH22" s="418"/>
      <c r="KEI22" s="418"/>
      <c r="KEJ22" s="418"/>
      <c r="KEK22" s="418"/>
      <c r="KEL22" s="418"/>
      <c r="KEM22" s="418"/>
      <c r="KEN22" s="418"/>
      <c r="KEO22" s="418"/>
      <c r="KEP22" s="418"/>
      <c r="KEQ22" s="418"/>
      <c r="KER22" s="418"/>
      <c r="KES22" s="418"/>
      <c r="KET22" s="418"/>
      <c r="KEU22" s="418"/>
      <c r="KEV22" s="418"/>
      <c r="KEW22" s="418"/>
      <c r="KEX22" s="418"/>
      <c r="KEY22" s="418"/>
      <c r="KEZ22" s="418"/>
      <c r="KFA22" s="418"/>
      <c r="KFB22" s="418"/>
      <c r="KFC22" s="418"/>
      <c r="KFD22" s="418"/>
      <c r="KFE22" s="418"/>
      <c r="KFF22" s="418"/>
      <c r="KFG22" s="418"/>
      <c r="KFH22" s="418"/>
      <c r="KFI22" s="418"/>
      <c r="KFJ22" s="418"/>
      <c r="KFK22" s="418"/>
      <c r="KFL22" s="418"/>
      <c r="KFM22" s="418"/>
      <c r="KFN22" s="418"/>
      <c r="KFO22" s="418"/>
      <c r="KFP22" s="418"/>
      <c r="KFQ22" s="418"/>
      <c r="KFR22" s="418"/>
      <c r="KFS22" s="418"/>
      <c r="KFT22" s="418"/>
      <c r="KFU22" s="418"/>
      <c r="KFV22" s="418"/>
      <c r="KFW22" s="418"/>
      <c r="KFX22" s="418"/>
      <c r="KFY22" s="418"/>
      <c r="KFZ22" s="418"/>
      <c r="KGA22" s="418"/>
      <c r="KGB22" s="418"/>
      <c r="KGC22" s="418"/>
      <c r="KGD22" s="418"/>
      <c r="KGE22" s="418"/>
      <c r="KGF22" s="418"/>
      <c r="KGG22" s="418"/>
      <c r="KGH22" s="418"/>
      <c r="KGI22" s="418"/>
      <c r="KGJ22" s="418"/>
      <c r="KGK22" s="418"/>
      <c r="KGL22" s="418"/>
      <c r="KGM22" s="418"/>
      <c r="KGN22" s="418"/>
      <c r="KGO22" s="418"/>
      <c r="KGP22" s="418"/>
      <c r="KGQ22" s="418"/>
      <c r="KGR22" s="418"/>
      <c r="KGS22" s="418"/>
      <c r="KGT22" s="418"/>
      <c r="KGU22" s="418"/>
      <c r="KGV22" s="418"/>
      <c r="KGW22" s="418"/>
      <c r="KGX22" s="418"/>
      <c r="KGY22" s="418"/>
      <c r="KGZ22" s="418"/>
      <c r="KHA22" s="418"/>
      <c r="KHB22" s="418"/>
      <c r="KHC22" s="418"/>
      <c r="KHD22" s="418"/>
      <c r="KHE22" s="418"/>
      <c r="KHF22" s="418"/>
      <c r="KHG22" s="418"/>
      <c r="KHH22" s="418"/>
      <c r="KHI22" s="418"/>
      <c r="KHJ22" s="418"/>
      <c r="KHK22" s="418"/>
      <c r="KHL22" s="418"/>
      <c r="KHM22" s="418"/>
      <c r="KHN22" s="418"/>
      <c r="KHO22" s="418"/>
      <c r="KHP22" s="418"/>
      <c r="KHQ22" s="418"/>
      <c r="KHR22" s="418"/>
      <c r="KHS22" s="418"/>
      <c r="KHT22" s="418"/>
      <c r="KHU22" s="418"/>
      <c r="KHV22" s="418"/>
      <c r="KHW22" s="418"/>
      <c r="KHX22" s="418"/>
      <c r="KHY22" s="418"/>
      <c r="KHZ22" s="418"/>
      <c r="KIA22" s="418"/>
      <c r="KIB22" s="418"/>
      <c r="KIC22" s="418"/>
      <c r="KID22" s="418"/>
      <c r="KIE22" s="418"/>
      <c r="KIF22" s="418"/>
      <c r="KIG22" s="418"/>
      <c r="KIH22" s="418"/>
      <c r="KII22" s="418"/>
      <c r="KIJ22" s="418"/>
      <c r="KIK22" s="418"/>
      <c r="KIL22" s="418"/>
      <c r="KIM22" s="418"/>
      <c r="KIN22" s="418"/>
      <c r="KIO22" s="418"/>
      <c r="KIP22" s="418"/>
      <c r="KIQ22" s="418"/>
      <c r="KIR22" s="418"/>
      <c r="KIS22" s="418"/>
      <c r="KIT22" s="418"/>
      <c r="KIU22" s="418"/>
      <c r="KIV22" s="418"/>
      <c r="KIW22" s="418"/>
      <c r="KIX22" s="418"/>
      <c r="KIY22" s="418"/>
      <c r="KIZ22" s="418"/>
      <c r="KJA22" s="418"/>
      <c r="KJB22" s="418"/>
      <c r="KJC22" s="418"/>
      <c r="KJD22" s="418"/>
      <c r="KJE22" s="418"/>
      <c r="KJF22" s="418"/>
      <c r="KJG22" s="418"/>
      <c r="KJH22" s="418"/>
      <c r="KJI22" s="418"/>
      <c r="KJJ22" s="418"/>
      <c r="KJK22" s="418"/>
      <c r="KJL22" s="418"/>
      <c r="KJM22" s="418"/>
      <c r="KJN22" s="418"/>
      <c r="KJO22" s="418"/>
      <c r="KJP22" s="418"/>
      <c r="KJQ22" s="418"/>
      <c r="KJR22" s="418"/>
      <c r="KJS22" s="418"/>
      <c r="KJT22" s="418"/>
      <c r="KJU22" s="418"/>
      <c r="KJV22" s="418"/>
      <c r="KJW22" s="418"/>
      <c r="KJX22" s="418"/>
      <c r="KJY22" s="418"/>
      <c r="KJZ22" s="418"/>
      <c r="KKA22" s="418"/>
      <c r="KKB22" s="418"/>
      <c r="KKC22" s="418"/>
      <c r="KKD22" s="418"/>
      <c r="KKE22" s="418"/>
      <c r="KKF22" s="418"/>
      <c r="KKG22" s="418"/>
      <c r="KKH22" s="418"/>
      <c r="KKI22" s="418"/>
      <c r="KKJ22" s="418"/>
      <c r="KKK22" s="418"/>
      <c r="KKL22" s="418"/>
      <c r="KKM22" s="418"/>
      <c r="KKN22" s="418"/>
      <c r="KKO22" s="418"/>
      <c r="KKP22" s="418"/>
      <c r="KKQ22" s="418"/>
      <c r="KKR22" s="418"/>
      <c r="KKS22" s="418"/>
      <c r="KKT22" s="418"/>
      <c r="KKU22" s="418"/>
      <c r="KKV22" s="418"/>
      <c r="KKW22" s="418"/>
      <c r="KKX22" s="418"/>
      <c r="KKY22" s="418"/>
      <c r="KKZ22" s="418"/>
      <c r="KLA22" s="418"/>
      <c r="KLB22" s="418"/>
      <c r="KLC22" s="418"/>
      <c r="KLD22" s="418"/>
      <c r="KLE22" s="418"/>
      <c r="KLF22" s="418"/>
      <c r="KLG22" s="418"/>
      <c r="KLH22" s="418"/>
      <c r="KLI22" s="418"/>
      <c r="KLJ22" s="418"/>
      <c r="KLK22" s="418"/>
      <c r="KLL22" s="418"/>
      <c r="KLM22" s="418"/>
      <c r="KLN22" s="418"/>
      <c r="KLO22" s="418"/>
      <c r="KLP22" s="418"/>
      <c r="KLQ22" s="418"/>
      <c r="KLR22" s="418"/>
      <c r="KLS22" s="418"/>
      <c r="KLT22" s="418"/>
      <c r="KLU22" s="418"/>
      <c r="KLV22" s="418"/>
      <c r="KLW22" s="418"/>
      <c r="KLX22" s="418"/>
      <c r="KLY22" s="418"/>
      <c r="KLZ22" s="418"/>
      <c r="KMA22" s="418"/>
      <c r="KMB22" s="418"/>
      <c r="KMC22" s="418"/>
      <c r="KMD22" s="418"/>
      <c r="KME22" s="418"/>
      <c r="KMF22" s="418"/>
      <c r="KMG22" s="418"/>
      <c r="KMH22" s="418"/>
      <c r="KMI22" s="418"/>
      <c r="KMJ22" s="418"/>
      <c r="KMK22" s="418"/>
      <c r="KML22" s="418"/>
      <c r="KMM22" s="418"/>
      <c r="KMN22" s="418"/>
      <c r="KMO22" s="418"/>
      <c r="KMP22" s="418"/>
      <c r="KMQ22" s="418"/>
      <c r="KMR22" s="418"/>
      <c r="KMS22" s="418"/>
      <c r="KMT22" s="418"/>
      <c r="KMU22" s="418"/>
      <c r="KMV22" s="418"/>
      <c r="KMW22" s="418"/>
      <c r="KMX22" s="418"/>
      <c r="KMY22" s="418"/>
      <c r="KMZ22" s="418"/>
      <c r="KNA22" s="418"/>
      <c r="KNB22" s="418"/>
      <c r="KNC22" s="418"/>
      <c r="KND22" s="418"/>
      <c r="KNE22" s="418"/>
      <c r="KNF22" s="418"/>
      <c r="KNG22" s="418"/>
      <c r="KNH22" s="418"/>
      <c r="KNI22" s="418"/>
      <c r="KNJ22" s="418"/>
      <c r="KNK22" s="418"/>
      <c r="KNL22" s="418"/>
      <c r="KNM22" s="418"/>
      <c r="KNN22" s="418"/>
      <c r="KNO22" s="418"/>
      <c r="KNP22" s="418"/>
      <c r="KNQ22" s="418"/>
      <c r="KNR22" s="418"/>
      <c r="KNS22" s="418"/>
      <c r="KNT22" s="418"/>
      <c r="KNU22" s="418"/>
      <c r="KNV22" s="418"/>
      <c r="KNW22" s="418"/>
      <c r="KNX22" s="418"/>
      <c r="KNY22" s="418"/>
      <c r="KNZ22" s="418"/>
      <c r="KOA22" s="418"/>
      <c r="KOB22" s="418"/>
      <c r="KOC22" s="418"/>
      <c r="KOD22" s="418"/>
      <c r="KOE22" s="418"/>
      <c r="KOF22" s="418"/>
      <c r="KOG22" s="418"/>
      <c r="KOH22" s="418"/>
      <c r="KOI22" s="418"/>
      <c r="KOJ22" s="418"/>
      <c r="KOK22" s="418"/>
      <c r="KOL22" s="418"/>
      <c r="KOM22" s="418"/>
      <c r="KON22" s="418"/>
      <c r="KOO22" s="418"/>
      <c r="KOP22" s="418"/>
      <c r="KOQ22" s="418"/>
      <c r="KOR22" s="418"/>
      <c r="KOS22" s="418"/>
      <c r="KOT22" s="418"/>
      <c r="KOU22" s="418"/>
      <c r="KOV22" s="418"/>
      <c r="KOW22" s="418"/>
      <c r="KOX22" s="418"/>
      <c r="KOY22" s="418"/>
      <c r="KOZ22" s="418"/>
      <c r="KPA22" s="418"/>
      <c r="KPB22" s="418"/>
      <c r="KPC22" s="418"/>
      <c r="KPD22" s="418"/>
      <c r="KPE22" s="418"/>
      <c r="KPF22" s="418"/>
      <c r="KPG22" s="418"/>
      <c r="KPH22" s="418"/>
      <c r="KPI22" s="418"/>
      <c r="KPJ22" s="418"/>
      <c r="KPK22" s="418"/>
      <c r="KPL22" s="418"/>
      <c r="KPM22" s="418"/>
      <c r="KPN22" s="418"/>
      <c r="KPO22" s="418"/>
      <c r="KPP22" s="418"/>
      <c r="KPQ22" s="418"/>
      <c r="KPR22" s="418"/>
      <c r="KPS22" s="418"/>
      <c r="KPT22" s="418"/>
      <c r="KPU22" s="418"/>
      <c r="KPV22" s="418"/>
      <c r="KPW22" s="418"/>
      <c r="KPX22" s="418"/>
      <c r="KPY22" s="418"/>
      <c r="KPZ22" s="418"/>
      <c r="KQA22" s="418"/>
      <c r="KQB22" s="418"/>
      <c r="KQC22" s="418"/>
      <c r="KQD22" s="418"/>
      <c r="KQE22" s="418"/>
      <c r="KQF22" s="418"/>
      <c r="KQG22" s="418"/>
      <c r="KQH22" s="418"/>
      <c r="KQI22" s="418"/>
      <c r="KQJ22" s="418"/>
      <c r="KQK22" s="418"/>
      <c r="KQL22" s="418"/>
      <c r="KQM22" s="418"/>
      <c r="KQN22" s="418"/>
      <c r="KQO22" s="418"/>
      <c r="KQP22" s="418"/>
      <c r="KQQ22" s="418"/>
      <c r="KQR22" s="418"/>
      <c r="KQS22" s="418"/>
      <c r="KQT22" s="418"/>
      <c r="KQU22" s="418"/>
      <c r="KQV22" s="418"/>
      <c r="KQW22" s="418"/>
      <c r="KQX22" s="418"/>
      <c r="KQY22" s="418"/>
      <c r="KQZ22" s="418"/>
      <c r="KRA22" s="418"/>
      <c r="KRB22" s="418"/>
      <c r="KRC22" s="418"/>
      <c r="KRD22" s="418"/>
      <c r="KRE22" s="418"/>
      <c r="KRF22" s="418"/>
      <c r="KRG22" s="418"/>
      <c r="KRH22" s="418"/>
      <c r="KRI22" s="418"/>
      <c r="KRJ22" s="418"/>
      <c r="KRK22" s="418"/>
      <c r="KRL22" s="418"/>
      <c r="KRM22" s="418"/>
      <c r="KRN22" s="418"/>
      <c r="KRO22" s="418"/>
      <c r="KRP22" s="418"/>
      <c r="KRQ22" s="418"/>
      <c r="KRR22" s="418"/>
      <c r="KRS22" s="418"/>
      <c r="KRT22" s="418"/>
      <c r="KRU22" s="418"/>
      <c r="KRV22" s="418"/>
      <c r="KRW22" s="418"/>
      <c r="KRX22" s="418"/>
      <c r="KRY22" s="418"/>
      <c r="KRZ22" s="418"/>
      <c r="KSA22" s="418"/>
      <c r="KSB22" s="418"/>
      <c r="KSC22" s="418"/>
      <c r="KSD22" s="418"/>
      <c r="KSE22" s="418"/>
      <c r="KSF22" s="418"/>
      <c r="KSG22" s="418"/>
      <c r="KSH22" s="418"/>
      <c r="KSI22" s="418"/>
      <c r="KSJ22" s="418"/>
      <c r="KSK22" s="418"/>
      <c r="KSL22" s="418"/>
      <c r="KSM22" s="418"/>
      <c r="KSN22" s="418"/>
      <c r="KSO22" s="418"/>
      <c r="KSP22" s="418"/>
      <c r="KSQ22" s="418"/>
      <c r="KSR22" s="418"/>
      <c r="KSS22" s="418"/>
      <c r="KST22" s="418"/>
      <c r="KSU22" s="418"/>
      <c r="KSV22" s="418"/>
      <c r="KSW22" s="418"/>
      <c r="KSX22" s="418"/>
      <c r="KSY22" s="418"/>
      <c r="KSZ22" s="418"/>
      <c r="KTA22" s="418"/>
      <c r="KTB22" s="418"/>
      <c r="KTC22" s="418"/>
      <c r="KTD22" s="418"/>
      <c r="KTE22" s="418"/>
      <c r="KTF22" s="418"/>
      <c r="KTG22" s="418"/>
      <c r="KTH22" s="418"/>
      <c r="KTI22" s="418"/>
      <c r="KTJ22" s="418"/>
      <c r="KTK22" s="418"/>
      <c r="KTL22" s="418"/>
      <c r="KTM22" s="418"/>
      <c r="KTN22" s="418"/>
      <c r="KTO22" s="418"/>
      <c r="KTP22" s="418"/>
      <c r="KTQ22" s="418"/>
      <c r="KTR22" s="418"/>
      <c r="KTS22" s="418"/>
      <c r="KTT22" s="418"/>
      <c r="KTU22" s="418"/>
      <c r="KTV22" s="418"/>
      <c r="KTW22" s="418"/>
      <c r="KTX22" s="418"/>
      <c r="KTY22" s="418"/>
      <c r="KTZ22" s="418"/>
      <c r="KUA22" s="418"/>
      <c r="KUB22" s="418"/>
      <c r="KUC22" s="418"/>
      <c r="KUD22" s="418"/>
      <c r="KUE22" s="418"/>
      <c r="KUF22" s="418"/>
      <c r="KUG22" s="418"/>
      <c r="KUH22" s="418"/>
      <c r="KUI22" s="418"/>
      <c r="KUJ22" s="418"/>
      <c r="KUK22" s="418"/>
      <c r="KUL22" s="418"/>
      <c r="KUM22" s="418"/>
      <c r="KUN22" s="418"/>
      <c r="KUO22" s="418"/>
      <c r="KUP22" s="418"/>
      <c r="KUQ22" s="418"/>
      <c r="KUR22" s="418"/>
      <c r="KUS22" s="418"/>
      <c r="KUT22" s="418"/>
      <c r="KUU22" s="418"/>
      <c r="KUV22" s="418"/>
      <c r="KUW22" s="418"/>
      <c r="KUX22" s="418"/>
      <c r="KUY22" s="418"/>
      <c r="KUZ22" s="418"/>
      <c r="KVA22" s="418"/>
      <c r="KVB22" s="418"/>
      <c r="KVC22" s="418"/>
      <c r="KVD22" s="418"/>
      <c r="KVE22" s="418"/>
      <c r="KVF22" s="418"/>
      <c r="KVG22" s="418"/>
      <c r="KVH22" s="418"/>
      <c r="KVI22" s="418"/>
      <c r="KVJ22" s="418"/>
      <c r="KVK22" s="418"/>
      <c r="KVL22" s="418"/>
      <c r="KVM22" s="418"/>
      <c r="KVN22" s="418"/>
      <c r="KVO22" s="418"/>
      <c r="KVP22" s="418"/>
      <c r="KVQ22" s="418"/>
      <c r="KVR22" s="418"/>
      <c r="KVS22" s="418"/>
      <c r="KVT22" s="418"/>
      <c r="KVU22" s="418"/>
      <c r="KVV22" s="418"/>
      <c r="KVW22" s="418"/>
      <c r="KVX22" s="418"/>
      <c r="KVY22" s="418"/>
      <c r="KVZ22" s="418"/>
      <c r="KWA22" s="418"/>
      <c r="KWB22" s="418"/>
      <c r="KWC22" s="418"/>
      <c r="KWD22" s="418"/>
      <c r="KWE22" s="418"/>
      <c r="KWF22" s="418"/>
      <c r="KWG22" s="418"/>
      <c r="KWH22" s="418"/>
      <c r="KWI22" s="418"/>
      <c r="KWJ22" s="418"/>
      <c r="KWK22" s="418"/>
      <c r="KWL22" s="418"/>
      <c r="KWM22" s="418"/>
      <c r="KWN22" s="418"/>
      <c r="KWO22" s="418"/>
      <c r="KWP22" s="418"/>
      <c r="KWQ22" s="418"/>
      <c r="KWR22" s="418"/>
      <c r="KWS22" s="418"/>
      <c r="KWT22" s="418"/>
      <c r="KWU22" s="418"/>
      <c r="KWV22" s="418"/>
      <c r="KWW22" s="418"/>
      <c r="KWX22" s="418"/>
      <c r="KWY22" s="418"/>
      <c r="KWZ22" s="418"/>
      <c r="KXA22" s="418"/>
      <c r="KXB22" s="418"/>
      <c r="KXC22" s="418"/>
      <c r="KXD22" s="418"/>
      <c r="KXE22" s="418"/>
      <c r="KXF22" s="418"/>
      <c r="KXG22" s="418"/>
      <c r="KXH22" s="418"/>
      <c r="KXI22" s="418"/>
      <c r="KXJ22" s="418"/>
      <c r="KXK22" s="418"/>
      <c r="KXL22" s="418"/>
      <c r="KXM22" s="418"/>
      <c r="KXN22" s="418"/>
      <c r="KXO22" s="418"/>
      <c r="KXP22" s="418"/>
      <c r="KXQ22" s="418"/>
      <c r="KXR22" s="418"/>
      <c r="KXS22" s="418"/>
      <c r="KXT22" s="418"/>
      <c r="KXU22" s="418"/>
      <c r="KXV22" s="418"/>
      <c r="KXW22" s="418"/>
      <c r="KXX22" s="418"/>
      <c r="KXY22" s="418"/>
      <c r="KXZ22" s="418"/>
      <c r="KYA22" s="418"/>
      <c r="KYB22" s="418"/>
      <c r="KYC22" s="418"/>
      <c r="KYD22" s="418"/>
      <c r="KYE22" s="418"/>
      <c r="KYF22" s="418"/>
      <c r="KYG22" s="418"/>
      <c r="KYH22" s="418"/>
      <c r="KYI22" s="418"/>
      <c r="KYJ22" s="418"/>
      <c r="KYK22" s="418"/>
      <c r="KYL22" s="418"/>
      <c r="KYM22" s="418"/>
      <c r="KYN22" s="418"/>
      <c r="KYO22" s="418"/>
      <c r="KYP22" s="418"/>
      <c r="KYQ22" s="418"/>
      <c r="KYR22" s="418"/>
      <c r="KYS22" s="418"/>
      <c r="KYT22" s="418"/>
      <c r="KYU22" s="418"/>
      <c r="KYV22" s="418"/>
      <c r="KYW22" s="418"/>
      <c r="KYX22" s="418"/>
      <c r="KYY22" s="418"/>
      <c r="KYZ22" s="418"/>
      <c r="KZA22" s="418"/>
      <c r="KZB22" s="418"/>
      <c r="KZC22" s="418"/>
      <c r="KZD22" s="418"/>
      <c r="KZE22" s="418"/>
      <c r="KZF22" s="418"/>
      <c r="KZG22" s="418"/>
      <c r="KZH22" s="418"/>
      <c r="KZI22" s="418"/>
      <c r="KZJ22" s="418"/>
      <c r="KZK22" s="418"/>
      <c r="KZL22" s="418"/>
      <c r="KZM22" s="418"/>
      <c r="KZN22" s="418"/>
      <c r="KZO22" s="418"/>
      <c r="KZP22" s="418"/>
      <c r="KZQ22" s="418"/>
      <c r="KZR22" s="418"/>
      <c r="KZS22" s="418"/>
      <c r="KZT22" s="418"/>
      <c r="KZU22" s="418"/>
      <c r="KZV22" s="418"/>
      <c r="KZW22" s="418"/>
      <c r="KZX22" s="418"/>
      <c r="KZY22" s="418"/>
      <c r="KZZ22" s="418"/>
      <c r="LAA22" s="418"/>
      <c r="LAB22" s="418"/>
      <c r="LAC22" s="418"/>
      <c r="LAD22" s="418"/>
      <c r="LAE22" s="418"/>
      <c r="LAF22" s="418"/>
      <c r="LAG22" s="418"/>
      <c r="LAH22" s="418"/>
      <c r="LAI22" s="418"/>
      <c r="LAJ22" s="418"/>
      <c r="LAK22" s="418"/>
      <c r="LAL22" s="418"/>
      <c r="LAM22" s="418"/>
      <c r="LAN22" s="418"/>
      <c r="LAO22" s="418"/>
      <c r="LAP22" s="418"/>
      <c r="LAQ22" s="418"/>
      <c r="LAR22" s="418"/>
      <c r="LAS22" s="418"/>
      <c r="LAT22" s="418"/>
      <c r="LAU22" s="418"/>
      <c r="LAV22" s="418"/>
      <c r="LAW22" s="418"/>
      <c r="LAX22" s="418"/>
      <c r="LAY22" s="418"/>
      <c r="LAZ22" s="418"/>
      <c r="LBA22" s="418"/>
      <c r="LBB22" s="418"/>
      <c r="LBC22" s="418"/>
      <c r="LBD22" s="418"/>
      <c r="LBE22" s="418"/>
      <c r="LBF22" s="418"/>
      <c r="LBG22" s="418"/>
      <c r="LBH22" s="418"/>
      <c r="LBI22" s="418"/>
      <c r="LBJ22" s="418"/>
      <c r="LBK22" s="418"/>
      <c r="LBL22" s="418"/>
      <c r="LBM22" s="418"/>
      <c r="LBN22" s="418"/>
      <c r="LBO22" s="418"/>
      <c r="LBP22" s="418"/>
      <c r="LBQ22" s="418"/>
      <c r="LBR22" s="418"/>
      <c r="LBS22" s="418"/>
      <c r="LBT22" s="418"/>
      <c r="LBU22" s="418"/>
      <c r="LBV22" s="418"/>
      <c r="LBW22" s="418"/>
      <c r="LBX22" s="418"/>
      <c r="LBY22" s="418"/>
      <c r="LBZ22" s="418"/>
      <c r="LCA22" s="418"/>
      <c r="LCB22" s="418"/>
      <c r="LCC22" s="418"/>
      <c r="LCD22" s="418"/>
      <c r="LCE22" s="418"/>
      <c r="LCF22" s="418"/>
      <c r="LCG22" s="418"/>
      <c r="LCH22" s="418"/>
      <c r="LCI22" s="418"/>
      <c r="LCJ22" s="418"/>
      <c r="LCK22" s="418"/>
      <c r="LCL22" s="418"/>
      <c r="LCM22" s="418"/>
      <c r="LCN22" s="418"/>
      <c r="LCO22" s="418"/>
      <c r="LCP22" s="418"/>
      <c r="LCQ22" s="418"/>
      <c r="LCR22" s="418"/>
      <c r="LCS22" s="418"/>
      <c r="LCT22" s="418"/>
      <c r="LCU22" s="418"/>
      <c r="LCV22" s="418"/>
      <c r="LCW22" s="418"/>
      <c r="LCX22" s="418"/>
      <c r="LCY22" s="418"/>
      <c r="LCZ22" s="418"/>
      <c r="LDA22" s="418"/>
      <c r="LDB22" s="418"/>
      <c r="LDC22" s="418"/>
      <c r="LDD22" s="418"/>
      <c r="LDE22" s="418"/>
      <c r="LDF22" s="418"/>
      <c r="LDG22" s="418"/>
      <c r="LDH22" s="418"/>
      <c r="LDI22" s="418"/>
      <c r="LDJ22" s="418"/>
      <c r="LDK22" s="418"/>
      <c r="LDL22" s="418"/>
      <c r="LDM22" s="418"/>
      <c r="LDN22" s="418"/>
      <c r="LDO22" s="418"/>
      <c r="LDP22" s="418"/>
      <c r="LDQ22" s="418"/>
      <c r="LDR22" s="418"/>
      <c r="LDS22" s="418"/>
      <c r="LDT22" s="418"/>
      <c r="LDU22" s="418"/>
      <c r="LDV22" s="418"/>
      <c r="LDW22" s="418"/>
      <c r="LDX22" s="418"/>
      <c r="LDY22" s="418"/>
      <c r="LDZ22" s="418"/>
      <c r="LEA22" s="418"/>
      <c r="LEB22" s="418"/>
      <c r="LEC22" s="418"/>
      <c r="LED22" s="418"/>
      <c r="LEE22" s="418"/>
      <c r="LEF22" s="418"/>
      <c r="LEG22" s="418"/>
      <c r="LEH22" s="418"/>
      <c r="LEI22" s="418"/>
      <c r="LEJ22" s="418"/>
      <c r="LEK22" s="418"/>
      <c r="LEL22" s="418"/>
      <c r="LEM22" s="418"/>
      <c r="LEN22" s="418"/>
      <c r="LEO22" s="418"/>
      <c r="LEP22" s="418"/>
      <c r="LEQ22" s="418"/>
      <c r="LER22" s="418"/>
      <c r="LES22" s="418"/>
      <c r="LET22" s="418"/>
      <c r="LEU22" s="418"/>
      <c r="LEV22" s="418"/>
      <c r="LEW22" s="418"/>
      <c r="LEX22" s="418"/>
      <c r="LEY22" s="418"/>
      <c r="LEZ22" s="418"/>
      <c r="LFA22" s="418"/>
      <c r="LFB22" s="418"/>
      <c r="LFC22" s="418"/>
      <c r="LFD22" s="418"/>
      <c r="LFE22" s="418"/>
      <c r="LFF22" s="418"/>
      <c r="LFG22" s="418"/>
      <c r="LFH22" s="418"/>
      <c r="LFI22" s="418"/>
      <c r="LFJ22" s="418"/>
      <c r="LFK22" s="418"/>
      <c r="LFL22" s="418"/>
      <c r="LFM22" s="418"/>
      <c r="LFN22" s="418"/>
      <c r="LFO22" s="418"/>
      <c r="LFP22" s="418"/>
      <c r="LFQ22" s="418"/>
      <c r="LFR22" s="418"/>
      <c r="LFS22" s="418"/>
      <c r="LFT22" s="418"/>
      <c r="LFU22" s="418"/>
      <c r="LFV22" s="418"/>
      <c r="LFW22" s="418"/>
      <c r="LFX22" s="418"/>
      <c r="LFY22" s="418"/>
      <c r="LFZ22" s="418"/>
      <c r="LGA22" s="418"/>
      <c r="LGB22" s="418"/>
      <c r="LGC22" s="418"/>
      <c r="LGD22" s="418"/>
      <c r="LGE22" s="418"/>
      <c r="LGF22" s="418"/>
      <c r="LGG22" s="418"/>
      <c r="LGH22" s="418"/>
      <c r="LGI22" s="418"/>
      <c r="LGJ22" s="418"/>
      <c r="LGK22" s="418"/>
      <c r="LGL22" s="418"/>
      <c r="LGM22" s="418"/>
      <c r="LGN22" s="418"/>
      <c r="LGO22" s="418"/>
      <c r="LGP22" s="418"/>
      <c r="LGQ22" s="418"/>
      <c r="LGR22" s="418"/>
      <c r="LGS22" s="418"/>
      <c r="LGT22" s="418"/>
      <c r="LGU22" s="418"/>
      <c r="LGV22" s="418"/>
      <c r="LGW22" s="418"/>
      <c r="LGX22" s="418"/>
      <c r="LGY22" s="418"/>
      <c r="LGZ22" s="418"/>
      <c r="LHA22" s="418"/>
      <c r="LHB22" s="418"/>
      <c r="LHC22" s="418"/>
      <c r="LHD22" s="418"/>
      <c r="LHE22" s="418"/>
      <c r="LHF22" s="418"/>
      <c r="LHG22" s="418"/>
      <c r="LHH22" s="418"/>
      <c r="LHI22" s="418"/>
      <c r="LHJ22" s="418"/>
      <c r="LHK22" s="418"/>
      <c r="LHL22" s="418"/>
      <c r="LHM22" s="418"/>
      <c r="LHN22" s="418"/>
      <c r="LHO22" s="418"/>
      <c r="LHP22" s="418"/>
      <c r="LHQ22" s="418"/>
      <c r="LHR22" s="418"/>
      <c r="LHS22" s="418"/>
      <c r="LHT22" s="418"/>
      <c r="LHU22" s="418"/>
      <c r="LHV22" s="418"/>
      <c r="LHW22" s="418"/>
      <c r="LHX22" s="418"/>
      <c r="LHY22" s="418"/>
      <c r="LHZ22" s="418"/>
      <c r="LIA22" s="418"/>
      <c r="LIB22" s="418"/>
      <c r="LIC22" s="418"/>
      <c r="LID22" s="418"/>
      <c r="LIE22" s="418"/>
      <c r="LIF22" s="418"/>
      <c r="LIG22" s="418"/>
      <c r="LIH22" s="418"/>
      <c r="LII22" s="418"/>
      <c r="LIJ22" s="418"/>
      <c r="LIK22" s="418"/>
      <c r="LIL22" s="418"/>
      <c r="LIM22" s="418"/>
      <c r="LIN22" s="418"/>
      <c r="LIO22" s="418"/>
      <c r="LIP22" s="418"/>
      <c r="LIQ22" s="418"/>
      <c r="LIR22" s="418"/>
      <c r="LIS22" s="418"/>
      <c r="LIT22" s="418"/>
      <c r="LIU22" s="418"/>
      <c r="LIV22" s="418"/>
      <c r="LIW22" s="418"/>
      <c r="LIX22" s="418"/>
      <c r="LIY22" s="418"/>
      <c r="LIZ22" s="418"/>
      <c r="LJA22" s="418"/>
      <c r="LJB22" s="418"/>
      <c r="LJC22" s="418"/>
      <c r="LJD22" s="418"/>
      <c r="LJE22" s="418"/>
      <c r="LJF22" s="418"/>
      <c r="LJG22" s="418"/>
      <c r="LJH22" s="418"/>
      <c r="LJI22" s="418"/>
      <c r="LJJ22" s="418"/>
      <c r="LJK22" s="418"/>
      <c r="LJL22" s="418"/>
      <c r="LJM22" s="418"/>
      <c r="LJN22" s="418"/>
      <c r="LJO22" s="418"/>
      <c r="LJP22" s="418"/>
      <c r="LJQ22" s="418"/>
      <c r="LJR22" s="418"/>
      <c r="LJS22" s="418"/>
      <c r="LJT22" s="418"/>
      <c r="LJU22" s="418"/>
      <c r="LJV22" s="418"/>
      <c r="LJW22" s="418"/>
      <c r="LJX22" s="418"/>
      <c r="LJY22" s="418"/>
      <c r="LJZ22" s="418"/>
      <c r="LKA22" s="418"/>
      <c r="LKB22" s="418"/>
      <c r="LKC22" s="418"/>
      <c r="LKD22" s="418"/>
      <c r="LKE22" s="418"/>
      <c r="LKF22" s="418"/>
      <c r="LKG22" s="418"/>
      <c r="LKH22" s="418"/>
      <c r="LKI22" s="418"/>
      <c r="LKJ22" s="418"/>
      <c r="LKK22" s="418"/>
      <c r="LKL22" s="418"/>
      <c r="LKM22" s="418"/>
      <c r="LKN22" s="418"/>
      <c r="LKO22" s="418"/>
      <c r="LKP22" s="418"/>
      <c r="LKQ22" s="418"/>
      <c r="LKR22" s="418"/>
      <c r="LKS22" s="418"/>
      <c r="LKT22" s="418"/>
      <c r="LKU22" s="418"/>
      <c r="LKV22" s="418"/>
      <c r="LKW22" s="418"/>
      <c r="LKX22" s="418"/>
      <c r="LKY22" s="418"/>
      <c r="LKZ22" s="418"/>
      <c r="LLA22" s="418"/>
      <c r="LLB22" s="418"/>
      <c r="LLC22" s="418"/>
      <c r="LLD22" s="418"/>
      <c r="LLE22" s="418"/>
      <c r="LLF22" s="418"/>
      <c r="LLG22" s="418"/>
      <c r="LLH22" s="418"/>
      <c r="LLI22" s="418"/>
      <c r="LLJ22" s="418"/>
      <c r="LLK22" s="418"/>
      <c r="LLL22" s="418"/>
      <c r="LLM22" s="418"/>
      <c r="LLN22" s="418"/>
      <c r="LLO22" s="418"/>
      <c r="LLP22" s="418"/>
      <c r="LLQ22" s="418"/>
      <c r="LLR22" s="418"/>
      <c r="LLS22" s="418"/>
      <c r="LLT22" s="418"/>
      <c r="LLU22" s="418"/>
      <c r="LLV22" s="418"/>
      <c r="LLW22" s="418"/>
      <c r="LLX22" s="418"/>
      <c r="LLY22" s="418"/>
      <c r="LLZ22" s="418"/>
      <c r="LMA22" s="418"/>
      <c r="LMB22" s="418"/>
      <c r="LMC22" s="418"/>
      <c r="LMD22" s="418"/>
      <c r="LME22" s="418"/>
      <c r="LMF22" s="418"/>
      <c r="LMG22" s="418"/>
      <c r="LMH22" s="418"/>
      <c r="LMI22" s="418"/>
      <c r="LMJ22" s="418"/>
      <c r="LMK22" s="418"/>
      <c r="LML22" s="418"/>
      <c r="LMM22" s="418"/>
      <c r="LMN22" s="418"/>
      <c r="LMO22" s="418"/>
      <c r="LMP22" s="418"/>
      <c r="LMQ22" s="418"/>
      <c r="LMR22" s="418"/>
      <c r="LMS22" s="418"/>
      <c r="LMT22" s="418"/>
      <c r="LMU22" s="418"/>
      <c r="LMV22" s="418"/>
      <c r="LMW22" s="418"/>
      <c r="LMX22" s="418"/>
      <c r="LMY22" s="418"/>
      <c r="LMZ22" s="418"/>
      <c r="LNA22" s="418"/>
      <c r="LNB22" s="418"/>
      <c r="LNC22" s="418"/>
      <c r="LND22" s="418"/>
      <c r="LNE22" s="418"/>
      <c r="LNF22" s="418"/>
      <c r="LNG22" s="418"/>
      <c r="LNH22" s="418"/>
      <c r="LNI22" s="418"/>
      <c r="LNJ22" s="418"/>
      <c r="LNK22" s="418"/>
      <c r="LNL22" s="418"/>
      <c r="LNM22" s="418"/>
      <c r="LNN22" s="418"/>
      <c r="LNO22" s="418"/>
      <c r="LNP22" s="418"/>
      <c r="LNQ22" s="418"/>
      <c r="LNR22" s="418"/>
      <c r="LNS22" s="418"/>
      <c r="LNT22" s="418"/>
      <c r="LNU22" s="418"/>
      <c r="LNV22" s="418"/>
      <c r="LNW22" s="418"/>
      <c r="LNX22" s="418"/>
      <c r="LNY22" s="418"/>
      <c r="LNZ22" s="418"/>
      <c r="LOA22" s="418"/>
      <c r="LOB22" s="418"/>
      <c r="LOC22" s="418"/>
      <c r="LOD22" s="418"/>
      <c r="LOE22" s="418"/>
      <c r="LOF22" s="418"/>
      <c r="LOG22" s="418"/>
      <c r="LOH22" s="418"/>
      <c r="LOI22" s="418"/>
      <c r="LOJ22" s="418"/>
      <c r="LOK22" s="418"/>
      <c r="LOL22" s="418"/>
      <c r="LOM22" s="418"/>
      <c r="LON22" s="418"/>
      <c r="LOO22" s="418"/>
      <c r="LOP22" s="418"/>
      <c r="LOQ22" s="418"/>
      <c r="LOR22" s="418"/>
      <c r="LOS22" s="418"/>
      <c r="LOT22" s="418"/>
      <c r="LOU22" s="418"/>
      <c r="LOV22" s="418"/>
      <c r="LOW22" s="418"/>
      <c r="LOX22" s="418"/>
      <c r="LOY22" s="418"/>
      <c r="LOZ22" s="418"/>
      <c r="LPA22" s="418"/>
      <c r="LPB22" s="418"/>
      <c r="LPC22" s="418"/>
      <c r="LPD22" s="418"/>
      <c r="LPE22" s="418"/>
      <c r="LPF22" s="418"/>
      <c r="LPG22" s="418"/>
      <c r="LPH22" s="418"/>
      <c r="LPI22" s="418"/>
      <c r="LPJ22" s="418"/>
      <c r="LPK22" s="418"/>
      <c r="LPL22" s="418"/>
      <c r="LPM22" s="418"/>
      <c r="LPN22" s="418"/>
      <c r="LPO22" s="418"/>
      <c r="LPP22" s="418"/>
      <c r="LPQ22" s="418"/>
      <c r="LPR22" s="418"/>
      <c r="LPS22" s="418"/>
      <c r="LPT22" s="418"/>
      <c r="LPU22" s="418"/>
      <c r="LPV22" s="418"/>
      <c r="LPW22" s="418"/>
      <c r="LPX22" s="418"/>
      <c r="LPY22" s="418"/>
      <c r="LPZ22" s="418"/>
      <c r="LQA22" s="418"/>
      <c r="LQB22" s="418"/>
      <c r="LQC22" s="418"/>
      <c r="LQD22" s="418"/>
      <c r="LQE22" s="418"/>
      <c r="LQF22" s="418"/>
      <c r="LQG22" s="418"/>
      <c r="LQH22" s="418"/>
      <c r="LQI22" s="418"/>
      <c r="LQJ22" s="418"/>
      <c r="LQK22" s="418"/>
      <c r="LQL22" s="418"/>
      <c r="LQM22" s="418"/>
      <c r="LQN22" s="418"/>
      <c r="LQO22" s="418"/>
      <c r="LQP22" s="418"/>
      <c r="LQQ22" s="418"/>
      <c r="LQR22" s="418"/>
      <c r="LQS22" s="418"/>
      <c r="LQT22" s="418"/>
      <c r="LQU22" s="418"/>
      <c r="LQV22" s="418"/>
      <c r="LQW22" s="418"/>
      <c r="LQX22" s="418"/>
      <c r="LQY22" s="418"/>
      <c r="LQZ22" s="418"/>
      <c r="LRA22" s="418"/>
      <c r="LRB22" s="418"/>
      <c r="LRC22" s="418"/>
      <c r="LRD22" s="418"/>
      <c r="LRE22" s="418"/>
      <c r="LRF22" s="418"/>
      <c r="LRG22" s="418"/>
      <c r="LRH22" s="418"/>
      <c r="LRI22" s="418"/>
      <c r="LRJ22" s="418"/>
      <c r="LRK22" s="418"/>
      <c r="LRL22" s="418"/>
      <c r="LRM22" s="418"/>
      <c r="LRN22" s="418"/>
      <c r="LRO22" s="418"/>
      <c r="LRP22" s="418"/>
      <c r="LRQ22" s="418"/>
      <c r="LRR22" s="418"/>
      <c r="LRS22" s="418"/>
      <c r="LRT22" s="418"/>
      <c r="LRU22" s="418"/>
      <c r="LRV22" s="418"/>
      <c r="LRW22" s="418"/>
      <c r="LRX22" s="418"/>
      <c r="LRY22" s="418"/>
      <c r="LRZ22" s="418"/>
      <c r="LSA22" s="418"/>
      <c r="LSB22" s="418"/>
      <c r="LSC22" s="418"/>
      <c r="LSD22" s="418"/>
      <c r="LSE22" s="418"/>
      <c r="LSF22" s="418"/>
      <c r="LSG22" s="418"/>
      <c r="LSH22" s="418"/>
      <c r="LSI22" s="418"/>
      <c r="LSJ22" s="418"/>
      <c r="LSK22" s="418"/>
      <c r="LSL22" s="418"/>
      <c r="LSM22" s="418"/>
      <c r="LSN22" s="418"/>
      <c r="LSO22" s="418"/>
      <c r="LSP22" s="418"/>
      <c r="LSQ22" s="418"/>
      <c r="LSR22" s="418"/>
      <c r="LSS22" s="418"/>
      <c r="LST22" s="418"/>
      <c r="LSU22" s="418"/>
      <c r="LSV22" s="418"/>
      <c r="LSW22" s="418"/>
      <c r="LSX22" s="418"/>
      <c r="LSY22" s="418"/>
      <c r="LSZ22" s="418"/>
      <c r="LTA22" s="418"/>
      <c r="LTB22" s="418"/>
      <c r="LTC22" s="418"/>
      <c r="LTD22" s="418"/>
      <c r="LTE22" s="418"/>
      <c r="LTF22" s="418"/>
      <c r="LTG22" s="418"/>
      <c r="LTH22" s="418"/>
      <c r="LTI22" s="418"/>
      <c r="LTJ22" s="418"/>
      <c r="LTK22" s="418"/>
      <c r="LTL22" s="418"/>
      <c r="LTM22" s="418"/>
      <c r="LTN22" s="418"/>
      <c r="LTO22" s="418"/>
      <c r="LTP22" s="418"/>
      <c r="LTQ22" s="418"/>
      <c r="LTR22" s="418"/>
      <c r="LTS22" s="418"/>
      <c r="LTT22" s="418"/>
      <c r="LTU22" s="418"/>
      <c r="LTV22" s="418"/>
      <c r="LTW22" s="418"/>
      <c r="LTX22" s="418"/>
      <c r="LTY22" s="418"/>
      <c r="LTZ22" s="418"/>
      <c r="LUA22" s="418"/>
      <c r="LUB22" s="418"/>
      <c r="LUC22" s="418"/>
      <c r="LUD22" s="418"/>
      <c r="LUE22" s="418"/>
      <c r="LUF22" s="418"/>
      <c r="LUG22" s="418"/>
      <c r="LUH22" s="418"/>
      <c r="LUI22" s="418"/>
      <c r="LUJ22" s="418"/>
      <c r="LUK22" s="418"/>
      <c r="LUL22" s="418"/>
      <c r="LUM22" s="418"/>
      <c r="LUN22" s="418"/>
      <c r="LUO22" s="418"/>
      <c r="LUP22" s="418"/>
      <c r="LUQ22" s="418"/>
      <c r="LUR22" s="418"/>
      <c r="LUS22" s="418"/>
      <c r="LUT22" s="418"/>
      <c r="LUU22" s="418"/>
      <c r="LUV22" s="418"/>
      <c r="LUW22" s="418"/>
      <c r="LUX22" s="418"/>
      <c r="LUY22" s="418"/>
      <c r="LUZ22" s="418"/>
      <c r="LVA22" s="418"/>
      <c r="LVB22" s="418"/>
      <c r="LVC22" s="418"/>
      <c r="LVD22" s="418"/>
      <c r="LVE22" s="418"/>
      <c r="LVF22" s="418"/>
      <c r="LVG22" s="418"/>
      <c r="LVH22" s="418"/>
      <c r="LVI22" s="418"/>
      <c r="LVJ22" s="418"/>
      <c r="LVK22" s="418"/>
      <c r="LVL22" s="418"/>
      <c r="LVM22" s="418"/>
      <c r="LVN22" s="418"/>
      <c r="LVO22" s="418"/>
      <c r="LVP22" s="418"/>
      <c r="LVQ22" s="418"/>
      <c r="LVR22" s="418"/>
      <c r="LVS22" s="418"/>
      <c r="LVT22" s="418"/>
      <c r="LVU22" s="418"/>
      <c r="LVV22" s="418"/>
      <c r="LVW22" s="418"/>
      <c r="LVX22" s="418"/>
      <c r="LVY22" s="418"/>
      <c r="LVZ22" s="418"/>
      <c r="LWA22" s="418"/>
      <c r="LWB22" s="418"/>
      <c r="LWC22" s="418"/>
      <c r="LWD22" s="418"/>
      <c r="LWE22" s="418"/>
      <c r="LWF22" s="418"/>
      <c r="LWG22" s="418"/>
      <c r="LWH22" s="418"/>
      <c r="LWI22" s="418"/>
      <c r="LWJ22" s="418"/>
      <c r="LWK22" s="418"/>
      <c r="LWL22" s="418"/>
      <c r="LWM22" s="418"/>
      <c r="LWN22" s="418"/>
      <c r="LWO22" s="418"/>
      <c r="LWP22" s="418"/>
      <c r="LWQ22" s="418"/>
      <c r="LWR22" s="418"/>
      <c r="LWS22" s="418"/>
      <c r="LWT22" s="418"/>
      <c r="LWU22" s="418"/>
      <c r="LWV22" s="418"/>
      <c r="LWW22" s="418"/>
      <c r="LWX22" s="418"/>
      <c r="LWY22" s="418"/>
      <c r="LWZ22" s="418"/>
      <c r="LXA22" s="418"/>
      <c r="LXB22" s="418"/>
      <c r="LXC22" s="418"/>
      <c r="LXD22" s="418"/>
      <c r="LXE22" s="418"/>
      <c r="LXF22" s="418"/>
      <c r="LXG22" s="418"/>
      <c r="LXH22" s="418"/>
      <c r="LXI22" s="418"/>
      <c r="LXJ22" s="418"/>
      <c r="LXK22" s="418"/>
      <c r="LXL22" s="418"/>
      <c r="LXM22" s="418"/>
      <c r="LXN22" s="418"/>
      <c r="LXO22" s="418"/>
      <c r="LXP22" s="418"/>
      <c r="LXQ22" s="418"/>
      <c r="LXR22" s="418"/>
      <c r="LXS22" s="418"/>
      <c r="LXT22" s="418"/>
      <c r="LXU22" s="418"/>
      <c r="LXV22" s="418"/>
      <c r="LXW22" s="418"/>
      <c r="LXX22" s="418"/>
      <c r="LXY22" s="418"/>
      <c r="LXZ22" s="418"/>
      <c r="LYA22" s="418"/>
      <c r="LYB22" s="418"/>
      <c r="LYC22" s="418"/>
      <c r="LYD22" s="418"/>
      <c r="LYE22" s="418"/>
      <c r="LYF22" s="418"/>
      <c r="LYG22" s="418"/>
      <c r="LYH22" s="418"/>
      <c r="LYI22" s="418"/>
      <c r="LYJ22" s="418"/>
      <c r="LYK22" s="418"/>
      <c r="LYL22" s="418"/>
      <c r="LYM22" s="418"/>
      <c r="LYN22" s="418"/>
      <c r="LYO22" s="418"/>
      <c r="LYP22" s="418"/>
      <c r="LYQ22" s="418"/>
      <c r="LYR22" s="418"/>
      <c r="LYS22" s="418"/>
      <c r="LYT22" s="418"/>
      <c r="LYU22" s="418"/>
      <c r="LYV22" s="418"/>
      <c r="LYW22" s="418"/>
      <c r="LYX22" s="418"/>
      <c r="LYY22" s="418"/>
      <c r="LYZ22" s="418"/>
      <c r="LZA22" s="418"/>
      <c r="LZB22" s="418"/>
      <c r="LZC22" s="418"/>
      <c r="LZD22" s="418"/>
      <c r="LZE22" s="418"/>
      <c r="LZF22" s="418"/>
      <c r="LZG22" s="418"/>
      <c r="LZH22" s="418"/>
      <c r="LZI22" s="418"/>
      <c r="LZJ22" s="418"/>
      <c r="LZK22" s="418"/>
      <c r="LZL22" s="418"/>
      <c r="LZM22" s="418"/>
      <c r="LZN22" s="418"/>
      <c r="LZO22" s="418"/>
      <c r="LZP22" s="418"/>
      <c r="LZQ22" s="418"/>
      <c r="LZR22" s="418"/>
      <c r="LZS22" s="418"/>
      <c r="LZT22" s="418"/>
      <c r="LZU22" s="418"/>
      <c r="LZV22" s="418"/>
      <c r="LZW22" s="418"/>
      <c r="LZX22" s="418"/>
      <c r="LZY22" s="418"/>
      <c r="LZZ22" s="418"/>
      <c r="MAA22" s="418"/>
      <c r="MAB22" s="418"/>
      <c r="MAC22" s="418"/>
      <c r="MAD22" s="418"/>
      <c r="MAE22" s="418"/>
      <c r="MAF22" s="418"/>
      <c r="MAG22" s="418"/>
      <c r="MAH22" s="418"/>
      <c r="MAI22" s="418"/>
      <c r="MAJ22" s="418"/>
      <c r="MAK22" s="418"/>
      <c r="MAL22" s="418"/>
      <c r="MAM22" s="418"/>
      <c r="MAN22" s="418"/>
      <c r="MAO22" s="418"/>
      <c r="MAP22" s="418"/>
      <c r="MAQ22" s="418"/>
      <c r="MAR22" s="418"/>
      <c r="MAS22" s="418"/>
      <c r="MAT22" s="418"/>
      <c r="MAU22" s="418"/>
      <c r="MAV22" s="418"/>
      <c r="MAW22" s="418"/>
      <c r="MAX22" s="418"/>
      <c r="MAY22" s="418"/>
      <c r="MAZ22" s="418"/>
      <c r="MBA22" s="418"/>
      <c r="MBB22" s="418"/>
      <c r="MBC22" s="418"/>
      <c r="MBD22" s="418"/>
      <c r="MBE22" s="418"/>
      <c r="MBF22" s="418"/>
      <c r="MBG22" s="418"/>
      <c r="MBH22" s="418"/>
      <c r="MBI22" s="418"/>
      <c r="MBJ22" s="418"/>
      <c r="MBK22" s="418"/>
      <c r="MBL22" s="418"/>
      <c r="MBM22" s="418"/>
      <c r="MBN22" s="418"/>
      <c r="MBO22" s="418"/>
      <c r="MBP22" s="418"/>
      <c r="MBQ22" s="418"/>
      <c r="MBR22" s="418"/>
      <c r="MBS22" s="418"/>
      <c r="MBT22" s="418"/>
      <c r="MBU22" s="418"/>
      <c r="MBV22" s="418"/>
      <c r="MBW22" s="418"/>
      <c r="MBX22" s="418"/>
      <c r="MBY22" s="418"/>
      <c r="MBZ22" s="418"/>
      <c r="MCA22" s="418"/>
      <c r="MCB22" s="418"/>
      <c r="MCC22" s="418"/>
      <c r="MCD22" s="418"/>
      <c r="MCE22" s="418"/>
      <c r="MCF22" s="418"/>
      <c r="MCG22" s="418"/>
      <c r="MCH22" s="418"/>
      <c r="MCI22" s="418"/>
      <c r="MCJ22" s="418"/>
      <c r="MCK22" s="418"/>
      <c r="MCL22" s="418"/>
      <c r="MCM22" s="418"/>
      <c r="MCN22" s="418"/>
      <c r="MCO22" s="418"/>
      <c r="MCP22" s="418"/>
      <c r="MCQ22" s="418"/>
      <c r="MCR22" s="418"/>
      <c r="MCS22" s="418"/>
      <c r="MCT22" s="418"/>
      <c r="MCU22" s="418"/>
      <c r="MCV22" s="418"/>
      <c r="MCW22" s="418"/>
      <c r="MCX22" s="418"/>
      <c r="MCY22" s="418"/>
      <c r="MCZ22" s="418"/>
      <c r="MDA22" s="418"/>
      <c r="MDB22" s="418"/>
      <c r="MDC22" s="418"/>
      <c r="MDD22" s="418"/>
      <c r="MDE22" s="418"/>
      <c r="MDF22" s="418"/>
      <c r="MDG22" s="418"/>
      <c r="MDH22" s="418"/>
      <c r="MDI22" s="418"/>
      <c r="MDJ22" s="418"/>
      <c r="MDK22" s="418"/>
      <c r="MDL22" s="418"/>
      <c r="MDM22" s="418"/>
      <c r="MDN22" s="418"/>
      <c r="MDO22" s="418"/>
      <c r="MDP22" s="418"/>
      <c r="MDQ22" s="418"/>
      <c r="MDR22" s="418"/>
      <c r="MDS22" s="418"/>
      <c r="MDT22" s="418"/>
      <c r="MDU22" s="418"/>
      <c r="MDV22" s="418"/>
      <c r="MDW22" s="418"/>
      <c r="MDX22" s="418"/>
      <c r="MDY22" s="418"/>
      <c r="MDZ22" s="418"/>
      <c r="MEA22" s="418"/>
      <c r="MEB22" s="418"/>
      <c r="MEC22" s="418"/>
      <c r="MED22" s="418"/>
      <c r="MEE22" s="418"/>
      <c r="MEF22" s="418"/>
      <c r="MEG22" s="418"/>
      <c r="MEH22" s="418"/>
      <c r="MEI22" s="418"/>
      <c r="MEJ22" s="418"/>
      <c r="MEK22" s="418"/>
      <c r="MEL22" s="418"/>
      <c r="MEM22" s="418"/>
      <c r="MEN22" s="418"/>
      <c r="MEO22" s="418"/>
      <c r="MEP22" s="418"/>
      <c r="MEQ22" s="418"/>
      <c r="MER22" s="418"/>
      <c r="MES22" s="418"/>
      <c r="MET22" s="418"/>
      <c r="MEU22" s="418"/>
      <c r="MEV22" s="418"/>
      <c r="MEW22" s="418"/>
      <c r="MEX22" s="418"/>
      <c r="MEY22" s="418"/>
      <c r="MEZ22" s="418"/>
      <c r="MFA22" s="418"/>
      <c r="MFB22" s="418"/>
      <c r="MFC22" s="418"/>
      <c r="MFD22" s="418"/>
      <c r="MFE22" s="418"/>
      <c r="MFF22" s="418"/>
      <c r="MFG22" s="418"/>
      <c r="MFH22" s="418"/>
      <c r="MFI22" s="418"/>
      <c r="MFJ22" s="418"/>
      <c r="MFK22" s="418"/>
      <c r="MFL22" s="418"/>
      <c r="MFM22" s="418"/>
      <c r="MFN22" s="418"/>
      <c r="MFO22" s="418"/>
      <c r="MFP22" s="418"/>
      <c r="MFQ22" s="418"/>
      <c r="MFR22" s="418"/>
      <c r="MFS22" s="418"/>
      <c r="MFT22" s="418"/>
      <c r="MFU22" s="418"/>
      <c r="MFV22" s="418"/>
      <c r="MFW22" s="418"/>
      <c r="MFX22" s="418"/>
      <c r="MFY22" s="418"/>
      <c r="MFZ22" s="418"/>
      <c r="MGA22" s="418"/>
      <c r="MGB22" s="418"/>
      <c r="MGC22" s="418"/>
      <c r="MGD22" s="418"/>
      <c r="MGE22" s="418"/>
      <c r="MGF22" s="418"/>
      <c r="MGG22" s="418"/>
      <c r="MGH22" s="418"/>
      <c r="MGI22" s="418"/>
      <c r="MGJ22" s="418"/>
      <c r="MGK22" s="418"/>
      <c r="MGL22" s="418"/>
      <c r="MGM22" s="418"/>
      <c r="MGN22" s="418"/>
      <c r="MGO22" s="418"/>
      <c r="MGP22" s="418"/>
      <c r="MGQ22" s="418"/>
      <c r="MGR22" s="418"/>
      <c r="MGS22" s="418"/>
      <c r="MGT22" s="418"/>
      <c r="MGU22" s="418"/>
      <c r="MGV22" s="418"/>
      <c r="MGW22" s="418"/>
      <c r="MGX22" s="418"/>
      <c r="MGY22" s="418"/>
      <c r="MGZ22" s="418"/>
      <c r="MHA22" s="418"/>
      <c r="MHB22" s="418"/>
      <c r="MHC22" s="418"/>
      <c r="MHD22" s="418"/>
      <c r="MHE22" s="418"/>
      <c r="MHF22" s="418"/>
      <c r="MHG22" s="418"/>
      <c r="MHH22" s="418"/>
      <c r="MHI22" s="418"/>
      <c r="MHJ22" s="418"/>
      <c r="MHK22" s="418"/>
      <c r="MHL22" s="418"/>
      <c r="MHM22" s="418"/>
      <c r="MHN22" s="418"/>
      <c r="MHO22" s="418"/>
      <c r="MHP22" s="418"/>
      <c r="MHQ22" s="418"/>
      <c r="MHR22" s="418"/>
      <c r="MHS22" s="418"/>
      <c r="MHT22" s="418"/>
      <c r="MHU22" s="418"/>
      <c r="MHV22" s="418"/>
      <c r="MHW22" s="418"/>
      <c r="MHX22" s="418"/>
      <c r="MHY22" s="418"/>
      <c r="MHZ22" s="418"/>
      <c r="MIA22" s="418"/>
      <c r="MIB22" s="418"/>
      <c r="MIC22" s="418"/>
      <c r="MID22" s="418"/>
      <c r="MIE22" s="418"/>
      <c r="MIF22" s="418"/>
      <c r="MIG22" s="418"/>
      <c r="MIH22" s="418"/>
      <c r="MII22" s="418"/>
      <c r="MIJ22" s="418"/>
      <c r="MIK22" s="418"/>
      <c r="MIL22" s="418"/>
      <c r="MIM22" s="418"/>
      <c r="MIN22" s="418"/>
      <c r="MIO22" s="418"/>
      <c r="MIP22" s="418"/>
      <c r="MIQ22" s="418"/>
      <c r="MIR22" s="418"/>
      <c r="MIS22" s="418"/>
      <c r="MIT22" s="418"/>
      <c r="MIU22" s="418"/>
      <c r="MIV22" s="418"/>
      <c r="MIW22" s="418"/>
      <c r="MIX22" s="418"/>
      <c r="MIY22" s="418"/>
      <c r="MIZ22" s="418"/>
      <c r="MJA22" s="418"/>
      <c r="MJB22" s="418"/>
      <c r="MJC22" s="418"/>
      <c r="MJD22" s="418"/>
      <c r="MJE22" s="418"/>
      <c r="MJF22" s="418"/>
      <c r="MJG22" s="418"/>
      <c r="MJH22" s="418"/>
      <c r="MJI22" s="418"/>
      <c r="MJJ22" s="418"/>
      <c r="MJK22" s="418"/>
      <c r="MJL22" s="418"/>
      <c r="MJM22" s="418"/>
      <c r="MJN22" s="418"/>
      <c r="MJO22" s="418"/>
      <c r="MJP22" s="418"/>
      <c r="MJQ22" s="418"/>
      <c r="MJR22" s="418"/>
      <c r="MJS22" s="418"/>
      <c r="MJT22" s="418"/>
      <c r="MJU22" s="418"/>
      <c r="MJV22" s="418"/>
      <c r="MJW22" s="418"/>
      <c r="MJX22" s="418"/>
      <c r="MJY22" s="418"/>
      <c r="MJZ22" s="418"/>
      <c r="MKA22" s="418"/>
      <c r="MKB22" s="418"/>
      <c r="MKC22" s="418"/>
      <c r="MKD22" s="418"/>
      <c r="MKE22" s="418"/>
      <c r="MKF22" s="418"/>
      <c r="MKG22" s="418"/>
      <c r="MKH22" s="418"/>
      <c r="MKI22" s="418"/>
      <c r="MKJ22" s="418"/>
      <c r="MKK22" s="418"/>
      <c r="MKL22" s="418"/>
      <c r="MKM22" s="418"/>
      <c r="MKN22" s="418"/>
      <c r="MKO22" s="418"/>
      <c r="MKP22" s="418"/>
      <c r="MKQ22" s="418"/>
      <c r="MKR22" s="418"/>
      <c r="MKS22" s="418"/>
      <c r="MKT22" s="418"/>
      <c r="MKU22" s="418"/>
      <c r="MKV22" s="418"/>
      <c r="MKW22" s="418"/>
      <c r="MKX22" s="418"/>
      <c r="MKY22" s="418"/>
      <c r="MKZ22" s="418"/>
      <c r="MLA22" s="418"/>
      <c r="MLB22" s="418"/>
      <c r="MLC22" s="418"/>
      <c r="MLD22" s="418"/>
      <c r="MLE22" s="418"/>
      <c r="MLF22" s="418"/>
      <c r="MLG22" s="418"/>
      <c r="MLH22" s="418"/>
      <c r="MLI22" s="418"/>
      <c r="MLJ22" s="418"/>
      <c r="MLK22" s="418"/>
      <c r="MLL22" s="418"/>
      <c r="MLM22" s="418"/>
      <c r="MLN22" s="418"/>
      <c r="MLO22" s="418"/>
      <c r="MLP22" s="418"/>
      <c r="MLQ22" s="418"/>
      <c r="MLR22" s="418"/>
      <c r="MLS22" s="418"/>
      <c r="MLT22" s="418"/>
      <c r="MLU22" s="418"/>
      <c r="MLV22" s="418"/>
      <c r="MLW22" s="418"/>
      <c r="MLX22" s="418"/>
      <c r="MLY22" s="418"/>
      <c r="MLZ22" s="418"/>
      <c r="MMA22" s="418"/>
      <c r="MMB22" s="418"/>
      <c r="MMC22" s="418"/>
      <c r="MMD22" s="418"/>
      <c r="MME22" s="418"/>
      <c r="MMF22" s="418"/>
      <c r="MMG22" s="418"/>
      <c r="MMH22" s="418"/>
      <c r="MMI22" s="418"/>
      <c r="MMJ22" s="418"/>
      <c r="MMK22" s="418"/>
      <c r="MML22" s="418"/>
      <c r="MMM22" s="418"/>
      <c r="MMN22" s="418"/>
      <c r="MMO22" s="418"/>
      <c r="MMP22" s="418"/>
      <c r="MMQ22" s="418"/>
      <c r="MMR22" s="418"/>
      <c r="MMS22" s="418"/>
      <c r="MMT22" s="418"/>
      <c r="MMU22" s="418"/>
      <c r="MMV22" s="418"/>
      <c r="MMW22" s="418"/>
      <c r="MMX22" s="418"/>
      <c r="MMY22" s="418"/>
      <c r="MMZ22" s="418"/>
      <c r="MNA22" s="418"/>
      <c r="MNB22" s="418"/>
      <c r="MNC22" s="418"/>
      <c r="MND22" s="418"/>
      <c r="MNE22" s="418"/>
      <c r="MNF22" s="418"/>
      <c r="MNG22" s="418"/>
      <c r="MNH22" s="418"/>
      <c r="MNI22" s="418"/>
      <c r="MNJ22" s="418"/>
      <c r="MNK22" s="418"/>
      <c r="MNL22" s="418"/>
      <c r="MNM22" s="418"/>
      <c r="MNN22" s="418"/>
      <c r="MNO22" s="418"/>
      <c r="MNP22" s="418"/>
      <c r="MNQ22" s="418"/>
      <c r="MNR22" s="418"/>
      <c r="MNS22" s="418"/>
      <c r="MNT22" s="418"/>
      <c r="MNU22" s="418"/>
      <c r="MNV22" s="418"/>
      <c r="MNW22" s="418"/>
      <c r="MNX22" s="418"/>
      <c r="MNY22" s="418"/>
      <c r="MNZ22" s="418"/>
      <c r="MOA22" s="418"/>
      <c r="MOB22" s="418"/>
      <c r="MOC22" s="418"/>
      <c r="MOD22" s="418"/>
      <c r="MOE22" s="418"/>
      <c r="MOF22" s="418"/>
      <c r="MOG22" s="418"/>
      <c r="MOH22" s="418"/>
      <c r="MOI22" s="418"/>
      <c r="MOJ22" s="418"/>
      <c r="MOK22" s="418"/>
      <c r="MOL22" s="418"/>
      <c r="MOM22" s="418"/>
      <c r="MON22" s="418"/>
      <c r="MOO22" s="418"/>
      <c r="MOP22" s="418"/>
      <c r="MOQ22" s="418"/>
      <c r="MOR22" s="418"/>
      <c r="MOS22" s="418"/>
      <c r="MOT22" s="418"/>
      <c r="MOU22" s="418"/>
      <c r="MOV22" s="418"/>
      <c r="MOW22" s="418"/>
      <c r="MOX22" s="418"/>
      <c r="MOY22" s="418"/>
      <c r="MOZ22" s="418"/>
      <c r="MPA22" s="418"/>
      <c r="MPB22" s="418"/>
      <c r="MPC22" s="418"/>
      <c r="MPD22" s="418"/>
      <c r="MPE22" s="418"/>
      <c r="MPF22" s="418"/>
      <c r="MPG22" s="418"/>
      <c r="MPH22" s="418"/>
      <c r="MPI22" s="418"/>
      <c r="MPJ22" s="418"/>
      <c r="MPK22" s="418"/>
      <c r="MPL22" s="418"/>
      <c r="MPM22" s="418"/>
      <c r="MPN22" s="418"/>
      <c r="MPO22" s="418"/>
      <c r="MPP22" s="418"/>
      <c r="MPQ22" s="418"/>
      <c r="MPR22" s="418"/>
      <c r="MPS22" s="418"/>
      <c r="MPT22" s="418"/>
      <c r="MPU22" s="418"/>
      <c r="MPV22" s="418"/>
      <c r="MPW22" s="418"/>
      <c r="MPX22" s="418"/>
      <c r="MPY22" s="418"/>
      <c r="MPZ22" s="418"/>
      <c r="MQA22" s="418"/>
      <c r="MQB22" s="418"/>
      <c r="MQC22" s="418"/>
      <c r="MQD22" s="418"/>
      <c r="MQE22" s="418"/>
      <c r="MQF22" s="418"/>
      <c r="MQG22" s="418"/>
      <c r="MQH22" s="418"/>
      <c r="MQI22" s="418"/>
      <c r="MQJ22" s="418"/>
      <c r="MQK22" s="418"/>
      <c r="MQL22" s="418"/>
      <c r="MQM22" s="418"/>
      <c r="MQN22" s="418"/>
      <c r="MQO22" s="418"/>
      <c r="MQP22" s="418"/>
      <c r="MQQ22" s="418"/>
      <c r="MQR22" s="418"/>
      <c r="MQS22" s="418"/>
      <c r="MQT22" s="418"/>
      <c r="MQU22" s="418"/>
      <c r="MQV22" s="418"/>
      <c r="MQW22" s="418"/>
      <c r="MQX22" s="418"/>
      <c r="MQY22" s="418"/>
      <c r="MQZ22" s="418"/>
      <c r="MRA22" s="418"/>
      <c r="MRB22" s="418"/>
      <c r="MRC22" s="418"/>
      <c r="MRD22" s="418"/>
      <c r="MRE22" s="418"/>
      <c r="MRF22" s="418"/>
      <c r="MRG22" s="418"/>
      <c r="MRH22" s="418"/>
      <c r="MRI22" s="418"/>
      <c r="MRJ22" s="418"/>
      <c r="MRK22" s="418"/>
      <c r="MRL22" s="418"/>
      <c r="MRM22" s="418"/>
      <c r="MRN22" s="418"/>
      <c r="MRO22" s="418"/>
      <c r="MRP22" s="418"/>
      <c r="MRQ22" s="418"/>
      <c r="MRR22" s="418"/>
      <c r="MRS22" s="418"/>
      <c r="MRT22" s="418"/>
      <c r="MRU22" s="418"/>
      <c r="MRV22" s="418"/>
      <c r="MRW22" s="418"/>
      <c r="MRX22" s="418"/>
      <c r="MRY22" s="418"/>
      <c r="MRZ22" s="418"/>
      <c r="MSA22" s="418"/>
      <c r="MSB22" s="418"/>
      <c r="MSC22" s="418"/>
      <c r="MSD22" s="418"/>
      <c r="MSE22" s="418"/>
      <c r="MSF22" s="418"/>
      <c r="MSG22" s="418"/>
      <c r="MSH22" s="418"/>
      <c r="MSI22" s="418"/>
      <c r="MSJ22" s="418"/>
      <c r="MSK22" s="418"/>
      <c r="MSL22" s="418"/>
      <c r="MSM22" s="418"/>
      <c r="MSN22" s="418"/>
      <c r="MSO22" s="418"/>
      <c r="MSP22" s="418"/>
      <c r="MSQ22" s="418"/>
      <c r="MSR22" s="418"/>
      <c r="MSS22" s="418"/>
      <c r="MST22" s="418"/>
      <c r="MSU22" s="418"/>
      <c r="MSV22" s="418"/>
      <c r="MSW22" s="418"/>
      <c r="MSX22" s="418"/>
      <c r="MSY22" s="418"/>
      <c r="MSZ22" s="418"/>
      <c r="MTA22" s="418"/>
      <c r="MTB22" s="418"/>
      <c r="MTC22" s="418"/>
      <c r="MTD22" s="418"/>
      <c r="MTE22" s="418"/>
      <c r="MTF22" s="418"/>
      <c r="MTG22" s="418"/>
      <c r="MTH22" s="418"/>
      <c r="MTI22" s="418"/>
      <c r="MTJ22" s="418"/>
      <c r="MTK22" s="418"/>
      <c r="MTL22" s="418"/>
      <c r="MTM22" s="418"/>
      <c r="MTN22" s="418"/>
      <c r="MTO22" s="418"/>
      <c r="MTP22" s="418"/>
      <c r="MTQ22" s="418"/>
      <c r="MTR22" s="418"/>
      <c r="MTS22" s="418"/>
      <c r="MTT22" s="418"/>
      <c r="MTU22" s="418"/>
      <c r="MTV22" s="418"/>
      <c r="MTW22" s="418"/>
      <c r="MTX22" s="418"/>
      <c r="MTY22" s="418"/>
      <c r="MTZ22" s="418"/>
      <c r="MUA22" s="418"/>
      <c r="MUB22" s="418"/>
      <c r="MUC22" s="418"/>
      <c r="MUD22" s="418"/>
      <c r="MUE22" s="418"/>
      <c r="MUF22" s="418"/>
      <c r="MUG22" s="418"/>
      <c r="MUH22" s="418"/>
      <c r="MUI22" s="418"/>
      <c r="MUJ22" s="418"/>
      <c r="MUK22" s="418"/>
      <c r="MUL22" s="418"/>
      <c r="MUM22" s="418"/>
      <c r="MUN22" s="418"/>
      <c r="MUO22" s="418"/>
      <c r="MUP22" s="418"/>
      <c r="MUQ22" s="418"/>
      <c r="MUR22" s="418"/>
      <c r="MUS22" s="418"/>
      <c r="MUT22" s="418"/>
      <c r="MUU22" s="418"/>
      <c r="MUV22" s="418"/>
      <c r="MUW22" s="418"/>
      <c r="MUX22" s="418"/>
      <c r="MUY22" s="418"/>
      <c r="MUZ22" s="418"/>
      <c r="MVA22" s="418"/>
      <c r="MVB22" s="418"/>
      <c r="MVC22" s="418"/>
      <c r="MVD22" s="418"/>
      <c r="MVE22" s="418"/>
      <c r="MVF22" s="418"/>
      <c r="MVG22" s="418"/>
      <c r="MVH22" s="418"/>
      <c r="MVI22" s="418"/>
      <c r="MVJ22" s="418"/>
      <c r="MVK22" s="418"/>
      <c r="MVL22" s="418"/>
      <c r="MVM22" s="418"/>
      <c r="MVN22" s="418"/>
      <c r="MVO22" s="418"/>
      <c r="MVP22" s="418"/>
      <c r="MVQ22" s="418"/>
      <c r="MVR22" s="418"/>
      <c r="MVS22" s="418"/>
      <c r="MVT22" s="418"/>
      <c r="MVU22" s="418"/>
      <c r="MVV22" s="418"/>
      <c r="MVW22" s="418"/>
      <c r="MVX22" s="418"/>
      <c r="MVY22" s="418"/>
      <c r="MVZ22" s="418"/>
      <c r="MWA22" s="418"/>
      <c r="MWB22" s="418"/>
      <c r="MWC22" s="418"/>
      <c r="MWD22" s="418"/>
      <c r="MWE22" s="418"/>
      <c r="MWF22" s="418"/>
      <c r="MWG22" s="418"/>
      <c r="MWH22" s="418"/>
      <c r="MWI22" s="418"/>
      <c r="MWJ22" s="418"/>
      <c r="MWK22" s="418"/>
      <c r="MWL22" s="418"/>
      <c r="MWM22" s="418"/>
      <c r="MWN22" s="418"/>
      <c r="MWO22" s="418"/>
      <c r="MWP22" s="418"/>
      <c r="MWQ22" s="418"/>
      <c r="MWR22" s="418"/>
      <c r="MWS22" s="418"/>
      <c r="MWT22" s="418"/>
      <c r="MWU22" s="418"/>
      <c r="MWV22" s="418"/>
      <c r="MWW22" s="418"/>
      <c r="MWX22" s="418"/>
      <c r="MWY22" s="418"/>
      <c r="MWZ22" s="418"/>
      <c r="MXA22" s="418"/>
      <c r="MXB22" s="418"/>
      <c r="MXC22" s="418"/>
      <c r="MXD22" s="418"/>
      <c r="MXE22" s="418"/>
      <c r="MXF22" s="418"/>
      <c r="MXG22" s="418"/>
      <c r="MXH22" s="418"/>
      <c r="MXI22" s="418"/>
      <c r="MXJ22" s="418"/>
      <c r="MXK22" s="418"/>
      <c r="MXL22" s="418"/>
      <c r="MXM22" s="418"/>
      <c r="MXN22" s="418"/>
      <c r="MXO22" s="418"/>
      <c r="MXP22" s="418"/>
      <c r="MXQ22" s="418"/>
      <c r="MXR22" s="418"/>
      <c r="MXS22" s="418"/>
      <c r="MXT22" s="418"/>
      <c r="MXU22" s="418"/>
      <c r="MXV22" s="418"/>
      <c r="MXW22" s="418"/>
      <c r="MXX22" s="418"/>
      <c r="MXY22" s="418"/>
      <c r="MXZ22" s="418"/>
      <c r="MYA22" s="418"/>
      <c r="MYB22" s="418"/>
      <c r="MYC22" s="418"/>
      <c r="MYD22" s="418"/>
      <c r="MYE22" s="418"/>
      <c r="MYF22" s="418"/>
      <c r="MYG22" s="418"/>
      <c r="MYH22" s="418"/>
      <c r="MYI22" s="418"/>
      <c r="MYJ22" s="418"/>
      <c r="MYK22" s="418"/>
      <c r="MYL22" s="418"/>
      <c r="MYM22" s="418"/>
      <c r="MYN22" s="418"/>
      <c r="MYO22" s="418"/>
      <c r="MYP22" s="418"/>
      <c r="MYQ22" s="418"/>
      <c r="MYR22" s="418"/>
      <c r="MYS22" s="418"/>
      <c r="MYT22" s="418"/>
      <c r="MYU22" s="418"/>
      <c r="MYV22" s="418"/>
      <c r="MYW22" s="418"/>
      <c r="MYX22" s="418"/>
      <c r="MYY22" s="418"/>
      <c r="MYZ22" s="418"/>
      <c r="MZA22" s="418"/>
      <c r="MZB22" s="418"/>
      <c r="MZC22" s="418"/>
      <c r="MZD22" s="418"/>
      <c r="MZE22" s="418"/>
      <c r="MZF22" s="418"/>
      <c r="MZG22" s="418"/>
      <c r="MZH22" s="418"/>
      <c r="MZI22" s="418"/>
      <c r="MZJ22" s="418"/>
      <c r="MZK22" s="418"/>
      <c r="MZL22" s="418"/>
      <c r="MZM22" s="418"/>
      <c r="MZN22" s="418"/>
      <c r="MZO22" s="418"/>
      <c r="MZP22" s="418"/>
      <c r="MZQ22" s="418"/>
      <c r="MZR22" s="418"/>
      <c r="MZS22" s="418"/>
      <c r="MZT22" s="418"/>
      <c r="MZU22" s="418"/>
      <c r="MZV22" s="418"/>
      <c r="MZW22" s="418"/>
      <c r="MZX22" s="418"/>
      <c r="MZY22" s="418"/>
      <c r="MZZ22" s="418"/>
      <c r="NAA22" s="418"/>
      <c r="NAB22" s="418"/>
      <c r="NAC22" s="418"/>
      <c r="NAD22" s="418"/>
      <c r="NAE22" s="418"/>
      <c r="NAF22" s="418"/>
      <c r="NAG22" s="418"/>
      <c r="NAH22" s="418"/>
      <c r="NAI22" s="418"/>
      <c r="NAJ22" s="418"/>
      <c r="NAK22" s="418"/>
      <c r="NAL22" s="418"/>
      <c r="NAM22" s="418"/>
      <c r="NAN22" s="418"/>
      <c r="NAO22" s="418"/>
      <c r="NAP22" s="418"/>
      <c r="NAQ22" s="418"/>
      <c r="NAR22" s="418"/>
      <c r="NAS22" s="418"/>
      <c r="NAT22" s="418"/>
      <c r="NAU22" s="418"/>
      <c r="NAV22" s="418"/>
      <c r="NAW22" s="418"/>
      <c r="NAX22" s="418"/>
      <c r="NAY22" s="418"/>
      <c r="NAZ22" s="418"/>
      <c r="NBA22" s="418"/>
      <c r="NBB22" s="418"/>
      <c r="NBC22" s="418"/>
      <c r="NBD22" s="418"/>
      <c r="NBE22" s="418"/>
      <c r="NBF22" s="418"/>
      <c r="NBG22" s="418"/>
      <c r="NBH22" s="418"/>
      <c r="NBI22" s="418"/>
      <c r="NBJ22" s="418"/>
      <c r="NBK22" s="418"/>
      <c r="NBL22" s="418"/>
      <c r="NBM22" s="418"/>
      <c r="NBN22" s="418"/>
      <c r="NBO22" s="418"/>
      <c r="NBP22" s="418"/>
      <c r="NBQ22" s="418"/>
      <c r="NBR22" s="418"/>
      <c r="NBS22" s="418"/>
      <c r="NBT22" s="418"/>
      <c r="NBU22" s="418"/>
      <c r="NBV22" s="418"/>
      <c r="NBW22" s="418"/>
      <c r="NBX22" s="418"/>
      <c r="NBY22" s="418"/>
      <c r="NBZ22" s="418"/>
      <c r="NCA22" s="418"/>
      <c r="NCB22" s="418"/>
      <c r="NCC22" s="418"/>
      <c r="NCD22" s="418"/>
      <c r="NCE22" s="418"/>
      <c r="NCF22" s="418"/>
      <c r="NCG22" s="418"/>
      <c r="NCH22" s="418"/>
      <c r="NCI22" s="418"/>
      <c r="NCJ22" s="418"/>
      <c r="NCK22" s="418"/>
      <c r="NCL22" s="418"/>
      <c r="NCM22" s="418"/>
      <c r="NCN22" s="418"/>
      <c r="NCO22" s="418"/>
      <c r="NCP22" s="418"/>
      <c r="NCQ22" s="418"/>
      <c r="NCR22" s="418"/>
      <c r="NCS22" s="418"/>
      <c r="NCT22" s="418"/>
      <c r="NCU22" s="418"/>
      <c r="NCV22" s="418"/>
      <c r="NCW22" s="418"/>
      <c r="NCX22" s="418"/>
      <c r="NCY22" s="418"/>
      <c r="NCZ22" s="418"/>
      <c r="NDA22" s="418"/>
      <c r="NDB22" s="418"/>
      <c r="NDC22" s="418"/>
      <c r="NDD22" s="418"/>
      <c r="NDE22" s="418"/>
      <c r="NDF22" s="418"/>
      <c r="NDG22" s="418"/>
      <c r="NDH22" s="418"/>
      <c r="NDI22" s="418"/>
      <c r="NDJ22" s="418"/>
      <c r="NDK22" s="418"/>
      <c r="NDL22" s="418"/>
      <c r="NDM22" s="418"/>
      <c r="NDN22" s="418"/>
      <c r="NDO22" s="418"/>
      <c r="NDP22" s="418"/>
      <c r="NDQ22" s="418"/>
      <c r="NDR22" s="418"/>
      <c r="NDS22" s="418"/>
      <c r="NDT22" s="418"/>
      <c r="NDU22" s="418"/>
      <c r="NDV22" s="418"/>
      <c r="NDW22" s="418"/>
      <c r="NDX22" s="418"/>
      <c r="NDY22" s="418"/>
      <c r="NDZ22" s="418"/>
      <c r="NEA22" s="418"/>
      <c r="NEB22" s="418"/>
      <c r="NEC22" s="418"/>
      <c r="NED22" s="418"/>
      <c r="NEE22" s="418"/>
      <c r="NEF22" s="418"/>
      <c r="NEG22" s="418"/>
      <c r="NEH22" s="418"/>
      <c r="NEI22" s="418"/>
      <c r="NEJ22" s="418"/>
      <c r="NEK22" s="418"/>
      <c r="NEL22" s="418"/>
      <c r="NEM22" s="418"/>
      <c r="NEN22" s="418"/>
      <c r="NEO22" s="418"/>
      <c r="NEP22" s="418"/>
      <c r="NEQ22" s="418"/>
      <c r="NER22" s="418"/>
      <c r="NES22" s="418"/>
      <c r="NET22" s="418"/>
      <c r="NEU22" s="418"/>
      <c r="NEV22" s="418"/>
      <c r="NEW22" s="418"/>
      <c r="NEX22" s="418"/>
      <c r="NEY22" s="418"/>
      <c r="NEZ22" s="418"/>
      <c r="NFA22" s="418"/>
      <c r="NFB22" s="418"/>
      <c r="NFC22" s="418"/>
      <c r="NFD22" s="418"/>
      <c r="NFE22" s="418"/>
      <c r="NFF22" s="418"/>
      <c r="NFG22" s="418"/>
      <c r="NFH22" s="418"/>
      <c r="NFI22" s="418"/>
      <c r="NFJ22" s="418"/>
      <c r="NFK22" s="418"/>
      <c r="NFL22" s="418"/>
      <c r="NFM22" s="418"/>
      <c r="NFN22" s="418"/>
      <c r="NFO22" s="418"/>
      <c r="NFP22" s="418"/>
      <c r="NFQ22" s="418"/>
      <c r="NFR22" s="418"/>
      <c r="NFS22" s="418"/>
      <c r="NFT22" s="418"/>
      <c r="NFU22" s="418"/>
      <c r="NFV22" s="418"/>
      <c r="NFW22" s="418"/>
      <c r="NFX22" s="418"/>
      <c r="NFY22" s="418"/>
      <c r="NFZ22" s="418"/>
      <c r="NGA22" s="418"/>
      <c r="NGB22" s="418"/>
      <c r="NGC22" s="418"/>
      <c r="NGD22" s="418"/>
      <c r="NGE22" s="418"/>
      <c r="NGF22" s="418"/>
      <c r="NGG22" s="418"/>
      <c r="NGH22" s="418"/>
      <c r="NGI22" s="418"/>
      <c r="NGJ22" s="418"/>
      <c r="NGK22" s="418"/>
      <c r="NGL22" s="418"/>
      <c r="NGM22" s="418"/>
      <c r="NGN22" s="418"/>
      <c r="NGO22" s="418"/>
      <c r="NGP22" s="418"/>
      <c r="NGQ22" s="418"/>
      <c r="NGR22" s="418"/>
      <c r="NGS22" s="418"/>
      <c r="NGT22" s="418"/>
      <c r="NGU22" s="418"/>
      <c r="NGV22" s="418"/>
      <c r="NGW22" s="418"/>
      <c r="NGX22" s="418"/>
      <c r="NGY22" s="418"/>
      <c r="NGZ22" s="418"/>
      <c r="NHA22" s="418"/>
      <c r="NHB22" s="418"/>
      <c r="NHC22" s="418"/>
      <c r="NHD22" s="418"/>
      <c r="NHE22" s="418"/>
      <c r="NHF22" s="418"/>
      <c r="NHG22" s="418"/>
      <c r="NHH22" s="418"/>
      <c r="NHI22" s="418"/>
      <c r="NHJ22" s="418"/>
      <c r="NHK22" s="418"/>
      <c r="NHL22" s="418"/>
      <c r="NHM22" s="418"/>
      <c r="NHN22" s="418"/>
      <c r="NHO22" s="418"/>
      <c r="NHP22" s="418"/>
      <c r="NHQ22" s="418"/>
      <c r="NHR22" s="418"/>
      <c r="NHS22" s="418"/>
      <c r="NHT22" s="418"/>
      <c r="NHU22" s="418"/>
      <c r="NHV22" s="418"/>
      <c r="NHW22" s="418"/>
      <c r="NHX22" s="418"/>
      <c r="NHY22" s="418"/>
      <c r="NHZ22" s="418"/>
      <c r="NIA22" s="418"/>
      <c r="NIB22" s="418"/>
      <c r="NIC22" s="418"/>
      <c r="NID22" s="418"/>
      <c r="NIE22" s="418"/>
      <c r="NIF22" s="418"/>
      <c r="NIG22" s="418"/>
      <c r="NIH22" s="418"/>
      <c r="NII22" s="418"/>
      <c r="NIJ22" s="418"/>
      <c r="NIK22" s="418"/>
      <c r="NIL22" s="418"/>
      <c r="NIM22" s="418"/>
      <c r="NIN22" s="418"/>
      <c r="NIO22" s="418"/>
      <c r="NIP22" s="418"/>
      <c r="NIQ22" s="418"/>
      <c r="NIR22" s="418"/>
      <c r="NIS22" s="418"/>
      <c r="NIT22" s="418"/>
      <c r="NIU22" s="418"/>
      <c r="NIV22" s="418"/>
      <c r="NIW22" s="418"/>
      <c r="NIX22" s="418"/>
      <c r="NIY22" s="418"/>
      <c r="NIZ22" s="418"/>
      <c r="NJA22" s="418"/>
      <c r="NJB22" s="418"/>
      <c r="NJC22" s="418"/>
      <c r="NJD22" s="418"/>
      <c r="NJE22" s="418"/>
      <c r="NJF22" s="418"/>
      <c r="NJG22" s="418"/>
      <c r="NJH22" s="418"/>
      <c r="NJI22" s="418"/>
      <c r="NJJ22" s="418"/>
      <c r="NJK22" s="418"/>
      <c r="NJL22" s="418"/>
      <c r="NJM22" s="418"/>
      <c r="NJN22" s="418"/>
      <c r="NJO22" s="418"/>
      <c r="NJP22" s="418"/>
      <c r="NJQ22" s="418"/>
      <c r="NJR22" s="418"/>
      <c r="NJS22" s="418"/>
      <c r="NJT22" s="418"/>
      <c r="NJU22" s="418"/>
      <c r="NJV22" s="418"/>
      <c r="NJW22" s="418"/>
      <c r="NJX22" s="418"/>
      <c r="NJY22" s="418"/>
      <c r="NJZ22" s="418"/>
      <c r="NKA22" s="418"/>
      <c r="NKB22" s="418"/>
      <c r="NKC22" s="418"/>
      <c r="NKD22" s="418"/>
      <c r="NKE22" s="418"/>
      <c r="NKF22" s="418"/>
      <c r="NKG22" s="418"/>
      <c r="NKH22" s="418"/>
      <c r="NKI22" s="418"/>
      <c r="NKJ22" s="418"/>
      <c r="NKK22" s="418"/>
      <c r="NKL22" s="418"/>
      <c r="NKM22" s="418"/>
      <c r="NKN22" s="418"/>
      <c r="NKO22" s="418"/>
      <c r="NKP22" s="418"/>
      <c r="NKQ22" s="418"/>
      <c r="NKR22" s="418"/>
      <c r="NKS22" s="418"/>
      <c r="NKT22" s="418"/>
      <c r="NKU22" s="418"/>
      <c r="NKV22" s="418"/>
      <c r="NKW22" s="418"/>
      <c r="NKX22" s="418"/>
      <c r="NKY22" s="418"/>
      <c r="NKZ22" s="418"/>
      <c r="NLA22" s="418"/>
      <c r="NLB22" s="418"/>
      <c r="NLC22" s="418"/>
      <c r="NLD22" s="418"/>
      <c r="NLE22" s="418"/>
      <c r="NLF22" s="418"/>
      <c r="NLG22" s="418"/>
      <c r="NLH22" s="418"/>
      <c r="NLI22" s="418"/>
      <c r="NLJ22" s="418"/>
      <c r="NLK22" s="418"/>
      <c r="NLL22" s="418"/>
      <c r="NLM22" s="418"/>
      <c r="NLN22" s="418"/>
      <c r="NLO22" s="418"/>
      <c r="NLP22" s="418"/>
      <c r="NLQ22" s="418"/>
      <c r="NLR22" s="418"/>
      <c r="NLS22" s="418"/>
      <c r="NLT22" s="418"/>
      <c r="NLU22" s="418"/>
      <c r="NLV22" s="418"/>
      <c r="NLW22" s="418"/>
      <c r="NLX22" s="418"/>
      <c r="NLY22" s="418"/>
      <c r="NLZ22" s="418"/>
      <c r="NMA22" s="418"/>
      <c r="NMB22" s="418"/>
      <c r="NMC22" s="418"/>
      <c r="NMD22" s="418"/>
      <c r="NME22" s="418"/>
      <c r="NMF22" s="418"/>
      <c r="NMG22" s="418"/>
      <c r="NMH22" s="418"/>
      <c r="NMI22" s="418"/>
      <c r="NMJ22" s="418"/>
      <c r="NMK22" s="418"/>
      <c r="NML22" s="418"/>
      <c r="NMM22" s="418"/>
      <c r="NMN22" s="418"/>
      <c r="NMO22" s="418"/>
      <c r="NMP22" s="418"/>
      <c r="NMQ22" s="418"/>
      <c r="NMR22" s="418"/>
      <c r="NMS22" s="418"/>
      <c r="NMT22" s="418"/>
      <c r="NMU22" s="418"/>
      <c r="NMV22" s="418"/>
      <c r="NMW22" s="418"/>
      <c r="NMX22" s="418"/>
      <c r="NMY22" s="418"/>
      <c r="NMZ22" s="418"/>
      <c r="NNA22" s="418"/>
      <c r="NNB22" s="418"/>
      <c r="NNC22" s="418"/>
      <c r="NND22" s="418"/>
      <c r="NNE22" s="418"/>
      <c r="NNF22" s="418"/>
      <c r="NNG22" s="418"/>
      <c r="NNH22" s="418"/>
      <c r="NNI22" s="418"/>
      <c r="NNJ22" s="418"/>
      <c r="NNK22" s="418"/>
      <c r="NNL22" s="418"/>
      <c r="NNM22" s="418"/>
      <c r="NNN22" s="418"/>
      <c r="NNO22" s="418"/>
      <c r="NNP22" s="418"/>
      <c r="NNQ22" s="418"/>
      <c r="NNR22" s="418"/>
      <c r="NNS22" s="418"/>
      <c r="NNT22" s="418"/>
      <c r="NNU22" s="418"/>
      <c r="NNV22" s="418"/>
      <c r="NNW22" s="418"/>
      <c r="NNX22" s="418"/>
      <c r="NNY22" s="418"/>
      <c r="NNZ22" s="418"/>
      <c r="NOA22" s="418"/>
      <c r="NOB22" s="418"/>
      <c r="NOC22" s="418"/>
      <c r="NOD22" s="418"/>
      <c r="NOE22" s="418"/>
      <c r="NOF22" s="418"/>
      <c r="NOG22" s="418"/>
      <c r="NOH22" s="418"/>
      <c r="NOI22" s="418"/>
      <c r="NOJ22" s="418"/>
      <c r="NOK22" s="418"/>
      <c r="NOL22" s="418"/>
      <c r="NOM22" s="418"/>
      <c r="NON22" s="418"/>
      <c r="NOO22" s="418"/>
      <c r="NOP22" s="418"/>
      <c r="NOQ22" s="418"/>
      <c r="NOR22" s="418"/>
      <c r="NOS22" s="418"/>
      <c r="NOT22" s="418"/>
      <c r="NOU22" s="418"/>
      <c r="NOV22" s="418"/>
      <c r="NOW22" s="418"/>
      <c r="NOX22" s="418"/>
      <c r="NOY22" s="418"/>
      <c r="NOZ22" s="418"/>
      <c r="NPA22" s="418"/>
      <c r="NPB22" s="418"/>
      <c r="NPC22" s="418"/>
      <c r="NPD22" s="418"/>
      <c r="NPE22" s="418"/>
      <c r="NPF22" s="418"/>
      <c r="NPG22" s="418"/>
      <c r="NPH22" s="418"/>
      <c r="NPI22" s="418"/>
      <c r="NPJ22" s="418"/>
      <c r="NPK22" s="418"/>
      <c r="NPL22" s="418"/>
      <c r="NPM22" s="418"/>
      <c r="NPN22" s="418"/>
      <c r="NPO22" s="418"/>
      <c r="NPP22" s="418"/>
      <c r="NPQ22" s="418"/>
      <c r="NPR22" s="418"/>
      <c r="NPS22" s="418"/>
      <c r="NPT22" s="418"/>
      <c r="NPU22" s="418"/>
      <c r="NPV22" s="418"/>
      <c r="NPW22" s="418"/>
      <c r="NPX22" s="418"/>
      <c r="NPY22" s="418"/>
      <c r="NPZ22" s="418"/>
      <c r="NQA22" s="418"/>
      <c r="NQB22" s="418"/>
      <c r="NQC22" s="418"/>
      <c r="NQD22" s="418"/>
      <c r="NQE22" s="418"/>
      <c r="NQF22" s="418"/>
      <c r="NQG22" s="418"/>
      <c r="NQH22" s="418"/>
      <c r="NQI22" s="418"/>
      <c r="NQJ22" s="418"/>
      <c r="NQK22" s="418"/>
      <c r="NQL22" s="418"/>
      <c r="NQM22" s="418"/>
      <c r="NQN22" s="418"/>
      <c r="NQO22" s="418"/>
      <c r="NQP22" s="418"/>
      <c r="NQQ22" s="418"/>
      <c r="NQR22" s="418"/>
      <c r="NQS22" s="418"/>
      <c r="NQT22" s="418"/>
      <c r="NQU22" s="418"/>
      <c r="NQV22" s="418"/>
      <c r="NQW22" s="418"/>
      <c r="NQX22" s="418"/>
      <c r="NQY22" s="418"/>
      <c r="NQZ22" s="418"/>
      <c r="NRA22" s="418"/>
      <c r="NRB22" s="418"/>
      <c r="NRC22" s="418"/>
      <c r="NRD22" s="418"/>
      <c r="NRE22" s="418"/>
      <c r="NRF22" s="418"/>
      <c r="NRG22" s="418"/>
      <c r="NRH22" s="418"/>
      <c r="NRI22" s="418"/>
      <c r="NRJ22" s="418"/>
      <c r="NRK22" s="418"/>
      <c r="NRL22" s="418"/>
      <c r="NRM22" s="418"/>
      <c r="NRN22" s="418"/>
      <c r="NRO22" s="418"/>
      <c r="NRP22" s="418"/>
      <c r="NRQ22" s="418"/>
      <c r="NRR22" s="418"/>
      <c r="NRS22" s="418"/>
      <c r="NRT22" s="418"/>
      <c r="NRU22" s="418"/>
      <c r="NRV22" s="418"/>
      <c r="NRW22" s="418"/>
      <c r="NRX22" s="418"/>
      <c r="NRY22" s="418"/>
      <c r="NRZ22" s="418"/>
      <c r="NSA22" s="418"/>
      <c r="NSB22" s="418"/>
      <c r="NSC22" s="418"/>
      <c r="NSD22" s="418"/>
      <c r="NSE22" s="418"/>
      <c r="NSF22" s="418"/>
      <c r="NSG22" s="418"/>
      <c r="NSH22" s="418"/>
      <c r="NSI22" s="418"/>
      <c r="NSJ22" s="418"/>
      <c r="NSK22" s="418"/>
      <c r="NSL22" s="418"/>
      <c r="NSM22" s="418"/>
      <c r="NSN22" s="418"/>
      <c r="NSO22" s="418"/>
      <c r="NSP22" s="418"/>
      <c r="NSQ22" s="418"/>
      <c r="NSR22" s="418"/>
      <c r="NSS22" s="418"/>
      <c r="NST22" s="418"/>
      <c r="NSU22" s="418"/>
      <c r="NSV22" s="418"/>
      <c r="NSW22" s="418"/>
      <c r="NSX22" s="418"/>
      <c r="NSY22" s="418"/>
      <c r="NSZ22" s="418"/>
      <c r="NTA22" s="418"/>
      <c r="NTB22" s="418"/>
      <c r="NTC22" s="418"/>
      <c r="NTD22" s="418"/>
      <c r="NTE22" s="418"/>
      <c r="NTF22" s="418"/>
      <c r="NTG22" s="418"/>
      <c r="NTH22" s="418"/>
      <c r="NTI22" s="418"/>
      <c r="NTJ22" s="418"/>
      <c r="NTK22" s="418"/>
      <c r="NTL22" s="418"/>
      <c r="NTM22" s="418"/>
      <c r="NTN22" s="418"/>
      <c r="NTO22" s="418"/>
      <c r="NTP22" s="418"/>
      <c r="NTQ22" s="418"/>
      <c r="NTR22" s="418"/>
      <c r="NTS22" s="418"/>
      <c r="NTT22" s="418"/>
      <c r="NTU22" s="418"/>
      <c r="NTV22" s="418"/>
      <c r="NTW22" s="418"/>
      <c r="NTX22" s="418"/>
      <c r="NTY22" s="418"/>
      <c r="NTZ22" s="418"/>
      <c r="NUA22" s="418"/>
      <c r="NUB22" s="418"/>
      <c r="NUC22" s="418"/>
      <c r="NUD22" s="418"/>
      <c r="NUE22" s="418"/>
      <c r="NUF22" s="418"/>
      <c r="NUG22" s="418"/>
      <c r="NUH22" s="418"/>
      <c r="NUI22" s="418"/>
      <c r="NUJ22" s="418"/>
      <c r="NUK22" s="418"/>
      <c r="NUL22" s="418"/>
      <c r="NUM22" s="418"/>
      <c r="NUN22" s="418"/>
      <c r="NUO22" s="418"/>
      <c r="NUP22" s="418"/>
      <c r="NUQ22" s="418"/>
      <c r="NUR22" s="418"/>
      <c r="NUS22" s="418"/>
      <c r="NUT22" s="418"/>
      <c r="NUU22" s="418"/>
      <c r="NUV22" s="418"/>
      <c r="NUW22" s="418"/>
      <c r="NUX22" s="418"/>
      <c r="NUY22" s="418"/>
      <c r="NUZ22" s="418"/>
      <c r="NVA22" s="418"/>
      <c r="NVB22" s="418"/>
      <c r="NVC22" s="418"/>
      <c r="NVD22" s="418"/>
      <c r="NVE22" s="418"/>
      <c r="NVF22" s="418"/>
      <c r="NVG22" s="418"/>
      <c r="NVH22" s="418"/>
      <c r="NVI22" s="418"/>
      <c r="NVJ22" s="418"/>
      <c r="NVK22" s="418"/>
      <c r="NVL22" s="418"/>
      <c r="NVM22" s="418"/>
      <c r="NVN22" s="418"/>
      <c r="NVO22" s="418"/>
      <c r="NVP22" s="418"/>
      <c r="NVQ22" s="418"/>
      <c r="NVR22" s="418"/>
      <c r="NVS22" s="418"/>
      <c r="NVT22" s="418"/>
      <c r="NVU22" s="418"/>
      <c r="NVV22" s="418"/>
      <c r="NVW22" s="418"/>
      <c r="NVX22" s="418"/>
      <c r="NVY22" s="418"/>
      <c r="NVZ22" s="418"/>
      <c r="NWA22" s="418"/>
      <c r="NWB22" s="418"/>
      <c r="NWC22" s="418"/>
      <c r="NWD22" s="418"/>
      <c r="NWE22" s="418"/>
      <c r="NWF22" s="418"/>
      <c r="NWG22" s="418"/>
      <c r="NWH22" s="418"/>
      <c r="NWI22" s="418"/>
      <c r="NWJ22" s="418"/>
      <c r="NWK22" s="418"/>
      <c r="NWL22" s="418"/>
      <c r="NWM22" s="418"/>
      <c r="NWN22" s="418"/>
      <c r="NWO22" s="418"/>
      <c r="NWP22" s="418"/>
      <c r="NWQ22" s="418"/>
      <c r="NWR22" s="418"/>
      <c r="NWS22" s="418"/>
      <c r="NWT22" s="418"/>
      <c r="NWU22" s="418"/>
      <c r="NWV22" s="418"/>
      <c r="NWW22" s="418"/>
      <c r="NWX22" s="418"/>
      <c r="NWY22" s="418"/>
      <c r="NWZ22" s="418"/>
      <c r="NXA22" s="418"/>
      <c r="NXB22" s="418"/>
      <c r="NXC22" s="418"/>
      <c r="NXD22" s="418"/>
      <c r="NXE22" s="418"/>
      <c r="NXF22" s="418"/>
      <c r="NXG22" s="418"/>
      <c r="NXH22" s="418"/>
      <c r="NXI22" s="418"/>
      <c r="NXJ22" s="418"/>
      <c r="NXK22" s="418"/>
      <c r="NXL22" s="418"/>
      <c r="NXM22" s="418"/>
      <c r="NXN22" s="418"/>
      <c r="NXO22" s="418"/>
      <c r="NXP22" s="418"/>
      <c r="NXQ22" s="418"/>
      <c r="NXR22" s="418"/>
      <c r="NXS22" s="418"/>
      <c r="NXT22" s="418"/>
      <c r="NXU22" s="418"/>
      <c r="NXV22" s="418"/>
      <c r="NXW22" s="418"/>
      <c r="NXX22" s="418"/>
      <c r="NXY22" s="418"/>
      <c r="NXZ22" s="418"/>
      <c r="NYA22" s="418"/>
      <c r="NYB22" s="418"/>
      <c r="NYC22" s="418"/>
      <c r="NYD22" s="418"/>
      <c r="NYE22" s="418"/>
      <c r="NYF22" s="418"/>
      <c r="NYG22" s="418"/>
      <c r="NYH22" s="418"/>
      <c r="NYI22" s="418"/>
      <c r="NYJ22" s="418"/>
      <c r="NYK22" s="418"/>
      <c r="NYL22" s="418"/>
      <c r="NYM22" s="418"/>
      <c r="NYN22" s="418"/>
      <c r="NYO22" s="418"/>
      <c r="NYP22" s="418"/>
      <c r="NYQ22" s="418"/>
      <c r="NYR22" s="418"/>
      <c r="NYS22" s="418"/>
      <c r="NYT22" s="418"/>
      <c r="NYU22" s="418"/>
      <c r="NYV22" s="418"/>
      <c r="NYW22" s="418"/>
      <c r="NYX22" s="418"/>
      <c r="NYY22" s="418"/>
      <c r="NYZ22" s="418"/>
      <c r="NZA22" s="418"/>
      <c r="NZB22" s="418"/>
      <c r="NZC22" s="418"/>
      <c r="NZD22" s="418"/>
      <c r="NZE22" s="418"/>
      <c r="NZF22" s="418"/>
      <c r="NZG22" s="418"/>
      <c r="NZH22" s="418"/>
      <c r="NZI22" s="418"/>
      <c r="NZJ22" s="418"/>
      <c r="NZK22" s="418"/>
      <c r="NZL22" s="418"/>
      <c r="NZM22" s="418"/>
      <c r="NZN22" s="418"/>
      <c r="NZO22" s="418"/>
      <c r="NZP22" s="418"/>
      <c r="NZQ22" s="418"/>
      <c r="NZR22" s="418"/>
      <c r="NZS22" s="418"/>
      <c r="NZT22" s="418"/>
      <c r="NZU22" s="418"/>
      <c r="NZV22" s="418"/>
      <c r="NZW22" s="418"/>
      <c r="NZX22" s="418"/>
      <c r="NZY22" s="418"/>
      <c r="NZZ22" s="418"/>
      <c r="OAA22" s="418"/>
      <c r="OAB22" s="418"/>
      <c r="OAC22" s="418"/>
      <c r="OAD22" s="418"/>
      <c r="OAE22" s="418"/>
      <c r="OAF22" s="418"/>
      <c r="OAG22" s="418"/>
      <c r="OAH22" s="418"/>
      <c r="OAI22" s="418"/>
      <c r="OAJ22" s="418"/>
      <c r="OAK22" s="418"/>
      <c r="OAL22" s="418"/>
      <c r="OAM22" s="418"/>
      <c r="OAN22" s="418"/>
      <c r="OAO22" s="418"/>
      <c r="OAP22" s="418"/>
      <c r="OAQ22" s="418"/>
      <c r="OAR22" s="418"/>
      <c r="OAS22" s="418"/>
      <c r="OAT22" s="418"/>
      <c r="OAU22" s="418"/>
      <c r="OAV22" s="418"/>
      <c r="OAW22" s="418"/>
      <c r="OAX22" s="418"/>
      <c r="OAY22" s="418"/>
      <c r="OAZ22" s="418"/>
      <c r="OBA22" s="418"/>
      <c r="OBB22" s="418"/>
      <c r="OBC22" s="418"/>
      <c r="OBD22" s="418"/>
      <c r="OBE22" s="418"/>
      <c r="OBF22" s="418"/>
      <c r="OBG22" s="418"/>
      <c r="OBH22" s="418"/>
      <c r="OBI22" s="418"/>
      <c r="OBJ22" s="418"/>
      <c r="OBK22" s="418"/>
      <c r="OBL22" s="418"/>
      <c r="OBM22" s="418"/>
      <c r="OBN22" s="418"/>
      <c r="OBO22" s="418"/>
      <c r="OBP22" s="418"/>
      <c r="OBQ22" s="418"/>
      <c r="OBR22" s="418"/>
      <c r="OBS22" s="418"/>
      <c r="OBT22" s="418"/>
      <c r="OBU22" s="418"/>
      <c r="OBV22" s="418"/>
      <c r="OBW22" s="418"/>
      <c r="OBX22" s="418"/>
      <c r="OBY22" s="418"/>
      <c r="OBZ22" s="418"/>
      <c r="OCA22" s="418"/>
      <c r="OCB22" s="418"/>
      <c r="OCC22" s="418"/>
      <c r="OCD22" s="418"/>
      <c r="OCE22" s="418"/>
      <c r="OCF22" s="418"/>
      <c r="OCG22" s="418"/>
      <c r="OCH22" s="418"/>
      <c r="OCI22" s="418"/>
      <c r="OCJ22" s="418"/>
      <c r="OCK22" s="418"/>
      <c r="OCL22" s="418"/>
      <c r="OCM22" s="418"/>
      <c r="OCN22" s="418"/>
      <c r="OCO22" s="418"/>
      <c r="OCP22" s="418"/>
      <c r="OCQ22" s="418"/>
      <c r="OCR22" s="418"/>
      <c r="OCS22" s="418"/>
      <c r="OCT22" s="418"/>
      <c r="OCU22" s="418"/>
      <c r="OCV22" s="418"/>
      <c r="OCW22" s="418"/>
      <c r="OCX22" s="418"/>
      <c r="OCY22" s="418"/>
      <c r="OCZ22" s="418"/>
      <c r="ODA22" s="418"/>
      <c r="ODB22" s="418"/>
      <c r="ODC22" s="418"/>
      <c r="ODD22" s="418"/>
      <c r="ODE22" s="418"/>
      <c r="ODF22" s="418"/>
      <c r="ODG22" s="418"/>
      <c r="ODH22" s="418"/>
      <c r="ODI22" s="418"/>
      <c r="ODJ22" s="418"/>
      <c r="ODK22" s="418"/>
      <c r="ODL22" s="418"/>
      <c r="ODM22" s="418"/>
      <c r="ODN22" s="418"/>
      <c r="ODO22" s="418"/>
      <c r="ODP22" s="418"/>
      <c r="ODQ22" s="418"/>
      <c r="ODR22" s="418"/>
      <c r="ODS22" s="418"/>
      <c r="ODT22" s="418"/>
      <c r="ODU22" s="418"/>
      <c r="ODV22" s="418"/>
      <c r="ODW22" s="418"/>
      <c r="ODX22" s="418"/>
      <c r="ODY22" s="418"/>
      <c r="ODZ22" s="418"/>
      <c r="OEA22" s="418"/>
      <c r="OEB22" s="418"/>
      <c r="OEC22" s="418"/>
      <c r="OED22" s="418"/>
      <c r="OEE22" s="418"/>
      <c r="OEF22" s="418"/>
      <c r="OEG22" s="418"/>
      <c r="OEH22" s="418"/>
      <c r="OEI22" s="418"/>
      <c r="OEJ22" s="418"/>
      <c r="OEK22" s="418"/>
      <c r="OEL22" s="418"/>
      <c r="OEM22" s="418"/>
      <c r="OEN22" s="418"/>
      <c r="OEO22" s="418"/>
      <c r="OEP22" s="418"/>
      <c r="OEQ22" s="418"/>
      <c r="OER22" s="418"/>
      <c r="OES22" s="418"/>
      <c r="OET22" s="418"/>
      <c r="OEU22" s="418"/>
      <c r="OEV22" s="418"/>
      <c r="OEW22" s="418"/>
      <c r="OEX22" s="418"/>
      <c r="OEY22" s="418"/>
      <c r="OEZ22" s="418"/>
      <c r="OFA22" s="418"/>
      <c r="OFB22" s="418"/>
      <c r="OFC22" s="418"/>
      <c r="OFD22" s="418"/>
      <c r="OFE22" s="418"/>
      <c r="OFF22" s="418"/>
      <c r="OFG22" s="418"/>
      <c r="OFH22" s="418"/>
      <c r="OFI22" s="418"/>
      <c r="OFJ22" s="418"/>
      <c r="OFK22" s="418"/>
      <c r="OFL22" s="418"/>
      <c r="OFM22" s="418"/>
      <c r="OFN22" s="418"/>
      <c r="OFO22" s="418"/>
      <c r="OFP22" s="418"/>
      <c r="OFQ22" s="418"/>
      <c r="OFR22" s="418"/>
      <c r="OFS22" s="418"/>
      <c r="OFT22" s="418"/>
      <c r="OFU22" s="418"/>
      <c r="OFV22" s="418"/>
      <c r="OFW22" s="418"/>
      <c r="OFX22" s="418"/>
      <c r="OFY22" s="418"/>
      <c r="OFZ22" s="418"/>
      <c r="OGA22" s="418"/>
      <c r="OGB22" s="418"/>
      <c r="OGC22" s="418"/>
      <c r="OGD22" s="418"/>
      <c r="OGE22" s="418"/>
      <c r="OGF22" s="418"/>
      <c r="OGG22" s="418"/>
      <c r="OGH22" s="418"/>
      <c r="OGI22" s="418"/>
      <c r="OGJ22" s="418"/>
      <c r="OGK22" s="418"/>
      <c r="OGL22" s="418"/>
      <c r="OGM22" s="418"/>
      <c r="OGN22" s="418"/>
      <c r="OGO22" s="418"/>
      <c r="OGP22" s="418"/>
      <c r="OGQ22" s="418"/>
      <c r="OGR22" s="418"/>
      <c r="OGS22" s="418"/>
      <c r="OGT22" s="418"/>
      <c r="OGU22" s="418"/>
      <c r="OGV22" s="418"/>
      <c r="OGW22" s="418"/>
      <c r="OGX22" s="418"/>
      <c r="OGY22" s="418"/>
      <c r="OGZ22" s="418"/>
      <c r="OHA22" s="418"/>
      <c r="OHB22" s="418"/>
      <c r="OHC22" s="418"/>
      <c r="OHD22" s="418"/>
      <c r="OHE22" s="418"/>
      <c r="OHF22" s="418"/>
      <c r="OHG22" s="418"/>
      <c r="OHH22" s="418"/>
      <c r="OHI22" s="418"/>
      <c r="OHJ22" s="418"/>
      <c r="OHK22" s="418"/>
      <c r="OHL22" s="418"/>
      <c r="OHM22" s="418"/>
      <c r="OHN22" s="418"/>
      <c r="OHO22" s="418"/>
      <c r="OHP22" s="418"/>
      <c r="OHQ22" s="418"/>
      <c r="OHR22" s="418"/>
      <c r="OHS22" s="418"/>
      <c r="OHT22" s="418"/>
      <c r="OHU22" s="418"/>
      <c r="OHV22" s="418"/>
      <c r="OHW22" s="418"/>
      <c r="OHX22" s="418"/>
      <c r="OHY22" s="418"/>
      <c r="OHZ22" s="418"/>
      <c r="OIA22" s="418"/>
      <c r="OIB22" s="418"/>
      <c r="OIC22" s="418"/>
      <c r="OID22" s="418"/>
      <c r="OIE22" s="418"/>
      <c r="OIF22" s="418"/>
      <c r="OIG22" s="418"/>
      <c r="OIH22" s="418"/>
      <c r="OII22" s="418"/>
      <c r="OIJ22" s="418"/>
      <c r="OIK22" s="418"/>
      <c r="OIL22" s="418"/>
      <c r="OIM22" s="418"/>
      <c r="OIN22" s="418"/>
      <c r="OIO22" s="418"/>
      <c r="OIP22" s="418"/>
      <c r="OIQ22" s="418"/>
      <c r="OIR22" s="418"/>
      <c r="OIS22" s="418"/>
      <c r="OIT22" s="418"/>
      <c r="OIU22" s="418"/>
      <c r="OIV22" s="418"/>
      <c r="OIW22" s="418"/>
      <c r="OIX22" s="418"/>
      <c r="OIY22" s="418"/>
      <c r="OIZ22" s="418"/>
      <c r="OJA22" s="418"/>
      <c r="OJB22" s="418"/>
      <c r="OJC22" s="418"/>
      <c r="OJD22" s="418"/>
      <c r="OJE22" s="418"/>
      <c r="OJF22" s="418"/>
      <c r="OJG22" s="418"/>
      <c r="OJH22" s="418"/>
      <c r="OJI22" s="418"/>
      <c r="OJJ22" s="418"/>
      <c r="OJK22" s="418"/>
      <c r="OJL22" s="418"/>
      <c r="OJM22" s="418"/>
      <c r="OJN22" s="418"/>
      <c r="OJO22" s="418"/>
      <c r="OJP22" s="418"/>
      <c r="OJQ22" s="418"/>
      <c r="OJR22" s="418"/>
      <c r="OJS22" s="418"/>
      <c r="OJT22" s="418"/>
      <c r="OJU22" s="418"/>
      <c r="OJV22" s="418"/>
      <c r="OJW22" s="418"/>
      <c r="OJX22" s="418"/>
      <c r="OJY22" s="418"/>
      <c r="OJZ22" s="418"/>
      <c r="OKA22" s="418"/>
      <c r="OKB22" s="418"/>
      <c r="OKC22" s="418"/>
      <c r="OKD22" s="418"/>
      <c r="OKE22" s="418"/>
      <c r="OKF22" s="418"/>
      <c r="OKG22" s="418"/>
      <c r="OKH22" s="418"/>
      <c r="OKI22" s="418"/>
      <c r="OKJ22" s="418"/>
      <c r="OKK22" s="418"/>
      <c r="OKL22" s="418"/>
      <c r="OKM22" s="418"/>
      <c r="OKN22" s="418"/>
      <c r="OKO22" s="418"/>
      <c r="OKP22" s="418"/>
      <c r="OKQ22" s="418"/>
      <c r="OKR22" s="418"/>
      <c r="OKS22" s="418"/>
      <c r="OKT22" s="418"/>
      <c r="OKU22" s="418"/>
      <c r="OKV22" s="418"/>
      <c r="OKW22" s="418"/>
      <c r="OKX22" s="418"/>
      <c r="OKY22" s="418"/>
      <c r="OKZ22" s="418"/>
      <c r="OLA22" s="418"/>
      <c r="OLB22" s="418"/>
      <c r="OLC22" s="418"/>
      <c r="OLD22" s="418"/>
      <c r="OLE22" s="418"/>
      <c r="OLF22" s="418"/>
      <c r="OLG22" s="418"/>
      <c r="OLH22" s="418"/>
      <c r="OLI22" s="418"/>
      <c r="OLJ22" s="418"/>
      <c r="OLK22" s="418"/>
      <c r="OLL22" s="418"/>
      <c r="OLM22" s="418"/>
      <c r="OLN22" s="418"/>
      <c r="OLO22" s="418"/>
      <c r="OLP22" s="418"/>
      <c r="OLQ22" s="418"/>
      <c r="OLR22" s="418"/>
      <c r="OLS22" s="418"/>
      <c r="OLT22" s="418"/>
      <c r="OLU22" s="418"/>
      <c r="OLV22" s="418"/>
      <c r="OLW22" s="418"/>
      <c r="OLX22" s="418"/>
      <c r="OLY22" s="418"/>
      <c r="OLZ22" s="418"/>
      <c r="OMA22" s="418"/>
      <c r="OMB22" s="418"/>
      <c r="OMC22" s="418"/>
      <c r="OMD22" s="418"/>
      <c r="OME22" s="418"/>
      <c r="OMF22" s="418"/>
      <c r="OMG22" s="418"/>
      <c r="OMH22" s="418"/>
      <c r="OMI22" s="418"/>
      <c r="OMJ22" s="418"/>
      <c r="OMK22" s="418"/>
      <c r="OML22" s="418"/>
      <c r="OMM22" s="418"/>
      <c r="OMN22" s="418"/>
      <c r="OMO22" s="418"/>
      <c r="OMP22" s="418"/>
      <c r="OMQ22" s="418"/>
      <c r="OMR22" s="418"/>
      <c r="OMS22" s="418"/>
      <c r="OMT22" s="418"/>
      <c r="OMU22" s="418"/>
      <c r="OMV22" s="418"/>
      <c r="OMW22" s="418"/>
      <c r="OMX22" s="418"/>
      <c r="OMY22" s="418"/>
      <c r="OMZ22" s="418"/>
      <c r="ONA22" s="418"/>
      <c r="ONB22" s="418"/>
      <c r="ONC22" s="418"/>
      <c r="OND22" s="418"/>
      <c r="ONE22" s="418"/>
      <c r="ONF22" s="418"/>
      <c r="ONG22" s="418"/>
      <c r="ONH22" s="418"/>
      <c r="ONI22" s="418"/>
      <c r="ONJ22" s="418"/>
      <c r="ONK22" s="418"/>
      <c r="ONL22" s="418"/>
      <c r="ONM22" s="418"/>
      <c r="ONN22" s="418"/>
      <c r="ONO22" s="418"/>
      <c r="ONP22" s="418"/>
      <c r="ONQ22" s="418"/>
      <c r="ONR22" s="418"/>
      <c r="ONS22" s="418"/>
      <c r="ONT22" s="418"/>
      <c r="ONU22" s="418"/>
      <c r="ONV22" s="418"/>
      <c r="ONW22" s="418"/>
      <c r="ONX22" s="418"/>
      <c r="ONY22" s="418"/>
      <c r="ONZ22" s="418"/>
      <c r="OOA22" s="418"/>
      <c r="OOB22" s="418"/>
      <c r="OOC22" s="418"/>
      <c r="OOD22" s="418"/>
      <c r="OOE22" s="418"/>
      <c r="OOF22" s="418"/>
      <c r="OOG22" s="418"/>
      <c r="OOH22" s="418"/>
      <c r="OOI22" s="418"/>
      <c r="OOJ22" s="418"/>
      <c r="OOK22" s="418"/>
      <c r="OOL22" s="418"/>
      <c r="OOM22" s="418"/>
      <c r="OON22" s="418"/>
      <c r="OOO22" s="418"/>
      <c r="OOP22" s="418"/>
      <c r="OOQ22" s="418"/>
      <c r="OOR22" s="418"/>
      <c r="OOS22" s="418"/>
      <c r="OOT22" s="418"/>
      <c r="OOU22" s="418"/>
      <c r="OOV22" s="418"/>
      <c r="OOW22" s="418"/>
      <c r="OOX22" s="418"/>
      <c r="OOY22" s="418"/>
      <c r="OOZ22" s="418"/>
      <c r="OPA22" s="418"/>
      <c r="OPB22" s="418"/>
      <c r="OPC22" s="418"/>
      <c r="OPD22" s="418"/>
      <c r="OPE22" s="418"/>
      <c r="OPF22" s="418"/>
      <c r="OPG22" s="418"/>
      <c r="OPH22" s="418"/>
      <c r="OPI22" s="418"/>
      <c r="OPJ22" s="418"/>
      <c r="OPK22" s="418"/>
      <c r="OPL22" s="418"/>
      <c r="OPM22" s="418"/>
      <c r="OPN22" s="418"/>
      <c r="OPO22" s="418"/>
      <c r="OPP22" s="418"/>
      <c r="OPQ22" s="418"/>
      <c r="OPR22" s="418"/>
      <c r="OPS22" s="418"/>
      <c r="OPT22" s="418"/>
      <c r="OPU22" s="418"/>
      <c r="OPV22" s="418"/>
      <c r="OPW22" s="418"/>
      <c r="OPX22" s="418"/>
      <c r="OPY22" s="418"/>
      <c r="OPZ22" s="418"/>
      <c r="OQA22" s="418"/>
      <c r="OQB22" s="418"/>
      <c r="OQC22" s="418"/>
      <c r="OQD22" s="418"/>
      <c r="OQE22" s="418"/>
      <c r="OQF22" s="418"/>
      <c r="OQG22" s="418"/>
      <c r="OQH22" s="418"/>
      <c r="OQI22" s="418"/>
      <c r="OQJ22" s="418"/>
      <c r="OQK22" s="418"/>
      <c r="OQL22" s="418"/>
      <c r="OQM22" s="418"/>
      <c r="OQN22" s="418"/>
      <c r="OQO22" s="418"/>
      <c r="OQP22" s="418"/>
      <c r="OQQ22" s="418"/>
      <c r="OQR22" s="418"/>
      <c r="OQS22" s="418"/>
      <c r="OQT22" s="418"/>
      <c r="OQU22" s="418"/>
      <c r="OQV22" s="418"/>
      <c r="OQW22" s="418"/>
      <c r="OQX22" s="418"/>
      <c r="OQY22" s="418"/>
      <c r="OQZ22" s="418"/>
      <c r="ORA22" s="418"/>
      <c r="ORB22" s="418"/>
      <c r="ORC22" s="418"/>
      <c r="ORD22" s="418"/>
      <c r="ORE22" s="418"/>
      <c r="ORF22" s="418"/>
      <c r="ORG22" s="418"/>
      <c r="ORH22" s="418"/>
      <c r="ORI22" s="418"/>
      <c r="ORJ22" s="418"/>
      <c r="ORK22" s="418"/>
      <c r="ORL22" s="418"/>
      <c r="ORM22" s="418"/>
      <c r="ORN22" s="418"/>
      <c r="ORO22" s="418"/>
      <c r="ORP22" s="418"/>
      <c r="ORQ22" s="418"/>
      <c r="ORR22" s="418"/>
      <c r="ORS22" s="418"/>
      <c r="ORT22" s="418"/>
      <c r="ORU22" s="418"/>
      <c r="ORV22" s="418"/>
      <c r="ORW22" s="418"/>
      <c r="ORX22" s="418"/>
      <c r="ORY22" s="418"/>
      <c r="ORZ22" s="418"/>
      <c r="OSA22" s="418"/>
      <c r="OSB22" s="418"/>
      <c r="OSC22" s="418"/>
      <c r="OSD22" s="418"/>
      <c r="OSE22" s="418"/>
      <c r="OSF22" s="418"/>
      <c r="OSG22" s="418"/>
      <c r="OSH22" s="418"/>
      <c r="OSI22" s="418"/>
      <c r="OSJ22" s="418"/>
      <c r="OSK22" s="418"/>
      <c r="OSL22" s="418"/>
      <c r="OSM22" s="418"/>
      <c r="OSN22" s="418"/>
      <c r="OSO22" s="418"/>
      <c r="OSP22" s="418"/>
      <c r="OSQ22" s="418"/>
      <c r="OSR22" s="418"/>
      <c r="OSS22" s="418"/>
      <c r="OST22" s="418"/>
      <c r="OSU22" s="418"/>
      <c r="OSV22" s="418"/>
      <c r="OSW22" s="418"/>
      <c r="OSX22" s="418"/>
      <c r="OSY22" s="418"/>
      <c r="OSZ22" s="418"/>
      <c r="OTA22" s="418"/>
      <c r="OTB22" s="418"/>
      <c r="OTC22" s="418"/>
      <c r="OTD22" s="418"/>
      <c r="OTE22" s="418"/>
      <c r="OTF22" s="418"/>
      <c r="OTG22" s="418"/>
      <c r="OTH22" s="418"/>
      <c r="OTI22" s="418"/>
      <c r="OTJ22" s="418"/>
      <c r="OTK22" s="418"/>
      <c r="OTL22" s="418"/>
      <c r="OTM22" s="418"/>
      <c r="OTN22" s="418"/>
      <c r="OTO22" s="418"/>
      <c r="OTP22" s="418"/>
      <c r="OTQ22" s="418"/>
      <c r="OTR22" s="418"/>
      <c r="OTS22" s="418"/>
      <c r="OTT22" s="418"/>
      <c r="OTU22" s="418"/>
      <c r="OTV22" s="418"/>
      <c r="OTW22" s="418"/>
      <c r="OTX22" s="418"/>
      <c r="OTY22" s="418"/>
      <c r="OTZ22" s="418"/>
      <c r="OUA22" s="418"/>
      <c r="OUB22" s="418"/>
      <c r="OUC22" s="418"/>
      <c r="OUD22" s="418"/>
      <c r="OUE22" s="418"/>
      <c r="OUF22" s="418"/>
      <c r="OUG22" s="418"/>
      <c r="OUH22" s="418"/>
      <c r="OUI22" s="418"/>
      <c r="OUJ22" s="418"/>
      <c r="OUK22" s="418"/>
      <c r="OUL22" s="418"/>
      <c r="OUM22" s="418"/>
      <c r="OUN22" s="418"/>
      <c r="OUO22" s="418"/>
      <c r="OUP22" s="418"/>
      <c r="OUQ22" s="418"/>
      <c r="OUR22" s="418"/>
      <c r="OUS22" s="418"/>
      <c r="OUT22" s="418"/>
      <c r="OUU22" s="418"/>
      <c r="OUV22" s="418"/>
      <c r="OUW22" s="418"/>
      <c r="OUX22" s="418"/>
      <c r="OUY22" s="418"/>
      <c r="OUZ22" s="418"/>
      <c r="OVA22" s="418"/>
      <c r="OVB22" s="418"/>
      <c r="OVC22" s="418"/>
      <c r="OVD22" s="418"/>
      <c r="OVE22" s="418"/>
      <c r="OVF22" s="418"/>
      <c r="OVG22" s="418"/>
      <c r="OVH22" s="418"/>
      <c r="OVI22" s="418"/>
      <c r="OVJ22" s="418"/>
      <c r="OVK22" s="418"/>
      <c r="OVL22" s="418"/>
      <c r="OVM22" s="418"/>
      <c r="OVN22" s="418"/>
      <c r="OVO22" s="418"/>
      <c r="OVP22" s="418"/>
      <c r="OVQ22" s="418"/>
      <c r="OVR22" s="418"/>
      <c r="OVS22" s="418"/>
      <c r="OVT22" s="418"/>
      <c r="OVU22" s="418"/>
      <c r="OVV22" s="418"/>
      <c r="OVW22" s="418"/>
      <c r="OVX22" s="418"/>
      <c r="OVY22" s="418"/>
      <c r="OVZ22" s="418"/>
      <c r="OWA22" s="418"/>
      <c r="OWB22" s="418"/>
      <c r="OWC22" s="418"/>
      <c r="OWD22" s="418"/>
      <c r="OWE22" s="418"/>
      <c r="OWF22" s="418"/>
      <c r="OWG22" s="418"/>
      <c r="OWH22" s="418"/>
      <c r="OWI22" s="418"/>
      <c r="OWJ22" s="418"/>
      <c r="OWK22" s="418"/>
      <c r="OWL22" s="418"/>
      <c r="OWM22" s="418"/>
      <c r="OWN22" s="418"/>
      <c r="OWO22" s="418"/>
      <c r="OWP22" s="418"/>
      <c r="OWQ22" s="418"/>
      <c r="OWR22" s="418"/>
      <c r="OWS22" s="418"/>
      <c r="OWT22" s="418"/>
      <c r="OWU22" s="418"/>
      <c r="OWV22" s="418"/>
      <c r="OWW22" s="418"/>
      <c r="OWX22" s="418"/>
      <c r="OWY22" s="418"/>
      <c r="OWZ22" s="418"/>
      <c r="OXA22" s="418"/>
      <c r="OXB22" s="418"/>
      <c r="OXC22" s="418"/>
      <c r="OXD22" s="418"/>
      <c r="OXE22" s="418"/>
      <c r="OXF22" s="418"/>
      <c r="OXG22" s="418"/>
      <c r="OXH22" s="418"/>
      <c r="OXI22" s="418"/>
      <c r="OXJ22" s="418"/>
      <c r="OXK22" s="418"/>
      <c r="OXL22" s="418"/>
      <c r="OXM22" s="418"/>
      <c r="OXN22" s="418"/>
      <c r="OXO22" s="418"/>
      <c r="OXP22" s="418"/>
      <c r="OXQ22" s="418"/>
      <c r="OXR22" s="418"/>
      <c r="OXS22" s="418"/>
      <c r="OXT22" s="418"/>
      <c r="OXU22" s="418"/>
      <c r="OXV22" s="418"/>
      <c r="OXW22" s="418"/>
      <c r="OXX22" s="418"/>
      <c r="OXY22" s="418"/>
      <c r="OXZ22" s="418"/>
      <c r="OYA22" s="418"/>
      <c r="OYB22" s="418"/>
      <c r="OYC22" s="418"/>
      <c r="OYD22" s="418"/>
      <c r="OYE22" s="418"/>
      <c r="OYF22" s="418"/>
      <c r="OYG22" s="418"/>
      <c r="OYH22" s="418"/>
      <c r="OYI22" s="418"/>
      <c r="OYJ22" s="418"/>
      <c r="OYK22" s="418"/>
      <c r="OYL22" s="418"/>
      <c r="OYM22" s="418"/>
      <c r="OYN22" s="418"/>
      <c r="OYO22" s="418"/>
      <c r="OYP22" s="418"/>
      <c r="OYQ22" s="418"/>
      <c r="OYR22" s="418"/>
      <c r="OYS22" s="418"/>
      <c r="OYT22" s="418"/>
      <c r="OYU22" s="418"/>
      <c r="OYV22" s="418"/>
      <c r="OYW22" s="418"/>
      <c r="OYX22" s="418"/>
      <c r="OYY22" s="418"/>
      <c r="OYZ22" s="418"/>
      <c r="OZA22" s="418"/>
      <c r="OZB22" s="418"/>
      <c r="OZC22" s="418"/>
      <c r="OZD22" s="418"/>
      <c r="OZE22" s="418"/>
      <c r="OZF22" s="418"/>
      <c r="OZG22" s="418"/>
      <c r="OZH22" s="418"/>
      <c r="OZI22" s="418"/>
      <c r="OZJ22" s="418"/>
      <c r="OZK22" s="418"/>
      <c r="OZL22" s="418"/>
      <c r="OZM22" s="418"/>
      <c r="OZN22" s="418"/>
      <c r="OZO22" s="418"/>
      <c r="OZP22" s="418"/>
      <c r="OZQ22" s="418"/>
      <c r="OZR22" s="418"/>
      <c r="OZS22" s="418"/>
      <c r="OZT22" s="418"/>
      <c r="OZU22" s="418"/>
      <c r="OZV22" s="418"/>
      <c r="OZW22" s="418"/>
      <c r="OZX22" s="418"/>
      <c r="OZY22" s="418"/>
      <c r="OZZ22" s="418"/>
      <c r="PAA22" s="418"/>
      <c r="PAB22" s="418"/>
      <c r="PAC22" s="418"/>
      <c r="PAD22" s="418"/>
      <c r="PAE22" s="418"/>
      <c r="PAF22" s="418"/>
      <c r="PAG22" s="418"/>
      <c r="PAH22" s="418"/>
      <c r="PAI22" s="418"/>
      <c r="PAJ22" s="418"/>
      <c r="PAK22" s="418"/>
      <c r="PAL22" s="418"/>
      <c r="PAM22" s="418"/>
      <c r="PAN22" s="418"/>
      <c r="PAO22" s="418"/>
      <c r="PAP22" s="418"/>
      <c r="PAQ22" s="418"/>
      <c r="PAR22" s="418"/>
      <c r="PAS22" s="418"/>
      <c r="PAT22" s="418"/>
      <c r="PAU22" s="418"/>
      <c r="PAV22" s="418"/>
      <c r="PAW22" s="418"/>
      <c r="PAX22" s="418"/>
      <c r="PAY22" s="418"/>
      <c r="PAZ22" s="418"/>
      <c r="PBA22" s="418"/>
      <c r="PBB22" s="418"/>
      <c r="PBC22" s="418"/>
      <c r="PBD22" s="418"/>
      <c r="PBE22" s="418"/>
      <c r="PBF22" s="418"/>
      <c r="PBG22" s="418"/>
      <c r="PBH22" s="418"/>
      <c r="PBI22" s="418"/>
      <c r="PBJ22" s="418"/>
      <c r="PBK22" s="418"/>
      <c r="PBL22" s="418"/>
      <c r="PBM22" s="418"/>
      <c r="PBN22" s="418"/>
      <c r="PBO22" s="418"/>
      <c r="PBP22" s="418"/>
      <c r="PBQ22" s="418"/>
      <c r="PBR22" s="418"/>
      <c r="PBS22" s="418"/>
      <c r="PBT22" s="418"/>
      <c r="PBU22" s="418"/>
      <c r="PBV22" s="418"/>
      <c r="PBW22" s="418"/>
      <c r="PBX22" s="418"/>
      <c r="PBY22" s="418"/>
      <c r="PBZ22" s="418"/>
      <c r="PCA22" s="418"/>
      <c r="PCB22" s="418"/>
      <c r="PCC22" s="418"/>
      <c r="PCD22" s="418"/>
      <c r="PCE22" s="418"/>
      <c r="PCF22" s="418"/>
      <c r="PCG22" s="418"/>
      <c r="PCH22" s="418"/>
      <c r="PCI22" s="418"/>
      <c r="PCJ22" s="418"/>
      <c r="PCK22" s="418"/>
      <c r="PCL22" s="418"/>
      <c r="PCM22" s="418"/>
      <c r="PCN22" s="418"/>
      <c r="PCO22" s="418"/>
      <c r="PCP22" s="418"/>
      <c r="PCQ22" s="418"/>
      <c r="PCR22" s="418"/>
      <c r="PCS22" s="418"/>
      <c r="PCT22" s="418"/>
      <c r="PCU22" s="418"/>
      <c r="PCV22" s="418"/>
      <c r="PCW22" s="418"/>
      <c r="PCX22" s="418"/>
      <c r="PCY22" s="418"/>
      <c r="PCZ22" s="418"/>
      <c r="PDA22" s="418"/>
      <c r="PDB22" s="418"/>
      <c r="PDC22" s="418"/>
      <c r="PDD22" s="418"/>
      <c r="PDE22" s="418"/>
      <c r="PDF22" s="418"/>
      <c r="PDG22" s="418"/>
      <c r="PDH22" s="418"/>
      <c r="PDI22" s="418"/>
      <c r="PDJ22" s="418"/>
      <c r="PDK22" s="418"/>
      <c r="PDL22" s="418"/>
      <c r="PDM22" s="418"/>
      <c r="PDN22" s="418"/>
      <c r="PDO22" s="418"/>
      <c r="PDP22" s="418"/>
      <c r="PDQ22" s="418"/>
      <c r="PDR22" s="418"/>
      <c r="PDS22" s="418"/>
      <c r="PDT22" s="418"/>
      <c r="PDU22" s="418"/>
      <c r="PDV22" s="418"/>
      <c r="PDW22" s="418"/>
      <c r="PDX22" s="418"/>
      <c r="PDY22" s="418"/>
      <c r="PDZ22" s="418"/>
      <c r="PEA22" s="418"/>
      <c r="PEB22" s="418"/>
      <c r="PEC22" s="418"/>
      <c r="PED22" s="418"/>
      <c r="PEE22" s="418"/>
      <c r="PEF22" s="418"/>
      <c r="PEG22" s="418"/>
      <c r="PEH22" s="418"/>
      <c r="PEI22" s="418"/>
      <c r="PEJ22" s="418"/>
      <c r="PEK22" s="418"/>
      <c r="PEL22" s="418"/>
      <c r="PEM22" s="418"/>
      <c r="PEN22" s="418"/>
      <c r="PEO22" s="418"/>
      <c r="PEP22" s="418"/>
      <c r="PEQ22" s="418"/>
      <c r="PER22" s="418"/>
      <c r="PES22" s="418"/>
      <c r="PET22" s="418"/>
      <c r="PEU22" s="418"/>
      <c r="PEV22" s="418"/>
      <c r="PEW22" s="418"/>
      <c r="PEX22" s="418"/>
      <c r="PEY22" s="418"/>
      <c r="PEZ22" s="418"/>
      <c r="PFA22" s="418"/>
      <c r="PFB22" s="418"/>
      <c r="PFC22" s="418"/>
      <c r="PFD22" s="418"/>
      <c r="PFE22" s="418"/>
      <c r="PFF22" s="418"/>
      <c r="PFG22" s="418"/>
      <c r="PFH22" s="418"/>
      <c r="PFI22" s="418"/>
      <c r="PFJ22" s="418"/>
      <c r="PFK22" s="418"/>
      <c r="PFL22" s="418"/>
      <c r="PFM22" s="418"/>
      <c r="PFN22" s="418"/>
      <c r="PFO22" s="418"/>
      <c r="PFP22" s="418"/>
      <c r="PFQ22" s="418"/>
      <c r="PFR22" s="418"/>
      <c r="PFS22" s="418"/>
      <c r="PFT22" s="418"/>
      <c r="PFU22" s="418"/>
      <c r="PFV22" s="418"/>
      <c r="PFW22" s="418"/>
      <c r="PFX22" s="418"/>
      <c r="PFY22" s="418"/>
      <c r="PFZ22" s="418"/>
      <c r="PGA22" s="418"/>
      <c r="PGB22" s="418"/>
      <c r="PGC22" s="418"/>
      <c r="PGD22" s="418"/>
      <c r="PGE22" s="418"/>
      <c r="PGF22" s="418"/>
      <c r="PGG22" s="418"/>
      <c r="PGH22" s="418"/>
      <c r="PGI22" s="418"/>
      <c r="PGJ22" s="418"/>
      <c r="PGK22" s="418"/>
      <c r="PGL22" s="418"/>
      <c r="PGM22" s="418"/>
      <c r="PGN22" s="418"/>
      <c r="PGO22" s="418"/>
      <c r="PGP22" s="418"/>
      <c r="PGQ22" s="418"/>
      <c r="PGR22" s="418"/>
      <c r="PGS22" s="418"/>
      <c r="PGT22" s="418"/>
      <c r="PGU22" s="418"/>
      <c r="PGV22" s="418"/>
      <c r="PGW22" s="418"/>
      <c r="PGX22" s="418"/>
      <c r="PGY22" s="418"/>
      <c r="PGZ22" s="418"/>
      <c r="PHA22" s="418"/>
      <c r="PHB22" s="418"/>
      <c r="PHC22" s="418"/>
      <c r="PHD22" s="418"/>
      <c r="PHE22" s="418"/>
      <c r="PHF22" s="418"/>
      <c r="PHG22" s="418"/>
      <c r="PHH22" s="418"/>
      <c r="PHI22" s="418"/>
      <c r="PHJ22" s="418"/>
      <c r="PHK22" s="418"/>
      <c r="PHL22" s="418"/>
      <c r="PHM22" s="418"/>
      <c r="PHN22" s="418"/>
      <c r="PHO22" s="418"/>
      <c r="PHP22" s="418"/>
      <c r="PHQ22" s="418"/>
      <c r="PHR22" s="418"/>
      <c r="PHS22" s="418"/>
      <c r="PHT22" s="418"/>
      <c r="PHU22" s="418"/>
      <c r="PHV22" s="418"/>
      <c r="PHW22" s="418"/>
      <c r="PHX22" s="418"/>
      <c r="PHY22" s="418"/>
      <c r="PHZ22" s="418"/>
      <c r="PIA22" s="418"/>
      <c r="PIB22" s="418"/>
      <c r="PIC22" s="418"/>
      <c r="PID22" s="418"/>
      <c r="PIE22" s="418"/>
      <c r="PIF22" s="418"/>
      <c r="PIG22" s="418"/>
      <c r="PIH22" s="418"/>
      <c r="PII22" s="418"/>
      <c r="PIJ22" s="418"/>
      <c r="PIK22" s="418"/>
      <c r="PIL22" s="418"/>
      <c r="PIM22" s="418"/>
      <c r="PIN22" s="418"/>
      <c r="PIO22" s="418"/>
      <c r="PIP22" s="418"/>
      <c r="PIQ22" s="418"/>
      <c r="PIR22" s="418"/>
      <c r="PIS22" s="418"/>
      <c r="PIT22" s="418"/>
      <c r="PIU22" s="418"/>
      <c r="PIV22" s="418"/>
      <c r="PIW22" s="418"/>
      <c r="PIX22" s="418"/>
      <c r="PIY22" s="418"/>
      <c r="PIZ22" s="418"/>
      <c r="PJA22" s="418"/>
      <c r="PJB22" s="418"/>
      <c r="PJC22" s="418"/>
      <c r="PJD22" s="418"/>
      <c r="PJE22" s="418"/>
      <c r="PJF22" s="418"/>
      <c r="PJG22" s="418"/>
      <c r="PJH22" s="418"/>
      <c r="PJI22" s="418"/>
      <c r="PJJ22" s="418"/>
      <c r="PJK22" s="418"/>
      <c r="PJL22" s="418"/>
      <c r="PJM22" s="418"/>
      <c r="PJN22" s="418"/>
      <c r="PJO22" s="418"/>
      <c r="PJP22" s="418"/>
      <c r="PJQ22" s="418"/>
      <c r="PJR22" s="418"/>
      <c r="PJS22" s="418"/>
      <c r="PJT22" s="418"/>
      <c r="PJU22" s="418"/>
      <c r="PJV22" s="418"/>
      <c r="PJW22" s="418"/>
      <c r="PJX22" s="418"/>
      <c r="PJY22" s="418"/>
      <c r="PJZ22" s="418"/>
      <c r="PKA22" s="418"/>
      <c r="PKB22" s="418"/>
      <c r="PKC22" s="418"/>
      <c r="PKD22" s="418"/>
      <c r="PKE22" s="418"/>
      <c r="PKF22" s="418"/>
      <c r="PKG22" s="418"/>
      <c r="PKH22" s="418"/>
      <c r="PKI22" s="418"/>
      <c r="PKJ22" s="418"/>
      <c r="PKK22" s="418"/>
      <c r="PKL22" s="418"/>
      <c r="PKM22" s="418"/>
      <c r="PKN22" s="418"/>
      <c r="PKO22" s="418"/>
      <c r="PKP22" s="418"/>
      <c r="PKQ22" s="418"/>
      <c r="PKR22" s="418"/>
      <c r="PKS22" s="418"/>
      <c r="PKT22" s="418"/>
      <c r="PKU22" s="418"/>
      <c r="PKV22" s="418"/>
      <c r="PKW22" s="418"/>
      <c r="PKX22" s="418"/>
      <c r="PKY22" s="418"/>
      <c r="PKZ22" s="418"/>
      <c r="PLA22" s="418"/>
      <c r="PLB22" s="418"/>
      <c r="PLC22" s="418"/>
      <c r="PLD22" s="418"/>
      <c r="PLE22" s="418"/>
      <c r="PLF22" s="418"/>
      <c r="PLG22" s="418"/>
      <c r="PLH22" s="418"/>
      <c r="PLI22" s="418"/>
      <c r="PLJ22" s="418"/>
      <c r="PLK22" s="418"/>
      <c r="PLL22" s="418"/>
      <c r="PLM22" s="418"/>
      <c r="PLN22" s="418"/>
      <c r="PLO22" s="418"/>
      <c r="PLP22" s="418"/>
      <c r="PLQ22" s="418"/>
      <c r="PLR22" s="418"/>
      <c r="PLS22" s="418"/>
      <c r="PLT22" s="418"/>
      <c r="PLU22" s="418"/>
      <c r="PLV22" s="418"/>
      <c r="PLW22" s="418"/>
      <c r="PLX22" s="418"/>
      <c r="PLY22" s="418"/>
      <c r="PLZ22" s="418"/>
      <c r="PMA22" s="418"/>
      <c r="PMB22" s="418"/>
      <c r="PMC22" s="418"/>
      <c r="PMD22" s="418"/>
      <c r="PME22" s="418"/>
      <c r="PMF22" s="418"/>
      <c r="PMG22" s="418"/>
      <c r="PMH22" s="418"/>
      <c r="PMI22" s="418"/>
      <c r="PMJ22" s="418"/>
      <c r="PMK22" s="418"/>
      <c r="PML22" s="418"/>
      <c r="PMM22" s="418"/>
      <c r="PMN22" s="418"/>
      <c r="PMO22" s="418"/>
      <c r="PMP22" s="418"/>
      <c r="PMQ22" s="418"/>
      <c r="PMR22" s="418"/>
      <c r="PMS22" s="418"/>
      <c r="PMT22" s="418"/>
      <c r="PMU22" s="418"/>
      <c r="PMV22" s="418"/>
      <c r="PMW22" s="418"/>
      <c r="PMX22" s="418"/>
      <c r="PMY22" s="418"/>
      <c r="PMZ22" s="418"/>
      <c r="PNA22" s="418"/>
      <c r="PNB22" s="418"/>
      <c r="PNC22" s="418"/>
      <c r="PND22" s="418"/>
      <c r="PNE22" s="418"/>
      <c r="PNF22" s="418"/>
      <c r="PNG22" s="418"/>
      <c r="PNH22" s="418"/>
      <c r="PNI22" s="418"/>
      <c r="PNJ22" s="418"/>
      <c r="PNK22" s="418"/>
      <c r="PNL22" s="418"/>
      <c r="PNM22" s="418"/>
      <c r="PNN22" s="418"/>
      <c r="PNO22" s="418"/>
      <c r="PNP22" s="418"/>
      <c r="PNQ22" s="418"/>
      <c r="PNR22" s="418"/>
      <c r="PNS22" s="418"/>
      <c r="PNT22" s="418"/>
      <c r="PNU22" s="418"/>
      <c r="PNV22" s="418"/>
      <c r="PNW22" s="418"/>
      <c r="PNX22" s="418"/>
      <c r="PNY22" s="418"/>
      <c r="PNZ22" s="418"/>
      <c r="POA22" s="418"/>
      <c r="POB22" s="418"/>
      <c r="POC22" s="418"/>
      <c r="POD22" s="418"/>
      <c r="POE22" s="418"/>
      <c r="POF22" s="418"/>
      <c r="POG22" s="418"/>
      <c r="POH22" s="418"/>
      <c r="POI22" s="418"/>
      <c r="POJ22" s="418"/>
      <c r="POK22" s="418"/>
      <c r="POL22" s="418"/>
      <c r="POM22" s="418"/>
      <c r="PON22" s="418"/>
      <c r="POO22" s="418"/>
      <c r="POP22" s="418"/>
      <c r="POQ22" s="418"/>
      <c r="POR22" s="418"/>
      <c r="POS22" s="418"/>
      <c r="POT22" s="418"/>
      <c r="POU22" s="418"/>
      <c r="POV22" s="418"/>
      <c r="POW22" s="418"/>
      <c r="POX22" s="418"/>
      <c r="POY22" s="418"/>
      <c r="POZ22" s="418"/>
      <c r="PPA22" s="418"/>
      <c r="PPB22" s="418"/>
      <c r="PPC22" s="418"/>
      <c r="PPD22" s="418"/>
      <c r="PPE22" s="418"/>
      <c r="PPF22" s="418"/>
      <c r="PPG22" s="418"/>
      <c r="PPH22" s="418"/>
      <c r="PPI22" s="418"/>
      <c r="PPJ22" s="418"/>
      <c r="PPK22" s="418"/>
      <c r="PPL22" s="418"/>
      <c r="PPM22" s="418"/>
      <c r="PPN22" s="418"/>
      <c r="PPO22" s="418"/>
      <c r="PPP22" s="418"/>
      <c r="PPQ22" s="418"/>
      <c r="PPR22" s="418"/>
      <c r="PPS22" s="418"/>
      <c r="PPT22" s="418"/>
      <c r="PPU22" s="418"/>
      <c r="PPV22" s="418"/>
      <c r="PPW22" s="418"/>
      <c r="PPX22" s="418"/>
      <c r="PPY22" s="418"/>
      <c r="PPZ22" s="418"/>
      <c r="PQA22" s="418"/>
      <c r="PQB22" s="418"/>
      <c r="PQC22" s="418"/>
      <c r="PQD22" s="418"/>
      <c r="PQE22" s="418"/>
      <c r="PQF22" s="418"/>
      <c r="PQG22" s="418"/>
      <c r="PQH22" s="418"/>
      <c r="PQI22" s="418"/>
      <c r="PQJ22" s="418"/>
      <c r="PQK22" s="418"/>
      <c r="PQL22" s="418"/>
      <c r="PQM22" s="418"/>
      <c r="PQN22" s="418"/>
      <c r="PQO22" s="418"/>
      <c r="PQP22" s="418"/>
      <c r="PQQ22" s="418"/>
      <c r="PQR22" s="418"/>
      <c r="PQS22" s="418"/>
      <c r="PQT22" s="418"/>
      <c r="PQU22" s="418"/>
      <c r="PQV22" s="418"/>
      <c r="PQW22" s="418"/>
      <c r="PQX22" s="418"/>
      <c r="PQY22" s="418"/>
      <c r="PQZ22" s="418"/>
      <c r="PRA22" s="418"/>
      <c r="PRB22" s="418"/>
      <c r="PRC22" s="418"/>
      <c r="PRD22" s="418"/>
      <c r="PRE22" s="418"/>
      <c r="PRF22" s="418"/>
      <c r="PRG22" s="418"/>
      <c r="PRH22" s="418"/>
      <c r="PRI22" s="418"/>
      <c r="PRJ22" s="418"/>
      <c r="PRK22" s="418"/>
      <c r="PRL22" s="418"/>
      <c r="PRM22" s="418"/>
      <c r="PRN22" s="418"/>
      <c r="PRO22" s="418"/>
      <c r="PRP22" s="418"/>
      <c r="PRQ22" s="418"/>
      <c r="PRR22" s="418"/>
      <c r="PRS22" s="418"/>
      <c r="PRT22" s="418"/>
      <c r="PRU22" s="418"/>
      <c r="PRV22" s="418"/>
      <c r="PRW22" s="418"/>
      <c r="PRX22" s="418"/>
      <c r="PRY22" s="418"/>
      <c r="PRZ22" s="418"/>
      <c r="PSA22" s="418"/>
      <c r="PSB22" s="418"/>
      <c r="PSC22" s="418"/>
      <c r="PSD22" s="418"/>
      <c r="PSE22" s="418"/>
      <c r="PSF22" s="418"/>
      <c r="PSG22" s="418"/>
      <c r="PSH22" s="418"/>
      <c r="PSI22" s="418"/>
      <c r="PSJ22" s="418"/>
      <c r="PSK22" s="418"/>
      <c r="PSL22" s="418"/>
      <c r="PSM22" s="418"/>
      <c r="PSN22" s="418"/>
      <c r="PSO22" s="418"/>
      <c r="PSP22" s="418"/>
      <c r="PSQ22" s="418"/>
      <c r="PSR22" s="418"/>
      <c r="PSS22" s="418"/>
      <c r="PST22" s="418"/>
      <c r="PSU22" s="418"/>
      <c r="PSV22" s="418"/>
      <c r="PSW22" s="418"/>
      <c r="PSX22" s="418"/>
      <c r="PSY22" s="418"/>
      <c r="PSZ22" s="418"/>
      <c r="PTA22" s="418"/>
      <c r="PTB22" s="418"/>
      <c r="PTC22" s="418"/>
      <c r="PTD22" s="418"/>
      <c r="PTE22" s="418"/>
      <c r="PTF22" s="418"/>
      <c r="PTG22" s="418"/>
      <c r="PTH22" s="418"/>
      <c r="PTI22" s="418"/>
      <c r="PTJ22" s="418"/>
      <c r="PTK22" s="418"/>
      <c r="PTL22" s="418"/>
      <c r="PTM22" s="418"/>
      <c r="PTN22" s="418"/>
      <c r="PTO22" s="418"/>
      <c r="PTP22" s="418"/>
      <c r="PTQ22" s="418"/>
      <c r="PTR22" s="418"/>
      <c r="PTS22" s="418"/>
      <c r="PTT22" s="418"/>
      <c r="PTU22" s="418"/>
      <c r="PTV22" s="418"/>
      <c r="PTW22" s="418"/>
      <c r="PTX22" s="418"/>
      <c r="PTY22" s="418"/>
      <c r="PTZ22" s="418"/>
      <c r="PUA22" s="418"/>
      <c r="PUB22" s="418"/>
      <c r="PUC22" s="418"/>
      <c r="PUD22" s="418"/>
      <c r="PUE22" s="418"/>
      <c r="PUF22" s="418"/>
      <c r="PUG22" s="418"/>
      <c r="PUH22" s="418"/>
      <c r="PUI22" s="418"/>
      <c r="PUJ22" s="418"/>
      <c r="PUK22" s="418"/>
      <c r="PUL22" s="418"/>
      <c r="PUM22" s="418"/>
      <c r="PUN22" s="418"/>
      <c r="PUO22" s="418"/>
      <c r="PUP22" s="418"/>
      <c r="PUQ22" s="418"/>
      <c r="PUR22" s="418"/>
      <c r="PUS22" s="418"/>
      <c r="PUT22" s="418"/>
      <c r="PUU22" s="418"/>
      <c r="PUV22" s="418"/>
      <c r="PUW22" s="418"/>
      <c r="PUX22" s="418"/>
      <c r="PUY22" s="418"/>
      <c r="PUZ22" s="418"/>
      <c r="PVA22" s="418"/>
      <c r="PVB22" s="418"/>
      <c r="PVC22" s="418"/>
      <c r="PVD22" s="418"/>
      <c r="PVE22" s="418"/>
      <c r="PVF22" s="418"/>
      <c r="PVG22" s="418"/>
      <c r="PVH22" s="418"/>
      <c r="PVI22" s="418"/>
      <c r="PVJ22" s="418"/>
      <c r="PVK22" s="418"/>
      <c r="PVL22" s="418"/>
      <c r="PVM22" s="418"/>
      <c r="PVN22" s="418"/>
      <c r="PVO22" s="418"/>
      <c r="PVP22" s="418"/>
      <c r="PVQ22" s="418"/>
      <c r="PVR22" s="418"/>
      <c r="PVS22" s="418"/>
      <c r="PVT22" s="418"/>
      <c r="PVU22" s="418"/>
      <c r="PVV22" s="418"/>
      <c r="PVW22" s="418"/>
      <c r="PVX22" s="418"/>
      <c r="PVY22" s="418"/>
      <c r="PVZ22" s="418"/>
      <c r="PWA22" s="418"/>
      <c r="PWB22" s="418"/>
      <c r="PWC22" s="418"/>
      <c r="PWD22" s="418"/>
      <c r="PWE22" s="418"/>
      <c r="PWF22" s="418"/>
      <c r="PWG22" s="418"/>
      <c r="PWH22" s="418"/>
      <c r="PWI22" s="418"/>
      <c r="PWJ22" s="418"/>
      <c r="PWK22" s="418"/>
      <c r="PWL22" s="418"/>
      <c r="PWM22" s="418"/>
      <c r="PWN22" s="418"/>
      <c r="PWO22" s="418"/>
      <c r="PWP22" s="418"/>
      <c r="PWQ22" s="418"/>
      <c r="PWR22" s="418"/>
      <c r="PWS22" s="418"/>
      <c r="PWT22" s="418"/>
      <c r="PWU22" s="418"/>
      <c r="PWV22" s="418"/>
      <c r="PWW22" s="418"/>
      <c r="PWX22" s="418"/>
      <c r="PWY22" s="418"/>
      <c r="PWZ22" s="418"/>
      <c r="PXA22" s="418"/>
      <c r="PXB22" s="418"/>
      <c r="PXC22" s="418"/>
      <c r="PXD22" s="418"/>
      <c r="PXE22" s="418"/>
      <c r="PXF22" s="418"/>
      <c r="PXG22" s="418"/>
      <c r="PXH22" s="418"/>
      <c r="PXI22" s="418"/>
      <c r="PXJ22" s="418"/>
      <c r="PXK22" s="418"/>
      <c r="PXL22" s="418"/>
      <c r="PXM22" s="418"/>
      <c r="PXN22" s="418"/>
      <c r="PXO22" s="418"/>
      <c r="PXP22" s="418"/>
      <c r="PXQ22" s="418"/>
      <c r="PXR22" s="418"/>
      <c r="PXS22" s="418"/>
      <c r="PXT22" s="418"/>
      <c r="PXU22" s="418"/>
      <c r="PXV22" s="418"/>
      <c r="PXW22" s="418"/>
      <c r="PXX22" s="418"/>
      <c r="PXY22" s="418"/>
      <c r="PXZ22" s="418"/>
      <c r="PYA22" s="418"/>
      <c r="PYB22" s="418"/>
      <c r="PYC22" s="418"/>
      <c r="PYD22" s="418"/>
      <c r="PYE22" s="418"/>
      <c r="PYF22" s="418"/>
      <c r="PYG22" s="418"/>
      <c r="PYH22" s="418"/>
      <c r="PYI22" s="418"/>
      <c r="PYJ22" s="418"/>
      <c r="PYK22" s="418"/>
      <c r="PYL22" s="418"/>
      <c r="PYM22" s="418"/>
      <c r="PYN22" s="418"/>
      <c r="PYO22" s="418"/>
      <c r="PYP22" s="418"/>
      <c r="PYQ22" s="418"/>
      <c r="PYR22" s="418"/>
      <c r="PYS22" s="418"/>
      <c r="PYT22" s="418"/>
      <c r="PYU22" s="418"/>
      <c r="PYV22" s="418"/>
      <c r="PYW22" s="418"/>
      <c r="PYX22" s="418"/>
      <c r="PYY22" s="418"/>
      <c r="PYZ22" s="418"/>
      <c r="PZA22" s="418"/>
      <c r="PZB22" s="418"/>
      <c r="PZC22" s="418"/>
      <c r="PZD22" s="418"/>
      <c r="PZE22" s="418"/>
      <c r="PZF22" s="418"/>
      <c r="PZG22" s="418"/>
      <c r="PZH22" s="418"/>
      <c r="PZI22" s="418"/>
      <c r="PZJ22" s="418"/>
      <c r="PZK22" s="418"/>
      <c r="PZL22" s="418"/>
      <c r="PZM22" s="418"/>
      <c r="PZN22" s="418"/>
      <c r="PZO22" s="418"/>
      <c r="PZP22" s="418"/>
      <c r="PZQ22" s="418"/>
      <c r="PZR22" s="418"/>
      <c r="PZS22" s="418"/>
      <c r="PZT22" s="418"/>
      <c r="PZU22" s="418"/>
      <c r="PZV22" s="418"/>
      <c r="PZW22" s="418"/>
      <c r="PZX22" s="418"/>
      <c r="PZY22" s="418"/>
      <c r="PZZ22" s="418"/>
      <c r="QAA22" s="418"/>
      <c r="QAB22" s="418"/>
      <c r="QAC22" s="418"/>
      <c r="QAD22" s="418"/>
      <c r="QAE22" s="418"/>
      <c r="QAF22" s="418"/>
      <c r="QAG22" s="418"/>
      <c r="QAH22" s="418"/>
      <c r="QAI22" s="418"/>
      <c r="QAJ22" s="418"/>
      <c r="QAK22" s="418"/>
      <c r="QAL22" s="418"/>
      <c r="QAM22" s="418"/>
      <c r="QAN22" s="418"/>
      <c r="QAO22" s="418"/>
      <c r="QAP22" s="418"/>
      <c r="QAQ22" s="418"/>
      <c r="QAR22" s="418"/>
      <c r="QAS22" s="418"/>
      <c r="QAT22" s="418"/>
      <c r="QAU22" s="418"/>
      <c r="QAV22" s="418"/>
      <c r="QAW22" s="418"/>
      <c r="QAX22" s="418"/>
      <c r="QAY22" s="418"/>
      <c r="QAZ22" s="418"/>
      <c r="QBA22" s="418"/>
      <c r="QBB22" s="418"/>
      <c r="QBC22" s="418"/>
      <c r="QBD22" s="418"/>
      <c r="QBE22" s="418"/>
      <c r="QBF22" s="418"/>
      <c r="QBG22" s="418"/>
      <c r="QBH22" s="418"/>
      <c r="QBI22" s="418"/>
      <c r="QBJ22" s="418"/>
      <c r="QBK22" s="418"/>
      <c r="QBL22" s="418"/>
      <c r="QBM22" s="418"/>
      <c r="QBN22" s="418"/>
      <c r="QBO22" s="418"/>
      <c r="QBP22" s="418"/>
      <c r="QBQ22" s="418"/>
      <c r="QBR22" s="418"/>
      <c r="QBS22" s="418"/>
      <c r="QBT22" s="418"/>
      <c r="QBU22" s="418"/>
      <c r="QBV22" s="418"/>
      <c r="QBW22" s="418"/>
      <c r="QBX22" s="418"/>
      <c r="QBY22" s="418"/>
      <c r="QBZ22" s="418"/>
      <c r="QCA22" s="418"/>
      <c r="QCB22" s="418"/>
      <c r="QCC22" s="418"/>
      <c r="QCD22" s="418"/>
      <c r="QCE22" s="418"/>
      <c r="QCF22" s="418"/>
      <c r="QCG22" s="418"/>
      <c r="QCH22" s="418"/>
      <c r="QCI22" s="418"/>
      <c r="QCJ22" s="418"/>
      <c r="QCK22" s="418"/>
      <c r="QCL22" s="418"/>
      <c r="QCM22" s="418"/>
      <c r="QCN22" s="418"/>
      <c r="QCO22" s="418"/>
      <c r="QCP22" s="418"/>
      <c r="QCQ22" s="418"/>
      <c r="QCR22" s="418"/>
      <c r="QCS22" s="418"/>
      <c r="QCT22" s="418"/>
      <c r="QCU22" s="418"/>
      <c r="QCV22" s="418"/>
      <c r="QCW22" s="418"/>
      <c r="QCX22" s="418"/>
      <c r="QCY22" s="418"/>
      <c r="QCZ22" s="418"/>
      <c r="QDA22" s="418"/>
      <c r="QDB22" s="418"/>
      <c r="QDC22" s="418"/>
      <c r="QDD22" s="418"/>
      <c r="QDE22" s="418"/>
      <c r="QDF22" s="418"/>
      <c r="QDG22" s="418"/>
      <c r="QDH22" s="418"/>
      <c r="QDI22" s="418"/>
      <c r="QDJ22" s="418"/>
      <c r="QDK22" s="418"/>
      <c r="QDL22" s="418"/>
      <c r="QDM22" s="418"/>
      <c r="QDN22" s="418"/>
      <c r="QDO22" s="418"/>
      <c r="QDP22" s="418"/>
      <c r="QDQ22" s="418"/>
      <c r="QDR22" s="418"/>
      <c r="QDS22" s="418"/>
      <c r="QDT22" s="418"/>
      <c r="QDU22" s="418"/>
      <c r="QDV22" s="418"/>
      <c r="QDW22" s="418"/>
      <c r="QDX22" s="418"/>
      <c r="QDY22" s="418"/>
      <c r="QDZ22" s="418"/>
      <c r="QEA22" s="418"/>
      <c r="QEB22" s="418"/>
      <c r="QEC22" s="418"/>
      <c r="QED22" s="418"/>
      <c r="QEE22" s="418"/>
      <c r="QEF22" s="418"/>
      <c r="QEG22" s="418"/>
      <c r="QEH22" s="418"/>
      <c r="QEI22" s="418"/>
      <c r="QEJ22" s="418"/>
      <c r="QEK22" s="418"/>
      <c r="QEL22" s="418"/>
      <c r="QEM22" s="418"/>
      <c r="QEN22" s="418"/>
      <c r="QEO22" s="418"/>
      <c r="QEP22" s="418"/>
      <c r="QEQ22" s="418"/>
      <c r="QER22" s="418"/>
      <c r="QES22" s="418"/>
      <c r="QET22" s="418"/>
      <c r="QEU22" s="418"/>
      <c r="QEV22" s="418"/>
      <c r="QEW22" s="418"/>
      <c r="QEX22" s="418"/>
      <c r="QEY22" s="418"/>
      <c r="QEZ22" s="418"/>
      <c r="QFA22" s="418"/>
      <c r="QFB22" s="418"/>
      <c r="QFC22" s="418"/>
      <c r="QFD22" s="418"/>
      <c r="QFE22" s="418"/>
      <c r="QFF22" s="418"/>
      <c r="QFG22" s="418"/>
      <c r="QFH22" s="418"/>
      <c r="QFI22" s="418"/>
      <c r="QFJ22" s="418"/>
      <c r="QFK22" s="418"/>
      <c r="QFL22" s="418"/>
      <c r="QFM22" s="418"/>
      <c r="QFN22" s="418"/>
      <c r="QFO22" s="418"/>
      <c r="QFP22" s="418"/>
      <c r="QFQ22" s="418"/>
      <c r="QFR22" s="418"/>
      <c r="QFS22" s="418"/>
      <c r="QFT22" s="418"/>
      <c r="QFU22" s="418"/>
      <c r="QFV22" s="418"/>
      <c r="QFW22" s="418"/>
      <c r="QFX22" s="418"/>
      <c r="QFY22" s="418"/>
      <c r="QFZ22" s="418"/>
      <c r="QGA22" s="418"/>
      <c r="QGB22" s="418"/>
      <c r="QGC22" s="418"/>
      <c r="QGD22" s="418"/>
      <c r="QGE22" s="418"/>
      <c r="QGF22" s="418"/>
      <c r="QGG22" s="418"/>
      <c r="QGH22" s="418"/>
      <c r="QGI22" s="418"/>
      <c r="QGJ22" s="418"/>
      <c r="QGK22" s="418"/>
      <c r="QGL22" s="418"/>
      <c r="QGM22" s="418"/>
      <c r="QGN22" s="418"/>
      <c r="QGO22" s="418"/>
      <c r="QGP22" s="418"/>
      <c r="QGQ22" s="418"/>
      <c r="QGR22" s="418"/>
      <c r="QGS22" s="418"/>
      <c r="QGT22" s="418"/>
      <c r="QGU22" s="418"/>
      <c r="QGV22" s="418"/>
      <c r="QGW22" s="418"/>
      <c r="QGX22" s="418"/>
      <c r="QGY22" s="418"/>
      <c r="QGZ22" s="418"/>
      <c r="QHA22" s="418"/>
      <c r="QHB22" s="418"/>
      <c r="QHC22" s="418"/>
      <c r="QHD22" s="418"/>
      <c r="QHE22" s="418"/>
      <c r="QHF22" s="418"/>
      <c r="QHG22" s="418"/>
      <c r="QHH22" s="418"/>
      <c r="QHI22" s="418"/>
      <c r="QHJ22" s="418"/>
      <c r="QHK22" s="418"/>
      <c r="QHL22" s="418"/>
      <c r="QHM22" s="418"/>
      <c r="QHN22" s="418"/>
      <c r="QHO22" s="418"/>
      <c r="QHP22" s="418"/>
      <c r="QHQ22" s="418"/>
      <c r="QHR22" s="418"/>
      <c r="QHS22" s="418"/>
      <c r="QHT22" s="418"/>
      <c r="QHU22" s="418"/>
      <c r="QHV22" s="418"/>
      <c r="QHW22" s="418"/>
      <c r="QHX22" s="418"/>
      <c r="QHY22" s="418"/>
      <c r="QHZ22" s="418"/>
      <c r="QIA22" s="418"/>
      <c r="QIB22" s="418"/>
      <c r="QIC22" s="418"/>
      <c r="QID22" s="418"/>
      <c r="QIE22" s="418"/>
      <c r="QIF22" s="418"/>
      <c r="QIG22" s="418"/>
      <c r="QIH22" s="418"/>
      <c r="QII22" s="418"/>
      <c r="QIJ22" s="418"/>
      <c r="QIK22" s="418"/>
      <c r="QIL22" s="418"/>
      <c r="QIM22" s="418"/>
      <c r="QIN22" s="418"/>
      <c r="QIO22" s="418"/>
      <c r="QIP22" s="418"/>
      <c r="QIQ22" s="418"/>
      <c r="QIR22" s="418"/>
      <c r="QIS22" s="418"/>
      <c r="QIT22" s="418"/>
      <c r="QIU22" s="418"/>
      <c r="QIV22" s="418"/>
      <c r="QIW22" s="418"/>
      <c r="QIX22" s="418"/>
      <c r="QIY22" s="418"/>
      <c r="QIZ22" s="418"/>
      <c r="QJA22" s="418"/>
      <c r="QJB22" s="418"/>
      <c r="QJC22" s="418"/>
      <c r="QJD22" s="418"/>
      <c r="QJE22" s="418"/>
      <c r="QJF22" s="418"/>
      <c r="QJG22" s="418"/>
      <c r="QJH22" s="418"/>
      <c r="QJI22" s="418"/>
      <c r="QJJ22" s="418"/>
      <c r="QJK22" s="418"/>
      <c r="QJL22" s="418"/>
      <c r="QJM22" s="418"/>
      <c r="QJN22" s="418"/>
      <c r="QJO22" s="418"/>
      <c r="QJP22" s="418"/>
      <c r="QJQ22" s="418"/>
      <c r="QJR22" s="418"/>
      <c r="QJS22" s="418"/>
      <c r="QJT22" s="418"/>
      <c r="QJU22" s="418"/>
      <c r="QJV22" s="418"/>
      <c r="QJW22" s="418"/>
      <c r="QJX22" s="418"/>
      <c r="QJY22" s="418"/>
      <c r="QJZ22" s="418"/>
      <c r="QKA22" s="418"/>
      <c r="QKB22" s="418"/>
      <c r="QKC22" s="418"/>
      <c r="QKD22" s="418"/>
      <c r="QKE22" s="418"/>
      <c r="QKF22" s="418"/>
      <c r="QKG22" s="418"/>
      <c r="QKH22" s="418"/>
      <c r="QKI22" s="418"/>
      <c r="QKJ22" s="418"/>
      <c r="QKK22" s="418"/>
      <c r="QKL22" s="418"/>
      <c r="QKM22" s="418"/>
      <c r="QKN22" s="418"/>
      <c r="QKO22" s="418"/>
      <c r="QKP22" s="418"/>
      <c r="QKQ22" s="418"/>
      <c r="QKR22" s="418"/>
      <c r="QKS22" s="418"/>
      <c r="QKT22" s="418"/>
      <c r="QKU22" s="418"/>
      <c r="QKV22" s="418"/>
      <c r="QKW22" s="418"/>
      <c r="QKX22" s="418"/>
      <c r="QKY22" s="418"/>
      <c r="QKZ22" s="418"/>
      <c r="QLA22" s="418"/>
      <c r="QLB22" s="418"/>
      <c r="QLC22" s="418"/>
      <c r="QLD22" s="418"/>
      <c r="QLE22" s="418"/>
      <c r="QLF22" s="418"/>
      <c r="QLG22" s="418"/>
      <c r="QLH22" s="418"/>
      <c r="QLI22" s="418"/>
      <c r="QLJ22" s="418"/>
      <c r="QLK22" s="418"/>
      <c r="QLL22" s="418"/>
      <c r="QLM22" s="418"/>
      <c r="QLN22" s="418"/>
      <c r="QLO22" s="418"/>
      <c r="QLP22" s="418"/>
      <c r="QLQ22" s="418"/>
      <c r="QLR22" s="418"/>
      <c r="QLS22" s="418"/>
      <c r="QLT22" s="418"/>
      <c r="QLU22" s="418"/>
      <c r="QLV22" s="418"/>
      <c r="QLW22" s="418"/>
      <c r="QLX22" s="418"/>
      <c r="QLY22" s="418"/>
      <c r="QLZ22" s="418"/>
      <c r="QMA22" s="418"/>
      <c r="QMB22" s="418"/>
      <c r="QMC22" s="418"/>
      <c r="QMD22" s="418"/>
      <c r="QME22" s="418"/>
      <c r="QMF22" s="418"/>
      <c r="QMG22" s="418"/>
      <c r="QMH22" s="418"/>
      <c r="QMI22" s="418"/>
      <c r="QMJ22" s="418"/>
      <c r="QMK22" s="418"/>
      <c r="QML22" s="418"/>
      <c r="QMM22" s="418"/>
      <c r="QMN22" s="418"/>
      <c r="QMO22" s="418"/>
      <c r="QMP22" s="418"/>
      <c r="QMQ22" s="418"/>
      <c r="QMR22" s="418"/>
      <c r="QMS22" s="418"/>
      <c r="QMT22" s="418"/>
      <c r="QMU22" s="418"/>
      <c r="QMV22" s="418"/>
      <c r="QMW22" s="418"/>
      <c r="QMX22" s="418"/>
      <c r="QMY22" s="418"/>
      <c r="QMZ22" s="418"/>
      <c r="QNA22" s="418"/>
      <c r="QNB22" s="418"/>
      <c r="QNC22" s="418"/>
      <c r="QND22" s="418"/>
      <c r="QNE22" s="418"/>
      <c r="QNF22" s="418"/>
      <c r="QNG22" s="418"/>
      <c r="QNH22" s="418"/>
      <c r="QNI22" s="418"/>
      <c r="QNJ22" s="418"/>
      <c r="QNK22" s="418"/>
      <c r="QNL22" s="418"/>
      <c r="QNM22" s="418"/>
      <c r="QNN22" s="418"/>
      <c r="QNO22" s="418"/>
      <c r="QNP22" s="418"/>
      <c r="QNQ22" s="418"/>
      <c r="QNR22" s="418"/>
      <c r="QNS22" s="418"/>
      <c r="QNT22" s="418"/>
      <c r="QNU22" s="418"/>
      <c r="QNV22" s="418"/>
      <c r="QNW22" s="418"/>
      <c r="QNX22" s="418"/>
      <c r="QNY22" s="418"/>
      <c r="QNZ22" s="418"/>
      <c r="QOA22" s="418"/>
      <c r="QOB22" s="418"/>
      <c r="QOC22" s="418"/>
      <c r="QOD22" s="418"/>
      <c r="QOE22" s="418"/>
      <c r="QOF22" s="418"/>
      <c r="QOG22" s="418"/>
      <c r="QOH22" s="418"/>
      <c r="QOI22" s="418"/>
      <c r="QOJ22" s="418"/>
      <c r="QOK22" s="418"/>
      <c r="QOL22" s="418"/>
      <c r="QOM22" s="418"/>
      <c r="QON22" s="418"/>
      <c r="QOO22" s="418"/>
      <c r="QOP22" s="418"/>
      <c r="QOQ22" s="418"/>
      <c r="QOR22" s="418"/>
      <c r="QOS22" s="418"/>
      <c r="QOT22" s="418"/>
      <c r="QOU22" s="418"/>
      <c r="QOV22" s="418"/>
      <c r="QOW22" s="418"/>
      <c r="QOX22" s="418"/>
      <c r="QOY22" s="418"/>
      <c r="QOZ22" s="418"/>
      <c r="QPA22" s="418"/>
      <c r="QPB22" s="418"/>
      <c r="QPC22" s="418"/>
      <c r="QPD22" s="418"/>
      <c r="QPE22" s="418"/>
      <c r="QPF22" s="418"/>
      <c r="QPG22" s="418"/>
      <c r="QPH22" s="418"/>
      <c r="QPI22" s="418"/>
      <c r="QPJ22" s="418"/>
      <c r="QPK22" s="418"/>
      <c r="QPL22" s="418"/>
      <c r="QPM22" s="418"/>
      <c r="QPN22" s="418"/>
      <c r="QPO22" s="418"/>
      <c r="QPP22" s="418"/>
      <c r="QPQ22" s="418"/>
      <c r="QPR22" s="418"/>
      <c r="QPS22" s="418"/>
      <c r="QPT22" s="418"/>
      <c r="QPU22" s="418"/>
      <c r="QPV22" s="418"/>
      <c r="QPW22" s="418"/>
      <c r="QPX22" s="418"/>
      <c r="QPY22" s="418"/>
      <c r="QPZ22" s="418"/>
      <c r="QQA22" s="418"/>
      <c r="QQB22" s="418"/>
      <c r="QQC22" s="418"/>
      <c r="QQD22" s="418"/>
      <c r="QQE22" s="418"/>
      <c r="QQF22" s="418"/>
      <c r="QQG22" s="418"/>
      <c r="QQH22" s="418"/>
      <c r="QQI22" s="418"/>
      <c r="QQJ22" s="418"/>
      <c r="QQK22" s="418"/>
      <c r="QQL22" s="418"/>
      <c r="QQM22" s="418"/>
      <c r="QQN22" s="418"/>
      <c r="QQO22" s="418"/>
      <c r="QQP22" s="418"/>
      <c r="QQQ22" s="418"/>
      <c r="QQR22" s="418"/>
      <c r="QQS22" s="418"/>
      <c r="QQT22" s="418"/>
      <c r="QQU22" s="418"/>
      <c r="QQV22" s="418"/>
      <c r="QQW22" s="418"/>
      <c r="QQX22" s="418"/>
      <c r="QQY22" s="418"/>
      <c r="QQZ22" s="418"/>
      <c r="QRA22" s="418"/>
      <c r="QRB22" s="418"/>
      <c r="QRC22" s="418"/>
      <c r="QRD22" s="418"/>
      <c r="QRE22" s="418"/>
      <c r="QRF22" s="418"/>
      <c r="QRG22" s="418"/>
      <c r="QRH22" s="418"/>
      <c r="QRI22" s="418"/>
      <c r="QRJ22" s="418"/>
      <c r="QRK22" s="418"/>
      <c r="QRL22" s="418"/>
      <c r="QRM22" s="418"/>
      <c r="QRN22" s="418"/>
      <c r="QRO22" s="418"/>
      <c r="QRP22" s="418"/>
      <c r="QRQ22" s="418"/>
      <c r="QRR22" s="418"/>
      <c r="QRS22" s="418"/>
      <c r="QRT22" s="418"/>
      <c r="QRU22" s="418"/>
      <c r="QRV22" s="418"/>
      <c r="QRW22" s="418"/>
      <c r="QRX22" s="418"/>
      <c r="QRY22" s="418"/>
      <c r="QRZ22" s="418"/>
      <c r="QSA22" s="418"/>
      <c r="QSB22" s="418"/>
      <c r="QSC22" s="418"/>
      <c r="QSD22" s="418"/>
      <c r="QSE22" s="418"/>
      <c r="QSF22" s="418"/>
      <c r="QSG22" s="418"/>
      <c r="QSH22" s="418"/>
      <c r="QSI22" s="418"/>
      <c r="QSJ22" s="418"/>
      <c r="QSK22" s="418"/>
      <c r="QSL22" s="418"/>
      <c r="QSM22" s="418"/>
      <c r="QSN22" s="418"/>
      <c r="QSO22" s="418"/>
      <c r="QSP22" s="418"/>
      <c r="QSQ22" s="418"/>
      <c r="QSR22" s="418"/>
      <c r="QSS22" s="418"/>
      <c r="QST22" s="418"/>
      <c r="QSU22" s="418"/>
      <c r="QSV22" s="418"/>
      <c r="QSW22" s="418"/>
      <c r="QSX22" s="418"/>
      <c r="QSY22" s="418"/>
      <c r="QSZ22" s="418"/>
      <c r="QTA22" s="418"/>
      <c r="QTB22" s="418"/>
      <c r="QTC22" s="418"/>
      <c r="QTD22" s="418"/>
      <c r="QTE22" s="418"/>
      <c r="QTF22" s="418"/>
      <c r="QTG22" s="418"/>
      <c r="QTH22" s="418"/>
      <c r="QTI22" s="418"/>
      <c r="QTJ22" s="418"/>
      <c r="QTK22" s="418"/>
      <c r="QTL22" s="418"/>
      <c r="QTM22" s="418"/>
      <c r="QTN22" s="418"/>
      <c r="QTO22" s="418"/>
      <c r="QTP22" s="418"/>
      <c r="QTQ22" s="418"/>
      <c r="QTR22" s="418"/>
      <c r="QTS22" s="418"/>
      <c r="QTT22" s="418"/>
      <c r="QTU22" s="418"/>
      <c r="QTV22" s="418"/>
      <c r="QTW22" s="418"/>
      <c r="QTX22" s="418"/>
      <c r="QTY22" s="418"/>
      <c r="QTZ22" s="418"/>
      <c r="QUA22" s="418"/>
      <c r="QUB22" s="418"/>
      <c r="QUC22" s="418"/>
      <c r="QUD22" s="418"/>
      <c r="QUE22" s="418"/>
      <c r="QUF22" s="418"/>
      <c r="QUG22" s="418"/>
      <c r="QUH22" s="418"/>
      <c r="QUI22" s="418"/>
      <c r="QUJ22" s="418"/>
      <c r="QUK22" s="418"/>
      <c r="QUL22" s="418"/>
      <c r="QUM22" s="418"/>
      <c r="QUN22" s="418"/>
      <c r="QUO22" s="418"/>
      <c r="QUP22" s="418"/>
      <c r="QUQ22" s="418"/>
      <c r="QUR22" s="418"/>
      <c r="QUS22" s="418"/>
      <c r="QUT22" s="418"/>
      <c r="QUU22" s="418"/>
      <c r="QUV22" s="418"/>
      <c r="QUW22" s="418"/>
      <c r="QUX22" s="418"/>
      <c r="QUY22" s="418"/>
      <c r="QUZ22" s="418"/>
      <c r="QVA22" s="418"/>
      <c r="QVB22" s="418"/>
      <c r="QVC22" s="418"/>
      <c r="QVD22" s="418"/>
      <c r="QVE22" s="418"/>
      <c r="QVF22" s="418"/>
      <c r="QVG22" s="418"/>
      <c r="QVH22" s="418"/>
      <c r="QVI22" s="418"/>
      <c r="QVJ22" s="418"/>
      <c r="QVK22" s="418"/>
      <c r="QVL22" s="418"/>
      <c r="QVM22" s="418"/>
      <c r="QVN22" s="418"/>
      <c r="QVO22" s="418"/>
      <c r="QVP22" s="418"/>
      <c r="QVQ22" s="418"/>
      <c r="QVR22" s="418"/>
      <c r="QVS22" s="418"/>
      <c r="QVT22" s="418"/>
      <c r="QVU22" s="418"/>
      <c r="QVV22" s="418"/>
      <c r="QVW22" s="418"/>
      <c r="QVX22" s="418"/>
      <c r="QVY22" s="418"/>
      <c r="QVZ22" s="418"/>
      <c r="QWA22" s="418"/>
      <c r="QWB22" s="418"/>
      <c r="QWC22" s="418"/>
      <c r="QWD22" s="418"/>
      <c r="QWE22" s="418"/>
      <c r="QWF22" s="418"/>
      <c r="QWG22" s="418"/>
      <c r="QWH22" s="418"/>
      <c r="QWI22" s="418"/>
      <c r="QWJ22" s="418"/>
      <c r="QWK22" s="418"/>
      <c r="QWL22" s="418"/>
      <c r="QWM22" s="418"/>
      <c r="QWN22" s="418"/>
      <c r="QWO22" s="418"/>
      <c r="QWP22" s="418"/>
      <c r="QWQ22" s="418"/>
      <c r="QWR22" s="418"/>
      <c r="QWS22" s="418"/>
      <c r="QWT22" s="418"/>
      <c r="QWU22" s="418"/>
      <c r="QWV22" s="418"/>
      <c r="QWW22" s="418"/>
      <c r="QWX22" s="418"/>
      <c r="QWY22" s="418"/>
      <c r="QWZ22" s="418"/>
      <c r="QXA22" s="418"/>
      <c r="QXB22" s="418"/>
      <c r="QXC22" s="418"/>
      <c r="QXD22" s="418"/>
      <c r="QXE22" s="418"/>
      <c r="QXF22" s="418"/>
      <c r="QXG22" s="418"/>
      <c r="QXH22" s="418"/>
      <c r="QXI22" s="418"/>
      <c r="QXJ22" s="418"/>
      <c r="QXK22" s="418"/>
      <c r="QXL22" s="418"/>
      <c r="QXM22" s="418"/>
      <c r="QXN22" s="418"/>
      <c r="QXO22" s="418"/>
      <c r="QXP22" s="418"/>
      <c r="QXQ22" s="418"/>
      <c r="QXR22" s="418"/>
      <c r="QXS22" s="418"/>
      <c r="QXT22" s="418"/>
      <c r="QXU22" s="418"/>
      <c r="QXV22" s="418"/>
      <c r="QXW22" s="418"/>
      <c r="QXX22" s="418"/>
      <c r="QXY22" s="418"/>
      <c r="QXZ22" s="418"/>
      <c r="QYA22" s="418"/>
      <c r="QYB22" s="418"/>
      <c r="QYC22" s="418"/>
      <c r="QYD22" s="418"/>
      <c r="QYE22" s="418"/>
      <c r="QYF22" s="418"/>
      <c r="QYG22" s="418"/>
      <c r="QYH22" s="418"/>
      <c r="QYI22" s="418"/>
      <c r="QYJ22" s="418"/>
      <c r="QYK22" s="418"/>
      <c r="QYL22" s="418"/>
      <c r="QYM22" s="418"/>
      <c r="QYN22" s="418"/>
      <c r="QYO22" s="418"/>
      <c r="QYP22" s="418"/>
      <c r="QYQ22" s="418"/>
      <c r="QYR22" s="418"/>
      <c r="QYS22" s="418"/>
      <c r="QYT22" s="418"/>
      <c r="QYU22" s="418"/>
      <c r="QYV22" s="418"/>
      <c r="QYW22" s="418"/>
      <c r="QYX22" s="418"/>
      <c r="QYY22" s="418"/>
      <c r="QYZ22" s="418"/>
      <c r="QZA22" s="418"/>
      <c r="QZB22" s="418"/>
      <c r="QZC22" s="418"/>
      <c r="QZD22" s="418"/>
      <c r="QZE22" s="418"/>
      <c r="QZF22" s="418"/>
      <c r="QZG22" s="418"/>
      <c r="QZH22" s="418"/>
      <c r="QZI22" s="418"/>
      <c r="QZJ22" s="418"/>
      <c r="QZK22" s="418"/>
      <c r="QZL22" s="418"/>
      <c r="QZM22" s="418"/>
      <c r="QZN22" s="418"/>
      <c r="QZO22" s="418"/>
      <c r="QZP22" s="418"/>
      <c r="QZQ22" s="418"/>
      <c r="QZR22" s="418"/>
      <c r="QZS22" s="418"/>
      <c r="QZT22" s="418"/>
      <c r="QZU22" s="418"/>
      <c r="QZV22" s="418"/>
      <c r="QZW22" s="418"/>
      <c r="QZX22" s="418"/>
      <c r="QZY22" s="418"/>
      <c r="QZZ22" s="418"/>
      <c r="RAA22" s="418"/>
      <c r="RAB22" s="418"/>
      <c r="RAC22" s="418"/>
      <c r="RAD22" s="418"/>
      <c r="RAE22" s="418"/>
      <c r="RAF22" s="418"/>
      <c r="RAG22" s="418"/>
      <c r="RAH22" s="418"/>
      <c r="RAI22" s="418"/>
      <c r="RAJ22" s="418"/>
      <c r="RAK22" s="418"/>
      <c r="RAL22" s="418"/>
      <c r="RAM22" s="418"/>
      <c r="RAN22" s="418"/>
      <c r="RAO22" s="418"/>
      <c r="RAP22" s="418"/>
      <c r="RAQ22" s="418"/>
      <c r="RAR22" s="418"/>
      <c r="RAS22" s="418"/>
      <c r="RAT22" s="418"/>
      <c r="RAU22" s="418"/>
      <c r="RAV22" s="418"/>
      <c r="RAW22" s="418"/>
      <c r="RAX22" s="418"/>
      <c r="RAY22" s="418"/>
      <c r="RAZ22" s="418"/>
      <c r="RBA22" s="418"/>
      <c r="RBB22" s="418"/>
      <c r="RBC22" s="418"/>
      <c r="RBD22" s="418"/>
      <c r="RBE22" s="418"/>
      <c r="RBF22" s="418"/>
      <c r="RBG22" s="418"/>
      <c r="RBH22" s="418"/>
      <c r="RBI22" s="418"/>
      <c r="RBJ22" s="418"/>
      <c r="RBK22" s="418"/>
      <c r="RBL22" s="418"/>
      <c r="RBM22" s="418"/>
      <c r="RBN22" s="418"/>
      <c r="RBO22" s="418"/>
      <c r="RBP22" s="418"/>
      <c r="RBQ22" s="418"/>
      <c r="RBR22" s="418"/>
      <c r="RBS22" s="418"/>
      <c r="RBT22" s="418"/>
      <c r="RBU22" s="418"/>
      <c r="RBV22" s="418"/>
      <c r="RBW22" s="418"/>
      <c r="RBX22" s="418"/>
      <c r="RBY22" s="418"/>
      <c r="RBZ22" s="418"/>
      <c r="RCA22" s="418"/>
      <c r="RCB22" s="418"/>
      <c r="RCC22" s="418"/>
      <c r="RCD22" s="418"/>
      <c r="RCE22" s="418"/>
      <c r="RCF22" s="418"/>
      <c r="RCG22" s="418"/>
      <c r="RCH22" s="418"/>
      <c r="RCI22" s="418"/>
      <c r="RCJ22" s="418"/>
      <c r="RCK22" s="418"/>
      <c r="RCL22" s="418"/>
      <c r="RCM22" s="418"/>
      <c r="RCN22" s="418"/>
      <c r="RCO22" s="418"/>
      <c r="RCP22" s="418"/>
      <c r="RCQ22" s="418"/>
      <c r="RCR22" s="418"/>
      <c r="RCS22" s="418"/>
      <c r="RCT22" s="418"/>
      <c r="RCU22" s="418"/>
      <c r="RCV22" s="418"/>
      <c r="RCW22" s="418"/>
      <c r="RCX22" s="418"/>
      <c r="RCY22" s="418"/>
      <c r="RCZ22" s="418"/>
      <c r="RDA22" s="418"/>
      <c r="RDB22" s="418"/>
      <c r="RDC22" s="418"/>
      <c r="RDD22" s="418"/>
      <c r="RDE22" s="418"/>
      <c r="RDF22" s="418"/>
      <c r="RDG22" s="418"/>
      <c r="RDH22" s="418"/>
      <c r="RDI22" s="418"/>
      <c r="RDJ22" s="418"/>
      <c r="RDK22" s="418"/>
      <c r="RDL22" s="418"/>
      <c r="RDM22" s="418"/>
      <c r="RDN22" s="418"/>
      <c r="RDO22" s="418"/>
      <c r="RDP22" s="418"/>
      <c r="RDQ22" s="418"/>
      <c r="RDR22" s="418"/>
      <c r="RDS22" s="418"/>
      <c r="RDT22" s="418"/>
      <c r="RDU22" s="418"/>
      <c r="RDV22" s="418"/>
      <c r="RDW22" s="418"/>
      <c r="RDX22" s="418"/>
      <c r="RDY22" s="418"/>
      <c r="RDZ22" s="418"/>
      <c r="REA22" s="418"/>
      <c r="REB22" s="418"/>
      <c r="REC22" s="418"/>
      <c r="RED22" s="418"/>
      <c r="REE22" s="418"/>
      <c r="REF22" s="418"/>
      <c r="REG22" s="418"/>
      <c r="REH22" s="418"/>
      <c r="REI22" s="418"/>
      <c r="REJ22" s="418"/>
      <c r="REK22" s="418"/>
      <c r="REL22" s="418"/>
      <c r="REM22" s="418"/>
      <c r="REN22" s="418"/>
      <c r="REO22" s="418"/>
      <c r="REP22" s="418"/>
      <c r="REQ22" s="418"/>
      <c r="RER22" s="418"/>
      <c r="RES22" s="418"/>
      <c r="RET22" s="418"/>
      <c r="REU22" s="418"/>
      <c r="REV22" s="418"/>
      <c r="REW22" s="418"/>
      <c r="REX22" s="418"/>
      <c r="REY22" s="418"/>
      <c r="REZ22" s="418"/>
      <c r="RFA22" s="418"/>
      <c r="RFB22" s="418"/>
      <c r="RFC22" s="418"/>
      <c r="RFD22" s="418"/>
      <c r="RFE22" s="418"/>
      <c r="RFF22" s="418"/>
      <c r="RFG22" s="418"/>
      <c r="RFH22" s="418"/>
      <c r="RFI22" s="418"/>
      <c r="RFJ22" s="418"/>
      <c r="RFK22" s="418"/>
      <c r="RFL22" s="418"/>
      <c r="RFM22" s="418"/>
      <c r="RFN22" s="418"/>
      <c r="RFO22" s="418"/>
      <c r="RFP22" s="418"/>
      <c r="RFQ22" s="418"/>
      <c r="RFR22" s="418"/>
      <c r="RFS22" s="418"/>
      <c r="RFT22" s="418"/>
      <c r="RFU22" s="418"/>
      <c r="RFV22" s="418"/>
      <c r="RFW22" s="418"/>
      <c r="RFX22" s="418"/>
      <c r="RFY22" s="418"/>
      <c r="RFZ22" s="418"/>
      <c r="RGA22" s="418"/>
      <c r="RGB22" s="418"/>
      <c r="RGC22" s="418"/>
      <c r="RGD22" s="418"/>
      <c r="RGE22" s="418"/>
      <c r="RGF22" s="418"/>
      <c r="RGG22" s="418"/>
      <c r="RGH22" s="418"/>
      <c r="RGI22" s="418"/>
      <c r="RGJ22" s="418"/>
      <c r="RGK22" s="418"/>
      <c r="RGL22" s="418"/>
      <c r="RGM22" s="418"/>
      <c r="RGN22" s="418"/>
      <c r="RGO22" s="418"/>
      <c r="RGP22" s="418"/>
      <c r="RGQ22" s="418"/>
      <c r="RGR22" s="418"/>
      <c r="RGS22" s="418"/>
      <c r="RGT22" s="418"/>
      <c r="RGU22" s="418"/>
      <c r="RGV22" s="418"/>
      <c r="RGW22" s="418"/>
      <c r="RGX22" s="418"/>
      <c r="RGY22" s="418"/>
      <c r="RGZ22" s="418"/>
      <c r="RHA22" s="418"/>
      <c r="RHB22" s="418"/>
      <c r="RHC22" s="418"/>
      <c r="RHD22" s="418"/>
      <c r="RHE22" s="418"/>
      <c r="RHF22" s="418"/>
      <c r="RHG22" s="418"/>
      <c r="RHH22" s="418"/>
      <c r="RHI22" s="418"/>
      <c r="RHJ22" s="418"/>
      <c r="RHK22" s="418"/>
      <c r="RHL22" s="418"/>
      <c r="RHM22" s="418"/>
      <c r="RHN22" s="418"/>
      <c r="RHO22" s="418"/>
      <c r="RHP22" s="418"/>
      <c r="RHQ22" s="418"/>
      <c r="RHR22" s="418"/>
      <c r="RHS22" s="418"/>
      <c r="RHT22" s="418"/>
      <c r="RHU22" s="418"/>
      <c r="RHV22" s="418"/>
      <c r="RHW22" s="418"/>
      <c r="RHX22" s="418"/>
      <c r="RHY22" s="418"/>
      <c r="RHZ22" s="418"/>
      <c r="RIA22" s="418"/>
      <c r="RIB22" s="418"/>
      <c r="RIC22" s="418"/>
      <c r="RID22" s="418"/>
      <c r="RIE22" s="418"/>
      <c r="RIF22" s="418"/>
      <c r="RIG22" s="418"/>
      <c r="RIH22" s="418"/>
      <c r="RII22" s="418"/>
      <c r="RIJ22" s="418"/>
      <c r="RIK22" s="418"/>
      <c r="RIL22" s="418"/>
      <c r="RIM22" s="418"/>
      <c r="RIN22" s="418"/>
      <c r="RIO22" s="418"/>
      <c r="RIP22" s="418"/>
      <c r="RIQ22" s="418"/>
      <c r="RIR22" s="418"/>
      <c r="RIS22" s="418"/>
      <c r="RIT22" s="418"/>
      <c r="RIU22" s="418"/>
      <c r="RIV22" s="418"/>
      <c r="RIW22" s="418"/>
      <c r="RIX22" s="418"/>
      <c r="RIY22" s="418"/>
      <c r="RIZ22" s="418"/>
      <c r="RJA22" s="418"/>
      <c r="RJB22" s="418"/>
      <c r="RJC22" s="418"/>
      <c r="RJD22" s="418"/>
      <c r="RJE22" s="418"/>
      <c r="RJF22" s="418"/>
      <c r="RJG22" s="418"/>
      <c r="RJH22" s="418"/>
      <c r="RJI22" s="418"/>
      <c r="RJJ22" s="418"/>
      <c r="RJK22" s="418"/>
      <c r="RJL22" s="418"/>
      <c r="RJM22" s="418"/>
      <c r="RJN22" s="418"/>
      <c r="RJO22" s="418"/>
      <c r="RJP22" s="418"/>
      <c r="RJQ22" s="418"/>
      <c r="RJR22" s="418"/>
      <c r="RJS22" s="418"/>
      <c r="RJT22" s="418"/>
      <c r="RJU22" s="418"/>
      <c r="RJV22" s="418"/>
      <c r="RJW22" s="418"/>
      <c r="RJX22" s="418"/>
      <c r="RJY22" s="418"/>
      <c r="RJZ22" s="418"/>
      <c r="RKA22" s="418"/>
      <c r="RKB22" s="418"/>
      <c r="RKC22" s="418"/>
      <c r="RKD22" s="418"/>
      <c r="RKE22" s="418"/>
      <c r="RKF22" s="418"/>
      <c r="RKG22" s="418"/>
      <c r="RKH22" s="418"/>
      <c r="RKI22" s="418"/>
      <c r="RKJ22" s="418"/>
      <c r="RKK22" s="418"/>
      <c r="RKL22" s="418"/>
      <c r="RKM22" s="418"/>
      <c r="RKN22" s="418"/>
      <c r="RKO22" s="418"/>
      <c r="RKP22" s="418"/>
      <c r="RKQ22" s="418"/>
      <c r="RKR22" s="418"/>
      <c r="RKS22" s="418"/>
      <c r="RKT22" s="418"/>
      <c r="RKU22" s="418"/>
      <c r="RKV22" s="418"/>
      <c r="RKW22" s="418"/>
      <c r="RKX22" s="418"/>
      <c r="RKY22" s="418"/>
      <c r="RKZ22" s="418"/>
      <c r="RLA22" s="418"/>
      <c r="RLB22" s="418"/>
      <c r="RLC22" s="418"/>
      <c r="RLD22" s="418"/>
      <c r="RLE22" s="418"/>
      <c r="RLF22" s="418"/>
      <c r="RLG22" s="418"/>
      <c r="RLH22" s="418"/>
      <c r="RLI22" s="418"/>
      <c r="RLJ22" s="418"/>
      <c r="RLK22" s="418"/>
      <c r="RLL22" s="418"/>
      <c r="RLM22" s="418"/>
      <c r="RLN22" s="418"/>
      <c r="RLO22" s="418"/>
      <c r="RLP22" s="418"/>
      <c r="RLQ22" s="418"/>
      <c r="RLR22" s="418"/>
      <c r="RLS22" s="418"/>
      <c r="RLT22" s="418"/>
      <c r="RLU22" s="418"/>
      <c r="RLV22" s="418"/>
      <c r="RLW22" s="418"/>
      <c r="RLX22" s="418"/>
      <c r="RLY22" s="418"/>
      <c r="RLZ22" s="418"/>
      <c r="RMA22" s="418"/>
      <c r="RMB22" s="418"/>
      <c r="RMC22" s="418"/>
      <c r="RMD22" s="418"/>
      <c r="RME22" s="418"/>
      <c r="RMF22" s="418"/>
      <c r="RMG22" s="418"/>
      <c r="RMH22" s="418"/>
      <c r="RMI22" s="418"/>
      <c r="RMJ22" s="418"/>
      <c r="RMK22" s="418"/>
      <c r="RML22" s="418"/>
      <c r="RMM22" s="418"/>
      <c r="RMN22" s="418"/>
      <c r="RMO22" s="418"/>
      <c r="RMP22" s="418"/>
      <c r="RMQ22" s="418"/>
      <c r="RMR22" s="418"/>
      <c r="RMS22" s="418"/>
      <c r="RMT22" s="418"/>
      <c r="RMU22" s="418"/>
      <c r="RMV22" s="418"/>
      <c r="RMW22" s="418"/>
      <c r="RMX22" s="418"/>
      <c r="RMY22" s="418"/>
      <c r="RMZ22" s="418"/>
      <c r="RNA22" s="418"/>
      <c r="RNB22" s="418"/>
      <c r="RNC22" s="418"/>
      <c r="RND22" s="418"/>
      <c r="RNE22" s="418"/>
      <c r="RNF22" s="418"/>
      <c r="RNG22" s="418"/>
      <c r="RNH22" s="418"/>
      <c r="RNI22" s="418"/>
      <c r="RNJ22" s="418"/>
      <c r="RNK22" s="418"/>
      <c r="RNL22" s="418"/>
      <c r="RNM22" s="418"/>
      <c r="RNN22" s="418"/>
      <c r="RNO22" s="418"/>
      <c r="RNP22" s="418"/>
      <c r="RNQ22" s="418"/>
      <c r="RNR22" s="418"/>
      <c r="RNS22" s="418"/>
      <c r="RNT22" s="418"/>
      <c r="RNU22" s="418"/>
      <c r="RNV22" s="418"/>
      <c r="RNW22" s="418"/>
      <c r="RNX22" s="418"/>
      <c r="RNY22" s="418"/>
      <c r="RNZ22" s="418"/>
      <c r="ROA22" s="418"/>
      <c r="ROB22" s="418"/>
      <c r="ROC22" s="418"/>
      <c r="ROD22" s="418"/>
      <c r="ROE22" s="418"/>
      <c r="ROF22" s="418"/>
      <c r="ROG22" s="418"/>
      <c r="ROH22" s="418"/>
      <c r="ROI22" s="418"/>
      <c r="ROJ22" s="418"/>
      <c r="ROK22" s="418"/>
      <c r="ROL22" s="418"/>
      <c r="ROM22" s="418"/>
      <c r="RON22" s="418"/>
      <c r="ROO22" s="418"/>
      <c r="ROP22" s="418"/>
      <c r="ROQ22" s="418"/>
      <c r="ROR22" s="418"/>
      <c r="ROS22" s="418"/>
      <c r="ROT22" s="418"/>
      <c r="ROU22" s="418"/>
      <c r="ROV22" s="418"/>
      <c r="ROW22" s="418"/>
      <c r="ROX22" s="418"/>
      <c r="ROY22" s="418"/>
      <c r="ROZ22" s="418"/>
      <c r="RPA22" s="418"/>
      <c r="RPB22" s="418"/>
      <c r="RPC22" s="418"/>
      <c r="RPD22" s="418"/>
      <c r="RPE22" s="418"/>
      <c r="RPF22" s="418"/>
      <c r="RPG22" s="418"/>
      <c r="RPH22" s="418"/>
      <c r="RPI22" s="418"/>
      <c r="RPJ22" s="418"/>
      <c r="RPK22" s="418"/>
      <c r="RPL22" s="418"/>
      <c r="RPM22" s="418"/>
      <c r="RPN22" s="418"/>
      <c r="RPO22" s="418"/>
      <c r="RPP22" s="418"/>
      <c r="RPQ22" s="418"/>
      <c r="RPR22" s="418"/>
      <c r="RPS22" s="418"/>
      <c r="RPT22" s="418"/>
      <c r="RPU22" s="418"/>
      <c r="RPV22" s="418"/>
      <c r="RPW22" s="418"/>
      <c r="RPX22" s="418"/>
      <c r="RPY22" s="418"/>
      <c r="RPZ22" s="418"/>
      <c r="RQA22" s="418"/>
      <c r="RQB22" s="418"/>
      <c r="RQC22" s="418"/>
      <c r="RQD22" s="418"/>
      <c r="RQE22" s="418"/>
      <c r="RQF22" s="418"/>
      <c r="RQG22" s="418"/>
      <c r="RQH22" s="418"/>
      <c r="RQI22" s="418"/>
      <c r="RQJ22" s="418"/>
      <c r="RQK22" s="418"/>
      <c r="RQL22" s="418"/>
      <c r="RQM22" s="418"/>
      <c r="RQN22" s="418"/>
      <c r="RQO22" s="418"/>
      <c r="RQP22" s="418"/>
      <c r="RQQ22" s="418"/>
      <c r="RQR22" s="418"/>
      <c r="RQS22" s="418"/>
      <c r="RQT22" s="418"/>
      <c r="RQU22" s="418"/>
      <c r="RQV22" s="418"/>
      <c r="RQW22" s="418"/>
      <c r="RQX22" s="418"/>
      <c r="RQY22" s="418"/>
      <c r="RQZ22" s="418"/>
      <c r="RRA22" s="418"/>
      <c r="RRB22" s="418"/>
      <c r="RRC22" s="418"/>
      <c r="RRD22" s="418"/>
      <c r="RRE22" s="418"/>
      <c r="RRF22" s="418"/>
      <c r="RRG22" s="418"/>
      <c r="RRH22" s="418"/>
      <c r="RRI22" s="418"/>
      <c r="RRJ22" s="418"/>
      <c r="RRK22" s="418"/>
      <c r="RRL22" s="418"/>
      <c r="RRM22" s="418"/>
      <c r="RRN22" s="418"/>
      <c r="RRO22" s="418"/>
      <c r="RRP22" s="418"/>
      <c r="RRQ22" s="418"/>
      <c r="RRR22" s="418"/>
      <c r="RRS22" s="418"/>
      <c r="RRT22" s="418"/>
      <c r="RRU22" s="418"/>
      <c r="RRV22" s="418"/>
      <c r="RRW22" s="418"/>
      <c r="RRX22" s="418"/>
      <c r="RRY22" s="418"/>
      <c r="RRZ22" s="418"/>
      <c r="RSA22" s="418"/>
      <c r="RSB22" s="418"/>
      <c r="RSC22" s="418"/>
      <c r="RSD22" s="418"/>
      <c r="RSE22" s="418"/>
      <c r="RSF22" s="418"/>
      <c r="RSG22" s="418"/>
      <c r="RSH22" s="418"/>
      <c r="RSI22" s="418"/>
      <c r="RSJ22" s="418"/>
      <c r="RSK22" s="418"/>
      <c r="RSL22" s="418"/>
      <c r="RSM22" s="418"/>
      <c r="RSN22" s="418"/>
      <c r="RSO22" s="418"/>
      <c r="RSP22" s="418"/>
      <c r="RSQ22" s="418"/>
      <c r="RSR22" s="418"/>
      <c r="RSS22" s="418"/>
      <c r="RST22" s="418"/>
      <c r="RSU22" s="418"/>
      <c r="RSV22" s="418"/>
      <c r="RSW22" s="418"/>
      <c r="RSX22" s="418"/>
      <c r="RSY22" s="418"/>
      <c r="RSZ22" s="418"/>
      <c r="RTA22" s="418"/>
      <c r="RTB22" s="418"/>
      <c r="RTC22" s="418"/>
      <c r="RTD22" s="418"/>
      <c r="RTE22" s="418"/>
      <c r="RTF22" s="418"/>
      <c r="RTG22" s="418"/>
      <c r="RTH22" s="418"/>
      <c r="RTI22" s="418"/>
      <c r="RTJ22" s="418"/>
      <c r="RTK22" s="418"/>
      <c r="RTL22" s="418"/>
      <c r="RTM22" s="418"/>
      <c r="RTN22" s="418"/>
      <c r="RTO22" s="418"/>
      <c r="RTP22" s="418"/>
      <c r="RTQ22" s="418"/>
      <c r="RTR22" s="418"/>
      <c r="RTS22" s="418"/>
      <c r="RTT22" s="418"/>
      <c r="RTU22" s="418"/>
      <c r="RTV22" s="418"/>
      <c r="RTW22" s="418"/>
      <c r="RTX22" s="418"/>
      <c r="RTY22" s="418"/>
      <c r="RTZ22" s="418"/>
      <c r="RUA22" s="418"/>
      <c r="RUB22" s="418"/>
      <c r="RUC22" s="418"/>
      <c r="RUD22" s="418"/>
      <c r="RUE22" s="418"/>
      <c r="RUF22" s="418"/>
      <c r="RUG22" s="418"/>
      <c r="RUH22" s="418"/>
      <c r="RUI22" s="418"/>
      <c r="RUJ22" s="418"/>
      <c r="RUK22" s="418"/>
      <c r="RUL22" s="418"/>
      <c r="RUM22" s="418"/>
      <c r="RUN22" s="418"/>
      <c r="RUO22" s="418"/>
      <c r="RUP22" s="418"/>
      <c r="RUQ22" s="418"/>
      <c r="RUR22" s="418"/>
      <c r="RUS22" s="418"/>
      <c r="RUT22" s="418"/>
      <c r="RUU22" s="418"/>
      <c r="RUV22" s="418"/>
      <c r="RUW22" s="418"/>
      <c r="RUX22" s="418"/>
      <c r="RUY22" s="418"/>
      <c r="RUZ22" s="418"/>
      <c r="RVA22" s="418"/>
      <c r="RVB22" s="418"/>
      <c r="RVC22" s="418"/>
      <c r="RVD22" s="418"/>
      <c r="RVE22" s="418"/>
      <c r="RVF22" s="418"/>
      <c r="RVG22" s="418"/>
      <c r="RVH22" s="418"/>
      <c r="RVI22" s="418"/>
      <c r="RVJ22" s="418"/>
      <c r="RVK22" s="418"/>
      <c r="RVL22" s="418"/>
      <c r="RVM22" s="418"/>
      <c r="RVN22" s="418"/>
      <c r="RVO22" s="418"/>
      <c r="RVP22" s="418"/>
      <c r="RVQ22" s="418"/>
      <c r="RVR22" s="418"/>
      <c r="RVS22" s="418"/>
      <c r="RVT22" s="418"/>
      <c r="RVU22" s="418"/>
      <c r="RVV22" s="418"/>
      <c r="RVW22" s="418"/>
      <c r="RVX22" s="418"/>
      <c r="RVY22" s="418"/>
      <c r="RVZ22" s="418"/>
      <c r="RWA22" s="418"/>
      <c r="RWB22" s="418"/>
      <c r="RWC22" s="418"/>
      <c r="RWD22" s="418"/>
      <c r="RWE22" s="418"/>
      <c r="RWF22" s="418"/>
      <c r="RWG22" s="418"/>
      <c r="RWH22" s="418"/>
      <c r="RWI22" s="418"/>
      <c r="RWJ22" s="418"/>
      <c r="RWK22" s="418"/>
      <c r="RWL22" s="418"/>
      <c r="RWM22" s="418"/>
      <c r="RWN22" s="418"/>
      <c r="RWO22" s="418"/>
      <c r="RWP22" s="418"/>
      <c r="RWQ22" s="418"/>
      <c r="RWR22" s="418"/>
      <c r="RWS22" s="418"/>
      <c r="RWT22" s="418"/>
      <c r="RWU22" s="418"/>
      <c r="RWV22" s="418"/>
      <c r="RWW22" s="418"/>
      <c r="RWX22" s="418"/>
      <c r="RWY22" s="418"/>
      <c r="RWZ22" s="418"/>
      <c r="RXA22" s="418"/>
      <c r="RXB22" s="418"/>
      <c r="RXC22" s="418"/>
      <c r="RXD22" s="418"/>
      <c r="RXE22" s="418"/>
      <c r="RXF22" s="418"/>
      <c r="RXG22" s="418"/>
      <c r="RXH22" s="418"/>
      <c r="RXI22" s="418"/>
      <c r="RXJ22" s="418"/>
      <c r="RXK22" s="418"/>
      <c r="RXL22" s="418"/>
      <c r="RXM22" s="418"/>
      <c r="RXN22" s="418"/>
      <c r="RXO22" s="418"/>
      <c r="RXP22" s="418"/>
      <c r="RXQ22" s="418"/>
      <c r="RXR22" s="418"/>
      <c r="RXS22" s="418"/>
      <c r="RXT22" s="418"/>
      <c r="RXU22" s="418"/>
      <c r="RXV22" s="418"/>
      <c r="RXW22" s="418"/>
      <c r="RXX22" s="418"/>
      <c r="RXY22" s="418"/>
      <c r="RXZ22" s="418"/>
      <c r="RYA22" s="418"/>
      <c r="RYB22" s="418"/>
      <c r="RYC22" s="418"/>
      <c r="RYD22" s="418"/>
      <c r="RYE22" s="418"/>
      <c r="RYF22" s="418"/>
      <c r="RYG22" s="418"/>
      <c r="RYH22" s="418"/>
      <c r="RYI22" s="418"/>
      <c r="RYJ22" s="418"/>
      <c r="RYK22" s="418"/>
      <c r="RYL22" s="418"/>
      <c r="RYM22" s="418"/>
      <c r="RYN22" s="418"/>
      <c r="RYO22" s="418"/>
      <c r="RYP22" s="418"/>
      <c r="RYQ22" s="418"/>
      <c r="RYR22" s="418"/>
      <c r="RYS22" s="418"/>
      <c r="RYT22" s="418"/>
      <c r="RYU22" s="418"/>
      <c r="RYV22" s="418"/>
      <c r="RYW22" s="418"/>
      <c r="RYX22" s="418"/>
      <c r="RYY22" s="418"/>
      <c r="RYZ22" s="418"/>
      <c r="RZA22" s="418"/>
      <c r="RZB22" s="418"/>
      <c r="RZC22" s="418"/>
      <c r="RZD22" s="418"/>
      <c r="RZE22" s="418"/>
      <c r="RZF22" s="418"/>
      <c r="RZG22" s="418"/>
      <c r="RZH22" s="418"/>
      <c r="RZI22" s="418"/>
      <c r="RZJ22" s="418"/>
      <c r="RZK22" s="418"/>
      <c r="RZL22" s="418"/>
      <c r="RZM22" s="418"/>
      <c r="RZN22" s="418"/>
      <c r="RZO22" s="418"/>
      <c r="RZP22" s="418"/>
      <c r="RZQ22" s="418"/>
      <c r="RZR22" s="418"/>
      <c r="RZS22" s="418"/>
      <c r="RZT22" s="418"/>
      <c r="RZU22" s="418"/>
      <c r="RZV22" s="418"/>
      <c r="RZW22" s="418"/>
      <c r="RZX22" s="418"/>
      <c r="RZY22" s="418"/>
      <c r="RZZ22" s="418"/>
      <c r="SAA22" s="418"/>
      <c r="SAB22" s="418"/>
      <c r="SAC22" s="418"/>
      <c r="SAD22" s="418"/>
      <c r="SAE22" s="418"/>
      <c r="SAF22" s="418"/>
      <c r="SAG22" s="418"/>
      <c r="SAH22" s="418"/>
      <c r="SAI22" s="418"/>
      <c r="SAJ22" s="418"/>
      <c r="SAK22" s="418"/>
      <c r="SAL22" s="418"/>
      <c r="SAM22" s="418"/>
      <c r="SAN22" s="418"/>
      <c r="SAO22" s="418"/>
      <c r="SAP22" s="418"/>
      <c r="SAQ22" s="418"/>
      <c r="SAR22" s="418"/>
      <c r="SAS22" s="418"/>
      <c r="SAT22" s="418"/>
      <c r="SAU22" s="418"/>
      <c r="SAV22" s="418"/>
      <c r="SAW22" s="418"/>
      <c r="SAX22" s="418"/>
      <c r="SAY22" s="418"/>
      <c r="SAZ22" s="418"/>
      <c r="SBA22" s="418"/>
      <c r="SBB22" s="418"/>
      <c r="SBC22" s="418"/>
      <c r="SBD22" s="418"/>
      <c r="SBE22" s="418"/>
      <c r="SBF22" s="418"/>
      <c r="SBG22" s="418"/>
      <c r="SBH22" s="418"/>
      <c r="SBI22" s="418"/>
      <c r="SBJ22" s="418"/>
      <c r="SBK22" s="418"/>
      <c r="SBL22" s="418"/>
      <c r="SBM22" s="418"/>
      <c r="SBN22" s="418"/>
      <c r="SBO22" s="418"/>
      <c r="SBP22" s="418"/>
      <c r="SBQ22" s="418"/>
      <c r="SBR22" s="418"/>
      <c r="SBS22" s="418"/>
      <c r="SBT22" s="418"/>
      <c r="SBU22" s="418"/>
      <c r="SBV22" s="418"/>
      <c r="SBW22" s="418"/>
      <c r="SBX22" s="418"/>
      <c r="SBY22" s="418"/>
      <c r="SBZ22" s="418"/>
      <c r="SCA22" s="418"/>
      <c r="SCB22" s="418"/>
      <c r="SCC22" s="418"/>
      <c r="SCD22" s="418"/>
      <c r="SCE22" s="418"/>
      <c r="SCF22" s="418"/>
      <c r="SCG22" s="418"/>
      <c r="SCH22" s="418"/>
      <c r="SCI22" s="418"/>
      <c r="SCJ22" s="418"/>
      <c r="SCK22" s="418"/>
      <c r="SCL22" s="418"/>
      <c r="SCM22" s="418"/>
      <c r="SCN22" s="418"/>
      <c r="SCO22" s="418"/>
      <c r="SCP22" s="418"/>
      <c r="SCQ22" s="418"/>
      <c r="SCR22" s="418"/>
      <c r="SCS22" s="418"/>
      <c r="SCT22" s="418"/>
      <c r="SCU22" s="418"/>
      <c r="SCV22" s="418"/>
      <c r="SCW22" s="418"/>
      <c r="SCX22" s="418"/>
      <c r="SCY22" s="418"/>
      <c r="SCZ22" s="418"/>
      <c r="SDA22" s="418"/>
      <c r="SDB22" s="418"/>
      <c r="SDC22" s="418"/>
      <c r="SDD22" s="418"/>
      <c r="SDE22" s="418"/>
      <c r="SDF22" s="418"/>
      <c r="SDG22" s="418"/>
      <c r="SDH22" s="418"/>
      <c r="SDI22" s="418"/>
      <c r="SDJ22" s="418"/>
      <c r="SDK22" s="418"/>
      <c r="SDL22" s="418"/>
      <c r="SDM22" s="418"/>
      <c r="SDN22" s="418"/>
      <c r="SDO22" s="418"/>
      <c r="SDP22" s="418"/>
      <c r="SDQ22" s="418"/>
      <c r="SDR22" s="418"/>
      <c r="SDS22" s="418"/>
      <c r="SDT22" s="418"/>
      <c r="SDU22" s="418"/>
      <c r="SDV22" s="418"/>
      <c r="SDW22" s="418"/>
      <c r="SDX22" s="418"/>
      <c r="SDY22" s="418"/>
      <c r="SDZ22" s="418"/>
      <c r="SEA22" s="418"/>
      <c r="SEB22" s="418"/>
      <c r="SEC22" s="418"/>
      <c r="SED22" s="418"/>
      <c r="SEE22" s="418"/>
      <c r="SEF22" s="418"/>
      <c r="SEG22" s="418"/>
      <c r="SEH22" s="418"/>
      <c r="SEI22" s="418"/>
      <c r="SEJ22" s="418"/>
      <c r="SEK22" s="418"/>
      <c r="SEL22" s="418"/>
      <c r="SEM22" s="418"/>
      <c r="SEN22" s="418"/>
      <c r="SEO22" s="418"/>
      <c r="SEP22" s="418"/>
      <c r="SEQ22" s="418"/>
      <c r="SER22" s="418"/>
      <c r="SES22" s="418"/>
      <c r="SET22" s="418"/>
      <c r="SEU22" s="418"/>
      <c r="SEV22" s="418"/>
      <c r="SEW22" s="418"/>
      <c r="SEX22" s="418"/>
      <c r="SEY22" s="418"/>
      <c r="SEZ22" s="418"/>
      <c r="SFA22" s="418"/>
      <c r="SFB22" s="418"/>
      <c r="SFC22" s="418"/>
      <c r="SFD22" s="418"/>
      <c r="SFE22" s="418"/>
      <c r="SFF22" s="418"/>
      <c r="SFG22" s="418"/>
      <c r="SFH22" s="418"/>
      <c r="SFI22" s="418"/>
      <c r="SFJ22" s="418"/>
      <c r="SFK22" s="418"/>
      <c r="SFL22" s="418"/>
      <c r="SFM22" s="418"/>
      <c r="SFN22" s="418"/>
      <c r="SFO22" s="418"/>
      <c r="SFP22" s="418"/>
      <c r="SFQ22" s="418"/>
      <c r="SFR22" s="418"/>
      <c r="SFS22" s="418"/>
      <c r="SFT22" s="418"/>
      <c r="SFU22" s="418"/>
      <c r="SFV22" s="418"/>
      <c r="SFW22" s="418"/>
      <c r="SFX22" s="418"/>
      <c r="SFY22" s="418"/>
      <c r="SFZ22" s="418"/>
      <c r="SGA22" s="418"/>
      <c r="SGB22" s="418"/>
      <c r="SGC22" s="418"/>
      <c r="SGD22" s="418"/>
      <c r="SGE22" s="418"/>
      <c r="SGF22" s="418"/>
      <c r="SGG22" s="418"/>
      <c r="SGH22" s="418"/>
      <c r="SGI22" s="418"/>
      <c r="SGJ22" s="418"/>
      <c r="SGK22" s="418"/>
      <c r="SGL22" s="418"/>
      <c r="SGM22" s="418"/>
      <c r="SGN22" s="418"/>
      <c r="SGO22" s="418"/>
      <c r="SGP22" s="418"/>
      <c r="SGQ22" s="418"/>
      <c r="SGR22" s="418"/>
      <c r="SGS22" s="418"/>
      <c r="SGT22" s="418"/>
      <c r="SGU22" s="418"/>
      <c r="SGV22" s="418"/>
      <c r="SGW22" s="418"/>
      <c r="SGX22" s="418"/>
      <c r="SGY22" s="418"/>
      <c r="SGZ22" s="418"/>
      <c r="SHA22" s="418"/>
      <c r="SHB22" s="418"/>
      <c r="SHC22" s="418"/>
      <c r="SHD22" s="418"/>
      <c r="SHE22" s="418"/>
      <c r="SHF22" s="418"/>
      <c r="SHG22" s="418"/>
      <c r="SHH22" s="418"/>
      <c r="SHI22" s="418"/>
      <c r="SHJ22" s="418"/>
      <c r="SHK22" s="418"/>
      <c r="SHL22" s="418"/>
      <c r="SHM22" s="418"/>
      <c r="SHN22" s="418"/>
      <c r="SHO22" s="418"/>
      <c r="SHP22" s="418"/>
      <c r="SHQ22" s="418"/>
      <c r="SHR22" s="418"/>
      <c r="SHS22" s="418"/>
      <c r="SHT22" s="418"/>
      <c r="SHU22" s="418"/>
      <c r="SHV22" s="418"/>
      <c r="SHW22" s="418"/>
      <c r="SHX22" s="418"/>
      <c r="SHY22" s="418"/>
      <c r="SHZ22" s="418"/>
      <c r="SIA22" s="418"/>
      <c r="SIB22" s="418"/>
      <c r="SIC22" s="418"/>
      <c r="SID22" s="418"/>
      <c r="SIE22" s="418"/>
      <c r="SIF22" s="418"/>
      <c r="SIG22" s="418"/>
      <c r="SIH22" s="418"/>
      <c r="SII22" s="418"/>
      <c r="SIJ22" s="418"/>
      <c r="SIK22" s="418"/>
      <c r="SIL22" s="418"/>
      <c r="SIM22" s="418"/>
      <c r="SIN22" s="418"/>
      <c r="SIO22" s="418"/>
      <c r="SIP22" s="418"/>
      <c r="SIQ22" s="418"/>
      <c r="SIR22" s="418"/>
      <c r="SIS22" s="418"/>
      <c r="SIT22" s="418"/>
      <c r="SIU22" s="418"/>
      <c r="SIV22" s="418"/>
      <c r="SIW22" s="418"/>
      <c r="SIX22" s="418"/>
      <c r="SIY22" s="418"/>
      <c r="SIZ22" s="418"/>
      <c r="SJA22" s="418"/>
      <c r="SJB22" s="418"/>
      <c r="SJC22" s="418"/>
      <c r="SJD22" s="418"/>
      <c r="SJE22" s="418"/>
      <c r="SJF22" s="418"/>
      <c r="SJG22" s="418"/>
      <c r="SJH22" s="418"/>
      <c r="SJI22" s="418"/>
      <c r="SJJ22" s="418"/>
      <c r="SJK22" s="418"/>
      <c r="SJL22" s="418"/>
      <c r="SJM22" s="418"/>
      <c r="SJN22" s="418"/>
      <c r="SJO22" s="418"/>
      <c r="SJP22" s="418"/>
      <c r="SJQ22" s="418"/>
      <c r="SJR22" s="418"/>
      <c r="SJS22" s="418"/>
      <c r="SJT22" s="418"/>
      <c r="SJU22" s="418"/>
      <c r="SJV22" s="418"/>
      <c r="SJW22" s="418"/>
      <c r="SJX22" s="418"/>
      <c r="SJY22" s="418"/>
      <c r="SJZ22" s="418"/>
      <c r="SKA22" s="418"/>
      <c r="SKB22" s="418"/>
      <c r="SKC22" s="418"/>
      <c r="SKD22" s="418"/>
      <c r="SKE22" s="418"/>
      <c r="SKF22" s="418"/>
      <c r="SKG22" s="418"/>
      <c r="SKH22" s="418"/>
      <c r="SKI22" s="418"/>
      <c r="SKJ22" s="418"/>
      <c r="SKK22" s="418"/>
      <c r="SKL22" s="418"/>
      <c r="SKM22" s="418"/>
      <c r="SKN22" s="418"/>
      <c r="SKO22" s="418"/>
      <c r="SKP22" s="418"/>
      <c r="SKQ22" s="418"/>
      <c r="SKR22" s="418"/>
      <c r="SKS22" s="418"/>
      <c r="SKT22" s="418"/>
      <c r="SKU22" s="418"/>
      <c r="SKV22" s="418"/>
      <c r="SKW22" s="418"/>
      <c r="SKX22" s="418"/>
      <c r="SKY22" s="418"/>
      <c r="SKZ22" s="418"/>
      <c r="SLA22" s="418"/>
      <c r="SLB22" s="418"/>
      <c r="SLC22" s="418"/>
      <c r="SLD22" s="418"/>
      <c r="SLE22" s="418"/>
      <c r="SLF22" s="418"/>
      <c r="SLG22" s="418"/>
      <c r="SLH22" s="418"/>
      <c r="SLI22" s="418"/>
      <c r="SLJ22" s="418"/>
      <c r="SLK22" s="418"/>
      <c r="SLL22" s="418"/>
      <c r="SLM22" s="418"/>
      <c r="SLN22" s="418"/>
      <c r="SLO22" s="418"/>
      <c r="SLP22" s="418"/>
      <c r="SLQ22" s="418"/>
      <c r="SLR22" s="418"/>
      <c r="SLS22" s="418"/>
      <c r="SLT22" s="418"/>
      <c r="SLU22" s="418"/>
      <c r="SLV22" s="418"/>
      <c r="SLW22" s="418"/>
      <c r="SLX22" s="418"/>
      <c r="SLY22" s="418"/>
      <c r="SLZ22" s="418"/>
      <c r="SMA22" s="418"/>
      <c r="SMB22" s="418"/>
      <c r="SMC22" s="418"/>
      <c r="SMD22" s="418"/>
      <c r="SME22" s="418"/>
      <c r="SMF22" s="418"/>
      <c r="SMG22" s="418"/>
      <c r="SMH22" s="418"/>
      <c r="SMI22" s="418"/>
      <c r="SMJ22" s="418"/>
      <c r="SMK22" s="418"/>
      <c r="SML22" s="418"/>
      <c r="SMM22" s="418"/>
      <c r="SMN22" s="418"/>
      <c r="SMO22" s="418"/>
      <c r="SMP22" s="418"/>
      <c r="SMQ22" s="418"/>
      <c r="SMR22" s="418"/>
      <c r="SMS22" s="418"/>
      <c r="SMT22" s="418"/>
      <c r="SMU22" s="418"/>
      <c r="SMV22" s="418"/>
      <c r="SMW22" s="418"/>
      <c r="SMX22" s="418"/>
      <c r="SMY22" s="418"/>
      <c r="SMZ22" s="418"/>
      <c r="SNA22" s="418"/>
      <c r="SNB22" s="418"/>
      <c r="SNC22" s="418"/>
      <c r="SND22" s="418"/>
      <c r="SNE22" s="418"/>
      <c r="SNF22" s="418"/>
      <c r="SNG22" s="418"/>
      <c r="SNH22" s="418"/>
      <c r="SNI22" s="418"/>
      <c r="SNJ22" s="418"/>
      <c r="SNK22" s="418"/>
      <c r="SNL22" s="418"/>
      <c r="SNM22" s="418"/>
      <c r="SNN22" s="418"/>
      <c r="SNO22" s="418"/>
      <c r="SNP22" s="418"/>
      <c r="SNQ22" s="418"/>
      <c r="SNR22" s="418"/>
      <c r="SNS22" s="418"/>
      <c r="SNT22" s="418"/>
      <c r="SNU22" s="418"/>
      <c r="SNV22" s="418"/>
      <c r="SNW22" s="418"/>
      <c r="SNX22" s="418"/>
      <c r="SNY22" s="418"/>
      <c r="SNZ22" s="418"/>
      <c r="SOA22" s="418"/>
      <c r="SOB22" s="418"/>
      <c r="SOC22" s="418"/>
      <c r="SOD22" s="418"/>
      <c r="SOE22" s="418"/>
      <c r="SOF22" s="418"/>
      <c r="SOG22" s="418"/>
      <c r="SOH22" s="418"/>
      <c r="SOI22" s="418"/>
      <c r="SOJ22" s="418"/>
      <c r="SOK22" s="418"/>
      <c r="SOL22" s="418"/>
      <c r="SOM22" s="418"/>
      <c r="SON22" s="418"/>
      <c r="SOO22" s="418"/>
      <c r="SOP22" s="418"/>
      <c r="SOQ22" s="418"/>
      <c r="SOR22" s="418"/>
      <c r="SOS22" s="418"/>
      <c r="SOT22" s="418"/>
      <c r="SOU22" s="418"/>
      <c r="SOV22" s="418"/>
      <c r="SOW22" s="418"/>
      <c r="SOX22" s="418"/>
      <c r="SOY22" s="418"/>
      <c r="SOZ22" s="418"/>
      <c r="SPA22" s="418"/>
      <c r="SPB22" s="418"/>
      <c r="SPC22" s="418"/>
      <c r="SPD22" s="418"/>
      <c r="SPE22" s="418"/>
      <c r="SPF22" s="418"/>
      <c r="SPG22" s="418"/>
      <c r="SPH22" s="418"/>
      <c r="SPI22" s="418"/>
      <c r="SPJ22" s="418"/>
      <c r="SPK22" s="418"/>
      <c r="SPL22" s="418"/>
      <c r="SPM22" s="418"/>
      <c r="SPN22" s="418"/>
      <c r="SPO22" s="418"/>
      <c r="SPP22" s="418"/>
      <c r="SPQ22" s="418"/>
      <c r="SPR22" s="418"/>
      <c r="SPS22" s="418"/>
      <c r="SPT22" s="418"/>
      <c r="SPU22" s="418"/>
      <c r="SPV22" s="418"/>
      <c r="SPW22" s="418"/>
      <c r="SPX22" s="418"/>
      <c r="SPY22" s="418"/>
      <c r="SPZ22" s="418"/>
      <c r="SQA22" s="418"/>
      <c r="SQB22" s="418"/>
      <c r="SQC22" s="418"/>
      <c r="SQD22" s="418"/>
      <c r="SQE22" s="418"/>
      <c r="SQF22" s="418"/>
      <c r="SQG22" s="418"/>
      <c r="SQH22" s="418"/>
      <c r="SQI22" s="418"/>
      <c r="SQJ22" s="418"/>
      <c r="SQK22" s="418"/>
      <c r="SQL22" s="418"/>
      <c r="SQM22" s="418"/>
      <c r="SQN22" s="418"/>
      <c r="SQO22" s="418"/>
      <c r="SQP22" s="418"/>
      <c r="SQQ22" s="418"/>
      <c r="SQR22" s="418"/>
      <c r="SQS22" s="418"/>
      <c r="SQT22" s="418"/>
      <c r="SQU22" s="418"/>
      <c r="SQV22" s="418"/>
      <c r="SQW22" s="418"/>
      <c r="SQX22" s="418"/>
      <c r="SQY22" s="418"/>
      <c r="SQZ22" s="418"/>
      <c r="SRA22" s="418"/>
      <c r="SRB22" s="418"/>
      <c r="SRC22" s="418"/>
      <c r="SRD22" s="418"/>
      <c r="SRE22" s="418"/>
      <c r="SRF22" s="418"/>
      <c r="SRG22" s="418"/>
      <c r="SRH22" s="418"/>
      <c r="SRI22" s="418"/>
      <c r="SRJ22" s="418"/>
      <c r="SRK22" s="418"/>
      <c r="SRL22" s="418"/>
      <c r="SRM22" s="418"/>
      <c r="SRN22" s="418"/>
      <c r="SRO22" s="418"/>
      <c r="SRP22" s="418"/>
      <c r="SRQ22" s="418"/>
      <c r="SRR22" s="418"/>
      <c r="SRS22" s="418"/>
      <c r="SRT22" s="418"/>
      <c r="SRU22" s="418"/>
      <c r="SRV22" s="418"/>
      <c r="SRW22" s="418"/>
      <c r="SRX22" s="418"/>
      <c r="SRY22" s="418"/>
      <c r="SRZ22" s="418"/>
      <c r="SSA22" s="418"/>
      <c r="SSB22" s="418"/>
      <c r="SSC22" s="418"/>
      <c r="SSD22" s="418"/>
      <c r="SSE22" s="418"/>
      <c r="SSF22" s="418"/>
      <c r="SSG22" s="418"/>
      <c r="SSH22" s="418"/>
      <c r="SSI22" s="418"/>
      <c r="SSJ22" s="418"/>
      <c r="SSK22" s="418"/>
      <c r="SSL22" s="418"/>
      <c r="SSM22" s="418"/>
      <c r="SSN22" s="418"/>
      <c r="SSO22" s="418"/>
      <c r="SSP22" s="418"/>
      <c r="SSQ22" s="418"/>
      <c r="SSR22" s="418"/>
      <c r="SSS22" s="418"/>
      <c r="SST22" s="418"/>
      <c r="SSU22" s="418"/>
      <c r="SSV22" s="418"/>
      <c r="SSW22" s="418"/>
      <c r="SSX22" s="418"/>
      <c r="SSY22" s="418"/>
      <c r="SSZ22" s="418"/>
      <c r="STA22" s="418"/>
      <c r="STB22" s="418"/>
      <c r="STC22" s="418"/>
      <c r="STD22" s="418"/>
      <c r="STE22" s="418"/>
      <c r="STF22" s="418"/>
      <c r="STG22" s="418"/>
      <c r="STH22" s="418"/>
      <c r="STI22" s="418"/>
      <c r="STJ22" s="418"/>
      <c r="STK22" s="418"/>
      <c r="STL22" s="418"/>
      <c r="STM22" s="418"/>
      <c r="STN22" s="418"/>
      <c r="STO22" s="418"/>
      <c r="STP22" s="418"/>
      <c r="STQ22" s="418"/>
      <c r="STR22" s="418"/>
      <c r="STS22" s="418"/>
      <c r="STT22" s="418"/>
      <c r="STU22" s="418"/>
      <c r="STV22" s="418"/>
      <c r="STW22" s="418"/>
      <c r="STX22" s="418"/>
      <c r="STY22" s="418"/>
      <c r="STZ22" s="418"/>
      <c r="SUA22" s="418"/>
      <c r="SUB22" s="418"/>
      <c r="SUC22" s="418"/>
      <c r="SUD22" s="418"/>
      <c r="SUE22" s="418"/>
      <c r="SUF22" s="418"/>
      <c r="SUG22" s="418"/>
      <c r="SUH22" s="418"/>
      <c r="SUI22" s="418"/>
      <c r="SUJ22" s="418"/>
      <c r="SUK22" s="418"/>
      <c r="SUL22" s="418"/>
      <c r="SUM22" s="418"/>
      <c r="SUN22" s="418"/>
      <c r="SUO22" s="418"/>
      <c r="SUP22" s="418"/>
      <c r="SUQ22" s="418"/>
      <c r="SUR22" s="418"/>
      <c r="SUS22" s="418"/>
      <c r="SUT22" s="418"/>
      <c r="SUU22" s="418"/>
      <c r="SUV22" s="418"/>
      <c r="SUW22" s="418"/>
      <c r="SUX22" s="418"/>
      <c r="SUY22" s="418"/>
      <c r="SUZ22" s="418"/>
      <c r="SVA22" s="418"/>
      <c r="SVB22" s="418"/>
      <c r="SVC22" s="418"/>
      <c r="SVD22" s="418"/>
      <c r="SVE22" s="418"/>
      <c r="SVF22" s="418"/>
      <c r="SVG22" s="418"/>
      <c r="SVH22" s="418"/>
      <c r="SVI22" s="418"/>
      <c r="SVJ22" s="418"/>
      <c r="SVK22" s="418"/>
      <c r="SVL22" s="418"/>
      <c r="SVM22" s="418"/>
      <c r="SVN22" s="418"/>
      <c r="SVO22" s="418"/>
      <c r="SVP22" s="418"/>
      <c r="SVQ22" s="418"/>
      <c r="SVR22" s="418"/>
      <c r="SVS22" s="418"/>
      <c r="SVT22" s="418"/>
      <c r="SVU22" s="418"/>
      <c r="SVV22" s="418"/>
      <c r="SVW22" s="418"/>
      <c r="SVX22" s="418"/>
      <c r="SVY22" s="418"/>
      <c r="SVZ22" s="418"/>
      <c r="SWA22" s="418"/>
      <c r="SWB22" s="418"/>
      <c r="SWC22" s="418"/>
      <c r="SWD22" s="418"/>
      <c r="SWE22" s="418"/>
      <c r="SWF22" s="418"/>
      <c r="SWG22" s="418"/>
      <c r="SWH22" s="418"/>
      <c r="SWI22" s="418"/>
      <c r="SWJ22" s="418"/>
      <c r="SWK22" s="418"/>
      <c r="SWL22" s="418"/>
      <c r="SWM22" s="418"/>
      <c r="SWN22" s="418"/>
      <c r="SWO22" s="418"/>
      <c r="SWP22" s="418"/>
      <c r="SWQ22" s="418"/>
      <c r="SWR22" s="418"/>
      <c r="SWS22" s="418"/>
      <c r="SWT22" s="418"/>
      <c r="SWU22" s="418"/>
      <c r="SWV22" s="418"/>
      <c r="SWW22" s="418"/>
      <c r="SWX22" s="418"/>
      <c r="SWY22" s="418"/>
      <c r="SWZ22" s="418"/>
      <c r="SXA22" s="418"/>
      <c r="SXB22" s="418"/>
      <c r="SXC22" s="418"/>
      <c r="SXD22" s="418"/>
      <c r="SXE22" s="418"/>
      <c r="SXF22" s="418"/>
      <c r="SXG22" s="418"/>
      <c r="SXH22" s="418"/>
      <c r="SXI22" s="418"/>
      <c r="SXJ22" s="418"/>
      <c r="SXK22" s="418"/>
      <c r="SXL22" s="418"/>
      <c r="SXM22" s="418"/>
      <c r="SXN22" s="418"/>
      <c r="SXO22" s="418"/>
      <c r="SXP22" s="418"/>
      <c r="SXQ22" s="418"/>
      <c r="SXR22" s="418"/>
      <c r="SXS22" s="418"/>
      <c r="SXT22" s="418"/>
      <c r="SXU22" s="418"/>
      <c r="SXV22" s="418"/>
      <c r="SXW22" s="418"/>
      <c r="SXX22" s="418"/>
      <c r="SXY22" s="418"/>
      <c r="SXZ22" s="418"/>
      <c r="SYA22" s="418"/>
      <c r="SYB22" s="418"/>
      <c r="SYC22" s="418"/>
      <c r="SYD22" s="418"/>
      <c r="SYE22" s="418"/>
      <c r="SYF22" s="418"/>
      <c r="SYG22" s="418"/>
      <c r="SYH22" s="418"/>
      <c r="SYI22" s="418"/>
      <c r="SYJ22" s="418"/>
      <c r="SYK22" s="418"/>
      <c r="SYL22" s="418"/>
      <c r="SYM22" s="418"/>
      <c r="SYN22" s="418"/>
      <c r="SYO22" s="418"/>
      <c r="SYP22" s="418"/>
      <c r="SYQ22" s="418"/>
      <c r="SYR22" s="418"/>
      <c r="SYS22" s="418"/>
      <c r="SYT22" s="418"/>
      <c r="SYU22" s="418"/>
      <c r="SYV22" s="418"/>
      <c r="SYW22" s="418"/>
      <c r="SYX22" s="418"/>
      <c r="SYY22" s="418"/>
      <c r="SYZ22" s="418"/>
      <c r="SZA22" s="418"/>
      <c r="SZB22" s="418"/>
      <c r="SZC22" s="418"/>
      <c r="SZD22" s="418"/>
      <c r="SZE22" s="418"/>
      <c r="SZF22" s="418"/>
      <c r="SZG22" s="418"/>
      <c r="SZH22" s="418"/>
      <c r="SZI22" s="418"/>
      <c r="SZJ22" s="418"/>
      <c r="SZK22" s="418"/>
      <c r="SZL22" s="418"/>
      <c r="SZM22" s="418"/>
      <c r="SZN22" s="418"/>
      <c r="SZO22" s="418"/>
      <c r="SZP22" s="418"/>
      <c r="SZQ22" s="418"/>
      <c r="SZR22" s="418"/>
      <c r="SZS22" s="418"/>
      <c r="SZT22" s="418"/>
      <c r="SZU22" s="418"/>
      <c r="SZV22" s="418"/>
      <c r="SZW22" s="418"/>
      <c r="SZX22" s="418"/>
      <c r="SZY22" s="418"/>
      <c r="SZZ22" s="418"/>
      <c r="TAA22" s="418"/>
      <c r="TAB22" s="418"/>
      <c r="TAC22" s="418"/>
      <c r="TAD22" s="418"/>
      <c r="TAE22" s="418"/>
      <c r="TAF22" s="418"/>
      <c r="TAG22" s="418"/>
      <c r="TAH22" s="418"/>
      <c r="TAI22" s="418"/>
      <c r="TAJ22" s="418"/>
      <c r="TAK22" s="418"/>
      <c r="TAL22" s="418"/>
      <c r="TAM22" s="418"/>
      <c r="TAN22" s="418"/>
      <c r="TAO22" s="418"/>
      <c r="TAP22" s="418"/>
      <c r="TAQ22" s="418"/>
      <c r="TAR22" s="418"/>
      <c r="TAS22" s="418"/>
      <c r="TAT22" s="418"/>
      <c r="TAU22" s="418"/>
      <c r="TAV22" s="418"/>
      <c r="TAW22" s="418"/>
      <c r="TAX22" s="418"/>
      <c r="TAY22" s="418"/>
      <c r="TAZ22" s="418"/>
      <c r="TBA22" s="418"/>
      <c r="TBB22" s="418"/>
      <c r="TBC22" s="418"/>
      <c r="TBD22" s="418"/>
      <c r="TBE22" s="418"/>
      <c r="TBF22" s="418"/>
      <c r="TBG22" s="418"/>
      <c r="TBH22" s="418"/>
      <c r="TBI22" s="418"/>
      <c r="TBJ22" s="418"/>
      <c r="TBK22" s="418"/>
      <c r="TBL22" s="418"/>
      <c r="TBM22" s="418"/>
      <c r="TBN22" s="418"/>
      <c r="TBO22" s="418"/>
      <c r="TBP22" s="418"/>
      <c r="TBQ22" s="418"/>
      <c r="TBR22" s="418"/>
      <c r="TBS22" s="418"/>
      <c r="TBT22" s="418"/>
      <c r="TBU22" s="418"/>
      <c r="TBV22" s="418"/>
      <c r="TBW22" s="418"/>
      <c r="TBX22" s="418"/>
      <c r="TBY22" s="418"/>
      <c r="TBZ22" s="418"/>
      <c r="TCA22" s="418"/>
      <c r="TCB22" s="418"/>
      <c r="TCC22" s="418"/>
      <c r="TCD22" s="418"/>
      <c r="TCE22" s="418"/>
      <c r="TCF22" s="418"/>
      <c r="TCG22" s="418"/>
      <c r="TCH22" s="418"/>
      <c r="TCI22" s="418"/>
      <c r="TCJ22" s="418"/>
      <c r="TCK22" s="418"/>
      <c r="TCL22" s="418"/>
      <c r="TCM22" s="418"/>
      <c r="TCN22" s="418"/>
      <c r="TCO22" s="418"/>
      <c r="TCP22" s="418"/>
      <c r="TCQ22" s="418"/>
      <c r="TCR22" s="418"/>
      <c r="TCS22" s="418"/>
      <c r="TCT22" s="418"/>
      <c r="TCU22" s="418"/>
      <c r="TCV22" s="418"/>
      <c r="TCW22" s="418"/>
      <c r="TCX22" s="418"/>
      <c r="TCY22" s="418"/>
      <c r="TCZ22" s="418"/>
      <c r="TDA22" s="418"/>
      <c r="TDB22" s="418"/>
      <c r="TDC22" s="418"/>
      <c r="TDD22" s="418"/>
      <c r="TDE22" s="418"/>
      <c r="TDF22" s="418"/>
      <c r="TDG22" s="418"/>
      <c r="TDH22" s="418"/>
      <c r="TDI22" s="418"/>
      <c r="TDJ22" s="418"/>
      <c r="TDK22" s="418"/>
      <c r="TDL22" s="418"/>
      <c r="TDM22" s="418"/>
      <c r="TDN22" s="418"/>
      <c r="TDO22" s="418"/>
      <c r="TDP22" s="418"/>
      <c r="TDQ22" s="418"/>
      <c r="TDR22" s="418"/>
      <c r="TDS22" s="418"/>
      <c r="TDT22" s="418"/>
      <c r="TDU22" s="418"/>
      <c r="TDV22" s="418"/>
      <c r="TDW22" s="418"/>
      <c r="TDX22" s="418"/>
      <c r="TDY22" s="418"/>
      <c r="TDZ22" s="418"/>
      <c r="TEA22" s="418"/>
      <c r="TEB22" s="418"/>
      <c r="TEC22" s="418"/>
      <c r="TED22" s="418"/>
      <c r="TEE22" s="418"/>
      <c r="TEF22" s="418"/>
      <c r="TEG22" s="418"/>
      <c r="TEH22" s="418"/>
      <c r="TEI22" s="418"/>
      <c r="TEJ22" s="418"/>
      <c r="TEK22" s="418"/>
      <c r="TEL22" s="418"/>
      <c r="TEM22" s="418"/>
      <c r="TEN22" s="418"/>
      <c r="TEO22" s="418"/>
      <c r="TEP22" s="418"/>
      <c r="TEQ22" s="418"/>
      <c r="TER22" s="418"/>
      <c r="TES22" s="418"/>
      <c r="TET22" s="418"/>
      <c r="TEU22" s="418"/>
      <c r="TEV22" s="418"/>
      <c r="TEW22" s="418"/>
      <c r="TEX22" s="418"/>
      <c r="TEY22" s="418"/>
      <c r="TEZ22" s="418"/>
      <c r="TFA22" s="418"/>
      <c r="TFB22" s="418"/>
      <c r="TFC22" s="418"/>
      <c r="TFD22" s="418"/>
      <c r="TFE22" s="418"/>
      <c r="TFF22" s="418"/>
      <c r="TFG22" s="418"/>
      <c r="TFH22" s="418"/>
      <c r="TFI22" s="418"/>
      <c r="TFJ22" s="418"/>
      <c r="TFK22" s="418"/>
      <c r="TFL22" s="418"/>
      <c r="TFM22" s="418"/>
      <c r="TFN22" s="418"/>
      <c r="TFO22" s="418"/>
      <c r="TFP22" s="418"/>
      <c r="TFQ22" s="418"/>
      <c r="TFR22" s="418"/>
      <c r="TFS22" s="418"/>
      <c r="TFT22" s="418"/>
      <c r="TFU22" s="418"/>
      <c r="TFV22" s="418"/>
      <c r="TFW22" s="418"/>
      <c r="TFX22" s="418"/>
      <c r="TFY22" s="418"/>
      <c r="TFZ22" s="418"/>
      <c r="TGA22" s="418"/>
      <c r="TGB22" s="418"/>
      <c r="TGC22" s="418"/>
      <c r="TGD22" s="418"/>
      <c r="TGE22" s="418"/>
      <c r="TGF22" s="418"/>
      <c r="TGG22" s="418"/>
      <c r="TGH22" s="418"/>
      <c r="TGI22" s="418"/>
      <c r="TGJ22" s="418"/>
      <c r="TGK22" s="418"/>
      <c r="TGL22" s="418"/>
      <c r="TGM22" s="418"/>
      <c r="TGN22" s="418"/>
      <c r="TGO22" s="418"/>
      <c r="TGP22" s="418"/>
      <c r="TGQ22" s="418"/>
      <c r="TGR22" s="418"/>
      <c r="TGS22" s="418"/>
      <c r="TGT22" s="418"/>
      <c r="TGU22" s="418"/>
      <c r="TGV22" s="418"/>
      <c r="TGW22" s="418"/>
      <c r="TGX22" s="418"/>
      <c r="TGY22" s="418"/>
      <c r="TGZ22" s="418"/>
      <c r="THA22" s="418"/>
      <c r="THB22" s="418"/>
      <c r="THC22" s="418"/>
      <c r="THD22" s="418"/>
      <c r="THE22" s="418"/>
      <c r="THF22" s="418"/>
      <c r="THG22" s="418"/>
      <c r="THH22" s="418"/>
      <c r="THI22" s="418"/>
      <c r="THJ22" s="418"/>
      <c r="THK22" s="418"/>
      <c r="THL22" s="418"/>
      <c r="THM22" s="418"/>
      <c r="THN22" s="418"/>
      <c r="THO22" s="418"/>
      <c r="THP22" s="418"/>
      <c r="THQ22" s="418"/>
      <c r="THR22" s="418"/>
      <c r="THS22" s="418"/>
      <c r="THT22" s="418"/>
      <c r="THU22" s="418"/>
      <c r="THV22" s="418"/>
      <c r="THW22" s="418"/>
      <c r="THX22" s="418"/>
      <c r="THY22" s="418"/>
      <c r="THZ22" s="418"/>
      <c r="TIA22" s="418"/>
      <c r="TIB22" s="418"/>
      <c r="TIC22" s="418"/>
      <c r="TID22" s="418"/>
      <c r="TIE22" s="418"/>
      <c r="TIF22" s="418"/>
      <c r="TIG22" s="418"/>
      <c r="TIH22" s="418"/>
      <c r="TII22" s="418"/>
      <c r="TIJ22" s="418"/>
      <c r="TIK22" s="418"/>
      <c r="TIL22" s="418"/>
      <c r="TIM22" s="418"/>
      <c r="TIN22" s="418"/>
      <c r="TIO22" s="418"/>
      <c r="TIP22" s="418"/>
      <c r="TIQ22" s="418"/>
      <c r="TIR22" s="418"/>
      <c r="TIS22" s="418"/>
      <c r="TIT22" s="418"/>
      <c r="TIU22" s="418"/>
      <c r="TIV22" s="418"/>
      <c r="TIW22" s="418"/>
      <c r="TIX22" s="418"/>
      <c r="TIY22" s="418"/>
      <c r="TIZ22" s="418"/>
      <c r="TJA22" s="418"/>
      <c r="TJB22" s="418"/>
      <c r="TJC22" s="418"/>
      <c r="TJD22" s="418"/>
      <c r="TJE22" s="418"/>
      <c r="TJF22" s="418"/>
      <c r="TJG22" s="418"/>
      <c r="TJH22" s="418"/>
      <c r="TJI22" s="418"/>
      <c r="TJJ22" s="418"/>
      <c r="TJK22" s="418"/>
      <c r="TJL22" s="418"/>
      <c r="TJM22" s="418"/>
      <c r="TJN22" s="418"/>
      <c r="TJO22" s="418"/>
      <c r="TJP22" s="418"/>
      <c r="TJQ22" s="418"/>
      <c r="TJR22" s="418"/>
      <c r="TJS22" s="418"/>
      <c r="TJT22" s="418"/>
      <c r="TJU22" s="418"/>
      <c r="TJV22" s="418"/>
      <c r="TJW22" s="418"/>
      <c r="TJX22" s="418"/>
      <c r="TJY22" s="418"/>
      <c r="TJZ22" s="418"/>
      <c r="TKA22" s="418"/>
      <c r="TKB22" s="418"/>
      <c r="TKC22" s="418"/>
      <c r="TKD22" s="418"/>
      <c r="TKE22" s="418"/>
      <c r="TKF22" s="418"/>
      <c r="TKG22" s="418"/>
      <c r="TKH22" s="418"/>
      <c r="TKI22" s="418"/>
      <c r="TKJ22" s="418"/>
      <c r="TKK22" s="418"/>
      <c r="TKL22" s="418"/>
      <c r="TKM22" s="418"/>
      <c r="TKN22" s="418"/>
      <c r="TKO22" s="418"/>
      <c r="TKP22" s="418"/>
      <c r="TKQ22" s="418"/>
      <c r="TKR22" s="418"/>
      <c r="TKS22" s="418"/>
      <c r="TKT22" s="418"/>
      <c r="TKU22" s="418"/>
      <c r="TKV22" s="418"/>
      <c r="TKW22" s="418"/>
      <c r="TKX22" s="418"/>
      <c r="TKY22" s="418"/>
      <c r="TKZ22" s="418"/>
      <c r="TLA22" s="418"/>
      <c r="TLB22" s="418"/>
      <c r="TLC22" s="418"/>
      <c r="TLD22" s="418"/>
      <c r="TLE22" s="418"/>
      <c r="TLF22" s="418"/>
      <c r="TLG22" s="418"/>
      <c r="TLH22" s="418"/>
      <c r="TLI22" s="418"/>
      <c r="TLJ22" s="418"/>
      <c r="TLK22" s="418"/>
      <c r="TLL22" s="418"/>
      <c r="TLM22" s="418"/>
      <c r="TLN22" s="418"/>
      <c r="TLO22" s="418"/>
      <c r="TLP22" s="418"/>
      <c r="TLQ22" s="418"/>
      <c r="TLR22" s="418"/>
      <c r="TLS22" s="418"/>
      <c r="TLT22" s="418"/>
      <c r="TLU22" s="418"/>
      <c r="TLV22" s="418"/>
      <c r="TLW22" s="418"/>
      <c r="TLX22" s="418"/>
      <c r="TLY22" s="418"/>
      <c r="TLZ22" s="418"/>
      <c r="TMA22" s="418"/>
      <c r="TMB22" s="418"/>
      <c r="TMC22" s="418"/>
      <c r="TMD22" s="418"/>
      <c r="TME22" s="418"/>
      <c r="TMF22" s="418"/>
      <c r="TMG22" s="418"/>
      <c r="TMH22" s="418"/>
      <c r="TMI22" s="418"/>
      <c r="TMJ22" s="418"/>
      <c r="TMK22" s="418"/>
      <c r="TML22" s="418"/>
      <c r="TMM22" s="418"/>
      <c r="TMN22" s="418"/>
      <c r="TMO22" s="418"/>
      <c r="TMP22" s="418"/>
      <c r="TMQ22" s="418"/>
      <c r="TMR22" s="418"/>
      <c r="TMS22" s="418"/>
      <c r="TMT22" s="418"/>
      <c r="TMU22" s="418"/>
      <c r="TMV22" s="418"/>
      <c r="TMW22" s="418"/>
      <c r="TMX22" s="418"/>
      <c r="TMY22" s="418"/>
      <c r="TMZ22" s="418"/>
      <c r="TNA22" s="418"/>
      <c r="TNB22" s="418"/>
      <c r="TNC22" s="418"/>
      <c r="TND22" s="418"/>
      <c r="TNE22" s="418"/>
      <c r="TNF22" s="418"/>
      <c r="TNG22" s="418"/>
      <c r="TNH22" s="418"/>
      <c r="TNI22" s="418"/>
      <c r="TNJ22" s="418"/>
      <c r="TNK22" s="418"/>
      <c r="TNL22" s="418"/>
      <c r="TNM22" s="418"/>
      <c r="TNN22" s="418"/>
      <c r="TNO22" s="418"/>
      <c r="TNP22" s="418"/>
      <c r="TNQ22" s="418"/>
      <c r="TNR22" s="418"/>
      <c r="TNS22" s="418"/>
      <c r="TNT22" s="418"/>
      <c r="TNU22" s="418"/>
      <c r="TNV22" s="418"/>
      <c r="TNW22" s="418"/>
      <c r="TNX22" s="418"/>
      <c r="TNY22" s="418"/>
      <c r="TNZ22" s="418"/>
      <c r="TOA22" s="418"/>
      <c r="TOB22" s="418"/>
      <c r="TOC22" s="418"/>
      <c r="TOD22" s="418"/>
      <c r="TOE22" s="418"/>
      <c r="TOF22" s="418"/>
      <c r="TOG22" s="418"/>
      <c r="TOH22" s="418"/>
      <c r="TOI22" s="418"/>
      <c r="TOJ22" s="418"/>
      <c r="TOK22" s="418"/>
      <c r="TOL22" s="418"/>
      <c r="TOM22" s="418"/>
      <c r="TON22" s="418"/>
      <c r="TOO22" s="418"/>
      <c r="TOP22" s="418"/>
      <c r="TOQ22" s="418"/>
      <c r="TOR22" s="418"/>
      <c r="TOS22" s="418"/>
      <c r="TOT22" s="418"/>
      <c r="TOU22" s="418"/>
      <c r="TOV22" s="418"/>
      <c r="TOW22" s="418"/>
      <c r="TOX22" s="418"/>
      <c r="TOY22" s="418"/>
      <c r="TOZ22" s="418"/>
      <c r="TPA22" s="418"/>
      <c r="TPB22" s="418"/>
      <c r="TPC22" s="418"/>
      <c r="TPD22" s="418"/>
      <c r="TPE22" s="418"/>
      <c r="TPF22" s="418"/>
      <c r="TPG22" s="418"/>
      <c r="TPH22" s="418"/>
      <c r="TPI22" s="418"/>
      <c r="TPJ22" s="418"/>
      <c r="TPK22" s="418"/>
      <c r="TPL22" s="418"/>
      <c r="TPM22" s="418"/>
      <c r="TPN22" s="418"/>
      <c r="TPO22" s="418"/>
      <c r="TPP22" s="418"/>
      <c r="TPQ22" s="418"/>
      <c r="TPR22" s="418"/>
      <c r="TPS22" s="418"/>
      <c r="TPT22" s="418"/>
      <c r="TPU22" s="418"/>
      <c r="TPV22" s="418"/>
      <c r="TPW22" s="418"/>
      <c r="TPX22" s="418"/>
      <c r="TPY22" s="418"/>
      <c r="TPZ22" s="418"/>
      <c r="TQA22" s="418"/>
      <c r="TQB22" s="418"/>
      <c r="TQC22" s="418"/>
      <c r="TQD22" s="418"/>
      <c r="TQE22" s="418"/>
      <c r="TQF22" s="418"/>
      <c r="TQG22" s="418"/>
      <c r="TQH22" s="418"/>
      <c r="TQI22" s="418"/>
      <c r="TQJ22" s="418"/>
      <c r="TQK22" s="418"/>
      <c r="TQL22" s="418"/>
      <c r="TQM22" s="418"/>
      <c r="TQN22" s="418"/>
      <c r="TQO22" s="418"/>
      <c r="TQP22" s="418"/>
      <c r="TQQ22" s="418"/>
      <c r="TQR22" s="418"/>
      <c r="TQS22" s="418"/>
      <c r="TQT22" s="418"/>
      <c r="TQU22" s="418"/>
      <c r="TQV22" s="418"/>
      <c r="TQW22" s="418"/>
      <c r="TQX22" s="418"/>
      <c r="TQY22" s="418"/>
      <c r="TQZ22" s="418"/>
      <c r="TRA22" s="418"/>
      <c r="TRB22" s="418"/>
      <c r="TRC22" s="418"/>
      <c r="TRD22" s="418"/>
      <c r="TRE22" s="418"/>
      <c r="TRF22" s="418"/>
      <c r="TRG22" s="418"/>
      <c r="TRH22" s="418"/>
      <c r="TRI22" s="418"/>
      <c r="TRJ22" s="418"/>
      <c r="TRK22" s="418"/>
      <c r="TRL22" s="418"/>
      <c r="TRM22" s="418"/>
      <c r="TRN22" s="418"/>
      <c r="TRO22" s="418"/>
      <c r="TRP22" s="418"/>
      <c r="TRQ22" s="418"/>
      <c r="TRR22" s="418"/>
      <c r="TRS22" s="418"/>
      <c r="TRT22" s="418"/>
      <c r="TRU22" s="418"/>
      <c r="TRV22" s="418"/>
      <c r="TRW22" s="418"/>
      <c r="TRX22" s="418"/>
      <c r="TRY22" s="418"/>
      <c r="TRZ22" s="418"/>
      <c r="TSA22" s="418"/>
      <c r="TSB22" s="418"/>
      <c r="TSC22" s="418"/>
      <c r="TSD22" s="418"/>
      <c r="TSE22" s="418"/>
      <c r="TSF22" s="418"/>
      <c r="TSG22" s="418"/>
      <c r="TSH22" s="418"/>
      <c r="TSI22" s="418"/>
      <c r="TSJ22" s="418"/>
      <c r="TSK22" s="418"/>
      <c r="TSL22" s="418"/>
      <c r="TSM22" s="418"/>
      <c r="TSN22" s="418"/>
      <c r="TSO22" s="418"/>
      <c r="TSP22" s="418"/>
      <c r="TSQ22" s="418"/>
      <c r="TSR22" s="418"/>
      <c r="TSS22" s="418"/>
      <c r="TST22" s="418"/>
      <c r="TSU22" s="418"/>
      <c r="TSV22" s="418"/>
      <c r="TSW22" s="418"/>
      <c r="TSX22" s="418"/>
      <c r="TSY22" s="418"/>
      <c r="TSZ22" s="418"/>
      <c r="TTA22" s="418"/>
      <c r="TTB22" s="418"/>
      <c r="TTC22" s="418"/>
      <c r="TTD22" s="418"/>
      <c r="TTE22" s="418"/>
      <c r="TTF22" s="418"/>
      <c r="TTG22" s="418"/>
      <c r="TTH22" s="418"/>
      <c r="TTI22" s="418"/>
      <c r="TTJ22" s="418"/>
      <c r="TTK22" s="418"/>
      <c r="TTL22" s="418"/>
      <c r="TTM22" s="418"/>
      <c r="TTN22" s="418"/>
      <c r="TTO22" s="418"/>
      <c r="TTP22" s="418"/>
      <c r="TTQ22" s="418"/>
      <c r="TTR22" s="418"/>
      <c r="TTS22" s="418"/>
      <c r="TTT22" s="418"/>
      <c r="TTU22" s="418"/>
      <c r="TTV22" s="418"/>
      <c r="TTW22" s="418"/>
      <c r="TTX22" s="418"/>
      <c r="TTY22" s="418"/>
      <c r="TTZ22" s="418"/>
      <c r="TUA22" s="418"/>
      <c r="TUB22" s="418"/>
      <c r="TUC22" s="418"/>
      <c r="TUD22" s="418"/>
      <c r="TUE22" s="418"/>
      <c r="TUF22" s="418"/>
      <c r="TUG22" s="418"/>
      <c r="TUH22" s="418"/>
      <c r="TUI22" s="418"/>
      <c r="TUJ22" s="418"/>
      <c r="TUK22" s="418"/>
      <c r="TUL22" s="418"/>
      <c r="TUM22" s="418"/>
      <c r="TUN22" s="418"/>
      <c r="TUO22" s="418"/>
      <c r="TUP22" s="418"/>
      <c r="TUQ22" s="418"/>
      <c r="TUR22" s="418"/>
      <c r="TUS22" s="418"/>
      <c r="TUT22" s="418"/>
      <c r="TUU22" s="418"/>
      <c r="TUV22" s="418"/>
      <c r="TUW22" s="418"/>
      <c r="TUX22" s="418"/>
      <c r="TUY22" s="418"/>
      <c r="TUZ22" s="418"/>
      <c r="TVA22" s="418"/>
      <c r="TVB22" s="418"/>
      <c r="TVC22" s="418"/>
      <c r="TVD22" s="418"/>
      <c r="TVE22" s="418"/>
      <c r="TVF22" s="418"/>
      <c r="TVG22" s="418"/>
      <c r="TVH22" s="418"/>
      <c r="TVI22" s="418"/>
      <c r="TVJ22" s="418"/>
      <c r="TVK22" s="418"/>
      <c r="TVL22" s="418"/>
      <c r="TVM22" s="418"/>
      <c r="TVN22" s="418"/>
      <c r="TVO22" s="418"/>
      <c r="TVP22" s="418"/>
      <c r="TVQ22" s="418"/>
      <c r="TVR22" s="418"/>
      <c r="TVS22" s="418"/>
      <c r="TVT22" s="418"/>
      <c r="TVU22" s="418"/>
      <c r="TVV22" s="418"/>
      <c r="TVW22" s="418"/>
      <c r="TVX22" s="418"/>
      <c r="TVY22" s="418"/>
      <c r="TVZ22" s="418"/>
      <c r="TWA22" s="418"/>
      <c r="TWB22" s="418"/>
      <c r="TWC22" s="418"/>
      <c r="TWD22" s="418"/>
      <c r="TWE22" s="418"/>
      <c r="TWF22" s="418"/>
      <c r="TWG22" s="418"/>
      <c r="TWH22" s="418"/>
      <c r="TWI22" s="418"/>
      <c r="TWJ22" s="418"/>
      <c r="TWK22" s="418"/>
      <c r="TWL22" s="418"/>
      <c r="TWM22" s="418"/>
      <c r="TWN22" s="418"/>
      <c r="TWO22" s="418"/>
      <c r="TWP22" s="418"/>
      <c r="TWQ22" s="418"/>
      <c r="TWR22" s="418"/>
      <c r="TWS22" s="418"/>
      <c r="TWT22" s="418"/>
      <c r="TWU22" s="418"/>
      <c r="TWV22" s="418"/>
      <c r="TWW22" s="418"/>
      <c r="TWX22" s="418"/>
      <c r="TWY22" s="418"/>
      <c r="TWZ22" s="418"/>
      <c r="TXA22" s="418"/>
      <c r="TXB22" s="418"/>
      <c r="TXC22" s="418"/>
      <c r="TXD22" s="418"/>
      <c r="TXE22" s="418"/>
      <c r="TXF22" s="418"/>
      <c r="TXG22" s="418"/>
      <c r="TXH22" s="418"/>
      <c r="TXI22" s="418"/>
      <c r="TXJ22" s="418"/>
      <c r="TXK22" s="418"/>
      <c r="TXL22" s="418"/>
      <c r="TXM22" s="418"/>
      <c r="TXN22" s="418"/>
      <c r="TXO22" s="418"/>
      <c r="TXP22" s="418"/>
      <c r="TXQ22" s="418"/>
      <c r="TXR22" s="418"/>
      <c r="TXS22" s="418"/>
      <c r="TXT22" s="418"/>
      <c r="TXU22" s="418"/>
      <c r="TXV22" s="418"/>
      <c r="TXW22" s="418"/>
      <c r="TXX22" s="418"/>
      <c r="TXY22" s="418"/>
      <c r="TXZ22" s="418"/>
      <c r="TYA22" s="418"/>
      <c r="TYB22" s="418"/>
      <c r="TYC22" s="418"/>
      <c r="TYD22" s="418"/>
      <c r="TYE22" s="418"/>
      <c r="TYF22" s="418"/>
      <c r="TYG22" s="418"/>
      <c r="TYH22" s="418"/>
      <c r="TYI22" s="418"/>
      <c r="TYJ22" s="418"/>
      <c r="TYK22" s="418"/>
      <c r="TYL22" s="418"/>
      <c r="TYM22" s="418"/>
      <c r="TYN22" s="418"/>
      <c r="TYO22" s="418"/>
      <c r="TYP22" s="418"/>
      <c r="TYQ22" s="418"/>
      <c r="TYR22" s="418"/>
      <c r="TYS22" s="418"/>
      <c r="TYT22" s="418"/>
      <c r="TYU22" s="418"/>
      <c r="TYV22" s="418"/>
      <c r="TYW22" s="418"/>
      <c r="TYX22" s="418"/>
      <c r="TYY22" s="418"/>
      <c r="TYZ22" s="418"/>
      <c r="TZA22" s="418"/>
      <c r="TZB22" s="418"/>
      <c r="TZC22" s="418"/>
      <c r="TZD22" s="418"/>
      <c r="TZE22" s="418"/>
      <c r="TZF22" s="418"/>
      <c r="TZG22" s="418"/>
      <c r="TZH22" s="418"/>
      <c r="TZI22" s="418"/>
      <c r="TZJ22" s="418"/>
      <c r="TZK22" s="418"/>
      <c r="TZL22" s="418"/>
      <c r="TZM22" s="418"/>
      <c r="TZN22" s="418"/>
      <c r="TZO22" s="418"/>
      <c r="TZP22" s="418"/>
      <c r="TZQ22" s="418"/>
      <c r="TZR22" s="418"/>
      <c r="TZS22" s="418"/>
      <c r="TZT22" s="418"/>
      <c r="TZU22" s="418"/>
      <c r="TZV22" s="418"/>
      <c r="TZW22" s="418"/>
      <c r="TZX22" s="418"/>
      <c r="TZY22" s="418"/>
      <c r="TZZ22" s="418"/>
      <c r="UAA22" s="418"/>
      <c r="UAB22" s="418"/>
      <c r="UAC22" s="418"/>
      <c r="UAD22" s="418"/>
      <c r="UAE22" s="418"/>
      <c r="UAF22" s="418"/>
      <c r="UAG22" s="418"/>
      <c r="UAH22" s="418"/>
      <c r="UAI22" s="418"/>
      <c r="UAJ22" s="418"/>
      <c r="UAK22" s="418"/>
      <c r="UAL22" s="418"/>
      <c r="UAM22" s="418"/>
      <c r="UAN22" s="418"/>
      <c r="UAO22" s="418"/>
      <c r="UAP22" s="418"/>
      <c r="UAQ22" s="418"/>
      <c r="UAR22" s="418"/>
      <c r="UAS22" s="418"/>
      <c r="UAT22" s="418"/>
      <c r="UAU22" s="418"/>
      <c r="UAV22" s="418"/>
      <c r="UAW22" s="418"/>
      <c r="UAX22" s="418"/>
      <c r="UAY22" s="418"/>
      <c r="UAZ22" s="418"/>
      <c r="UBA22" s="418"/>
      <c r="UBB22" s="418"/>
      <c r="UBC22" s="418"/>
      <c r="UBD22" s="418"/>
      <c r="UBE22" s="418"/>
      <c r="UBF22" s="418"/>
      <c r="UBG22" s="418"/>
      <c r="UBH22" s="418"/>
      <c r="UBI22" s="418"/>
      <c r="UBJ22" s="418"/>
      <c r="UBK22" s="418"/>
      <c r="UBL22" s="418"/>
      <c r="UBM22" s="418"/>
      <c r="UBN22" s="418"/>
      <c r="UBO22" s="418"/>
      <c r="UBP22" s="418"/>
      <c r="UBQ22" s="418"/>
      <c r="UBR22" s="418"/>
      <c r="UBS22" s="418"/>
      <c r="UBT22" s="418"/>
      <c r="UBU22" s="418"/>
      <c r="UBV22" s="418"/>
      <c r="UBW22" s="418"/>
      <c r="UBX22" s="418"/>
      <c r="UBY22" s="418"/>
      <c r="UBZ22" s="418"/>
      <c r="UCA22" s="418"/>
      <c r="UCB22" s="418"/>
      <c r="UCC22" s="418"/>
      <c r="UCD22" s="418"/>
      <c r="UCE22" s="418"/>
      <c r="UCF22" s="418"/>
      <c r="UCG22" s="418"/>
      <c r="UCH22" s="418"/>
      <c r="UCI22" s="418"/>
      <c r="UCJ22" s="418"/>
      <c r="UCK22" s="418"/>
      <c r="UCL22" s="418"/>
      <c r="UCM22" s="418"/>
      <c r="UCN22" s="418"/>
      <c r="UCO22" s="418"/>
      <c r="UCP22" s="418"/>
      <c r="UCQ22" s="418"/>
      <c r="UCR22" s="418"/>
      <c r="UCS22" s="418"/>
      <c r="UCT22" s="418"/>
      <c r="UCU22" s="418"/>
      <c r="UCV22" s="418"/>
      <c r="UCW22" s="418"/>
      <c r="UCX22" s="418"/>
      <c r="UCY22" s="418"/>
      <c r="UCZ22" s="418"/>
      <c r="UDA22" s="418"/>
      <c r="UDB22" s="418"/>
      <c r="UDC22" s="418"/>
      <c r="UDD22" s="418"/>
      <c r="UDE22" s="418"/>
      <c r="UDF22" s="418"/>
      <c r="UDG22" s="418"/>
      <c r="UDH22" s="418"/>
      <c r="UDI22" s="418"/>
      <c r="UDJ22" s="418"/>
      <c r="UDK22" s="418"/>
      <c r="UDL22" s="418"/>
      <c r="UDM22" s="418"/>
      <c r="UDN22" s="418"/>
      <c r="UDO22" s="418"/>
      <c r="UDP22" s="418"/>
      <c r="UDQ22" s="418"/>
      <c r="UDR22" s="418"/>
      <c r="UDS22" s="418"/>
      <c r="UDT22" s="418"/>
      <c r="UDU22" s="418"/>
      <c r="UDV22" s="418"/>
      <c r="UDW22" s="418"/>
      <c r="UDX22" s="418"/>
      <c r="UDY22" s="418"/>
      <c r="UDZ22" s="418"/>
      <c r="UEA22" s="418"/>
      <c r="UEB22" s="418"/>
      <c r="UEC22" s="418"/>
      <c r="UED22" s="418"/>
      <c r="UEE22" s="418"/>
      <c r="UEF22" s="418"/>
      <c r="UEG22" s="418"/>
      <c r="UEH22" s="418"/>
      <c r="UEI22" s="418"/>
      <c r="UEJ22" s="418"/>
      <c r="UEK22" s="418"/>
      <c r="UEL22" s="418"/>
      <c r="UEM22" s="418"/>
      <c r="UEN22" s="418"/>
      <c r="UEO22" s="418"/>
      <c r="UEP22" s="418"/>
      <c r="UEQ22" s="418"/>
      <c r="UER22" s="418"/>
      <c r="UES22" s="418"/>
      <c r="UET22" s="418"/>
      <c r="UEU22" s="418"/>
      <c r="UEV22" s="418"/>
      <c r="UEW22" s="418"/>
      <c r="UEX22" s="418"/>
      <c r="UEY22" s="418"/>
      <c r="UEZ22" s="418"/>
      <c r="UFA22" s="418"/>
      <c r="UFB22" s="418"/>
      <c r="UFC22" s="418"/>
      <c r="UFD22" s="418"/>
      <c r="UFE22" s="418"/>
      <c r="UFF22" s="418"/>
      <c r="UFG22" s="418"/>
      <c r="UFH22" s="418"/>
      <c r="UFI22" s="418"/>
      <c r="UFJ22" s="418"/>
      <c r="UFK22" s="418"/>
      <c r="UFL22" s="418"/>
      <c r="UFM22" s="418"/>
      <c r="UFN22" s="418"/>
      <c r="UFO22" s="418"/>
      <c r="UFP22" s="418"/>
      <c r="UFQ22" s="418"/>
      <c r="UFR22" s="418"/>
      <c r="UFS22" s="418"/>
      <c r="UFT22" s="418"/>
      <c r="UFU22" s="418"/>
      <c r="UFV22" s="418"/>
      <c r="UFW22" s="418"/>
      <c r="UFX22" s="418"/>
      <c r="UFY22" s="418"/>
      <c r="UFZ22" s="418"/>
      <c r="UGA22" s="418"/>
      <c r="UGB22" s="418"/>
      <c r="UGC22" s="418"/>
      <c r="UGD22" s="418"/>
      <c r="UGE22" s="418"/>
      <c r="UGF22" s="418"/>
      <c r="UGG22" s="418"/>
      <c r="UGH22" s="418"/>
      <c r="UGI22" s="418"/>
      <c r="UGJ22" s="418"/>
      <c r="UGK22" s="418"/>
      <c r="UGL22" s="418"/>
      <c r="UGM22" s="418"/>
      <c r="UGN22" s="418"/>
      <c r="UGO22" s="418"/>
      <c r="UGP22" s="418"/>
      <c r="UGQ22" s="418"/>
      <c r="UGR22" s="418"/>
      <c r="UGS22" s="418"/>
      <c r="UGT22" s="418"/>
      <c r="UGU22" s="418"/>
      <c r="UGV22" s="418"/>
      <c r="UGW22" s="418"/>
      <c r="UGX22" s="418"/>
      <c r="UGY22" s="418"/>
      <c r="UGZ22" s="418"/>
      <c r="UHA22" s="418"/>
      <c r="UHB22" s="418"/>
      <c r="UHC22" s="418"/>
      <c r="UHD22" s="418"/>
      <c r="UHE22" s="418"/>
      <c r="UHF22" s="418"/>
      <c r="UHG22" s="418"/>
      <c r="UHH22" s="418"/>
      <c r="UHI22" s="418"/>
      <c r="UHJ22" s="418"/>
      <c r="UHK22" s="418"/>
      <c r="UHL22" s="418"/>
      <c r="UHM22" s="418"/>
      <c r="UHN22" s="418"/>
      <c r="UHO22" s="418"/>
      <c r="UHP22" s="418"/>
      <c r="UHQ22" s="418"/>
      <c r="UHR22" s="418"/>
      <c r="UHS22" s="418"/>
      <c r="UHT22" s="418"/>
      <c r="UHU22" s="418"/>
      <c r="UHV22" s="418"/>
      <c r="UHW22" s="418"/>
      <c r="UHX22" s="418"/>
      <c r="UHY22" s="418"/>
      <c r="UHZ22" s="418"/>
      <c r="UIA22" s="418"/>
      <c r="UIB22" s="418"/>
      <c r="UIC22" s="418"/>
      <c r="UID22" s="418"/>
      <c r="UIE22" s="418"/>
      <c r="UIF22" s="418"/>
      <c r="UIG22" s="418"/>
      <c r="UIH22" s="418"/>
      <c r="UII22" s="418"/>
      <c r="UIJ22" s="418"/>
      <c r="UIK22" s="418"/>
      <c r="UIL22" s="418"/>
      <c r="UIM22" s="418"/>
      <c r="UIN22" s="418"/>
      <c r="UIO22" s="418"/>
      <c r="UIP22" s="418"/>
      <c r="UIQ22" s="418"/>
      <c r="UIR22" s="418"/>
      <c r="UIS22" s="418"/>
      <c r="UIT22" s="418"/>
      <c r="UIU22" s="418"/>
      <c r="UIV22" s="418"/>
      <c r="UIW22" s="418"/>
      <c r="UIX22" s="418"/>
      <c r="UIY22" s="418"/>
      <c r="UIZ22" s="418"/>
      <c r="UJA22" s="418"/>
      <c r="UJB22" s="418"/>
      <c r="UJC22" s="418"/>
      <c r="UJD22" s="418"/>
      <c r="UJE22" s="418"/>
      <c r="UJF22" s="418"/>
      <c r="UJG22" s="418"/>
      <c r="UJH22" s="418"/>
      <c r="UJI22" s="418"/>
      <c r="UJJ22" s="418"/>
      <c r="UJK22" s="418"/>
      <c r="UJL22" s="418"/>
      <c r="UJM22" s="418"/>
      <c r="UJN22" s="418"/>
      <c r="UJO22" s="418"/>
      <c r="UJP22" s="418"/>
      <c r="UJQ22" s="418"/>
      <c r="UJR22" s="418"/>
      <c r="UJS22" s="418"/>
      <c r="UJT22" s="418"/>
      <c r="UJU22" s="418"/>
      <c r="UJV22" s="418"/>
      <c r="UJW22" s="418"/>
      <c r="UJX22" s="418"/>
      <c r="UJY22" s="418"/>
      <c r="UJZ22" s="418"/>
      <c r="UKA22" s="418"/>
      <c r="UKB22" s="418"/>
      <c r="UKC22" s="418"/>
      <c r="UKD22" s="418"/>
      <c r="UKE22" s="418"/>
      <c r="UKF22" s="418"/>
      <c r="UKG22" s="418"/>
      <c r="UKH22" s="418"/>
      <c r="UKI22" s="418"/>
      <c r="UKJ22" s="418"/>
      <c r="UKK22" s="418"/>
      <c r="UKL22" s="418"/>
      <c r="UKM22" s="418"/>
      <c r="UKN22" s="418"/>
      <c r="UKO22" s="418"/>
      <c r="UKP22" s="418"/>
      <c r="UKQ22" s="418"/>
      <c r="UKR22" s="418"/>
      <c r="UKS22" s="418"/>
      <c r="UKT22" s="418"/>
      <c r="UKU22" s="418"/>
      <c r="UKV22" s="418"/>
      <c r="UKW22" s="418"/>
      <c r="UKX22" s="418"/>
      <c r="UKY22" s="418"/>
      <c r="UKZ22" s="418"/>
      <c r="ULA22" s="418"/>
      <c r="ULB22" s="418"/>
      <c r="ULC22" s="418"/>
      <c r="ULD22" s="418"/>
      <c r="ULE22" s="418"/>
      <c r="ULF22" s="418"/>
      <c r="ULG22" s="418"/>
      <c r="ULH22" s="418"/>
      <c r="ULI22" s="418"/>
      <c r="ULJ22" s="418"/>
      <c r="ULK22" s="418"/>
      <c r="ULL22" s="418"/>
      <c r="ULM22" s="418"/>
      <c r="ULN22" s="418"/>
      <c r="ULO22" s="418"/>
      <c r="ULP22" s="418"/>
      <c r="ULQ22" s="418"/>
      <c r="ULR22" s="418"/>
      <c r="ULS22" s="418"/>
      <c r="ULT22" s="418"/>
      <c r="ULU22" s="418"/>
      <c r="ULV22" s="418"/>
      <c r="ULW22" s="418"/>
      <c r="ULX22" s="418"/>
      <c r="ULY22" s="418"/>
      <c r="ULZ22" s="418"/>
      <c r="UMA22" s="418"/>
      <c r="UMB22" s="418"/>
      <c r="UMC22" s="418"/>
      <c r="UMD22" s="418"/>
      <c r="UME22" s="418"/>
      <c r="UMF22" s="418"/>
      <c r="UMG22" s="418"/>
      <c r="UMH22" s="418"/>
      <c r="UMI22" s="418"/>
      <c r="UMJ22" s="418"/>
      <c r="UMK22" s="418"/>
      <c r="UML22" s="418"/>
      <c r="UMM22" s="418"/>
      <c r="UMN22" s="418"/>
      <c r="UMO22" s="418"/>
      <c r="UMP22" s="418"/>
      <c r="UMQ22" s="418"/>
      <c r="UMR22" s="418"/>
      <c r="UMS22" s="418"/>
      <c r="UMT22" s="418"/>
      <c r="UMU22" s="418"/>
      <c r="UMV22" s="418"/>
      <c r="UMW22" s="418"/>
      <c r="UMX22" s="418"/>
      <c r="UMY22" s="418"/>
      <c r="UMZ22" s="418"/>
      <c r="UNA22" s="418"/>
      <c r="UNB22" s="418"/>
      <c r="UNC22" s="418"/>
      <c r="UND22" s="418"/>
      <c r="UNE22" s="418"/>
      <c r="UNF22" s="418"/>
      <c r="UNG22" s="418"/>
      <c r="UNH22" s="418"/>
      <c r="UNI22" s="418"/>
      <c r="UNJ22" s="418"/>
      <c r="UNK22" s="418"/>
      <c r="UNL22" s="418"/>
      <c r="UNM22" s="418"/>
      <c r="UNN22" s="418"/>
      <c r="UNO22" s="418"/>
      <c r="UNP22" s="418"/>
      <c r="UNQ22" s="418"/>
      <c r="UNR22" s="418"/>
      <c r="UNS22" s="418"/>
      <c r="UNT22" s="418"/>
      <c r="UNU22" s="418"/>
      <c r="UNV22" s="418"/>
      <c r="UNW22" s="418"/>
      <c r="UNX22" s="418"/>
      <c r="UNY22" s="418"/>
      <c r="UNZ22" s="418"/>
      <c r="UOA22" s="418"/>
      <c r="UOB22" s="418"/>
      <c r="UOC22" s="418"/>
      <c r="UOD22" s="418"/>
      <c r="UOE22" s="418"/>
      <c r="UOF22" s="418"/>
      <c r="UOG22" s="418"/>
      <c r="UOH22" s="418"/>
      <c r="UOI22" s="418"/>
      <c r="UOJ22" s="418"/>
      <c r="UOK22" s="418"/>
      <c r="UOL22" s="418"/>
      <c r="UOM22" s="418"/>
      <c r="UON22" s="418"/>
      <c r="UOO22" s="418"/>
      <c r="UOP22" s="418"/>
      <c r="UOQ22" s="418"/>
      <c r="UOR22" s="418"/>
      <c r="UOS22" s="418"/>
      <c r="UOT22" s="418"/>
      <c r="UOU22" s="418"/>
      <c r="UOV22" s="418"/>
      <c r="UOW22" s="418"/>
      <c r="UOX22" s="418"/>
      <c r="UOY22" s="418"/>
      <c r="UOZ22" s="418"/>
      <c r="UPA22" s="418"/>
      <c r="UPB22" s="418"/>
      <c r="UPC22" s="418"/>
      <c r="UPD22" s="418"/>
      <c r="UPE22" s="418"/>
      <c r="UPF22" s="418"/>
      <c r="UPG22" s="418"/>
      <c r="UPH22" s="418"/>
      <c r="UPI22" s="418"/>
      <c r="UPJ22" s="418"/>
      <c r="UPK22" s="418"/>
      <c r="UPL22" s="418"/>
      <c r="UPM22" s="418"/>
      <c r="UPN22" s="418"/>
      <c r="UPO22" s="418"/>
      <c r="UPP22" s="418"/>
      <c r="UPQ22" s="418"/>
      <c r="UPR22" s="418"/>
      <c r="UPS22" s="418"/>
      <c r="UPT22" s="418"/>
      <c r="UPU22" s="418"/>
      <c r="UPV22" s="418"/>
      <c r="UPW22" s="418"/>
      <c r="UPX22" s="418"/>
      <c r="UPY22" s="418"/>
      <c r="UPZ22" s="418"/>
      <c r="UQA22" s="418"/>
      <c r="UQB22" s="418"/>
      <c r="UQC22" s="418"/>
      <c r="UQD22" s="418"/>
      <c r="UQE22" s="418"/>
      <c r="UQF22" s="418"/>
      <c r="UQG22" s="418"/>
      <c r="UQH22" s="418"/>
      <c r="UQI22" s="418"/>
      <c r="UQJ22" s="418"/>
      <c r="UQK22" s="418"/>
      <c r="UQL22" s="418"/>
      <c r="UQM22" s="418"/>
      <c r="UQN22" s="418"/>
      <c r="UQO22" s="418"/>
      <c r="UQP22" s="418"/>
      <c r="UQQ22" s="418"/>
      <c r="UQR22" s="418"/>
      <c r="UQS22" s="418"/>
      <c r="UQT22" s="418"/>
      <c r="UQU22" s="418"/>
      <c r="UQV22" s="418"/>
      <c r="UQW22" s="418"/>
      <c r="UQX22" s="418"/>
      <c r="UQY22" s="418"/>
      <c r="UQZ22" s="418"/>
      <c r="URA22" s="418"/>
      <c r="URB22" s="418"/>
      <c r="URC22" s="418"/>
      <c r="URD22" s="418"/>
      <c r="URE22" s="418"/>
      <c r="URF22" s="418"/>
      <c r="URG22" s="418"/>
      <c r="URH22" s="418"/>
      <c r="URI22" s="418"/>
      <c r="URJ22" s="418"/>
      <c r="URK22" s="418"/>
      <c r="URL22" s="418"/>
      <c r="URM22" s="418"/>
      <c r="URN22" s="418"/>
      <c r="URO22" s="418"/>
      <c r="URP22" s="418"/>
      <c r="URQ22" s="418"/>
      <c r="URR22" s="418"/>
      <c r="URS22" s="418"/>
      <c r="URT22" s="418"/>
      <c r="URU22" s="418"/>
      <c r="URV22" s="418"/>
      <c r="URW22" s="418"/>
      <c r="URX22" s="418"/>
      <c r="URY22" s="418"/>
      <c r="URZ22" s="418"/>
      <c r="USA22" s="418"/>
      <c r="USB22" s="418"/>
      <c r="USC22" s="418"/>
      <c r="USD22" s="418"/>
      <c r="USE22" s="418"/>
      <c r="USF22" s="418"/>
      <c r="USG22" s="418"/>
      <c r="USH22" s="418"/>
      <c r="USI22" s="418"/>
      <c r="USJ22" s="418"/>
      <c r="USK22" s="418"/>
      <c r="USL22" s="418"/>
      <c r="USM22" s="418"/>
      <c r="USN22" s="418"/>
      <c r="USO22" s="418"/>
      <c r="USP22" s="418"/>
      <c r="USQ22" s="418"/>
      <c r="USR22" s="418"/>
      <c r="USS22" s="418"/>
      <c r="UST22" s="418"/>
      <c r="USU22" s="418"/>
      <c r="USV22" s="418"/>
      <c r="USW22" s="418"/>
      <c r="USX22" s="418"/>
      <c r="USY22" s="418"/>
      <c r="USZ22" s="418"/>
      <c r="UTA22" s="418"/>
      <c r="UTB22" s="418"/>
      <c r="UTC22" s="418"/>
      <c r="UTD22" s="418"/>
      <c r="UTE22" s="418"/>
      <c r="UTF22" s="418"/>
      <c r="UTG22" s="418"/>
      <c r="UTH22" s="418"/>
      <c r="UTI22" s="418"/>
      <c r="UTJ22" s="418"/>
      <c r="UTK22" s="418"/>
      <c r="UTL22" s="418"/>
      <c r="UTM22" s="418"/>
      <c r="UTN22" s="418"/>
      <c r="UTO22" s="418"/>
      <c r="UTP22" s="418"/>
      <c r="UTQ22" s="418"/>
      <c r="UTR22" s="418"/>
      <c r="UTS22" s="418"/>
      <c r="UTT22" s="418"/>
      <c r="UTU22" s="418"/>
      <c r="UTV22" s="418"/>
      <c r="UTW22" s="418"/>
      <c r="UTX22" s="418"/>
      <c r="UTY22" s="418"/>
      <c r="UTZ22" s="418"/>
      <c r="UUA22" s="418"/>
      <c r="UUB22" s="418"/>
      <c r="UUC22" s="418"/>
      <c r="UUD22" s="418"/>
      <c r="UUE22" s="418"/>
      <c r="UUF22" s="418"/>
      <c r="UUG22" s="418"/>
      <c r="UUH22" s="418"/>
      <c r="UUI22" s="418"/>
      <c r="UUJ22" s="418"/>
      <c r="UUK22" s="418"/>
      <c r="UUL22" s="418"/>
      <c r="UUM22" s="418"/>
      <c r="UUN22" s="418"/>
      <c r="UUO22" s="418"/>
      <c r="UUP22" s="418"/>
      <c r="UUQ22" s="418"/>
      <c r="UUR22" s="418"/>
      <c r="UUS22" s="418"/>
      <c r="UUT22" s="418"/>
      <c r="UUU22" s="418"/>
      <c r="UUV22" s="418"/>
      <c r="UUW22" s="418"/>
      <c r="UUX22" s="418"/>
      <c r="UUY22" s="418"/>
      <c r="UUZ22" s="418"/>
      <c r="UVA22" s="418"/>
      <c r="UVB22" s="418"/>
      <c r="UVC22" s="418"/>
      <c r="UVD22" s="418"/>
      <c r="UVE22" s="418"/>
      <c r="UVF22" s="418"/>
      <c r="UVG22" s="418"/>
      <c r="UVH22" s="418"/>
      <c r="UVI22" s="418"/>
      <c r="UVJ22" s="418"/>
      <c r="UVK22" s="418"/>
      <c r="UVL22" s="418"/>
      <c r="UVM22" s="418"/>
      <c r="UVN22" s="418"/>
      <c r="UVO22" s="418"/>
      <c r="UVP22" s="418"/>
      <c r="UVQ22" s="418"/>
      <c r="UVR22" s="418"/>
      <c r="UVS22" s="418"/>
      <c r="UVT22" s="418"/>
      <c r="UVU22" s="418"/>
      <c r="UVV22" s="418"/>
      <c r="UVW22" s="418"/>
      <c r="UVX22" s="418"/>
      <c r="UVY22" s="418"/>
      <c r="UVZ22" s="418"/>
      <c r="UWA22" s="418"/>
      <c r="UWB22" s="418"/>
      <c r="UWC22" s="418"/>
      <c r="UWD22" s="418"/>
      <c r="UWE22" s="418"/>
      <c r="UWF22" s="418"/>
      <c r="UWG22" s="418"/>
      <c r="UWH22" s="418"/>
      <c r="UWI22" s="418"/>
      <c r="UWJ22" s="418"/>
      <c r="UWK22" s="418"/>
      <c r="UWL22" s="418"/>
      <c r="UWM22" s="418"/>
      <c r="UWN22" s="418"/>
      <c r="UWO22" s="418"/>
      <c r="UWP22" s="418"/>
      <c r="UWQ22" s="418"/>
      <c r="UWR22" s="418"/>
      <c r="UWS22" s="418"/>
      <c r="UWT22" s="418"/>
      <c r="UWU22" s="418"/>
      <c r="UWV22" s="418"/>
      <c r="UWW22" s="418"/>
      <c r="UWX22" s="418"/>
      <c r="UWY22" s="418"/>
      <c r="UWZ22" s="418"/>
      <c r="UXA22" s="418"/>
      <c r="UXB22" s="418"/>
      <c r="UXC22" s="418"/>
      <c r="UXD22" s="418"/>
      <c r="UXE22" s="418"/>
      <c r="UXF22" s="418"/>
      <c r="UXG22" s="418"/>
      <c r="UXH22" s="418"/>
      <c r="UXI22" s="418"/>
      <c r="UXJ22" s="418"/>
      <c r="UXK22" s="418"/>
      <c r="UXL22" s="418"/>
      <c r="UXM22" s="418"/>
      <c r="UXN22" s="418"/>
      <c r="UXO22" s="418"/>
      <c r="UXP22" s="418"/>
      <c r="UXQ22" s="418"/>
      <c r="UXR22" s="418"/>
      <c r="UXS22" s="418"/>
      <c r="UXT22" s="418"/>
      <c r="UXU22" s="418"/>
      <c r="UXV22" s="418"/>
      <c r="UXW22" s="418"/>
      <c r="UXX22" s="418"/>
      <c r="UXY22" s="418"/>
      <c r="UXZ22" s="418"/>
      <c r="UYA22" s="418"/>
      <c r="UYB22" s="418"/>
      <c r="UYC22" s="418"/>
      <c r="UYD22" s="418"/>
      <c r="UYE22" s="418"/>
      <c r="UYF22" s="418"/>
      <c r="UYG22" s="418"/>
      <c r="UYH22" s="418"/>
      <c r="UYI22" s="418"/>
      <c r="UYJ22" s="418"/>
      <c r="UYK22" s="418"/>
      <c r="UYL22" s="418"/>
      <c r="UYM22" s="418"/>
      <c r="UYN22" s="418"/>
      <c r="UYO22" s="418"/>
      <c r="UYP22" s="418"/>
      <c r="UYQ22" s="418"/>
      <c r="UYR22" s="418"/>
      <c r="UYS22" s="418"/>
      <c r="UYT22" s="418"/>
      <c r="UYU22" s="418"/>
      <c r="UYV22" s="418"/>
      <c r="UYW22" s="418"/>
      <c r="UYX22" s="418"/>
      <c r="UYY22" s="418"/>
      <c r="UYZ22" s="418"/>
      <c r="UZA22" s="418"/>
      <c r="UZB22" s="418"/>
      <c r="UZC22" s="418"/>
      <c r="UZD22" s="418"/>
      <c r="UZE22" s="418"/>
      <c r="UZF22" s="418"/>
      <c r="UZG22" s="418"/>
      <c r="UZH22" s="418"/>
      <c r="UZI22" s="418"/>
      <c r="UZJ22" s="418"/>
      <c r="UZK22" s="418"/>
      <c r="UZL22" s="418"/>
      <c r="UZM22" s="418"/>
      <c r="UZN22" s="418"/>
      <c r="UZO22" s="418"/>
      <c r="UZP22" s="418"/>
      <c r="UZQ22" s="418"/>
      <c r="UZR22" s="418"/>
      <c r="UZS22" s="418"/>
      <c r="UZT22" s="418"/>
      <c r="UZU22" s="418"/>
      <c r="UZV22" s="418"/>
      <c r="UZW22" s="418"/>
      <c r="UZX22" s="418"/>
      <c r="UZY22" s="418"/>
      <c r="UZZ22" s="418"/>
      <c r="VAA22" s="418"/>
      <c r="VAB22" s="418"/>
      <c r="VAC22" s="418"/>
      <c r="VAD22" s="418"/>
      <c r="VAE22" s="418"/>
      <c r="VAF22" s="418"/>
      <c r="VAG22" s="418"/>
      <c r="VAH22" s="418"/>
      <c r="VAI22" s="418"/>
      <c r="VAJ22" s="418"/>
      <c r="VAK22" s="418"/>
      <c r="VAL22" s="418"/>
      <c r="VAM22" s="418"/>
      <c r="VAN22" s="418"/>
      <c r="VAO22" s="418"/>
      <c r="VAP22" s="418"/>
      <c r="VAQ22" s="418"/>
      <c r="VAR22" s="418"/>
      <c r="VAS22" s="418"/>
      <c r="VAT22" s="418"/>
      <c r="VAU22" s="418"/>
      <c r="VAV22" s="418"/>
      <c r="VAW22" s="418"/>
      <c r="VAX22" s="418"/>
      <c r="VAY22" s="418"/>
      <c r="VAZ22" s="418"/>
      <c r="VBA22" s="418"/>
      <c r="VBB22" s="418"/>
      <c r="VBC22" s="418"/>
      <c r="VBD22" s="418"/>
      <c r="VBE22" s="418"/>
      <c r="VBF22" s="418"/>
      <c r="VBG22" s="418"/>
      <c r="VBH22" s="418"/>
      <c r="VBI22" s="418"/>
      <c r="VBJ22" s="418"/>
      <c r="VBK22" s="418"/>
      <c r="VBL22" s="418"/>
      <c r="VBM22" s="418"/>
      <c r="VBN22" s="418"/>
      <c r="VBO22" s="418"/>
      <c r="VBP22" s="418"/>
      <c r="VBQ22" s="418"/>
      <c r="VBR22" s="418"/>
      <c r="VBS22" s="418"/>
      <c r="VBT22" s="418"/>
      <c r="VBU22" s="418"/>
      <c r="VBV22" s="418"/>
      <c r="VBW22" s="418"/>
      <c r="VBX22" s="418"/>
      <c r="VBY22" s="418"/>
      <c r="VBZ22" s="418"/>
      <c r="VCA22" s="418"/>
      <c r="VCB22" s="418"/>
      <c r="VCC22" s="418"/>
      <c r="VCD22" s="418"/>
      <c r="VCE22" s="418"/>
      <c r="VCF22" s="418"/>
      <c r="VCG22" s="418"/>
      <c r="VCH22" s="418"/>
      <c r="VCI22" s="418"/>
      <c r="VCJ22" s="418"/>
      <c r="VCK22" s="418"/>
      <c r="VCL22" s="418"/>
      <c r="VCM22" s="418"/>
      <c r="VCN22" s="418"/>
      <c r="VCO22" s="418"/>
      <c r="VCP22" s="418"/>
      <c r="VCQ22" s="418"/>
      <c r="VCR22" s="418"/>
      <c r="VCS22" s="418"/>
      <c r="VCT22" s="418"/>
      <c r="VCU22" s="418"/>
      <c r="VCV22" s="418"/>
      <c r="VCW22" s="418"/>
      <c r="VCX22" s="418"/>
      <c r="VCY22" s="418"/>
      <c r="VCZ22" s="418"/>
      <c r="VDA22" s="418"/>
      <c r="VDB22" s="418"/>
      <c r="VDC22" s="418"/>
      <c r="VDD22" s="418"/>
      <c r="VDE22" s="418"/>
      <c r="VDF22" s="418"/>
      <c r="VDG22" s="418"/>
      <c r="VDH22" s="418"/>
      <c r="VDI22" s="418"/>
      <c r="VDJ22" s="418"/>
      <c r="VDK22" s="418"/>
      <c r="VDL22" s="418"/>
      <c r="VDM22" s="418"/>
      <c r="VDN22" s="418"/>
      <c r="VDO22" s="418"/>
      <c r="VDP22" s="418"/>
      <c r="VDQ22" s="418"/>
      <c r="VDR22" s="418"/>
      <c r="VDS22" s="418"/>
      <c r="VDT22" s="418"/>
      <c r="VDU22" s="418"/>
      <c r="VDV22" s="418"/>
      <c r="VDW22" s="418"/>
      <c r="VDX22" s="418"/>
      <c r="VDY22" s="418"/>
      <c r="VDZ22" s="418"/>
      <c r="VEA22" s="418"/>
      <c r="VEB22" s="418"/>
      <c r="VEC22" s="418"/>
      <c r="VED22" s="418"/>
      <c r="VEE22" s="418"/>
      <c r="VEF22" s="418"/>
      <c r="VEG22" s="418"/>
      <c r="VEH22" s="418"/>
      <c r="VEI22" s="418"/>
      <c r="VEJ22" s="418"/>
      <c r="VEK22" s="418"/>
      <c r="VEL22" s="418"/>
      <c r="VEM22" s="418"/>
      <c r="VEN22" s="418"/>
      <c r="VEO22" s="418"/>
      <c r="VEP22" s="418"/>
      <c r="VEQ22" s="418"/>
      <c r="VER22" s="418"/>
      <c r="VES22" s="418"/>
      <c r="VET22" s="418"/>
      <c r="VEU22" s="418"/>
      <c r="VEV22" s="418"/>
      <c r="VEW22" s="418"/>
      <c r="VEX22" s="418"/>
      <c r="VEY22" s="418"/>
      <c r="VEZ22" s="418"/>
      <c r="VFA22" s="418"/>
      <c r="VFB22" s="418"/>
      <c r="VFC22" s="418"/>
      <c r="VFD22" s="418"/>
      <c r="VFE22" s="418"/>
      <c r="VFF22" s="418"/>
      <c r="VFG22" s="418"/>
      <c r="VFH22" s="418"/>
      <c r="VFI22" s="418"/>
      <c r="VFJ22" s="418"/>
      <c r="VFK22" s="418"/>
      <c r="VFL22" s="418"/>
      <c r="VFM22" s="418"/>
      <c r="VFN22" s="418"/>
      <c r="VFO22" s="418"/>
      <c r="VFP22" s="418"/>
      <c r="VFQ22" s="418"/>
      <c r="VFR22" s="418"/>
      <c r="VFS22" s="418"/>
      <c r="VFT22" s="418"/>
      <c r="VFU22" s="418"/>
      <c r="VFV22" s="418"/>
      <c r="VFW22" s="418"/>
      <c r="VFX22" s="418"/>
      <c r="VFY22" s="418"/>
      <c r="VFZ22" s="418"/>
      <c r="VGA22" s="418"/>
      <c r="VGB22" s="418"/>
      <c r="VGC22" s="418"/>
      <c r="VGD22" s="418"/>
      <c r="VGE22" s="418"/>
      <c r="VGF22" s="418"/>
      <c r="VGG22" s="418"/>
      <c r="VGH22" s="418"/>
      <c r="VGI22" s="418"/>
      <c r="VGJ22" s="418"/>
      <c r="VGK22" s="418"/>
      <c r="VGL22" s="418"/>
      <c r="VGM22" s="418"/>
      <c r="VGN22" s="418"/>
      <c r="VGO22" s="418"/>
      <c r="VGP22" s="418"/>
      <c r="VGQ22" s="418"/>
      <c r="VGR22" s="418"/>
      <c r="VGS22" s="418"/>
      <c r="VGT22" s="418"/>
      <c r="VGU22" s="418"/>
      <c r="VGV22" s="418"/>
      <c r="VGW22" s="418"/>
      <c r="VGX22" s="418"/>
      <c r="VGY22" s="418"/>
      <c r="VGZ22" s="418"/>
      <c r="VHA22" s="418"/>
      <c r="VHB22" s="418"/>
      <c r="VHC22" s="418"/>
      <c r="VHD22" s="418"/>
      <c r="VHE22" s="418"/>
      <c r="VHF22" s="418"/>
      <c r="VHG22" s="418"/>
      <c r="VHH22" s="418"/>
      <c r="VHI22" s="418"/>
      <c r="VHJ22" s="418"/>
      <c r="VHK22" s="418"/>
      <c r="VHL22" s="418"/>
      <c r="VHM22" s="418"/>
      <c r="VHN22" s="418"/>
      <c r="VHO22" s="418"/>
      <c r="VHP22" s="418"/>
      <c r="VHQ22" s="418"/>
      <c r="VHR22" s="418"/>
      <c r="VHS22" s="418"/>
      <c r="VHT22" s="418"/>
      <c r="VHU22" s="418"/>
      <c r="VHV22" s="418"/>
      <c r="VHW22" s="418"/>
      <c r="VHX22" s="418"/>
      <c r="VHY22" s="418"/>
      <c r="VHZ22" s="418"/>
      <c r="VIA22" s="418"/>
      <c r="VIB22" s="418"/>
      <c r="VIC22" s="418"/>
      <c r="VID22" s="418"/>
      <c r="VIE22" s="418"/>
      <c r="VIF22" s="418"/>
      <c r="VIG22" s="418"/>
      <c r="VIH22" s="418"/>
      <c r="VII22" s="418"/>
      <c r="VIJ22" s="418"/>
      <c r="VIK22" s="418"/>
      <c r="VIL22" s="418"/>
      <c r="VIM22" s="418"/>
      <c r="VIN22" s="418"/>
      <c r="VIO22" s="418"/>
      <c r="VIP22" s="418"/>
      <c r="VIQ22" s="418"/>
      <c r="VIR22" s="418"/>
      <c r="VIS22" s="418"/>
      <c r="VIT22" s="418"/>
      <c r="VIU22" s="418"/>
      <c r="VIV22" s="418"/>
      <c r="VIW22" s="418"/>
      <c r="VIX22" s="418"/>
      <c r="VIY22" s="418"/>
      <c r="VIZ22" s="418"/>
      <c r="VJA22" s="418"/>
      <c r="VJB22" s="418"/>
      <c r="VJC22" s="418"/>
      <c r="VJD22" s="418"/>
      <c r="VJE22" s="418"/>
      <c r="VJF22" s="418"/>
      <c r="VJG22" s="418"/>
      <c r="VJH22" s="418"/>
      <c r="VJI22" s="418"/>
      <c r="VJJ22" s="418"/>
      <c r="VJK22" s="418"/>
      <c r="VJL22" s="418"/>
      <c r="VJM22" s="418"/>
      <c r="VJN22" s="418"/>
      <c r="VJO22" s="418"/>
      <c r="VJP22" s="418"/>
      <c r="VJQ22" s="418"/>
      <c r="VJR22" s="418"/>
      <c r="VJS22" s="418"/>
      <c r="VJT22" s="418"/>
      <c r="VJU22" s="418"/>
      <c r="VJV22" s="418"/>
      <c r="VJW22" s="418"/>
      <c r="VJX22" s="418"/>
      <c r="VJY22" s="418"/>
      <c r="VJZ22" s="418"/>
      <c r="VKA22" s="418"/>
      <c r="VKB22" s="418"/>
      <c r="VKC22" s="418"/>
      <c r="VKD22" s="418"/>
      <c r="VKE22" s="418"/>
      <c r="VKF22" s="418"/>
      <c r="VKG22" s="418"/>
      <c r="VKH22" s="418"/>
      <c r="VKI22" s="418"/>
      <c r="VKJ22" s="418"/>
      <c r="VKK22" s="418"/>
      <c r="VKL22" s="418"/>
      <c r="VKM22" s="418"/>
      <c r="VKN22" s="418"/>
      <c r="VKO22" s="418"/>
      <c r="VKP22" s="418"/>
      <c r="VKQ22" s="418"/>
      <c r="VKR22" s="418"/>
      <c r="VKS22" s="418"/>
      <c r="VKT22" s="418"/>
      <c r="VKU22" s="418"/>
      <c r="VKV22" s="418"/>
      <c r="VKW22" s="418"/>
      <c r="VKX22" s="418"/>
      <c r="VKY22" s="418"/>
      <c r="VKZ22" s="418"/>
      <c r="VLA22" s="418"/>
      <c r="VLB22" s="418"/>
      <c r="VLC22" s="418"/>
      <c r="VLD22" s="418"/>
      <c r="VLE22" s="418"/>
      <c r="VLF22" s="418"/>
      <c r="VLG22" s="418"/>
      <c r="VLH22" s="418"/>
      <c r="VLI22" s="418"/>
      <c r="VLJ22" s="418"/>
      <c r="VLK22" s="418"/>
      <c r="VLL22" s="418"/>
      <c r="VLM22" s="418"/>
      <c r="VLN22" s="418"/>
      <c r="VLO22" s="418"/>
      <c r="VLP22" s="418"/>
      <c r="VLQ22" s="418"/>
      <c r="VLR22" s="418"/>
      <c r="VLS22" s="418"/>
      <c r="VLT22" s="418"/>
      <c r="VLU22" s="418"/>
      <c r="VLV22" s="418"/>
      <c r="VLW22" s="418"/>
      <c r="VLX22" s="418"/>
      <c r="VLY22" s="418"/>
      <c r="VLZ22" s="418"/>
      <c r="VMA22" s="418"/>
      <c r="VMB22" s="418"/>
      <c r="VMC22" s="418"/>
      <c r="VMD22" s="418"/>
      <c r="VME22" s="418"/>
      <c r="VMF22" s="418"/>
      <c r="VMG22" s="418"/>
      <c r="VMH22" s="418"/>
      <c r="VMI22" s="418"/>
      <c r="VMJ22" s="418"/>
      <c r="VMK22" s="418"/>
      <c r="VML22" s="418"/>
      <c r="VMM22" s="418"/>
      <c r="VMN22" s="418"/>
      <c r="VMO22" s="418"/>
      <c r="VMP22" s="418"/>
      <c r="VMQ22" s="418"/>
      <c r="VMR22" s="418"/>
      <c r="VMS22" s="418"/>
      <c r="VMT22" s="418"/>
      <c r="VMU22" s="418"/>
      <c r="VMV22" s="418"/>
      <c r="VMW22" s="418"/>
      <c r="VMX22" s="418"/>
      <c r="VMY22" s="418"/>
      <c r="VMZ22" s="418"/>
      <c r="VNA22" s="418"/>
      <c r="VNB22" s="418"/>
      <c r="VNC22" s="418"/>
      <c r="VND22" s="418"/>
      <c r="VNE22" s="418"/>
      <c r="VNF22" s="418"/>
      <c r="VNG22" s="418"/>
      <c r="VNH22" s="418"/>
      <c r="VNI22" s="418"/>
      <c r="VNJ22" s="418"/>
      <c r="VNK22" s="418"/>
      <c r="VNL22" s="418"/>
      <c r="VNM22" s="418"/>
      <c r="VNN22" s="418"/>
      <c r="VNO22" s="418"/>
      <c r="VNP22" s="418"/>
      <c r="VNQ22" s="418"/>
      <c r="VNR22" s="418"/>
      <c r="VNS22" s="418"/>
      <c r="VNT22" s="418"/>
      <c r="VNU22" s="418"/>
      <c r="VNV22" s="418"/>
      <c r="VNW22" s="418"/>
      <c r="VNX22" s="418"/>
      <c r="VNY22" s="418"/>
      <c r="VNZ22" s="418"/>
      <c r="VOA22" s="418"/>
      <c r="VOB22" s="418"/>
      <c r="VOC22" s="418"/>
      <c r="VOD22" s="418"/>
      <c r="VOE22" s="418"/>
      <c r="VOF22" s="418"/>
      <c r="VOG22" s="418"/>
      <c r="VOH22" s="418"/>
      <c r="VOI22" s="418"/>
      <c r="VOJ22" s="418"/>
      <c r="VOK22" s="418"/>
      <c r="VOL22" s="418"/>
      <c r="VOM22" s="418"/>
      <c r="VON22" s="418"/>
      <c r="VOO22" s="418"/>
      <c r="VOP22" s="418"/>
      <c r="VOQ22" s="418"/>
      <c r="VOR22" s="418"/>
      <c r="VOS22" s="418"/>
      <c r="VOT22" s="418"/>
      <c r="VOU22" s="418"/>
      <c r="VOV22" s="418"/>
      <c r="VOW22" s="418"/>
      <c r="VOX22" s="418"/>
      <c r="VOY22" s="418"/>
      <c r="VOZ22" s="418"/>
      <c r="VPA22" s="418"/>
      <c r="VPB22" s="418"/>
      <c r="VPC22" s="418"/>
      <c r="VPD22" s="418"/>
      <c r="VPE22" s="418"/>
      <c r="VPF22" s="418"/>
      <c r="VPG22" s="418"/>
      <c r="VPH22" s="418"/>
      <c r="VPI22" s="418"/>
      <c r="VPJ22" s="418"/>
      <c r="VPK22" s="418"/>
      <c r="VPL22" s="418"/>
      <c r="VPM22" s="418"/>
      <c r="VPN22" s="418"/>
      <c r="VPO22" s="418"/>
      <c r="VPP22" s="418"/>
      <c r="VPQ22" s="418"/>
      <c r="VPR22" s="418"/>
      <c r="VPS22" s="418"/>
      <c r="VPT22" s="418"/>
      <c r="VPU22" s="418"/>
      <c r="VPV22" s="418"/>
      <c r="VPW22" s="418"/>
      <c r="VPX22" s="418"/>
      <c r="VPY22" s="418"/>
      <c r="VPZ22" s="418"/>
      <c r="VQA22" s="418"/>
      <c r="VQB22" s="418"/>
      <c r="VQC22" s="418"/>
      <c r="VQD22" s="418"/>
      <c r="VQE22" s="418"/>
      <c r="VQF22" s="418"/>
      <c r="VQG22" s="418"/>
      <c r="VQH22" s="418"/>
      <c r="VQI22" s="418"/>
      <c r="VQJ22" s="418"/>
      <c r="VQK22" s="418"/>
      <c r="VQL22" s="418"/>
      <c r="VQM22" s="418"/>
      <c r="VQN22" s="418"/>
      <c r="VQO22" s="418"/>
      <c r="VQP22" s="418"/>
      <c r="VQQ22" s="418"/>
      <c r="VQR22" s="418"/>
      <c r="VQS22" s="418"/>
      <c r="VQT22" s="418"/>
      <c r="VQU22" s="418"/>
      <c r="VQV22" s="418"/>
      <c r="VQW22" s="418"/>
      <c r="VQX22" s="418"/>
      <c r="VQY22" s="418"/>
      <c r="VQZ22" s="418"/>
      <c r="VRA22" s="418"/>
      <c r="VRB22" s="418"/>
      <c r="VRC22" s="418"/>
      <c r="VRD22" s="418"/>
      <c r="VRE22" s="418"/>
      <c r="VRF22" s="418"/>
      <c r="VRG22" s="418"/>
      <c r="VRH22" s="418"/>
      <c r="VRI22" s="418"/>
      <c r="VRJ22" s="418"/>
      <c r="VRK22" s="418"/>
      <c r="VRL22" s="418"/>
      <c r="VRM22" s="418"/>
      <c r="VRN22" s="418"/>
      <c r="VRO22" s="418"/>
      <c r="VRP22" s="418"/>
      <c r="VRQ22" s="418"/>
      <c r="VRR22" s="418"/>
      <c r="VRS22" s="418"/>
      <c r="VRT22" s="418"/>
      <c r="VRU22" s="418"/>
      <c r="VRV22" s="418"/>
      <c r="VRW22" s="418"/>
      <c r="VRX22" s="418"/>
      <c r="VRY22" s="418"/>
      <c r="VRZ22" s="418"/>
      <c r="VSA22" s="418"/>
      <c r="VSB22" s="418"/>
      <c r="VSC22" s="418"/>
      <c r="VSD22" s="418"/>
      <c r="VSE22" s="418"/>
      <c r="VSF22" s="418"/>
      <c r="VSG22" s="418"/>
      <c r="VSH22" s="418"/>
      <c r="VSI22" s="418"/>
      <c r="VSJ22" s="418"/>
      <c r="VSK22" s="418"/>
      <c r="VSL22" s="418"/>
      <c r="VSM22" s="418"/>
      <c r="VSN22" s="418"/>
      <c r="VSO22" s="418"/>
      <c r="VSP22" s="418"/>
      <c r="VSQ22" s="418"/>
      <c r="VSR22" s="418"/>
      <c r="VSS22" s="418"/>
      <c r="VST22" s="418"/>
      <c r="VSU22" s="418"/>
      <c r="VSV22" s="418"/>
      <c r="VSW22" s="418"/>
      <c r="VSX22" s="418"/>
      <c r="VSY22" s="418"/>
      <c r="VSZ22" s="418"/>
      <c r="VTA22" s="418"/>
      <c r="VTB22" s="418"/>
      <c r="VTC22" s="418"/>
      <c r="VTD22" s="418"/>
      <c r="VTE22" s="418"/>
      <c r="VTF22" s="418"/>
      <c r="VTG22" s="418"/>
      <c r="VTH22" s="418"/>
      <c r="VTI22" s="418"/>
      <c r="VTJ22" s="418"/>
      <c r="VTK22" s="418"/>
      <c r="VTL22" s="418"/>
      <c r="VTM22" s="418"/>
      <c r="VTN22" s="418"/>
      <c r="VTO22" s="418"/>
      <c r="VTP22" s="418"/>
      <c r="VTQ22" s="418"/>
      <c r="VTR22" s="418"/>
      <c r="VTS22" s="418"/>
      <c r="VTT22" s="418"/>
      <c r="VTU22" s="418"/>
      <c r="VTV22" s="418"/>
      <c r="VTW22" s="418"/>
      <c r="VTX22" s="418"/>
      <c r="VTY22" s="418"/>
      <c r="VTZ22" s="418"/>
      <c r="VUA22" s="418"/>
      <c r="VUB22" s="418"/>
      <c r="VUC22" s="418"/>
      <c r="VUD22" s="418"/>
      <c r="VUE22" s="418"/>
      <c r="VUF22" s="418"/>
      <c r="VUG22" s="418"/>
      <c r="VUH22" s="418"/>
      <c r="VUI22" s="418"/>
      <c r="VUJ22" s="418"/>
      <c r="VUK22" s="418"/>
      <c r="VUL22" s="418"/>
      <c r="VUM22" s="418"/>
      <c r="VUN22" s="418"/>
      <c r="VUO22" s="418"/>
      <c r="VUP22" s="418"/>
      <c r="VUQ22" s="418"/>
      <c r="VUR22" s="418"/>
      <c r="VUS22" s="418"/>
      <c r="VUT22" s="418"/>
      <c r="VUU22" s="418"/>
      <c r="VUV22" s="418"/>
      <c r="VUW22" s="418"/>
      <c r="VUX22" s="418"/>
      <c r="VUY22" s="418"/>
      <c r="VUZ22" s="418"/>
      <c r="VVA22" s="418"/>
      <c r="VVB22" s="418"/>
      <c r="VVC22" s="418"/>
      <c r="VVD22" s="418"/>
      <c r="VVE22" s="418"/>
      <c r="VVF22" s="418"/>
      <c r="VVG22" s="418"/>
      <c r="VVH22" s="418"/>
      <c r="VVI22" s="418"/>
      <c r="VVJ22" s="418"/>
      <c r="VVK22" s="418"/>
      <c r="VVL22" s="418"/>
      <c r="VVM22" s="418"/>
      <c r="VVN22" s="418"/>
      <c r="VVO22" s="418"/>
      <c r="VVP22" s="418"/>
      <c r="VVQ22" s="418"/>
      <c r="VVR22" s="418"/>
      <c r="VVS22" s="418"/>
      <c r="VVT22" s="418"/>
      <c r="VVU22" s="418"/>
      <c r="VVV22" s="418"/>
      <c r="VVW22" s="418"/>
      <c r="VVX22" s="418"/>
      <c r="VVY22" s="418"/>
      <c r="VVZ22" s="418"/>
      <c r="VWA22" s="418"/>
      <c r="VWB22" s="418"/>
      <c r="VWC22" s="418"/>
      <c r="VWD22" s="418"/>
      <c r="VWE22" s="418"/>
      <c r="VWF22" s="418"/>
      <c r="VWG22" s="418"/>
      <c r="VWH22" s="418"/>
      <c r="VWI22" s="418"/>
      <c r="VWJ22" s="418"/>
      <c r="VWK22" s="418"/>
      <c r="VWL22" s="418"/>
      <c r="VWM22" s="418"/>
      <c r="VWN22" s="418"/>
      <c r="VWO22" s="418"/>
      <c r="VWP22" s="418"/>
      <c r="VWQ22" s="418"/>
      <c r="VWR22" s="418"/>
      <c r="VWS22" s="418"/>
      <c r="VWT22" s="418"/>
      <c r="VWU22" s="418"/>
      <c r="VWV22" s="418"/>
      <c r="VWW22" s="418"/>
      <c r="VWX22" s="418"/>
      <c r="VWY22" s="418"/>
      <c r="VWZ22" s="418"/>
      <c r="VXA22" s="418"/>
      <c r="VXB22" s="418"/>
      <c r="VXC22" s="418"/>
      <c r="VXD22" s="418"/>
      <c r="VXE22" s="418"/>
      <c r="VXF22" s="418"/>
      <c r="VXG22" s="418"/>
      <c r="VXH22" s="418"/>
      <c r="VXI22" s="418"/>
      <c r="VXJ22" s="418"/>
      <c r="VXK22" s="418"/>
      <c r="VXL22" s="418"/>
      <c r="VXM22" s="418"/>
      <c r="VXN22" s="418"/>
      <c r="VXO22" s="418"/>
      <c r="VXP22" s="418"/>
      <c r="VXQ22" s="418"/>
      <c r="VXR22" s="418"/>
      <c r="VXS22" s="418"/>
      <c r="VXT22" s="418"/>
      <c r="VXU22" s="418"/>
      <c r="VXV22" s="418"/>
      <c r="VXW22" s="418"/>
      <c r="VXX22" s="418"/>
      <c r="VXY22" s="418"/>
      <c r="VXZ22" s="418"/>
      <c r="VYA22" s="418"/>
      <c r="VYB22" s="418"/>
      <c r="VYC22" s="418"/>
      <c r="VYD22" s="418"/>
      <c r="VYE22" s="418"/>
      <c r="VYF22" s="418"/>
      <c r="VYG22" s="418"/>
      <c r="VYH22" s="418"/>
      <c r="VYI22" s="418"/>
      <c r="VYJ22" s="418"/>
      <c r="VYK22" s="418"/>
      <c r="VYL22" s="418"/>
      <c r="VYM22" s="418"/>
      <c r="VYN22" s="418"/>
      <c r="VYO22" s="418"/>
      <c r="VYP22" s="418"/>
      <c r="VYQ22" s="418"/>
      <c r="VYR22" s="418"/>
      <c r="VYS22" s="418"/>
      <c r="VYT22" s="418"/>
      <c r="VYU22" s="418"/>
      <c r="VYV22" s="418"/>
      <c r="VYW22" s="418"/>
      <c r="VYX22" s="418"/>
      <c r="VYY22" s="418"/>
      <c r="VYZ22" s="418"/>
      <c r="VZA22" s="418"/>
      <c r="VZB22" s="418"/>
      <c r="VZC22" s="418"/>
      <c r="VZD22" s="418"/>
      <c r="VZE22" s="418"/>
      <c r="VZF22" s="418"/>
      <c r="VZG22" s="418"/>
      <c r="VZH22" s="418"/>
      <c r="VZI22" s="418"/>
      <c r="VZJ22" s="418"/>
      <c r="VZK22" s="418"/>
      <c r="VZL22" s="418"/>
      <c r="VZM22" s="418"/>
      <c r="VZN22" s="418"/>
      <c r="VZO22" s="418"/>
      <c r="VZP22" s="418"/>
      <c r="VZQ22" s="418"/>
      <c r="VZR22" s="418"/>
      <c r="VZS22" s="418"/>
      <c r="VZT22" s="418"/>
      <c r="VZU22" s="418"/>
      <c r="VZV22" s="418"/>
      <c r="VZW22" s="418"/>
      <c r="VZX22" s="418"/>
      <c r="VZY22" s="418"/>
      <c r="VZZ22" s="418"/>
      <c r="WAA22" s="418"/>
      <c r="WAB22" s="418"/>
      <c r="WAC22" s="418"/>
      <c r="WAD22" s="418"/>
      <c r="WAE22" s="418"/>
      <c r="WAF22" s="418"/>
      <c r="WAG22" s="418"/>
      <c r="WAH22" s="418"/>
      <c r="WAI22" s="418"/>
      <c r="WAJ22" s="418"/>
      <c r="WAK22" s="418"/>
      <c r="WAL22" s="418"/>
      <c r="WAM22" s="418"/>
      <c r="WAN22" s="418"/>
      <c r="WAO22" s="418"/>
      <c r="WAP22" s="418"/>
      <c r="WAQ22" s="418"/>
      <c r="WAR22" s="418"/>
      <c r="WAS22" s="418"/>
      <c r="WAT22" s="418"/>
      <c r="WAU22" s="418"/>
      <c r="WAV22" s="418"/>
      <c r="WAW22" s="418"/>
      <c r="WAX22" s="418"/>
      <c r="WAY22" s="418"/>
      <c r="WAZ22" s="418"/>
      <c r="WBA22" s="418"/>
      <c r="WBB22" s="418"/>
      <c r="WBC22" s="418"/>
      <c r="WBD22" s="418"/>
      <c r="WBE22" s="418"/>
      <c r="WBF22" s="418"/>
      <c r="WBG22" s="418"/>
      <c r="WBH22" s="418"/>
      <c r="WBI22" s="418"/>
      <c r="WBJ22" s="418"/>
      <c r="WBK22" s="418"/>
      <c r="WBL22" s="418"/>
      <c r="WBM22" s="418"/>
      <c r="WBN22" s="418"/>
      <c r="WBO22" s="418"/>
      <c r="WBP22" s="418"/>
      <c r="WBQ22" s="418"/>
      <c r="WBR22" s="418"/>
      <c r="WBS22" s="418"/>
      <c r="WBT22" s="418"/>
      <c r="WBU22" s="418"/>
      <c r="WBV22" s="418"/>
      <c r="WBW22" s="418"/>
      <c r="WBX22" s="418"/>
      <c r="WBY22" s="418"/>
      <c r="WBZ22" s="418"/>
      <c r="WCA22" s="418"/>
      <c r="WCB22" s="418"/>
      <c r="WCC22" s="418"/>
      <c r="WCD22" s="418"/>
      <c r="WCE22" s="418"/>
      <c r="WCF22" s="418"/>
      <c r="WCG22" s="418"/>
      <c r="WCH22" s="418"/>
      <c r="WCI22" s="418"/>
      <c r="WCJ22" s="418"/>
      <c r="WCK22" s="418"/>
      <c r="WCL22" s="418"/>
      <c r="WCM22" s="418"/>
      <c r="WCN22" s="418"/>
      <c r="WCO22" s="418"/>
      <c r="WCP22" s="418"/>
      <c r="WCQ22" s="418"/>
      <c r="WCR22" s="418"/>
      <c r="WCS22" s="418"/>
      <c r="WCT22" s="418"/>
      <c r="WCU22" s="418"/>
      <c r="WCV22" s="418"/>
      <c r="WCW22" s="418"/>
      <c r="WCX22" s="418"/>
      <c r="WCY22" s="418"/>
      <c r="WCZ22" s="418"/>
      <c r="WDA22" s="418"/>
      <c r="WDB22" s="418"/>
      <c r="WDC22" s="418"/>
      <c r="WDD22" s="418"/>
      <c r="WDE22" s="418"/>
      <c r="WDF22" s="418"/>
      <c r="WDG22" s="418"/>
      <c r="WDH22" s="418"/>
      <c r="WDI22" s="418"/>
      <c r="WDJ22" s="418"/>
      <c r="WDK22" s="418"/>
      <c r="WDL22" s="418"/>
      <c r="WDM22" s="418"/>
      <c r="WDN22" s="418"/>
      <c r="WDO22" s="418"/>
      <c r="WDP22" s="418"/>
      <c r="WDQ22" s="418"/>
      <c r="WDR22" s="418"/>
      <c r="WDS22" s="418"/>
      <c r="WDT22" s="418"/>
      <c r="WDU22" s="418"/>
      <c r="WDV22" s="418"/>
      <c r="WDW22" s="418"/>
      <c r="WDX22" s="418"/>
      <c r="WDY22" s="418"/>
      <c r="WDZ22" s="418"/>
      <c r="WEA22" s="418"/>
      <c r="WEB22" s="418"/>
      <c r="WEC22" s="418"/>
      <c r="WED22" s="418"/>
      <c r="WEE22" s="418"/>
      <c r="WEF22" s="418"/>
      <c r="WEG22" s="418"/>
      <c r="WEH22" s="418"/>
      <c r="WEI22" s="418"/>
      <c r="WEJ22" s="418"/>
      <c r="WEK22" s="418"/>
      <c r="WEL22" s="418"/>
      <c r="WEM22" s="418"/>
      <c r="WEN22" s="418"/>
      <c r="WEO22" s="418"/>
      <c r="WEP22" s="418"/>
      <c r="WEQ22" s="418"/>
      <c r="WER22" s="418"/>
      <c r="WES22" s="418"/>
      <c r="WET22" s="418"/>
      <c r="WEU22" s="418"/>
      <c r="WEV22" s="418"/>
      <c r="WEW22" s="418"/>
      <c r="WEX22" s="418"/>
      <c r="WEY22" s="418"/>
      <c r="WEZ22" s="418"/>
      <c r="WFA22" s="418"/>
      <c r="WFB22" s="418"/>
      <c r="WFC22" s="418"/>
      <c r="WFD22" s="418"/>
      <c r="WFE22" s="418"/>
      <c r="WFF22" s="418"/>
      <c r="WFG22" s="418"/>
      <c r="WFH22" s="418"/>
      <c r="WFI22" s="418"/>
      <c r="WFJ22" s="418"/>
      <c r="WFK22" s="418"/>
      <c r="WFL22" s="418"/>
      <c r="WFM22" s="418"/>
      <c r="WFN22" s="418"/>
      <c r="WFO22" s="418"/>
      <c r="WFP22" s="418"/>
      <c r="WFQ22" s="418"/>
      <c r="WFR22" s="418"/>
      <c r="WFS22" s="418"/>
      <c r="WFT22" s="418"/>
      <c r="WFU22" s="418"/>
      <c r="WFV22" s="418"/>
      <c r="WFW22" s="418"/>
      <c r="WFX22" s="418"/>
      <c r="WFY22" s="418"/>
      <c r="WFZ22" s="418"/>
      <c r="WGA22" s="418"/>
      <c r="WGB22" s="418"/>
      <c r="WGC22" s="418"/>
      <c r="WGD22" s="418"/>
      <c r="WGE22" s="418"/>
      <c r="WGF22" s="418"/>
      <c r="WGG22" s="418"/>
      <c r="WGH22" s="418"/>
      <c r="WGI22" s="418"/>
      <c r="WGJ22" s="418"/>
      <c r="WGK22" s="418"/>
      <c r="WGL22" s="418"/>
      <c r="WGM22" s="418"/>
      <c r="WGN22" s="418"/>
      <c r="WGO22" s="418"/>
      <c r="WGP22" s="418"/>
      <c r="WGQ22" s="418"/>
      <c r="WGR22" s="418"/>
      <c r="WGS22" s="418"/>
      <c r="WGT22" s="418"/>
      <c r="WGU22" s="418"/>
      <c r="WGV22" s="418"/>
      <c r="WGW22" s="418"/>
      <c r="WGX22" s="418"/>
      <c r="WGY22" s="418"/>
      <c r="WGZ22" s="418"/>
      <c r="WHA22" s="418"/>
      <c r="WHB22" s="418"/>
      <c r="WHC22" s="418"/>
      <c r="WHD22" s="418"/>
      <c r="WHE22" s="418"/>
      <c r="WHF22" s="418"/>
      <c r="WHG22" s="418"/>
      <c r="WHH22" s="418"/>
      <c r="WHI22" s="418"/>
      <c r="WHJ22" s="418"/>
      <c r="WHK22" s="418"/>
      <c r="WHL22" s="418"/>
      <c r="WHM22" s="418"/>
      <c r="WHN22" s="418"/>
      <c r="WHO22" s="418"/>
      <c r="WHP22" s="418"/>
      <c r="WHQ22" s="418"/>
      <c r="WHR22" s="418"/>
      <c r="WHS22" s="418"/>
      <c r="WHT22" s="418"/>
      <c r="WHU22" s="418"/>
      <c r="WHV22" s="418"/>
      <c r="WHW22" s="418"/>
      <c r="WHX22" s="418"/>
      <c r="WHY22" s="418"/>
      <c r="WHZ22" s="418"/>
      <c r="WIA22" s="418"/>
      <c r="WIB22" s="418"/>
      <c r="WIC22" s="418"/>
      <c r="WID22" s="418"/>
      <c r="WIE22" s="418"/>
      <c r="WIF22" s="418"/>
      <c r="WIG22" s="418"/>
      <c r="WIH22" s="418"/>
      <c r="WII22" s="418"/>
      <c r="WIJ22" s="418"/>
      <c r="WIK22" s="418"/>
      <c r="WIL22" s="418"/>
      <c r="WIM22" s="418"/>
      <c r="WIN22" s="418"/>
      <c r="WIO22" s="418"/>
      <c r="WIP22" s="418"/>
      <c r="WIQ22" s="418"/>
      <c r="WIR22" s="418"/>
      <c r="WIS22" s="418"/>
      <c r="WIT22" s="418"/>
      <c r="WIU22" s="418"/>
      <c r="WIV22" s="418"/>
      <c r="WIW22" s="418"/>
      <c r="WIX22" s="418"/>
      <c r="WIY22" s="418"/>
      <c r="WIZ22" s="418"/>
      <c r="WJA22" s="418"/>
      <c r="WJB22" s="418"/>
      <c r="WJC22" s="418"/>
      <c r="WJD22" s="418"/>
      <c r="WJE22" s="418"/>
      <c r="WJF22" s="418"/>
      <c r="WJG22" s="418"/>
      <c r="WJH22" s="418"/>
      <c r="WJI22" s="418"/>
      <c r="WJJ22" s="418"/>
      <c r="WJK22" s="418"/>
      <c r="WJL22" s="418"/>
      <c r="WJM22" s="418"/>
      <c r="WJN22" s="418"/>
      <c r="WJO22" s="418"/>
      <c r="WJP22" s="418"/>
      <c r="WJQ22" s="418"/>
      <c r="WJR22" s="418"/>
      <c r="WJS22" s="418"/>
      <c r="WJT22" s="418"/>
      <c r="WJU22" s="418"/>
      <c r="WJV22" s="418"/>
      <c r="WJW22" s="418"/>
      <c r="WJX22" s="418"/>
      <c r="WJY22" s="418"/>
      <c r="WJZ22" s="418"/>
      <c r="WKA22" s="418"/>
      <c r="WKB22" s="418"/>
      <c r="WKC22" s="418"/>
      <c r="WKD22" s="418"/>
      <c r="WKE22" s="418"/>
      <c r="WKF22" s="418"/>
      <c r="WKG22" s="418"/>
      <c r="WKH22" s="418"/>
      <c r="WKI22" s="418"/>
      <c r="WKJ22" s="418"/>
      <c r="WKK22" s="418"/>
      <c r="WKL22" s="418"/>
      <c r="WKM22" s="418"/>
      <c r="WKN22" s="418"/>
      <c r="WKO22" s="418"/>
      <c r="WKP22" s="418"/>
      <c r="WKQ22" s="418"/>
      <c r="WKR22" s="418"/>
      <c r="WKS22" s="418"/>
      <c r="WKT22" s="418"/>
      <c r="WKU22" s="418"/>
      <c r="WKV22" s="418"/>
      <c r="WKW22" s="418"/>
      <c r="WKX22" s="418"/>
      <c r="WKY22" s="418"/>
      <c r="WKZ22" s="418"/>
      <c r="WLA22" s="418"/>
      <c r="WLB22" s="418"/>
      <c r="WLC22" s="418"/>
      <c r="WLD22" s="418"/>
      <c r="WLE22" s="418"/>
      <c r="WLF22" s="418"/>
      <c r="WLG22" s="418"/>
      <c r="WLH22" s="418"/>
      <c r="WLI22" s="418"/>
      <c r="WLJ22" s="418"/>
      <c r="WLK22" s="418"/>
      <c r="WLL22" s="418"/>
      <c r="WLM22" s="418"/>
      <c r="WLN22" s="418"/>
      <c r="WLO22" s="418"/>
      <c r="WLP22" s="418"/>
      <c r="WLQ22" s="418"/>
      <c r="WLR22" s="418"/>
      <c r="WLS22" s="418"/>
      <c r="WLT22" s="418"/>
      <c r="WLU22" s="418"/>
      <c r="WLV22" s="418"/>
      <c r="WLW22" s="418"/>
      <c r="WLX22" s="418"/>
      <c r="WLY22" s="418"/>
      <c r="WLZ22" s="418"/>
      <c r="WMA22" s="418"/>
      <c r="WMB22" s="418"/>
      <c r="WMC22" s="418"/>
      <c r="WMD22" s="418"/>
      <c r="WME22" s="418"/>
      <c r="WMF22" s="418"/>
      <c r="WMG22" s="418"/>
      <c r="WMH22" s="418"/>
      <c r="WMI22" s="418"/>
      <c r="WMJ22" s="418"/>
      <c r="WMK22" s="418"/>
      <c r="WML22" s="418"/>
      <c r="WMM22" s="418"/>
      <c r="WMN22" s="418"/>
      <c r="WMO22" s="418"/>
      <c r="WMP22" s="418"/>
      <c r="WMQ22" s="418"/>
      <c r="WMR22" s="418"/>
      <c r="WMS22" s="418"/>
      <c r="WMT22" s="418"/>
      <c r="WMU22" s="418"/>
      <c r="WMV22" s="418"/>
      <c r="WMW22" s="418"/>
      <c r="WMX22" s="418"/>
      <c r="WMY22" s="418"/>
      <c r="WMZ22" s="418"/>
      <c r="WNA22" s="418"/>
      <c r="WNB22" s="418"/>
      <c r="WNC22" s="418"/>
      <c r="WND22" s="418"/>
      <c r="WNE22" s="418"/>
      <c r="WNF22" s="418"/>
      <c r="WNG22" s="418"/>
      <c r="WNH22" s="418"/>
      <c r="WNI22" s="418"/>
      <c r="WNJ22" s="418"/>
      <c r="WNK22" s="418"/>
      <c r="WNL22" s="418"/>
      <c r="WNM22" s="418"/>
      <c r="WNN22" s="418"/>
      <c r="WNO22" s="418"/>
      <c r="WNP22" s="418"/>
      <c r="WNQ22" s="418"/>
      <c r="WNR22" s="418"/>
      <c r="WNS22" s="418"/>
      <c r="WNT22" s="418"/>
      <c r="WNU22" s="418"/>
      <c r="WNV22" s="418"/>
      <c r="WNW22" s="418"/>
      <c r="WNX22" s="418"/>
      <c r="WNY22" s="418"/>
      <c r="WNZ22" s="418"/>
      <c r="WOA22" s="418"/>
      <c r="WOB22" s="418"/>
      <c r="WOC22" s="418"/>
      <c r="WOD22" s="418"/>
      <c r="WOE22" s="418"/>
      <c r="WOF22" s="418"/>
      <c r="WOG22" s="418"/>
      <c r="WOH22" s="418"/>
      <c r="WOI22" s="418"/>
      <c r="WOJ22" s="418"/>
      <c r="WOK22" s="418"/>
      <c r="WOL22" s="418"/>
      <c r="WOM22" s="418"/>
      <c r="WON22" s="418"/>
      <c r="WOO22" s="418"/>
      <c r="WOP22" s="418"/>
      <c r="WOQ22" s="418"/>
      <c r="WOR22" s="418"/>
      <c r="WOS22" s="418"/>
      <c r="WOT22" s="418"/>
      <c r="WOU22" s="418"/>
      <c r="WOV22" s="418"/>
      <c r="WOW22" s="418"/>
      <c r="WOX22" s="418"/>
      <c r="WOY22" s="418"/>
      <c r="WOZ22" s="418"/>
      <c r="WPA22" s="418"/>
      <c r="WPB22" s="418"/>
      <c r="WPC22" s="418"/>
      <c r="WPD22" s="418"/>
      <c r="WPE22" s="418"/>
      <c r="WPF22" s="418"/>
      <c r="WPG22" s="418"/>
      <c r="WPH22" s="418"/>
      <c r="WPI22" s="418"/>
      <c r="WPJ22" s="418"/>
      <c r="WPK22" s="418"/>
      <c r="WPL22" s="418"/>
      <c r="WPM22" s="418"/>
      <c r="WPN22" s="418"/>
      <c r="WPO22" s="418"/>
      <c r="WPP22" s="418"/>
      <c r="WPQ22" s="418"/>
      <c r="WPR22" s="418"/>
      <c r="WPS22" s="418"/>
      <c r="WPT22" s="418"/>
      <c r="WPU22" s="418"/>
      <c r="WPV22" s="418"/>
      <c r="WPW22" s="418"/>
      <c r="WPX22" s="418"/>
      <c r="WPY22" s="418"/>
      <c r="WPZ22" s="418"/>
      <c r="WQA22" s="418"/>
      <c r="WQB22" s="418"/>
      <c r="WQC22" s="418"/>
      <c r="WQD22" s="418"/>
      <c r="WQE22" s="418"/>
      <c r="WQF22" s="418"/>
      <c r="WQG22" s="418"/>
      <c r="WQH22" s="418"/>
      <c r="WQI22" s="418"/>
      <c r="WQJ22" s="418"/>
      <c r="WQK22" s="418"/>
      <c r="WQL22" s="418"/>
      <c r="WQM22" s="418"/>
      <c r="WQN22" s="418"/>
      <c r="WQO22" s="418"/>
      <c r="WQP22" s="418"/>
      <c r="WQQ22" s="418"/>
      <c r="WQR22" s="418"/>
      <c r="WQS22" s="418"/>
      <c r="WQT22" s="418"/>
      <c r="WQU22" s="418"/>
      <c r="WQV22" s="418"/>
      <c r="WQW22" s="418"/>
      <c r="WQX22" s="418"/>
      <c r="WQY22" s="418"/>
      <c r="WQZ22" s="418"/>
      <c r="WRA22" s="418"/>
      <c r="WRB22" s="418"/>
      <c r="WRC22" s="418"/>
      <c r="WRD22" s="418"/>
      <c r="WRE22" s="418"/>
      <c r="WRF22" s="418"/>
      <c r="WRG22" s="418"/>
      <c r="WRH22" s="418"/>
      <c r="WRI22" s="418"/>
      <c r="WRJ22" s="418"/>
      <c r="WRK22" s="418"/>
      <c r="WRL22" s="418"/>
      <c r="WRM22" s="418"/>
      <c r="WRN22" s="418"/>
      <c r="WRO22" s="418"/>
      <c r="WRP22" s="418"/>
      <c r="WRQ22" s="418"/>
      <c r="WRR22" s="418"/>
      <c r="WRS22" s="418"/>
      <c r="WRT22" s="418"/>
      <c r="WRU22" s="418"/>
      <c r="WRV22" s="418"/>
      <c r="WRW22" s="418"/>
      <c r="WRX22" s="418"/>
      <c r="WRY22" s="418"/>
      <c r="WRZ22" s="418"/>
      <c r="WSA22" s="418"/>
      <c r="WSB22" s="418"/>
      <c r="WSC22" s="418"/>
      <c r="WSD22" s="418"/>
      <c r="WSE22" s="418"/>
      <c r="WSF22" s="418"/>
      <c r="WSG22" s="418"/>
      <c r="WSH22" s="418"/>
      <c r="WSI22" s="418"/>
      <c r="WSJ22" s="418"/>
      <c r="WSK22" s="418"/>
      <c r="WSL22" s="418"/>
      <c r="WSM22" s="418"/>
      <c r="WSN22" s="418"/>
      <c r="WSO22" s="418"/>
      <c r="WSP22" s="418"/>
      <c r="WSQ22" s="418"/>
      <c r="WSR22" s="418"/>
      <c r="WSS22" s="418"/>
      <c r="WST22" s="418"/>
      <c r="WSU22" s="418"/>
      <c r="WSV22" s="418"/>
      <c r="WSW22" s="418"/>
      <c r="WSX22" s="418"/>
      <c r="WSY22" s="418"/>
      <c r="WSZ22" s="418"/>
      <c r="WTA22" s="418"/>
      <c r="WTB22" s="418"/>
      <c r="WTC22" s="418"/>
      <c r="WTD22" s="418"/>
      <c r="WTE22" s="418"/>
      <c r="WTF22" s="418"/>
      <c r="WTG22" s="418"/>
      <c r="WTH22" s="418"/>
      <c r="WTI22" s="418"/>
      <c r="WTJ22" s="418"/>
      <c r="WTK22" s="418"/>
      <c r="WTL22" s="418"/>
      <c r="WTM22" s="418"/>
      <c r="WTN22" s="418"/>
      <c r="WTO22" s="418"/>
      <c r="WTP22" s="418"/>
      <c r="WTQ22" s="418"/>
      <c r="WTR22" s="418"/>
      <c r="WTS22" s="418"/>
      <c r="WTT22" s="418"/>
      <c r="WTU22" s="418"/>
      <c r="WTV22" s="418"/>
      <c r="WTW22" s="418"/>
      <c r="WTX22" s="418"/>
      <c r="WTY22" s="418"/>
      <c r="WTZ22" s="418"/>
      <c r="WUA22" s="418"/>
      <c r="WUB22" s="418"/>
      <c r="WUC22" s="418"/>
      <c r="WUD22" s="418"/>
      <c r="WUE22" s="418"/>
      <c r="WUF22" s="418"/>
      <c r="WUG22" s="418"/>
      <c r="WUH22" s="418"/>
      <c r="WUI22" s="418"/>
      <c r="WUJ22" s="418"/>
      <c r="WUK22" s="418"/>
      <c r="WUL22" s="418"/>
      <c r="WUM22" s="418"/>
      <c r="WUN22" s="418"/>
      <c r="WUO22" s="418"/>
      <c r="WUP22" s="418"/>
      <c r="WUQ22" s="418"/>
      <c r="WUR22" s="418"/>
      <c r="WUS22" s="418"/>
      <c r="WUT22" s="418"/>
      <c r="WUU22" s="418"/>
      <c r="WUV22" s="418"/>
      <c r="WUW22" s="418"/>
      <c r="WUX22" s="418"/>
      <c r="WUY22" s="418"/>
      <c r="WUZ22" s="418"/>
      <c r="WVA22" s="418"/>
      <c r="WVB22" s="418"/>
      <c r="WVC22" s="418"/>
      <c r="WVD22" s="418"/>
      <c r="WVE22" s="418"/>
      <c r="WVF22" s="418"/>
      <c r="WVG22" s="418"/>
      <c r="WVH22" s="418"/>
      <c r="WVI22" s="418"/>
      <c r="WVJ22" s="418"/>
      <c r="WVK22" s="418"/>
      <c r="WVL22" s="418"/>
      <c r="WVM22" s="418"/>
      <c r="WVN22" s="418"/>
      <c r="WVO22" s="418"/>
      <c r="WVP22" s="418"/>
      <c r="WVQ22" s="418"/>
      <c r="WVR22" s="418"/>
      <c r="WVS22" s="418"/>
      <c r="WVT22" s="418"/>
      <c r="WVU22" s="418"/>
      <c r="WVV22" s="418"/>
      <c r="WVW22" s="418"/>
      <c r="WVX22" s="418"/>
      <c r="WVY22" s="418"/>
      <c r="WVZ22" s="418"/>
      <c r="WWA22" s="418"/>
      <c r="WWB22" s="418"/>
      <c r="WWC22" s="418"/>
      <c r="WWD22" s="418"/>
      <c r="WWE22" s="418"/>
      <c r="WWF22" s="418"/>
      <c r="WWG22" s="418"/>
      <c r="WWH22" s="418"/>
      <c r="WWI22" s="418"/>
      <c r="WWJ22" s="418"/>
      <c r="WWK22" s="418"/>
      <c r="WWL22" s="418"/>
      <c r="WWM22" s="418"/>
      <c r="WWN22" s="418"/>
      <c r="WWO22" s="418"/>
      <c r="WWP22" s="418"/>
      <c r="WWQ22" s="418"/>
      <c r="WWR22" s="418"/>
      <c r="WWS22" s="418"/>
      <c r="WWT22" s="418"/>
      <c r="WWU22" s="418"/>
      <c r="WWV22" s="418"/>
      <c r="WWW22" s="418"/>
      <c r="WWX22" s="418"/>
      <c r="WWY22" s="418"/>
      <c r="WWZ22" s="418"/>
      <c r="WXA22" s="418"/>
      <c r="WXB22" s="418"/>
      <c r="WXC22" s="418"/>
      <c r="WXD22" s="418"/>
      <c r="WXE22" s="418"/>
      <c r="WXF22" s="418"/>
      <c r="WXG22" s="418"/>
      <c r="WXH22" s="418"/>
      <c r="WXI22" s="418"/>
      <c r="WXJ22" s="418"/>
      <c r="WXK22" s="418"/>
      <c r="WXL22" s="418"/>
      <c r="WXM22" s="418"/>
      <c r="WXN22" s="418"/>
      <c r="WXO22" s="418"/>
      <c r="WXP22" s="418"/>
      <c r="WXQ22" s="418"/>
      <c r="WXR22" s="418"/>
      <c r="WXS22" s="418"/>
      <c r="WXT22" s="418"/>
      <c r="WXU22" s="418"/>
      <c r="WXV22" s="418"/>
      <c r="WXW22" s="418"/>
      <c r="WXX22" s="418"/>
      <c r="WXY22" s="418"/>
      <c r="WXZ22" s="418"/>
      <c r="WYA22" s="418"/>
      <c r="WYB22" s="418"/>
      <c r="WYC22" s="418"/>
      <c r="WYD22" s="418"/>
      <c r="WYE22" s="418"/>
      <c r="WYF22" s="418"/>
      <c r="WYG22" s="418"/>
      <c r="WYH22" s="418"/>
      <c r="WYI22" s="418"/>
      <c r="WYJ22" s="418"/>
      <c r="WYK22" s="418"/>
      <c r="WYL22" s="418"/>
      <c r="WYM22" s="418"/>
      <c r="WYN22" s="418"/>
      <c r="WYO22" s="418"/>
      <c r="WYP22" s="418"/>
      <c r="WYQ22" s="418"/>
      <c r="WYR22" s="418"/>
      <c r="WYS22" s="418"/>
      <c r="WYT22" s="418"/>
      <c r="WYU22" s="418"/>
      <c r="WYV22" s="418"/>
      <c r="WYW22" s="418"/>
      <c r="WYX22" s="418"/>
      <c r="WYY22" s="418"/>
      <c r="WYZ22" s="418"/>
      <c r="WZA22" s="418"/>
      <c r="WZB22" s="418"/>
      <c r="WZC22" s="418"/>
      <c r="WZD22" s="418"/>
      <c r="WZE22" s="418"/>
      <c r="WZF22" s="418"/>
      <c r="WZG22" s="418"/>
      <c r="WZH22" s="418"/>
      <c r="WZI22" s="418"/>
      <c r="WZJ22" s="418"/>
      <c r="WZK22" s="418"/>
      <c r="WZL22" s="418"/>
      <c r="WZM22" s="418"/>
      <c r="WZN22" s="418"/>
      <c r="WZO22" s="418"/>
      <c r="WZP22" s="418"/>
      <c r="WZQ22" s="418"/>
      <c r="WZR22" s="418"/>
      <c r="WZS22" s="418"/>
      <c r="WZT22" s="418"/>
      <c r="WZU22" s="418"/>
      <c r="WZV22" s="418"/>
      <c r="WZW22" s="418"/>
      <c r="WZX22" s="418"/>
      <c r="WZY22" s="418"/>
      <c r="WZZ22" s="418"/>
      <c r="XAA22" s="418"/>
      <c r="XAB22" s="418"/>
      <c r="XAC22" s="418"/>
      <c r="XAD22" s="418"/>
      <c r="XAE22" s="418"/>
      <c r="XAF22" s="418"/>
      <c r="XAG22" s="418"/>
      <c r="XAH22" s="418"/>
      <c r="XAI22" s="418"/>
      <c r="XAJ22" s="418"/>
      <c r="XAK22" s="418"/>
      <c r="XAL22" s="418"/>
      <c r="XAM22" s="418"/>
      <c r="XAN22" s="418"/>
      <c r="XAO22" s="418"/>
      <c r="XAP22" s="418"/>
      <c r="XAQ22" s="418"/>
      <c r="XAR22" s="418"/>
      <c r="XAS22" s="418"/>
      <c r="XAT22" s="418"/>
      <c r="XAU22" s="418"/>
      <c r="XAV22" s="418"/>
      <c r="XAW22" s="418"/>
      <c r="XAX22" s="418"/>
      <c r="XAY22" s="418"/>
      <c r="XAZ22" s="418"/>
      <c r="XBA22" s="418"/>
      <c r="XBB22" s="418"/>
      <c r="XBC22" s="418"/>
      <c r="XBD22" s="418"/>
      <c r="XBE22" s="418"/>
      <c r="XBF22" s="418"/>
      <c r="XBG22" s="418"/>
      <c r="XBH22" s="418"/>
      <c r="XBI22" s="418"/>
      <c r="XBJ22" s="418"/>
      <c r="XBK22" s="418"/>
      <c r="XBL22" s="418"/>
      <c r="XBM22" s="418"/>
      <c r="XBN22" s="418"/>
      <c r="XBO22" s="418"/>
      <c r="XBP22" s="418"/>
      <c r="XBQ22" s="418"/>
      <c r="XBR22" s="418"/>
      <c r="XBS22" s="418"/>
      <c r="XBT22" s="418"/>
      <c r="XBU22" s="418"/>
      <c r="XBV22" s="418"/>
      <c r="XBW22" s="418"/>
      <c r="XBX22" s="418"/>
      <c r="XBY22" s="418"/>
      <c r="XBZ22" s="418"/>
      <c r="XCA22" s="418"/>
      <c r="XCB22" s="418"/>
      <c r="XCC22" s="418"/>
      <c r="XCD22" s="418"/>
      <c r="XCE22" s="418"/>
      <c r="XCF22" s="418"/>
      <c r="XCG22" s="418"/>
      <c r="XCH22" s="418"/>
      <c r="XCI22" s="418"/>
      <c r="XCJ22" s="418"/>
      <c r="XCK22" s="418"/>
      <c r="XCL22" s="418"/>
      <c r="XCM22" s="418"/>
      <c r="XCN22" s="418"/>
      <c r="XCO22" s="418"/>
      <c r="XCP22" s="418"/>
      <c r="XCQ22" s="418"/>
      <c r="XCR22" s="418"/>
      <c r="XCS22" s="418"/>
      <c r="XCT22" s="418"/>
      <c r="XCU22" s="418"/>
      <c r="XCV22" s="418"/>
      <c r="XCW22" s="418"/>
      <c r="XCX22" s="418"/>
      <c r="XCY22" s="418"/>
      <c r="XCZ22" s="418"/>
      <c r="XDA22" s="418"/>
      <c r="XDB22" s="418"/>
      <c r="XDC22" s="418"/>
      <c r="XDD22" s="418"/>
      <c r="XDE22" s="418"/>
      <c r="XDF22" s="418"/>
      <c r="XDG22" s="418"/>
      <c r="XDH22" s="418"/>
      <c r="XDI22" s="418"/>
      <c r="XDJ22" s="418"/>
      <c r="XDK22" s="418"/>
      <c r="XDL22" s="418"/>
      <c r="XDM22" s="418"/>
      <c r="XDN22" s="418"/>
      <c r="XDO22" s="418"/>
      <c r="XDP22" s="418"/>
      <c r="XDQ22" s="418"/>
      <c r="XDR22" s="418"/>
      <c r="XDS22" s="418"/>
      <c r="XDT22" s="418"/>
      <c r="XDU22" s="418"/>
      <c r="XDV22" s="418"/>
      <c r="XDW22" s="418"/>
      <c r="XDX22" s="418"/>
      <c r="XDY22" s="418"/>
      <c r="XDZ22" s="418"/>
      <c r="XEA22" s="418"/>
      <c r="XEB22" s="418"/>
      <c r="XEC22" s="418"/>
      <c r="XED22" s="418"/>
      <c r="XEE22" s="418"/>
      <c r="XEF22" s="418"/>
      <c r="XEG22" s="418"/>
      <c r="XEH22" s="418"/>
      <c r="XEI22" s="418"/>
      <c r="XEJ22" s="418"/>
      <c r="XEK22" s="418"/>
      <c r="XEL22" s="418"/>
      <c r="XEM22" s="418"/>
      <c r="XEN22" s="418"/>
      <c r="XEO22" s="418"/>
      <c r="XEP22" s="418"/>
      <c r="XEQ22" s="418"/>
      <c r="XER22" s="418"/>
      <c r="XES22" s="418"/>
      <c r="XET22" s="418"/>
      <c r="XEU22" s="418"/>
      <c r="XEV22" s="418"/>
      <c r="XEW22" s="418"/>
      <c r="XEX22" s="418"/>
      <c r="XEY22" s="418"/>
      <c r="XEZ22" s="418"/>
      <c r="XFA22" s="418"/>
      <c r="XFB22" s="418"/>
      <c r="XFC22" s="418"/>
      <c r="XFD22" s="418"/>
    </row>
    <row r="23" spans="1:16384" s="383" customFormat="1" ht="15.6" customHeight="1" x14ac:dyDescent="0.2">
      <c r="A23" s="419" t="s">
        <v>942</v>
      </c>
      <c r="B23" s="419"/>
      <c r="C23" s="419"/>
      <c r="D23" s="419"/>
      <c r="E23" s="419"/>
      <c r="F23" s="419"/>
      <c r="G23" s="419"/>
      <c r="H23" s="419"/>
      <c r="I23" s="419"/>
      <c r="J23" s="419"/>
      <c r="K23" s="418"/>
      <c r="L23" s="418"/>
      <c r="M23" s="418"/>
      <c r="N23" s="418"/>
      <c r="O23" s="418"/>
      <c r="P23" s="418"/>
      <c r="Q23" s="418"/>
      <c r="R23" s="418"/>
      <c r="S23" s="418"/>
      <c r="T23" s="418"/>
      <c r="U23" s="418"/>
      <c r="V23" s="418"/>
      <c r="W23" s="418"/>
      <c r="X23" s="418"/>
      <c r="Y23" s="418"/>
      <c r="Z23" s="418"/>
      <c r="AA23" s="418"/>
      <c r="AB23" s="418"/>
      <c r="AC23" s="418"/>
      <c r="AD23" s="418"/>
      <c r="AE23" s="418"/>
      <c r="AF23" s="418"/>
      <c r="AG23" s="418"/>
      <c r="AH23" s="418"/>
      <c r="AI23" s="418"/>
      <c r="AJ23" s="418"/>
      <c r="AK23" s="418"/>
      <c r="AL23" s="418"/>
      <c r="AM23" s="418"/>
      <c r="AN23" s="418"/>
      <c r="AO23" s="418"/>
      <c r="AP23" s="418"/>
      <c r="AQ23" s="418"/>
      <c r="AR23" s="418"/>
      <c r="AS23" s="418"/>
      <c r="AT23" s="418"/>
      <c r="AU23" s="418"/>
      <c r="AV23" s="418"/>
      <c r="AW23" s="418"/>
      <c r="AX23" s="418"/>
      <c r="AY23" s="418"/>
      <c r="AZ23" s="418"/>
      <c r="BA23" s="418"/>
      <c r="BB23" s="418"/>
      <c r="BC23" s="418"/>
      <c r="BD23" s="418"/>
      <c r="BE23" s="418"/>
      <c r="BF23" s="418"/>
      <c r="BG23" s="418"/>
      <c r="BH23" s="418"/>
      <c r="BI23" s="418"/>
      <c r="BJ23" s="418"/>
      <c r="BK23" s="418"/>
      <c r="BL23" s="418"/>
      <c r="BM23" s="418"/>
      <c r="BN23" s="418"/>
      <c r="BO23" s="418"/>
      <c r="BP23" s="418"/>
      <c r="BQ23" s="418"/>
      <c r="BR23" s="418"/>
      <c r="BS23" s="418"/>
      <c r="BT23" s="418"/>
      <c r="BU23" s="418"/>
      <c r="BV23" s="418"/>
      <c r="BW23" s="418"/>
      <c r="BX23" s="418"/>
      <c r="BY23" s="418"/>
      <c r="BZ23" s="418"/>
      <c r="CA23" s="418"/>
      <c r="CB23" s="418"/>
      <c r="CC23" s="418"/>
      <c r="CD23" s="418"/>
      <c r="CE23" s="418"/>
      <c r="CF23" s="418"/>
      <c r="CG23" s="418"/>
      <c r="CH23" s="418"/>
      <c r="CI23" s="418"/>
      <c r="CJ23" s="418"/>
      <c r="CK23" s="418"/>
      <c r="CL23" s="418"/>
      <c r="CM23" s="418"/>
      <c r="CN23" s="418"/>
      <c r="CO23" s="418"/>
      <c r="CP23" s="418"/>
      <c r="CQ23" s="418"/>
      <c r="CR23" s="418"/>
      <c r="CS23" s="418"/>
      <c r="CT23" s="418"/>
      <c r="CU23" s="418"/>
      <c r="CV23" s="418"/>
      <c r="CW23" s="418"/>
      <c r="CX23" s="418"/>
      <c r="CY23" s="418"/>
      <c r="CZ23" s="418"/>
      <c r="DA23" s="418"/>
      <c r="DB23" s="418"/>
      <c r="DC23" s="418"/>
      <c r="DD23" s="418"/>
      <c r="DE23" s="418"/>
      <c r="DF23" s="418"/>
      <c r="DG23" s="418"/>
      <c r="DH23" s="418"/>
      <c r="DI23" s="418"/>
      <c r="DJ23" s="418"/>
      <c r="DK23" s="418"/>
      <c r="DL23" s="418"/>
      <c r="DM23" s="418"/>
      <c r="DN23" s="418"/>
      <c r="DO23" s="418"/>
      <c r="DP23" s="418"/>
      <c r="DQ23" s="418"/>
      <c r="DR23" s="418"/>
      <c r="DS23" s="418"/>
      <c r="DT23" s="418"/>
      <c r="DU23" s="418"/>
      <c r="DV23" s="418"/>
      <c r="DW23" s="418"/>
      <c r="DX23" s="418"/>
      <c r="DY23" s="418"/>
      <c r="DZ23" s="418"/>
      <c r="EA23" s="418"/>
      <c r="EB23" s="418"/>
      <c r="EC23" s="418"/>
      <c r="ED23" s="418"/>
      <c r="EE23" s="418"/>
      <c r="EF23" s="418"/>
      <c r="EG23" s="418"/>
      <c r="EH23" s="418"/>
      <c r="EI23" s="418"/>
      <c r="EJ23" s="418"/>
      <c r="EK23" s="418"/>
      <c r="EL23" s="418"/>
      <c r="EM23" s="418"/>
      <c r="EN23" s="418"/>
      <c r="EO23" s="418"/>
      <c r="EP23" s="418"/>
      <c r="EQ23" s="418"/>
      <c r="ER23" s="418"/>
      <c r="ES23" s="418"/>
      <c r="ET23" s="418"/>
      <c r="EU23" s="418"/>
      <c r="EV23" s="418"/>
      <c r="EW23" s="418"/>
      <c r="EX23" s="418"/>
      <c r="EY23" s="418"/>
      <c r="EZ23" s="418"/>
      <c r="FA23" s="418"/>
      <c r="FB23" s="418"/>
      <c r="FC23" s="418"/>
      <c r="FD23" s="418"/>
      <c r="FE23" s="418"/>
      <c r="FF23" s="418"/>
      <c r="FG23" s="418"/>
      <c r="FH23" s="418"/>
      <c r="FI23" s="418"/>
      <c r="FJ23" s="418"/>
      <c r="FK23" s="418"/>
      <c r="FL23" s="418"/>
      <c r="FM23" s="418"/>
      <c r="FN23" s="418"/>
      <c r="FO23" s="418"/>
      <c r="FP23" s="418"/>
      <c r="FQ23" s="418"/>
      <c r="FR23" s="418"/>
      <c r="FS23" s="418"/>
      <c r="FT23" s="418"/>
      <c r="FU23" s="418"/>
      <c r="FV23" s="418"/>
      <c r="FW23" s="418"/>
      <c r="FX23" s="418"/>
      <c r="FY23" s="418"/>
      <c r="FZ23" s="418"/>
      <c r="GA23" s="418"/>
      <c r="GB23" s="418"/>
      <c r="GC23" s="418"/>
      <c r="GD23" s="418"/>
      <c r="GE23" s="418"/>
      <c r="GF23" s="418"/>
      <c r="GG23" s="418"/>
      <c r="GH23" s="418"/>
      <c r="GI23" s="418"/>
      <c r="GJ23" s="418"/>
      <c r="GK23" s="418"/>
      <c r="GL23" s="418"/>
      <c r="GM23" s="418"/>
      <c r="GN23" s="418"/>
      <c r="GO23" s="418"/>
      <c r="GP23" s="418"/>
      <c r="GQ23" s="418"/>
      <c r="GR23" s="418"/>
      <c r="GS23" s="418"/>
      <c r="GT23" s="418"/>
      <c r="GU23" s="418"/>
      <c r="GV23" s="418"/>
      <c r="GW23" s="418"/>
      <c r="GX23" s="418"/>
      <c r="GY23" s="418"/>
      <c r="GZ23" s="418"/>
      <c r="HA23" s="418"/>
      <c r="HB23" s="418"/>
      <c r="HC23" s="418"/>
      <c r="HD23" s="418"/>
      <c r="HE23" s="418"/>
      <c r="HF23" s="418"/>
      <c r="HG23" s="418"/>
      <c r="HH23" s="418"/>
      <c r="HI23" s="418"/>
      <c r="HJ23" s="418"/>
      <c r="HK23" s="418"/>
      <c r="HL23" s="418"/>
      <c r="HM23" s="418"/>
      <c r="HN23" s="418"/>
      <c r="HO23" s="418"/>
      <c r="HP23" s="418"/>
      <c r="HQ23" s="418"/>
      <c r="HR23" s="418"/>
      <c r="HS23" s="418"/>
      <c r="HT23" s="418"/>
      <c r="HU23" s="418"/>
      <c r="HV23" s="418"/>
      <c r="HW23" s="418"/>
      <c r="HX23" s="418"/>
      <c r="HY23" s="418"/>
      <c r="HZ23" s="418"/>
      <c r="IA23" s="418"/>
      <c r="IB23" s="418"/>
      <c r="IC23" s="418"/>
      <c r="ID23" s="418"/>
      <c r="IE23" s="418"/>
      <c r="IF23" s="418"/>
      <c r="IG23" s="418"/>
      <c r="IH23" s="418"/>
      <c r="II23" s="418"/>
      <c r="IJ23" s="418"/>
      <c r="IK23" s="418"/>
      <c r="IL23" s="418"/>
      <c r="IM23" s="418"/>
      <c r="IN23" s="418"/>
      <c r="IO23" s="418"/>
      <c r="IP23" s="418"/>
      <c r="IQ23" s="418"/>
      <c r="IR23" s="418"/>
      <c r="IS23" s="418"/>
      <c r="IT23" s="418"/>
      <c r="IU23" s="418"/>
      <c r="IV23" s="418"/>
      <c r="IW23" s="418"/>
      <c r="IX23" s="418"/>
      <c r="IY23" s="418"/>
      <c r="IZ23" s="418"/>
      <c r="JA23" s="418"/>
      <c r="JB23" s="418"/>
      <c r="JC23" s="418"/>
      <c r="JD23" s="418"/>
      <c r="JE23" s="418"/>
      <c r="JF23" s="418"/>
      <c r="JG23" s="418"/>
      <c r="JH23" s="418"/>
      <c r="JI23" s="418"/>
      <c r="JJ23" s="418"/>
      <c r="JK23" s="418"/>
      <c r="JL23" s="418"/>
      <c r="JM23" s="418"/>
      <c r="JN23" s="418"/>
      <c r="JO23" s="418"/>
      <c r="JP23" s="418"/>
      <c r="JQ23" s="418"/>
      <c r="JR23" s="418"/>
      <c r="JS23" s="418"/>
      <c r="JT23" s="418"/>
      <c r="JU23" s="418"/>
      <c r="JV23" s="418"/>
      <c r="JW23" s="418"/>
      <c r="JX23" s="418"/>
      <c r="JY23" s="418"/>
      <c r="JZ23" s="418"/>
      <c r="KA23" s="418"/>
      <c r="KB23" s="418"/>
      <c r="KC23" s="418"/>
      <c r="KD23" s="418"/>
      <c r="KE23" s="418"/>
      <c r="KF23" s="418"/>
      <c r="KG23" s="418"/>
      <c r="KH23" s="418"/>
      <c r="KI23" s="418"/>
      <c r="KJ23" s="418"/>
      <c r="KK23" s="418"/>
      <c r="KL23" s="418"/>
      <c r="KM23" s="418"/>
      <c r="KN23" s="418"/>
      <c r="KO23" s="418"/>
      <c r="KP23" s="418"/>
      <c r="KQ23" s="418"/>
      <c r="KR23" s="418"/>
      <c r="KS23" s="418"/>
      <c r="KT23" s="418"/>
      <c r="KU23" s="418"/>
      <c r="KV23" s="418"/>
      <c r="KW23" s="418"/>
      <c r="KX23" s="418"/>
      <c r="KY23" s="418"/>
      <c r="KZ23" s="418"/>
      <c r="LA23" s="418"/>
      <c r="LB23" s="418"/>
      <c r="LC23" s="418"/>
      <c r="LD23" s="418"/>
      <c r="LE23" s="418"/>
      <c r="LF23" s="418"/>
      <c r="LG23" s="418"/>
      <c r="LH23" s="418"/>
      <c r="LI23" s="418"/>
      <c r="LJ23" s="418"/>
      <c r="LK23" s="418"/>
      <c r="LL23" s="418"/>
      <c r="LM23" s="418"/>
      <c r="LN23" s="418"/>
      <c r="LO23" s="418"/>
      <c r="LP23" s="418"/>
      <c r="LQ23" s="418"/>
      <c r="LR23" s="418"/>
      <c r="LS23" s="418"/>
      <c r="LT23" s="418"/>
      <c r="LU23" s="418"/>
      <c r="LV23" s="418"/>
      <c r="LW23" s="418"/>
      <c r="LX23" s="418"/>
      <c r="LY23" s="418"/>
      <c r="LZ23" s="418"/>
      <c r="MA23" s="418"/>
      <c r="MB23" s="418"/>
      <c r="MC23" s="418"/>
      <c r="MD23" s="418"/>
      <c r="ME23" s="418"/>
      <c r="MF23" s="418"/>
      <c r="MG23" s="418"/>
      <c r="MH23" s="418"/>
      <c r="MI23" s="418"/>
      <c r="MJ23" s="418"/>
      <c r="MK23" s="418"/>
      <c r="ML23" s="418"/>
      <c r="MM23" s="418"/>
      <c r="MN23" s="418"/>
      <c r="MO23" s="418"/>
      <c r="MP23" s="418"/>
      <c r="MQ23" s="418"/>
      <c r="MR23" s="418"/>
      <c r="MS23" s="418"/>
      <c r="MT23" s="418"/>
      <c r="MU23" s="418"/>
      <c r="MV23" s="418"/>
      <c r="MW23" s="418"/>
      <c r="MX23" s="418"/>
      <c r="MY23" s="418"/>
      <c r="MZ23" s="418"/>
      <c r="NA23" s="418"/>
      <c r="NB23" s="418"/>
      <c r="NC23" s="418"/>
      <c r="ND23" s="418"/>
      <c r="NE23" s="418"/>
      <c r="NF23" s="418"/>
      <c r="NG23" s="418"/>
      <c r="NH23" s="418"/>
      <c r="NI23" s="418"/>
      <c r="NJ23" s="418"/>
      <c r="NK23" s="418"/>
      <c r="NL23" s="418"/>
      <c r="NM23" s="418"/>
      <c r="NN23" s="418"/>
      <c r="NO23" s="418"/>
      <c r="NP23" s="418"/>
      <c r="NQ23" s="418"/>
      <c r="NR23" s="418"/>
      <c r="NS23" s="418"/>
      <c r="NT23" s="418"/>
      <c r="NU23" s="418"/>
      <c r="NV23" s="418"/>
      <c r="NW23" s="418"/>
      <c r="NX23" s="418"/>
      <c r="NY23" s="418"/>
      <c r="NZ23" s="418"/>
      <c r="OA23" s="418"/>
      <c r="OB23" s="418"/>
      <c r="OC23" s="418"/>
      <c r="OD23" s="418"/>
      <c r="OE23" s="418"/>
      <c r="OF23" s="418"/>
      <c r="OG23" s="418"/>
      <c r="OH23" s="418"/>
      <c r="OI23" s="418"/>
      <c r="OJ23" s="418"/>
      <c r="OK23" s="418"/>
      <c r="OL23" s="418"/>
      <c r="OM23" s="418"/>
      <c r="ON23" s="418"/>
      <c r="OO23" s="418"/>
      <c r="OP23" s="418"/>
      <c r="OQ23" s="418"/>
      <c r="OR23" s="418"/>
      <c r="OS23" s="418"/>
      <c r="OT23" s="418"/>
      <c r="OU23" s="418"/>
      <c r="OV23" s="418"/>
      <c r="OW23" s="418"/>
      <c r="OX23" s="418"/>
      <c r="OY23" s="418"/>
      <c r="OZ23" s="418"/>
      <c r="PA23" s="418"/>
      <c r="PB23" s="418"/>
      <c r="PC23" s="418"/>
      <c r="PD23" s="418"/>
      <c r="PE23" s="418"/>
      <c r="PF23" s="418"/>
      <c r="PG23" s="418"/>
      <c r="PH23" s="418"/>
      <c r="PI23" s="418"/>
      <c r="PJ23" s="418"/>
      <c r="PK23" s="418"/>
      <c r="PL23" s="418"/>
      <c r="PM23" s="418"/>
      <c r="PN23" s="418"/>
      <c r="PO23" s="418"/>
      <c r="PP23" s="418"/>
      <c r="PQ23" s="418"/>
      <c r="PR23" s="418"/>
      <c r="PS23" s="418"/>
      <c r="PT23" s="418"/>
      <c r="PU23" s="418"/>
      <c r="PV23" s="418"/>
      <c r="PW23" s="418"/>
      <c r="PX23" s="418"/>
      <c r="PY23" s="418"/>
      <c r="PZ23" s="418"/>
      <c r="QA23" s="418"/>
      <c r="QB23" s="418"/>
      <c r="QC23" s="418"/>
      <c r="QD23" s="418"/>
      <c r="QE23" s="418"/>
      <c r="QF23" s="418"/>
      <c r="QG23" s="418"/>
      <c r="QH23" s="418"/>
      <c r="QI23" s="418"/>
      <c r="QJ23" s="418"/>
      <c r="QK23" s="418"/>
      <c r="QL23" s="418"/>
      <c r="QM23" s="418"/>
      <c r="QN23" s="418"/>
      <c r="QO23" s="418"/>
      <c r="QP23" s="418"/>
      <c r="QQ23" s="418"/>
      <c r="QR23" s="418"/>
      <c r="QS23" s="418"/>
      <c r="QT23" s="418"/>
      <c r="QU23" s="418"/>
      <c r="QV23" s="418"/>
      <c r="QW23" s="418"/>
      <c r="QX23" s="418"/>
      <c r="QY23" s="418"/>
      <c r="QZ23" s="418"/>
      <c r="RA23" s="418"/>
      <c r="RB23" s="418"/>
      <c r="RC23" s="418"/>
      <c r="RD23" s="418"/>
      <c r="RE23" s="418"/>
      <c r="RF23" s="418"/>
      <c r="RG23" s="418"/>
      <c r="RH23" s="418"/>
      <c r="RI23" s="418"/>
      <c r="RJ23" s="418"/>
      <c r="RK23" s="418"/>
      <c r="RL23" s="418"/>
      <c r="RM23" s="418"/>
      <c r="RN23" s="418"/>
      <c r="RO23" s="418"/>
      <c r="RP23" s="418"/>
      <c r="RQ23" s="418"/>
      <c r="RR23" s="418"/>
      <c r="RS23" s="418"/>
      <c r="RT23" s="418"/>
      <c r="RU23" s="418"/>
      <c r="RV23" s="418"/>
      <c r="RW23" s="418"/>
      <c r="RX23" s="418"/>
      <c r="RY23" s="418"/>
      <c r="RZ23" s="418"/>
      <c r="SA23" s="418"/>
      <c r="SB23" s="418"/>
      <c r="SC23" s="418"/>
      <c r="SD23" s="418"/>
      <c r="SE23" s="418"/>
      <c r="SF23" s="418"/>
      <c r="SG23" s="418"/>
      <c r="SH23" s="418"/>
      <c r="SI23" s="418"/>
      <c r="SJ23" s="418"/>
      <c r="SK23" s="418"/>
      <c r="SL23" s="418"/>
      <c r="SM23" s="418"/>
      <c r="SN23" s="418"/>
      <c r="SO23" s="418"/>
      <c r="SP23" s="418"/>
      <c r="SQ23" s="418"/>
      <c r="SR23" s="418"/>
      <c r="SS23" s="418"/>
      <c r="ST23" s="418"/>
      <c r="SU23" s="418"/>
      <c r="SV23" s="418"/>
      <c r="SW23" s="418"/>
      <c r="SX23" s="418"/>
      <c r="SY23" s="418"/>
      <c r="SZ23" s="418"/>
      <c r="TA23" s="418"/>
      <c r="TB23" s="418"/>
      <c r="TC23" s="418"/>
      <c r="TD23" s="418"/>
      <c r="TE23" s="418"/>
      <c r="TF23" s="418"/>
      <c r="TG23" s="418"/>
      <c r="TH23" s="418"/>
      <c r="TI23" s="418"/>
      <c r="TJ23" s="418"/>
      <c r="TK23" s="418"/>
      <c r="TL23" s="418"/>
      <c r="TM23" s="418"/>
      <c r="TN23" s="418"/>
      <c r="TO23" s="418"/>
      <c r="TP23" s="418"/>
      <c r="TQ23" s="418"/>
      <c r="TR23" s="418"/>
      <c r="TS23" s="418"/>
      <c r="TT23" s="418"/>
      <c r="TU23" s="418"/>
      <c r="TV23" s="418"/>
      <c r="TW23" s="418"/>
      <c r="TX23" s="418"/>
      <c r="TY23" s="418"/>
      <c r="TZ23" s="418"/>
      <c r="UA23" s="418"/>
      <c r="UB23" s="418"/>
      <c r="UC23" s="418"/>
      <c r="UD23" s="418"/>
      <c r="UE23" s="418"/>
      <c r="UF23" s="418"/>
      <c r="UG23" s="418"/>
      <c r="UH23" s="418"/>
      <c r="UI23" s="418"/>
      <c r="UJ23" s="418"/>
      <c r="UK23" s="418"/>
      <c r="UL23" s="418"/>
      <c r="UM23" s="418"/>
      <c r="UN23" s="418"/>
      <c r="UO23" s="418"/>
      <c r="UP23" s="418"/>
      <c r="UQ23" s="418"/>
      <c r="UR23" s="418"/>
      <c r="US23" s="418"/>
      <c r="UT23" s="418"/>
      <c r="UU23" s="418"/>
      <c r="UV23" s="418"/>
      <c r="UW23" s="418"/>
      <c r="UX23" s="418"/>
      <c r="UY23" s="418"/>
      <c r="UZ23" s="418"/>
      <c r="VA23" s="418"/>
      <c r="VB23" s="418"/>
      <c r="VC23" s="418"/>
      <c r="VD23" s="418"/>
      <c r="VE23" s="418"/>
      <c r="VF23" s="418"/>
      <c r="VG23" s="418"/>
      <c r="VH23" s="418"/>
      <c r="VI23" s="418"/>
      <c r="VJ23" s="418"/>
      <c r="VK23" s="418"/>
      <c r="VL23" s="418"/>
      <c r="VM23" s="418"/>
      <c r="VN23" s="418"/>
      <c r="VO23" s="418"/>
      <c r="VP23" s="418"/>
      <c r="VQ23" s="418"/>
      <c r="VR23" s="418"/>
      <c r="VS23" s="418"/>
      <c r="VT23" s="418"/>
      <c r="VU23" s="418"/>
      <c r="VV23" s="418"/>
      <c r="VW23" s="418"/>
      <c r="VX23" s="418"/>
      <c r="VY23" s="418"/>
      <c r="VZ23" s="418"/>
      <c r="WA23" s="418"/>
      <c r="WB23" s="418"/>
      <c r="WC23" s="418"/>
      <c r="WD23" s="418"/>
      <c r="WE23" s="418"/>
      <c r="WF23" s="418"/>
      <c r="WG23" s="418"/>
      <c r="WH23" s="418"/>
      <c r="WI23" s="418"/>
      <c r="WJ23" s="418"/>
      <c r="WK23" s="418"/>
      <c r="WL23" s="418"/>
      <c r="WM23" s="418"/>
      <c r="WN23" s="418"/>
      <c r="WO23" s="418"/>
      <c r="WP23" s="418"/>
      <c r="WQ23" s="418"/>
      <c r="WR23" s="418"/>
      <c r="WS23" s="418"/>
      <c r="WT23" s="418"/>
      <c r="WU23" s="418"/>
      <c r="WV23" s="418"/>
      <c r="WW23" s="418"/>
      <c r="WX23" s="418"/>
      <c r="WY23" s="418"/>
      <c r="WZ23" s="418"/>
      <c r="XA23" s="418"/>
      <c r="XB23" s="418"/>
      <c r="XC23" s="418"/>
      <c r="XD23" s="418"/>
      <c r="XE23" s="418"/>
      <c r="XF23" s="418"/>
      <c r="XG23" s="418"/>
      <c r="XH23" s="418"/>
      <c r="XI23" s="418"/>
      <c r="XJ23" s="418"/>
      <c r="XK23" s="418"/>
      <c r="XL23" s="418"/>
      <c r="XM23" s="418"/>
      <c r="XN23" s="418"/>
      <c r="XO23" s="418"/>
      <c r="XP23" s="418"/>
      <c r="XQ23" s="418"/>
      <c r="XR23" s="418"/>
      <c r="XS23" s="418"/>
      <c r="XT23" s="418"/>
      <c r="XU23" s="418"/>
      <c r="XV23" s="418"/>
      <c r="XW23" s="418"/>
      <c r="XX23" s="418"/>
      <c r="XY23" s="418"/>
      <c r="XZ23" s="418"/>
      <c r="YA23" s="418"/>
      <c r="YB23" s="418"/>
      <c r="YC23" s="418"/>
      <c r="YD23" s="418"/>
      <c r="YE23" s="418"/>
      <c r="YF23" s="418"/>
      <c r="YG23" s="418"/>
      <c r="YH23" s="418"/>
      <c r="YI23" s="418"/>
      <c r="YJ23" s="418"/>
      <c r="YK23" s="418"/>
      <c r="YL23" s="418"/>
      <c r="YM23" s="418"/>
      <c r="YN23" s="418"/>
      <c r="YO23" s="418"/>
      <c r="YP23" s="418"/>
      <c r="YQ23" s="418"/>
      <c r="YR23" s="418"/>
      <c r="YS23" s="418"/>
      <c r="YT23" s="418"/>
      <c r="YU23" s="418"/>
      <c r="YV23" s="418"/>
      <c r="YW23" s="418"/>
      <c r="YX23" s="418"/>
      <c r="YY23" s="418"/>
      <c r="YZ23" s="418"/>
      <c r="ZA23" s="418"/>
      <c r="ZB23" s="418"/>
      <c r="ZC23" s="418"/>
      <c r="ZD23" s="418"/>
      <c r="ZE23" s="418"/>
      <c r="ZF23" s="418"/>
      <c r="ZG23" s="418"/>
      <c r="ZH23" s="418"/>
      <c r="ZI23" s="418"/>
      <c r="ZJ23" s="418"/>
      <c r="ZK23" s="418"/>
      <c r="ZL23" s="418"/>
      <c r="ZM23" s="418"/>
      <c r="ZN23" s="418"/>
      <c r="ZO23" s="418"/>
      <c r="ZP23" s="418"/>
      <c r="ZQ23" s="418"/>
      <c r="ZR23" s="418"/>
      <c r="ZS23" s="418"/>
      <c r="ZT23" s="418"/>
      <c r="ZU23" s="418"/>
      <c r="ZV23" s="418"/>
      <c r="ZW23" s="418"/>
      <c r="ZX23" s="418"/>
      <c r="ZY23" s="418"/>
      <c r="ZZ23" s="418"/>
      <c r="AAA23" s="418"/>
      <c r="AAB23" s="418"/>
      <c r="AAC23" s="418"/>
      <c r="AAD23" s="418"/>
      <c r="AAE23" s="418"/>
      <c r="AAF23" s="418"/>
      <c r="AAG23" s="418"/>
      <c r="AAH23" s="418"/>
      <c r="AAI23" s="418"/>
      <c r="AAJ23" s="418"/>
      <c r="AAK23" s="418"/>
      <c r="AAL23" s="418"/>
      <c r="AAM23" s="418"/>
      <c r="AAN23" s="418"/>
      <c r="AAO23" s="418"/>
      <c r="AAP23" s="418"/>
      <c r="AAQ23" s="418"/>
      <c r="AAR23" s="418"/>
      <c r="AAS23" s="418"/>
      <c r="AAT23" s="418"/>
      <c r="AAU23" s="418"/>
      <c r="AAV23" s="418"/>
      <c r="AAW23" s="418"/>
      <c r="AAX23" s="418"/>
      <c r="AAY23" s="418"/>
      <c r="AAZ23" s="418"/>
      <c r="ABA23" s="418"/>
      <c r="ABB23" s="418"/>
      <c r="ABC23" s="418"/>
      <c r="ABD23" s="418"/>
      <c r="ABE23" s="418"/>
      <c r="ABF23" s="418"/>
      <c r="ABG23" s="418"/>
      <c r="ABH23" s="418"/>
      <c r="ABI23" s="418"/>
      <c r="ABJ23" s="418"/>
      <c r="ABK23" s="418"/>
      <c r="ABL23" s="418"/>
      <c r="ABM23" s="418"/>
      <c r="ABN23" s="418"/>
      <c r="ABO23" s="418"/>
      <c r="ABP23" s="418"/>
      <c r="ABQ23" s="418"/>
      <c r="ABR23" s="418"/>
      <c r="ABS23" s="418"/>
      <c r="ABT23" s="418"/>
      <c r="ABU23" s="418"/>
      <c r="ABV23" s="418"/>
      <c r="ABW23" s="418"/>
      <c r="ABX23" s="418"/>
      <c r="ABY23" s="418"/>
      <c r="ABZ23" s="418"/>
      <c r="ACA23" s="418"/>
      <c r="ACB23" s="418"/>
      <c r="ACC23" s="418"/>
      <c r="ACD23" s="418"/>
      <c r="ACE23" s="418"/>
      <c r="ACF23" s="418"/>
      <c r="ACG23" s="418"/>
      <c r="ACH23" s="418"/>
      <c r="ACI23" s="418"/>
      <c r="ACJ23" s="418"/>
      <c r="ACK23" s="418"/>
      <c r="ACL23" s="418"/>
      <c r="ACM23" s="418"/>
      <c r="ACN23" s="418"/>
      <c r="ACO23" s="418"/>
      <c r="ACP23" s="418"/>
      <c r="ACQ23" s="418"/>
      <c r="ACR23" s="418"/>
      <c r="ACS23" s="418"/>
      <c r="ACT23" s="418"/>
      <c r="ACU23" s="418"/>
      <c r="ACV23" s="418"/>
      <c r="ACW23" s="418"/>
      <c r="ACX23" s="418"/>
      <c r="ACY23" s="418"/>
      <c r="ACZ23" s="418"/>
      <c r="ADA23" s="418"/>
      <c r="ADB23" s="418"/>
      <c r="ADC23" s="418"/>
      <c r="ADD23" s="418"/>
      <c r="ADE23" s="418"/>
      <c r="ADF23" s="418"/>
      <c r="ADG23" s="418"/>
      <c r="ADH23" s="418"/>
      <c r="ADI23" s="418"/>
      <c r="ADJ23" s="418"/>
      <c r="ADK23" s="418"/>
      <c r="ADL23" s="418"/>
      <c r="ADM23" s="418"/>
      <c r="ADN23" s="418"/>
      <c r="ADO23" s="418"/>
      <c r="ADP23" s="418"/>
      <c r="ADQ23" s="418"/>
      <c r="ADR23" s="418"/>
      <c r="ADS23" s="418"/>
      <c r="ADT23" s="418"/>
      <c r="ADU23" s="418"/>
      <c r="ADV23" s="418"/>
      <c r="ADW23" s="418"/>
      <c r="ADX23" s="418"/>
      <c r="ADY23" s="418"/>
      <c r="ADZ23" s="418"/>
      <c r="AEA23" s="418"/>
      <c r="AEB23" s="418"/>
      <c r="AEC23" s="418"/>
      <c r="AED23" s="418"/>
      <c r="AEE23" s="418"/>
      <c r="AEF23" s="418"/>
      <c r="AEG23" s="418"/>
      <c r="AEH23" s="418"/>
      <c r="AEI23" s="418"/>
      <c r="AEJ23" s="418"/>
      <c r="AEK23" s="418"/>
      <c r="AEL23" s="418"/>
      <c r="AEM23" s="418"/>
      <c r="AEN23" s="418"/>
      <c r="AEO23" s="418"/>
      <c r="AEP23" s="418"/>
      <c r="AEQ23" s="418"/>
      <c r="AER23" s="418"/>
      <c r="AES23" s="418"/>
      <c r="AET23" s="418"/>
      <c r="AEU23" s="418"/>
      <c r="AEV23" s="418"/>
      <c r="AEW23" s="418"/>
      <c r="AEX23" s="418"/>
      <c r="AEY23" s="418"/>
      <c r="AEZ23" s="418"/>
      <c r="AFA23" s="418"/>
      <c r="AFB23" s="418"/>
      <c r="AFC23" s="418"/>
      <c r="AFD23" s="418"/>
      <c r="AFE23" s="418"/>
      <c r="AFF23" s="418"/>
      <c r="AFG23" s="418"/>
      <c r="AFH23" s="418"/>
      <c r="AFI23" s="418"/>
      <c r="AFJ23" s="418"/>
      <c r="AFK23" s="418"/>
      <c r="AFL23" s="418"/>
      <c r="AFM23" s="418"/>
      <c r="AFN23" s="418"/>
      <c r="AFO23" s="418"/>
      <c r="AFP23" s="418"/>
      <c r="AFQ23" s="418"/>
      <c r="AFR23" s="418"/>
      <c r="AFS23" s="418"/>
      <c r="AFT23" s="418"/>
      <c r="AFU23" s="418"/>
      <c r="AFV23" s="418"/>
      <c r="AFW23" s="418"/>
      <c r="AFX23" s="418"/>
      <c r="AFY23" s="418"/>
      <c r="AFZ23" s="418"/>
      <c r="AGA23" s="418"/>
      <c r="AGB23" s="418"/>
      <c r="AGC23" s="418"/>
      <c r="AGD23" s="418"/>
      <c r="AGE23" s="418"/>
      <c r="AGF23" s="418"/>
      <c r="AGG23" s="418"/>
      <c r="AGH23" s="418"/>
      <c r="AGI23" s="418"/>
      <c r="AGJ23" s="418"/>
      <c r="AGK23" s="418"/>
      <c r="AGL23" s="418"/>
      <c r="AGM23" s="418"/>
      <c r="AGN23" s="418"/>
      <c r="AGO23" s="418"/>
      <c r="AGP23" s="418"/>
      <c r="AGQ23" s="418"/>
      <c r="AGR23" s="418"/>
      <c r="AGS23" s="418"/>
      <c r="AGT23" s="418"/>
      <c r="AGU23" s="418"/>
      <c r="AGV23" s="418"/>
      <c r="AGW23" s="418"/>
      <c r="AGX23" s="418"/>
      <c r="AGY23" s="418"/>
      <c r="AGZ23" s="418"/>
      <c r="AHA23" s="418"/>
      <c r="AHB23" s="418"/>
      <c r="AHC23" s="418"/>
      <c r="AHD23" s="418"/>
      <c r="AHE23" s="418"/>
      <c r="AHF23" s="418"/>
      <c r="AHG23" s="418"/>
      <c r="AHH23" s="418"/>
      <c r="AHI23" s="418"/>
      <c r="AHJ23" s="418"/>
      <c r="AHK23" s="418"/>
      <c r="AHL23" s="418"/>
      <c r="AHM23" s="418"/>
      <c r="AHN23" s="418"/>
      <c r="AHO23" s="418"/>
      <c r="AHP23" s="418"/>
      <c r="AHQ23" s="418"/>
      <c r="AHR23" s="418"/>
      <c r="AHS23" s="418"/>
      <c r="AHT23" s="418"/>
      <c r="AHU23" s="418"/>
      <c r="AHV23" s="418"/>
      <c r="AHW23" s="418"/>
      <c r="AHX23" s="418"/>
      <c r="AHY23" s="418"/>
      <c r="AHZ23" s="418"/>
      <c r="AIA23" s="418"/>
      <c r="AIB23" s="418"/>
      <c r="AIC23" s="418"/>
      <c r="AID23" s="418"/>
      <c r="AIE23" s="418"/>
      <c r="AIF23" s="418"/>
      <c r="AIG23" s="418"/>
      <c r="AIH23" s="418"/>
      <c r="AII23" s="418"/>
      <c r="AIJ23" s="418"/>
      <c r="AIK23" s="418"/>
      <c r="AIL23" s="418"/>
      <c r="AIM23" s="418"/>
      <c r="AIN23" s="418"/>
      <c r="AIO23" s="418"/>
      <c r="AIP23" s="418"/>
      <c r="AIQ23" s="418"/>
      <c r="AIR23" s="418"/>
      <c r="AIS23" s="418"/>
      <c r="AIT23" s="418"/>
      <c r="AIU23" s="418"/>
      <c r="AIV23" s="418"/>
      <c r="AIW23" s="418"/>
      <c r="AIX23" s="418"/>
      <c r="AIY23" s="418"/>
      <c r="AIZ23" s="418"/>
      <c r="AJA23" s="418"/>
      <c r="AJB23" s="418"/>
      <c r="AJC23" s="418"/>
      <c r="AJD23" s="418"/>
      <c r="AJE23" s="418"/>
      <c r="AJF23" s="418"/>
      <c r="AJG23" s="418"/>
      <c r="AJH23" s="418"/>
      <c r="AJI23" s="418"/>
      <c r="AJJ23" s="418"/>
      <c r="AJK23" s="418"/>
      <c r="AJL23" s="418"/>
      <c r="AJM23" s="418"/>
      <c r="AJN23" s="418"/>
      <c r="AJO23" s="418"/>
      <c r="AJP23" s="418"/>
      <c r="AJQ23" s="418"/>
      <c r="AJR23" s="418"/>
      <c r="AJS23" s="418"/>
      <c r="AJT23" s="418"/>
      <c r="AJU23" s="418"/>
      <c r="AJV23" s="418"/>
      <c r="AJW23" s="418"/>
      <c r="AJX23" s="418"/>
      <c r="AJY23" s="418"/>
      <c r="AJZ23" s="418"/>
      <c r="AKA23" s="418"/>
      <c r="AKB23" s="418"/>
      <c r="AKC23" s="418"/>
      <c r="AKD23" s="418"/>
      <c r="AKE23" s="418"/>
      <c r="AKF23" s="418"/>
      <c r="AKG23" s="418"/>
      <c r="AKH23" s="418"/>
      <c r="AKI23" s="418"/>
      <c r="AKJ23" s="418"/>
      <c r="AKK23" s="418"/>
      <c r="AKL23" s="418"/>
      <c r="AKM23" s="418"/>
      <c r="AKN23" s="418"/>
      <c r="AKO23" s="418"/>
      <c r="AKP23" s="418"/>
      <c r="AKQ23" s="418"/>
      <c r="AKR23" s="418"/>
      <c r="AKS23" s="418"/>
      <c r="AKT23" s="418"/>
      <c r="AKU23" s="418"/>
      <c r="AKV23" s="418"/>
      <c r="AKW23" s="418"/>
      <c r="AKX23" s="418"/>
      <c r="AKY23" s="418"/>
      <c r="AKZ23" s="418"/>
      <c r="ALA23" s="418"/>
      <c r="ALB23" s="418"/>
      <c r="ALC23" s="418"/>
      <c r="ALD23" s="418"/>
      <c r="ALE23" s="418"/>
      <c r="ALF23" s="418"/>
      <c r="ALG23" s="418"/>
      <c r="ALH23" s="418"/>
      <c r="ALI23" s="418"/>
      <c r="ALJ23" s="418"/>
      <c r="ALK23" s="418"/>
      <c r="ALL23" s="418"/>
      <c r="ALM23" s="418"/>
      <c r="ALN23" s="418"/>
      <c r="ALO23" s="418"/>
      <c r="ALP23" s="418"/>
      <c r="ALQ23" s="418"/>
      <c r="ALR23" s="418"/>
      <c r="ALS23" s="418"/>
      <c r="ALT23" s="418"/>
      <c r="ALU23" s="418"/>
      <c r="ALV23" s="418"/>
      <c r="ALW23" s="418"/>
      <c r="ALX23" s="418"/>
      <c r="ALY23" s="418"/>
      <c r="ALZ23" s="418"/>
      <c r="AMA23" s="418"/>
      <c r="AMB23" s="418"/>
      <c r="AMC23" s="418"/>
      <c r="AMD23" s="418"/>
      <c r="AME23" s="418"/>
      <c r="AMF23" s="418"/>
      <c r="AMG23" s="418"/>
      <c r="AMH23" s="418"/>
      <c r="AMI23" s="418"/>
      <c r="AMJ23" s="418"/>
      <c r="AMK23" s="418"/>
      <c r="AML23" s="418"/>
      <c r="AMM23" s="418"/>
      <c r="AMN23" s="418"/>
      <c r="AMO23" s="418"/>
      <c r="AMP23" s="418"/>
      <c r="AMQ23" s="418"/>
      <c r="AMR23" s="418"/>
      <c r="AMS23" s="418"/>
      <c r="AMT23" s="418"/>
      <c r="AMU23" s="418"/>
      <c r="AMV23" s="418"/>
      <c r="AMW23" s="418"/>
      <c r="AMX23" s="418"/>
      <c r="AMY23" s="418"/>
      <c r="AMZ23" s="418"/>
      <c r="ANA23" s="418"/>
      <c r="ANB23" s="418"/>
      <c r="ANC23" s="418"/>
      <c r="AND23" s="418"/>
      <c r="ANE23" s="418"/>
      <c r="ANF23" s="418"/>
      <c r="ANG23" s="418"/>
      <c r="ANH23" s="418"/>
      <c r="ANI23" s="418"/>
      <c r="ANJ23" s="418"/>
      <c r="ANK23" s="418"/>
      <c r="ANL23" s="418"/>
      <c r="ANM23" s="418"/>
      <c r="ANN23" s="418"/>
      <c r="ANO23" s="418"/>
      <c r="ANP23" s="418"/>
      <c r="ANQ23" s="418"/>
      <c r="ANR23" s="418"/>
      <c r="ANS23" s="418"/>
      <c r="ANT23" s="418"/>
      <c r="ANU23" s="418"/>
      <c r="ANV23" s="418"/>
      <c r="ANW23" s="418"/>
      <c r="ANX23" s="418"/>
      <c r="ANY23" s="418"/>
      <c r="ANZ23" s="418"/>
      <c r="AOA23" s="418"/>
      <c r="AOB23" s="418"/>
      <c r="AOC23" s="418"/>
      <c r="AOD23" s="418"/>
      <c r="AOE23" s="418"/>
      <c r="AOF23" s="418"/>
      <c r="AOG23" s="418"/>
      <c r="AOH23" s="418"/>
      <c r="AOI23" s="418"/>
      <c r="AOJ23" s="418"/>
      <c r="AOK23" s="418"/>
      <c r="AOL23" s="418"/>
      <c r="AOM23" s="418"/>
      <c r="AON23" s="418"/>
      <c r="AOO23" s="418"/>
      <c r="AOP23" s="418"/>
      <c r="AOQ23" s="418"/>
      <c r="AOR23" s="418"/>
      <c r="AOS23" s="418"/>
      <c r="AOT23" s="418"/>
      <c r="AOU23" s="418"/>
      <c r="AOV23" s="418"/>
      <c r="AOW23" s="418"/>
      <c r="AOX23" s="418"/>
      <c r="AOY23" s="418"/>
      <c r="AOZ23" s="418"/>
      <c r="APA23" s="418"/>
      <c r="APB23" s="418"/>
      <c r="APC23" s="418"/>
      <c r="APD23" s="418"/>
      <c r="APE23" s="418"/>
      <c r="APF23" s="418"/>
      <c r="APG23" s="418"/>
      <c r="APH23" s="418"/>
      <c r="API23" s="418"/>
      <c r="APJ23" s="418"/>
      <c r="APK23" s="418"/>
      <c r="APL23" s="418"/>
      <c r="APM23" s="418"/>
      <c r="APN23" s="418"/>
      <c r="APO23" s="418"/>
      <c r="APP23" s="418"/>
      <c r="APQ23" s="418"/>
      <c r="APR23" s="418"/>
      <c r="APS23" s="418"/>
      <c r="APT23" s="418"/>
      <c r="APU23" s="418"/>
      <c r="APV23" s="418"/>
      <c r="APW23" s="418"/>
      <c r="APX23" s="418"/>
      <c r="APY23" s="418"/>
      <c r="APZ23" s="418"/>
      <c r="AQA23" s="418"/>
      <c r="AQB23" s="418"/>
      <c r="AQC23" s="418"/>
      <c r="AQD23" s="418"/>
      <c r="AQE23" s="418"/>
      <c r="AQF23" s="418"/>
      <c r="AQG23" s="418"/>
      <c r="AQH23" s="418"/>
      <c r="AQI23" s="418"/>
      <c r="AQJ23" s="418"/>
      <c r="AQK23" s="418"/>
      <c r="AQL23" s="418"/>
      <c r="AQM23" s="418"/>
      <c r="AQN23" s="418"/>
      <c r="AQO23" s="418"/>
      <c r="AQP23" s="418"/>
      <c r="AQQ23" s="418"/>
      <c r="AQR23" s="418"/>
      <c r="AQS23" s="418"/>
      <c r="AQT23" s="418"/>
      <c r="AQU23" s="418"/>
      <c r="AQV23" s="418"/>
      <c r="AQW23" s="418"/>
      <c r="AQX23" s="418"/>
      <c r="AQY23" s="418"/>
      <c r="AQZ23" s="418"/>
      <c r="ARA23" s="418"/>
      <c r="ARB23" s="418"/>
      <c r="ARC23" s="418"/>
      <c r="ARD23" s="418"/>
      <c r="ARE23" s="418"/>
      <c r="ARF23" s="418"/>
      <c r="ARG23" s="418"/>
      <c r="ARH23" s="418"/>
      <c r="ARI23" s="418"/>
      <c r="ARJ23" s="418"/>
      <c r="ARK23" s="418"/>
      <c r="ARL23" s="418"/>
      <c r="ARM23" s="418"/>
      <c r="ARN23" s="418"/>
      <c r="ARO23" s="418"/>
      <c r="ARP23" s="418"/>
      <c r="ARQ23" s="418"/>
      <c r="ARR23" s="418"/>
      <c r="ARS23" s="418"/>
      <c r="ART23" s="418"/>
      <c r="ARU23" s="418"/>
      <c r="ARV23" s="418"/>
      <c r="ARW23" s="418"/>
      <c r="ARX23" s="418"/>
      <c r="ARY23" s="418"/>
      <c r="ARZ23" s="418"/>
      <c r="ASA23" s="418"/>
      <c r="ASB23" s="418"/>
      <c r="ASC23" s="418"/>
      <c r="ASD23" s="418"/>
      <c r="ASE23" s="418"/>
      <c r="ASF23" s="418"/>
      <c r="ASG23" s="418"/>
      <c r="ASH23" s="418"/>
      <c r="ASI23" s="418"/>
      <c r="ASJ23" s="418"/>
      <c r="ASK23" s="418"/>
      <c r="ASL23" s="418"/>
      <c r="ASM23" s="418"/>
      <c r="ASN23" s="418"/>
      <c r="ASO23" s="418"/>
      <c r="ASP23" s="418"/>
      <c r="ASQ23" s="418"/>
      <c r="ASR23" s="418"/>
      <c r="ASS23" s="418"/>
      <c r="AST23" s="418"/>
      <c r="ASU23" s="418"/>
      <c r="ASV23" s="418"/>
      <c r="ASW23" s="418"/>
      <c r="ASX23" s="418"/>
      <c r="ASY23" s="418"/>
      <c r="ASZ23" s="418"/>
      <c r="ATA23" s="418"/>
      <c r="ATB23" s="418"/>
      <c r="ATC23" s="418"/>
      <c r="ATD23" s="418"/>
      <c r="ATE23" s="418"/>
      <c r="ATF23" s="418"/>
      <c r="ATG23" s="418"/>
      <c r="ATH23" s="418"/>
      <c r="ATI23" s="418"/>
      <c r="ATJ23" s="418"/>
      <c r="ATK23" s="418"/>
      <c r="ATL23" s="418"/>
      <c r="ATM23" s="418"/>
      <c r="ATN23" s="418"/>
      <c r="ATO23" s="418"/>
      <c r="ATP23" s="418"/>
      <c r="ATQ23" s="418"/>
      <c r="ATR23" s="418"/>
      <c r="ATS23" s="418"/>
      <c r="ATT23" s="418"/>
      <c r="ATU23" s="418"/>
      <c r="ATV23" s="418"/>
      <c r="ATW23" s="418"/>
      <c r="ATX23" s="418"/>
      <c r="ATY23" s="418"/>
      <c r="ATZ23" s="418"/>
      <c r="AUA23" s="418"/>
      <c r="AUB23" s="418"/>
      <c r="AUC23" s="418"/>
      <c r="AUD23" s="418"/>
      <c r="AUE23" s="418"/>
      <c r="AUF23" s="418"/>
      <c r="AUG23" s="418"/>
      <c r="AUH23" s="418"/>
      <c r="AUI23" s="418"/>
      <c r="AUJ23" s="418"/>
      <c r="AUK23" s="418"/>
      <c r="AUL23" s="418"/>
      <c r="AUM23" s="418"/>
      <c r="AUN23" s="418"/>
      <c r="AUO23" s="418"/>
      <c r="AUP23" s="418"/>
      <c r="AUQ23" s="418"/>
      <c r="AUR23" s="418"/>
      <c r="AUS23" s="418"/>
      <c r="AUT23" s="418"/>
      <c r="AUU23" s="418"/>
      <c r="AUV23" s="418"/>
      <c r="AUW23" s="418"/>
      <c r="AUX23" s="418"/>
      <c r="AUY23" s="418"/>
      <c r="AUZ23" s="418"/>
      <c r="AVA23" s="418"/>
      <c r="AVB23" s="418"/>
      <c r="AVC23" s="418"/>
      <c r="AVD23" s="418"/>
      <c r="AVE23" s="418"/>
      <c r="AVF23" s="418"/>
      <c r="AVG23" s="418"/>
      <c r="AVH23" s="418"/>
      <c r="AVI23" s="418"/>
      <c r="AVJ23" s="418"/>
      <c r="AVK23" s="418"/>
      <c r="AVL23" s="418"/>
      <c r="AVM23" s="418"/>
      <c r="AVN23" s="418"/>
      <c r="AVO23" s="418"/>
      <c r="AVP23" s="418"/>
      <c r="AVQ23" s="418"/>
      <c r="AVR23" s="418"/>
      <c r="AVS23" s="418"/>
      <c r="AVT23" s="418"/>
      <c r="AVU23" s="418"/>
      <c r="AVV23" s="418"/>
      <c r="AVW23" s="418"/>
      <c r="AVX23" s="418"/>
      <c r="AVY23" s="418"/>
      <c r="AVZ23" s="418"/>
      <c r="AWA23" s="418"/>
      <c r="AWB23" s="418"/>
      <c r="AWC23" s="418"/>
      <c r="AWD23" s="418"/>
      <c r="AWE23" s="418"/>
      <c r="AWF23" s="418"/>
      <c r="AWG23" s="418"/>
      <c r="AWH23" s="418"/>
      <c r="AWI23" s="418"/>
      <c r="AWJ23" s="418"/>
      <c r="AWK23" s="418"/>
      <c r="AWL23" s="418"/>
      <c r="AWM23" s="418"/>
      <c r="AWN23" s="418"/>
      <c r="AWO23" s="418"/>
      <c r="AWP23" s="418"/>
      <c r="AWQ23" s="418"/>
      <c r="AWR23" s="418"/>
      <c r="AWS23" s="418"/>
      <c r="AWT23" s="418"/>
      <c r="AWU23" s="418"/>
      <c r="AWV23" s="418"/>
      <c r="AWW23" s="418"/>
      <c r="AWX23" s="418"/>
      <c r="AWY23" s="418"/>
      <c r="AWZ23" s="418"/>
      <c r="AXA23" s="418"/>
      <c r="AXB23" s="418"/>
      <c r="AXC23" s="418"/>
      <c r="AXD23" s="418"/>
      <c r="AXE23" s="418"/>
      <c r="AXF23" s="418"/>
      <c r="AXG23" s="418"/>
      <c r="AXH23" s="418"/>
      <c r="AXI23" s="418"/>
      <c r="AXJ23" s="418"/>
      <c r="AXK23" s="418"/>
      <c r="AXL23" s="418"/>
      <c r="AXM23" s="418"/>
      <c r="AXN23" s="418"/>
      <c r="AXO23" s="418"/>
      <c r="AXP23" s="418"/>
      <c r="AXQ23" s="418"/>
      <c r="AXR23" s="418"/>
      <c r="AXS23" s="418"/>
      <c r="AXT23" s="418"/>
      <c r="AXU23" s="418"/>
      <c r="AXV23" s="418"/>
      <c r="AXW23" s="418"/>
      <c r="AXX23" s="418"/>
      <c r="AXY23" s="418"/>
      <c r="AXZ23" s="418"/>
      <c r="AYA23" s="418"/>
      <c r="AYB23" s="418"/>
      <c r="AYC23" s="418"/>
      <c r="AYD23" s="418"/>
      <c r="AYE23" s="418"/>
      <c r="AYF23" s="418"/>
      <c r="AYG23" s="418"/>
      <c r="AYH23" s="418"/>
      <c r="AYI23" s="418"/>
      <c r="AYJ23" s="418"/>
      <c r="AYK23" s="418"/>
      <c r="AYL23" s="418"/>
      <c r="AYM23" s="418"/>
      <c r="AYN23" s="418"/>
      <c r="AYO23" s="418"/>
      <c r="AYP23" s="418"/>
      <c r="AYQ23" s="418"/>
      <c r="AYR23" s="418"/>
      <c r="AYS23" s="418"/>
      <c r="AYT23" s="418"/>
      <c r="AYU23" s="418"/>
      <c r="AYV23" s="418"/>
      <c r="AYW23" s="418"/>
      <c r="AYX23" s="418"/>
      <c r="AYY23" s="418"/>
      <c r="AYZ23" s="418"/>
      <c r="AZA23" s="418"/>
      <c r="AZB23" s="418"/>
      <c r="AZC23" s="418"/>
      <c r="AZD23" s="418"/>
      <c r="AZE23" s="418"/>
      <c r="AZF23" s="418"/>
      <c r="AZG23" s="418"/>
      <c r="AZH23" s="418"/>
      <c r="AZI23" s="418"/>
      <c r="AZJ23" s="418"/>
      <c r="AZK23" s="418"/>
      <c r="AZL23" s="418"/>
      <c r="AZM23" s="418"/>
      <c r="AZN23" s="418"/>
      <c r="AZO23" s="418"/>
      <c r="AZP23" s="418"/>
      <c r="AZQ23" s="418"/>
      <c r="AZR23" s="418"/>
      <c r="AZS23" s="418"/>
      <c r="AZT23" s="418"/>
      <c r="AZU23" s="418"/>
      <c r="AZV23" s="418"/>
      <c r="AZW23" s="418"/>
      <c r="AZX23" s="418"/>
      <c r="AZY23" s="418"/>
      <c r="AZZ23" s="418"/>
      <c r="BAA23" s="418"/>
      <c r="BAB23" s="418"/>
      <c r="BAC23" s="418"/>
      <c r="BAD23" s="418"/>
      <c r="BAE23" s="418"/>
      <c r="BAF23" s="418"/>
      <c r="BAG23" s="418"/>
      <c r="BAH23" s="418"/>
      <c r="BAI23" s="418"/>
      <c r="BAJ23" s="418"/>
      <c r="BAK23" s="418"/>
      <c r="BAL23" s="418"/>
      <c r="BAM23" s="418"/>
      <c r="BAN23" s="418"/>
      <c r="BAO23" s="418"/>
      <c r="BAP23" s="418"/>
      <c r="BAQ23" s="418"/>
      <c r="BAR23" s="418"/>
      <c r="BAS23" s="418"/>
      <c r="BAT23" s="418"/>
      <c r="BAU23" s="418"/>
      <c r="BAV23" s="418"/>
      <c r="BAW23" s="418"/>
      <c r="BAX23" s="418"/>
      <c r="BAY23" s="418"/>
      <c r="BAZ23" s="418"/>
      <c r="BBA23" s="418"/>
      <c r="BBB23" s="418"/>
      <c r="BBC23" s="418"/>
      <c r="BBD23" s="418"/>
      <c r="BBE23" s="418"/>
      <c r="BBF23" s="418"/>
      <c r="BBG23" s="418"/>
      <c r="BBH23" s="418"/>
      <c r="BBI23" s="418"/>
      <c r="BBJ23" s="418"/>
      <c r="BBK23" s="418"/>
      <c r="BBL23" s="418"/>
      <c r="BBM23" s="418"/>
      <c r="BBN23" s="418"/>
      <c r="BBO23" s="418"/>
      <c r="BBP23" s="418"/>
      <c r="BBQ23" s="418"/>
      <c r="BBR23" s="418"/>
      <c r="BBS23" s="418"/>
      <c r="BBT23" s="418"/>
      <c r="BBU23" s="418"/>
      <c r="BBV23" s="418"/>
      <c r="BBW23" s="418"/>
      <c r="BBX23" s="418"/>
      <c r="BBY23" s="418"/>
      <c r="BBZ23" s="418"/>
      <c r="BCA23" s="418"/>
      <c r="BCB23" s="418"/>
      <c r="BCC23" s="418"/>
      <c r="BCD23" s="418"/>
      <c r="BCE23" s="418"/>
      <c r="BCF23" s="418"/>
      <c r="BCG23" s="418"/>
      <c r="BCH23" s="418"/>
      <c r="BCI23" s="418"/>
      <c r="BCJ23" s="418"/>
      <c r="BCK23" s="418"/>
      <c r="BCL23" s="418"/>
      <c r="BCM23" s="418"/>
      <c r="BCN23" s="418"/>
      <c r="BCO23" s="418"/>
      <c r="BCP23" s="418"/>
      <c r="BCQ23" s="418"/>
      <c r="BCR23" s="418"/>
      <c r="BCS23" s="418"/>
      <c r="BCT23" s="418"/>
      <c r="BCU23" s="418"/>
      <c r="BCV23" s="418"/>
      <c r="BCW23" s="418"/>
      <c r="BCX23" s="418"/>
      <c r="BCY23" s="418"/>
      <c r="BCZ23" s="418"/>
      <c r="BDA23" s="418"/>
      <c r="BDB23" s="418"/>
      <c r="BDC23" s="418"/>
      <c r="BDD23" s="418"/>
      <c r="BDE23" s="418"/>
      <c r="BDF23" s="418"/>
      <c r="BDG23" s="418"/>
      <c r="BDH23" s="418"/>
      <c r="BDI23" s="418"/>
      <c r="BDJ23" s="418"/>
      <c r="BDK23" s="418"/>
      <c r="BDL23" s="418"/>
      <c r="BDM23" s="418"/>
      <c r="BDN23" s="418"/>
      <c r="BDO23" s="418"/>
      <c r="BDP23" s="418"/>
      <c r="BDQ23" s="418"/>
      <c r="BDR23" s="418"/>
      <c r="BDS23" s="418"/>
      <c r="BDT23" s="418"/>
      <c r="BDU23" s="418"/>
      <c r="BDV23" s="418"/>
      <c r="BDW23" s="418"/>
      <c r="BDX23" s="418"/>
      <c r="BDY23" s="418"/>
      <c r="BDZ23" s="418"/>
      <c r="BEA23" s="418"/>
      <c r="BEB23" s="418"/>
      <c r="BEC23" s="418"/>
      <c r="BED23" s="418"/>
      <c r="BEE23" s="418"/>
      <c r="BEF23" s="418"/>
      <c r="BEG23" s="418"/>
      <c r="BEH23" s="418"/>
      <c r="BEI23" s="418"/>
      <c r="BEJ23" s="418"/>
      <c r="BEK23" s="418"/>
      <c r="BEL23" s="418"/>
      <c r="BEM23" s="418"/>
      <c r="BEN23" s="418"/>
      <c r="BEO23" s="418"/>
      <c r="BEP23" s="418"/>
      <c r="BEQ23" s="418"/>
      <c r="BER23" s="418"/>
      <c r="BES23" s="418"/>
      <c r="BET23" s="418"/>
      <c r="BEU23" s="418"/>
      <c r="BEV23" s="418"/>
      <c r="BEW23" s="418"/>
      <c r="BEX23" s="418"/>
      <c r="BEY23" s="418"/>
      <c r="BEZ23" s="418"/>
      <c r="BFA23" s="418"/>
      <c r="BFB23" s="418"/>
      <c r="BFC23" s="418"/>
      <c r="BFD23" s="418"/>
      <c r="BFE23" s="418"/>
      <c r="BFF23" s="418"/>
      <c r="BFG23" s="418"/>
      <c r="BFH23" s="418"/>
      <c r="BFI23" s="418"/>
      <c r="BFJ23" s="418"/>
      <c r="BFK23" s="418"/>
      <c r="BFL23" s="418"/>
      <c r="BFM23" s="418"/>
      <c r="BFN23" s="418"/>
      <c r="BFO23" s="418"/>
      <c r="BFP23" s="418"/>
      <c r="BFQ23" s="418"/>
      <c r="BFR23" s="418"/>
      <c r="BFS23" s="418"/>
      <c r="BFT23" s="418"/>
      <c r="BFU23" s="418"/>
      <c r="BFV23" s="418"/>
      <c r="BFW23" s="418"/>
      <c r="BFX23" s="418"/>
      <c r="BFY23" s="418"/>
      <c r="BFZ23" s="418"/>
      <c r="BGA23" s="418"/>
      <c r="BGB23" s="418"/>
      <c r="BGC23" s="418"/>
      <c r="BGD23" s="418"/>
      <c r="BGE23" s="418"/>
      <c r="BGF23" s="418"/>
      <c r="BGG23" s="418"/>
      <c r="BGH23" s="418"/>
      <c r="BGI23" s="418"/>
      <c r="BGJ23" s="418"/>
      <c r="BGK23" s="418"/>
      <c r="BGL23" s="418"/>
      <c r="BGM23" s="418"/>
      <c r="BGN23" s="418"/>
      <c r="BGO23" s="418"/>
      <c r="BGP23" s="418"/>
      <c r="BGQ23" s="418"/>
      <c r="BGR23" s="418"/>
      <c r="BGS23" s="418"/>
      <c r="BGT23" s="418"/>
      <c r="BGU23" s="418"/>
      <c r="BGV23" s="418"/>
      <c r="BGW23" s="418"/>
      <c r="BGX23" s="418"/>
      <c r="BGY23" s="418"/>
      <c r="BGZ23" s="418"/>
      <c r="BHA23" s="418"/>
      <c r="BHB23" s="418"/>
      <c r="BHC23" s="418"/>
      <c r="BHD23" s="418"/>
      <c r="BHE23" s="418"/>
      <c r="BHF23" s="418"/>
      <c r="BHG23" s="418"/>
      <c r="BHH23" s="418"/>
      <c r="BHI23" s="418"/>
      <c r="BHJ23" s="418"/>
      <c r="BHK23" s="418"/>
      <c r="BHL23" s="418"/>
      <c r="BHM23" s="418"/>
      <c r="BHN23" s="418"/>
      <c r="BHO23" s="418"/>
      <c r="BHP23" s="418"/>
      <c r="BHQ23" s="418"/>
      <c r="BHR23" s="418"/>
      <c r="BHS23" s="418"/>
      <c r="BHT23" s="418"/>
      <c r="BHU23" s="418"/>
      <c r="BHV23" s="418"/>
      <c r="BHW23" s="418"/>
      <c r="BHX23" s="418"/>
      <c r="BHY23" s="418"/>
      <c r="BHZ23" s="418"/>
      <c r="BIA23" s="418"/>
      <c r="BIB23" s="418"/>
      <c r="BIC23" s="418"/>
      <c r="BID23" s="418"/>
      <c r="BIE23" s="418"/>
      <c r="BIF23" s="418"/>
      <c r="BIG23" s="418"/>
      <c r="BIH23" s="418"/>
      <c r="BII23" s="418"/>
      <c r="BIJ23" s="418"/>
      <c r="BIK23" s="418"/>
      <c r="BIL23" s="418"/>
      <c r="BIM23" s="418"/>
      <c r="BIN23" s="418"/>
      <c r="BIO23" s="418"/>
      <c r="BIP23" s="418"/>
      <c r="BIQ23" s="418"/>
      <c r="BIR23" s="418"/>
      <c r="BIS23" s="418"/>
      <c r="BIT23" s="418"/>
      <c r="BIU23" s="418"/>
      <c r="BIV23" s="418"/>
      <c r="BIW23" s="418"/>
      <c r="BIX23" s="418"/>
      <c r="BIY23" s="418"/>
      <c r="BIZ23" s="418"/>
      <c r="BJA23" s="418"/>
      <c r="BJB23" s="418"/>
      <c r="BJC23" s="418"/>
      <c r="BJD23" s="418"/>
      <c r="BJE23" s="418"/>
      <c r="BJF23" s="418"/>
      <c r="BJG23" s="418"/>
      <c r="BJH23" s="418"/>
      <c r="BJI23" s="418"/>
      <c r="BJJ23" s="418"/>
      <c r="BJK23" s="418"/>
      <c r="BJL23" s="418"/>
      <c r="BJM23" s="418"/>
      <c r="BJN23" s="418"/>
      <c r="BJO23" s="418"/>
      <c r="BJP23" s="418"/>
      <c r="BJQ23" s="418"/>
      <c r="BJR23" s="418"/>
      <c r="BJS23" s="418"/>
      <c r="BJT23" s="418"/>
      <c r="BJU23" s="418"/>
      <c r="BJV23" s="418"/>
      <c r="BJW23" s="418"/>
      <c r="BJX23" s="418"/>
      <c r="BJY23" s="418"/>
      <c r="BJZ23" s="418"/>
      <c r="BKA23" s="418"/>
      <c r="BKB23" s="418"/>
      <c r="BKC23" s="418"/>
      <c r="BKD23" s="418"/>
      <c r="BKE23" s="418"/>
      <c r="BKF23" s="418"/>
      <c r="BKG23" s="418"/>
      <c r="BKH23" s="418"/>
      <c r="BKI23" s="418"/>
      <c r="BKJ23" s="418"/>
      <c r="BKK23" s="418"/>
      <c r="BKL23" s="418"/>
      <c r="BKM23" s="418"/>
      <c r="BKN23" s="418"/>
      <c r="BKO23" s="418"/>
      <c r="BKP23" s="418"/>
      <c r="BKQ23" s="418"/>
      <c r="BKR23" s="418"/>
      <c r="BKS23" s="418"/>
      <c r="BKT23" s="418"/>
      <c r="BKU23" s="418"/>
      <c r="BKV23" s="418"/>
      <c r="BKW23" s="418"/>
      <c r="BKX23" s="418"/>
      <c r="BKY23" s="418"/>
      <c r="BKZ23" s="418"/>
      <c r="BLA23" s="418"/>
      <c r="BLB23" s="418"/>
      <c r="BLC23" s="418"/>
      <c r="BLD23" s="418"/>
      <c r="BLE23" s="418"/>
      <c r="BLF23" s="418"/>
      <c r="BLG23" s="418"/>
      <c r="BLH23" s="418"/>
      <c r="BLI23" s="418"/>
      <c r="BLJ23" s="418"/>
      <c r="BLK23" s="418"/>
      <c r="BLL23" s="418"/>
      <c r="BLM23" s="418"/>
      <c r="BLN23" s="418"/>
      <c r="BLO23" s="418"/>
      <c r="BLP23" s="418"/>
      <c r="BLQ23" s="418"/>
      <c r="BLR23" s="418"/>
      <c r="BLS23" s="418"/>
      <c r="BLT23" s="418"/>
      <c r="BLU23" s="418"/>
      <c r="BLV23" s="418"/>
      <c r="BLW23" s="418"/>
      <c r="BLX23" s="418"/>
      <c r="BLY23" s="418"/>
      <c r="BLZ23" s="418"/>
      <c r="BMA23" s="418"/>
      <c r="BMB23" s="418"/>
      <c r="BMC23" s="418"/>
      <c r="BMD23" s="418"/>
      <c r="BME23" s="418"/>
      <c r="BMF23" s="418"/>
      <c r="BMG23" s="418"/>
      <c r="BMH23" s="418"/>
      <c r="BMI23" s="418"/>
      <c r="BMJ23" s="418"/>
      <c r="BMK23" s="418"/>
      <c r="BML23" s="418"/>
      <c r="BMM23" s="418"/>
      <c r="BMN23" s="418"/>
      <c r="BMO23" s="418"/>
      <c r="BMP23" s="418"/>
      <c r="BMQ23" s="418"/>
      <c r="BMR23" s="418"/>
      <c r="BMS23" s="418"/>
      <c r="BMT23" s="418"/>
      <c r="BMU23" s="418"/>
      <c r="BMV23" s="418"/>
      <c r="BMW23" s="418"/>
      <c r="BMX23" s="418"/>
      <c r="BMY23" s="418"/>
      <c r="BMZ23" s="418"/>
      <c r="BNA23" s="418"/>
      <c r="BNB23" s="418"/>
      <c r="BNC23" s="418"/>
      <c r="BND23" s="418"/>
      <c r="BNE23" s="418"/>
      <c r="BNF23" s="418"/>
      <c r="BNG23" s="418"/>
      <c r="BNH23" s="418"/>
      <c r="BNI23" s="418"/>
      <c r="BNJ23" s="418"/>
      <c r="BNK23" s="418"/>
      <c r="BNL23" s="418"/>
      <c r="BNM23" s="418"/>
      <c r="BNN23" s="418"/>
      <c r="BNO23" s="418"/>
      <c r="BNP23" s="418"/>
      <c r="BNQ23" s="418"/>
      <c r="BNR23" s="418"/>
      <c r="BNS23" s="418"/>
      <c r="BNT23" s="418"/>
      <c r="BNU23" s="418"/>
      <c r="BNV23" s="418"/>
      <c r="BNW23" s="418"/>
      <c r="BNX23" s="418"/>
      <c r="BNY23" s="418"/>
      <c r="BNZ23" s="418"/>
      <c r="BOA23" s="418"/>
      <c r="BOB23" s="418"/>
      <c r="BOC23" s="418"/>
      <c r="BOD23" s="418"/>
      <c r="BOE23" s="418"/>
      <c r="BOF23" s="418"/>
      <c r="BOG23" s="418"/>
      <c r="BOH23" s="418"/>
      <c r="BOI23" s="418"/>
      <c r="BOJ23" s="418"/>
      <c r="BOK23" s="418"/>
      <c r="BOL23" s="418"/>
      <c r="BOM23" s="418"/>
      <c r="BON23" s="418"/>
      <c r="BOO23" s="418"/>
      <c r="BOP23" s="418"/>
      <c r="BOQ23" s="418"/>
      <c r="BOR23" s="418"/>
      <c r="BOS23" s="418"/>
      <c r="BOT23" s="418"/>
      <c r="BOU23" s="418"/>
      <c r="BOV23" s="418"/>
      <c r="BOW23" s="418"/>
      <c r="BOX23" s="418"/>
      <c r="BOY23" s="418"/>
      <c r="BOZ23" s="418"/>
      <c r="BPA23" s="418"/>
      <c r="BPB23" s="418"/>
      <c r="BPC23" s="418"/>
      <c r="BPD23" s="418"/>
      <c r="BPE23" s="418"/>
      <c r="BPF23" s="418"/>
      <c r="BPG23" s="418"/>
      <c r="BPH23" s="418"/>
      <c r="BPI23" s="418"/>
      <c r="BPJ23" s="418"/>
      <c r="BPK23" s="418"/>
      <c r="BPL23" s="418"/>
      <c r="BPM23" s="418"/>
      <c r="BPN23" s="418"/>
      <c r="BPO23" s="418"/>
      <c r="BPP23" s="418"/>
      <c r="BPQ23" s="418"/>
      <c r="BPR23" s="418"/>
      <c r="BPS23" s="418"/>
      <c r="BPT23" s="418"/>
      <c r="BPU23" s="418"/>
      <c r="BPV23" s="418"/>
      <c r="BPW23" s="418"/>
      <c r="BPX23" s="418"/>
      <c r="BPY23" s="418"/>
      <c r="BPZ23" s="418"/>
      <c r="BQA23" s="418"/>
      <c r="BQB23" s="418"/>
      <c r="BQC23" s="418"/>
      <c r="BQD23" s="418"/>
      <c r="BQE23" s="418"/>
      <c r="BQF23" s="418"/>
      <c r="BQG23" s="418"/>
      <c r="BQH23" s="418"/>
      <c r="BQI23" s="418"/>
      <c r="BQJ23" s="418"/>
      <c r="BQK23" s="418"/>
      <c r="BQL23" s="418"/>
      <c r="BQM23" s="418"/>
      <c r="BQN23" s="418"/>
      <c r="BQO23" s="418"/>
      <c r="BQP23" s="418"/>
      <c r="BQQ23" s="418"/>
      <c r="BQR23" s="418"/>
      <c r="BQS23" s="418"/>
      <c r="BQT23" s="418"/>
      <c r="BQU23" s="418"/>
      <c r="BQV23" s="418"/>
      <c r="BQW23" s="418"/>
      <c r="BQX23" s="418"/>
      <c r="BQY23" s="418"/>
      <c r="BQZ23" s="418"/>
      <c r="BRA23" s="418"/>
      <c r="BRB23" s="418"/>
      <c r="BRC23" s="418"/>
      <c r="BRD23" s="418"/>
      <c r="BRE23" s="418"/>
      <c r="BRF23" s="418"/>
      <c r="BRG23" s="418"/>
      <c r="BRH23" s="418"/>
      <c r="BRI23" s="418"/>
      <c r="BRJ23" s="418"/>
      <c r="BRK23" s="418"/>
      <c r="BRL23" s="418"/>
      <c r="BRM23" s="418"/>
      <c r="BRN23" s="418"/>
      <c r="BRO23" s="418"/>
      <c r="BRP23" s="418"/>
      <c r="BRQ23" s="418"/>
      <c r="BRR23" s="418"/>
      <c r="BRS23" s="418"/>
      <c r="BRT23" s="418"/>
      <c r="BRU23" s="418"/>
      <c r="BRV23" s="418"/>
      <c r="BRW23" s="418"/>
      <c r="BRX23" s="418"/>
      <c r="BRY23" s="418"/>
      <c r="BRZ23" s="418"/>
      <c r="BSA23" s="418"/>
      <c r="BSB23" s="418"/>
      <c r="BSC23" s="418"/>
      <c r="BSD23" s="418"/>
      <c r="BSE23" s="418"/>
      <c r="BSF23" s="418"/>
      <c r="BSG23" s="418"/>
      <c r="BSH23" s="418"/>
      <c r="BSI23" s="418"/>
      <c r="BSJ23" s="418"/>
      <c r="BSK23" s="418"/>
      <c r="BSL23" s="418"/>
      <c r="BSM23" s="418"/>
      <c r="BSN23" s="418"/>
      <c r="BSO23" s="418"/>
      <c r="BSP23" s="418"/>
      <c r="BSQ23" s="418"/>
      <c r="BSR23" s="418"/>
      <c r="BSS23" s="418"/>
      <c r="BST23" s="418"/>
      <c r="BSU23" s="418"/>
      <c r="BSV23" s="418"/>
      <c r="BSW23" s="418"/>
      <c r="BSX23" s="418"/>
      <c r="BSY23" s="418"/>
      <c r="BSZ23" s="418"/>
      <c r="BTA23" s="418"/>
      <c r="BTB23" s="418"/>
      <c r="BTC23" s="418"/>
      <c r="BTD23" s="418"/>
      <c r="BTE23" s="418"/>
      <c r="BTF23" s="418"/>
      <c r="BTG23" s="418"/>
      <c r="BTH23" s="418"/>
      <c r="BTI23" s="418"/>
      <c r="BTJ23" s="418"/>
      <c r="BTK23" s="418"/>
      <c r="BTL23" s="418"/>
      <c r="BTM23" s="418"/>
      <c r="BTN23" s="418"/>
      <c r="BTO23" s="418"/>
      <c r="BTP23" s="418"/>
      <c r="BTQ23" s="418"/>
      <c r="BTR23" s="418"/>
      <c r="BTS23" s="418"/>
      <c r="BTT23" s="418"/>
      <c r="BTU23" s="418"/>
      <c r="BTV23" s="418"/>
      <c r="BTW23" s="418"/>
      <c r="BTX23" s="418"/>
      <c r="BTY23" s="418"/>
      <c r="BTZ23" s="418"/>
      <c r="BUA23" s="418"/>
      <c r="BUB23" s="418"/>
      <c r="BUC23" s="418"/>
      <c r="BUD23" s="418"/>
      <c r="BUE23" s="418"/>
      <c r="BUF23" s="418"/>
      <c r="BUG23" s="418"/>
      <c r="BUH23" s="418"/>
      <c r="BUI23" s="418"/>
      <c r="BUJ23" s="418"/>
      <c r="BUK23" s="418"/>
      <c r="BUL23" s="418"/>
      <c r="BUM23" s="418"/>
      <c r="BUN23" s="418"/>
      <c r="BUO23" s="418"/>
      <c r="BUP23" s="418"/>
      <c r="BUQ23" s="418"/>
      <c r="BUR23" s="418"/>
      <c r="BUS23" s="418"/>
      <c r="BUT23" s="418"/>
      <c r="BUU23" s="418"/>
      <c r="BUV23" s="418"/>
      <c r="BUW23" s="418"/>
      <c r="BUX23" s="418"/>
      <c r="BUY23" s="418"/>
      <c r="BUZ23" s="418"/>
      <c r="BVA23" s="418"/>
      <c r="BVB23" s="418"/>
      <c r="BVC23" s="418"/>
      <c r="BVD23" s="418"/>
      <c r="BVE23" s="418"/>
      <c r="BVF23" s="418"/>
      <c r="BVG23" s="418"/>
      <c r="BVH23" s="418"/>
      <c r="BVI23" s="418"/>
      <c r="BVJ23" s="418"/>
      <c r="BVK23" s="418"/>
      <c r="BVL23" s="418"/>
      <c r="BVM23" s="418"/>
      <c r="BVN23" s="418"/>
      <c r="BVO23" s="418"/>
      <c r="BVP23" s="418"/>
      <c r="BVQ23" s="418"/>
      <c r="BVR23" s="418"/>
      <c r="BVS23" s="418"/>
      <c r="BVT23" s="418"/>
      <c r="BVU23" s="418"/>
      <c r="BVV23" s="418"/>
      <c r="BVW23" s="418"/>
      <c r="BVX23" s="418"/>
      <c r="BVY23" s="418"/>
      <c r="BVZ23" s="418"/>
      <c r="BWA23" s="418"/>
      <c r="BWB23" s="418"/>
      <c r="BWC23" s="418"/>
      <c r="BWD23" s="418"/>
      <c r="BWE23" s="418"/>
      <c r="BWF23" s="418"/>
      <c r="BWG23" s="418"/>
      <c r="BWH23" s="418"/>
      <c r="BWI23" s="418"/>
      <c r="BWJ23" s="418"/>
      <c r="BWK23" s="418"/>
      <c r="BWL23" s="418"/>
      <c r="BWM23" s="418"/>
      <c r="BWN23" s="418"/>
      <c r="BWO23" s="418"/>
      <c r="BWP23" s="418"/>
      <c r="BWQ23" s="418"/>
      <c r="BWR23" s="418"/>
      <c r="BWS23" s="418"/>
      <c r="BWT23" s="418"/>
      <c r="BWU23" s="418"/>
      <c r="BWV23" s="418"/>
      <c r="BWW23" s="418"/>
      <c r="BWX23" s="418"/>
      <c r="BWY23" s="418"/>
      <c r="BWZ23" s="418"/>
      <c r="BXA23" s="418"/>
      <c r="BXB23" s="418"/>
      <c r="BXC23" s="418"/>
      <c r="BXD23" s="418"/>
      <c r="BXE23" s="418"/>
      <c r="BXF23" s="418"/>
      <c r="BXG23" s="418"/>
      <c r="BXH23" s="418"/>
      <c r="BXI23" s="418"/>
      <c r="BXJ23" s="418"/>
      <c r="BXK23" s="418"/>
      <c r="BXL23" s="418"/>
      <c r="BXM23" s="418"/>
      <c r="BXN23" s="418"/>
      <c r="BXO23" s="418"/>
      <c r="BXP23" s="418"/>
      <c r="BXQ23" s="418"/>
      <c r="BXR23" s="418"/>
      <c r="BXS23" s="418"/>
      <c r="BXT23" s="418"/>
      <c r="BXU23" s="418"/>
      <c r="BXV23" s="418"/>
      <c r="BXW23" s="418"/>
      <c r="BXX23" s="418"/>
      <c r="BXY23" s="418"/>
      <c r="BXZ23" s="418"/>
      <c r="BYA23" s="418"/>
      <c r="BYB23" s="418"/>
      <c r="BYC23" s="418"/>
      <c r="BYD23" s="418"/>
      <c r="BYE23" s="418"/>
      <c r="BYF23" s="418"/>
      <c r="BYG23" s="418"/>
      <c r="BYH23" s="418"/>
      <c r="BYI23" s="418"/>
      <c r="BYJ23" s="418"/>
      <c r="BYK23" s="418"/>
      <c r="BYL23" s="418"/>
      <c r="BYM23" s="418"/>
      <c r="BYN23" s="418"/>
      <c r="BYO23" s="418"/>
      <c r="BYP23" s="418"/>
      <c r="BYQ23" s="418"/>
      <c r="BYR23" s="418"/>
      <c r="BYS23" s="418"/>
      <c r="BYT23" s="418"/>
      <c r="BYU23" s="418"/>
      <c r="BYV23" s="418"/>
      <c r="BYW23" s="418"/>
      <c r="BYX23" s="418"/>
      <c r="BYY23" s="418"/>
      <c r="BYZ23" s="418"/>
      <c r="BZA23" s="418"/>
      <c r="BZB23" s="418"/>
      <c r="BZC23" s="418"/>
      <c r="BZD23" s="418"/>
      <c r="BZE23" s="418"/>
      <c r="BZF23" s="418"/>
      <c r="BZG23" s="418"/>
      <c r="BZH23" s="418"/>
      <c r="BZI23" s="418"/>
      <c r="BZJ23" s="418"/>
      <c r="BZK23" s="418"/>
      <c r="BZL23" s="418"/>
      <c r="BZM23" s="418"/>
      <c r="BZN23" s="418"/>
      <c r="BZO23" s="418"/>
      <c r="BZP23" s="418"/>
      <c r="BZQ23" s="418"/>
      <c r="BZR23" s="418"/>
      <c r="BZS23" s="418"/>
      <c r="BZT23" s="418"/>
      <c r="BZU23" s="418"/>
      <c r="BZV23" s="418"/>
      <c r="BZW23" s="418"/>
      <c r="BZX23" s="418"/>
      <c r="BZY23" s="418"/>
      <c r="BZZ23" s="418"/>
      <c r="CAA23" s="418"/>
      <c r="CAB23" s="418"/>
      <c r="CAC23" s="418"/>
      <c r="CAD23" s="418"/>
      <c r="CAE23" s="418"/>
      <c r="CAF23" s="418"/>
      <c r="CAG23" s="418"/>
      <c r="CAH23" s="418"/>
      <c r="CAI23" s="418"/>
      <c r="CAJ23" s="418"/>
      <c r="CAK23" s="418"/>
      <c r="CAL23" s="418"/>
      <c r="CAM23" s="418"/>
      <c r="CAN23" s="418"/>
      <c r="CAO23" s="418"/>
      <c r="CAP23" s="418"/>
      <c r="CAQ23" s="418"/>
      <c r="CAR23" s="418"/>
      <c r="CAS23" s="418"/>
      <c r="CAT23" s="418"/>
      <c r="CAU23" s="418"/>
      <c r="CAV23" s="418"/>
      <c r="CAW23" s="418"/>
      <c r="CAX23" s="418"/>
      <c r="CAY23" s="418"/>
      <c r="CAZ23" s="418"/>
      <c r="CBA23" s="418"/>
      <c r="CBB23" s="418"/>
      <c r="CBC23" s="418"/>
      <c r="CBD23" s="418"/>
      <c r="CBE23" s="418"/>
      <c r="CBF23" s="418"/>
      <c r="CBG23" s="418"/>
      <c r="CBH23" s="418"/>
      <c r="CBI23" s="418"/>
      <c r="CBJ23" s="418"/>
      <c r="CBK23" s="418"/>
      <c r="CBL23" s="418"/>
      <c r="CBM23" s="418"/>
      <c r="CBN23" s="418"/>
      <c r="CBO23" s="418"/>
      <c r="CBP23" s="418"/>
      <c r="CBQ23" s="418"/>
      <c r="CBR23" s="418"/>
      <c r="CBS23" s="418"/>
      <c r="CBT23" s="418"/>
      <c r="CBU23" s="418"/>
      <c r="CBV23" s="418"/>
      <c r="CBW23" s="418"/>
      <c r="CBX23" s="418"/>
      <c r="CBY23" s="418"/>
      <c r="CBZ23" s="418"/>
      <c r="CCA23" s="418"/>
      <c r="CCB23" s="418"/>
      <c r="CCC23" s="418"/>
      <c r="CCD23" s="418"/>
      <c r="CCE23" s="418"/>
      <c r="CCF23" s="418"/>
      <c r="CCG23" s="418"/>
      <c r="CCH23" s="418"/>
      <c r="CCI23" s="418"/>
      <c r="CCJ23" s="418"/>
      <c r="CCK23" s="418"/>
      <c r="CCL23" s="418"/>
      <c r="CCM23" s="418"/>
      <c r="CCN23" s="418"/>
      <c r="CCO23" s="418"/>
      <c r="CCP23" s="418"/>
      <c r="CCQ23" s="418"/>
      <c r="CCR23" s="418"/>
      <c r="CCS23" s="418"/>
      <c r="CCT23" s="418"/>
      <c r="CCU23" s="418"/>
      <c r="CCV23" s="418"/>
      <c r="CCW23" s="418"/>
      <c r="CCX23" s="418"/>
      <c r="CCY23" s="418"/>
      <c r="CCZ23" s="418"/>
      <c r="CDA23" s="418"/>
      <c r="CDB23" s="418"/>
      <c r="CDC23" s="418"/>
      <c r="CDD23" s="418"/>
      <c r="CDE23" s="418"/>
      <c r="CDF23" s="418"/>
      <c r="CDG23" s="418"/>
      <c r="CDH23" s="418"/>
      <c r="CDI23" s="418"/>
      <c r="CDJ23" s="418"/>
      <c r="CDK23" s="418"/>
      <c r="CDL23" s="418"/>
      <c r="CDM23" s="418"/>
      <c r="CDN23" s="418"/>
      <c r="CDO23" s="418"/>
      <c r="CDP23" s="418"/>
      <c r="CDQ23" s="418"/>
      <c r="CDR23" s="418"/>
      <c r="CDS23" s="418"/>
      <c r="CDT23" s="418"/>
      <c r="CDU23" s="418"/>
      <c r="CDV23" s="418"/>
      <c r="CDW23" s="418"/>
      <c r="CDX23" s="418"/>
      <c r="CDY23" s="418"/>
      <c r="CDZ23" s="418"/>
      <c r="CEA23" s="418"/>
      <c r="CEB23" s="418"/>
      <c r="CEC23" s="418"/>
      <c r="CED23" s="418"/>
      <c r="CEE23" s="418"/>
      <c r="CEF23" s="418"/>
      <c r="CEG23" s="418"/>
      <c r="CEH23" s="418"/>
      <c r="CEI23" s="418"/>
      <c r="CEJ23" s="418"/>
      <c r="CEK23" s="418"/>
      <c r="CEL23" s="418"/>
      <c r="CEM23" s="418"/>
      <c r="CEN23" s="418"/>
      <c r="CEO23" s="418"/>
      <c r="CEP23" s="418"/>
      <c r="CEQ23" s="418"/>
      <c r="CER23" s="418"/>
      <c r="CES23" s="418"/>
      <c r="CET23" s="418"/>
      <c r="CEU23" s="418"/>
      <c r="CEV23" s="418"/>
      <c r="CEW23" s="418"/>
      <c r="CEX23" s="418"/>
      <c r="CEY23" s="418"/>
      <c r="CEZ23" s="418"/>
      <c r="CFA23" s="418"/>
      <c r="CFB23" s="418"/>
      <c r="CFC23" s="418"/>
      <c r="CFD23" s="418"/>
      <c r="CFE23" s="418"/>
      <c r="CFF23" s="418"/>
      <c r="CFG23" s="418"/>
      <c r="CFH23" s="418"/>
      <c r="CFI23" s="418"/>
      <c r="CFJ23" s="418"/>
      <c r="CFK23" s="418"/>
      <c r="CFL23" s="418"/>
      <c r="CFM23" s="418"/>
      <c r="CFN23" s="418"/>
      <c r="CFO23" s="418"/>
      <c r="CFP23" s="418"/>
      <c r="CFQ23" s="418"/>
      <c r="CFR23" s="418"/>
      <c r="CFS23" s="418"/>
      <c r="CFT23" s="418"/>
      <c r="CFU23" s="418"/>
      <c r="CFV23" s="418"/>
      <c r="CFW23" s="418"/>
      <c r="CFX23" s="418"/>
      <c r="CFY23" s="418"/>
      <c r="CFZ23" s="418"/>
      <c r="CGA23" s="418"/>
      <c r="CGB23" s="418"/>
      <c r="CGC23" s="418"/>
      <c r="CGD23" s="418"/>
      <c r="CGE23" s="418"/>
      <c r="CGF23" s="418"/>
      <c r="CGG23" s="418"/>
      <c r="CGH23" s="418"/>
      <c r="CGI23" s="418"/>
      <c r="CGJ23" s="418"/>
      <c r="CGK23" s="418"/>
      <c r="CGL23" s="418"/>
      <c r="CGM23" s="418"/>
      <c r="CGN23" s="418"/>
      <c r="CGO23" s="418"/>
      <c r="CGP23" s="418"/>
      <c r="CGQ23" s="418"/>
      <c r="CGR23" s="418"/>
      <c r="CGS23" s="418"/>
      <c r="CGT23" s="418"/>
      <c r="CGU23" s="418"/>
      <c r="CGV23" s="418"/>
      <c r="CGW23" s="418"/>
      <c r="CGX23" s="418"/>
      <c r="CGY23" s="418"/>
      <c r="CGZ23" s="418"/>
      <c r="CHA23" s="418"/>
      <c r="CHB23" s="418"/>
      <c r="CHC23" s="418"/>
      <c r="CHD23" s="418"/>
      <c r="CHE23" s="418"/>
      <c r="CHF23" s="418"/>
      <c r="CHG23" s="418"/>
      <c r="CHH23" s="418"/>
      <c r="CHI23" s="418"/>
      <c r="CHJ23" s="418"/>
      <c r="CHK23" s="418"/>
      <c r="CHL23" s="418"/>
      <c r="CHM23" s="418"/>
      <c r="CHN23" s="418"/>
      <c r="CHO23" s="418"/>
      <c r="CHP23" s="418"/>
      <c r="CHQ23" s="418"/>
      <c r="CHR23" s="418"/>
      <c r="CHS23" s="418"/>
      <c r="CHT23" s="418"/>
      <c r="CHU23" s="418"/>
      <c r="CHV23" s="418"/>
      <c r="CHW23" s="418"/>
      <c r="CHX23" s="418"/>
      <c r="CHY23" s="418"/>
      <c r="CHZ23" s="418"/>
      <c r="CIA23" s="418"/>
      <c r="CIB23" s="418"/>
      <c r="CIC23" s="418"/>
      <c r="CID23" s="418"/>
      <c r="CIE23" s="418"/>
      <c r="CIF23" s="418"/>
      <c r="CIG23" s="418"/>
      <c r="CIH23" s="418"/>
      <c r="CII23" s="418"/>
      <c r="CIJ23" s="418"/>
      <c r="CIK23" s="418"/>
      <c r="CIL23" s="418"/>
      <c r="CIM23" s="418"/>
      <c r="CIN23" s="418"/>
      <c r="CIO23" s="418"/>
      <c r="CIP23" s="418"/>
      <c r="CIQ23" s="418"/>
      <c r="CIR23" s="418"/>
      <c r="CIS23" s="418"/>
      <c r="CIT23" s="418"/>
      <c r="CIU23" s="418"/>
      <c r="CIV23" s="418"/>
      <c r="CIW23" s="418"/>
      <c r="CIX23" s="418"/>
      <c r="CIY23" s="418"/>
      <c r="CIZ23" s="418"/>
      <c r="CJA23" s="418"/>
      <c r="CJB23" s="418"/>
      <c r="CJC23" s="418"/>
      <c r="CJD23" s="418"/>
      <c r="CJE23" s="418"/>
      <c r="CJF23" s="418"/>
      <c r="CJG23" s="418"/>
      <c r="CJH23" s="418"/>
      <c r="CJI23" s="418"/>
      <c r="CJJ23" s="418"/>
      <c r="CJK23" s="418"/>
      <c r="CJL23" s="418"/>
      <c r="CJM23" s="418"/>
      <c r="CJN23" s="418"/>
      <c r="CJO23" s="418"/>
      <c r="CJP23" s="418"/>
      <c r="CJQ23" s="418"/>
      <c r="CJR23" s="418"/>
      <c r="CJS23" s="418"/>
      <c r="CJT23" s="418"/>
      <c r="CJU23" s="418"/>
      <c r="CJV23" s="418"/>
      <c r="CJW23" s="418"/>
      <c r="CJX23" s="418"/>
      <c r="CJY23" s="418"/>
      <c r="CJZ23" s="418"/>
      <c r="CKA23" s="418"/>
      <c r="CKB23" s="418"/>
      <c r="CKC23" s="418"/>
      <c r="CKD23" s="418"/>
      <c r="CKE23" s="418"/>
      <c r="CKF23" s="418"/>
      <c r="CKG23" s="418"/>
      <c r="CKH23" s="418"/>
      <c r="CKI23" s="418"/>
      <c r="CKJ23" s="418"/>
      <c r="CKK23" s="418"/>
      <c r="CKL23" s="418"/>
      <c r="CKM23" s="418"/>
      <c r="CKN23" s="418"/>
      <c r="CKO23" s="418"/>
      <c r="CKP23" s="418"/>
      <c r="CKQ23" s="418"/>
      <c r="CKR23" s="418"/>
      <c r="CKS23" s="418"/>
      <c r="CKT23" s="418"/>
      <c r="CKU23" s="418"/>
      <c r="CKV23" s="418"/>
      <c r="CKW23" s="418"/>
      <c r="CKX23" s="418"/>
      <c r="CKY23" s="418"/>
      <c r="CKZ23" s="418"/>
      <c r="CLA23" s="418"/>
      <c r="CLB23" s="418"/>
      <c r="CLC23" s="418"/>
      <c r="CLD23" s="418"/>
      <c r="CLE23" s="418"/>
      <c r="CLF23" s="418"/>
      <c r="CLG23" s="418"/>
      <c r="CLH23" s="418"/>
      <c r="CLI23" s="418"/>
      <c r="CLJ23" s="418"/>
      <c r="CLK23" s="418"/>
      <c r="CLL23" s="418"/>
      <c r="CLM23" s="418"/>
      <c r="CLN23" s="418"/>
      <c r="CLO23" s="418"/>
      <c r="CLP23" s="418"/>
      <c r="CLQ23" s="418"/>
      <c r="CLR23" s="418"/>
      <c r="CLS23" s="418"/>
      <c r="CLT23" s="418"/>
      <c r="CLU23" s="418"/>
      <c r="CLV23" s="418"/>
      <c r="CLW23" s="418"/>
      <c r="CLX23" s="418"/>
      <c r="CLY23" s="418"/>
      <c r="CLZ23" s="418"/>
      <c r="CMA23" s="418"/>
      <c r="CMB23" s="418"/>
      <c r="CMC23" s="418"/>
      <c r="CMD23" s="418"/>
      <c r="CME23" s="418"/>
      <c r="CMF23" s="418"/>
      <c r="CMG23" s="418"/>
      <c r="CMH23" s="418"/>
      <c r="CMI23" s="418"/>
      <c r="CMJ23" s="418"/>
      <c r="CMK23" s="418"/>
      <c r="CML23" s="418"/>
      <c r="CMM23" s="418"/>
      <c r="CMN23" s="418"/>
      <c r="CMO23" s="418"/>
      <c r="CMP23" s="418"/>
      <c r="CMQ23" s="418"/>
      <c r="CMR23" s="418"/>
      <c r="CMS23" s="418"/>
      <c r="CMT23" s="418"/>
      <c r="CMU23" s="418"/>
      <c r="CMV23" s="418"/>
      <c r="CMW23" s="418"/>
      <c r="CMX23" s="418"/>
      <c r="CMY23" s="418"/>
      <c r="CMZ23" s="418"/>
      <c r="CNA23" s="418"/>
      <c r="CNB23" s="418"/>
      <c r="CNC23" s="418"/>
      <c r="CND23" s="418"/>
      <c r="CNE23" s="418"/>
      <c r="CNF23" s="418"/>
      <c r="CNG23" s="418"/>
      <c r="CNH23" s="418"/>
      <c r="CNI23" s="418"/>
      <c r="CNJ23" s="418"/>
      <c r="CNK23" s="418"/>
      <c r="CNL23" s="418"/>
      <c r="CNM23" s="418"/>
      <c r="CNN23" s="418"/>
      <c r="CNO23" s="418"/>
      <c r="CNP23" s="418"/>
      <c r="CNQ23" s="418"/>
      <c r="CNR23" s="418"/>
      <c r="CNS23" s="418"/>
      <c r="CNT23" s="418"/>
      <c r="CNU23" s="418"/>
      <c r="CNV23" s="418"/>
      <c r="CNW23" s="418"/>
      <c r="CNX23" s="418"/>
      <c r="CNY23" s="418"/>
      <c r="CNZ23" s="418"/>
      <c r="COA23" s="418"/>
      <c r="COB23" s="418"/>
      <c r="COC23" s="418"/>
      <c r="COD23" s="418"/>
      <c r="COE23" s="418"/>
      <c r="COF23" s="418"/>
      <c r="COG23" s="418"/>
      <c r="COH23" s="418"/>
      <c r="COI23" s="418"/>
      <c r="COJ23" s="418"/>
      <c r="COK23" s="418"/>
      <c r="COL23" s="418"/>
      <c r="COM23" s="418"/>
      <c r="CON23" s="418"/>
      <c r="COO23" s="418"/>
      <c r="COP23" s="418"/>
      <c r="COQ23" s="418"/>
      <c r="COR23" s="418"/>
      <c r="COS23" s="418"/>
      <c r="COT23" s="418"/>
      <c r="COU23" s="418"/>
      <c r="COV23" s="418"/>
      <c r="COW23" s="418"/>
      <c r="COX23" s="418"/>
      <c r="COY23" s="418"/>
      <c r="COZ23" s="418"/>
      <c r="CPA23" s="418"/>
      <c r="CPB23" s="418"/>
      <c r="CPC23" s="418"/>
      <c r="CPD23" s="418"/>
      <c r="CPE23" s="418"/>
      <c r="CPF23" s="418"/>
      <c r="CPG23" s="418"/>
      <c r="CPH23" s="418"/>
      <c r="CPI23" s="418"/>
      <c r="CPJ23" s="418"/>
      <c r="CPK23" s="418"/>
      <c r="CPL23" s="418"/>
      <c r="CPM23" s="418"/>
      <c r="CPN23" s="418"/>
      <c r="CPO23" s="418"/>
      <c r="CPP23" s="418"/>
      <c r="CPQ23" s="418"/>
      <c r="CPR23" s="418"/>
      <c r="CPS23" s="418"/>
      <c r="CPT23" s="418"/>
      <c r="CPU23" s="418"/>
      <c r="CPV23" s="418"/>
      <c r="CPW23" s="418"/>
      <c r="CPX23" s="418"/>
      <c r="CPY23" s="418"/>
      <c r="CPZ23" s="418"/>
      <c r="CQA23" s="418"/>
      <c r="CQB23" s="418"/>
      <c r="CQC23" s="418"/>
      <c r="CQD23" s="418"/>
      <c r="CQE23" s="418"/>
      <c r="CQF23" s="418"/>
      <c r="CQG23" s="418"/>
      <c r="CQH23" s="418"/>
      <c r="CQI23" s="418"/>
      <c r="CQJ23" s="418"/>
      <c r="CQK23" s="418"/>
      <c r="CQL23" s="418"/>
      <c r="CQM23" s="418"/>
      <c r="CQN23" s="418"/>
      <c r="CQO23" s="418"/>
      <c r="CQP23" s="418"/>
      <c r="CQQ23" s="418"/>
      <c r="CQR23" s="418"/>
      <c r="CQS23" s="418"/>
      <c r="CQT23" s="418"/>
      <c r="CQU23" s="418"/>
      <c r="CQV23" s="418"/>
      <c r="CQW23" s="418"/>
      <c r="CQX23" s="418"/>
      <c r="CQY23" s="418"/>
      <c r="CQZ23" s="418"/>
      <c r="CRA23" s="418"/>
      <c r="CRB23" s="418"/>
      <c r="CRC23" s="418"/>
      <c r="CRD23" s="418"/>
      <c r="CRE23" s="418"/>
      <c r="CRF23" s="418"/>
      <c r="CRG23" s="418"/>
      <c r="CRH23" s="418"/>
      <c r="CRI23" s="418"/>
      <c r="CRJ23" s="418"/>
      <c r="CRK23" s="418"/>
      <c r="CRL23" s="418"/>
      <c r="CRM23" s="418"/>
      <c r="CRN23" s="418"/>
      <c r="CRO23" s="418"/>
      <c r="CRP23" s="418"/>
      <c r="CRQ23" s="418"/>
      <c r="CRR23" s="418"/>
      <c r="CRS23" s="418"/>
      <c r="CRT23" s="418"/>
      <c r="CRU23" s="418"/>
      <c r="CRV23" s="418"/>
      <c r="CRW23" s="418"/>
      <c r="CRX23" s="418"/>
      <c r="CRY23" s="418"/>
      <c r="CRZ23" s="418"/>
      <c r="CSA23" s="418"/>
      <c r="CSB23" s="418"/>
      <c r="CSC23" s="418"/>
      <c r="CSD23" s="418"/>
      <c r="CSE23" s="418"/>
      <c r="CSF23" s="418"/>
      <c r="CSG23" s="418"/>
      <c r="CSH23" s="418"/>
      <c r="CSI23" s="418"/>
      <c r="CSJ23" s="418"/>
      <c r="CSK23" s="418"/>
      <c r="CSL23" s="418"/>
      <c r="CSM23" s="418"/>
      <c r="CSN23" s="418"/>
      <c r="CSO23" s="418"/>
      <c r="CSP23" s="418"/>
      <c r="CSQ23" s="418"/>
      <c r="CSR23" s="418"/>
      <c r="CSS23" s="418"/>
      <c r="CST23" s="418"/>
      <c r="CSU23" s="418"/>
      <c r="CSV23" s="418"/>
      <c r="CSW23" s="418"/>
      <c r="CSX23" s="418"/>
      <c r="CSY23" s="418"/>
      <c r="CSZ23" s="418"/>
      <c r="CTA23" s="418"/>
      <c r="CTB23" s="418"/>
      <c r="CTC23" s="418"/>
      <c r="CTD23" s="418"/>
      <c r="CTE23" s="418"/>
      <c r="CTF23" s="418"/>
      <c r="CTG23" s="418"/>
      <c r="CTH23" s="418"/>
      <c r="CTI23" s="418"/>
      <c r="CTJ23" s="418"/>
      <c r="CTK23" s="418"/>
      <c r="CTL23" s="418"/>
      <c r="CTM23" s="418"/>
      <c r="CTN23" s="418"/>
      <c r="CTO23" s="418"/>
      <c r="CTP23" s="418"/>
      <c r="CTQ23" s="418"/>
      <c r="CTR23" s="418"/>
      <c r="CTS23" s="418"/>
      <c r="CTT23" s="418"/>
      <c r="CTU23" s="418"/>
      <c r="CTV23" s="418"/>
      <c r="CTW23" s="418"/>
      <c r="CTX23" s="418"/>
      <c r="CTY23" s="418"/>
      <c r="CTZ23" s="418"/>
      <c r="CUA23" s="418"/>
      <c r="CUB23" s="418"/>
      <c r="CUC23" s="418"/>
      <c r="CUD23" s="418"/>
      <c r="CUE23" s="418"/>
      <c r="CUF23" s="418"/>
      <c r="CUG23" s="418"/>
      <c r="CUH23" s="418"/>
      <c r="CUI23" s="418"/>
      <c r="CUJ23" s="418"/>
      <c r="CUK23" s="418"/>
      <c r="CUL23" s="418"/>
      <c r="CUM23" s="418"/>
      <c r="CUN23" s="418"/>
      <c r="CUO23" s="418"/>
      <c r="CUP23" s="418"/>
      <c r="CUQ23" s="418"/>
      <c r="CUR23" s="418"/>
      <c r="CUS23" s="418"/>
      <c r="CUT23" s="418"/>
      <c r="CUU23" s="418"/>
      <c r="CUV23" s="418"/>
      <c r="CUW23" s="418"/>
      <c r="CUX23" s="418"/>
      <c r="CUY23" s="418"/>
      <c r="CUZ23" s="418"/>
      <c r="CVA23" s="418"/>
      <c r="CVB23" s="418"/>
      <c r="CVC23" s="418"/>
      <c r="CVD23" s="418"/>
      <c r="CVE23" s="418"/>
      <c r="CVF23" s="418"/>
      <c r="CVG23" s="418"/>
      <c r="CVH23" s="418"/>
      <c r="CVI23" s="418"/>
      <c r="CVJ23" s="418"/>
      <c r="CVK23" s="418"/>
      <c r="CVL23" s="418"/>
      <c r="CVM23" s="418"/>
      <c r="CVN23" s="418"/>
      <c r="CVO23" s="418"/>
      <c r="CVP23" s="418"/>
      <c r="CVQ23" s="418"/>
      <c r="CVR23" s="418"/>
      <c r="CVS23" s="418"/>
      <c r="CVT23" s="418"/>
      <c r="CVU23" s="418"/>
      <c r="CVV23" s="418"/>
      <c r="CVW23" s="418"/>
      <c r="CVX23" s="418"/>
      <c r="CVY23" s="418"/>
      <c r="CVZ23" s="418"/>
      <c r="CWA23" s="418"/>
      <c r="CWB23" s="418"/>
      <c r="CWC23" s="418"/>
      <c r="CWD23" s="418"/>
      <c r="CWE23" s="418"/>
      <c r="CWF23" s="418"/>
      <c r="CWG23" s="418"/>
      <c r="CWH23" s="418"/>
      <c r="CWI23" s="418"/>
      <c r="CWJ23" s="418"/>
      <c r="CWK23" s="418"/>
      <c r="CWL23" s="418"/>
      <c r="CWM23" s="418"/>
      <c r="CWN23" s="418"/>
      <c r="CWO23" s="418"/>
      <c r="CWP23" s="418"/>
      <c r="CWQ23" s="418"/>
      <c r="CWR23" s="418"/>
      <c r="CWS23" s="418"/>
      <c r="CWT23" s="418"/>
      <c r="CWU23" s="418"/>
      <c r="CWV23" s="418"/>
      <c r="CWW23" s="418"/>
      <c r="CWX23" s="418"/>
      <c r="CWY23" s="418"/>
      <c r="CWZ23" s="418"/>
      <c r="CXA23" s="418"/>
      <c r="CXB23" s="418"/>
      <c r="CXC23" s="418"/>
      <c r="CXD23" s="418"/>
      <c r="CXE23" s="418"/>
      <c r="CXF23" s="418"/>
      <c r="CXG23" s="418"/>
      <c r="CXH23" s="418"/>
      <c r="CXI23" s="418"/>
      <c r="CXJ23" s="418"/>
      <c r="CXK23" s="418"/>
      <c r="CXL23" s="418"/>
      <c r="CXM23" s="418"/>
      <c r="CXN23" s="418"/>
      <c r="CXO23" s="418"/>
      <c r="CXP23" s="418"/>
      <c r="CXQ23" s="418"/>
      <c r="CXR23" s="418"/>
      <c r="CXS23" s="418"/>
      <c r="CXT23" s="418"/>
      <c r="CXU23" s="418"/>
      <c r="CXV23" s="418"/>
      <c r="CXW23" s="418"/>
      <c r="CXX23" s="418"/>
      <c r="CXY23" s="418"/>
      <c r="CXZ23" s="418"/>
      <c r="CYA23" s="418"/>
      <c r="CYB23" s="418"/>
      <c r="CYC23" s="418"/>
      <c r="CYD23" s="418"/>
      <c r="CYE23" s="418"/>
      <c r="CYF23" s="418"/>
      <c r="CYG23" s="418"/>
      <c r="CYH23" s="418"/>
      <c r="CYI23" s="418"/>
      <c r="CYJ23" s="418"/>
      <c r="CYK23" s="418"/>
      <c r="CYL23" s="418"/>
      <c r="CYM23" s="418"/>
      <c r="CYN23" s="418"/>
      <c r="CYO23" s="418"/>
      <c r="CYP23" s="418"/>
      <c r="CYQ23" s="418"/>
      <c r="CYR23" s="418"/>
      <c r="CYS23" s="418"/>
      <c r="CYT23" s="418"/>
      <c r="CYU23" s="418"/>
      <c r="CYV23" s="418"/>
      <c r="CYW23" s="418"/>
      <c r="CYX23" s="418"/>
      <c r="CYY23" s="418"/>
      <c r="CYZ23" s="418"/>
      <c r="CZA23" s="418"/>
      <c r="CZB23" s="418"/>
      <c r="CZC23" s="418"/>
      <c r="CZD23" s="418"/>
      <c r="CZE23" s="418"/>
      <c r="CZF23" s="418"/>
      <c r="CZG23" s="418"/>
      <c r="CZH23" s="418"/>
      <c r="CZI23" s="418"/>
      <c r="CZJ23" s="418"/>
      <c r="CZK23" s="418"/>
      <c r="CZL23" s="418"/>
      <c r="CZM23" s="418"/>
      <c r="CZN23" s="418"/>
      <c r="CZO23" s="418"/>
      <c r="CZP23" s="418"/>
      <c r="CZQ23" s="418"/>
      <c r="CZR23" s="418"/>
      <c r="CZS23" s="418"/>
      <c r="CZT23" s="418"/>
      <c r="CZU23" s="418"/>
      <c r="CZV23" s="418"/>
      <c r="CZW23" s="418"/>
      <c r="CZX23" s="418"/>
      <c r="CZY23" s="418"/>
      <c r="CZZ23" s="418"/>
      <c r="DAA23" s="418"/>
      <c r="DAB23" s="418"/>
      <c r="DAC23" s="418"/>
      <c r="DAD23" s="418"/>
      <c r="DAE23" s="418"/>
      <c r="DAF23" s="418"/>
      <c r="DAG23" s="418"/>
      <c r="DAH23" s="418"/>
      <c r="DAI23" s="418"/>
      <c r="DAJ23" s="418"/>
      <c r="DAK23" s="418"/>
      <c r="DAL23" s="418"/>
      <c r="DAM23" s="418"/>
      <c r="DAN23" s="418"/>
      <c r="DAO23" s="418"/>
      <c r="DAP23" s="418"/>
      <c r="DAQ23" s="418"/>
      <c r="DAR23" s="418"/>
      <c r="DAS23" s="418"/>
      <c r="DAT23" s="418"/>
      <c r="DAU23" s="418"/>
      <c r="DAV23" s="418"/>
      <c r="DAW23" s="418"/>
      <c r="DAX23" s="418"/>
      <c r="DAY23" s="418"/>
      <c r="DAZ23" s="418"/>
      <c r="DBA23" s="418"/>
      <c r="DBB23" s="418"/>
      <c r="DBC23" s="418"/>
      <c r="DBD23" s="418"/>
      <c r="DBE23" s="418"/>
      <c r="DBF23" s="418"/>
      <c r="DBG23" s="418"/>
      <c r="DBH23" s="418"/>
      <c r="DBI23" s="418"/>
      <c r="DBJ23" s="418"/>
      <c r="DBK23" s="418"/>
      <c r="DBL23" s="418"/>
      <c r="DBM23" s="418"/>
      <c r="DBN23" s="418"/>
      <c r="DBO23" s="418"/>
      <c r="DBP23" s="418"/>
      <c r="DBQ23" s="418"/>
      <c r="DBR23" s="418"/>
      <c r="DBS23" s="418"/>
      <c r="DBT23" s="418"/>
      <c r="DBU23" s="418"/>
      <c r="DBV23" s="418"/>
      <c r="DBW23" s="418"/>
      <c r="DBX23" s="418"/>
      <c r="DBY23" s="418"/>
      <c r="DBZ23" s="418"/>
      <c r="DCA23" s="418"/>
      <c r="DCB23" s="418"/>
      <c r="DCC23" s="418"/>
      <c r="DCD23" s="418"/>
      <c r="DCE23" s="418"/>
      <c r="DCF23" s="418"/>
      <c r="DCG23" s="418"/>
      <c r="DCH23" s="418"/>
      <c r="DCI23" s="418"/>
      <c r="DCJ23" s="418"/>
      <c r="DCK23" s="418"/>
      <c r="DCL23" s="418"/>
      <c r="DCM23" s="418"/>
      <c r="DCN23" s="418"/>
      <c r="DCO23" s="418"/>
      <c r="DCP23" s="418"/>
      <c r="DCQ23" s="418"/>
      <c r="DCR23" s="418"/>
      <c r="DCS23" s="418"/>
      <c r="DCT23" s="418"/>
      <c r="DCU23" s="418"/>
      <c r="DCV23" s="418"/>
      <c r="DCW23" s="418"/>
      <c r="DCX23" s="418"/>
      <c r="DCY23" s="418"/>
      <c r="DCZ23" s="418"/>
      <c r="DDA23" s="418"/>
      <c r="DDB23" s="418"/>
      <c r="DDC23" s="418"/>
      <c r="DDD23" s="418"/>
      <c r="DDE23" s="418"/>
      <c r="DDF23" s="418"/>
      <c r="DDG23" s="418"/>
      <c r="DDH23" s="418"/>
      <c r="DDI23" s="418"/>
      <c r="DDJ23" s="418"/>
      <c r="DDK23" s="418"/>
      <c r="DDL23" s="418"/>
      <c r="DDM23" s="418"/>
      <c r="DDN23" s="418"/>
      <c r="DDO23" s="418"/>
      <c r="DDP23" s="418"/>
      <c r="DDQ23" s="418"/>
      <c r="DDR23" s="418"/>
      <c r="DDS23" s="418"/>
      <c r="DDT23" s="418"/>
      <c r="DDU23" s="418"/>
      <c r="DDV23" s="418"/>
      <c r="DDW23" s="418"/>
      <c r="DDX23" s="418"/>
      <c r="DDY23" s="418"/>
      <c r="DDZ23" s="418"/>
      <c r="DEA23" s="418"/>
      <c r="DEB23" s="418"/>
      <c r="DEC23" s="418"/>
      <c r="DED23" s="418"/>
      <c r="DEE23" s="418"/>
      <c r="DEF23" s="418"/>
      <c r="DEG23" s="418"/>
      <c r="DEH23" s="418"/>
      <c r="DEI23" s="418"/>
      <c r="DEJ23" s="418"/>
      <c r="DEK23" s="418"/>
      <c r="DEL23" s="418"/>
      <c r="DEM23" s="418"/>
      <c r="DEN23" s="418"/>
      <c r="DEO23" s="418"/>
      <c r="DEP23" s="418"/>
      <c r="DEQ23" s="418"/>
      <c r="DER23" s="418"/>
      <c r="DES23" s="418"/>
      <c r="DET23" s="418"/>
      <c r="DEU23" s="418"/>
      <c r="DEV23" s="418"/>
      <c r="DEW23" s="418"/>
      <c r="DEX23" s="418"/>
      <c r="DEY23" s="418"/>
      <c r="DEZ23" s="418"/>
      <c r="DFA23" s="418"/>
      <c r="DFB23" s="418"/>
      <c r="DFC23" s="418"/>
      <c r="DFD23" s="418"/>
      <c r="DFE23" s="418"/>
      <c r="DFF23" s="418"/>
      <c r="DFG23" s="418"/>
      <c r="DFH23" s="418"/>
      <c r="DFI23" s="418"/>
      <c r="DFJ23" s="418"/>
      <c r="DFK23" s="418"/>
      <c r="DFL23" s="418"/>
      <c r="DFM23" s="418"/>
      <c r="DFN23" s="418"/>
      <c r="DFO23" s="418"/>
      <c r="DFP23" s="418"/>
      <c r="DFQ23" s="418"/>
      <c r="DFR23" s="418"/>
      <c r="DFS23" s="418"/>
      <c r="DFT23" s="418"/>
      <c r="DFU23" s="418"/>
      <c r="DFV23" s="418"/>
      <c r="DFW23" s="418"/>
      <c r="DFX23" s="418"/>
      <c r="DFY23" s="418"/>
      <c r="DFZ23" s="418"/>
      <c r="DGA23" s="418"/>
      <c r="DGB23" s="418"/>
      <c r="DGC23" s="418"/>
      <c r="DGD23" s="418"/>
      <c r="DGE23" s="418"/>
      <c r="DGF23" s="418"/>
      <c r="DGG23" s="418"/>
      <c r="DGH23" s="418"/>
      <c r="DGI23" s="418"/>
      <c r="DGJ23" s="418"/>
      <c r="DGK23" s="418"/>
      <c r="DGL23" s="418"/>
      <c r="DGM23" s="418"/>
      <c r="DGN23" s="418"/>
      <c r="DGO23" s="418"/>
      <c r="DGP23" s="418"/>
      <c r="DGQ23" s="418"/>
      <c r="DGR23" s="418"/>
      <c r="DGS23" s="418"/>
      <c r="DGT23" s="418"/>
      <c r="DGU23" s="418"/>
      <c r="DGV23" s="418"/>
      <c r="DGW23" s="418"/>
      <c r="DGX23" s="418"/>
      <c r="DGY23" s="418"/>
      <c r="DGZ23" s="418"/>
      <c r="DHA23" s="418"/>
      <c r="DHB23" s="418"/>
      <c r="DHC23" s="418"/>
      <c r="DHD23" s="418"/>
      <c r="DHE23" s="418"/>
      <c r="DHF23" s="418"/>
      <c r="DHG23" s="418"/>
      <c r="DHH23" s="418"/>
      <c r="DHI23" s="418"/>
      <c r="DHJ23" s="418"/>
      <c r="DHK23" s="418"/>
      <c r="DHL23" s="418"/>
      <c r="DHM23" s="418"/>
      <c r="DHN23" s="418"/>
      <c r="DHO23" s="418"/>
      <c r="DHP23" s="418"/>
      <c r="DHQ23" s="418"/>
      <c r="DHR23" s="418"/>
      <c r="DHS23" s="418"/>
      <c r="DHT23" s="418"/>
      <c r="DHU23" s="418"/>
      <c r="DHV23" s="418"/>
      <c r="DHW23" s="418"/>
      <c r="DHX23" s="418"/>
      <c r="DHY23" s="418"/>
      <c r="DHZ23" s="418"/>
      <c r="DIA23" s="418"/>
      <c r="DIB23" s="418"/>
      <c r="DIC23" s="418"/>
      <c r="DID23" s="418"/>
      <c r="DIE23" s="418"/>
      <c r="DIF23" s="418"/>
      <c r="DIG23" s="418"/>
      <c r="DIH23" s="418"/>
      <c r="DII23" s="418"/>
      <c r="DIJ23" s="418"/>
      <c r="DIK23" s="418"/>
      <c r="DIL23" s="418"/>
      <c r="DIM23" s="418"/>
      <c r="DIN23" s="418"/>
      <c r="DIO23" s="418"/>
      <c r="DIP23" s="418"/>
      <c r="DIQ23" s="418"/>
      <c r="DIR23" s="418"/>
      <c r="DIS23" s="418"/>
      <c r="DIT23" s="418"/>
      <c r="DIU23" s="418"/>
      <c r="DIV23" s="418"/>
      <c r="DIW23" s="418"/>
      <c r="DIX23" s="418"/>
      <c r="DIY23" s="418"/>
      <c r="DIZ23" s="418"/>
      <c r="DJA23" s="418"/>
      <c r="DJB23" s="418"/>
      <c r="DJC23" s="418"/>
      <c r="DJD23" s="418"/>
      <c r="DJE23" s="418"/>
      <c r="DJF23" s="418"/>
      <c r="DJG23" s="418"/>
      <c r="DJH23" s="418"/>
      <c r="DJI23" s="418"/>
      <c r="DJJ23" s="418"/>
      <c r="DJK23" s="418"/>
      <c r="DJL23" s="418"/>
      <c r="DJM23" s="418"/>
      <c r="DJN23" s="418"/>
      <c r="DJO23" s="418"/>
      <c r="DJP23" s="418"/>
      <c r="DJQ23" s="418"/>
      <c r="DJR23" s="418"/>
      <c r="DJS23" s="418"/>
      <c r="DJT23" s="418"/>
      <c r="DJU23" s="418"/>
      <c r="DJV23" s="418"/>
      <c r="DJW23" s="418"/>
      <c r="DJX23" s="418"/>
      <c r="DJY23" s="418"/>
      <c r="DJZ23" s="418"/>
      <c r="DKA23" s="418"/>
      <c r="DKB23" s="418"/>
      <c r="DKC23" s="418"/>
      <c r="DKD23" s="418"/>
      <c r="DKE23" s="418"/>
      <c r="DKF23" s="418"/>
      <c r="DKG23" s="418"/>
      <c r="DKH23" s="418"/>
      <c r="DKI23" s="418"/>
      <c r="DKJ23" s="418"/>
      <c r="DKK23" s="418"/>
      <c r="DKL23" s="418"/>
      <c r="DKM23" s="418"/>
      <c r="DKN23" s="418"/>
      <c r="DKO23" s="418"/>
      <c r="DKP23" s="418"/>
      <c r="DKQ23" s="418"/>
      <c r="DKR23" s="418"/>
      <c r="DKS23" s="418"/>
      <c r="DKT23" s="418"/>
      <c r="DKU23" s="418"/>
      <c r="DKV23" s="418"/>
      <c r="DKW23" s="418"/>
      <c r="DKX23" s="418"/>
      <c r="DKY23" s="418"/>
      <c r="DKZ23" s="418"/>
      <c r="DLA23" s="418"/>
      <c r="DLB23" s="418"/>
      <c r="DLC23" s="418"/>
      <c r="DLD23" s="418"/>
      <c r="DLE23" s="418"/>
      <c r="DLF23" s="418"/>
      <c r="DLG23" s="418"/>
      <c r="DLH23" s="418"/>
      <c r="DLI23" s="418"/>
      <c r="DLJ23" s="418"/>
      <c r="DLK23" s="418"/>
      <c r="DLL23" s="418"/>
      <c r="DLM23" s="418"/>
      <c r="DLN23" s="418"/>
      <c r="DLO23" s="418"/>
      <c r="DLP23" s="418"/>
      <c r="DLQ23" s="418"/>
      <c r="DLR23" s="418"/>
      <c r="DLS23" s="418"/>
      <c r="DLT23" s="418"/>
      <c r="DLU23" s="418"/>
      <c r="DLV23" s="418"/>
      <c r="DLW23" s="418"/>
      <c r="DLX23" s="418"/>
      <c r="DLY23" s="418"/>
      <c r="DLZ23" s="418"/>
      <c r="DMA23" s="418"/>
      <c r="DMB23" s="418"/>
      <c r="DMC23" s="418"/>
      <c r="DMD23" s="418"/>
      <c r="DME23" s="418"/>
      <c r="DMF23" s="418"/>
      <c r="DMG23" s="418"/>
      <c r="DMH23" s="418"/>
      <c r="DMI23" s="418"/>
      <c r="DMJ23" s="418"/>
      <c r="DMK23" s="418"/>
      <c r="DML23" s="418"/>
      <c r="DMM23" s="418"/>
      <c r="DMN23" s="418"/>
      <c r="DMO23" s="418"/>
      <c r="DMP23" s="418"/>
      <c r="DMQ23" s="418"/>
      <c r="DMR23" s="418"/>
      <c r="DMS23" s="418"/>
      <c r="DMT23" s="418"/>
      <c r="DMU23" s="418"/>
      <c r="DMV23" s="418"/>
      <c r="DMW23" s="418"/>
      <c r="DMX23" s="418"/>
      <c r="DMY23" s="418"/>
      <c r="DMZ23" s="418"/>
      <c r="DNA23" s="418"/>
      <c r="DNB23" s="418"/>
      <c r="DNC23" s="418"/>
      <c r="DND23" s="418"/>
      <c r="DNE23" s="418"/>
      <c r="DNF23" s="418"/>
      <c r="DNG23" s="418"/>
      <c r="DNH23" s="418"/>
      <c r="DNI23" s="418"/>
      <c r="DNJ23" s="418"/>
      <c r="DNK23" s="418"/>
      <c r="DNL23" s="418"/>
      <c r="DNM23" s="418"/>
      <c r="DNN23" s="418"/>
      <c r="DNO23" s="418"/>
      <c r="DNP23" s="418"/>
      <c r="DNQ23" s="418"/>
      <c r="DNR23" s="418"/>
      <c r="DNS23" s="418"/>
      <c r="DNT23" s="418"/>
      <c r="DNU23" s="418"/>
      <c r="DNV23" s="418"/>
      <c r="DNW23" s="418"/>
      <c r="DNX23" s="418"/>
      <c r="DNY23" s="418"/>
      <c r="DNZ23" s="418"/>
      <c r="DOA23" s="418"/>
      <c r="DOB23" s="418"/>
      <c r="DOC23" s="418"/>
      <c r="DOD23" s="418"/>
      <c r="DOE23" s="418"/>
      <c r="DOF23" s="418"/>
      <c r="DOG23" s="418"/>
      <c r="DOH23" s="418"/>
      <c r="DOI23" s="418"/>
      <c r="DOJ23" s="418"/>
      <c r="DOK23" s="418"/>
      <c r="DOL23" s="418"/>
      <c r="DOM23" s="418"/>
      <c r="DON23" s="418"/>
      <c r="DOO23" s="418"/>
      <c r="DOP23" s="418"/>
      <c r="DOQ23" s="418"/>
      <c r="DOR23" s="418"/>
      <c r="DOS23" s="418"/>
      <c r="DOT23" s="418"/>
      <c r="DOU23" s="418"/>
      <c r="DOV23" s="418"/>
      <c r="DOW23" s="418"/>
      <c r="DOX23" s="418"/>
      <c r="DOY23" s="418"/>
      <c r="DOZ23" s="418"/>
      <c r="DPA23" s="418"/>
      <c r="DPB23" s="418"/>
      <c r="DPC23" s="418"/>
      <c r="DPD23" s="418"/>
      <c r="DPE23" s="418"/>
      <c r="DPF23" s="418"/>
      <c r="DPG23" s="418"/>
      <c r="DPH23" s="418"/>
      <c r="DPI23" s="418"/>
      <c r="DPJ23" s="418"/>
      <c r="DPK23" s="418"/>
      <c r="DPL23" s="418"/>
      <c r="DPM23" s="418"/>
      <c r="DPN23" s="418"/>
      <c r="DPO23" s="418"/>
      <c r="DPP23" s="418"/>
      <c r="DPQ23" s="418"/>
      <c r="DPR23" s="418"/>
      <c r="DPS23" s="418"/>
      <c r="DPT23" s="418"/>
      <c r="DPU23" s="418"/>
      <c r="DPV23" s="418"/>
      <c r="DPW23" s="418"/>
      <c r="DPX23" s="418"/>
      <c r="DPY23" s="418"/>
      <c r="DPZ23" s="418"/>
      <c r="DQA23" s="418"/>
      <c r="DQB23" s="418"/>
      <c r="DQC23" s="418"/>
      <c r="DQD23" s="418"/>
      <c r="DQE23" s="418"/>
      <c r="DQF23" s="418"/>
      <c r="DQG23" s="418"/>
      <c r="DQH23" s="418"/>
      <c r="DQI23" s="418"/>
      <c r="DQJ23" s="418"/>
      <c r="DQK23" s="418"/>
      <c r="DQL23" s="418"/>
      <c r="DQM23" s="418"/>
      <c r="DQN23" s="418"/>
      <c r="DQO23" s="418"/>
      <c r="DQP23" s="418"/>
      <c r="DQQ23" s="418"/>
      <c r="DQR23" s="418"/>
      <c r="DQS23" s="418"/>
      <c r="DQT23" s="418"/>
      <c r="DQU23" s="418"/>
      <c r="DQV23" s="418"/>
      <c r="DQW23" s="418"/>
      <c r="DQX23" s="418"/>
      <c r="DQY23" s="418"/>
      <c r="DQZ23" s="418"/>
      <c r="DRA23" s="418"/>
      <c r="DRB23" s="418"/>
      <c r="DRC23" s="418"/>
      <c r="DRD23" s="418"/>
      <c r="DRE23" s="418"/>
      <c r="DRF23" s="418"/>
      <c r="DRG23" s="418"/>
      <c r="DRH23" s="418"/>
      <c r="DRI23" s="418"/>
      <c r="DRJ23" s="418"/>
      <c r="DRK23" s="418"/>
      <c r="DRL23" s="418"/>
      <c r="DRM23" s="418"/>
      <c r="DRN23" s="418"/>
      <c r="DRO23" s="418"/>
      <c r="DRP23" s="418"/>
      <c r="DRQ23" s="418"/>
      <c r="DRR23" s="418"/>
      <c r="DRS23" s="418"/>
      <c r="DRT23" s="418"/>
      <c r="DRU23" s="418"/>
      <c r="DRV23" s="418"/>
      <c r="DRW23" s="418"/>
      <c r="DRX23" s="418"/>
      <c r="DRY23" s="418"/>
      <c r="DRZ23" s="418"/>
      <c r="DSA23" s="418"/>
      <c r="DSB23" s="418"/>
      <c r="DSC23" s="418"/>
      <c r="DSD23" s="418"/>
      <c r="DSE23" s="418"/>
      <c r="DSF23" s="418"/>
      <c r="DSG23" s="418"/>
      <c r="DSH23" s="418"/>
      <c r="DSI23" s="418"/>
      <c r="DSJ23" s="418"/>
      <c r="DSK23" s="418"/>
      <c r="DSL23" s="418"/>
      <c r="DSM23" s="418"/>
      <c r="DSN23" s="418"/>
      <c r="DSO23" s="418"/>
      <c r="DSP23" s="418"/>
      <c r="DSQ23" s="418"/>
      <c r="DSR23" s="418"/>
      <c r="DSS23" s="418"/>
      <c r="DST23" s="418"/>
      <c r="DSU23" s="418"/>
      <c r="DSV23" s="418"/>
      <c r="DSW23" s="418"/>
      <c r="DSX23" s="418"/>
      <c r="DSY23" s="418"/>
      <c r="DSZ23" s="418"/>
      <c r="DTA23" s="418"/>
      <c r="DTB23" s="418"/>
      <c r="DTC23" s="418"/>
      <c r="DTD23" s="418"/>
      <c r="DTE23" s="418"/>
      <c r="DTF23" s="418"/>
      <c r="DTG23" s="418"/>
      <c r="DTH23" s="418"/>
      <c r="DTI23" s="418"/>
      <c r="DTJ23" s="418"/>
      <c r="DTK23" s="418"/>
      <c r="DTL23" s="418"/>
      <c r="DTM23" s="418"/>
      <c r="DTN23" s="418"/>
      <c r="DTO23" s="418"/>
      <c r="DTP23" s="418"/>
      <c r="DTQ23" s="418"/>
      <c r="DTR23" s="418"/>
      <c r="DTS23" s="418"/>
      <c r="DTT23" s="418"/>
      <c r="DTU23" s="418"/>
      <c r="DTV23" s="418"/>
      <c r="DTW23" s="418"/>
      <c r="DTX23" s="418"/>
      <c r="DTY23" s="418"/>
      <c r="DTZ23" s="418"/>
      <c r="DUA23" s="418"/>
      <c r="DUB23" s="418"/>
      <c r="DUC23" s="418"/>
      <c r="DUD23" s="418"/>
      <c r="DUE23" s="418"/>
      <c r="DUF23" s="418"/>
      <c r="DUG23" s="418"/>
      <c r="DUH23" s="418"/>
      <c r="DUI23" s="418"/>
      <c r="DUJ23" s="418"/>
      <c r="DUK23" s="418"/>
      <c r="DUL23" s="418"/>
      <c r="DUM23" s="418"/>
      <c r="DUN23" s="418"/>
      <c r="DUO23" s="418"/>
      <c r="DUP23" s="418"/>
      <c r="DUQ23" s="418"/>
      <c r="DUR23" s="418"/>
      <c r="DUS23" s="418"/>
      <c r="DUT23" s="418"/>
      <c r="DUU23" s="418"/>
      <c r="DUV23" s="418"/>
      <c r="DUW23" s="418"/>
      <c r="DUX23" s="418"/>
      <c r="DUY23" s="418"/>
      <c r="DUZ23" s="418"/>
      <c r="DVA23" s="418"/>
      <c r="DVB23" s="418"/>
      <c r="DVC23" s="418"/>
      <c r="DVD23" s="418"/>
      <c r="DVE23" s="418"/>
      <c r="DVF23" s="418"/>
      <c r="DVG23" s="418"/>
      <c r="DVH23" s="418"/>
      <c r="DVI23" s="418"/>
      <c r="DVJ23" s="418"/>
      <c r="DVK23" s="418"/>
      <c r="DVL23" s="418"/>
      <c r="DVM23" s="418"/>
      <c r="DVN23" s="418"/>
      <c r="DVO23" s="418"/>
      <c r="DVP23" s="418"/>
      <c r="DVQ23" s="418"/>
      <c r="DVR23" s="418"/>
      <c r="DVS23" s="418"/>
      <c r="DVT23" s="418"/>
      <c r="DVU23" s="418"/>
      <c r="DVV23" s="418"/>
      <c r="DVW23" s="418"/>
      <c r="DVX23" s="418"/>
      <c r="DVY23" s="418"/>
      <c r="DVZ23" s="418"/>
      <c r="DWA23" s="418"/>
      <c r="DWB23" s="418"/>
      <c r="DWC23" s="418"/>
      <c r="DWD23" s="418"/>
      <c r="DWE23" s="418"/>
      <c r="DWF23" s="418"/>
      <c r="DWG23" s="418"/>
      <c r="DWH23" s="418"/>
      <c r="DWI23" s="418"/>
      <c r="DWJ23" s="418"/>
      <c r="DWK23" s="418"/>
      <c r="DWL23" s="418"/>
      <c r="DWM23" s="418"/>
      <c r="DWN23" s="418"/>
      <c r="DWO23" s="418"/>
      <c r="DWP23" s="418"/>
      <c r="DWQ23" s="418"/>
      <c r="DWR23" s="418"/>
      <c r="DWS23" s="418"/>
      <c r="DWT23" s="418"/>
      <c r="DWU23" s="418"/>
      <c r="DWV23" s="418"/>
      <c r="DWW23" s="418"/>
      <c r="DWX23" s="418"/>
      <c r="DWY23" s="418"/>
      <c r="DWZ23" s="418"/>
      <c r="DXA23" s="418"/>
      <c r="DXB23" s="418"/>
      <c r="DXC23" s="418"/>
      <c r="DXD23" s="418"/>
      <c r="DXE23" s="418"/>
      <c r="DXF23" s="418"/>
      <c r="DXG23" s="418"/>
      <c r="DXH23" s="418"/>
      <c r="DXI23" s="418"/>
      <c r="DXJ23" s="418"/>
      <c r="DXK23" s="418"/>
      <c r="DXL23" s="418"/>
      <c r="DXM23" s="418"/>
      <c r="DXN23" s="418"/>
      <c r="DXO23" s="418"/>
      <c r="DXP23" s="418"/>
      <c r="DXQ23" s="418"/>
      <c r="DXR23" s="418"/>
      <c r="DXS23" s="418"/>
      <c r="DXT23" s="418"/>
      <c r="DXU23" s="418"/>
      <c r="DXV23" s="418"/>
      <c r="DXW23" s="418"/>
      <c r="DXX23" s="418"/>
      <c r="DXY23" s="418"/>
      <c r="DXZ23" s="418"/>
      <c r="DYA23" s="418"/>
      <c r="DYB23" s="418"/>
      <c r="DYC23" s="418"/>
      <c r="DYD23" s="418"/>
      <c r="DYE23" s="418"/>
      <c r="DYF23" s="418"/>
      <c r="DYG23" s="418"/>
      <c r="DYH23" s="418"/>
      <c r="DYI23" s="418"/>
      <c r="DYJ23" s="418"/>
      <c r="DYK23" s="418"/>
      <c r="DYL23" s="418"/>
      <c r="DYM23" s="418"/>
      <c r="DYN23" s="418"/>
      <c r="DYO23" s="418"/>
      <c r="DYP23" s="418"/>
      <c r="DYQ23" s="418"/>
      <c r="DYR23" s="418"/>
      <c r="DYS23" s="418"/>
      <c r="DYT23" s="418"/>
      <c r="DYU23" s="418"/>
      <c r="DYV23" s="418"/>
      <c r="DYW23" s="418"/>
      <c r="DYX23" s="418"/>
      <c r="DYY23" s="418"/>
      <c r="DYZ23" s="418"/>
      <c r="DZA23" s="418"/>
      <c r="DZB23" s="418"/>
      <c r="DZC23" s="418"/>
      <c r="DZD23" s="418"/>
      <c r="DZE23" s="418"/>
      <c r="DZF23" s="418"/>
      <c r="DZG23" s="418"/>
      <c r="DZH23" s="418"/>
      <c r="DZI23" s="418"/>
      <c r="DZJ23" s="418"/>
      <c r="DZK23" s="418"/>
      <c r="DZL23" s="418"/>
      <c r="DZM23" s="418"/>
      <c r="DZN23" s="418"/>
      <c r="DZO23" s="418"/>
      <c r="DZP23" s="418"/>
      <c r="DZQ23" s="418"/>
      <c r="DZR23" s="418"/>
      <c r="DZS23" s="418"/>
      <c r="DZT23" s="418"/>
      <c r="DZU23" s="418"/>
      <c r="DZV23" s="418"/>
      <c r="DZW23" s="418"/>
      <c r="DZX23" s="418"/>
      <c r="DZY23" s="418"/>
      <c r="DZZ23" s="418"/>
      <c r="EAA23" s="418"/>
      <c r="EAB23" s="418"/>
      <c r="EAC23" s="418"/>
      <c r="EAD23" s="418"/>
      <c r="EAE23" s="418"/>
      <c r="EAF23" s="418"/>
      <c r="EAG23" s="418"/>
      <c r="EAH23" s="418"/>
      <c r="EAI23" s="418"/>
      <c r="EAJ23" s="418"/>
      <c r="EAK23" s="418"/>
      <c r="EAL23" s="418"/>
      <c r="EAM23" s="418"/>
      <c r="EAN23" s="418"/>
      <c r="EAO23" s="418"/>
      <c r="EAP23" s="418"/>
      <c r="EAQ23" s="418"/>
      <c r="EAR23" s="418"/>
      <c r="EAS23" s="418"/>
      <c r="EAT23" s="418"/>
      <c r="EAU23" s="418"/>
      <c r="EAV23" s="418"/>
      <c r="EAW23" s="418"/>
      <c r="EAX23" s="418"/>
      <c r="EAY23" s="418"/>
      <c r="EAZ23" s="418"/>
      <c r="EBA23" s="418"/>
      <c r="EBB23" s="418"/>
      <c r="EBC23" s="418"/>
      <c r="EBD23" s="418"/>
      <c r="EBE23" s="418"/>
      <c r="EBF23" s="418"/>
      <c r="EBG23" s="418"/>
      <c r="EBH23" s="418"/>
      <c r="EBI23" s="418"/>
      <c r="EBJ23" s="418"/>
      <c r="EBK23" s="418"/>
      <c r="EBL23" s="418"/>
      <c r="EBM23" s="418"/>
      <c r="EBN23" s="418"/>
      <c r="EBO23" s="418"/>
      <c r="EBP23" s="418"/>
      <c r="EBQ23" s="418"/>
      <c r="EBR23" s="418"/>
      <c r="EBS23" s="418"/>
      <c r="EBT23" s="418"/>
      <c r="EBU23" s="418"/>
      <c r="EBV23" s="418"/>
      <c r="EBW23" s="418"/>
      <c r="EBX23" s="418"/>
      <c r="EBY23" s="418"/>
      <c r="EBZ23" s="418"/>
      <c r="ECA23" s="418"/>
      <c r="ECB23" s="418"/>
      <c r="ECC23" s="418"/>
      <c r="ECD23" s="418"/>
      <c r="ECE23" s="418"/>
      <c r="ECF23" s="418"/>
      <c r="ECG23" s="418"/>
      <c r="ECH23" s="418"/>
      <c r="ECI23" s="418"/>
      <c r="ECJ23" s="418"/>
      <c r="ECK23" s="418"/>
      <c r="ECL23" s="418"/>
      <c r="ECM23" s="418"/>
      <c r="ECN23" s="418"/>
      <c r="ECO23" s="418"/>
      <c r="ECP23" s="418"/>
      <c r="ECQ23" s="418"/>
      <c r="ECR23" s="418"/>
      <c r="ECS23" s="418"/>
      <c r="ECT23" s="418"/>
      <c r="ECU23" s="418"/>
      <c r="ECV23" s="418"/>
      <c r="ECW23" s="418"/>
      <c r="ECX23" s="418"/>
      <c r="ECY23" s="418"/>
      <c r="ECZ23" s="418"/>
      <c r="EDA23" s="418"/>
      <c r="EDB23" s="418"/>
      <c r="EDC23" s="418"/>
      <c r="EDD23" s="418"/>
      <c r="EDE23" s="418"/>
      <c r="EDF23" s="418"/>
      <c r="EDG23" s="418"/>
      <c r="EDH23" s="418"/>
      <c r="EDI23" s="418"/>
      <c r="EDJ23" s="418"/>
      <c r="EDK23" s="418"/>
      <c r="EDL23" s="418"/>
      <c r="EDM23" s="418"/>
      <c r="EDN23" s="418"/>
      <c r="EDO23" s="418"/>
      <c r="EDP23" s="418"/>
      <c r="EDQ23" s="418"/>
      <c r="EDR23" s="418"/>
      <c r="EDS23" s="418"/>
      <c r="EDT23" s="418"/>
      <c r="EDU23" s="418"/>
      <c r="EDV23" s="418"/>
      <c r="EDW23" s="418"/>
      <c r="EDX23" s="418"/>
      <c r="EDY23" s="418"/>
      <c r="EDZ23" s="418"/>
      <c r="EEA23" s="418"/>
      <c r="EEB23" s="418"/>
      <c r="EEC23" s="418"/>
      <c r="EED23" s="418"/>
      <c r="EEE23" s="418"/>
      <c r="EEF23" s="418"/>
      <c r="EEG23" s="418"/>
      <c r="EEH23" s="418"/>
      <c r="EEI23" s="418"/>
      <c r="EEJ23" s="418"/>
      <c r="EEK23" s="418"/>
      <c r="EEL23" s="418"/>
      <c r="EEM23" s="418"/>
      <c r="EEN23" s="418"/>
      <c r="EEO23" s="418"/>
      <c r="EEP23" s="418"/>
      <c r="EEQ23" s="418"/>
      <c r="EER23" s="418"/>
      <c r="EES23" s="418"/>
      <c r="EET23" s="418"/>
      <c r="EEU23" s="418"/>
      <c r="EEV23" s="418"/>
      <c r="EEW23" s="418"/>
      <c r="EEX23" s="418"/>
      <c r="EEY23" s="418"/>
      <c r="EEZ23" s="418"/>
      <c r="EFA23" s="418"/>
      <c r="EFB23" s="418"/>
      <c r="EFC23" s="418"/>
      <c r="EFD23" s="418"/>
      <c r="EFE23" s="418"/>
      <c r="EFF23" s="418"/>
      <c r="EFG23" s="418"/>
      <c r="EFH23" s="418"/>
      <c r="EFI23" s="418"/>
      <c r="EFJ23" s="418"/>
      <c r="EFK23" s="418"/>
      <c r="EFL23" s="418"/>
      <c r="EFM23" s="418"/>
      <c r="EFN23" s="418"/>
      <c r="EFO23" s="418"/>
      <c r="EFP23" s="418"/>
      <c r="EFQ23" s="418"/>
      <c r="EFR23" s="418"/>
      <c r="EFS23" s="418"/>
      <c r="EFT23" s="418"/>
      <c r="EFU23" s="418"/>
      <c r="EFV23" s="418"/>
      <c r="EFW23" s="418"/>
      <c r="EFX23" s="418"/>
      <c r="EFY23" s="418"/>
      <c r="EFZ23" s="418"/>
      <c r="EGA23" s="418"/>
      <c r="EGB23" s="418"/>
      <c r="EGC23" s="418"/>
      <c r="EGD23" s="418"/>
      <c r="EGE23" s="418"/>
      <c r="EGF23" s="418"/>
      <c r="EGG23" s="418"/>
      <c r="EGH23" s="418"/>
      <c r="EGI23" s="418"/>
      <c r="EGJ23" s="418"/>
      <c r="EGK23" s="418"/>
      <c r="EGL23" s="418"/>
      <c r="EGM23" s="418"/>
      <c r="EGN23" s="418"/>
      <c r="EGO23" s="418"/>
      <c r="EGP23" s="418"/>
      <c r="EGQ23" s="418"/>
      <c r="EGR23" s="418"/>
      <c r="EGS23" s="418"/>
      <c r="EGT23" s="418"/>
      <c r="EGU23" s="418"/>
      <c r="EGV23" s="418"/>
      <c r="EGW23" s="418"/>
      <c r="EGX23" s="418"/>
      <c r="EGY23" s="418"/>
      <c r="EGZ23" s="418"/>
      <c r="EHA23" s="418"/>
      <c r="EHB23" s="418"/>
      <c r="EHC23" s="418"/>
      <c r="EHD23" s="418"/>
      <c r="EHE23" s="418"/>
      <c r="EHF23" s="418"/>
      <c r="EHG23" s="418"/>
      <c r="EHH23" s="418"/>
      <c r="EHI23" s="418"/>
      <c r="EHJ23" s="418"/>
      <c r="EHK23" s="418"/>
      <c r="EHL23" s="418"/>
      <c r="EHM23" s="418"/>
      <c r="EHN23" s="418"/>
      <c r="EHO23" s="418"/>
      <c r="EHP23" s="418"/>
      <c r="EHQ23" s="418"/>
      <c r="EHR23" s="418"/>
      <c r="EHS23" s="418"/>
      <c r="EHT23" s="418"/>
      <c r="EHU23" s="418"/>
      <c r="EHV23" s="418"/>
      <c r="EHW23" s="418"/>
      <c r="EHX23" s="418"/>
      <c r="EHY23" s="418"/>
      <c r="EHZ23" s="418"/>
      <c r="EIA23" s="418"/>
      <c r="EIB23" s="418"/>
      <c r="EIC23" s="418"/>
      <c r="EID23" s="418"/>
      <c r="EIE23" s="418"/>
      <c r="EIF23" s="418"/>
      <c r="EIG23" s="418"/>
      <c r="EIH23" s="418"/>
      <c r="EII23" s="418"/>
      <c r="EIJ23" s="418"/>
      <c r="EIK23" s="418"/>
      <c r="EIL23" s="418"/>
      <c r="EIM23" s="418"/>
      <c r="EIN23" s="418"/>
      <c r="EIO23" s="418"/>
      <c r="EIP23" s="418"/>
      <c r="EIQ23" s="418"/>
      <c r="EIR23" s="418"/>
      <c r="EIS23" s="418"/>
      <c r="EIT23" s="418"/>
      <c r="EIU23" s="418"/>
      <c r="EIV23" s="418"/>
      <c r="EIW23" s="418"/>
      <c r="EIX23" s="418"/>
      <c r="EIY23" s="418"/>
      <c r="EIZ23" s="418"/>
      <c r="EJA23" s="418"/>
      <c r="EJB23" s="418"/>
      <c r="EJC23" s="418"/>
      <c r="EJD23" s="418"/>
      <c r="EJE23" s="418"/>
      <c r="EJF23" s="418"/>
      <c r="EJG23" s="418"/>
      <c r="EJH23" s="418"/>
      <c r="EJI23" s="418"/>
      <c r="EJJ23" s="418"/>
      <c r="EJK23" s="418"/>
      <c r="EJL23" s="418"/>
      <c r="EJM23" s="418"/>
      <c r="EJN23" s="418"/>
      <c r="EJO23" s="418"/>
      <c r="EJP23" s="418"/>
      <c r="EJQ23" s="418"/>
      <c r="EJR23" s="418"/>
      <c r="EJS23" s="418"/>
      <c r="EJT23" s="418"/>
      <c r="EJU23" s="418"/>
      <c r="EJV23" s="418"/>
      <c r="EJW23" s="418"/>
      <c r="EJX23" s="418"/>
      <c r="EJY23" s="418"/>
      <c r="EJZ23" s="418"/>
      <c r="EKA23" s="418"/>
      <c r="EKB23" s="418"/>
      <c r="EKC23" s="418"/>
      <c r="EKD23" s="418"/>
      <c r="EKE23" s="418"/>
      <c r="EKF23" s="418"/>
      <c r="EKG23" s="418"/>
      <c r="EKH23" s="418"/>
      <c r="EKI23" s="418"/>
      <c r="EKJ23" s="418"/>
      <c r="EKK23" s="418"/>
      <c r="EKL23" s="418"/>
      <c r="EKM23" s="418"/>
      <c r="EKN23" s="418"/>
      <c r="EKO23" s="418"/>
      <c r="EKP23" s="418"/>
      <c r="EKQ23" s="418"/>
      <c r="EKR23" s="418"/>
      <c r="EKS23" s="418"/>
      <c r="EKT23" s="418"/>
      <c r="EKU23" s="418"/>
      <c r="EKV23" s="418"/>
      <c r="EKW23" s="418"/>
      <c r="EKX23" s="418"/>
      <c r="EKY23" s="418"/>
      <c r="EKZ23" s="418"/>
      <c r="ELA23" s="418"/>
      <c r="ELB23" s="418"/>
      <c r="ELC23" s="418"/>
      <c r="ELD23" s="418"/>
      <c r="ELE23" s="418"/>
      <c r="ELF23" s="418"/>
      <c r="ELG23" s="418"/>
      <c r="ELH23" s="418"/>
      <c r="ELI23" s="418"/>
      <c r="ELJ23" s="418"/>
      <c r="ELK23" s="418"/>
      <c r="ELL23" s="418"/>
      <c r="ELM23" s="418"/>
      <c r="ELN23" s="418"/>
      <c r="ELO23" s="418"/>
      <c r="ELP23" s="418"/>
      <c r="ELQ23" s="418"/>
      <c r="ELR23" s="418"/>
      <c r="ELS23" s="418"/>
      <c r="ELT23" s="418"/>
      <c r="ELU23" s="418"/>
      <c r="ELV23" s="418"/>
      <c r="ELW23" s="418"/>
      <c r="ELX23" s="418"/>
      <c r="ELY23" s="418"/>
      <c r="ELZ23" s="418"/>
      <c r="EMA23" s="418"/>
      <c r="EMB23" s="418"/>
      <c r="EMC23" s="418"/>
      <c r="EMD23" s="418"/>
      <c r="EME23" s="418"/>
      <c r="EMF23" s="418"/>
      <c r="EMG23" s="418"/>
      <c r="EMH23" s="418"/>
      <c r="EMI23" s="418"/>
      <c r="EMJ23" s="418"/>
      <c r="EMK23" s="418"/>
      <c r="EML23" s="418"/>
      <c r="EMM23" s="418"/>
      <c r="EMN23" s="418"/>
      <c r="EMO23" s="418"/>
      <c r="EMP23" s="418"/>
      <c r="EMQ23" s="418"/>
      <c r="EMR23" s="418"/>
      <c r="EMS23" s="418"/>
      <c r="EMT23" s="418"/>
      <c r="EMU23" s="418"/>
      <c r="EMV23" s="418"/>
      <c r="EMW23" s="418"/>
      <c r="EMX23" s="418"/>
      <c r="EMY23" s="418"/>
      <c r="EMZ23" s="418"/>
      <c r="ENA23" s="418"/>
      <c r="ENB23" s="418"/>
      <c r="ENC23" s="418"/>
      <c r="END23" s="418"/>
      <c r="ENE23" s="418"/>
      <c r="ENF23" s="418"/>
      <c r="ENG23" s="418"/>
      <c r="ENH23" s="418"/>
      <c r="ENI23" s="418"/>
      <c r="ENJ23" s="418"/>
      <c r="ENK23" s="418"/>
      <c r="ENL23" s="418"/>
      <c r="ENM23" s="418"/>
      <c r="ENN23" s="418"/>
      <c r="ENO23" s="418"/>
      <c r="ENP23" s="418"/>
      <c r="ENQ23" s="418"/>
      <c r="ENR23" s="418"/>
      <c r="ENS23" s="418"/>
      <c r="ENT23" s="418"/>
      <c r="ENU23" s="418"/>
      <c r="ENV23" s="418"/>
      <c r="ENW23" s="418"/>
      <c r="ENX23" s="418"/>
      <c r="ENY23" s="418"/>
      <c r="ENZ23" s="418"/>
      <c r="EOA23" s="418"/>
      <c r="EOB23" s="418"/>
      <c r="EOC23" s="418"/>
      <c r="EOD23" s="418"/>
      <c r="EOE23" s="418"/>
      <c r="EOF23" s="418"/>
      <c r="EOG23" s="418"/>
      <c r="EOH23" s="418"/>
      <c r="EOI23" s="418"/>
      <c r="EOJ23" s="418"/>
      <c r="EOK23" s="418"/>
      <c r="EOL23" s="418"/>
      <c r="EOM23" s="418"/>
      <c r="EON23" s="418"/>
      <c r="EOO23" s="418"/>
      <c r="EOP23" s="418"/>
      <c r="EOQ23" s="418"/>
      <c r="EOR23" s="418"/>
      <c r="EOS23" s="418"/>
      <c r="EOT23" s="418"/>
      <c r="EOU23" s="418"/>
      <c r="EOV23" s="418"/>
      <c r="EOW23" s="418"/>
      <c r="EOX23" s="418"/>
      <c r="EOY23" s="418"/>
      <c r="EOZ23" s="418"/>
      <c r="EPA23" s="418"/>
      <c r="EPB23" s="418"/>
      <c r="EPC23" s="418"/>
      <c r="EPD23" s="418"/>
      <c r="EPE23" s="418"/>
      <c r="EPF23" s="418"/>
      <c r="EPG23" s="418"/>
      <c r="EPH23" s="418"/>
      <c r="EPI23" s="418"/>
      <c r="EPJ23" s="418"/>
      <c r="EPK23" s="418"/>
      <c r="EPL23" s="418"/>
      <c r="EPM23" s="418"/>
      <c r="EPN23" s="418"/>
      <c r="EPO23" s="418"/>
      <c r="EPP23" s="418"/>
      <c r="EPQ23" s="418"/>
      <c r="EPR23" s="418"/>
      <c r="EPS23" s="418"/>
      <c r="EPT23" s="418"/>
      <c r="EPU23" s="418"/>
      <c r="EPV23" s="418"/>
      <c r="EPW23" s="418"/>
      <c r="EPX23" s="418"/>
      <c r="EPY23" s="418"/>
      <c r="EPZ23" s="418"/>
      <c r="EQA23" s="418"/>
      <c r="EQB23" s="418"/>
      <c r="EQC23" s="418"/>
      <c r="EQD23" s="418"/>
      <c r="EQE23" s="418"/>
      <c r="EQF23" s="418"/>
      <c r="EQG23" s="418"/>
      <c r="EQH23" s="418"/>
      <c r="EQI23" s="418"/>
      <c r="EQJ23" s="418"/>
      <c r="EQK23" s="418"/>
      <c r="EQL23" s="418"/>
      <c r="EQM23" s="418"/>
      <c r="EQN23" s="418"/>
      <c r="EQO23" s="418"/>
      <c r="EQP23" s="418"/>
      <c r="EQQ23" s="418"/>
      <c r="EQR23" s="418"/>
      <c r="EQS23" s="418"/>
      <c r="EQT23" s="418"/>
      <c r="EQU23" s="418"/>
      <c r="EQV23" s="418"/>
      <c r="EQW23" s="418"/>
      <c r="EQX23" s="418"/>
      <c r="EQY23" s="418"/>
      <c r="EQZ23" s="418"/>
      <c r="ERA23" s="418"/>
      <c r="ERB23" s="418"/>
      <c r="ERC23" s="418"/>
      <c r="ERD23" s="418"/>
      <c r="ERE23" s="418"/>
      <c r="ERF23" s="418"/>
      <c r="ERG23" s="418"/>
      <c r="ERH23" s="418"/>
      <c r="ERI23" s="418"/>
      <c r="ERJ23" s="418"/>
      <c r="ERK23" s="418"/>
      <c r="ERL23" s="418"/>
      <c r="ERM23" s="418"/>
      <c r="ERN23" s="418"/>
      <c r="ERO23" s="418"/>
      <c r="ERP23" s="418"/>
      <c r="ERQ23" s="418"/>
      <c r="ERR23" s="418"/>
      <c r="ERS23" s="418"/>
      <c r="ERT23" s="418"/>
      <c r="ERU23" s="418"/>
      <c r="ERV23" s="418"/>
      <c r="ERW23" s="418"/>
      <c r="ERX23" s="418"/>
      <c r="ERY23" s="418"/>
      <c r="ERZ23" s="418"/>
      <c r="ESA23" s="418"/>
      <c r="ESB23" s="418"/>
      <c r="ESC23" s="418"/>
      <c r="ESD23" s="418"/>
      <c r="ESE23" s="418"/>
      <c r="ESF23" s="418"/>
      <c r="ESG23" s="418"/>
      <c r="ESH23" s="418"/>
      <c r="ESI23" s="418"/>
      <c r="ESJ23" s="418"/>
      <c r="ESK23" s="418"/>
      <c r="ESL23" s="418"/>
      <c r="ESM23" s="418"/>
      <c r="ESN23" s="418"/>
      <c r="ESO23" s="418"/>
      <c r="ESP23" s="418"/>
      <c r="ESQ23" s="418"/>
      <c r="ESR23" s="418"/>
      <c r="ESS23" s="418"/>
      <c r="EST23" s="418"/>
      <c r="ESU23" s="418"/>
      <c r="ESV23" s="418"/>
      <c r="ESW23" s="418"/>
      <c r="ESX23" s="418"/>
      <c r="ESY23" s="418"/>
      <c r="ESZ23" s="418"/>
      <c r="ETA23" s="418"/>
      <c r="ETB23" s="418"/>
      <c r="ETC23" s="418"/>
      <c r="ETD23" s="418"/>
      <c r="ETE23" s="418"/>
      <c r="ETF23" s="418"/>
      <c r="ETG23" s="418"/>
      <c r="ETH23" s="418"/>
      <c r="ETI23" s="418"/>
      <c r="ETJ23" s="418"/>
      <c r="ETK23" s="418"/>
      <c r="ETL23" s="418"/>
      <c r="ETM23" s="418"/>
      <c r="ETN23" s="418"/>
      <c r="ETO23" s="418"/>
      <c r="ETP23" s="418"/>
      <c r="ETQ23" s="418"/>
      <c r="ETR23" s="418"/>
      <c r="ETS23" s="418"/>
      <c r="ETT23" s="418"/>
      <c r="ETU23" s="418"/>
      <c r="ETV23" s="418"/>
      <c r="ETW23" s="418"/>
      <c r="ETX23" s="418"/>
      <c r="ETY23" s="418"/>
      <c r="ETZ23" s="418"/>
      <c r="EUA23" s="418"/>
      <c r="EUB23" s="418"/>
      <c r="EUC23" s="418"/>
      <c r="EUD23" s="418"/>
      <c r="EUE23" s="418"/>
      <c r="EUF23" s="418"/>
      <c r="EUG23" s="418"/>
      <c r="EUH23" s="418"/>
      <c r="EUI23" s="418"/>
      <c r="EUJ23" s="418"/>
      <c r="EUK23" s="418"/>
      <c r="EUL23" s="418"/>
      <c r="EUM23" s="418"/>
      <c r="EUN23" s="418"/>
      <c r="EUO23" s="418"/>
      <c r="EUP23" s="418"/>
      <c r="EUQ23" s="418"/>
      <c r="EUR23" s="418"/>
      <c r="EUS23" s="418"/>
      <c r="EUT23" s="418"/>
      <c r="EUU23" s="418"/>
      <c r="EUV23" s="418"/>
      <c r="EUW23" s="418"/>
      <c r="EUX23" s="418"/>
      <c r="EUY23" s="418"/>
      <c r="EUZ23" s="418"/>
      <c r="EVA23" s="418"/>
      <c r="EVB23" s="418"/>
      <c r="EVC23" s="418"/>
      <c r="EVD23" s="418"/>
      <c r="EVE23" s="418"/>
      <c r="EVF23" s="418"/>
      <c r="EVG23" s="418"/>
      <c r="EVH23" s="418"/>
      <c r="EVI23" s="418"/>
      <c r="EVJ23" s="418"/>
      <c r="EVK23" s="418"/>
      <c r="EVL23" s="418"/>
      <c r="EVM23" s="418"/>
      <c r="EVN23" s="418"/>
      <c r="EVO23" s="418"/>
      <c r="EVP23" s="418"/>
      <c r="EVQ23" s="418"/>
      <c r="EVR23" s="418"/>
      <c r="EVS23" s="418"/>
      <c r="EVT23" s="418"/>
      <c r="EVU23" s="418"/>
      <c r="EVV23" s="418"/>
      <c r="EVW23" s="418"/>
      <c r="EVX23" s="418"/>
      <c r="EVY23" s="418"/>
      <c r="EVZ23" s="418"/>
      <c r="EWA23" s="418"/>
      <c r="EWB23" s="418"/>
      <c r="EWC23" s="418"/>
      <c r="EWD23" s="418"/>
      <c r="EWE23" s="418"/>
      <c r="EWF23" s="418"/>
      <c r="EWG23" s="418"/>
      <c r="EWH23" s="418"/>
      <c r="EWI23" s="418"/>
      <c r="EWJ23" s="418"/>
      <c r="EWK23" s="418"/>
      <c r="EWL23" s="418"/>
      <c r="EWM23" s="418"/>
      <c r="EWN23" s="418"/>
      <c r="EWO23" s="418"/>
      <c r="EWP23" s="418"/>
      <c r="EWQ23" s="418"/>
      <c r="EWR23" s="418"/>
      <c r="EWS23" s="418"/>
      <c r="EWT23" s="418"/>
      <c r="EWU23" s="418"/>
      <c r="EWV23" s="418"/>
      <c r="EWW23" s="418"/>
      <c r="EWX23" s="418"/>
      <c r="EWY23" s="418"/>
      <c r="EWZ23" s="418"/>
      <c r="EXA23" s="418"/>
      <c r="EXB23" s="418"/>
      <c r="EXC23" s="418"/>
      <c r="EXD23" s="418"/>
      <c r="EXE23" s="418"/>
      <c r="EXF23" s="418"/>
      <c r="EXG23" s="418"/>
      <c r="EXH23" s="418"/>
      <c r="EXI23" s="418"/>
      <c r="EXJ23" s="418"/>
      <c r="EXK23" s="418"/>
      <c r="EXL23" s="418"/>
      <c r="EXM23" s="418"/>
      <c r="EXN23" s="418"/>
      <c r="EXO23" s="418"/>
      <c r="EXP23" s="418"/>
      <c r="EXQ23" s="418"/>
      <c r="EXR23" s="418"/>
      <c r="EXS23" s="418"/>
      <c r="EXT23" s="418"/>
      <c r="EXU23" s="418"/>
      <c r="EXV23" s="418"/>
      <c r="EXW23" s="418"/>
      <c r="EXX23" s="418"/>
      <c r="EXY23" s="418"/>
      <c r="EXZ23" s="418"/>
      <c r="EYA23" s="418"/>
      <c r="EYB23" s="418"/>
      <c r="EYC23" s="418"/>
      <c r="EYD23" s="418"/>
      <c r="EYE23" s="418"/>
      <c r="EYF23" s="418"/>
      <c r="EYG23" s="418"/>
      <c r="EYH23" s="418"/>
      <c r="EYI23" s="418"/>
      <c r="EYJ23" s="418"/>
      <c r="EYK23" s="418"/>
      <c r="EYL23" s="418"/>
      <c r="EYM23" s="418"/>
      <c r="EYN23" s="418"/>
      <c r="EYO23" s="418"/>
      <c r="EYP23" s="418"/>
      <c r="EYQ23" s="418"/>
      <c r="EYR23" s="418"/>
      <c r="EYS23" s="418"/>
      <c r="EYT23" s="418"/>
      <c r="EYU23" s="418"/>
      <c r="EYV23" s="418"/>
      <c r="EYW23" s="418"/>
      <c r="EYX23" s="418"/>
      <c r="EYY23" s="418"/>
      <c r="EYZ23" s="418"/>
      <c r="EZA23" s="418"/>
      <c r="EZB23" s="418"/>
      <c r="EZC23" s="418"/>
      <c r="EZD23" s="418"/>
      <c r="EZE23" s="418"/>
      <c r="EZF23" s="418"/>
      <c r="EZG23" s="418"/>
      <c r="EZH23" s="418"/>
      <c r="EZI23" s="418"/>
      <c r="EZJ23" s="418"/>
      <c r="EZK23" s="418"/>
      <c r="EZL23" s="418"/>
      <c r="EZM23" s="418"/>
      <c r="EZN23" s="418"/>
      <c r="EZO23" s="418"/>
      <c r="EZP23" s="418"/>
      <c r="EZQ23" s="418"/>
      <c r="EZR23" s="418"/>
      <c r="EZS23" s="418"/>
      <c r="EZT23" s="418"/>
      <c r="EZU23" s="418"/>
      <c r="EZV23" s="418"/>
      <c r="EZW23" s="418"/>
      <c r="EZX23" s="418"/>
      <c r="EZY23" s="418"/>
      <c r="EZZ23" s="418"/>
      <c r="FAA23" s="418"/>
      <c r="FAB23" s="418"/>
      <c r="FAC23" s="418"/>
      <c r="FAD23" s="418"/>
      <c r="FAE23" s="418"/>
      <c r="FAF23" s="418"/>
      <c r="FAG23" s="418"/>
      <c r="FAH23" s="418"/>
      <c r="FAI23" s="418"/>
      <c r="FAJ23" s="418"/>
      <c r="FAK23" s="418"/>
      <c r="FAL23" s="418"/>
      <c r="FAM23" s="418"/>
      <c r="FAN23" s="418"/>
      <c r="FAO23" s="418"/>
      <c r="FAP23" s="418"/>
      <c r="FAQ23" s="418"/>
      <c r="FAR23" s="418"/>
      <c r="FAS23" s="418"/>
      <c r="FAT23" s="418"/>
      <c r="FAU23" s="418"/>
      <c r="FAV23" s="418"/>
      <c r="FAW23" s="418"/>
      <c r="FAX23" s="418"/>
      <c r="FAY23" s="418"/>
      <c r="FAZ23" s="418"/>
      <c r="FBA23" s="418"/>
      <c r="FBB23" s="418"/>
      <c r="FBC23" s="418"/>
      <c r="FBD23" s="418"/>
      <c r="FBE23" s="418"/>
      <c r="FBF23" s="418"/>
      <c r="FBG23" s="418"/>
      <c r="FBH23" s="418"/>
      <c r="FBI23" s="418"/>
      <c r="FBJ23" s="418"/>
      <c r="FBK23" s="418"/>
      <c r="FBL23" s="418"/>
      <c r="FBM23" s="418"/>
      <c r="FBN23" s="418"/>
      <c r="FBO23" s="418"/>
      <c r="FBP23" s="418"/>
      <c r="FBQ23" s="418"/>
      <c r="FBR23" s="418"/>
      <c r="FBS23" s="418"/>
      <c r="FBT23" s="418"/>
      <c r="FBU23" s="418"/>
      <c r="FBV23" s="418"/>
      <c r="FBW23" s="418"/>
      <c r="FBX23" s="418"/>
      <c r="FBY23" s="418"/>
      <c r="FBZ23" s="418"/>
      <c r="FCA23" s="418"/>
      <c r="FCB23" s="418"/>
      <c r="FCC23" s="418"/>
      <c r="FCD23" s="418"/>
      <c r="FCE23" s="418"/>
      <c r="FCF23" s="418"/>
      <c r="FCG23" s="418"/>
      <c r="FCH23" s="418"/>
      <c r="FCI23" s="418"/>
      <c r="FCJ23" s="418"/>
      <c r="FCK23" s="418"/>
      <c r="FCL23" s="418"/>
      <c r="FCM23" s="418"/>
      <c r="FCN23" s="418"/>
      <c r="FCO23" s="418"/>
      <c r="FCP23" s="418"/>
      <c r="FCQ23" s="418"/>
      <c r="FCR23" s="418"/>
      <c r="FCS23" s="418"/>
      <c r="FCT23" s="418"/>
      <c r="FCU23" s="418"/>
      <c r="FCV23" s="418"/>
      <c r="FCW23" s="418"/>
      <c r="FCX23" s="418"/>
      <c r="FCY23" s="418"/>
      <c r="FCZ23" s="418"/>
      <c r="FDA23" s="418"/>
      <c r="FDB23" s="418"/>
      <c r="FDC23" s="418"/>
      <c r="FDD23" s="418"/>
      <c r="FDE23" s="418"/>
      <c r="FDF23" s="418"/>
      <c r="FDG23" s="418"/>
      <c r="FDH23" s="418"/>
      <c r="FDI23" s="418"/>
      <c r="FDJ23" s="418"/>
      <c r="FDK23" s="418"/>
      <c r="FDL23" s="418"/>
      <c r="FDM23" s="418"/>
      <c r="FDN23" s="418"/>
      <c r="FDO23" s="418"/>
      <c r="FDP23" s="418"/>
      <c r="FDQ23" s="418"/>
      <c r="FDR23" s="418"/>
      <c r="FDS23" s="418"/>
      <c r="FDT23" s="418"/>
      <c r="FDU23" s="418"/>
      <c r="FDV23" s="418"/>
      <c r="FDW23" s="418"/>
      <c r="FDX23" s="418"/>
      <c r="FDY23" s="418"/>
      <c r="FDZ23" s="418"/>
      <c r="FEA23" s="418"/>
      <c r="FEB23" s="418"/>
      <c r="FEC23" s="418"/>
      <c r="FED23" s="418"/>
      <c r="FEE23" s="418"/>
      <c r="FEF23" s="418"/>
      <c r="FEG23" s="418"/>
      <c r="FEH23" s="418"/>
      <c r="FEI23" s="418"/>
      <c r="FEJ23" s="418"/>
      <c r="FEK23" s="418"/>
      <c r="FEL23" s="418"/>
      <c r="FEM23" s="418"/>
      <c r="FEN23" s="418"/>
      <c r="FEO23" s="418"/>
      <c r="FEP23" s="418"/>
      <c r="FEQ23" s="418"/>
      <c r="FER23" s="418"/>
      <c r="FES23" s="418"/>
      <c r="FET23" s="418"/>
      <c r="FEU23" s="418"/>
      <c r="FEV23" s="418"/>
      <c r="FEW23" s="418"/>
      <c r="FEX23" s="418"/>
      <c r="FEY23" s="418"/>
      <c r="FEZ23" s="418"/>
      <c r="FFA23" s="418"/>
      <c r="FFB23" s="418"/>
      <c r="FFC23" s="418"/>
      <c r="FFD23" s="418"/>
      <c r="FFE23" s="418"/>
      <c r="FFF23" s="418"/>
      <c r="FFG23" s="418"/>
      <c r="FFH23" s="418"/>
      <c r="FFI23" s="418"/>
      <c r="FFJ23" s="418"/>
      <c r="FFK23" s="418"/>
      <c r="FFL23" s="418"/>
      <c r="FFM23" s="418"/>
      <c r="FFN23" s="418"/>
      <c r="FFO23" s="418"/>
      <c r="FFP23" s="418"/>
      <c r="FFQ23" s="418"/>
      <c r="FFR23" s="418"/>
      <c r="FFS23" s="418"/>
      <c r="FFT23" s="418"/>
      <c r="FFU23" s="418"/>
      <c r="FFV23" s="418"/>
      <c r="FFW23" s="418"/>
      <c r="FFX23" s="418"/>
      <c r="FFY23" s="418"/>
      <c r="FFZ23" s="418"/>
      <c r="FGA23" s="418"/>
      <c r="FGB23" s="418"/>
      <c r="FGC23" s="418"/>
      <c r="FGD23" s="418"/>
      <c r="FGE23" s="418"/>
      <c r="FGF23" s="418"/>
      <c r="FGG23" s="418"/>
      <c r="FGH23" s="418"/>
      <c r="FGI23" s="418"/>
      <c r="FGJ23" s="418"/>
      <c r="FGK23" s="418"/>
      <c r="FGL23" s="418"/>
      <c r="FGM23" s="418"/>
      <c r="FGN23" s="418"/>
      <c r="FGO23" s="418"/>
      <c r="FGP23" s="418"/>
      <c r="FGQ23" s="418"/>
      <c r="FGR23" s="418"/>
      <c r="FGS23" s="418"/>
      <c r="FGT23" s="418"/>
      <c r="FGU23" s="418"/>
      <c r="FGV23" s="418"/>
      <c r="FGW23" s="418"/>
      <c r="FGX23" s="418"/>
      <c r="FGY23" s="418"/>
      <c r="FGZ23" s="418"/>
      <c r="FHA23" s="418"/>
      <c r="FHB23" s="418"/>
      <c r="FHC23" s="418"/>
      <c r="FHD23" s="418"/>
      <c r="FHE23" s="418"/>
      <c r="FHF23" s="418"/>
      <c r="FHG23" s="418"/>
      <c r="FHH23" s="418"/>
      <c r="FHI23" s="418"/>
      <c r="FHJ23" s="418"/>
      <c r="FHK23" s="418"/>
      <c r="FHL23" s="418"/>
      <c r="FHM23" s="418"/>
      <c r="FHN23" s="418"/>
      <c r="FHO23" s="418"/>
      <c r="FHP23" s="418"/>
      <c r="FHQ23" s="418"/>
      <c r="FHR23" s="418"/>
      <c r="FHS23" s="418"/>
      <c r="FHT23" s="418"/>
      <c r="FHU23" s="418"/>
      <c r="FHV23" s="418"/>
      <c r="FHW23" s="418"/>
      <c r="FHX23" s="418"/>
      <c r="FHY23" s="418"/>
      <c r="FHZ23" s="418"/>
      <c r="FIA23" s="418"/>
      <c r="FIB23" s="418"/>
      <c r="FIC23" s="418"/>
      <c r="FID23" s="418"/>
      <c r="FIE23" s="418"/>
      <c r="FIF23" s="418"/>
      <c r="FIG23" s="418"/>
      <c r="FIH23" s="418"/>
      <c r="FII23" s="418"/>
      <c r="FIJ23" s="418"/>
      <c r="FIK23" s="418"/>
      <c r="FIL23" s="418"/>
      <c r="FIM23" s="418"/>
      <c r="FIN23" s="418"/>
      <c r="FIO23" s="418"/>
      <c r="FIP23" s="418"/>
      <c r="FIQ23" s="418"/>
      <c r="FIR23" s="418"/>
      <c r="FIS23" s="418"/>
      <c r="FIT23" s="418"/>
      <c r="FIU23" s="418"/>
      <c r="FIV23" s="418"/>
      <c r="FIW23" s="418"/>
      <c r="FIX23" s="418"/>
      <c r="FIY23" s="418"/>
      <c r="FIZ23" s="418"/>
      <c r="FJA23" s="418"/>
      <c r="FJB23" s="418"/>
      <c r="FJC23" s="418"/>
      <c r="FJD23" s="418"/>
      <c r="FJE23" s="418"/>
      <c r="FJF23" s="418"/>
      <c r="FJG23" s="418"/>
      <c r="FJH23" s="418"/>
      <c r="FJI23" s="418"/>
      <c r="FJJ23" s="418"/>
      <c r="FJK23" s="418"/>
      <c r="FJL23" s="418"/>
      <c r="FJM23" s="418"/>
      <c r="FJN23" s="418"/>
      <c r="FJO23" s="418"/>
      <c r="FJP23" s="418"/>
      <c r="FJQ23" s="418"/>
      <c r="FJR23" s="418"/>
      <c r="FJS23" s="418"/>
      <c r="FJT23" s="418"/>
      <c r="FJU23" s="418"/>
      <c r="FJV23" s="418"/>
      <c r="FJW23" s="418"/>
      <c r="FJX23" s="418"/>
      <c r="FJY23" s="418"/>
      <c r="FJZ23" s="418"/>
      <c r="FKA23" s="418"/>
      <c r="FKB23" s="418"/>
      <c r="FKC23" s="418"/>
      <c r="FKD23" s="418"/>
      <c r="FKE23" s="418"/>
      <c r="FKF23" s="418"/>
      <c r="FKG23" s="418"/>
      <c r="FKH23" s="418"/>
      <c r="FKI23" s="418"/>
      <c r="FKJ23" s="418"/>
      <c r="FKK23" s="418"/>
      <c r="FKL23" s="418"/>
      <c r="FKM23" s="418"/>
      <c r="FKN23" s="418"/>
      <c r="FKO23" s="418"/>
      <c r="FKP23" s="418"/>
      <c r="FKQ23" s="418"/>
      <c r="FKR23" s="418"/>
      <c r="FKS23" s="418"/>
      <c r="FKT23" s="418"/>
      <c r="FKU23" s="418"/>
      <c r="FKV23" s="418"/>
      <c r="FKW23" s="418"/>
      <c r="FKX23" s="418"/>
      <c r="FKY23" s="418"/>
      <c r="FKZ23" s="418"/>
      <c r="FLA23" s="418"/>
      <c r="FLB23" s="418"/>
      <c r="FLC23" s="418"/>
      <c r="FLD23" s="418"/>
      <c r="FLE23" s="418"/>
      <c r="FLF23" s="418"/>
      <c r="FLG23" s="418"/>
      <c r="FLH23" s="418"/>
      <c r="FLI23" s="418"/>
      <c r="FLJ23" s="418"/>
      <c r="FLK23" s="418"/>
      <c r="FLL23" s="418"/>
      <c r="FLM23" s="418"/>
      <c r="FLN23" s="418"/>
      <c r="FLO23" s="418"/>
      <c r="FLP23" s="418"/>
      <c r="FLQ23" s="418"/>
      <c r="FLR23" s="418"/>
      <c r="FLS23" s="418"/>
      <c r="FLT23" s="418"/>
      <c r="FLU23" s="418"/>
      <c r="FLV23" s="418"/>
      <c r="FLW23" s="418"/>
      <c r="FLX23" s="418"/>
      <c r="FLY23" s="418"/>
      <c r="FLZ23" s="418"/>
      <c r="FMA23" s="418"/>
      <c r="FMB23" s="418"/>
      <c r="FMC23" s="418"/>
      <c r="FMD23" s="418"/>
      <c r="FME23" s="418"/>
      <c r="FMF23" s="418"/>
      <c r="FMG23" s="418"/>
      <c r="FMH23" s="418"/>
      <c r="FMI23" s="418"/>
      <c r="FMJ23" s="418"/>
      <c r="FMK23" s="418"/>
      <c r="FML23" s="418"/>
      <c r="FMM23" s="418"/>
      <c r="FMN23" s="418"/>
      <c r="FMO23" s="418"/>
      <c r="FMP23" s="418"/>
      <c r="FMQ23" s="418"/>
      <c r="FMR23" s="418"/>
      <c r="FMS23" s="418"/>
      <c r="FMT23" s="418"/>
      <c r="FMU23" s="418"/>
      <c r="FMV23" s="418"/>
      <c r="FMW23" s="418"/>
      <c r="FMX23" s="418"/>
      <c r="FMY23" s="418"/>
      <c r="FMZ23" s="418"/>
      <c r="FNA23" s="418"/>
      <c r="FNB23" s="418"/>
      <c r="FNC23" s="418"/>
      <c r="FND23" s="418"/>
      <c r="FNE23" s="418"/>
      <c r="FNF23" s="418"/>
      <c r="FNG23" s="418"/>
      <c r="FNH23" s="418"/>
      <c r="FNI23" s="418"/>
      <c r="FNJ23" s="418"/>
      <c r="FNK23" s="418"/>
      <c r="FNL23" s="418"/>
      <c r="FNM23" s="418"/>
      <c r="FNN23" s="418"/>
      <c r="FNO23" s="418"/>
      <c r="FNP23" s="418"/>
      <c r="FNQ23" s="418"/>
      <c r="FNR23" s="418"/>
      <c r="FNS23" s="418"/>
      <c r="FNT23" s="418"/>
      <c r="FNU23" s="418"/>
      <c r="FNV23" s="418"/>
      <c r="FNW23" s="418"/>
      <c r="FNX23" s="418"/>
      <c r="FNY23" s="418"/>
      <c r="FNZ23" s="418"/>
      <c r="FOA23" s="418"/>
      <c r="FOB23" s="418"/>
      <c r="FOC23" s="418"/>
      <c r="FOD23" s="418"/>
      <c r="FOE23" s="418"/>
      <c r="FOF23" s="418"/>
      <c r="FOG23" s="418"/>
      <c r="FOH23" s="418"/>
      <c r="FOI23" s="418"/>
      <c r="FOJ23" s="418"/>
      <c r="FOK23" s="418"/>
      <c r="FOL23" s="418"/>
      <c r="FOM23" s="418"/>
      <c r="FON23" s="418"/>
      <c r="FOO23" s="418"/>
      <c r="FOP23" s="418"/>
      <c r="FOQ23" s="418"/>
      <c r="FOR23" s="418"/>
      <c r="FOS23" s="418"/>
      <c r="FOT23" s="418"/>
      <c r="FOU23" s="418"/>
      <c r="FOV23" s="418"/>
      <c r="FOW23" s="418"/>
      <c r="FOX23" s="418"/>
      <c r="FOY23" s="418"/>
      <c r="FOZ23" s="418"/>
      <c r="FPA23" s="418"/>
      <c r="FPB23" s="418"/>
      <c r="FPC23" s="418"/>
      <c r="FPD23" s="418"/>
      <c r="FPE23" s="418"/>
      <c r="FPF23" s="418"/>
      <c r="FPG23" s="418"/>
      <c r="FPH23" s="418"/>
      <c r="FPI23" s="418"/>
      <c r="FPJ23" s="418"/>
      <c r="FPK23" s="418"/>
      <c r="FPL23" s="418"/>
      <c r="FPM23" s="418"/>
      <c r="FPN23" s="418"/>
      <c r="FPO23" s="418"/>
      <c r="FPP23" s="418"/>
      <c r="FPQ23" s="418"/>
      <c r="FPR23" s="418"/>
      <c r="FPS23" s="418"/>
      <c r="FPT23" s="418"/>
      <c r="FPU23" s="418"/>
      <c r="FPV23" s="418"/>
      <c r="FPW23" s="418"/>
      <c r="FPX23" s="418"/>
      <c r="FPY23" s="418"/>
      <c r="FPZ23" s="418"/>
      <c r="FQA23" s="418"/>
      <c r="FQB23" s="418"/>
      <c r="FQC23" s="418"/>
      <c r="FQD23" s="418"/>
      <c r="FQE23" s="418"/>
      <c r="FQF23" s="418"/>
      <c r="FQG23" s="418"/>
      <c r="FQH23" s="418"/>
      <c r="FQI23" s="418"/>
      <c r="FQJ23" s="418"/>
      <c r="FQK23" s="418"/>
      <c r="FQL23" s="418"/>
      <c r="FQM23" s="418"/>
      <c r="FQN23" s="418"/>
      <c r="FQO23" s="418"/>
      <c r="FQP23" s="418"/>
      <c r="FQQ23" s="418"/>
      <c r="FQR23" s="418"/>
      <c r="FQS23" s="418"/>
      <c r="FQT23" s="418"/>
      <c r="FQU23" s="418"/>
      <c r="FQV23" s="418"/>
      <c r="FQW23" s="418"/>
      <c r="FQX23" s="418"/>
      <c r="FQY23" s="418"/>
      <c r="FQZ23" s="418"/>
      <c r="FRA23" s="418"/>
      <c r="FRB23" s="418"/>
      <c r="FRC23" s="418"/>
      <c r="FRD23" s="418"/>
      <c r="FRE23" s="418"/>
      <c r="FRF23" s="418"/>
      <c r="FRG23" s="418"/>
      <c r="FRH23" s="418"/>
      <c r="FRI23" s="418"/>
      <c r="FRJ23" s="418"/>
      <c r="FRK23" s="418"/>
      <c r="FRL23" s="418"/>
      <c r="FRM23" s="418"/>
      <c r="FRN23" s="418"/>
      <c r="FRO23" s="418"/>
      <c r="FRP23" s="418"/>
      <c r="FRQ23" s="418"/>
      <c r="FRR23" s="418"/>
      <c r="FRS23" s="418"/>
      <c r="FRT23" s="418"/>
      <c r="FRU23" s="418"/>
      <c r="FRV23" s="418"/>
      <c r="FRW23" s="418"/>
      <c r="FRX23" s="418"/>
      <c r="FRY23" s="418"/>
      <c r="FRZ23" s="418"/>
      <c r="FSA23" s="418"/>
      <c r="FSB23" s="418"/>
      <c r="FSC23" s="418"/>
      <c r="FSD23" s="418"/>
      <c r="FSE23" s="418"/>
      <c r="FSF23" s="418"/>
      <c r="FSG23" s="418"/>
      <c r="FSH23" s="418"/>
      <c r="FSI23" s="418"/>
      <c r="FSJ23" s="418"/>
      <c r="FSK23" s="418"/>
      <c r="FSL23" s="418"/>
      <c r="FSM23" s="418"/>
      <c r="FSN23" s="418"/>
      <c r="FSO23" s="418"/>
      <c r="FSP23" s="418"/>
      <c r="FSQ23" s="418"/>
      <c r="FSR23" s="418"/>
      <c r="FSS23" s="418"/>
      <c r="FST23" s="418"/>
      <c r="FSU23" s="418"/>
      <c r="FSV23" s="418"/>
      <c r="FSW23" s="418"/>
      <c r="FSX23" s="418"/>
      <c r="FSY23" s="418"/>
      <c r="FSZ23" s="418"/>
      <c r="FTA23" s="418"/>
      <c r="FTB23" s="418"/>
      <c r="FTC23" s="418"/>
      <c r="FTD23" s="418"/>
      <c r="FTE23" s="418"/>
      <c r="FTF23" s="418"/>
      <c r="FTG23" s="418"/>
      <c r="FTH23" s="418"/>
      <c r="FTI23" s="418"/>
      <c r="FTJ23" s="418"/>
      <c r="FTK23" s="418"/>
      <c r="FTL23" s="418"/>
      <c r="FTM23" s="418"/>
      <c r="FTN23" s="418"/>
      <c r="FTO23" s="418"/>
      <c r="FTP23" s="418"/>
      <c r="FTQ23" s="418"/>
      <c r="FTR23" s="418"/>
      <c r="FTS23" s="418"/>
      <c r="FTT23" s="418"/>
      <c r="FTU23" s="418"/>
      <c r="FTV23" s="418"/>
      <c r="FTW23" s="418"/>
      <c r="FTX23" s="418"/>
      <c r="FTY23" s="418"/>
      <c r="FTZ23" s="418"/>
      <c r="FUA23" s="418"/>
      <c r="FUB23" s="418"/>
      <c r="FUC23" s="418"/>
      <c r="FUD23" s="418"/>
      <c r="FUE23" s="418"/>
      <c r="FUF23" s="418"/>
      <c r="FUG23" s="418"/>
      <c r="FUH23" s="418"/>
      <c r="FUI23" s="418"/>
      <c r="FUJ23" s="418"/>
      <c r="FUK23" s="418"/>
      <c r="FUL23" s="418"/>
      <c r="FUM23" s="418"/>
      <c r="FUN23" s="418"/>
      <c r="FUO23" s="418"/>
      <c r="FUP23" s="418"/>
      <c r="FUQ23" s="418"/>
      <c r="FUR23" s="418"/>
      <c r="FUS23" s="418"/>
      <c r="FUT23" s="418"/>
      <c r="FUU23" s="418"/>
      <c r="FUV23" s="418"/>
      <c r="FUW23" s="418"/>
      <c r="FUX23" s="418"/>
      <c r="FUY23" s="418"/>
      <c r="FUZ23" s="418"/>
      <c r="FVA23" s="418"/>
      <c r="FVB23" s="418"/>
      <c r="FVC23" s="418"/>
      <c r="FVD23" s="418"/>
      <c r="FVE23" s="418"/>
      <c r="FVF23" s="418"/>
      <c r="FVG23" s="418"/>
      <c r="FVH23" s="418"/>
      <c r="FVI23" s="418"/>
      <c r="FVJ23" s="418"/>
      <c r="FVK23" s="418"/>
      <c r="FVL23" s="418"/>
      <c r="FVM23" s="418"/>
      <c r="FVN23" s="418"/>
      <c r="FVO23" s="418"/>
      <c r="FVP23" s="418"/>
      <c r="FVQ23" s="418"/>
      <c r="FVR23" s="418"/>
      <c r="FVS23" s="418"/>
      <c r="FVT23" s="418"/>
      <c r="FVU23" s="418"/>
      <c r="FVV23" s="418"/>
      <c r="FVW23" s="418"/>
      <c r="FVX23" s="418"/>
      <c r="FVY23" s="418"/>
      <c r="FVZ23" s="418"/>
      <c r="FWA23" s="418"/>
      <c r="FWB23" s="418"/>
      <c r="FWC23" s="418"/>
      <c r="FWD23" s="418"/>
      <c r="FWE23" s="418"/>
      <c r="FWF23" s="418"/>
      <c r="FWG23" s="418"/>
      <c r="FWH23" s="418"/>
      <c r="FWI23" s="418"/>
      <c r="FWJ23" s="418"/>
      <c r="FWK23" s="418"/>
      <c r="FWL23" s="418"/>
      <c r="FWM23" s="418"/>
      <c r="FWN23" s="418"/>
      <c r="FWO23" s="418"/>
      <c r="FWP23" s="418"/>
      <c r="FWQ23" s="418"/>
      <c r="FWR23" s="418"/>
      <c r="FWS23" s="418"/>
      <c r="FWT23" s="418"/>
      <c r="FWU23" s="418"/>
      <c r="FWV23" s="418"/>
      <c r="FWW23" s="418"/>
      <c r="FWX23" s="418"/>
      <c r="FWY23" s="418"/>
      <c r="FWZ23" s="418"/>
      <c r="FXA23" s="418"/>
      <c r="FXB23" s="418"/>
      <c r="FXC23" s="418"/>
      <c r="FXD23" s="418"/>
      <c r="FXE23" s="418"/>
      <c r="FXF23" s="418"/>
      <c r="FXG23" s="418"/>
      <c r="FXH23" s="418"/>
      <c r="FXI23" s="418"/>
      <c r="FXJ23" s="418"/>
      <c r="FXK23" s="418"/>
      <c r="FXL23" s="418"/>
      <c r="FXM23" s="418"/>
      <c r="FXN23" s="418"/>
      <c r="FXO23" s="418"/>
      <c r="FXP23" s="418"/>
      <c r="FXQ23" s="418"/>
      <c r="FXR23" s="418"/>
      <c r="FXS23" s="418"/>
      <c r="FXT23" s="418"/>
      <c r="FXU23" s="418"/>
      <c r="FXV23" s="418"/>
      <c r="FXW23" s="418"/>
      <c r="FXX23" s="418"/>
      <c r="FXY23" s="418"/>
      <c r="FXZ23" s="418"/>
      <c r="FYA23" s="418"/>
      <c r="FYB23" s="418"/>
      <c r="FYC23" s="418"/>
      <c r="FYD23" s="418"/>
      <c r="FYE23" s="418"/>
      <c r="FYF23" s="418"/>
      <c r="FYG23" s="418"/>
      <c r="FYH23" s="418"/>
      <c r="FYI23" s="418"/>
      <c r="FYJ23" s="418"/>
      <c r="FYK23" s="418"/>
      <c r="FYL23" s="418"/>
      <c r="FYM23" s="418"/>
      <c r="FYN23" s="418"/>
      <c r="FYO23" s="418"/>
      <c r="FYP23" s="418"/>
      <c r="FYQ23" s="418"/>
      <c r="FYR23" s="418"/>
      <c r="FYS23" s="418"/>
      <c r="FYT23" s="418"/>
      <c r="FYU23" s="418"/>
      <c r="FYV23" s="418"/>
      <c r="FYW23" s="418"/>
      <c r="FYX23" s="418"/>
      <c r="FYY23" s="418"/>
      <c r="FYZ23" s="418"/>
      <c r="FZA23" s="418"/>
      <c r="FZB23" s="418"/>
      <c r="FZC23" s="418"/>
      <c r="FZD23" s="418"/>
      <c r="FZE23" s="418"/>
      <c r="FZF23" s="418"/>
      <c r="FZG23" s="418"/>
      <c r="FZH23" s="418"/>
      <c r="FZI23" s="418"/>
      <c r="FZJ23" s="418"/>
      <c r="FZK23" s="418"/>
      <c r="FZL23" s="418"/>
      <c r="FZM23" s="418"/>
      <c r="FZN23" s="418"/>
      <c r="FZO23" s="418"/>
      <c r="FZP23" s="418"/>
      <c r="FZQ23" s="418"/>
      <c r="FZR23" s="418"/>
      <c r="FZS23" s="418"/>
      <c r="FZT23" s="418"/>
      <c r="FZU23" s="418"/>
      <c r="FZV23" s="418"/>
      <c r="FZW23" s="418"/>
      <c r="FZX23" s="418"/>
      <c r="FZY23" s="418"/>
      <c r="FZZ23" s="418"/>
      <c r="GAA23" s="418"/>
      <c r="GAB23" s="418"/>
      <c r="GAC23" s="418"/>
      <c r="GAD23" s="418"/>
      <c r="GAE23" s="418"/>
      <c r="GAF23" s="418"/>
      <c r="GAG23" s="418"/>
      <c r="GAH23" s="418"/>
      <c r="GAI23" s="418"/>
      <c r="GAJ23" s="418"/>
      <c r="GAK23" s="418"/>
      <c r="GAL23" s="418"/>
      <c r="GAM23" s="418"/>
      <c r="GAN23" s="418"/>
      <c r="GAO23" s="418"/>
      <c r="GAP23" s="418"/>
      <c r="GAQ23" s="418"/>
      <c r="GAR23" s="418"/>
      <c r="GAS23" s="418"/>
      <c r="GAT23" s="418"/>
      <c r="GAU23" s="418"/>
      <c r="GAV23" s="418"/>
      <c r="GAW23" s="418"/>
      <c r="GAX23" s="418"/>
      <c r="GAY23" s="418"/>
      <c r="GAZ23" s="418"/>
      <c r="GBA23" s="418"/>
      <c r="GBB23" s="418"/>
      <c r="GBC23" s="418"/>
      <c r="GBD23" s="418"/>
      <c r="GBE23" s="418"/>
      <c r="GBF23" s="418"/>
      <c r="GBG23" s="418"/>
      <c r="GBH23" s="418"/>
      <c r="GBI23" s="418"/>
      <c r="GBJ23" s="418"/>
      <c r="GBK23" s="418"/>
      <c r="GBL23" s="418"/>
      <c r="GBM23" s="418"/>
      <c r="GBN23" s="418"/>
      <c r="GBO23" s="418"/>
      <c r="GBP23" s="418"/>
      <c r="GBQ23" s="418"/>
      <c r="GBR23" s="418"/>
      <c r="GBS23" s="418"/>
      <c r="GBT23" s="418"/>
      <c r="GBU23" s="418"/>
      <c r="GBV23" s="418"/>
      <c r="GBW23" s="418"/>
      <c r="GBX23" s="418"/>
      <c r="GBY23" s="418"/>
      <c r="GBZ23" s="418"/>
      <c r="GCA23" s="418"/>
      <c r="GCB23" s="418"/>
      <c r="GCC23" s="418"/>
      <c r="GCD23" s="418"/>
      <c r="GCE23" s="418"/>
      <c r="GCF23" s="418"/>
      <c r="GCG23" s="418"/>
      <c r="GCH23" s="418"/>
      <c r="GCI23" s="418"/>
      <c r="GCJ23" s="418"/>
      <c r="GCK23" s="418"/>
      <c r="GCL23" s="418"/>
      <c r="GCM23" s="418"/>
      <c r="GCN23" s="418"/>
      <c r="GCO23" s="418"/>
      <c r="GCP23" s="418"/>
      <c r="GCQ23" s="418"/>
      <c r="GCR23" s="418"/>
      <c r="GCS23" s="418"/>
      <c r="GCT23" s="418"/>
      <c r="GCU23" s="418"/>
      <c r="GCV23" s="418"/>
      <c r="GCW23" s="418"/>
      <c r="GCX23" s="418"/>
      <c r="GCY23" s="418"/>
      <c r="GCZ23" s="418"/>
      <c r="GDA23" s="418"/>
      <c r="GDB23" s="418"/>
      <c r="GDC23" s="418"/>
      <c r="GDD23" s="418"/>
      <c r="GDE23" s="418"/>
      <c r="GDF23" s="418"/>
      <c r="GDG23" s="418"/>
      <c r="GDH23" s="418"/>
      <c r="GDI23" s="418"/>
      <c r="GDJ23" s="418"/>
      <c r="GDK23" s="418"/>
      <c r="GDL23" s="418"/>
      <c r="GDM23" s="418"/>
      <c r="GDN23" s="418"/>
      <c r="GDO23" s="418"/>
      <c r="GDP23" s="418"/>
      <c r="GDQ23" s="418"/>
      <c r="GDR23" s="418"/>
      <c r="GDS23" s="418"/>
      <c r="GDT23" s="418"/>
      <c r="GDU23" s="418"/>
      <c r="GDV23" s="418"/>
      <c r="GDW23" s="418"/>
      <c r="GDX23" s="418"/>
      <c r="GDY23" s="418"/>
      <c r="GDZ23" s="418"/>
      <c r="GEA23" s="418"/>
      <c r="GEB23" s="418"/>
      <c r="GEC23" s="418"/>
      <c r="GED23" s="418"/>
      <c r="GEE23" s="418"/>
      <c r="GEF23" s="418"/>
      <c r="GEG23" s="418"/>
      <c r="GEH23" s="418"/>
      <c r="GEI23" s="418"/>
      <c r="GEJ23" s="418"/>
      <c r="GEK23" s="418"/>
      <c r="GEL23" s="418"/>
      <c r="GEM23" s="418"/>
      <c r="GEN23" s="418"/>
      <c r="GEO23" s="418"/>
      <c r="GEP23" s="418"/>
      <c r="GEQ23" s="418"/>
      <c r="GER23" s="418"/>
      <c r="GES23" s="418"/>
      <c r="GET23" s="418"/>
      <c r="GEU23" s="418"/>
      <c r="GEV23" s="418"/>
      <c r="GEW23" s="418"/>
      <c r="GEX23" s="418"/>
      <c r="GEY23" s="418"/>
      <c r="GEZ23" s="418"/>
      <c r="GFA23" s="418"/>
      <c r="GFB23" s="418"/>
      <c r="GFC23" s="418"/>
      <c r="GFD23" s="418"/>
      <c r="GFE23" s="418"/>
      <c r="GFF23" s="418"/>
      <c r="GFG23" s="418"/>
      <c r="GFH23" s="418"/>
      <c r="GFI23" s="418"/>
      <c r="GFJ23" s="418"/>
      <c r="GFK23" s="418"/>
      <c r="GFL23" s="418"/>
      <c r="GFM23" s="418"/>
      <c r="GFN23" s="418"/>
      <c r="GFO23" s="418"/>
      <c r="GFP23" s="418"/>
      <c r="GFQ23" s="418"/>
      <c r="GFR23" s="418"/>
      <c r="GFS23" s="418"/>
      <c r="GFT23" s="418"/>
      <c r="GFU23" s="418"/>
      <c r="GFV23" s="418"/>
      <c r="GFW23" s="418"/>
      <c r="GFX23" s="418"/>
      <c r="GFY23" s="418"/>
      <c r="GFZ23" s="418"/>
      <c r="GGA23" s="418"/>
      <c r="GGB23" s="418"/>
      <c r="GGC23" s="418"/>
      <c r="GGD23" s="418"/>
      <c r="GGE23" s="418"/>
      <c r="GGF23" s="418"/>
      <c r="GGG23" s="418"/>
      <c r="GGH23" s="418"/>
      <c r="GGI23" s="418"/>
      <c r="GGJ23" s="418"/>
      <c r="GGK23" s="418"/>
      <c r="GGL23" s="418"/>
      <c r="GGM23" s="418"/>
      <c r="GGN23" s="418"/>
      <c r="GGO23" s="418"/>
      <c r="GGP23" s="418"/>
      <c r="GGQ23" s="418"/>
      <c r="GGR23" s="418"/>
      <c r="GGS23" s="418"/>
      <c r="GGT23" s="418"/>
      <c r="GGU23" s="418"/>
      <c r="GGV23" s="418"/>
      <c r="GGW23" s="418"/>
      <c r="GGX23" s="418"/>
      <c r="GGY23" s="418"/>
      <c r="GGZ23" s="418"/>
      <c r="GHA23" s="418"/>
      <c r="GHB23" s="418"/>
      <c r="GHC23" s="418"/>
      <c r="GHD23" s="418"/>
      <c r="GHE23" s="418"/>
      <c r="GHF23" s="418"/>
      <c r="GHG23" s="418"/>
      <c r="GHH23" s="418"/>
      <c r="GHI23" s="418"/>
      <c r="GHJ23" s="418"/>
      <c r="GHK23" s="418"/>
      <c r="GHL23" s="418"/>
      <c r="GHM23" s="418"/>
      <c r="GHN23" s="418"/>
      <c r="GHO23" s="418"/>
      <c r="GHP23" s="418"/>
      <c r="GHQ23" s="418"/>
      <c r="GHR23" s="418"/>
      <c r="GHS23" s="418"/>
      <c r="GHT23" s="418"/>
      <c r="GHU23" s="418"/>
      <c r="GHV23" s="418"/>
      <c r="GHW23" s="418"/>
      <c r="GHX23" s="418"/>
      <c r="GHY23" s="418"/>
      <c r="GHZ23" s="418"/>
      <c r="GIA23" s="418"/>
      <c r="GIB23" s="418"/>
      <c r="GIC23" s="418"/>
      <c r="GID23" s="418"/>
      <c r="GIE23" s="418"/>
      <c r="GIF23" s="418"/>
      <c r="GIG23" s="418"/>
      <c r="GIH23" s="418"/>
      <c r="GII23" s="418"/>
      <c r="GIJ23" s="418"/>
      <c r="GIK23" s="418"/>
      <c r="GIL23" s="418"/>
      <c r="GIM23" s="418"/>
      <c r="GIN23" s="418"/>
      <c r="GIO23" s="418"/>
      <c r="GIP23" s="418"/>
      <c r="GIQ23" s="418"/>
      <c r="GIR23" s="418"/>
      <c r="GIS23" s="418"/>
      <c r="GIT23" s="418"/>
      <c r="GIU23" s="418"/>
      <c r="GIV23" s="418"/>
      <c r="GIW23" s="418"/>
      <c r="GIX23" s="418"/>
      <c r="GIY23" s="418"/>
      <c r="GIZ23" s="418"/>
      <c r="GJA23" s="418"/>
      <c r="GJB23" s="418"/>
      <c r="GJC23" s="418"/>
      <c r="GJD23" s="418"/>
      <c r="GJE23" s="418"/>
      <c r="GJF23" s="418"/>
      <c r="GJG23" s="418"/>
      <c r="GJH23" s="418"/>
      <c r="GJI23" s="418"/>
      <c r="GJJ23" s="418"/>
      <c r="GJK23" s="418"/>
      <c r="GJL23" s="418"/>
      <c r="GJM23" s="418"/>
      <c r="GJN23" s="418"/>
      <c r="GJO23" s="418"/>
      <c r="GJP23" s="418"/>
      <c r="GJQ23" s="418"/>
      <c r="GJR23" s="418"/>
      <c r="GJS23" s="418"/>
      <c r="GJT23" s="418"/>
      <c r="GJU23" s="418"/>
      <c r="GJV23" s="418"/>
      <c r="GJW23" s="418"/>
      <c r="GJX23" s="418"/>
      <c r="GJY23" s="418"/>
      <c r="GJZ23" s="418"/>
      <c r="GKA23" s="418"/>
      <c r="GKB23" s="418"/>
      <c r="GKC23" s="418"/>
      <c r="GKD23" s="418"/>
      <c r="GKE23" s="418"/>
      <c r="GKF23" s="418"/>
      <c r="GKG23" s="418"/>
      <c r="GKH23" s="418"/>
      <c r="GKI23" s="418"/>
      <c r="GKJ23" s="418"/>
      <c r="GKK23" s="418"/>
      <c r="GKL23" s="418"/>
      <c r="GKM23" s="418"/>
      <c r="GKN23" s="418"/>
      <c r="GKO23" s="418"/>
      <c r="GKP23" s="418"/>
      <c r="GKQ23" s="418"/>
      <c r="GKR23" s="418"/>
      <c r="GKS23" s="418"/>
      <c r="GKT23" s="418"/>
      <c r="GKU23" s="418"/>
      <c r="GKV23" s="418"/>
      <c r="GKW23" s="418"/>
      <c r="GKX23" s="418"/>
      <c r="GKY23" s="418"/>
      <c r="GKZ23" s="418"/>
      <c r="GLA23" s="418"/>
      <c r="GLB23" s="418"/>
      <c r="GLC23" s="418"/>
      <c r="GLD23" s="418"/>
      <c r="GLE23" s="418"/>
      <c r="GLF23" s="418"/>
      <c r="GLG23" s="418"/>
      <c r="GLH23" s="418"/>
      <c r="GLI23" s="418"/>
      <c r="GLJ23" s="418"/>
      <c r="GLK23" s="418"/>
      <c r="GLL23" s="418"/>
      <c r="GLM23" s="418"/>
      <c r="GLN23" s="418"/>
      <c r="GLO23" s="418"/>
      <c r="GLP23" s="418"/>
      <c r="GLQ23" s="418"/>
      <c r="GLR23" s="418"/>
      <c r="GLS23" s="418"/>
      <c r="GLT23" s="418"/>
      <c r="GLU23" s="418"/>
      <c r="GLV23" s="418"/>
      <c r="GLW23" s="418"/>
      <c r="GLX23" s="418"/>
      <c r="GLY23" s="418"/>
      <c r="GLZ23" s="418"/>
      <c r="GMA23" s="418"/>
      <c r="GMB23" s="418"/>
      <c r="GMC23" s="418"/>
      <c r="GMD23" s="418"/>
      <c r="GME23" s="418"/>
      <c r="GMF23" s="418"/>
      <c r="GMG23" s="418"/>
      <c r="GMH23" s="418"/>
      <c r="GMI23" s="418"/>
      <c r="GMJ23" s="418"/>
      <c r="GMK23" s="418"/>
      <c r="GML23" s="418"/>
      <c r="GMM23" s="418"/>
      <c r="GMN23" s="418"/>
      <c r="GMO23" s="418"/>
      <c r="GMP23" s="418"/>
      <c r="GMQ23" s="418"/>
      <c r="GMR23" s="418"/>
      <c r="GMS23" s="418"/>
      <c r="GMT23" s="418"/>
      <c r="GMU23" s="418"/>
      <c r="GMV23" s="418"/>
      <c r="GMW23" s="418"/>
      <c r="GMX23" s="418"/>
      <c r="GMY23" s="418"/>
      <c r="GMZ23" s="418"/>
      <c r="GNA23" s="418"/>
      <c r="GNB23" s="418"/>
      <c r="GNC23" s="418"/>
      <c r="GND23" s="418"/>
      <c r="GNE23" s="418"/>
      <c r="GNF23" s="418"/>
      <c r="GNG23" s="418"/>
      <c r="GNH23" s="418"/>
      <c r="GNI23" s="418"/>
      <c r="GNJ23" s="418"/>
      <c r="GNK23" s="418"/>
      <c r="GNL23" s="418"/>
      <c r="GNM23" s="418"/>
      <c r="GNN23" s="418"/>
      <c r="GNO23" s="418"/>
      <c r="GNP23" s="418"/>
      <c r="GNQ23" s="418"/>
      <c r="GNR23" s="418"/>
      <c r="GNS23" s="418"/>
      <c r="GNT23" s="418"/>
      <c r="GNU23" s="418"/>
      <c r="GNV23" s="418"/>
      <c r="GNW23" s="418"/>
      <c r="GNX23" s="418"/>
      <c r="GNY23" s="418"/>
      <c r="GNZ23" s="418"/>
      <c r="GOA23" s="418"/>
      <c r="GOB23" s="418"/>
      <c r="GOC23" s="418"/>
      <c r="GOD23" s="418"/>
      <c r="GOE23" s="418"/>
      <c r="GOF23" s="418"/>
      <c r="GOG23" s="418"/>
      <c r="GOH23" s="418"/>
      <c r="GOI23" s="418"/>
      <c r="GOJ23" s="418"/>
      <c r="GOK23" s="418"/>
      <c r="GOL23" s="418"/>
      <c r="GOM23" s="418"/>
      <c r="GON23" s="418"/>
      <c r="GOO23" s="418"/>
      <c r="GOP23" s="418"/>
      <c r="GOQ23" s="418"/>
      <c r="GOR23" s="418"/>
      <c r="GOS23" s="418"/>
      <c r="GOT23" s="418"/>
      <c r="GOU23" s="418"/>
      <c r="GOV23" s="418"/>
      <c r="GOW23" s="418"/>
      <c r="GOX23" s="418"/>
      <c r="GOY23" s="418"/>
      <c r="GOZ23" s="418"/>
      <c r="GPA23" s="418"/>
      <c r="GPB23" s="418"/>
      <c r="GPC23" s="418"/>
      <c r="GPD23" s="418"/>
      <c r="GPE23" s="418"/>
      <c r="GPF23" s="418"/>
      <c r="GPG23" s="418"/>
      <c r="GPH23" s="418"/>
      <c r="GPI23" s="418"/>
      <c r="GPJ23" s="418"/>
      <c r="GPK23" s="418"/>
      <c r="GPL23" s="418"/>
      <c r="GPM23" s="418"/>
      <c r="GPN23" s="418"/>
      <c r="GPO23" s="418"/>
      <c r="GPP23" s="418"/>
      <c r="GPQ23" s="418"/>
      <c r="GPR23" s="418"/>
      <c r="GPS23" s="418"/>
      <c r="GPT23" s="418"/>
      <c r="GPU23" s="418"/>
      <c r="GPV23" s="418"/>
      <c r="GPW23" s="418"/>
      <c r="GPX23" s="418"/>
      <c r="GPY23" s="418"/>
      <c r="GPZ23" s="418"/>
      <c r="GQA23" s="418"/>
      <c r="GQB23" s="418"/>
      <c r="GQC23" s="418"/>
      <c r="GQD23" s="418"/>
      <c r="GQE23" s="418"/>
      <c r="GQF23" s="418"/>
      <c r="GQG23" s="418"/>
      <c r="GQH23" s="418"/>
      <c r="GQI23" s="418"/>
      <c r="GQJ23" s="418"/>
      <c r="GQK23" s="418"/>
      <c r="GQL23" s="418"/>
      <c r="GQM23" s="418"/>
      <c r="GQN23" s="418"/>
      <c r="GQO23" s="418"/>
      <c r="GQP23" s="418"/>
      <c r="GQQ23" s="418"/>
      <c r="GQR23" s="418"/>
      <c r="GQS23" s="418"/>
      <c r="GQT23" s="418"/>
      <c r="GQU23" s="418"/>
      <c r="GQV23" s="418"/>
      <c r="GQW23" s="418"/>
      <c r="GQX23" s="418"/>
      <c r="GQY23" s="418"/>
      <c r="GQZ23" s="418"/>
      <c r="GRA23" s="418"/>
      <c r="GRB23" s="418"/>
      <c r="GRC23" s="418"/>
      <c r="GRD23" s="418"/>
      <c r="GRE23" s="418"/>
      <c r="GRF23" s="418"/>
      <c r="GRG23" s="418"/>
      <c r="GRH23" s="418"/>
      <c r="GRI23" s="418"/>
      <c r="GRJ23" s="418"/>
      <c r="GRK23" s="418"/>
      <c r="GRL23" s="418"/>
      <c r="GRM23" s="418"/>
      <c r="GRN23" s="418"/>
      <c r="GRO23" s="418"/>
      <c r="GRP23" s="418"/>
      <c r="GRQ23" s="418"/>
      <c r="GRR23" s="418"/>
      <c r="GRS23" s="418"/>
      <c r="GRT23" s="418"/>
      <c r="GRU23" s="418"/>
      <c r="GRV23" s="418"/>
      <c r="GRW23" s="418"/>
      <c r="GRX23" s="418"/>
      <c r="GRY23" s="418"/>
      <c r="GRZ23" s="418"/>
      <c r="GSA23" s="418"/>
      <c r="GSB23" s="418"/>
      <c r="GSC23" s="418"/>
      <c r="GSD23" s="418"/>
      <c r="GSE23" s="418"/>
      <c r="GSF23" s="418"/>
      <c r="GSG23" s="418"/>
      <c r="GSH23" s="418"/>
      <c r="GSI23" s="418"/>
      <c r="GSJ23" s="418"/>
      <c r="GSK23" s="418"/>
      <c r="GSL23" s="418"/>
      <c r="GSM23" s="418"/>
      <c r="GSN23" s="418"/>
      <c r="GSO23" s="418"/>
      <c r="GSP23" s="418"/>
      <c r="GSQ23" s="418"/>
      <c r="GSR23" s="418"/>
      <c r="GSS23" s="418"/>
      <c r="GST23" s="418"/>
      <c r="GSU23" s="418"/>
      <c r="GSV23" s="418"/>
      <c r="GSW23" s="418"/>
      <c r="GSX23" s="418"/>
      <c r="GSY23" s="418"/>
      <c r="GSZ23" s="418"/>
      <c r="GTA23" s="418"/>
      <c r="GTB23" s="418"/>
      <c r="GTC23" s="418"/>
      <c r="GTD23" s="418"/>
      <c r="GTE23" s="418"/>
      <c r="GTF23" s="418"/>
      <c r="GTG23" s="418"/>
      <c r="GTH23" s="418"/>
      <c r="GTI23" s="418"/>
      <c r="GTJ23" s="418"/>
      <c r="GTK23" s="418"/>
      <c r="GTL23" s="418"/>
      <c r="GTM23" s="418"/>
      <c r="GTN23" s="418"/>
      <c r="GTO23" s="418"/>
      <c r="GTP23" s="418"/>
      <c r="GTQ23" s="418"/>
      <c r="GTR23" s="418"/>
      <c r="GTS23" s="418"/>
      <c r="GTT23" s="418"/>
      <c r="GTU23" s="418"/>
      <c r="GTV23" s="418"/>
      <c r="GTW23" s="418"/>
      <c r="GTX23" s="418"/>
      <c r="GTY23" s="418"/>
      <c r="GTZ23" s="418"/>
      <c r="GUA23" s="418"/>
      <c r="GUB23" s="418"/>
      <c r="GUC23" s="418"/>
      <c r="GUD23" s="418"/>
      <c r="GUE23" s="418"/>
      <c r="GUF23" s="418"/>
      <c r="GUG23" s="418"/>
      <c r="GUH23" s="418"/>
      <c r="GUI23" s="418"/>
      <c r="GUJ23" s="418"/>
      <c r="GUK23" s="418"/>
      <c r="GUL23" s="418"/>
      <c r="GUM23" s="418"/>
      <c r="GUN23" s="418"/>
      <c r="GUO23" s="418"/>
      <c r="GUP23" s="418"/>
      <c r="GUQ23" s="418"/>
      <c r="GUR23" s="418"/>
      <c r="GUS23" s="418"/>
      <c r="GUT23" s="418"/>
      <c r="GUU23" s="418"/>
      <c r="GUV23" s="418"/>
      <c r="GUW23" s="418"/>
      <c r="GUX23" s="418"/>
      <c r="GUY23" s="418"/>
      <c r="GUZ23" s="418"/>
      <c r="GVA23" s="418"/>
      <c r="GVB23" s="418"/>
      <c r="GVC23" s="418"/>
      <c r="GVD23" s="418"/>
      <c r="GVE23" s="418"/>
      <c r="GVF23" s="418"/>
      <c r="GVG23" s="418"/>
      <c r="GVH23" s="418"/>
      <c r="GVI23" s="418"/>
      <c r="GVJ23" s="418"/>
      <c r="GVK23" s="418"/>
      <c r="GVL23" s="418"/>
      <c r="GVM23" s="418"/>
      <c r="GVN23" s="418"/>
      <c r="GVO23" s="418"/>
      <c r="GVP23" s="418"/>
      <c r="GVQ23" s="418"/>
      <c r="GVR23" s="418"/>
      <c r="GVS23" s="418"/>
      <c r="GVT23" s="418"/>
      <c r="GVU23" s="418"/>
      <c r="GVV23" s="418"/>
      <c r="GVW23" s="418"/>
      <c r="GVX23" s="418"/>
      <c r="GVY23" s="418"/>
      <c r="GVZ23" s="418"/>
      <c r="GWA23" s="418"/>
      <c r="GWB23" s="418"/>
      <c r="GWC23" s="418"/>
      <c r="GWD23" s="418"/>
      <c r="GWE23" s="418"/>
      <c r="GWF23" s="418"/>
      <c r="GWG23" s="418"/>
      <c r="GWH23" s="418"/>
      <c r="GWI23" s="418"/>
      <c r="GWJ23" s="418"/>
      <c r="GWK23" s="418"/>
      <c r="GWL23" s="418"/>
      <c r="GWM23" s="418"/>
      <c r="GWN23" s="418"/>
      <c r="GWO23" s="418"/>
      <c r="GWP23" s="418"/>
      <c r="GWQ23" s="418"/>
      <c r="GWR23" s="418"/>
      <c r="GWS23" s="418"/>
      <c r="GWT23" s="418"/>
      <c r="GWU23" s="418"/>
      <c r="GWV23" s="418"/>
      <c r="GWW23" s="418"/>
      <c r="GWX23" s="418"/>
      <c r="GWY23" s="418"/>
      <c r="GWZ23" s="418"/>
      <c r="GXA23" s="418"/>
      <c r="GXB23" s="418"/>
      <c r="GXC23" s="418"/>
      <c r="GXD23" s="418"/>
      <c r="GXE23" s="418"/>
      <c r="GXF23" s="418"/>
      <c r="GXG23" s="418"/>
      <c r="GXH23" s="418"/>
      <c r="GXI23" s="418"/>
      <c r="GXJ23" s="418"/>
      <c r="GXK23" s="418"/>
      <c r="GXL23" s="418"/>
      <c r="GXM23" s="418"/>
      <c r="GXN23" s="418"/>
      <c r="GXO23" s="418"/>
      <c r="GXP23" s="418"/>
      <c r="GXQ23" s="418"/>
      <c r="GXR23" s="418"/>
      <c r="GXS23" s="418"/>
      <c r="GXT23" s="418"/>
      <c r="GXU23" s="418"/>
      <c r="GXV23" s="418"/>
      <c r="GXW23" s="418"/>
      <c r="GXX23" s="418"/>
      <c r="GXY23" s="418"/>
      <c r="GXZ23" s="418"/>
      <c r="GYA23" s="418"/>
      <c r="GYB23" s="418"/>
      <c r="GYC23" s="418"/>
      <c r="GYD23" s="418"/>
      <c r="GYE23" s="418"/>
      <c r="GYF23" s="418"/>
      <c r="GYG23" s="418"/>
      <c r="GYH23" s="418"/>
      <c r="GYI23" s="418"/>
      <c r="GYJ23" s="418"/>
      <c r="GYK23" s="418"/>
      <c r="GYL23" s="418"/>
      <c r="GYM23" s="418"/>
      <c r="GYN23" s="418"/>
      <c r="GYO23" s="418"/>
      <c r="GYP23" s="418"/>
      <c r="GYQ23" s="418"/>
      <c r="GYR23" s="418"/>
      <c r="GYS23" s="418"/>
      <c r="GYT23" s="418"/>
      <c r="GYU23" s="418"/>
      <c r="GYV23" s="418"/>
      <c r="GYW23" s="418"/>
      <c r="GYX23" s="418"/>
      <c r="GYY23" s="418"/>
      <c r="GYZ23" s="418"/>
      <c r="GZA23" s="418"/>
      <c r="GZB23" s="418"/>
      <c r="GZC23" s="418"/>
      <c r="GZD23" s="418"/>
      <c r="GZE23" s="418"/>
      <c r="GZF23" s="418"/>
      <c r="GZG23" s="418"/>
      <c r="GZH23" s="418"/>
      <c r="GZI23" s="418"/>
      <c r="GZJ23" s="418"/>
      <c r="GZK23" s="418"/>
      <c r="GZL23" s="418"/>
      <c r="GZM23" s="418"/>
      <c r="GZN23" s="418"/>
      <c r="GZO23" s="418"/>
      <c r="GZP23" s="418"/>
      <c r="GZQ23" s="418"/>
      <c r="GZR23" s="418"/>
      <c r="GZS23" s="418"/>
      <c r="GZT23" s="418"/>
      <c r="GZU23" s="418"/>
      <c r="GZV23" s="418"/>
      <c r="GZW23" s="418"/>
      <c r="GZX23" s="418"/>
      <c r="GZY23" s="418"/>
      <c r="GZZ23" s="418"/>
      <c r="HAA23" s="418"/>
      <c r="HAB23" s="418"/>
      <c r="HAC23" s="418"/>
      <c r="HAD23" s="418"/>
      <c r="HAE23" s="418"/>
      <c r="HAF23" s="418"/>
      <c r="HAG23" s="418"/>
      <c r="HAH23" s="418"/>
      <c r="HAI23" s="418"/>
      <c r="HAJ23" s="418"/>
      <c r="HAK23" s="418"/>
      <c r="HAL23" s="418"/>
      <c r="HAM23" s="418"/>
      <c r="HAN23" s="418"/>
      <c r="HAO23" s="418"/>
      <c r="HAP23" s="418"/>
      <c r="HAQ23" s="418"/>
      <c r="HAR23" s="418"/>
      <c r="HAS23" s="418"/>
      <c r="HAT23" s="418"/>
      <c r="HAU23" s="418"/>
      <c r="HAV23" s="418"/>
      <c r="HAW23" s="418"/>
      <c r="HAX23" s="418"/>
      <c r="HAY23" s="418"/>
      <c r="HAZ23" s="418"/>
      <c r="HBA23" s="418"/>
      <c r="HBB23" s="418"/>
      <c r="HBC23" s="418"/>
      <c r="HBD23" s="418"/>
      <c r="HBE23" s="418"/>
      <c r="HBF23" s="418"/>
      <c r="HBG23" s="418"/>
      <c r="HBH23" s="418"/>
      <c r="HBI23" s="418"/>
      <c r="HBJ23" s="418"/>
      <c r="HBK23" s="418"/>
      <c r="HBL23" s="418"/>
      <c r="HBM23" s="418"/>
      <c r="HBN23" s="418"/>
      <c r="HBO23" s="418"/>
      <c r="HBP23" s="418"/>
      <c r="HBQ23" s="418"/>
      <c r="HBR23" s="418"/>
      <c r="HBS23" s="418"/>
      <c r="HBT23" s="418"/>
      <c r="HBU23" s="418"/>
      <c r="HBV23" s="418"/>
      <c r="HBW23" s="418"/>
      <c r="HBX23" s="418"/>
      <c r="HBY23" s="418"/>
      <c r="HBZ23" s="418"/>
      <c r="HCA23" s="418"/>
      <c r="HCB23" s="418"/>
      <c r="HCC23" s="418"/>
      <c r="HCD23" s="418"/>
      <c r="HCE23" s="418"/>
      <c r="HCF23" s="418"/>
      <c r="HCG23" s="418"/>
      <c r="HCH23" s="418"/>
      <c r="HCI23" s="418"/>
      <c r="HCJ23" s="418"/>
      <c r="HCK23" s="418"/>
      <c r="HCL23" s="418"/>
      <c r="HCM23" s="418"/>
      <c r="HCN23" s="418"/>
      <c r="HCO23" s="418"/>
      <c r="HCP23" s="418"/>
      <c r="HCQ23" s="418"/>
      <c r="HCR23" s="418"/>
      <c r="HCS23" s="418"/>
      <c r="HCT23" s="418"/>
      <c r="HCU23" s="418"/>
      <c r="HCV23" s="418"/>
      <c r="HCW23" s="418"/>
      <c r="HCX23" s="418"/>
      <c r="HCY23" s="418"/>
      <c r="HCZ23" s="418"/>
      <c r="HDA23" s="418"/>
      <c r="HDB23" s="418"/>
      <c r="HDC23" s="418"/>
      <c r="HDD23" s="418"/>
      <c r="HDE23" s="418"/>
      <c r="HDF23" s="418"/>
      <c r="HDG23" s="418"/>
      <c r="HDH23" s="418"/>
      <c r="HDI23" s="418"/>
      <c r="HDJ23" s="418"/>
      <c r="HDK23" s="418"/>
      <c r="HDL23" s="418"/>
      <c r="HDM23" s="418"/>
      <c r="HDN23" s="418"/>
      <c r="HDO23" s="418"/>
      <c r="HDP23" s="418"/>
      <c r="HDQ23" s="418"/>
      <c r="HDR23" s="418"/>
      <c r="HDS23" s="418"/>
      <c r="HDT23" s="418"/>
      <c r="HDU23" s="418"/>
      <c r="HDV23" s="418"/>
      <c r="HDW23" s="418"/>
      <c r="HDX23" s="418"/>
      <c r="HDY23" s="418"/>
      <c r="HDZ23" s="418"/>
      <c r="HEA23" s="418"/>
      <c r="HEB23" s="418"/>
      <c r="HEC23" s="418"/>
      <c r="HED23" s="418"/>
      <c r="HEE23" s="418"/>
      <c r="HEF23" s="418"/>
      <c r="HEG23" s="418"/>
      <c r="HEH23" s="418"/>
      <c r="HEI23" s="418"/>
      <c r="HEJ23" s="418"/>
      <c r="HEK23" s="418"/>
      <c r="HEL23" s="418"/>
      <c r="HEM23" s="418"/>
      <c r="HEN23" s="418"/>
      <c r="HEO23" s="418"/>
      <c r="HEP23" s="418"/>
      <c r="HEQ23" s="418"/>
      <c r="HER23" s="418"/>
      <c r="HES23" s="418"/>
      <c r="HET23" s="418"/>
      <c r="HEU23" s="418"/>
      <c r="HEV23" s="418"/>
      <c r="HEW23" s="418"/>
      <c r="HEX23" s="418"/>
      <c r="HEY23" s="418"/>
      <c r="HEZ23" s="418"/>
      <c r="HFA23" s="418"/>
      <c r="HFB23" s="418"/>
      <c r="HFC23" s="418"/>
      <c r="HFD23" s="418"/>
      <c r="HFE23" s="418"/>
      <c r="HFF23" s="418"/>
      <c r="HFG23" s="418"/>
      <c r="HFH23" s="418"/>
      <c r="HFI23" s="418"/>
      <c r="HFJ23" s="418"/>
      <c r="HFK23" s="418"/>
      <c r="HFL23" s="418"/>
      <c r="HFM23" s="418"/>
      <c r="HFN23" s="418"/>
      <c r="HFO23" s="418"/>
      <c r="HFP23" s="418"/>
      <c r="HFQ23" s="418"/>
      <c r="HFR23" s="418"/>
      <c r="HFS23" s="418"/>
      <c r="HFT23" s="418"/>
      <c r="HFU23" s="418"/>
      <c r="HFV23" s="418"/>
      <c r="HFW23" s="418"/>
      <c r="HFX23" s="418"/>
      <c r="HFY23" s="418"/>
      <c r="HFZ23" s="418"/>
      <c r="HGA23" s="418"/>
      <c r="HGB23" s="418"/>
      <c r="HGC23" s="418"/>
      <c r="HGD23" s="418"/>
      <c r="HGE23" s="418"/>
      <c r="HGF23" s="418"/>
      <c r="HGG23" s="418"/>
      <c r="HGH23" s="418"/>
      <c r="HGI23" s="418"/>
      <c r="HGJ23" s="418"/>
      <c r="HGK23" s="418"/>
      <c r="HGL23" s="418"/>
      <c r="HGM23" s="418"/>
      <c r="HGN23" s="418"/>
      <c r="HGO23" s="418"/>
      <c r="HGP23" s="418"/>
      <c r="HGQ23" s="418"/>
      <c r="HGR23" s="418"/>
      <c r="HGS23" s="418"/>
      <c r="HGT23" s="418"/>
      <c r="HGU23" s="418"/>
      <c r="HGV23" s="418"/>
      <c r="HGW23" s="418"/>
      <c r="HGX23" s="418"/>
      <c r="HGY23" s="418"/>
      <c r="HGZ23" s="418"/>
      <c r="HHA23" s="418"/>
      <c r="HHB23" s="418"/>
      <c r="HHC23" s="418"/>
      <c r="HHD23" s="418"/>
      <c r="HHE23" s="418"/>
      <c r="HHF23" s="418"/>
      <c r="HHG23" s="418"/>
      <c r="HHH23" s="418"/>
      <c r="HHI23" s="418"/>
      <c r="HHJ23" s="418"/>
      <c r="HHK23" s="418"/>
      <c r="HHL23" s="418"/>
      <c r="HHM23" s="418"/>
      <c r="HHN23" s="418"/>
      <c r="HHO23" s="418"/>
      <c r="HHP23" s="418"/>
      <c r="HHQ23" s="418"/>
      <c r="HHR23" s="418"/>
      <c r="HHS23" s="418"/>
      <c r="HHT23" s="418"/>
      <c r="HHU23" s="418"/>
      <c r="HHV23" s="418"/>
      <c r="HHW23" s="418"/>
      <c r="HHX23" s="418"/>
      <c r="HHY23" s="418"/>
      <c r="HHZ23" s="418"/>
      <c r="HIA23" s="418"/>
      <c r="HIB23" s="418"/>
      <c r="HIC23" s="418"/>
      <c r="HID23" s="418"/>
      <c r="HIE23" s="418"/>
      <c r="HIF23" s="418"/>
      <c r="HIG23" s="418"/>
      <c r="HIH23" s="418"/>
      <c r="HII23" s="418"/>
      <c r="HIJ23" s="418"/>
      <c r="HIK23" s="418"/>
      <c r="HIL23" s="418"/>
      <c r="HIM23" s="418"/>
      <c r="HIN23" s="418"/>
      <c r="HIO23" s="418"/>
      <c r="HIP23" s="418"/>
      <c r="HIQ23" s="418"/>
      <c r="HIR23" s="418"/>
      <c r="HIS23" s="418"/>
      <c r="HIT23" s="418"/>
      <c r="HIU23" s="418"/>
      <c r="HIV23" s="418"/>
      <c r="HIW23" s="418"/>
      <c r="HIX23" s="418"/>
      <c r="HIY23" s="418"/>
      <c r="HIZ23" s="418"/>
      <c r="HJA23" s="418"/>
      <c r="HJB23" s="418"/>
      <c r="HJC23" s="418"/>
      <c r="HJD23" s="418"/>
      <c r="HJE23" s="418"/>
      <c r="HJF23" s="418"/>
      <c r="HJG23" s="418"/>
      <c r="HJH23" s="418"/>
      <c r="HJI23" s="418"/>
      <c r="HJJ23" s="418"/>
      <c r="HJK23" s="418"/>
      <c r="HJL23" s="418"/>
      <c r="HJM23" s="418"/>
      <c r="HJN23" s="418"/>
      <c r="HJO23" s="418"/>
      <c r="HJP23" s="418"/>
      <c r="HJQ23" s="418"/>
      <c r="HJR23" s="418"/>
      <c r="HJS23" s="418"/>
      <c r="HJT23" s="418"/>
      <c r="HJU23" s="418"/>
      <c r="HJV23" s="418"/>
      <c r="HJW23" s="418"/>
      <c r="HJX23" s="418"/>
      <c r="HJY23" s="418"/>
      <c r="HJZ23" s="418"/>
      <c r="HKA23" s="418"/>
      <c r="HKB23" s="418"/>
      <c r="HKC23" s="418"/>
      <c r="HKD23" s="418"/>
      <c r="HKE23" s="418"/>
      <c r="HKF23" s="418"/>
      <c r="HKG23" s="418"/>
      <c r="HKH23" s="418"/>
      <c r="HKI23" s="418"/>
      <c r="HKJ23" s="418"/>
      <c r="HKK23" s="418"/>
      <c r="HKL23" s="418"/>
      <c r="HKM23" s="418"/>
      <c r="HKN23" s="418"/>
      <c r="HKO23" s="418"/>
      <c r="HKP23" s="418"/>
      <c r="HKQ23" s="418"/>
      <c r="HKR23" s="418"/>
      <c r="HKS23" s="418"/>
      <c r="HKT23" s="418"/>
      <c r="HKU23" s="418"/>
      <c r="HKV23" s="418"/>
      <c r="HKW23" s="418"/>
      <c r="HKX23" s="418"/>
      <c r="HKY23" s="418"/>
      <c r="HKZ23" s="418"/>
      <c r="HLA23" s="418"/>
      <c r="HLB23" s="418"/>
      <c r="HLC23" s="418"/>
      <c r="HLD23" s="418"/>
      <c r="HLE23" s="418"/>
      <c r="HLF23" s="418"/>
      <c r="HLG23" s="418"/>
      <c r="HLH23" s="418"/>
      <c r="HLI23" s="418"/>
      <c r="HLJ23" s="418"/>
      <c r="HLK23" s="418"/>
      <c r="HLL23" s="418"/>
      <c r="HLM23" s="418"/>
      <c r="HLN23" s="418"/>
      <c r="HLO23" s="418"/>
      <c r="HLP23" s="418"/>
      <c r="HLQ23" s="418"/>
      <c r="HLR23" s="418"/>
      <c r="HLS23" s="418"/>
      <c r="HLT23" s="418"/>
      <c r="HLU23" s="418"/>
      <c r="HLV23" s="418"/>
      <c r="HLW23" s="418"/>
      <c r="HLX23" s="418"/>
      <c r="HLY23" s="418"/>
      <c r="HLZ23" s="418"/>
      <c r="HMA23" s="418"/>
      <c r="HMB23" s="418"/>
      <c r="HMC23" s="418"/>
      <c r="HMD23" s="418"/>
      <c r="HME23" s="418"/>
      <c r="HMF23" s="418"/>
      <c r="HMG23" s="418"/>
      <c r="HMH23" s="418"/>
      <c r="HMI23" s="418"/>
      <c r="HMJ23" s="418"/>
      <c r="HMK23" s="418"/>
      <c r="HML23" s="418"/>
      <c r="HMM23" s="418"/>
      <c r="HMN23" s="418"/>
      <c r="HMO23" s="418"/>
      <c r="HMP23" s="418"/>
      <c r="HMQ23" s="418"/>
      <c r="HMR23" s="418"/>
      <c r="HMS23" s="418"/>
      <c r="HMT23" s="418"/>
      <c r="HMU23" s="418"/>
      <c r="HMV23" s="418"/>
      <c r="HMW23" s="418"/>
      <c r="HMX23" s="418"/>
      <c r="HMY23" s="418"/>
      <c r="HMZ23" s="418"/>
      <c r="HNA23" s="418"/>
      <c r="HNB23" s="418"/>
      <c r="HNC23" s="418"/>
      <c r="HND23" s="418"/>
      <c r="HNE23" s="418"/>
      <c r="HNF23" s="418"/>
      <c r="HNG23" s="418"/>
      <c r="HNH23" s="418"/>
      <c r="HNI23" s="418"/>
      <c r="HNJ23" s="418"/>
      <c r="HNK23" s="418"/>
      <c r="HNL23" s="418"/>
      <c r="HNM23" s="418"/>
      <c r="HNN23" s="418"/>
      <c r="HNO23" s="418"/>
      <c r="HNP23" s="418"/>
      <c r="HNQ23" s="418"/>
      <c r="HNR23" s="418"/>
      <c r="HNS23" s="418"/>
      <c r="HNT23" s="418"/>
      <c r="HNU23" s="418"/>
      <c r="HNV23" s="418"/>
      <c r="HNW23" s="418"/>
      <c r="HNX23" s="418"/>
      <c r="HNY23" s="418"/>
      <c r="HNZ23" s="418"/>
      <c r="HOA23" s="418"/>
      <c r="HOB23" s="418"/>
      <c r="HOC23" s="418"/>
      <c r="HOD23" s="418"/>
      <c r="HOE23" s="418"/>
      <c r="HOF23" s="418"/>
      <c r="HOG23" s="418"/>
      <c r="HOH23" s="418"/>
      <c r="HOI23" s="418"/>
      <c r="HOJ23" s="418"/>
      <c r="HOK23" s="418"/>
      <c r="HOL23" s="418"/>
      <c r="HOM23" s="418"/>
      <c r="HON23" s="418"/>
      <c r="HOO23" s="418"/>
      <c r="HOP23" s="418"/>
      <c r="HOQ23" s="418"/>
      <c r="HOR23" s="418"/>
      <c r="HOS23" s="418"/>
      <c r="HOT23" s="418"/>
      <c r="HOU23" s="418"/>
      <c r="HOV23" s="418"/>
      <c r="HOW23" s="418"/>
      <c r="HOX23" s="418"/>
      <c r="HOY23" s="418"/>
      <c r="HOZ23" s="418"/>
      <c r="HPA23" s="418"/>
      <c r="HPB23" s="418"/>
      <c r="HPC23" s="418"/>
      <c r="HPD23" s="418"/>
      <c r="HPE23" s="418"/>
      <c r="HPF23" s="418"/>
      <c r="HPG23" s="418"/>
      <c r="HPH23" s="418"/>
      <c r="HPI23" s="418"/>
      <c r="HPJ23" s="418"/>
      <c r="HPK23" s="418"/>
      <c r="HPL23" s="418"/>
      <c r="HPM23" s="418"/>
      <c r="HPN23" s="418"/>
      <c r="HPO23" s="418"/>
      <c r="HPP23" s="418"/>
      <c r="HPQ23" s="418"/>
      <c r="HPR23" s="418"/>
      <c r="HPS23" s="418"/>
      <c r="HPT23" s="418"/>
      <c r="HPU23" s="418"/>
      <c r="HPV23" s="418"/>
      <c r="HPW23" s="418"/>
      <c r="HPX23" s="418"/>
      <c r="HPY23" s="418"/>
      <c r="HPZ23" s="418"/>
      <c r="HQA23" s="418"/>
      <c r="HQB23" s="418"/>
      <c r="HQC23" s="418"/>
      <c r="HQD23" s="418"/>
      <c r="HQE23" s="418"/>
      <c r="HQF23" s="418"/>
      <c r="HQG23" s="418"/>
      <c r="HQH23" s="418"/>
      <c r="HQI23" s="418"/>
      <c r="HQJ23" s="418"/>
      <c r="HQK23" s="418"/>
      <c r="HQL23" s="418"/>
      <c r="HQM23" s="418"/>
      <c r="HQN23" s="418"/>
      <c r="HQO23" s="418"/>
      <c r="HQP23" s="418"/>
      <c r="HQQ23" s="418"/>
      <c r="HQR23" s="418"/>
      <c r="HQS23" s="418"/>
      <c r="HQT23" s="418"/>
      <c r="HQU23" s="418"/>
      <c r="HQV23" s="418"/>
      <c r="HQW23" s="418"/>
      <c r="HQX23" s="418"/>
      <c r="HQY23" s="418"/>
      <c r="HQZ23" s="418"/>
      <c r="HRA23" s="418"/>
      <c r="HRB23" s="418"/>
      <c r="HRC23" s="418"/>
      <c r="HRD23" s="418"/>
      <c r="HRE23" s="418"/>
      <c r="HRF23" s="418"/>
      <c r="HRG23" s="418"/>
      <c r="HRH23" s="418"/>
      <c r="HRI23" s="418"/>
      <c r="HRJ23" s="418"/>
      <c r="HRK23" s="418"/>
      <c r="HRL23" s="418"/>
      <c r="HRM23" s="418"/>
      <c r="HRN23" s="418"/>
      <c r="HRO23" s="418"/>
      <c r="HRP23" s="418"/>
      <c r="HRQ23" s="418"/>
      <c r="HRR23" s="418"/>
      <c r="HRS23" s="418"/>
      <c r="HRT23" s="418"/>
      <c r="HRU23" s="418"/>
      <c r="HRV23" s="418"/>
      <c r="HRW23" s="418"/>
      <c r="HRX23" s="418"/>
      <c r="HRY23" s="418"/>
      <c r="HRZ23" s="418"/>
      <c r="HSA23" s="418"/>
      <c r="HSB23" s="418"/>
      <c r="HSC23" s="418"/>
      <c r="HSD23" s="418"/>
      <c r="HSE23" s="418"/>
      <c r="HSF23" s="418"/>
      <c r="HSG23" s="418"/>
      <c r="HSH23" s="418"/>
      <c r="HSI23" s="418"/>
      <c r="HSJ23" s="418"/>
      <c r="HSK23" s="418"/>
      <c r="HSL23" s="418"/>
      <c r="HSM23" s="418"/>
      <c r="HSN23" s="418"/>
      <c r="HSO23" s="418"/>
      <c r="HSP23" s="418"/>
      <c r="HSQ23" s="418"/>
      <c r="HSR23" s="418"/>
      <c r="HSS23" s="418"/>
      <c r="HST23" s="418"/>
      <c r="HSU23" s="418"/>
      <c r="HSV23" s="418"/>
      <c r="HSW23" s="418"/>
      <c r="HSX23" s="418"/>
      <c r="HSY23" s="418"/>
      <c r="HSZ23" s="418"/>
      <c r="HTA23" s="418"/>
      <c r="HTB23" s="418"/>
      <c r="HTC23" s="418"/>
      <c r="HTD23" s="418"/>
      <c r="HTE23" s="418"/>
      <c r="HTF23" s="418"/>
      <c r="HTG23" s="418"/>
      <c r="HTH23" s="418"/>
      <c r="HTI23" s="418"/>
      <c r="HTJ23" s="418"/>
      <c r="HTK23" s="418"/>
      <c r="HTL23" s="418"/>
      <c r="HTM23" s="418"/>
      <c r="HTN23" s="418"/>
      <c r="HTO23" s="418"/>
      <c r="HTP23" s="418"/>
      <c r="HTQ23" s="418"/>
      <c r="HTR23" s="418"/>
      <c r="HTS23" s="418"/>
      <c r="HTT23" s="418"/>
      <c r="HTU23" s="418"/>
      <c r="HTV23" s="418"/>
      <c r="HTW23" s="418"/>
      <c r="HTX23" s="418"/>
      <c r="HTY23" s="418"/>
      <c r="HTZ23" s="418"/>
      <c r="HUA23" s="418"/>
      <c r="HUB23" s="418"/>
      <c r="HUC23" s="418"/>
      <c r="HUD23" s="418"/>
      <c r="HUE23" s="418"/>
      <c r="HUF23" s="418"/>
      <c r="HUG23" s="418"/>
      <c r="HUH23" s="418"/>
      <c r="HUI23" s="418"/>
      <c r="HUJ23" s="418"/>
      <c r="HUK23" s="418"/>
      <c r="HUL23" s="418"/>
      <c r="HUM23" s="418"/>
      <c r="HUN23" s="418"/>
      <c r="HUO23" s="418"/>
      <c r="HUP23" s="418"/>
      <c r="HUQ23" s="418"/>
      <c r="HUR23" s="418"/>
      <c r="HUS23" s="418"/>
      <c r="HUT23" s="418"/>
      <c r="HUU23" s="418"/>
      <c r="HUV23" s="418"/>
      <c r="HUW23" s="418"/>
      <c r="HUX23" s="418"/>
      <c r="HUY23" s="418"/>
      <c r="HUZ23" s="418"/>
      <c r="HVA23" s="418"/>
      <c r="HVB23" s="418"/>
      <c r="HVC23" s="418"/>
      <c r="HVD23" s="418"/>
      <c r="HVE23" s="418"/>
      <c r="HVF23" s="418"/>
      <c r="HVG23" s="418"/>
      <c r="HVH23" s="418"/>
      <c r="HVI23" s="418"/>
      <c r="HVJ23" s="418"/>
      <c r="HVK23" s="418"/>
      <c r="HVL23" s="418"/>
      <c r="HVM23" s="418"/>
      <c r="HVN23" s="418"/>
      <c r="HVO23" s="418"/>
      <c r="HVP23" s="418"/>
      <c r="HVQ23" s="418"/>
      <c r="HVR23" s="418"/>
      <c r="HVS23" s="418"/>
      <c r="HVT23" s="418"/>
      <c r="HVU23" s="418"/>
      <c r="HVV23" s="418"/>
      <c r="HVW23" s="418"/>
      <c r="HVX23" s="418"/>
      <c r="HVY23" s="418"/>
      <c r="HVZ23" s="418"/>
      <c r="HWA23" s="418"/>
      <c r="HWB23" s="418"/>
      <c r="HWC23" s="418"/>
      <c r="HWD23" s="418"/>
      <c r="HWE23" s="418"/>
      <c r="HWF23" s="418"/>
      <c r="HWG23" s="418"/>
      <c r="HWH23" s="418"/>
      <c r="HWI23" s="418"/>
      <c r="HWJ23" s="418"/>
      <c r="HWK23" s="418"/>
      <c r="HWL23" s="418"/>
      <c r="HWM23" s="418"/>
      <c r="HWN23" s="418"/>
      <c r="HWO23" s="418"/>
      <c r="HWP23" s="418"/>
      <c r="HWQ23" s="418"/>
      <c r="HWR23" s="418"/>
      <c r="HWS23" s="418"/>
      <c r="HWT23" s="418"/>
      <c r="HWU23" s="418"/>
      <c r="HWV23" s="418"/>
      <c r="HWW23" s="418"/>
      <c r="HWX23" s="418"/>
      <c r="HWY23" s="418"/>
      <c r="HWZ23" s="418"/>
      <c r="HXA23" s="418"/>
      <c r="HXB23" s="418"/>
      <c r="HXC23" s="418"/>
      <c r="HXD23" s="418"/>
      <c r="HXE23" s="418"/>
      <c r="HXF23" s="418"/>
      <c r="HXG23" s="418"/>
      <c r="HXH23" s="418"/>
      <c r="HXI23" s="418"/>
      <c r="HXJ23" s="418"/>
      <c r="HXK23" s="418"/>
      <c r="HXL23" s="418"/>
      <c r="HXM23" s="418"/>
      <c r="HXN23" s="418"/>
      <c r="HXO23" s="418"/>
      <c r="HXP23" s="418"/>
      <c r="HXQ23" s="418"/>
      <c r="HXR23" s="418"/>
      <c r="HXS23" s="418"/>
      <c r="HXT23" s="418"/>
      <c r="HXU23" s="418"/>
      <c r="HXV23" s="418"/>
      <c r="HXW23" s="418"/>
      <c r="HXX23" s="418"/>
      <c r="HXY23" s="418"/>
      <c r="HXZ23" s="418"/>
      <c r="HYA23" s="418"/>
      <c r="HYB23" s="418"/>
      <c r="HYC23" s="418"/>
      <c r="HYD23" s="418"/>
      <c r="HYE23" s="418"/>
      <c r="HYF23" s="418"/>
      <c r="HYG23" s="418"/>
      <c r="HYH23" s="418"/>
      <c r="HYI23" s="418"/>
      <c r="HYJ23" s="418"/>
      <c r="HYK23" s="418"/>
      <c r="HYL23" s="418"/>
      <c r="HYM23" s="418"/>
      <c r="HYN23" s="418"/>
      <c r="HYO23" s="418"/>
      <c r="HYP23" s="418"/>
      <c r="HYQ23" s="418"/>
      <c r="HYR23" s="418"/>
      <c r="HYS23" s="418"/>
      <c r="HYT23" s="418"/>
      <c r="HYU23" s="418"/>
      <c r="HYV23" s="418"/>
      <c r="HYW23" s="418"/>
      <c r="HYX23" s="418"/>
      <c r="HYY23" s="418"/>
      <c r="HYZ23" s="418"/>
      <c r="HZA23" s="418"/>
      <c r="HZB23" s="418"/>
      <c r="HZC23" s="418"/>
      <c r="HZD23" s="418"/>
      <c r="HZE23" s="418"/>
      <c r="HZF23" s="418"/>
      <c r="HZG23" s="418"/>
      <c r="HZH23" s="418"/>
      <c r="HZI23" s="418"/>
      <c r="HZJ23" s="418"/>
      <c r="HZK23" s="418"/>
      <c r="HZL23" s="418"/>
      <c r="HZM23" s="418"/>
      <c r="HZN23" s="418"/>
      <c r="HZO23" s="418"/>
      <c r="HZP23" s="418"/>
      <c r="HZQ23" s="418"/>
      <c r="HZR23" s="418"/>
      <c r="HZS23" s="418"/>
      <c r="HZT23" s="418"/>
      <c r="HZU23" s="418"/>
      <c r="HZV23" s="418"/>
      <c r="HZW23" s="418"/>
      <c r="HZX23" s="418"/>
      <c r="HZY23" s="418"/>
      <c r="HZZ23" s="418"/>
      <c r="IAA23" s="418"/>
      <c r="IAB23" s="418"/>
      <c r="IAC23" s="418"/>
      <c r="IAD23" s="418"/>
      <c r="IAE23" s="418"/>
      <c r="IAF23" s="418"/>
      <c r="IAG23" s="418"/>
      <c r="IAH23" s="418"/>
      <c r="IAI23" s="418"/>
      <c r="IAJ23" s="418"/>
      <c r="IAK23" s="418"/>
      <c r="IAL23" s="418"/>
      <c r="IAM23" s="418"/>
      <c r="IAN23" s="418"/>
      <c r="IAO23" s="418"/>
      <c r="IAP23" s="418"/>
      <c r="IAQ23" s="418"/>
      <c r="IAR23" s="418"/>
      <c r="IAS23" s="418"/>
      <c r="IAT23" s="418"/>
      <c r="IAU23" s="418"/>
      <c r="IAV23" s="418"/>
      <c r="IAW23" s="418"/>
      <c r="IAX23" s="418"/>
      <c r="IAY23" s="418"/>
      <c r="IAZ23" s="418"/>
      <c r="IBA23" s="418"/>
      <c r="IBB23" s="418"/>
      <c r="IBC23" s="418"/>
      <c r="IBD23" s="418"/>
      <c r="IBE23" s="418"/>
      <c r="IBF23" s="418"/>
      <c r="IBG23" s="418"/>
      <c r="IBH23" s="418"/>
      <c r="IBI23" s="418"/>
      <c r="IBJ23" s="418"/>
      <c r="IBK23" s="418"/>
      <c r="IBL23" s="418"/>
      <c r="IBM23" s="418"/>
      <c r="IBN23" s="418"/>
      <c r="IBO23" s="418"/>
      <c r="IBP23" s="418"/>
      <c r="IBQ23" s="418"/>
      <c r="IBR23" s="418"/>
      <c r="IBS23" s="418"/>
      <c r="IBT23" s="418"/>
      <c r="IBU23" s="418"/>
      <c r="IBV23" s="418"/>
      <c r="IBW23" s="418"/>
      <c r="IBX23" s="418"/>
      <c r="IBY23" s="418"/>
      <c r="IBZ23" s="418"/>
      <c r="ICA23" s="418"/>
      <c r="ICB23" s="418"/>
      <c r="ICC23" s="418"/>
      <c r="ICD23" s="418"/>
      <c r="ICE23" s="418"/>
      <c r="ICF23" s="418"/>
      <c r="ICG23" s="418"/>
      <c r="ICH23" s="418"/>
      <c r="ICI23" s="418"/>
      <c r="ICJ23" s="418"/>
      <c r="ICK23" s="418"/>
      <c r="ICL23" s="418"/>
      <c r="ICM23" s="418"/>
      <c r="ICN23" s="418"/>
      <c r="ICO23" s="418"/>
      <c r="ICP23" s="418"/>
      <c r="ICQ23" s="418"/>
      <c r="ICR23" s="418"/>
      <c r="ICS23" s="418"/>
      <c r="ICT23" s="418"/>
      <c r="ICU23" s="418"/>
      <c r="ICV23" s="418"/>
      <c r="ICW23" s="418"/>
      <c r="ICX23" s="418"/>
      <c r="ICY23" s="418"/>
      <c r="ICZ23" s="418"/>
      <c r="IDA23" s="418"/>
      <c r="IDB23" s="418"/>
      <c r="IDC23" s="418"/>
      <c r="IDD23" s="418"/>
      <c r="IDE23" s="418"/>
      <c r="IDF23" s="418"/>
      <c r="IDG23" s="418"/>
      <c r="IDH23" s="418"/>
      <c r="IDI23" s="418"/>
      <c r="IDJ23" s="418"/>
      <c r="IDK23" s="418"/>
      <c r="IDL23" s="418"/>
      <c r="IDM23" s="418"/>
      <c r="IDN23" s="418"/>
      <c r="IDO23" s="418"/>
      <c r="IDP23" s="418"/>
      <c r="IDQ23" s="418"/>
      <c r="IDR23" s="418"/>
      <c r="IDS23" s="418"/>
      <c r="IDT23" s="418"/>
      <c r="IDU23" s="418"/>
      <c r="IDV23" s="418"/>
      <c r="IDW23" s="418"/>
      <c r="IDX23" s="418"/>
      <c r="IDY23" s="418"/>
      <c r="IDZ23" s="418"/>
      <c r="IEA23" s="418"/>
      <c r="IEB23" s="418"/>
      <c r="IEC23" s="418"/>
      <c r="IED23" s="418"/>
      <c r="IEE23" s="418"/>
      <c r="IEF23" s="418"/>
      <c r="IEG23" s="418"/>
      <c r="IEH23" s="418"/>
      <c r="IEI23" s="418"/>
      <c r="IEJ23" s="418"/>
      <c r="IEK23" s="418"/>
      <c r="IEL23" s="418"/>
      <c r="IEM23" s="418"/>
      <c r="IEN23" s="418"/>
      <c r="IEO23" s="418"/>
      <c r="IEP23" s="418"/>
      <c r="IEQ23" s="418"/>
      <c r="IER23" s="418"/>
      <c r="IES23" s="418"/>
      <c r="IET23" s="418"/>
      <c r="IEU23" s="418"/>
      <c r="IEV23" s="418"/>
      <c r="IEW23" s="418"/>
      <c r="IEX23" s="418"/>
      <c r="IEY23" s="418"/>
      <c r="IEZ23" s="418"/>
      <c r="IFA23" s="418"/>
      <c r="IFB23" s="418"/>
      <c r="IFC23" s="418"/>
      <c r="IFD23" s="418"/>
      <c r="IFE23" s="418"/>
      <c r="IFF23" s="418"/>
      <c r="IFG23" s="418"/>
      <c r="IFH23" s="418"/>
      <c r="IFI23" s="418"/>
      <c r="IFJ23" s="418"/>
      <c r="IFK23" s="418"/>
      <c r="IFL23" s="418"/>
      <c r="IFM23" s="418"/>
      <c r="IFN23" s="418"/>
      <c r="IFO23" s="418"/>
      <c r="IFP23" s="418"/>
      <c r="IFQ23" s="418"/>
      <c r="IFR23" s="418"/>
      <c r="IFS23" s="418"/>
      <c r="IFT23" s="418"/>
      <c r="IFU23" s="418"/>
      <c r="IFV23" s="418"/>
      <c r="IFW23" s="418"/>
      <c r="IFX23" s="418"/>
      <c r="IFY23" s="418"/>
      <c r="IFZ23" s="418"/>
      <c r="IGA23" s="418"/>
      <c r="IGB23" s="418"/>
      <c r="IGC23" s="418"/>
      <c r="IGD23" s="418"/>
      <c r="IGE23" s="418"/>
      <c r="IGF23" s="418"/>
      <c r="IGG23" s="418"/>
      <c r="IGH23" s="418"/>
      <c r="IGI23" s="418"/>
      <c r="IGJ23" s="418"/>
      <c r="IGK23" s="418"/>
      <c r="IGL23" s="418"/>
      <c r="IGM23" s="418"/>
      <c r="IGN23" s="418"/>
      <c r="IGO23" s="418"/>
      <c r="IGP23" s="418"/>
      <c r="IGQ23" s="418"/>
      <c r="IGR23" s="418"/>
      <c r="IGS23" s="418"/>
      <c r="IGT23" s="418"/>
      <c r="IGU23" s="418"/>
      <c r="IGV23" s="418"/>
      <c r="IGW23" s="418"/>
      <c r="IGX23" s="418"/>
      <c r="IGY23" s="418"/>
      <c r="IGZ23" s="418"/>
      <c r="IHA23" s="418"/>
      <c r="IHB23" s="418"/>
      <c r="IHC23" s="418"/>
      <c r="IHD23" s="418"/>
      <c r="IHE23" s="418"/>
      <c r="IHF23" s="418"/>
      <c r="IHG23" s="418"/>
      <c r="IHH23" s="418"/>
      <c r="IHI23" s="418"/>
      <c r="IHJ23" s="418"/>
      <c r="IHK23" s="418"/>
      <c r="IHL23" s="418"/>
      <c r="IHM23" s="418"/>
      <c r="IHN23" s="418"/>
      <c r="IHO23" s="418"/>
      <c r="IHP23" s="418"/>
      <c r="IHQ23" s="418"/>
      <c r="IHR23" s="418"/>
      <c r="IHS23" s="418"/>
      <c r="IHT23" s="418"/>
      <c r="IHU23" s="418"/>
      <c r="IHV23" s="418"/>
      <c r="IHW23" s="418"/>
      <c r="IHX23" s="418"/>
      <c r="IHY23" s="418"/>
      <c r="IHZ23" s="418"/>
      <c r="IIA23" s="418"/>
      <c r="IIB23" s="418"/>
      <c r="IIC23" s="418"/>
      <c r="IID23" s="418"/>
      <c r="IIE23" s="418"/>
      <c r="IIF23" s="418"/>
      <c r="IIG23" s="418"/>
      <c r="IIH23" s="418"/>
      <c r="III23" s="418"/>
      <c r="IIJ23" s="418"/>
      <c r="IIK23" s="418"/>
      <c r="IIL23" s="418"/>
      <c r="IIM23" s="418"/>
      <c r="IIN23" s="418"/>
      <c r="IIO23" s="418"/>
      <c r="IIP23" s="418"/>
      <c r="IIQ23" s="418"/>
      <c r="IIR23" s="418"/>
      <c r="IIS23" s="418"/>
      <c r="IIT23" s="418"/>
      <c r="IIU23" s="418"/>
      <c r="IIV23" s="418"/>
      <c r="IIW23" s="418"/>
      <c r="IIX23" s="418"/>
      <c r="IIY23" s="418"/>
      <c r="IIZ23" s="418"/>
      <c r="IJA23" s="418"/>
      <c r="IJB23" s="418"/>
      <c r="IJC23" s="418"/>
      <c r="IJD23" s="418"/>
      <c r="IJE23" s="418"/>
      <c r="IJF23" s="418"/>
      <c r="IJG23" s="418"/>
      <c r="IJH23" s="418"/>
      <c r="IJI23" s="418"/>
      <c r="IJJ23" s="418"/>
      <c r="IJK23" s="418"/>
      <c r="IJL23" s="418"/>
      <c r="IJM23" s="418"/>
      <c r="IJN23" s="418"/>
      <c r="IJO23" s="418"/>
      <c r="IJP23" s="418"/>
      <c r="IJQ23" s="418"/>
      <c r="IJR23" s="418"/>
      <c r="IJS23" s="418"/>
      <c r="IJT23" s="418"/>
      <c r="IJU23" s="418"/>
      <c r="IJV23" s="418"/>
      <c r="IJW23" s="418"/>
      <c r="IJX23" s="418"/>
      <c r="IJY23" s="418"/>
      <c r="IJZ23" s="418"/>
      <c r="IKA23" s="418"/>
      <c r="IKB23" s="418"/>
      <c r="IKC23" s="418"/>
      <c r="IKD23" s="418"/>
      <c r="IKE23" s="418"/>
      <c r="IKF23" s="418"/>
      <c r="IKG23" s="418"/>
      <c r="IKH23" s="418"/>
      <c r="IKI23" s="418"/>
      <c r="IKJ23" s="418"/>
      <c r="IKK23" s="418"/>
      <c r="IKL23" s="418"/>
      <c r="IKM23" s="418"/>
      <c r="IKN23" s="418"/>
      <c r="IKO23" s="418"/>
      <c r="IKP23" s="418"/>
      <c r="IKQ23" s="418"/>
      <c r="IKR23" s="418"/>
      <c r="IKS23" s="418"/>
      <c r="IKT23" s="418"/>
      <c r="IKU23" s="418"/>
      <c r="IKV23" s="418"/>
      <c r="IKW23" s="418"/>
      <c r="IKX23" s="418"/>
      <c r="IKY23" s="418"/>
      <c r="IKZ23" s="418"/>
      <c r="ILA23" s="418"/>
      <c r="ILB23" s="418"/>
      <c r="ILC23" s="418"/>
      <c r="ILD23" s="418"/>
      <c r="ILE23" s="418"/>
      <c r="ILF23" s="418"/>
      <c r="ILG23" s="418"/>
      <c r="ILH23" s="418"/>
      <c r="ILI23" s="418"/>
      <c r="ILJ23" s="418"/>
      <c r="ILK23" s="418"/>
      <c r="ILL23" s="418"/>
      <c r="ILM23" s="418"/>
      <c r="ILN23" s="418"/>
      <c r="ILO23" s="418"/>
      <c r="ILP23" s="418"/>
      <c r="ILQ23" s="418"/>
      <c r="ILR23" s="418"/>
      <c r="ILS23" s="418"/>
      <c r="ILT23" s="418"/>
      <c r="ILU23" s="418"/>
      <c r="ILV23" s="418"/>
      <c r="ILW23" s="418"/>
      <c r="ILX23" s="418"/>
      <c r="ILY23" s="418"/>
      <c r="ILZ23" s="418"/>
      <c r="IMA23" s="418"/>
      <c r="IMB23" s="418"/>
      <c r="IMC23" s="418"/>
      <c r="IMD23" s="418"/>
      <c r="IME23" s="418"/>
      <c r="IMF23" s="418"/>
      <c r="IMG23" s="418"/>
      <c r="IMH23" s="418"/>
      <c r="IMI23" s="418"/>
      <c r="IMJ23" s="418"/>
      <c r="IMK23" s="418"/>
      <c r="IML23" s="418"/>
      <c r="IMM23" s="418"/>
      <c r="IMN23" s="418"/>
      <c r="IMO23" s="418"/>
      <c r="IMP23" s="418"/>
      <c r="IMQ23" s="418"/>
      <c r="IMR23" s="418"/>
      <c r="IMS23" s="418"/>
      <c r="IMT23" s="418"/>
      <c r="IMU23" s="418"/>
      <c r="IMV23" s="418"/>
      <c r="IMW23" s="418"/>
      <c r="IMX23" s="418"/>
      <c r="IMY23" s="418"/>
      <c r="IMZ23" s="418"/>
      <c r="INA23" s="418"/>
      <c r="INB23" s="418"/>
      <c r="INC23" s="418"/>
      <c r="IND23" s="418"/>
      <c r="INE23" s="418"/>
      <c r="INF23" s="418"/>
      <c r="ING23" s="418"/>
      <c r="INH23" s="418"/>
      <c r="INI23" s="418"/>
      <c r="INJ23" s="418"/>
      <c r="INK23" s="418"/>
      <c r="INL23" s="418"/>
      <c r="INM23" s="418"/>
      <c r="INN23" s="418"/>
      <c r="INO23" s="418"/>
      <c r="INP23" s="418"/>
      <c r="INQ23" s="418"/>
      <c r="INR23" s="418"/>
      <c r="INS23" s="418"/>
      <c r="INT23" s="418"/>
      <c r="INU23" s="418"/>
      <c r="INV23" s="418"/>
      <c r="INW23" s="418"/>
      <c r="INX23" s="418"/>
      <c r="INY23" s="418"/>
      <c r="INZ23" s="418"/>
      <c r="IOA23" s="418"/>
      <c r="IOB23" s="418"/>
      <c r="IOC23" s="418"/>
      <c r="IOD23" s="418"/>
      <c r="IOE23" s="418"/>
      <c r="IOF23" s="418"/>
      <c r="IOG23" s="418"/>
      <c r="IOH23" s="418"/>
      <c r="IOI23" s="418"/>
      <c r="IOJ23" s="418"/>
      <c r="IOK23" s="418"/>
      <c r="IOL23" s="418"/>
      <c r="IOM23" s="418"/>
      <c r="ION23" s="418"/>
      <c r="IOO23" s="418"/>
      <c r="IOP23" s="418"/>
      <c r="IOQ23" s="418"/>
      <c r="IOR23" s="418"/>
      <c r="IOS23" s="418"/>
      <c r="IOT23" s="418"/>
      <c r="IOU23" s="418"/>
      <c r="IOV23" s="418"/>
      <c r="IOW23" s="418"/>
      <c r="IOX23" s="418"/>
      <c r="IOY23" s="418"/>
      <c r="IOZ23" s="418"/>
      <c r="IPA23" s="418"/>
      <c r="IPB23" s="418"/>
      <c r="IPC23" s="418"/>
      <c r="IPD23" s="418"/>
      <c r="IPE23" s="418"/>
      <c r="IPF23" s="418"/>
      <c r="IPG23" s="418"/>
      <c r="IPH23" s="418"/>
      <c r="IPI23" s="418"/>
      <c r="IPJ23" s="418"/>
      <c r="IPK23" s="418"/>
      <c r="IPL23" s="418"/>
      <c r="IPM23" s="418"/>
      <c r="IPN23" s="418"/>
      <c r="IPO23" s="418"/>
      <c r="IPP23" s="418"/>
      <c r="IPQ23" s="418"/>
      <c r="IPR23" s="418"/>
      <c r="IPS23" s="418"/>
      <c r="IPT23" s="418"/>
      <c r="IPU23" s="418"/>
      <c r="IPV23" s="418"/>
      <c r="IPW23" s="418"/>
      <c r="IPX23" s="418"/>
      <c r="IPY23" s="418"/>
      <c r="IPZ23" s="418"/>
      <c r="IQA23" s="418"/>
      <c r="IQB23" s="418"/>
      <c r="IQC23" s="418"/>
      <c r="IQD23" s="418"/>
      <c r="IQE23" s="418"/>
      <c r="IQF23" s="418"/>
      <c r="IQG23" s="418"/>
      <c r="IQH23" s="418"/>
      <c r="IQI23" s="418"/>
      <c r="IQJ23" s="418"/>
      <c r="IQK23" s="418"/>
      <c r="IQL23" s="418"/>
      <c r="IQM23" s="418"/>
      <c r="IQN23" s="418"/>
      <c r="IQO23" s="418"/>
      <c r="IQP23" s="418"/>
      <c r="IQQ23" s="418"/>
      <c r="IQR23" s="418"/>
      <c r="IQS23" s="418"/>
      <c r="IQT23" s="418"/>
      <c r="IQU23" s="418"/>
      <c r="IQV23" s="418"/>
      <c r="IQW23" s="418"/>
      <c r="IQX23" s="418"/>
      <c r="IQY23" s="418"/>
      <c r="IQZ23" s="418"/>
      <c r="IRA23" s="418"/>
      <c r="IRB23" s="418"/>
      <c r="IRC23" s="418"/>
      <c r="IRD23" s="418"/>
      <c r="IRE23" s="418"/>
      <c r="IRF23" s="418"/>
      <c r="IRG23" s="418"/>
      <c r="IRH23" s="418"/>
      <c r="IRI23" s="418"/>
      <c r="IRJ23" s="418"/>
      <c r="IRK23" s="418"/>
      <c r="IRL23" s="418"/>
      <c r="IRM23" s="418"/>
      <c r="IRN23" s="418"/>
      <c r="IRO23" s="418"/>
      <c r="IRP23" s="418"/>
      <c r="IRQ23" s="418"/>
      <c r="IRR23" s="418"/>
      <c r="IRS23" s="418"/>
      <c r="IRT23" s="418"/>
      <c r="IRU23" s="418"/>
      <c r="IRV23" s="418"/>
      <c r="IRW23" s="418"/>
      <c r="IRX23" s="418"/>
      <c r="IRY23" s="418"/>
      <c r="IRZ23" s="418"/>
      <c r="ISA23" s="418"/>
      <c r="ISB23" s="418"/>
      <c r="ISC23" s="418"/>
      <c r="ISD23" s="418"/>
      <c r="ISE23" s="418"/>
      <c r="ISF23" s="418"/>
      <c r="ISG23" s="418"/>
      <c r="ISH23" s="418"/>
      <c r="ISI23" s="418"/>
      <c r="ISJ23" s="418"/>
      <c r="ISK23" s="418"/>
      <c r="ISL23" s="418"/>
      <c r="ISM23" s="418"/>
      <c r="ISN23" s="418"/>
      <c r="ISO23" s="418"/>
      <c r="ISP23" s="418"/>
      <c r="ISQ23" s="418"/>
      <c r="ISR23" s="418"/>
      <c r="ISS23" s="418"/>
      <c r="IST23" s="418"/>
      <c r="ISU23" s="418"/>
      <c r="ISV23" s="418"/>
      <c r="ISW23" s="418"/>
      <c r="ISX23" s="418"/>
      <c r="ISY23" s="418"/>
      <c r="ISZ23" s="418"/>
      <c r="ITA23" s="418"/>
      <c r="ITB23" s="418"/>
      <c r="ITC23" s="418"/>
      <c r="ITD23" s="418"/>
      <c r="ITE23" s="418"/>
      <c r="ITF23" s="418"/>
      <c r="ITG23" s="418"/>
      <c r="ITH23" s="418"/>
      <c r="ITI23" s="418"/>
      <c r="ITJ23" s="418"/>
      <c r="ITK23" s="418"/>
      <c r="ITL23" s="418"/>
      <c r="ITM23" s="418"/>
      <c r="ITN23" s="418"/>
      <c r="ITO23" s="418"/>
      <c r="ITP23" s="418"/>
      <c r="ITQ23" s="418"/>
      <c r="ITR23" s="418"/>
      <c r="ITS23" s="418"/>
      <c r="ITT23" s="418"/>
      <c r="ITU23" s="418"/>
      <c r="ITV23" s="418"/>
      <c r="ITW23" s="418"/>
      <c r="ITX23" s="418"/>
      <c r="ITY23" s="418"/>
      <c r="ITZ23" s="418"/>
      <c r="IUA23" s="418"/>
      <c r="IUB23" s="418"/>
      <c r="IUC23" s="418"/>
      <c r="IUD23" s="418"/>
      <c r="IUE23" s="418"/>
      <c r="IUF23" s="418"/>
      <c r="IUG23" s="418"/>
      <c r="IUH23" s="418"/>
      <c r="IUI23" s="418"/>
      <c r="IUJ23" s="418"/>
      <c r="IUK23" s="418"/>
      <c r="IUL23" s="418"/>
      <c r="IUM23" s="418"/>
      <c r="IUN23" s="418"/>
      <c r="IUO23" s="418"/>
      <c r="IUP23" s="418"/>
      <c r="IUQ23" s="418"/>
      <c r="IUR23" s="418"/>
      <c r="IUS23" s="418"/>
      <c r="IUT23" s="418"/>
      <c r="IUU23" s="418"/>
      <c r="IUV23" s="418"/>
      <c r="IUW23" s="418"/>
      <c r="IUX23" s="418"/>
      <c r="IUY23" s="418"/>
      <c r="IUZ23" s="418"/>
      <c r="IVA23" s="418"/>
      <c r="IVB23" s="418"/>
      <c r="IVC23" s="418"/>
      <c r="IVD23" s="418"/>
      <c r="IVE23" s="418"/>
      <c r="IVF23" s="418"/>
      <c r="IVG23" s="418"/>
      <c r="IVH23" s="418"/>
      <c r="IVI23" s="418"/>
      <c r="IVJ23" s="418"/>
      <c r="IVK23" s="418"/>
      <c r="IVL23" s="418"/>
      <c r="IVM23" s="418"/>
      <c r="IVN23" s="418"/>
      <c r="IVO23" s="418"/>
      <c r="IVP23" s="418"/>
      <c r="IVQ23" s="418"/>
      <c r="IVR23" s="418"/>
      <c r="IVS23" s="418"/>
      <c r="IVT23" s="418"/>
      <c r="IVU23" s="418"/>
      <c r="IVV23" s="418"/>
      <c r="IVW23" s="418"/>
      <c r="IVX23" s="418"/>
      <c r="IVY23" s="418"/>
      <c r="IVZ23" s="418"/>
      <c r="IWA23" s="418"/>
      <c r="IWB23" s="418"/>
      <c r="IWC23" s="418"/>
      <c r="IWD23" s="418"/>
      <c r="IWE23" s="418"/>
      <c r="IWF23" s="418"/>
      <c r="IWG23" s="418"/>
      <c r="IWH23" s="418"/>
      <c r="IWI23" s="418"/>
      <c r="IWJ23" s="418"/>
      <c r="IWK23" s="418"/>
      <c r="IWL23" s="418"/>
      <c r="IWM23" s="418"/>
      <c r="IWN23" s="418"/>
      <c r="IWO23" s="418"/>
      <c r="IWP23" s="418"/>
      <c r="IWQ23" s="418"/>
      <c r="IWR23" s="418"/>
      <c r="IWS23" s="418"/>
      <c r="IWT23" s="418"/>
      <c r="IWU23" s="418"/>
      <c r="IWV23" s="418"/>
      <c r="IWW23" s="418"/>
      <c r="IWX23" s="418"/>
      <c r="IWY23" s="418"/>
      <c r="IWZ23" s="418"/>
      <c r="IXA23" s="418"/>
      <c r="IXB23" s="418"/>
      <c r="IXC23" s="418"/>
      <c r="IXD23" s="418"/>
      <c r="IXE23" s="418"/>
      <c r="IXF23" s="418"/>
      <c r="IXG23" s="418"/>
      <c r="IXH23" s="418"/>
      <c r="IXI23" s="418"/>
      <c r="IXJ23" s="418"/>
      <c r="IXK23" s="418"/>
      <c r="IXL23" s="418"/>
      <c r="IXM23" s="418"/>
      <c r="IXN23" s="418"/>
      <c r="IXO23" s="418"/>
      <c r="IXP23" s="418"/>
      <c r="IXQ23" s="418"/>
      <c r="IXR23" s="418"/>
      <c r="IXS23" s="418"/>
      <c r="IXT23" s="418"/>
      <c r="IXU23" s="418"/>
      <c r="IXV23" s="418"/>
      <c r="IXW23" s="418"/>
      <c r="IXX23" s="418"/>
      <c r="IXY23" s="418"/>
      <c r="IXZ23" s="418"/>
      <c r="IYA23" s="418"/>
      <c r="IYB23" s="418"/>
      <c r="IYC23" s="418"/>
      <c r="IYD23" s="418"/>
      <c r="IYE23" s="418"/>
      <c r="IYF23" s="418"/>
      <c r="IYG23" s="418"/>
      <c r="IYH23" s="418"/>
      <c r="IYI23" s="418"/>
      <c r="IYJ23" s="418"/>
      <c r="IYK23" s="418"/>
      <c r="IYL23" s="418"/>
      <c r="IYM23" s="418"/>
      <c r="IYN23" s="418"/>
      <c r="IYO23" s="418"/>
      <c r="IYP23" s="418"/>
      <c r="IYQ23" s="418"/>
      <c r="IYR23" s="418"/>
      <c r="IYS23" s="418"/>
      <c r="IYT23" s="418"/>
      <c r="IYU23" s="418"/>
      <c r="IYV23" s="418"/>
      <c r="IYW23" s="418"/>
      <c r="IYX23" s="418"/>
      <c r="IYY23" s="418"/>
      <c r="IYZ23" s="418"/>
      <c r="IZA23" s="418"/>
      <c r="IZB23" s="418"/>
      <c r="IZC23" s="418"/>
      <c r="IZD23" s="418"/>
      <c r="IZE23" s="418"/>
      <c r="IZF23" s="418"/>
      <c r="IZG23" s="418"/>
      <c r="IZH23" s="418"/>
      <c r="IZI23" s="418"/>
      <c r="IZJ23" s="418"/>
      <c r="IZK23" s="418"/>
      <c r="IZL23" s="418"/>
      <c r="IZM23" s="418"/>
      <c r="IZN23" s="418"/>
      <c r="IZO23" s="418"/>
      <c r="IZP23" s="418"/>
      <c r="IZQ23" s="418"/>
      <c r="IZR23" s="418"/>
      <c r="IZS23" s="418"/>
      <c r="IZT23" s="418"/>
      <c r="IZU23" s="418"/>
      <c r="IZV23" s="418"/>
      <c r="IZW23" s="418"/>
      <c r="IZX23" s="418"/>
      <c r="IZY23" s="418"/>
      <c r="IZZ23" s="418"/>
      <c r="JAA23" s="418"/>
      <c r="JAB23" s="418"/>
      <c r="JAC23" s="418"/>
      <c r="JAD23" s="418"/>
      <c r="JAE23" s="418"/>
      <c r="JAF23" s="418"/>
      <c r="JAG23" s="418"/>
      <c r="JAH23" s="418"/>
      <c r="JAI23" s="418"/>
      <c r="JAJ23" s="418"/>
      <c r="JAK23" s="418"/>
      <c r="JAL23" s="418"/>
      <c r="JAM23" s="418"/>
      <c r="JAN23" s="418"/>
      <c r="JAO23" s="418"/>
      <c r="JAP23" s="418"/>
      <c r="JAQ23" s="418"/>
      <c r="JAR23" s="418"/>
      <c r="JAS23" s="418"/>
      <c r="JAT23" s="418"/>
      <c r="JAU23" s="418"/>
      <c r="JAV23" s="418"/>
      <c r="JAW23" s="418"/>
      <c r="JAX23" s="418"/>
      <c r="JAY23" s="418"/>
      <c r="JAZ23" s="418"/>
      <c r="JBA23" s="418"/>
      <c r="JBB23" s="418"/>
      <c r="JBC23" s="418"/>
      <c r="JBD23" s="418"/>
      <c r="JBE23" s="418"/>
      <c r="JBF23" s="418"/>
      <c r="JBG23" s="418"/>
      <c r="JBH23" s="418"/>
      <c r="JBI23" s="418"/>
      <c r="JBJ23" s="418"/>
      <c r="JBK23" s="418"/>
      <c r="JBL23" s="418"/>
      <c r="JBM23" s="418"/>
      <c r="JBN23" s="418"/>
      <c r="JBO23" s="418"/>
      <c r="JBP23" s="418"/>
      <c r="JBQ23" s="418"/>
      <c r="JBR23" s="418"/>
      <c r="JBS23" s="418"/>
      <c r="JBT23" s="418"/>
      <c r="JBU23" s="418"/>
      <c r="JBV23" s="418"/>
      <c r="JBW23" s="418"/>
      <c r="JBX23" s="418"/>
      <c r="JBY23" s="418"/>
      <c r="JBZ23" s="418"/>
      <c r="JCA23" s="418"/>
      <c r="JCB23" s="418"/>
      <c r="JCC23" s="418"/>
      <c r="JCD23" s="418"/>
      <c r="JCE23" s="418"/>
      <c r="JCF23" s="418"/>
      <c r="JCG23" s="418"/>
      <c r="JCH23" s="418"/>
      <c r="JCI23" s="418"/>
      <c r="JCJ23" s="418"/>
      <c r="JCK23" s="418"/>
      <c r="JCL23" s="418"/>
      <c r="JCM23" s="418"/>
      <c r="JCN23" s="418"/>
      <c r="JCO23" s="418"/>
      <c r="JCP23" s="418"/>
      <c r="JCQ23" s="418"/>
      <c r="JCR23" s="418"/>
      <c r="JCS23" s="418"/>
      <c r="JCT23" s="418"/>
      <c r="JCU23" s="418"/>
      <c r="JCV23" s="418"/>
      <c r="JCW23" s="418"/>
      <c r="JCX23" s="418"/>
      <c r="JCY23" s="418"/>
      <c r="JCZ23" s="418"/>
      <c r="JDA23" s="418"/>
      <c r="JDB23" s="418"/>
      <c r="JDC23" s="418"/>
      <c r="JDD23" s="418"/>
      <c r="JDE23" s="418"/>
      <c r="JDF23" s="418"/>
      <c r="JDG23" s="418"/>
      <c r="JDH23" s="418"/>
      <c r="JDI23" s="418"/>
      <c r="JDJ23" s="418"/>
      <c r="JDK23" s="418"/>
      <c r="JDL23" s="418"/>
      <c r="JDM23" s="418"/>
      <c r="JDN23" s="418"/>
      <c r="JDO23" s="418"/>
      <c r="JDP23" s="418"/>
      <c r="JDQ23" s="418"/>
      <c r="JDR23" s="418"/>
      <c r="JDS23" s="418"/>
      <c r="JDT23" s="418"/>
      <c r="JDU23" s="418"/>
      <c r="JDV23" s="418"/>
      <c r="JDW23" s="418"/>
      <c r="JDX23" s="418"/>
      <c r="JDY23" s="418"/>
      <c r="JDZ23" s="418"/>
      <c r="JEA23" s="418"/>
      <c r="JEB23" s="418"/>
      <c r="JEC23" s="418"/>
      <c r="JED23" s="418"/>
      <c r="JEE23" s="418"/>
      <c r="JEF23" s="418"/>
      <c r="JEG23" s="418"/>
      <c r="JEH23" s="418"/>
      <c r="JEI23" s="418"/>
      <c r="JEJ23" s="418"/>
      <c r="JEK23" s="418"/>
      <c r="JEL23" s="418"/>
      <c r="JEM23" s="418"/>
      <c r="JEN23" s="418"/>
      <c r="JEO23" s="418"/>
      <c r="JEP23" s="418"/>
      <c r="JEQ23" s="418"/>
      <c r="JER23" s="418"/>
      <c r="JES23" s="418"/>
      <c r="JET23" s="418"/>
      <c r="JEU23" s="418"/>
      <c r="JEV23" s="418"/>
      <c r="JEW23" s="418"/>
      <c r="JEX23" s="418"/>
      <c r="JEY23" s="418"/>
      <c r="JEZ23" s="418"/>
      <c r="JFA23" s="418"/>
      <c r="JFB23" s="418"/>
      <c r="JFC23" s="418"/>
      <c r="JFD23" s="418"/>
      <c r="JFE23" s="418"/>
      <c r="JFF23" s="418"/>
      <c r="JFG23" s="418"/>
      <c r="JFH23" s="418"/>
      <c r="JFI23" s="418"/>
      <c r="JFJ23" s="418"/>
      <c r="JFK23" s="418"/>
      <c r="JFL23" s="418"/>
      <c r="JFM23" s="418"/>
      <c r="JFN23" s="418"/>
      <c r="JFO23" s="418"/>
      <c r="JFP23" s="418"/>
      <c r="JFQ23" s="418"/>
      <c r="JFR23" s="418"/>
      <c r="JFS23" s="418"/>
      <c r="JFT23" s="418"/>
      <c r="JFU23" s="418"/>
      <c r="JFV23" s="418"/>
      <c r="JFW23" s="418"/>
      <c r="JFX23" s="418"/>
      <c r="JFY23" s="418"/>
      <c r="JFZ23" s="418"/>
      <c r="JGA23" s="418"/>
      <c r="JGB23" s="418"/>
      <c r="JGC23" s="418"/>
      <c r="JGD23" s="418"/>
      <c r="JGE23" s="418"/>
      <c r="JGF23" s="418"/>
      <c r="JGG23" s="418"/>
      <c r="JGH23" s="418"/>
      <c r="JGI23" s="418"/>
      <c r="JGJ23" s="418"/>
      <c r="JGK23" s="418"/>
      <c r="JGL23" s="418"/>
      <c r="JGM23" s="418"/>
      <c r="JGN23" s="418"/>
      <c r="JGO23" s="418"/>
      <c r="JGP23" s="418"/>
      <c r="JGQ23" s="418"/>
      <c r="JGR23" s="418"/>
      <c r="JGS23" s="418"/>
      <c r="JGT23" s="418"/>
      <c r="JGU23" s="418"/>
      <c r="JGV23" s="418"/>
      <c r="JGW23" s="418"/>
      <c r="JGX23" s="418"/>
      <c r="JGY23" s="418"/>
      <c r="JGZ23" s="418"/>
      <c r="JHA23" s="418"/>
      <c r="JHB23" s="418"/>
      <c r="JHC23" s="418"/>
      <c r="JHD23" s="418"/>
      <c r="JHE23" s="418"/>
      <c r="JHF23" s="418"/>
      <c r="JHG23" s="418"/>
      <c r="JHH23" s="418"/>
      <c r="JHI23" s="418"/>
      <c r="JHJ23" s="418"/>
      <c r="JHK23" s="418"/>
      <c r="JHL23" s="418"/>
      <c r="JHM23" s="418"/>
      <c r="JHN23" s="418"/>
      <c r="JHO23" s="418"/>
      <c r="JHP23" s="418"/>
      <c r="JHQ23" s="418"/>
      <c r="JHR23" s="418"/>
      <c r="JHS23" s="418"/>
      <c r="JHT23" s="418"/>
      <c r="JHU23" s="418"/>
      <c r="JHV23" s="418"/>
      <c r="JHW23" s="418"/>
      <c r="JHX23" s="418"/>
      <c r="JHY23" s="418"/>
      <c r="JHZ23" s="418"/>
      <c r="JIA23" s="418"/>
      <c r="JIB23" s="418"/>
      <c r="JIC23" s="418"/>
      <c r="JID23" s="418"/>
      <c r="JIE23" s="418"/>
      <c r="JIF23" s="418"/>
      <c r="JIG23" s="418"/>
      <c r="JIH23" s="418"/>
      <c r="JII23" s="418"/>
      <c r="JIJ23" s="418"/>
      <c r="JIK23" s="418"/>
      <c r="JIL23" s="418"/>
      <c r="JIM23" s="418"/>
      <c r="JIN23" s="418"/>
      <c r="JIO23" s="418"/>
      <c r="JIP23" s="418"/>
      <c r="JIQ23" s="418"/>
      <c r="JIR23" s="418"/>
      <c r="JIS23" s="418"/>
      <c r="JIT23" s="418"/>
      <c r="JIU23" s="418"/>
      <c r="JIV23" s="418"/>
      <c r="JIW23" s="418"/>
      <c r="JIX23" s="418"/>
      <c r="JIY23" s="418"/>
      <c r="JIZ23" s="418"/>
      <c r="JJA23" s="418"/>
      <c r="JJB23" s="418"/>
      <c r="JJC23" s="418"/>
      <c r="JJD23" s="418"/>
      <c r="JJE23" s="418"/>
      <c r="JJF23" s="418"/>
      <c r="JJG23" s="418"/>
      <c r="JJH23" s="418"/>
      <c r="JJI23" s="418"/>
      <c r="JJJ23" s="418"/>
      <c r="JJK23" s="418"/>
      <c r="JJL23" s="418"/>
      <c r="JJM23" s="418"/>
      <c r="JJN23" s="418"/>
      <c r="JJO23" s="418"/>
      <c r="JJP23" s="418"/>
      <c r="JJQ23" s="418"/>
      <c r="JJR23" s="418"/>
      <c r="JJS23" s="418"/>
      <c r="JJT23" s="418"/>
      <c r="JJU23" s="418"/>
      <c r="JJV23" s="418"/>
      <c r="JJW23" s="418"/>
      <c r="JJX23" s="418"/>
      <c r="JJY23" s="418"/>
      <c r="JJZ23" s="418"/>
      <c r="JKA23" s="418"/>
      <c r="JKB23" s="418"/>
      <c r="JKC23" s="418"/>
      <c r="JKD23" s="418"/>
      <c r="JKE23" s="418"/>
      <c r="JKF23" s="418"/>
      <c r="JKG23" s="418"/>
      <c r="JKH23" s="418"/>
      <c r="JKI23" s="418"/>
      <c r="JKJ23" s="418"/>
      <c r="JKK23" s="418"/>
      <c r="JKL23" s="418"/>
      <c r="JKM23" s="418"/>
      <c r="JKN23" s="418"/>
      <c r="JKO23" s="418"/>
      <c r="JKP23" s="418"/>
      <c r="JKQ23" s="418"/>
      <c r="JKR23" s="418"/>
      <c r="JKS23" s="418"/>
      <c r="JKT23" s="418"/>
      <c r="JKU23" s="418"/>
      <c r="JKV23" s="418"/>
      <c r="JKW23" s="418"/>
      <c r="JKX23" s="418"/>
      <c r="JKY23" s="418"/>
      <c r="JKZ23" s="418"/>
      <c r="JLA23" s="418"/>
      <c r="JLB23" s="418"/>
      <c r="JLC23" s="418"/>
      <c r="JLD23" s="418"/>
      <c r="JLE23" s="418"/>
      <c r="JLF23" s="418"/>
      <c r="JLG23" s="418"/>
      <c r="JLH23" s="418"/>
      <c r="JLI23" s="418"/>
      <c r="JLJ23" s="418"/>
      <c r="JLK23" s="418"/>
      <c r="JLL23" s="418"/>
      <c r="JLM23" s="418"/>
      <c r="JLN23" s="418"/>
      <c r="JLO23" s="418"/>
      <c r="JLP23" s="418"/>
      <c r="JLQ23" s="418"/>
      <c r="JLR23" s="418"/>
      <c r="JLS23" s="418"/>
      <c r="JLT23" s="418"/>
      <c r="JLU23" s="418"/>
      <c r="JLV23" s="418"/>
      <c r="JLW23" s="418"/>
      <c r="JLX23" s="418"/>
      <c r="JLY23" s="418"/>
      <c r="JLZ23" s="418"/>
      <c r="JMA23" s="418"/>
      <c r="JMB23" s="418"/>
      <c r="JMC23" s="418"/>
      <c r="JMD23" s="418"/>
      <c r="JME23" s="418"/>
      <c r="JMF23" s="418"/>
      <c r="JMG23" s="418"/>
      <c r="JMH23" s="418"/>
      <c r="JMI23" s="418"/>
      <c r="JMJ23" s="418"/>
      <c r="JMK23" s="418"/>
      <c r="JML23" s="418"/>
      <c r="JMM23" s="418"/>
      <c r="JMN23" s="418"/>
      <c r="JMO23" s="418"/>
      <c r="JMP23" s="418"/>
      <c r="JMQ23" s="418"/>
      <c r="JMR23" s="418"/>
      <c r="JMS23" s="418"/>
      <c r="JMT23" s="418"/>
      <c r="JMU23" s="418"/>
      <c r="JMV23" s="418"/>
      <c r="JMW23" s="418"/>
      <c r="JMX23" s="418"/>
      <c r="JMY23" s="418"/>
      <c r="JMZ23" s="418"/>
      <c r="JNA23" s="418"/>
      <c r="JNB23" s="418"/>
      <c r="JNC23" s="418"/>
      <c r="JND23" s="418"/>
      <c r="JNE23" s="418"/>
      <c r="JNF23" s="418"/>
      <c r="JNG23" s="418"/>
      <c r="JNH23" s="418"/>
      <c r="JNI23" s="418"/>
      <c r="JNJ23" s="418"/>
      <c r="JNK23" s="418"/>
      <c r="JNL23" s="418"/>
      <c r="JNM23" s="418"/>
      <c r="JNN23" s="418"/>
      <c r="JNO23" s="418"/>
      <c r="JNP23" s="418"/>
      <c r="JNQ23" s="418"/>
      <c r="JNR23" s="418"/>
      <c r="JNS23" s="418"/>
      <c r="JNT23" s="418"/>
      <c r="JNU23" s="418"/>
      <c r="JNV23" s="418"/>
      <c r="JNW23" s="418"/>
      <c r="JNX23" s="418"/>
      <c r="JNY23" s="418"/>
      <c r="JNZ23" s="418"/>
      <c r="JOA23" s="418"/>
      <c r="JOB23" s="418"/>
      <c r="JOC23" s="418"/>
      <c r="JOD23" s="418"/>
      <c r="JOE23" s="418"/>
      <c r="JOF23" s="418"/>
      <c r="JOG23" s="418"/>
      <c r="JOH23" s="418"/>
      <c r="JOI23" s="418"/>
      <c r="JOJ23" s="418"/>
      <c r="JOK23" s="418"/>
      <c r="JOL23" s="418"/>
      <c r="JOM23" s="418"/>
      <c r="JON23" s="418"/>
      <c r="JOO23" s="418"/>
      <c r="JOP23" s="418"/>
      <c r="JOQ23" s="418"/>
      <c r="JOR23" s="418"/>
      <c r="JOS23" s="418"/>
      <c r="JOT23" s="418"/>
      <c r="JOU23" s="418"/>
      <c r="JOV23" s="418"/>
      <c r="JOW23" s="418"/>
      <c r="JOX23" s="418"/>
      <c r="JOY23" s="418"/>
      <c r="JOZ23" s="418"/>
      <c r="JPA23" s="418"/>
      <c r="JPB23" s="418"/>
      <c r="JPC23" s="418"/>
      <c r="JPD23" s="418"/>
      <c r="JPE23" s="418"/>
      <c r="JPF23" s="418"/>
      <c r="JPG23" s="418"/>
      <c r="JPH23" s="418"/>
      <c r="JPI23" s="418"/>
      <c r="JPJ23" s="418"/>
      <c r="JPK23" s="418"/>
      <c r="JPL23" s="418"/>
      <c r="JPM23" s="418"/>
      <c r="JPN23" s="418"/>
      <c r="JPO23" s="418"/>
      <c r="JPP23" s="418"/>
      <c r="JPQ23" s="418"/>
      <c r="JPR23" s="418"/>
      <c r="JPS23" s="418"/>
      <c r="JPT23" s="418"/>
      <c r="JPU23" s="418"/>
      <c r="JPV23" s="418"/>
      <c r="JPW23" s="418"/>
      <c r="JPX23" s="418"/>
      <c r="JPY23" s="418"/>
      <c r="JPZ23" s="418"/>
      <c r="JQA23" s="418"/>
      <c r="JQB23" s="418"/>
      <c r="JQC23" s="418"/>
      <c r="JQD23" s="418"/>
      <c r="JQE23" s="418"/>
      <c r="JQF23" s="418"/>
      <c r="JQG23" s="418"/>
      <c r="JQH23" s="418"/>
      <c r="JQI23" s="418"/>
      <c r="JQJ23" s="418"/>
      <c r="JQK23" s="418"/>
      <c r="JQL23" s="418"/>
      <c r="JQM23" s="418"/>
      <c r="JQN23" s="418"/>
      <c r="JQO23" s="418"/>
      <c r="JQP23" s="418"/>
      <c r="JQQ23" s="418"/>
      <c r="JQR23" s="418"/>
      <c r="JQS23" s="418"/>
      <c r="JQT23" s="418"/>
      <c r="JQU23" s="418"/>
      <c r="JQV23" s="418"/>
      <c r="JQW23" s="418"/>
      <c r="JQX23" s="418"/>
      <c r="JQY23" s="418"/>
      <c r="JQZ23" s="418"/>
      <c r="JRA23" s="418"/>
      <c r="JRB23" s="418"/>
      <c r="JRC23" s="418"/>
      <c r="JRD23" s="418"/>
      <c r="JRE23" s="418"/>
      <c r="JRF23" s="418"/>
      <c r="JRG23" s="418"/>
      <c r="JRH23" s="418"/>
      <c r="JRI23" s="418"/>
      <c r="JRJ23" s="418"/>
      <c r="JRK23" s="418"/>
      <c r="JRL23" s="418"/>
      <c r="JRM23" s="418"/>
      <c r="JRN23" s="418"/>
      <c r="JRO23" s="418"/>
      <c r="JRP23" s="418"/>
      <c r="JRQ23" s="418"/>
      <c r="JRR23" s="418"/>
      <c r="JRS23" s="418"/>
      <c r="JRT23" s="418"/>
      <c r="JRU23" s="418"/>
      <c r="JRV23" s="418"/>
      <c r="JRW23" s="418"/>
      <c r="JRX23" s="418"/>
      <c r="JRY23" s="418"/>
      <c r="JRZ23" s="418"/>
      <c r="JSA23" s="418"/>
      <c r="JSB23" s="418"/>
      <c r="JSC23" s="418"/>
      <c r="JSD23" s="418"/>
      <c r="JSE23" s="418"/>
      <c r="JSF23" s="418"/>
      <c r="JSG23" s="418"/>
      <c r="JSH23" s="418"/>
      <c r="JSI23" s="418"/>
      <c r="JSJ23" s="418"/>
      <c r="JSK23" s="418"/>
      <c r="JSL23" s="418"/>
      <c r="JSM23" s="418"/>
      <c r="JSN23" s="418"/>
      <c r="JSO23" s="418"/>
      <c r="JSP23" s="418"/>
      <c r="JSQ23" s="418"/>
      <c r="JSR23" s="418"/>
      <c r="JSS23" s="418"/>
      <c r="JST23" s="418"/>
      <c r="JSU23" s="418"/>
      <c r="JSV23" s="418"/>
      <c r="JSW23" s="418"/>
      <c r="JSX23" s="418"/>
      <c r="JSY23" s="418"/>
      <c r="JSZ23" s="418"/>
      <c r="JTA23" s="418"/>
      <c r="JTB23" s="418"/>
      <c r="JTC23" s="418"/>
      <c r="JTD23" s="418"/>
      <c r="JTE23" s="418"/>
      <c r="JTF23" s="418"/>
      <c r="JTG23" s="418"/>
      <c r="JTH23" s="418"/>
      <c r="JTI23" s="418"/>
      <c r="JTJ23" s="418"/>
      <c r="JTK23" s="418"/>
      <c r="JTL23" s="418"/>
      <c r="JTM23" s="418"/>
      <c r="JTN23" s="418"/>
      <c r="JTO23" s="418"/>
      <c r="JTP23" s="418"/>
      <c r="JTQ23" s="418"/>
      <c r="JTR23" s="418"/>
      <c r="JTS23" s="418"/>
      <c r="JTT23" s="418"/>
      <c r="JTU23" s="418"/>
      <c r="JTV23" s="418"/>
      <c r="JTW23" s="418"/>
      <c r="JTX23" s="418"/>
      <c r="JTY23" s="418"/>
      <c r="JTZ23" s="418"/>
      <c r="JUA23" s="418"/>
      <c r="JUB23" s="418"/>
      <c r="JUC23" s="418"/>
      <c r="JUD23" s="418"/>
      <c r="JUE23" s="418"/>
      <c r="JUF23" s="418"/>
      <c r="JUG23" s="418"/>
      <c r="JUH23" s="418"/>
      <c r="JUI23" s="418"/>
      <c r="JUJ23" s="418"/>
      <c r="JUK23" s="418"/>
      <c r="JUL23" s="418"/>
      <c r="JUM23" s="418"/>
      <c r="JUN23" s="418"/>
      <c r="JUO23" s="418"/>
      <c r="JUP23" s="418"/>
      <c r="JUQ23" s="418"/>
      <c r="JUR23" s="418"/>
      <c r="JUS23" s="418"/>
      <c r="JUT23" s="418"/>
      <c r="JUU23" s="418"/>
      <c r="JUV23" s="418"/>
      <c r="JUW23" s="418"/>
      <c r="JUX23" s="418"/>
      <c r="JUY23" s="418"/>
      <c r="JUZ23" s="418"/>
      <c r="JVA23" s="418"/>
      <c r="JVB23" s="418"/>
      <c r="JVC23" s="418"/>
      <c r="JVD23" s="418"/>
      <c r="JVE23" s="418"/>
      <c r="JVF23" s="418"/>
      <c r="JVG23" s="418"/>
      <c r="JVH23" s="418"/>
      <c r="JVI23" s="418"/>
      <c r="JVJ23" s="418"/>
      <c r="JVK23" s="418"/>
      <c r="JVL23" s="418"/>
      <c r="JVM23" s="418"/>
      <c r="JVN23" s="418"/>
      <c r="JVO23" s="418"/>
      <c r="JVP23" s="418"/>
      <c r="JVQ23" s="418"/>
      <c r="JVR23" s="418"/>
      <c r="JVS23" s="418"/>
      <c r="JVT23" s="418"/>
      <c r="JVU23" s="418"/>
      <c r="JVV23" s="418"/>
      <c r="JVW23" s="418"/>
      <c r="JVX23" s="418"/>
      <c r="JVY23" s="418"/>
      <c r="JVZ23" s="418"/>
      <c r="JWA23" s="418"/>
      <c r="JWB23" s="418"/>
      <c r="JWC23" s="418"/>
      <c r="JWD23" s="418"/>
      <c r="JWE23" s="418"/>
      <c r="JWF23" s="418"/>
      <c r="JWG23" s="418"/>
      <c r="JWH23" s="418"/>
      <c r="JWI23" s="418"/>
      <c r="JWJ23" s="418"/>
      <c r="JWK23" s="418"/>
      <c r="JWL23" s="418"/>
      <c r="JWM23" s="418"/>
      <c r="JWN23" s="418"/>
      <c r="JWO23" s="418"/>
      <c r="JWP23" s="418"/>
      <c r="JWQ23" s="418"/>
      <c r="JWR23" s="418"/>
      <c r="JWS23" s="418"/>
      <c r="JWT23" s="418"/>
      <c r="JWU23" s="418"/>
      <c r="JWV23" s="418"/>
      <c r="JWW23" s="418"/>
      <c r="JWX23" s="418"/>
      <c r="JWY23" s="418"/>
      <c r="JWZ23" s="418"/>
      <c r="JXA23" s="418"/>
      <c r="JXB23" s="418"/>
      <c r="JXC23" s="418"/>
      <c r="JXD23" s="418"/>
      <c r="JXE23" s="418"/>
      <c r="JXF23" s="418"/>
      <c r="JXG23" s="418"/>
      <c r="JXH23" s="418"/>
      <c r="JXI23" s="418"/>
      <c r="JXJ23" s="418"/>
      <c r="JXK23" s="418"/>
      <c r="JXL23" s="418"/>
      <c r="JXM23" s="418"/>
      <c r="JXN23" s="418"/>
      <c r="JXO23" s="418"/>
      <c r="JXP23" s="418"/>
      <c r="JXQ23" s="418"/>
      <c r="JXR23" s="418"/>
      <c r="JXS23" s="418"/>
      <c r="JXT23" s="418"/>
      <c r="JXU23" s="418"/>
      <c r="JXV23" s="418"/>
      <c r="JXW23" s="418"/>
      <c r="JXX23" s="418"/>
      <c r="JXY23" s="418"/>
      <c r="JXZ23" s="418"/>
      <c r="JYA23" s="418"/>
      <c r="JYB23" s="418"/>
      <c r="JYC23" s="418"/>
      <c r="JYD23" s="418"/>
      <c r="JYE23" s="418"/>
      <c r="JYF23" s="418"/>
      <c r="JYG23" s="418"/>
      <c r="JYH23" s="418"/>
      <c r="JYI23" s="418"/>
      <c r="JYJ23" s="418"/>
      <c r="JYK23" s="418"/>
      <c r="JYL23" s="418"/>
      <c r="JYM23" s="418"/>
      <c r="JYN23" s="418"/>
      <c r="JYO23" s="418"/>
      <c r="JYP23" s="418"/>
      <c r="JYQ23" s="418"/>
      <c r="JYR23" s="418"/>
      <c r="JYS23" s="418"/>
      <c r="JYT23" s="418"/>
      <c r="JYU23" s="418"/>
      <c r="JYV23" s="418"/>
      <c r="JYW23" s="418"/>
      <c r="JYX23" s="418"/>
      <c r="JYY23" s="418"/>
      <c r="JYZ23" s="418"/>
      <c r="JZA23" s="418"/>
      <c r="JZB23" s="418"/>
      <c r="JZC23" s="418"/>
      <c r="JZD23" s="418"/>
      <c r="JZE23" s="418"/>
      <c r="JZF23" s="418"/>
      <c r="JZG23" s="418"/>
      <c r="JZH23" s="418"/>
      <c r="JZI23" s="418"/>
      <c r="JZJ23" s="418"/>
      <c r="JZK23" s="418"/>
      <c r="JZL23" s="418"/>
      <c r="JZM23" s="418"/>
      <c r="JZN23" s="418"/>
      <c r="JZO23" s="418"/>
      <c r="JZP23" s="418"/>
      <c r="JZQ23" s="418"/>
      <c r="JZR23" s="418"/>
      <c r="JZS23" s="418"/>
      <c r="JZT23" s="418"/>
      <c r="JZU23" s="418"/>
      <c r="JZV23" s="418"/>
      <c r="JZW23" s="418"/>
      <c r="JZX23" s="418"/>
      <c r="JZY23" s="418"/>
      <c r="JZZ23" s="418"/>
      <c r="KAA23" s="418"/>
      <c r="KAB23" s="418"/>
      <c r="KAC23" s="418"/>
      <c r="KAD23" s="418"/>
      <c r="KAE23" s="418"/>
      <c r="KAF23" s="418"/>
      <c r="KAG23" s="418"/>
      <c r="KAH23" s="418"/>
      <c r="KAI23" s="418"/>
      <c r="KAJ23" s="418"/>
      <c r="KAK23" s="418"/>
      <c r="KAL23" s="418"/>
      <c r="KAM23" s="418"/>
      <c r="KAN23" s="418"/>
      <c r="KAO23" s="418"/>
      <c r="KAP23" s="418"/>
      <c r="KAQ23" s="418"/>
      <c r="KAR23" s="418"/>
      <c r="KAS23" s="418"/>
      <c r="KAT23" s="418"/>
      <c r="KAU23" s="418"/>
      <c r="KAV23" s="418"/>
      <c r="KAW23" s="418"/>
      <c r="KAX23" s="418"/>
      <c r="KAY23" s="418"/>
      <c r="KAZ23" s="418"/>
      <c r="KBA23" s="418"/>
      <c r="KBB23" s="418"/>
      <c r="KBC23" s="418"/>
      <c r="KBD23" s="418"/>
      <c r="KBE23" s="418"/>
      <c r="KBF23" s="418"/>
      <c r="KBG23" s="418"/>
      <c r="KBH23" s="418"/>
      <c r="KBI23" s="418"/>
      <c r="KBJ23" s="418"/>
      <c r="KBK23" s="418"/>
      <c r="KBL23" s="418"/>
      <c r="KBM23" s="418"/>
      <c r="KBN23" s="418"/>
      <c r="KBO23" s="418"/>
      <c r="KBP23" s="418"/>
      <c r="KBQ23" s="418"/>
      <c r="KBR23" s="418"/>
      <c r="KBS23" s="418"/>
      <c r="KBT23" s="418"/>
      <c r="KBU23" s="418"/>
      <c r="KBV23" s="418"/>
      <c r="KBW23" s="418"/>
      <c r="KBX23" s="418"/>
      <c r="KBY23" s="418"/>
      <c r="KBZ23" s="418"/>
      <c r="KCA23" s="418"/>
      <c r="KCB23" s="418"/>
      <c r="KCC23" s="418"/>
      <c r="KCD23" s="418"/>
      <c r="KCE23" s="418"/>
      <c r="KCF23" s="418"/>
      <c r="KCG23" s="418"/>
      <c r="KCH23" s="418"/>
      <c r="KCI23" s="418"/>
      <c r="KCJ23" s="418"/>
      <c r="KCK23" s="418"/>
      <c r="KCL23" s="418"/>
      <c r="KCM23" s="418"/>
      <c r="KCN23" s="418"/>
      <c r="KCO23" s="418"/>
      <c r="KCP23" s="418"/>
      <c r="KCQ23" s="418"/>
      <c r="KCR23" s="418"/>
      <c r="KCS23" s="418"/>
      <c r="KCT23" s="418"/>
      <c r="KCU23" s="418"/>
      <c r="KCV23" s="418"/>
      <c r="KCW23" s="418"/>
      <c r="KCX23" s="418"/>
      <c r="KCY23" s="418"/>
      <c r="KCZ23" s="418"/>
      <c r="KDA23" s="418"/>
      <c r="KDB23" s="418"/>
      <c r="KDC23" s="418"/>
      <c r="KDD23" s="418"/>
      <c r="KDE23" s="418"/>
      <c r="KDF23" s="418"/>
      <c r="KDG23" s="418"/>
      <c r="KDH23" s="418"/>
      <c r="KDI23" s="418"/>
      <c r="KDJ23" s="418"/>
      <c r="KDK23" s="418"/>
      <c r="KDL23" s="418"/>
      <c r="KDM23" s="418"/>
      <c r="KDN23" s="418"/>
      <c r="KDO23" s="418"/>
      <c r="KDP23" s="418"/>
      <c r="KDQ23" s="418"/>
      <c r="KDR23" s="418"/>
      <c r="KDS23" s="418"/>
      <c r="KDT23" s="418"/>
      <c r="KDU23" s="418"/>
      <c r="KDV23" s="418"/>
      <c r="KDW23" s="418"/>
      <c r="KDX23" s="418"/>
      <c r="KDY23" s="418"/>
      <c r="KDZ23" s="418"/>
      <c r="KEA23" s="418"/>
      <c r="KEB23" s="418"/>
      <c r="KEC23" s="418"/>
      <c r="KED23" s="418"/>
      <c r="KEE23" s="418"/>
      <c r="KEF23" s="418"/>
      <c r="KEG23" s="418"/>
      <c r="KEH23" s="418"/>
      <c r="KEI23" s="418"/>
      <c r="KEJ23" s="418"/>
      <c r="KEK23" s="418"/>
      <c r="KEL23" s="418"/>
      <c r="KEM23" s="418"/>
      <c r="KEN23" s="418"/>
      <c r="KEO23" s="418"/>
      <c r="KEP23" s="418"/>
      <c r="KEQ23" s="418"/>
      <c r="KER23" s="418"/>
      <c r="KES23" s="418"/>
      <c r="KET23" s="418"/>
      <c r="KEU23" s="418"/>
      <c r="KEV23" s="418"/>
      <c r="KEW23" s="418"/>
      <c r="KEX23" s="418"/>
      <c r="KEY23" s="418"/>
      <c r="KEZ23" s="418"/>
      <c r="KFA23" s="418"/>
      <c r="KFB23" s="418"/>
      <c r="KFC23" s="418"/>
      <c r="KFD23" s="418"/>
      <c r="KFE23" s="418"/>
      <c r="KFF23" s="418"/>
      <c r="KFG23" s="418"/>
      <c r="KFH23" s="418"/>
      <c r="KFI23" s="418"/>
      <c r="KFJ23" s="418"/>
      <c r="KFK23" s="418"/>
      <c r="KFL23" s="418"/>
      <c r="KFM23" s="418"/>
      <c r="KFN23" s="418"/>
      <c r="KFO23" s="418"/>
      <c r="KFP23" s="418"/>
      <c r="KFQ23" s="418"/>
      <c r="KFR23" s="418"/>
      <c r="KFS23" s="418"/>
      <c r="KFT23" s="418"/>
      <c r="KFU23" s="418"/>
      <c r="KFV23" s="418"/>
      <c r="KFW23" s="418"/>
      <c r="KFX23" s="418"/>
      <c r="KFY23" s="418"/>
      <c r="KFZ23" s="418"/>
      <c r="KGA23" s="418"/>
      <c r="KGB23" s="418"/>
      <c r="KGC23" s="418"/>
      <c r="KGD23" s="418"/>
      <c r="KGE23" s="418"/>
      <c r="KGF23" s="418"/>
      <c r="KGG23" s="418"/>
      <c r="KGH23" s="418"/>
      <c r="KGI23" s="418"/>
      <c r="KGJ23" s="418"/>
      <c r="KGK23" s="418"/>
      <c r="KGL23" s="418"/>
      <c r="KGM23" s="418"/>
      <c r="KGN23" s="418"/>
      <c r="KGO23" s="418"/>
      <c r="KGP23" s="418"/>
      <c r="KGQ23" s="418"/>
      <c r="KGR23" s="418"/>
      <c r="KGS23" s="418"/>
      <c r="KGT23" s="418"/>
      <c r="KGU23" s="418"/>
      <c r="KGV23" s="418"/>
      <c r="KGW23" s="418"/>
      <c r="KGX23" s="418"/>
      <c r="KGY23" s="418"/>
      <c r="KGZ23" s="418"/>
      <c r="KHA23" s="418"/>
      <c r="KHB23" s="418"/>
      <c r="KHC23" s="418"/>
      <c r="KHD23" s="418"/>
      <c r="KHE23" s="418"/>
      <c r="KHF23" s="418"/>
      <c r="KHG23" s="418"/>
      <c r="KHH23" s="418"/>
      <c r="KHI23" s="418"/>
      <c r="KHJ23" s="418"/>
      <c r="KHK23" s="418"/>
      <c r="KHL23" s="418"/>
      <c r="KHM23" s="418"/>
      <c r="KHN23" s="418"/>
      <c r="KHO23" s="418"/>
      <c r="KHP23" s="418"/>
      <c r="KHQ23" s="418"/>
      <c r="KHR23" s="418"/>
      <c r="KHS23" s="418"/>
      <c r="KHT23" s="418"/>
      <c r="KHU23" s="418"/>
      <c r="KHV23" s="418"/>
      <c r="KHW23" s="418"/>
      <c r="KHX23" s="418"/>
      <c r="KHY23" s="418"/>
      <c r="KHZ23" s="418"/>
      <c r="KIA23" s="418"/>
      <c r="KIB23" s="418"/>
      <c r="KIC23" s="418"/>
      <c r="KID23" s="418"/>
      <c r="KIE23" s="418"/>
      <c r="KIF23" s="418"/>
      <c r="KIG23" s="418"/>
      <c r="KIH23" s="418"/>
      <c r="KII23" s="418"/>
      <c r="KIJ23" s="418"/>
      <c r="KIK23" s="418"/>
      <c r="KIL23" s="418"/>
      <c r="KIM23" s="418"/>
      <c r="KIN23" s="418"/>
      <c r="KIO23" s="418"/>
      <c r="KIP23" s="418"/>
      <c r="KIQ23" s="418"/>
      <c r="KIR23" s="418"/>
      <c r="KIS23" s="418"/>
      <c r="KIT23" s="418"/>
      <c r="KIU23" s="418"/>
      <c r="KIV23" s="418"/>
      <c r="KIW23" s="418"/>
      <c r="KIX23" s="418"/>
      <c r="KIY23" s="418"/>
      <c r="KIZ23" s="418"/>
      <c r="KJA23" s="418"/>
      <c r="KJB23" s="418"/>
      <c r="KJC23" s="418"/>
      <c r="KJD23" s="418"/>
      <c r="KJE23" s="418"/>
      <c r="KJF23" s="418"/>
      <c r="KJG23" s="418"/>
      <c r="KJH23" s="418"/>
      <c r="KJI23" s="418"/>
      <c r="KJJ23" s="418"/>
      <c r="KJK23" s="418"/>
      <c r="KJL23" s="418"/>
      <c r="KJM23" s="418"/>
      <c r="KJN23" s="418"/>
      <c r="KJO23" s="418"/>
      <c r="KJP23" s="418"/>
      <c r="KJQ23" s="418"/>
      <c r="KJR23" s="418"/>
      <c r="KJS23" s="418"/>
      <c r="KJT23" s="418"/>
      <c r="KJU23" s="418"/>
      <c r="KJV23" s="418"/>
      <c r="KJW23" s="418"/>
      <c r="KJX23" s="418"/>
      <c r="KJY23" s="418"/>
      <c r="KJZ23" s="418"/>
      <c r="KKA23" s="418"/>
      <c r="KKB23" s="418"/>
      <c r="KKC23" s="418"/>
      <c r="KKD23" s="418"/>
      <c r="KKE23" s="418"/>
      <c r="KKF23" s="418"/>
      <c r="KKG23" s="418"/>
      <c r="KKH23" s="418"/>
      <c r="KKI23" s="418"/>
      <c r="KKJ23" s="418"/>
      <c r="KKK23" s="418"/>
      <c r="KKL23" s="418"/>
      <c r="KKM23" s="418"/>
      <c r="KKN23" s="418"/>
      <c r="KKO23" s="418"/>
      <c r="KKP23" s="418"/>
      <c r="KKQ23" s="418"/>
      <c r="KKR23" s="418"/>
      <c r="KKS23" s="418"/>
      <c r="KKT23" s="418"/>
      <c r="KKU23" s="418"/>
      <c r="KKV23" s="418"/>
      <c r="KKW23" s="418"/>
      <c r="KKX23" s="418"/>
      <c r="KKY23" s="418"/>
      <c r="KKZ23" s="418"/>
      <c r="KLA23" s="418"/>
      <c r="KLB23" s="418"/>
      <c r="KLC23" s="418"/>
      <c r="KLD23" s="418"/>
      <c r="KLE23" s="418"/>
      <c r="KLF23" s="418"/>
      <c r="KLG23" s="418"/>
      <c r="KLH23" s="418"/>
      <c r="KLI23" s="418"/>
      <c r="KLJ23" s="418"/>
      <c r="KLK23" s="418"/>
      <c r="KLL23" s="418"/>
      <c r="KLM23" s="418"/>
      <c r="KLN23" s="418"/>
      <c r="KLO23" s="418"/>
      <c r="KLP23" s="418"/>
      <c r="KLQ23" s="418"/>
      <c r="KLR23" s="418"/>
      <c r="KLS23" s="418"/>
      <c r="KLT23" s="418"/>
      <c r="KLU23" s="418"/>
      <c r="KLV23" s="418"/>
      <c r="KLW23" s="418"/>
      <c r="KLX23" s="418"/>
      <c r="KLY23" s="418"/>
      <c r="KLZ23" s="418"/>
      <c r="KMA23" s="418"/>
      <c r="KMB23" s="418"/>
      <c r="KMC23" s="418"/>
      <c r="KMD23" s="418"/>
      <c r="KME23" s="418"/>
      <c r="KMF23" s="418"/>
      <c r="KMG23" s="418"/>
      <c r="KMH23" s="418"/>
      <c r="KMI23" s="418"/>
      <c r="KMJ23" s="418"/>
      <c r="KMK23" s="418"/>
      <c r="KML23" s="418"/>
      <c r="KMM23" s="418"/>
      <c r="KMN23" s="418"/>
      <c r="KMO23" s="418"/>
      <c r="KMP23" s="418"/>
      <c r="KMQ23" s="418"/>
      <c r="KMR23" s="418"/>
      <c r="KMS23" s="418"/>
      <c r="KMT23" s="418"/>
      <c r="KMU23" s="418"/>
      <c r="KMV23" s="418"/>
      <c r="KMW23" s="418"/>
      <c r="KMX23" s="418"/>
      <c r="KMY23" s="418"/>
      <c r="KMZ23" s="418"/>
      <c r="KNA23" s="418"/>
      <c r="KNB23" s="418"/>
      <c r="KNC23" s="418"/>
      <c r="KND23" s="418"/>
      <c r="KNE23" s="418"/>
      <c r="KNF23" s="418"/>
      <c r="KNG23" s="418"/>
      <c r="KNH23" s="418"/>
      <c r="KNI23" s="418"/>
      <c r="KNJ23" s="418"/>
      <c r="KNK23" s="418"/>
      <c r="KNL23" s="418"/>
      <c r="KNM23" s="418"/>
      <c r="KNN23" s="418"/>
      <c r="KNO23" s="418"/>
      <c r="KNP23" s="418"/>
      <c r="KNQ23" s="418"/>
      <c r="KNR23" s="418"/>
      <c r="KNS23" s="418"/>
      <c r="KNT23" s="418"/>
      <c r="KNU23" s="418"/>
      <c r="KNV23" s="418"/>
      <c r="KNW23" s="418"/>
      <c r="KNX23" s="418"/>
      <c r="KNY23" s="418"/>
      <c r="KNZ23" s="418"/>
      <c r="KOA23" s="418"/>
      <c r="KOB23" s="418"/>
      <c r="KOC23" s="418"/>
      <c r="KOD23" s="418"/>
      <c r="KOE23" s="418"/>
      <c r="KOF23" s="418"/>
      <c r="KOG23" s="418"/>
      <c r="KOH23" s="418"/>
      <c r="KOI23" s="418"/>
      <c r="KOJ23" s="418"/>
      <c r="KOK23" s="418"/>
      <c r="KOL23" s="418"/>
      <c r="KOM23" s="418"/>
      <c r="KON23" s="418"/>
      <c r="KOO23" s="418"/>
      <c r="KOP23" s="418"/>
      <c r="KOQ23" s="418"/>
      <c r="KOR23" s="418"/>
      <c r="KOS23" s="418"/>
      <c r="KOT23" s="418"/>
      <c r="KOU23" s="418"/>
      <c r="KOV23" s="418"/>
      <c r="KOW23" s="418"/>
      <c r="KOX23" s="418"/>
      <c r="KOY23" s="418"/>
      <c r="KOZ23" s="418"/>
      <c r="KPA23" s="418"/>
      <c r="KPB23" s="418"/>
      <c r="KPC23" s="418"/>
      <c r="KPD23" s="418"/>
      <c r="KPE23" s="418"/>
      <c r="KPF23" s="418"/>
      <c r="KPG23" s="418"/>
      <c r="KPH23" s="418"/>
      <c r="KPI23" s="418"/>
      <c r="KPJ23" s="418"/>
      <c r="KPK23" s="418"/>
      <c r="KPL23" s="418"/>
      <c r="KPM23" s="418"/>
      <c r="KPN23" s="418"/>
      <c r="KPO23" s="418"/>
      <c r="KPP23" s="418"/>
      <c r="KPQ23" s="418"/>
      <c r="KPR23" s="418"/>
      <c r="KPS23" s="418"/>
      <c r="KPT23" s="418"/>
      <c r="KPU23" s="418"/>
      <c r="KPV23" s="418"/>
      <c r="KPW23" s="418"/>
      <c r="KPX23" s="418"/>
      <c r="KPY23" s="418"/>
      <c r="KPZ23" s="418"/>
      <c r="KQA23" s="418"/>
      <c r="KQB23" s="418"/>
      <c r="KQC23" s="418"/>
      <c r="KQD23" s="418"/>
      <c r="KQE23" s="418"/>
      <c r="KQF23" s="418"/>
      <c r="KQG23" s="418"/>
      <c r="KQH23" s="418"/>
      <c r="KQI23" s="418"/>
      <c r="KQJ23" s="418"/>
      <c r="KQK23" s="418"/>
      <c r="KQL23" s="418"/>
      <c r="KQM23" s="418"/>
      <c r="KQN23" s="418"/>
      <c r="KQO23" s="418"/>
      <c r="KQP23" s="418"/>
      <c r="KQQ23" s="418"/>
      <c r="KQR23" s="418"/>
      <c r="KQS23" s="418"/>
      <c r="KQT23" s="418"/>
      <c r="KQU23" s="418"/>
      <c r="KQV23" s="418"/>
      <c r="KQW23" s="418"/>
      <c r="KQX23" s="418"/>
      <c r="KQY23" s="418"/>
      <c r="KQZ23" s="418"/>
      <c r="KRA23" s="418"/>
      <c r="KRB23" s="418"/>
      <c r="KRC23" s="418"/>
      <c r="KRD23" s="418"/>
      <c r="KRE23" s="418"/>
      <c r="KRF23" s="418"/>
      <c r="KRG23" s="418"/>
      <c r="KRH23" s="418"/>
      <c r="KRI23" s="418"/>
      <c r="KRJ23" s="418"/>
      <c r="KRK23" s="418"/>
      <c r="KRL23" s="418"/>
      <c r="KRM23" s="418"/>
      <c r="KRN23" s="418"/>
      <c r="KRO23" s="418"/>
      <c r="KRP23" s="418"/>
      <c r="KRQ23" s="418"/>
      <c r="KRR23" s="418"/>
      <c r="KRS23" s="418"/>
      <c r="KRT23" s="418"/>
      <c r="KRU23" s="418"/>
      <c r="KRV23" s="418"/>
      <c r="KRW23" s="418"/>
      <c r="KRX23" s="418"/>
      <c r="KRY23" s="418"/>
      <c r="KRZ23" s="418"/>
      <c r="KSA23" s="418"/>
      <c r="KSB23" s="418"/>
      <c r="KSC23" s="418"/>
      <c r="KSD23" s="418"/>
      <c r="KSE23" s="418"/>
      <c r="KSF23" s="418"/>
      <c r="KSG23" s="418"/>
      <c r="KSH23" s="418"/>
      <c r="KSI23" s="418"/>
      <c r="KSJ23" s="418"/>
      <c r="KSK23" s="418"/>
      <c r="KSL23" s="418"/>
      <c r="KSM23" s="418"/>
      <c r="KSN23" s="418"/>
      <c r="KSO23" s="418"/>
      <c r="KSP23" s="418"/>
      <c r="KSQ23" s="418"/>
      <c r="KSR23" s="418"/>
      <c r="KSS23" s="418"/>
      <c r="KST23" s="418"/>
      <c r="KSU23" s="418"/>
      <c r="KSV23" s="418"/>
      <c r="KSW23" s="418"/>
      <c r="KSX23" s="418"/>
      <c r="KSY23" s="418"/>
      <c r="KSZ23" s="418"/>
      <c r="KTA23" s="418"/>
      <c r="KTB23" s="418"/>
      <c r="KTC23" s="418"/>
      <c r="KTD23" s="418"/>
      <c r="KTE23" s="418"/>
      <c r="KTF23" s="418"/>
      <c r="KTG23" s="418"/>
      <c r="KTH23" s="418"/>
      <c r="KTI23" s="418"/>
      <c r="KTJ23" s="418"/>
      <c r="KTK23" s="418"/>
      <c r="KTL23" s="418"/>
      <c r="KTM23" s="418"/>
      <c r="KTN23" s="418"/>
      <c r="KTO23" s="418"/>
      <c r="KTP23" s="418"/>
      <c r="KTQ23" s="418"/>
      <c r="KTR23" s="418"/>
      <c r="KTS23" s="418"/>
      <c r="KTT23" s="418"/>
      <c r="KTU23" s="418"/>
      <c r="KTV23" s="418"/>
      <c r="KTW23" s="418"/>
      <c r="KTX23" s="418"/>
      <c r="KTY23" s="418"/>
      <c r="KTZ23" s="418"/>
      <c r="KUA23" s="418"/>
      <c r="KUB23" s="418"/>
      <c r="KUC23" s="418"/>
      <c r="KUD23" s="418"/>
      <c r="KUE23" s="418"/>
      <c r="KUF23" s="418"/>
      <c r="KUG23" s="418"/>
      <c r="KUH23" s="418"/>
      <c r="KUI23" s="418"/>
      <c r="KUJ23" s="418"/>
      <c r="KUK23" s="418"/>
      <c r="KUL23" s="418"/>
      <c r="KUM23" s="418"/>
      <c r="KUN23" s="418"/>
      <c r="KUO23" s="418"/>
      <c r="KUP23" s="418"/>
      <c r="KUQ23" s="418"/>
      <c r="KUR23" s="418"/>
      <c r="KUS23" s="418"/>
      <c r="KUT23" s="418"/>
      <c r="KUU23" s="418"/>
      <c r="KUV23" s="418"/>
      <c r="KUW23" s="418"/>
      <c r="KUX23" s="418"/>
      <c r="KUY23" s="418"/>
      <c r="KUZ23" s="418"/>
      <c r="KVA23" s="418"/>
      <c r="KVB23" s="418"/>
      <c r="KVC23" s="418"/>
      <c r="KVD23" s="418"/>
      <c r="KVE23" s="418"/>
      <c r="KVF23" s="418"/>
      <c r="KVG23" s="418"/>
      <c r="KVH23" s="418"/>
      <c r="KVI23" s="418"/>
      <c r="KVJ23" s="418"/>
      <c r="KVK23" s="418"/>
      <c r="KVL23" s="418"/>
      <c r="KVM23" s="418"/>
      <c r="KVN23" s="418"/>
      <c r="KVO23" s="418"/>
      <c r="KVP23" s="418"/>
      <c r="KVQ23" s="418"/>
      <c r="KVR23" s="418"/>
      <c r="KVS23" s="418"/>
      <c r="KVT23" s="418"/>
      <c r="KVU23" s="418"/>
      <c r="KVV23" s="418"/>
      <c r="KVW23" s="418"/>
      <c r="KVX23" s="418"/>
      <c r="KVY23" s="418"/>
      <c r="KVZ23" s="418"/>
      <c r="KWA23" s="418"/>
      <c r="KWB23" s="418"/>
      <c r="KWC23" s="418"/>
      <c r="KWD23" s="418"/>
      <c r="KWE23" s="418"/>
      <c r="KWF23" s="418"/>
      <c r="KWG23" s="418"/>
      <c r="KWH23" s="418"/>
      <c r="KWI23" s="418"/>
      <c r="KWJ23" s="418"/>
      <c r="KWK23" s="418"/>
      <c r="KWL23" s="418"/>
      <c r="KWM23" s="418"/>
      <c r="KWN23" s="418"/>
      <c r="KWO23" s="418"/>
      <c r="KWP23" s="418"/>
      <c r="KWQ23" s="418"/>
      <c r="KWR23" s="418"/>
      <c r="KWS23" s="418"/>
      <c r="KWT23" s="418"/>
      <c r="KWU23" s="418"/>
      <c r="KWV23" s="418"/>
      <c r="KWW23" s="418"/>
      <c r="KWX23" s="418"/>
      <c r="KWY23" s="418"/>
      <c r="KWZ23" s="418"/>
      <c r="KXA23" s="418"/>
      <c r="KXB23" s="418"/>
      <c r="KXC23" s="418"/>
      <c r="KXD23" s="418"/>
      <c r="KXE23" s="418"/>
      <c r="KXF23" s="418"/>
      <c r="KXG23" s="418"/>
      <c r="KXH23" s="418"/>
      <c r="KXI23" s="418"/>
      <c r="KXJ23" s="418"/>
      <c r="KXK23" s="418"/>
      <c r="KXL23" s="418"/>
      <c r="KXM23" s="418"/>
      <c r="KXN23" s="418"/>
      <c r="KXO23" s="418"/>
      <c r="KXP23" s="418"/>
      <c r="KXQ23" s="418"/>
      <c r="KXR23" s="418"/>
      <c r="KXS23" s="418"/>
      <c r="KXT23" s="418"/>
      <c r="KXU23" s="418"/>
      <c r="KXV23" s="418"/>
      <c r="KXW23" s="418"/>
      <c r="KXX23" s="418"/>
      <c r="KXY23" s="418"/>
      <c r="KXZ23" s="418"/>
      <c r="KYA23" s="418"/>
      <c r="KYB23" s="418"/>
      <c r="KYC23" s="418"/>
      <c r="KYD23" s="418"/>
      <c r="KYE23" s="418"/>
      <c r="KYF23" s="418"/>
      <c r="KYG23" s="418"/>
      <c r="KYH23" s="418"/>
      <c r="KYI23" s="418"/>
      <c r="KYJ23" s="418"/>
      <c r="KYK23" s="418"/>
      <c r="KYL23" s="418"/>
      <c r="KYM23" s="418"/>
      <c r="KYN23" s="418"/>
      <c r="KYO23" s="418"/>
      <c r="KYP23" s="418"/>
      <c r="KYQ23" s="418"/>
      <c r="KYR23" s="418"/>
      <c r="KYS23" s="418"/>
      <c r="KYT23" s="418"/>
      <c r="KYU23" s="418"/>
      <c r="KYV23" s="418"/>
      <c r="KYW23" s="418"/>
      <c r="KYX23" s="418"/>
      <c r="KYY23" s="418"/>
      <c r="KYZ23" s="418"/>
      <c r="KZA23" s="418"/>
      <c r="KZB23" s="418"/>
      <c r="KZC23" s="418"/>
      <c r="KZD23" s="418"/>
      <c r="KZE23" s="418"/>
      <c r="KZF23" s="418"/>
      <c r="KZG23" s="418"/>
      <c r="KZH23" s="418"/>
      <c r="KZI23" s="418"/>
      <c r="KZJ23" s="418"/>
      <c r="KZK23" s="418"/>
      <c r="KZL23" s="418"/>
      <c r="KZM23" s="418"/>
      <c r="KZN23" s="418"/>
      <c r="KZO23" s="418"/>
      <c r="KZP23" s="418"/>
      <c r="KZQ23" s="418"/>
      <c r="KZR23" s="418"/>
      <c r="KZS23" s="418"/>
      <c r="KZT23" s="418"/>
      <c r="KZU23" s="418"/>
      <c r="KZV23" s="418"/>
      <c r="KZW23" s="418"/>
      <c r="KZX23" s="418"/>
      <c r="KZY23" s="418"/>
      <c r="KZZ23" s="418"/>
      <c r="LAA23" s="418"/>
      <c r="LAB23" s="418"/>
      <c r="LAC23" s="418"/>
      <c r="LAD23" s="418"/>
      <c r="LAE23" s="418"/>
      <c r="LAF23" s="418"/>
      <c r="LAG23" s="418"/>
      <c r="LAH23" s="418"/>
      <c r="LAI23" s="418"/>
      <c r="LAJ23" s="418"/>
      <c r="LAK23" s="418"/>
      <c r="LAL23" s="418"/>
      <c r="LAM23" s="418"/>
      <c r="LAN23" s="418"/>
      <c r="LAO23" s="418"/>
      <c r="LAP23" s="418"/>
      <c r="LAQ23" s="418"/>
      <c r="LAR23" s="418"/>
      <c r="LAS23" s="418"/>
      <c r="LAT23" s="418"/>
      <c r="LAU23" s="418"/>
      <c r="LAV23" s="418"/>
      <c r="LAW23" s="418"/>
      <c r="LAX23" s="418"/>
      <c r="LAY23" s="418"/>
      <c r="LAZ23" s="418"/>
      <c r="LBA23" s="418"/>
      <c r="LBB23" s="418"/>
      <c r="LBC23" s="418"/>
      <c r="LBD23" s="418"/>
      <c r="LBE23" s="418"/>
      <c r="LBF23" s="418"/>
      <c r="LBG23" s="418"/>
      <c r="LBH23" s="418"/>
      <c r="LBI23" s="418"/>
      <c r="LBJ23" s="418"/>
      <c r="LBK23" s="418"/>
      <c r="LBL23" s="418"/>
      <c r="LBM23" s="418"/>
      <c r="LBN23" s="418"/>
      <c r="LBO23" s="418"/>
      <c r="LBP23" s="418"/>
      <c r="LBQ23" s="418"/>
      <c r="LBR23" s="418"/>
      <c r="LBS23" s="418"/>
      <c r="LBT23" s="418"/>
      <c r="LBU23" s="418"/>
      <c r="LBV23" s="418"/>
      <c r="LBW23" s="418"/>
      <c r="LBX23" s="418"/>
      <c r="LBY23" s="418"/>
      <c r="LBZ23" s="418"/>
      <c r="LCA23" s="418"/>
      <c r="LCB23" s="418"/>
      <c r="LCC23" s="418"/>
      <c r="LCD23" s="418"/>
      <c r="LCE23" s="418"/>
      <c r="LCF23" s="418"/>
      <c r="LCG23" s="418"/>
      <c r="LCH23" s="418"/>
      <c r="LCI23" s="418"/>
      <c r="LCJ23" s="418"/>
      <c r="LCK23" s="418"/>
      <c r="LCL23" s="418"/>
      <c r="LCM23" s="418"/>
      <c r="LCN23" s="418"/>
      <c r="LCO23" s="418"/>
      <c r="LCP23" s="418"/>
      <c r="LCQ23" s="418"/>
      <c r="LCR23" s="418"/>
      <c r="LCS23" s="418"/>
      <c r="LCT23" s="418"/>
      <c r="LCU23" s="418"/>
      <c r="LCV23" s="418"/>
      <c r="LCW23" s="418"/>
      <c r="LCX23" s="418"/>
      <c r="LCY23" s="418"/>
      <c r="LCZ23" s="418"/>
      <c r="LDA23" s="418"/>
      <c r="LDB23" s="418"/>
      <c r="LDC23" s="418"/>
      <c r="LDD23" s="418"/>
      <c r="LDE23" s="418"/>
      <c r="LDF23" s="418"/>
      <c r="LDG23" s="418"/>
      <c r="LDH23" s="418"/>
      <c r="LDI23" s="418"/>
      <c r="LDJ23" s="418"/>
      <c r="LDK23" s="418"/>
      <c r="LDL23" s="418"/>
      <c r="LDM23" s="418"/>
      <c r="LDN23" s="418"/>
      <c r="LDO23" s="418"/>
      <c r="LDP23" s="418"/>
      <c r="LDQ23" s="418"/>
      <c r="LDR23" s="418"/>
      <c r="LDS23" s="418"/>
      <c r="LDT23" s="418"/>
      <c r="LDU23" s="418"/>
      <c r="LDV23" s="418"/>
      <c r="LDW23" s="418"/>
      <c r="LDX23" s="418"/>
      <c r="LDY23" s="418"/>
      <c r="LDZ23" s="418"/>
      <c r="LEA23" s="418"/>
      <c r="LEB23" s="418"/>
      <c r="LEC23" s="418"/>
      <c r="LED23" s="418"/>
      <c r="LEE23" s="418"/>
      <c r="LEF23" s="418"/>
      <c r="LEG23" s="418"/>
      <c r="LEH23" s="418"/>
      <c r="LEI23" s="418"/>
      <c r="LEJ23" s="418"/>
      <c r="LEK23" s="418"/>
      <c r="LEL23" s="418"/>
      <c r="LEM23" s="418"/>
      <c r="LEN23" s="418"/>
      <c r="LEO23" s="418"/>
      <c r="LEP23" s="418"/>
      <c r="LEQ23" s="418"/>
      <c r="LER23" s="418"/>
      <c r="LES23" s="418"/>
      <c r="LET23" s="418"/>
      <c r="LEU23" s="418"/>
      <c r="LEV23" s="418"/>
      <c r="LEW23" s="418"/>
      <c r="LEX23" s="418"/>
      <c r="LEY23" s="418"/>
      <c r="LEZ23" s="418"/>
      <c r="LFA23" s="418"/>
      <c r="LFB23" s="418"/>
      <c r="LFC23" s="418"/>
      <c r="LFD23" s="418"/>
      <c r="LFE23" s="418"/>
      <c r="LFF23" s="418"/>
      <c r="LFG23" s="418"/>
      <c r="LFH23" s="418"/>
      <c r="LFI23" s="418"/>
      <c r="LFJ23" s="418"/>
      <c r="LFK23" s="418"/>
      <c r="LFL23" s="418"/>
      <c r="LFM23" s="418"/>
      <c r="LFN23" s="418"/>
      <c r="LFO23" s="418"/>
      <c r="LFP23" s="418"/>
      <c r="LFQ23" s="418"/>
      <c r="LFR23" s="418"/>
      <c r="LFS23" s="418"/>
      <c r="LFT23" s="418"/>
      <c r="LFU23" s="418"/>
      <c r="LFV23" s="418"/>
      <c r="LFW23" s="418"/>
      <c r="LFX23" s="418"/>
      <c r="LFY23" s="418"/>
      <c r="LFZ23" s="418"/>
      <c r="LGA23" s="418"/>
      <c r="LGB23" s="418"/>
      <c r="LGC23" s="418"/>
      <c r="LGD23" s="418"/>
      <c r="LGE23" s="418"/>
      <c r="LGF23" s="418"/>
      <c r="LGG23" s="418"/>
      <c r="LGH23" s="418"/>
      <c r="LGI23" s="418"/>
      <c r="LGJ23" s="418"/>
      <c r="LGK23" s="418"/>
      <c r="LGL23" s="418"/>
      <c r="LGM23" s="418"/>
      <c r="LGN23" s="418"/>
      <c r="LGO23" s="418"/>
      <c r="LGP23" s="418"/>
      <c r="LGQ23" s="418"/>
      <c r="LGR23" s="418"/>
      <c r="LGS23" s="418"/>
      <c r="LGT23" s="418"/>
      <c r="LGU23" s="418"/>
      <c r="LGV23" s="418"/>
      <c r="LGW23" s="418"/>
      <c r="LGX23" s="418"/>
      <c r="LGY23" s="418"/>
      <c r="LGZ23" s="418"/>
      <c r="LHA23" s="418"/>
      <c r="LHB23" s="418"/>
      <c r="LHC23" s="418"/>
      <c r="LHD23" s="418"/>
      <c r="LHE23" s="418"/>
      <c r="LHF23" s="418"/>
      <c r="LHG23" s="418"/>
      <c r="LHH23" s="418"/>
      <c r="LHI23" s="418"/>
      <c r="LHJ23" s="418"/>
      <c r="LHK23" s="418"/>
      <c r="LHL23" s="418"/>
      <c r="LHM23" s="418"/>
      <c r="LHN23" s="418"/>
      <c r="LHO23" s="418"/>
      <c r="LHP23" s="418"/>
      <c r="LHQ23" s="418"/>
      <c r="LHR23" s="418"/>
      <c r="LHS23" s="418"/>
      <c r="LHT23" s="418"/>
      <c r="LHU23" s="418"/>
      <c r="LHV23" s="418"/>
      <c r="LHW23" s="418"/>
      <c r="LHX23" s="418"/>
      <c r="LHY23" s="418"/>
      <c r="LHZ23" s="418"/>
      <c r="LIA23" s="418"/>
      <c r="LIB23" s="418"/>
      <c r="LIC23" s="418"/>
      <c r="LID23" s="418"/>
      <c r="LIE23" s="418"/>
      <c r="LIF23" s="418"/>
      <c r="LIG23" s="418"/>
      <c r="LIH23" s="418"/>
      <c r="LII23" s="418"/>
      <c r="LIJ23" s="418"/>
      <c r="LIK23" s="418"/>
      <c r="LIL23" s="418"/>
      <c r="LIM23" s="418"/>
      <c r="LIN23" s="418"/>
      <c r="LIO23" s="418"/>
      <c r="LIP23" s="418"/>
      <c r="LIQ23" s="418"/>
      <c r="LIR23" s="418"/>
      <c r="LIS23" s="418"/>
      <c r="LIT23" s="418"/>
      <c r="LIU23" s="418"/>
      <c r="LIV23" s="418"/>
      <c r="LIW23" s="418"/>
      <c r="LIX23" s="418"/>
      <c r="LIY23" s="418"/>
      <c r="LIZ23" s="418"/>
      <c r="LJA23" s="418"/>
      <c r="LJB23" s="418"/>
      <c r="LJC23" s="418"/>
      <c r="LJD23" s="418"/>
      <c r="LJE23" s="418"/>
      <c r="LJF23" s="418"/>
      <c r="LJG23" s="418"/>
      <c r="LJH23" s="418"/>
      <c r="LJI23" s="418"/>
      <c r="LJJ23" s="418"/>
      <c r="LJK23" s="418"/>
      <c r="LJL23" s="418"/>
      <c r="LJM23" s="418"/>
      <c r="LJN23" s="418"/>
      <c r="LJO23" s="418"/>
      <c r="LJP23" s="418"/>
      <c r="LJQ23" s="418"/>
      <c r="LJR23" s="418"/>
      <c r="LJS23" s="418"/>
      <c r="LJT23" s="418"/>
      <c r="LJU23" s="418"/>
      <c r="LJV23" s="418"/>
      <c r="LJW23" s="418"/>
      <c r="LJX23" s="418"/>
      <c r="LJY23" s="418"/>
      <c r="LJZ23" s="418"/>
      <c r="LKA23" s="418"/>
      <c r="LKB23" s="418"/>
      <c r="LKC23" s="418"/>
      <c r="LKD23" s="418"/>
      <c r="LKE23" s="418"/>
      <c r="LKF23" s="418"/>
      <c r="LKG23" s="418"/>
      <c r="LKH23" s="418"/>
      <c r="LKI23" s="418"/>
      <c r="LKJ23" s="418"/>
      <c r="LKK23" s="418"/>
      <c r="LKL23" s="418"/>
      <c r="LKM23" s="418"/>
      <c r="LKN23" s="418"/>
      <c r="LKO23" s="418"/>
      <c r="LKP23" s="418"/>
      <c r="LKQ23" s="418"/>
      <c r="LKR23" s="418"/>
      <c r="LKS23" s="418"/>
      <c r="LKT23" s="418"/>
      <c r="LKU23" s="418"/>
      <c r="LKV23" s="418"/>
      <c r="LKW23" s="418"/>
      <c r="LKX23" s="418"/>
      <c r="LKY23" s="418"/>
      <c r="LKZ23" s="418"/>
      <c r="LLA23" s="418"/>
      <c r="LLB23" s="418"/>
      <c r="LLC23" s="418"/>
      <c r="LLD23" s="418"/>
      <c r="LLE23" s="418"/>
      <c r="LLF23" s="418"/>
      <c r="LLG23" s="418"/>
      <c r="LLH23" s="418"/>
      <c r="LLI23" s="418"/>
      <c r="LLJ23" s="418"/>
      <c r="LLK23" s="418"/>
      <c r="LLL23" s="418"/>
      <c r="LLM23" s="418"/>
      <c r="LLN23" s="418"/>
      <c r="LLO23" s="418"/>
      <c r="LLP23" s="418"/>
      <c r="LLQ23" s="418"/>
      <c r="LLR23" s="418"/>
      <c r="LLS23" s="418"/>
      <c r="LLT23" s="418"/>
      <c r="LLU23" s="418"/>
      <c r="LLV23" s="418"/>
      <c r="LLW23" s="418"/>
      <c r="LLX23" s="418"/>
      <c r="LLY23" s="418"/>
      <c r="LLZ23" s="418"/>
      <c r="LMA23" s="418"/>
      <c r="LMB23" s="418"/>
      <c r="LMC23" s="418"/>
      <c r="LMD23" s="418"/>
      <c r="LME23" s="418"/>
      <c r="LMF23" s="418"/>
      <c r="LMG23" s="418"/>
      <c r="LMH23" s="418"/>
      <c r="LMI23" s="418"/>
      <c r="LMJ23" s="418"/>
      <c r="LMK23" s="418"/>
      <c r="LML23" s="418"/>
      <c r="LMM23" s="418"/>
      <c r="LMN23" s="418"/>
      <c r="LMO23" s="418"/>
      <c r="LMP23" s="418"/>
      <c r="LMQ23" s="418"/>
      <c r="LMR23" s="418"/>
      <c r="LMS23" s="418"/>
      <c r="LMT23" s="418"/>
      <c r="LMU23" s="418"/>
      <c r="LMV23" s="418"/>
      <c r="LMW23" s="418"/>
      <c r="LMX23" s="418"/>
      <c r="LMY23" s="418"/>
      <c r="LMZ23" s="418"/>
      <c r="LNA23" s="418"/>
      <c r="LNB23" s="418"/>
      <c r="LNC23" s="418"/>
      <c r="LND23" s="418"/>
      <c r="LNE23" s="418"/>
      <c r="LNF23" s="418"/>
      <c r="LNG23" s="418"/>
      <c r="LNH23" s="418"/>
      <c r="LNI23" s="418"/>
      <c r="LNJ23" s="418"/>
      <c r="LNK23" s="418"/>
      <c r="LNL23" s="418"/>
      <c r="LNM23" s="418"/>
      <c r="LNN23" s="418"/>
      <c r="LNO23" s="418"/>
      <c r="LNP23" s="418"/>
      <c r="LNQ23" s="418"/>
      <c r="LNR23" s="418"/>
      <c r="LNS23" s="418"/>
      <c r="LNT23" s="418"/>
      <c r="LNU23" s="418"/>
      <c r="LNV23" s="418"/>
      <c r="LNW23" s="418"/>
      <c r="LNX23" s="418"/>
      <c r="LNY23" s="418"/>
      <c r="LNZ23" s="418"/>
      <c r="LOA23" s="418"/>
      <c r="LOB23" s="418"/>
      <c r="LOC23" s="418"/>
      <c r="LOD23" s="418"/>
      <c r="LOE23" s="418"/>
      <c r="LOF23" s="418"/>
      <c r="LOG23" s="418"/>
      <c r="LOH23" s="418"/>
      <c r="LOI23" s="418"/>
      <c r="LOJ23" s="418"/>
      <c r="LOK23" s="418"/>
      <c r="LOL23" s="418"/>
      <c r="LOM23" s="418"/>
      <c r="LON23" s="418"/>
      <c r="LOO23" s="418"/>
      <c r="LOP23" s="418"/>
      <c r="LOQ23" s="418"/>
      <c r="LOR23" s="418"/>
      <c r="LOS23" s="418"/>
      <c r="LOT23" s="418"/>
      <c r="LOU23" s="418"/>
      <c r="LOV23" s="418"/>
      <c r="LOW23" s="418"/>
      <c r="LOX23" s="418"/>
      <c r="LOY23" s="418"/>
      <c r="LOZ23" s="418"/>
      <c r="LPA23" s="418"/>
      <c r="LPB23" s="418"/>
      <c r="LPC23" s="418"/>
      <c r="LPD23" s="418"/>
      <c r="LPE23" s="418"/>
      <c r="LPF23" s="418"/>
      <c r="LPG23" s="418"/>
      <c r="LPH23" s="418"/>
      <c r="LPI23" s="418"/>
      <c r="LPJ23" s="418"/>
      <c r="LPK23" s="418"/>
      <c r="LPL23" s="418"/>
      <c r="LPM23" s="418"/>
      <c r="LPN23" s="418"/>
      <c r="LPO23" s="418"/>
      <c r="LPP23" s="418"/>
      <c r="LPQ23" s="418"/>
      <c r="LPR23" s="418"/>
      <c r="LPS23" s="418"/>
      <c r="LPT23" s="418"/>
      <c r="LPU23" s="418"/>
      <c r="LPV23" s="418"/>
      <c r="LPW23" s="418"/>
      <c r="LPX23" s="418"/>
      <c r="LPY23" s="418"/>
      <c r="LPZ23" s="418"/>
      <c r="LQA23" s="418"/>
      <c r="LQB23" s="418"/>
      <c r="LQC23" s="418"/>
      <c r="LQD23" s="418"/>
      <c r="LQE23" s="418"/>
      <c r="LQF23" s="418"/>
      <c r="LQG23" s="418"/>
      <c r="LQH23" s="418"/>
      <c r="LQI23" s="418"/>
      <c r="LQJ23" s="418"/>
      <c r="LQK23" s="418"/>
      <c r="LQL23" s="418"/>
      <c r="LQM23" s="418"/>
      <c r="LQN23" s="418"/>
      <c r="LQO23" s="418"/>
      <c r="LQP23" s="418"/>
      <c r="LQQ23" s="418"/>
      <c r="LQR23" s="418"/>
      <c r="LQS23" s="418"/>
      <c r="LQT23" s="418"/>
      <c r="LQU23" s="418"/>
      <c r="LQV23" s="418"/>
      <c r="LQW23" s="418"/>
      <c r="LQX23" s="418"/>
      <c r="LQY23" s="418"/>
      <c r="LQZ23" s="418"/>
      <c r="LRA23" s="418"/>
      <c r="LRB23" s="418"/>
      <c r="LRC23" s="418"/>
      <c r="LRD23" s="418"/>
      <c r="LRE23" s="418"/>
      <c r="LRF23" s="418"/>
      <c r="LRG23" s="418"/>
      <c r="LRH23" s="418"/>
      <c r="LRI23" s="418"/>
      <c r="LRJ23" s="418"/>
      <c r="LRK23" s="418"/>
      <c r="LRL23" s="418"/>
      <c r="LRM23" s="418"/>
      <c r="LRN23" s="418"/>
      <c r="LRO23" s="418"/>
      <c r="LRP23" s="418"/>
      <c r="LRQ23" s="418"/>
      <c r="LRR23" s="418"/>
      <c r="LRS23" s="418"/>
      <c r="LRT23" s="418"/>
      <c r="LRU23" s="418"/>
      <c r="LRV23" s="418"/>
      <c r="LRW23" s="418"/>
      <c r="LRX23" s="418"/>
      <c r="LRY23" s="418"/>
      <c r="LRZ23" s="418"/>
      <c r="LSA23" s="418"/>
      <c r="LSB23" s="418"/>
      <c r="LSC23" s="418"/>
      <c r="LSD23" s="418"/>
      <c r="LSE23" s="418"/>
      <c r="LSF23" s="418"/>
      <c r="LSG23" s="418"/>
      <c r="LSH23" s="418"/>
      <c r="LSI23" s="418"/>
      <c r="LSJ23" s="418"/>
      <c r="LSK23" s="418"/>
      <c r="LSL23" s="418"/>
      <c r="LSM23" s="418"/>
      <c r="LSN23" s="418"/>
      <c r="LSO23" s="418"/>
      <c r="LSP23" s="418"/>
      <c r="LSQ23" s="418"/>
      <c r="LSR23" s="418"/>
      <c r="LSS23" s="418"/>
      <c r="LST23" s="418"/>
      <c r="LSU23" s="418"/>
      <c r="LSV23" s="418"/>
      <c r="LSW23" s="418"/>
      <c r="LSX23" s="418"/>
      <c r="LSY23" s="418"/>
      <c r="LSZ23" s="418"/>
      <c r="LTA23" s="418"/>
      <c r="LTB23" s="418"/>
      <c r="LTC23" s="418"/>
      <c r="LTD23" s="418"/>
      <c r="LTE23" s="418"/>
      <c r="LTF23" s="418"/>
      <c r="LTG23" s="418"/>
      <c r="LTH23" s="418"/>
      <c r="LTI23" s="418"/>
      <c r="LTJ23" s="418"/>
      <c r="LTK23" s="418"/>
      <c r="LTL23" s="418"/>
      <c r="LTM23" s="418"/>
      <c r="LTN23" s="418"/>
      <c r="LTO23" s="418"/>
      <c r="LTP23" s="418"/>
      <c r="LTQ23" s="418"/>
      <c r="LTR23" s="418"/>
      <c r="LTS23" s="418"/>
      <c r="LTT23" s="418"/>
      <c r="LTU23" s="418"/>
      <c r="LTV23" s="418"/>
      <c r="LTW23" s="418"/>
      <c r="LTX23" s="418"/>
      <c r="LTY23" s="418"/>
      <c r="LTZ23" s="418"/>
      <c r="LUA23" s="418"/>
      <c r="LUB23" s="418"/>
      <c r="LUC23" s="418"/>
      <c r="LUD23" s="418"/>
      <c r="LUE23" s="418"/>
      <c r="LUF23" s="418"/>
      <c r="LUG23" s="418"/>
      <c r="LUH23" s="418"/>
      <c r="LUI23" s="418"/>
      <c r="LUJ23" s="418"/>
      <c r="LUK23" s="418"/>
      <c r="LUL23" s="418"/>
      <c r="LUM23" s="418"/>
      <c r="LUN23" s="418"/>
      <c r="LUO23" s="418"/>
      <c r="LUP23" s="418"/>
      <c r="LUQ23" s="418"/>
      <c r="LUR23" s="418"/>
      <c r="LUS23" s="418"/>
      <c r="LUT23" s="418"/>
      <c r="LUU23" s="418"/>
      <c r="LUV23" s="418"/>
      <c r="LUW23" s="418"/>
      <c r="LUX23" s="418"/>
      <c r="LUY23" s="418"/>
      <c r="LUZ23" s="418"/>
      <c r="LVA23" s="418"/>
      <c r="LVB23" s="418"/>
      <c r="LVC23" s="418"/>
      <c r="LVD23" s="418"/>
      <c r="LVE23" s="418"/>
      <c r="LVF23" s="418"/>
      <c r="LVG23" s="418"/>
      <c r="LVH23" s="418"/>
      <c r="LVI23" s="418"/>
      <c r="LVJ23" s="418"/>
      <c r="LVK23" s="418"/>
      <c r="LVL23" s="418"/>
      <c r="LVM23" s="418"/>
      <c r="LVN23" s="418"/>
      <c r="LVO23" s="418"/>
      <c r="LVP23" s="418"/>
      <c r="LVQ23" s="418"/>
      <c r="LVR23" s="418"/>
      <c r="LVS23" s="418"/>
      <c r="LVT23" s="418"/>
      <c r="LVU23" s="418"/>
      <c r="LVV23" s="418"/>
      <c r="LVW23" s="418"/>
      <c r="LVX23" s="418"/>
      <c r="LVY23" s="418"/>
      <c r="LVZ23" s="418"/>
      <c r="LWA23" s="418"/>
      <c r="LWB23" s="418"/>
      <c r="LWC23" s="418"/>
      <c r="LWD23" s="418"/>
      <c r="LWE23" s="418"/>
      <c r="LWF23" s="418"/>
      <c r="LWG23" s="418"/>
      <c r="LWH23" s="418"/>
      <c r="LWI23" s="418"/>
      <c r="LWJ23" s="418"/>
      <c r="LWK23" s="418"/>
      <c r="LWL23" s="418"/>
      <c r="LWM23" s="418"/>
      <c r="LWN23" s="418"/>
      <c r="LWO23" s="418"/>
      <c r="LWP23" s="418"/>
      <c r="LWQ23" s="418"/>
      <c r="LWR23" s="418"/>
      <c r="LWS23" s="418"/>
      <c r="LWT23" s="418"/>
      <c r="LWU23" s="418"/>
      <c r="LWV23" s="418"/>
      <c r="LWW23" s="418"/>
      <c r="LWX23" s="418"/>
      <c r="LWY23" s="418"/>
      <c r="LWZ23" s="418"/>
      <c r="LXA23" s="418"/>
      <c r="LXB23" s="418"/>
      <c r="LXC23" s="418"/>
      <c r="LXD23" s="418"/>
      <c r="LXE23" s="418"/>
      <c r="LXF23" s="418"/>
      <c r="LXG23" s="418"/>
      <c r="LXH23" s="418"/>
      <c r="LXI23" s="418"/>
      <c r="LXJ23" s="418"/>
      <c r="LXK23" s="418"/>
      <c r="LXL23" s="418"/>
      <c r="LXM23" s="418"/>
      <c r="LXN23" s="418"/>
      <c r="LXO23" s="418"/>
      <c r="LXP23" s="418"/>
      <c r="LXQ23" s="418"/>
      <c r="LXR23" s="418"/>
      <c r="LXS23" s="418"/>
      <c r="LXT23" s="418"/>
      <c r="LXU23" s="418"/>
      <c r="LXV23" s="418"/>
      <c r="LXW23" s="418"/>
      <c r="LXX23" s="418"/>
      <c r="LXY23" s="418"/>
      <c r="LXZ23" s="418"/>
      <c r="LYA23" s="418"/>
      <c r="LYB23" s="418"/>
      <c r="LYC23" s="418"/>
      <c r="LYD23" s="418"/>
      <c r="LYE23" s="418"/>
      <c r="LYF23" s="418"/>
      <c r="LYG23" s="418"/>
      <c r="LYH23" s="418"/>
      <c r="LYI23" s="418"/>
      <c r="LYJ23" s="418"/>
      <c r="LYK23" s="418"/>
      <c r="LYL23" s="418"/>
      <c r="LYM23" s="418"/>
      <c r="LYN23" s="418"/>
      <c r="LYO23" s="418"/>
      <c r="LYP23" s="418"/>
      <c r="LYQ23" s="418"/>
      <c r="LYR23" s="418"/>
      <c r="LYS23" s="418"/>
      <c r="LYT23" s="418"/>
      <c r="LYU23" s="418"/>
      <c r="LYV23" s="418"/>
      <c r="LYW23" s="418"/>
      <c r="LYX23" s="418"/>
      <c r="LYY23" s="418"/>
      <c r="LYZ23" s="418"/>
      <c r="LZA23" s="418"/>
      <c r="LZB23" s="418"/>
      <c r="LZC23" s="418"/>
      <c r="LZD23" s="418"/>
      <c r="LZE23" s="418"/>
      <c r="LZF23" s="418"/>
      <c r="LZG23" s="418"/>
      <c r="LZH23" s="418"/>
      <c r="LZI23" s="418"/>
      <c r="LZJ23" s="418"/>
      <c r="LZK23" s="418"/>
      <c r="LZL23" s="418"/>
      <c r="LZM23" s="418"/>
      <c r="LZN23" s="418"/>
      <c r="LZO23" s="418"/>
      <c r="LZP23" s="418"/>
      <c r="LZQ23" s="418"/>
      <c r="LZR23" s="418"/>
      <c r="LZS23" s="418"/>
      <c r="LZT23" s="418"/>
      <c r="LZU23" s="418"/>
      <c r="LZV23" s="418"/>
      <c r="LZW23" s="418"/>
      <c r="LZX23" s="418"/>
      <c r="LZY23" s="418"/>
      <c r="LZZ23" s="418"/>
      <c r="MAA23" s="418"/>
      <c r="MAB23" s="418"/>
      <c r="MAC23" s="418"/>
      <c r="MAD23" s="418"/>
      <c r="MAE23" s="418"/>
      <c r="MAF23" s="418"/>
      <c r="MAG23" s="418"/>
      <c r="MAH23" s="418"/>
      <c r="MAI23" s="418"/>
      <c r="MAJ23" s="418"/>
      <c r="MAK23" s="418"/>
      <c r="MAL23" s="418"/>
      <c r="MAM23" s="418"/>
      <c r="MAN23" s="418"/>
      <c r="MAO23" s="418"/>
      <c r="MAP23" s="418"/>
      <c r="MAQ23" s="418"/>
      <c r="MAR23" s="418"/>
      <c r="MAS23" s="418"/>
      <c r="MAT23" s="418"/>
      <c r="MAU23" s="418"/>
      <c r="MAV23" s="418"/>
      <c r="MAW23" s="418"/>
      <c r="MAX23" s="418"/>
      <c r="MAY23" s="418"/>
      <c r="MAZ23" s="418"/>
      <c r="MBA23" s="418"/>
      <c r="MBB23" s="418"/>
      <c r="MBC23" s="418"/>
      <c r="MBD23" s="418"/>
      <c r="MBE23" s="418"/>
      <c r="MBF23" s="418"/>
      <c r="MBG23" s="418"/>
      <c r="MBH23" s="418"/>
      <c r="MBI23" s="418"/>
      <c r="MBJ23" s="418"/>
      <c r="MBK23" s="418"/>
      <c r="MBL23" s="418"/>
      <c r="MBM23" s="418"/>
      <c r="MBN23" s="418"/>
      <c r="MBO23" s="418"/>
      <c r="MBP23" s="418"/>
      <c r="MBQ23" s="418"/>
      <c r="MBR23" s="418"/>
      <c r="MBS23" s="418"/>
      <c r="MBT23" s="418"/>
      <c r="MBU23" s="418"/>
      <c r="MBV23" s="418"/>
      <c r="MBW23" s="418"/>
      <c r="MBX23" s="418"/>
      <c r="MBY23" s="418"/>
      <c r="MBZ23" s="418"/>
      <c r="MCA23" s="418"/>
      <c r="MCB23" s="418"/>
      <c r="MCC23" s="418"/>
      <c r="MCD23" s="418"/>
      <c r="MCE23" s="418"/>
      <c r="MCF23" s="418"/>
      <c r="MCG23" s="418"/>
      <c r="MCH23" s="418"/>
      <c r="MCI23" s="418"/>
      <c r="MCJ23" s="418"/>
      <c r="MCK23" s="418"/>
      <c r="MCL23" s="418"/>
      <c r="MCM23" s="418"/>
      <c r="MCN23" s="418"/>
      <c r="MCO23" s="418"/>
      <c r="MCP23" s="418"/>
      <c r="MCQ23" s="418"/>
      <c r="MCR23" s="418"/>
      <c r="MCS23" s="418"/>
      <c r="MCT23" s="418"/>
      <c r="MCU23" s="418"/>
      <c r="MCV23" s="418"/>
      <c r="MCW23" s="418"/>
      <c r="MCX23" s="418"/>
      <c r="MCY23" s="418"/>
      <c r="MCZ23" s="418"/>
      <c r="MDA23" s="418"/>
      <c r="MDB23" s="418"/>
      <c r="MDC23" s="418"/>
      <c r="MDD23" s="418"/>
      <c r="MDE23" s="418"/>
      <c r="MDF23" s="418"/>
      <c r="MDG23" s="418"/>
      <c r="MDH23" s="418"/>
      <c r="MDI23" s="418"/>
      <c r="MDJ23" s="418"/>
      <c r="MDK23" s="418"/>
      <c r="MDL23" s="418"/>
      <c r="MDM23" s="418"/>
      <c r="MDN23" s="418"/>
      <c r="MDO23" s="418"/>
      <c r="MDP23" s="418"/>
      <c r="MDQ23" s="418"/>
      <c r="MDR23" s="418"/>
      <c r="MDS23" s="418"/>
      <c r="MDT23" s="418"/>
      <c r="MDU23" s="418"/>
      <c r="MDV23" s="418"/>
      <c r="MDW23" s="418"/>
      <c r="MDX23" s="418"/>
      <c r="MDY23" s="418"/>
      <c r="MDZ23" s="418"/>
      <c r="MEA23" s="418"/>
      <c r="MEB23" s="418"/>
      <c r="MEC23" s="418"/>
      <c r="MED23" s="418"/>
      <c r="MEE23" s="418"/>
      <c r="MEF23" s="418"/>
      <c r="MEG23" s="418"/>
      <c r="MEH23" s="418"/>
      <c r="MEI23" s="418"/>
      <c r="MEJ23" s="418"/>
      <c r="MEK23" s="418"/>
      <c r="MEL23" s="418"/>
      <c r="MEM23" s="418"/>
      <c r="MEN23" s="418"/>
      <c r="MEO23" s="418"/>
      <c r="MEP23" s="418"/>
      <c r="MEQ23" s="418"/>
      <c r="MER23" s="418"/>
      <c r="MES23" s="418"/>
      <c r="MET23" s="418"/>
      <c r="MEU23" s="418"/>
      <c r="MEV23" s="418"/>
      <c r="MEW23" s="418"/>
      <c r="MEX23" s="418"/>
      <c r="MEY23" s="418"/>
      <c r="MEZ23" s="418"/>
      <c r="MFA23" s="418"/>
      <c r="MFB23" s="418"/>
      <c r="MFC23" s="418"/>
      <c r="MFD23" s="418"/>
      <c r="MFE23" s="418"/>
      <c r="MFF23" s="418"/>
      <c r="MFG23" s="418"/>
      <c r="MFH23" s="418"/>
      <c r="MFI23" s="418"/>
      <c r="MFJ23" s="418"/>
      <c r="MFK23" s="418"/>
      <c r="MFL23" s="418"/>
      <c r="MFM23" s="418"/>
      <c r="MFN23" s="418"/>
      <c r="MFO23" s="418"/>
      <c r="MFP23" s="418"/>
      <c r="MFQ23" s="418"/>
      <c r="MFR23" s="418"/>
      <c r="MFS23" s="418"/>
      <c r="MFT23" s="418"/>
      <c r="MFU23" s="418"/>
      <c r="MFV23" s="418"/>
      <c r="MFW23" s="418"/>
      <c r="MFX23" s="418"/>
      <c r="MFY23" s="418"/>
      <c r="MFZ23" s="418"/>
      <c r="MGA23" s="418"/>
      <c r="MGB23" s="418"/>
      <c r="MGC23" s="418"/>
      <c r="MGD23" s="418"/>
      <c r="MGE23" s="418"/>
      <c r="MGF23" s="418"/>
      <c r="MGG23" s="418"/>
      <c r="MGH23" s="418"/>
      <c r="MGI23" s="418"/>
      <c r="MGJ23" s="418"/>
      <c r="MGK23" s="418"/>
      <c r="MGL23" s="418"/>
      <c r="MGM23" s="418"/>
      <c r="MGN23" s="418"/>
      <c r="MGO23" s="418"/>
      <c r="MGP23" s="418"/>
      <c r="MGQ23" s="418"/>
      <c r="MGR23" s="418"/>
      <c r="MGS23" s="418"/>
      <c r="MGT23" s="418"/>
      <c r="MGU23" s="418"/>
      <c r="MGV23" s="418"/>
      <c r="MGW23" s="418"/>
      <c r="MGX23" s="418"/>
      <c r="MGY23" s="418"/>
      <c r="MGZ23" s="418"/>
      <c r="MHA23" s="418"/>
      <c r="MHB23" s="418"/>
      <c r="MHC23" s="418"/>
      <c r="MHD23" s="418"/>
      <c r="MHE23" s="418"/>
      <c r="MHF23" s="418"/>
      <c r="MHG23" s="418"/>
      <c r="MHH23" s="418"/>
      <c r="MHI23" s="418"/>
      <c r="MHJ23" s="418"/>
      <c r="MHK23" s="418"/>
      <c r="MHL23" s="418"/>
      <c r="MHM23" s="418"/>
      <c r="MHN23" s="418"/>
      <c r="MHO23" s="418"/>
      <c r="MHP23" s="418"/>
      <c r="MHQ23" s="418"/>
      <c r="MHR23" s="418"/>
      <c r="MHS23" s="418"/>
      <c r="MHT23" s="418"/>
      <c r="MHU23" s="418"/>
      <c r="MHV23" s="418"/>
      <c r="MHW23" s="418"/>
      <c r="MHX23" s="418"/>
      <c r="MHY23" s="418"/>
      <c r="MHZ23" s="418"/>
      <c r="MIA23" s="418"/>
      <c r="MIB23" s="418"/>
      <c r="MIC23" s="418"/>
      <c r="MID23" s="418"/>
      <c r="MIE23" s="418"/>
      <c r="MIF23" s="418"/>
      <c r="MIG23" s="418"/>
      <c r="MIH23" s="418"/>
      <c r="MII23" s="418"/>
      <c r="MIJ23" s="418"/>
      <c r="MIK23" s="418"/>
      <c r="MIL23" s="418"/>
      <c r="MIM23" s="418"/>
      <c r="MIN23" s="418"/>
      <c r="MIO23" s="418"/>
      <c r="MIP23" s="418"/>
      <c r="MIQ23" s="418"/>
      <c r="MIR23" s="418"/>
      <c r="MIS23" s="418"/>
      <c r="MIT23" s="418"/>
      <c r="MIU23" s="418"/>
      <c r="MIV23" s="418"/>
      <c r="MIW23" s="418"/>
      <c r="MIX23" s="418"/>
      <c r="MIY23" s="418"/>
      <c r="MIZ23" s="418"/>
      <c r="MJA23" s="418"/>
      <c r="MJB23" s="418"/>
      <c r="MJC23" s="418"/>
      <c r="MJD23" s="418"/>
      <c r="MJE23" s="418"/>
      <c r="MJF23" s="418"/>
      <c r="MJG23" s="418"/>
      <c r="MJH23" s="418"/>
      <c r="MJI23" s="418"/>
      <c r="MJJ23" s="418"/>
      <c r="MJK23" s="418"/>
      <c r="MJL23" s="418"/>
      <c r="MJM23" s="418"/>
      <c r="MJN23" s="418"/>
      <c r="MJO23" s="418"/>
      <c r="MJP23" s="418"/>
      <c r="MJQ23" s="418"/>
      <c r="MJR23" s="418"/>
      <c r="MJS23" s="418"/>
      <c r="MJT23" s="418"/>
      <c r="MJU23" s="418"/>
      <c r="MJV23" s="418"/>
      <c r="MJW23" s="418"/>
      <c r="MJX23" s="418"/>
      <c r="MJY23" s="418"/>
      <c r="MJZ23" s="418"/>
      <c r="MKA23" s="418"/>
      <c r="MKB23" s="418"/>
      <c r="MKC23" s="418"/>
      <c r="MKD23" s="418"/>
      <c r="MKE23" s="418"/>
      <c r="MKF23" s="418"/>
      <c r="MKG23" s="418"/>
      <c r="MKH23" s="418"/>
      <c r="MKI23" s="418"/>
      <c r="MKJ23" s="418"/>
      <c r="MKK23" s="418"/>
      <c r="MKL23" s="418"/>
      <c r="MKM23" s="418"/>
      <c r="MKN23" s="418"/>
      <c r="MKO23" s="418"/>
      <c r="MKP23" s="418"/>
      <c r="MKQ23" s="418"/>
      <c r="MKR23" s="418"/>
      <c r="MKS23" s="418"/>
      <c r="MKT23" s="418"/>
      <c r="MKU23" s="418"/>
      <c r="MKV23" s="418"/>
      <c r="MKW23" s="418"/>
      <c r="MKX23" s="418"/>
      <c r="MKY23" s="418"/>
      <c r="MKZ23" s="418"/>
      <c r="MLA23" s="418"/>
      <c r="MLB23" s="418"/>
      <c r="MLC23" s="418"/>
      <c r="MLD23" s="418"/>
      <c r="MLE23" s="418"/>
      <c r="MLF23" s="418"/>
      <c r="MLG23" s="418"/>
      <c r="MLH23" s="418"/>
      <c r="MLI23" s="418"/>
      <c r="MLJ23" s="418"/>
      <c r="MLK23" s="418"/>
      <c r="MLL23" s="418"/>
      <c r="MLM23" s="418"/>
      <c r="MLN23" s="418"/>
      <c r="MLO23" s="418"/>
      <c r="MLP23" s="418"/>
      <c r="MLQ23" s="418"/>
      <c r="MLR23" s="418"/>
      <c r="MLS23" s="418"/>
      <c r="MLT23" s="418"/>
      <c r="MLU23" s="418"/>
      <c r="MLV23" s="418"/>
      <c r="MLW23" s="418"/>
      <c r="MLX23" s="418"/>
      <c r="MLY23" s="418"/>
      <c r="MLZ23" s="418"/>
      <c r="MMA23" s="418"/>
      <c r="MMB23" s="418"/>
      <c r="MMC23" s="418"/>
      <c r="MMD23" s="418"/>
      <c r="MME23" s="418"/>
      <c r="MMF23" s="418"/>
      <c r="MMG23" s="418"/>
      <c r="MMH23" s="418"/>
      <c r="MMI23" s="418"/>
      <c r="MMJ23" s="418"/>
      <c r="MMK23" s="418"/>
      <c r="MML23" s="418"/>
      <c r="MMM23" s="418"/>
      <c r="MMN23" s="418"/>
      <c r="MMO23" s="418"/>
      <c r="MMP23" s="418"/>
      <c r="MMQ23" s="418"/>
      <c r="MMR23" s="418"/>
      <c r="MMS23" s="418"/>
      <c r="MMT23" s="418"/>
      <c r="MMU23" s="418"/>
      <c r="MMV23" s="418"/>
      <c r="MMW23" s="418"/>
      <c r="MMX23" s="418"/>
      <c r="MMY23" s="418"/>
      <c r="MMZ23" s="418"/>
      <c r="MNA23" s="418"/>
      <c r="MNB23" s="418"/>
      <c r="MNC23" s="418"/>
      <c r="MND23" s="418"/>
      <c r="MNE23" s="418"/>
      <c r="MNF23" s="418"/>
      <c r="MNG23" s="418"/>
      <c r="MNH23" s="418"/>
      <c r="MNI23" s="418"/>
      <c r="MNJ23" s="418"/>
      <c r="MNK23" s="418"/>
      <c r="MNL23" s="418"/>
      <c r="MNM23" s="418"/>
      <c r="MNN23" s="418"/>
      <c r="MNO23" s="418"/>
      <c r="MNP23" s="418"/>
      <c r="MNQ23" s="418"/>
      <c r="MNR23" s="418"/>
      <c r="MNS23" s="418"/>
      <c r="MNT23" s="418"/>
      <c r="MNU23" s="418"/>
      <c r="MNV23" s="418"/>
      <c r="MNW23" s="418"/>
      <c r="MNX23" s="418"/>
      <c r="MNY23" s="418"/>
      <c r="MNZ23" s="418"/>
      <c r="MOA23" s="418"/>
      <c r="MOB23" s="418"/>
      <c r="MOC23" s="418"/>
      <c r="MOD23" s="418"/>
      <c r="MOE23" s="418"/>
      <c r="MOF23" s="418"/>
      <c r="MOG23" s="418"/>
      <c r="MOH23" s="418"/>
      <c r="MOI23" s="418"/>
      <c r="MOJ23" s="418"/>
      <c r="MOK23" s="418"/>
      <c r="MOL23" s="418"/>
      <c r="MOM23" s="418"/>
      <c r="MON23" s="418"/>
      <c r="MOO23" s="418"/>
      <c r="MOP23" s="418"/>
      <c r="MOQ23" s="418"/>
      <c r="MOR23" s="418"/>
      <c r="MOS23" s="418"/>
      <c r="MOT23" s="418"/>
      <c r="MOU23" s="418"/>
      <c r="MOV23" s="418"/>
      <c r="MOW23" s="418"/>
      <c r="MOX23" s="418"/>
      <c r="MOY23" s="418"/>
      <c r="MOZ23" s="418"/>
      <c r="MPA23" s="418"/>
      <c r="MPB23" s="418"/>
      <c r="MPC23" s="418"/>
      <c r="MPD23" s="418"/>
      <c r="MPE23" s="418"/>
      <c r="MPF23" s="418"/>
      <c r="MPG23" s="418"/>
      <c r="MPH23" s="418"/>
      <c r="MPI23" s="418"/>
      <c r="MPJ23" s="418"/>
      <c r="MPK23" s="418"/>
      <c r="MPL23" s="418"/>
      <c r="MPM23" s="418"/>
      <c r="MPN23" s="418"/>
      <c r="MPO23" s="418"/>
      <c r="MPP23" s="418"/>
      <c r="MPQ23" s="418"/>
      <c r="MPR23" s="418"/>
      <c r="MPS23" s="418"/>
      <c r="MPT23" s="418"/>
      <c r="MPU23" s="418"/>
      <c r="MPV23" s="418"/>
      <c r="MPW23" s="418"/>
      <c r="MPX23" s="418"/>
      <c r="MPY23" s="418"/>
      <c r="MPZ23" s="418"/>
      <c r="MQA23" s="418"/>
      <c r="MQB23" s="418"/>
      <c r="MQC23" s="418"/>
      <c r="MQD23" s="418"/>
      <c r="MQE23" s="418"/>
      <c r="MQF23" s="418"/>
      <c r="MQG23" s="418"/>
      <c r="MQH23" s="418"/>
      <c r="MQI23" s="418"/>
      <c r="MQJ23" s="418"/>
      <c r="MQK23" s="418"/>
      <c r="MQL23" s="418"/>
      <c r="MQM23" s="418"/>
      <c r="MQN23" s="418"/>
      <c r="MQO23" s="418"/>
      <c r="MQP23" s="418"/>
      <c r="MQQ23" s="418"/>
      <c r="MQR23" s="418"/>
      <c r="MQS23" s="418"/>
      <c r="MQT23" s="418"/>
      <c r="MQU23" s="418"/>
      <c r="MQV23" s="418"/>
      <c r="MQW23" s="418"/>
      <c r="MQX23" s="418"/>
      <c r="MQY23" s="418"/>
      <c r="MQZ23" s="418"/>
      <c r="MRA23" s="418"/>
      <c r="MRB23" s="418"/>
      <c r="MRC23" s="418"/>
      <c r="MRD23" s="418"/>
      <c r="MRE23" s="418"/>
      <c r="MRF23" s="418"/>
      <c r="MRG23" s="418"/>
      <c r="MRH23" s="418"/>
      <c r="MRI23" s="418"/>
      <c r="MRJ23" s="418"/>
      <c r="MRK23" s="418"/>
      <c r="MRL23" s="418"/>
      <c r="MRM23" s="418"/>
      <c r="MRN23" s="418"/>
      <c r="MRO23" s="418"/>
      <c r="MRP23" s="418"/>
      <c r="MRQ23" s="418"/>
      <c r="MRR23" s="418"/>
      <c r="MRS23" s="418"/>
      <c r="MRT23" s="418"/>
      <c r="MRU23" s="418"/>
      <c r="MRV23" s="418"/>
      <c r="MRW23" s="418"/>
      <c r="MRX23" s="418"/>
      <c r="MRY23" s="418"/>
      <c r="MRZ23" s="418"/>
      <c r="MSA23" s="418"/>
      <c r="MSB23" s="418"/>
      <c r="MSC23" s="418"/>
      <c r="MSD23" s="418"/>
      <c r="MSE23" s="418"/>
      <c r="MSF23" s="418"/>
      <c r="MSG23" s="418"/>
      <c r="MSH23" s="418"/>
      <c r="MSI23" s="418"/>
      <c r="MSJ23" s="418"/>
      <c r="MSK23" s="418"/>
      <c r="MSL23" s="418"/>
      <c r="MSM23" s="418"/>
      <c r="MSN23" s="418"/>
      <c r="MSO23" s="418"/>
      <c r="MSP23" s="418"/>
      <c r="MSQ23" s="418"/>
      <c r="MSR23" s="418"/>
      <c r="MSS23" s="418"/>
      <c r="MST23" s="418"/>
      <c r="MSU23" s="418"/>
      <c r="MSV23" s="418"/>
      <c r="MSW23" s="418"/>
      <c r="MSX23" s="418"/>
      <c r="MSY23" s="418"/>
      <c r="MSZ23" s="418"/>
      <c r="MTA23" s="418"/>
      <c r="MTB23" s="418"/>
      <c r="MTC23" s="418"/>
      <c r="MTD23" s="418"/>
      <c r="MTE23" s="418"/>
      <c r="MTF23" s="418"/>
      <c r="MTG23" s="418"/>
      <c r="MTH23" s="418"/>
      <c r="MTI23" s="418"/>
      <c r="MTJ23" s="418"/>
      <c r="MTK23" s="418"/>
      <c r="MTL23" s="418"/>
      <c r="MTM23" s="418"/>
      <c r="MTN23" s="418"/>
      <c r="MTO23" s="418"/>
      <c r="MTP23" s="418"/>
      <c r="MTQ23" s="418"/>
      <c r="MTR23" s="418"/>
      <c r="MTS23" s="418"/>
      <c r="MTT23" s="418"/>
      <c r="MTU23" s="418"/>
      <c r="MTV23" s="418"/>
      <c r="MTW23" s="418"/>
      <c r="MTX23" s="418"/>
      <c r="MTY23" s="418"/>
      <c r="MTZ23" s="418"/>
      <c r="MUA23" s="418"/>
      <c r="MUB23" s="418"/>
      <c r="MUC23" s="418"/>
      <c r="MUD23" s="418"/>
      <c r="MUE23" s="418"/>
      <c r="MUF23" s="418"/>
      <c r="MUG23" s="418"/>
      <c r="MUH23" s="418"/>
      <c r="MUI23" s="418"/>
      <c r="MUJ23" s="418"/>
      <c r="MUK23" s="418"/>
      <c r="MUL23" s="418"/>
      <c r="MUM23" s="418"/>
      <c r="MUN23" s="418"/>
      <c r="MUO23" s="418"/>
      <c r="MUP23" s="418"/>
      <c r="MUQ23" s="418"/>
      <c r="MUR23" s="418"/>
      <c r="MUS23" s="418"/>
      <c r="MUT23" s="418"/>
      <c r="MUU23" s="418"/>
      <c r="MUV23" s="418"/>
      <c r="MUW23" s="418"/>
      <c r="MUX23" s="418"/>
      <c r="MUY23" s="418"/>
      <c r="MUZ23" s="418"/>
      <c r="MVA23" s="418"/>
      <c r="MVB23" s="418"/>
      <c r="MVC23" s="418"/>
      <c r="MVD23" s="418"/>
      <c r="MVE23" s="418"/>
      <c r="MVF23" s="418"/>
      <c r="MVG23" s="418"/>
      <c r="MVH23" s="418"/>
      <c r="MVI23" s="418"/>
      <c r="MVJ23" s="418"/>
      <c r="MVK23" s="418"/>
      <c r="MVL23" s="418"/>
      <c r="MVM23" s="418"/>
      <c r="MVN23" s="418"/>
      <c r="MVO23" s="418"/>
      <c r="MVP23" s="418"/>
      <c r="MVQ23" s="418"/>
      <c r="MVR23" s="418"/>
      <c r="MVS23" s="418"/>
      <c r="MVT23" s="418"/>
      <c r="MVU23" s="418"/>
      <c r="MVV23" s="418"/>
      <c r="MVW23" s="418"/>
      <c r="MVX23" s="418"/>
      <c r="MVY23" s="418"/>
      <c r="MVZ23" s="418"/>
      <c r="MWA23" s="418"/>
      <c r="MWB23" s="418"/>
      <c r="MWC23" s="418"/>
      <c r="MWD23" s="418"/>
      <c r="MWE23" s="418"/>
      <c r="MWF23" s="418"/>
      <c r="MWG23" s="418"/>
      <c r="MWH23" s="418"/>
      <c r="MWI23" s="418"/>
      <c r="MWJ23" s="418"/>
      <c r="MWK23" s="418"/>
      <c r="MWL23" s="418"/>
      <c r="MWM23" s="418"/>
      <c r="MWN23" s="418"/>
      <c r="MWO23" s="418"/>
      <c r="MWP23" s="418"/>
      <c r="MWQ23" s="418"/>
      <c r="MWR23" s="418"/>
      <c r="MWS23" s="418"/>
      <c r="MWT23" s="418"/>
      <c r="MWU23" s="418"/>
      <c r="MWV23" s="418"/>
      <c r="MWW23" s="418"/>
      <c r="MWX23" s="418"/>
      <c r="MWY23" s="418"/>
      <c r="MWZ23" s="418"/>
      <c r="MXA23" s="418"/>
      <c r="MXB23" s="418"/>
      <c r="MXC23" s="418"/>
      <c r="MXD23" s="418"/>
      <c r="MXE23" s="418"/>
      <c r="MXF23" s="418"/>
      <c r="MXG23" s="418"/>
      <c r="MXH23" s="418"/>
      <c r="MXI23" s="418"/>
      <c r="MXJ23" s="418"/>
      <c r="MXK23" s="418"/>
      <c r="MXL23" s="418"/>
      <c r="MXM23" s="418"/>
      <c r="MXN23" s="418"/>
      <c r="MXO23" s="418"/>
      <c r="MXP23" s="418"/>
      <c r="MXQ23" s="418"/>
      <c r="MXR23" s="418"/>
      <c r="MXS23" s="418"/>
      <c r="MXT23" s="418"/>
      <c r="MXU23" s="418"/>
      <c r="MXV23" s="418"/>
      <c r="MXW23" s="418"/>
      <c r="MXX23" s="418"/>
      <c r="MXY23" s="418"/>
      <c r="MXZ23" s="418"/>
      <c r="MYA23" s="418"/>
      <c r="MYB23" s="418"/>
      <c r="MYC23" s="418"/>
      <c r="MYD23" s="418"/>
      <c r="MYE23" s="418"/>
      <c r="MYF23" s="418"/>
      <c r="MYG23" s="418"/>
      <c r="MYH23" s="418"/>
      <c r="MYI23" s="418"/>
      <c r="MYJ23" s="418"/>
      <c r="MYK23" s="418"/>
      <c r="MYL23" s="418"/>
      <c r="MYM23" s="418"/>
      <c r="MYN23" s="418"/>
      <c r="MYO23" s="418"/>
      <c r="MYP23" s="418"/>
      <c r="MYQ23" s="418"/>
      <c r="MYR23" s="418"/>
      <c r="MYS23" s="418"/>
      <c r="MYT23" s="418"/>
      <c r="MYU23" s="418"/>
      <c r="MYV23" s="418"/>
      <c r="MYW23" s="418"/>
      <c r="MYX23" s="418"/>
      <c r="MYY23" s="418"/>
      <c r="MYZ23" s="418"/>
      <c r="MZA23" s="418"/>
      <c r="MZB23" s="418"/>
      <c r="MZC23" s="418"/>
      <c r="MZD23" s="418"/>
      <c r="MZE23" s="418"/>
      <c r="MZF23" s="418"/>
      <c r="MZG23" s="418"/>
      <c r="MZH23" s="418"/>
      <c r="MZI23" s="418"/>
      <c r="MZJ23" s="418"/>
      <c r="MZK23" s="418"/>
      <c r="MZL23" s="418"/>
      <c r="MZM23" s="418"/>
      <c r="MZN23" s="418"/>
      <c r="MZO23" s="418"/>
      <c r="MZP23" s="418"/>
      <c r="MZQ23" s="418"/>
      <c r="MZR23" s="418"/>
      <c r="MZS23" s="418"/>
      <c r="MZT23" s="418"/>
      <c r="MZU23" s="418"/>
      <c r="MZV23" s="418"/>
      <c r="MZW23" s="418"/>
      <c r="MZX23" s="418"/>
      <c r="MZY23" s="418"/>
      <c r="MZZ23" s="418"/>
      <c r="NAA23" s="418"/>
      <c r="NAB23" s="418"/>
      <c r="NAC23" s="418"/>
      <c r="NAD23" s="418"/>
      <c r="NAE23" s="418"/>
      <c r="NAF23" s="418"/>
      <c r="NAG23" s="418"/>
      <c r="NAH23" s="418"/>
      <c r="NAI23" s="418"/>
      <c r="NAJ23" s="418"/>
      <c r="NAK23" s="418"/>
      <c r="NAL23" s="418"/>
      <c r="NAM23" s="418"/>
      <c r="NAN23" s="418"/>
      <c r="NAO23" s="418"/>
      <c r="NAP23" s="418"/>
      <c r="NAQ23" s="418"/>
      <c r="NAR23" s="418"/>
      <c r="NAS23" s="418"/>
      <c r="NAT23" s="418"/>
      <c r="NAU23" s="418"/>
      <c r="NAV23" s="418"/>
      <c r="NAW23" s="418"/>
      <c r="NAX23" s="418"/>
      <c r="NAY23" s="418"/>
      <c r="NAZ23" s="418"/>
      <c r="NBA23" s="418"/>
      <c r="NBB23" s="418"/>
      <c r="NBC23" s="418"/>
      <c r="NBD23" s="418"/>
      <c r="NBE23" s="418"/>
      <c r="NBF23" s="418"/>
      <c r="NBG23" s="418"/>
      <c r="NBH23" s="418"/>
      <c r="NBI23" s="418"/>
      <c r="NBJ23" s="418"/>
      <c r="NBK23" s="418"/>
      <c r="NBL23" s="418"/>
      <c r="NBM23" s="418"/>
      <c r="NBN23" s="418"/>
      <c r="NBO23" s="418"/>
      <c r="NBP23" s="418"/>
      <c r="NBQ23" s="418"/>
      <c r="NBR23" s="418"/>
      <c r="NBS23" s="418"/>
      <c r="NBT23" s="418"/>
      <c r="NBU23" s="418"/>
      <c r="NBV23" s="418"/>
      <c r="NBW23" s="418"/>
      <c r="NBX23" s="418"/>
      <c r="NBY23" s="418"/>
      <c r="NBZ23" s="418"/>
      <c r="NCA23" s="418"/>
      <c r="NCB23" s="418"/>
      <c r="NCC23" s="418"/>
      <c r="NCD23" s="418"/>
      <c r="NCE23" s="418"/>
      <c r="NCF23" s="418"/>
      <c r="NCG23" s="418"/>
      <c r="NCH23" s="418"/>
      <c r="NCI23" s="418"/>
      <c r="NCJ23" s="418"/>
      <c r="NCK23" s="418"/>
      <c r="NCL23" s="418"/>
      <c r="NCM23" s="418"/>
      <c r="NCN23" s="418"/>
      <c r="NCO23" s="418"/>
      <c r="NCP23" s="418"/>
      <c r="NCQ23" s="418"/>
      <c r="NCR23" s="418"/>
      <c r="NCS23" s="418"/>
      <c r="NCT23" s="418"/>
      <c r="NCU23" s="418"/>
      <c r="NCV23" s="418"/>
      <c r="NCW23" s="418"/>
      <c r="NCX23" s="418"/>
      <c r="NCY23" s="418"/>
      <c r="NCZ23" s="418"/>
      <c r="NDA23" s="418"/>
      <c r="NDB23" s="418"/>
      <c r="NDC23" s="418"/>
      <c r="NDD23" s="418"/>
      <c r="NDE23" s="418"/>
      <c r="NDF23" s="418"/>
      <c r="NDG23" s="418"/>
      <c r="NDH23" s="418"/>
      <c r="NDI23" s="418"/>
      <c r="NDJ23" s="418"/>
      <c r="NDK23" s="418"/>
      <c r="NDL23" s="418"/>
      <c r="NDM23" s="418"/>
      <c r="NDN23" s="418"/>
      <c r="NDO23" s="418"/>
      <c r="NDP23" s="418"/>
      <c r="NDQ23" s="418"/>
      <c r="NDR23" s="418"/>
      <c r="NDS23" s="418"/>
      <c r="NDT23" s="418"/>
      <c r="NDU23" s="418"/>
      <c r="NDV23" s="418"/>
      <c r="NDW23" s="418"/>
      <c r="NDX23" s="418"/>
      <c r="NDY23" s="418"/>
      <c r="NDZ23" s="418"/>
      <c r="NEA23" s="418"/>
      <c r="NEB23" s="418"/>
      <c r="NEC23" s="418"/>
      <c r="NED23" s="418"/>
      <c r="NEE23" s="418"/>
      <c r="NEF23" s="418"/>
      <c r="NEG23" s="418"/>
      <c r="NEH23" s="418"/>
      <c r="NEI23" s="418"/>
      <c r="NEJ23" s="418"/>
      <c r="NEK23" s="418"/>
      <c r="NEL23" s="418"/>
      <c r="NEM23" s="418"/>
      <c r="NEN23" s="418"/>
      <c r="NEO23" s="418"/>
      <c r="NEP23" s="418"/>
      <c r="NEQ23" s="418"/>
      <c r="NER23" s="418"/>
      <c r="NES23" s="418"/>
      <c r="NET23" s="418"/>
      <c r="NEU23" s="418"/>
      <c r="NEV23" s="418"/>
      <c r="NEW23" s="418"/>
      <c r="NEX23" s="418"/>
      <c r="NEY23" s="418"/>
      <c r="NEZ23" s="418"/>
      <c r="NFA23" s="418"/>
      <c r="NFB23" s="418"/>
      <c r="NFC23" s="418"/>
      <c r="NFD23" s="418"/>
      <c r="NFE23" s="418"/>
      <c r="NFF23" s="418"/>
      <c r="NFG23" s="418"/>
      <c r="NFH23" s="418"/>
      <c r="NFI23" s="418"/>
      <c r="NFJ23" s="418"/>
      <c r="NFK23" s="418"/>
      <c r="NFL23" s="418"/>
      <c r="NFM23" s="418"/>
      <c r="NFN23" s="418"/>
      <c r="NFO23" s="418"/>
      <c r="NFP23" s="418"/>
      <c r="NFQ23" s="418"/>
      <c r="NFR23" s="418"/>
      <c r="NFS23" s="418"/>
      <c r="NFT23" s="418"/>
      <c r="NFU23" s="418"/>
      <c r="NFV23" s="418"/>
      <c r="NFW23" s="418"/>
      <c r="NFX23" s="418"/>
      <c r="NFY23" s="418"/>
      <c r="NFZ23" s="418"/>
      <c r="NGA23" s="418"/>
      <c r="NGB23" s="418"/>
      <c r="NGC23" s="418"/>
      <c r="NGD23" s="418"/>
      <c r="NGE23" s="418"/>
      <c r="NGF23" s="418"/>
      <c r="NGG23" s="418"/>
      <c r="NGH23" s="418"/>
      <c r="NGI23" s="418"/>
      <c r="NGJ23" s="418"/>
      <c r="NGK23" s="418"/>
      <c r="NGL23" s="418"/>
      <c r="NGM23" s="418"/>
      <c r="NGN23" s="418"/>
      <c r="NGO23" s="418"/>
      <c r="NGP23" s="418"/>
      <c r="NGQ23" s="418"/>
      <c r="NGR23" s="418"/>
      <c r="NGS23" s="418"/>
      <c r="NGT23" s="418"/>
      <c r="NGU23" s="418"/>
      <c r="NGV23" s="418"/>
      <c r="NGW23" s="418"/>
      <c r="NGX23" s="418"/>
      <c r="NGY23" s="418"/>
      <c r="NGZ23" s="418"/>
      <c r="NHA23" s="418"/>
      <c r="NHB23" s="418"/>
      <c r="NHC23" s="418"/>
      <c r="NHD23" s="418"/>
      <c r="NHE23" s="418"/>
      <c r="NHF23" s="418"/>
      <c r="NHG23" s="418"/>
      <c r="NHH23" s="418"/>
      <c r="NHI23" s="418"/>
      <c r="NHJ23" s="418"/>
      <c r="NHK23" s="418"/>
      <c r="NHL23" s="418"/>
      <c r="NHM23" s="418"/>
      <c r="NHN23" s="418"/>
      <c r="NHO23" s="418"/>
      <c r="NHP23" s="418"/>
      <c r="NHQ23" s="418"/>
      <c r="NHR23" s="418"/>
      <c r="NHS23" s="418"/>
      <c r="NHT23" s="418"/>
      <c r="NHU23" s="418"/>
      <c r="NHV23" s="418"/>
      <c r="NHW23" s="418"/>
      <c r="NHX23" s="418"/>
      <c r="NHY23" s="418"/>
      <c r="NHZ23" s="418"/>
      <c r="NIA23" s="418"/>
      <c r="NIB23" s="418"/>
      <c r="NIC23" s="418"/>
      <c r="NID23" s="418"/>
      <c r="NIE23" s="418"/>
      <c r="NIF23" s="418"/>
      <c r="NIG23" s="418"/>
      <c r="NIH23" s="418"/>
      <c r="NII23" s="418"/>
      <c r="NIJ23" s="418"/>
      <c r="NIK23" s="418"/>
      <c r="NIL23" s="418"/>
      <c r="NIM23" s="418"/>
      <c r="NIN23" s="418"/>
      <c r="NIO23" s="418"/>
      <c r="NIP23" s="418"/>
      <c r="NIQ23" s="418"/>
      <c r="NIR23" s="418"/>
      <c r="NIS23" s="418"/>
      <c r="NIT23" s="418"/>
      <c r="NIU23" s="418"/>
      <c r="NIV23" s="418"/>
      <c r="NIW23" s="418"/>
      <c r="NIX23" s="418"/>
      <c r="NIY23" s="418"/>
      <c r="NIZ23" s="418"/>
      <c r="NJA23" s="418"/>
      <c r="NJB23" s="418"/>
      <c r="NJC23" s="418"/>
      <c r="NJD23" s="418"/>
      <c r="NJE23" s="418"/>
      <c r="NJF23" s="418"/>
      <c r="NJG23" s="418"/>
      <c r="NJH23" s="418"/>
      <c r="NJI23" s="418"/>
      <c r="NJJ23" s="418"/>
      <c r="NJK23" s="418"/>
      <c r="NJL23" s="418"/>
      <c r="NJM23" s="418"/>
      <c r="NJN23" s="418"/>
      <c r="NJO23" s="418"/>
      <c r="NJP23" s="418"/>
      <c r="NJQ23" s="418"/>
      <c r="NJR23" s="418"/>
      <c r="NJS23" s="418"/>
      <c r="NJT23" s="418"/>
      <c r="NJU23" s="418"/>
      <c r="NJV23" s="418"/>
      <c r="NJW23" s="418"/>
      <c r="NJX23" s="418"/>
      <c r="NJY23" s="418"/>
      <c r="NJZ23" s="418"/>
      <c r="NKA23" s="418"/>
      <c r="NKB23" s="418"/>
      <c r="NKC23" s="418"/>
      <c r="NKD23" s="418"/>
      <c r="NKE23" s="418"/>
      <c r="NKF23" s="418"/>
      <c r="NKG23" s="418"/>
      <c r="NKH23" s="418"/>
      <c r="NKI23" s="418"/>
      <c r="NKJ23" s="418"/>
      <c r="NKK23" s="418"/>
      <c r="NKL23" s="418"/>
      <c r="NKM23" s="418"/>
      <c r="NKN23" s="418"/>
      <c r="NKO23" s="418"/>
      <c r="NKP23" s="418"/>
      <c r="NKQ23" s="418"/>
      <c r="NKR23" s="418"/>
      <c r="NKS23" s="418"/>
      <c r="NKT23" s="418"/>
      <c r="NKU23" s="418"/>
      <c r="NKV23" s="418"/>
      <c r="NKW23" s="418"/>
      <c r="NKX23" s="418"/>
      <c r="NKY23" s="418"/>
      <c r="NKZ23" s="418"/>
      <c r="NLA23" s="418"/>
      <c r="NLB23" s="418"/>
      <c r="NLC23" s="418"/>
      <c r="NLD23" s="418"/>
      <c r="NLE23" s="418"/>
      <c r="NLF23" s="418"/>
      <c r="NLG23" s="418"/>
      <c r="NLH23" s="418"/>
      <c r="NLI23" s="418"/>
      <c r="NLJ23" s="418"/>
      <c r="NLK23" s="418"/>
      <c r="NLL23" s="418"/>
      <c r="NLM23" s="418"/>
      <c r="NLN23" s="418"/>
      <c r="NLO23" s="418"/>
      <c r="NLP23" s="418"/>
      <c r="NLQ23" s="418"/>
      <c r="NLR23" s="418"/>
      <c r="NLS23" s="418"/>
      <c r="NLT23" s="418"/>
      <c r="NLU23" s="418"/>
      <c r="NLV23" s="418"/>
      <c r="NLW23" s="418"/>
      <c r="NLX23" s="418"/>
      <c r="NLY23" s="418"/>
      <c r="NLZ23" s="418"/>
      <c r="NMA23" s="418"/>
      <c r="NMB23" s="418"/>
      <c r="NMC23" s="418"/>
      <c r="NMD23" s="418"/>
      <c r="NME23" s="418"/>
      <c r="NMF23" s="418"/>
      <c r="NMG23" s="418"/>
      <c r="NMH23" s="418"/>
      <c r="NMI23" s="418"/>
      <c r="NMJ23" s="418"/>
      <c r="NMK23" s="418"/>
      <c r="NML23" s="418"/>
      <c r="NMM23" s="418"/>
      <c r="NMN23" s="418"/>
      <c r="NMO23" s="418"/>
      <c r="NMP23" s="418"/>
      <c r="NMQ23" s="418"/>
      <c r="NMR23" s="418"/>
      <c r="NMS23" s="418"/>
      <c r="NMT23" s="418"/>
      <c r="NMU23" s="418"/>
      <c r="NMV23" s="418"/>
      <c r="NMW23" s="418"/>
      <c r="NMX23" s="418"/>
      <c r="NMY23" s="418"/>
      <c r="NMZ23" s="418"/>
      <c r="NNA23" s="418"/>
      <c r="NNB23" s="418"/>
      <c r="NNC23" s="418"/>
      <c r="NND23" s="418"/>
      <c r="NNE23" s="418"/>
      <c r="NNF23" s="418"/>
      <c r="NNG23" s="418"/>
      <c r="NNH23" s="418"/>
      <c r="NNI23" s="418"/>
      <c r="NNJ23" s="418"/>
      <c r="NNK23" s="418"/>
      <c r="NNL23" s="418"/>
      <c r="NNM23" s="418"/>
      <c r="NNN23" s="418"/>
      <c r="NNO23" s="418"/>
      <c r="NNP23" s="418"/>
      <c r="NNQ23" s="418"/>
      <c r="NNR23" s="418"/>
      <c r="NNS23" s="418"/>
      <c r="NNT23" s="418"/>
      <c r="NNU23" s="418"/>
      <c r="NNV23" s="418"/>
      <c r="NNW23" s="418"/>
      <c r="NNX23" s="418"/>
      <c r="NNY23" s="418"/>
      <c r="NNZ23" s="418"/>
      <c r="NOA23" s="418"/>
      <c r="NOB23" s="418"/>
      <c r="NOC23" s="418"/>
      <c r="NOD23" s="418"/>
      <c r="NOE23" s="418"/>
      <c r="NOF23" s="418"/>
      <c r="NOG23" s="418"/>
      <c r="NOH23" s="418"/>
      <c r="NOI23" s="418"/>
      <c r="NOJ23" s="418"/>
      <c r="NOK23" s="418"/>
      <c r="NOL23" s="418"/>
      <c r="NOM23" s="418"/>
      <c r="NON23" s="418"/>
      <c r="NOO23" s="418"/>
      <c r="NOP23" s="418"/>
      <c r="NOQ23" s="418"/>
      <c r="NOR23" s="418"/>
      <c r="NOS23" s="418"/>
      <c r="NOT23" s="418"/>
      <c r="NOU23" s="418"/>
      <c r="NOV23" s="418"/>
      <c r="NOW23" s="418"/>
      <c r="NOX23" s="418"/>
      <c r="NOY23" s="418"/>
      <c r="NOZ23" s="418"/>
      <c r="NPA23" s="418"/>
      <c r="NPB23" s="418"/>
      <c r="NPC23" s="418"/>
      <c r="NPD23" s="418"/>
      <c r="NPE23" s="418"/>
      <c r="NPF23" s="418"/>
      <c r="NPG23" s="418"/>
      <c r="NPH23" s="418"/>
      <c r="NPI23" s="418"/>
      <c r="NPJ23" s="418"/>
      <c r="NPK23" s="418"/>
      <c r="NPL23" s="418"/>
      <c r="NPM23" s="418"/>
      <c r="NPN23" s="418"/>
      <c r="NPO23" s="418"/>
      <c r="NPP23" s="418"/>
      <c r="NPQ23" s="418"/>
      <c r="NPR23" s="418"/>
      <c r="NPS23" s="418"/>
      <c r="NPT23" s="418"/>
      <c r="NPU23" s="418"/>
      <c r="NPV23" s="418"/>
      <c r="NPW23" s="418"/>
      <c r="NPX23" s="418"/>
      <c r="NPY23" s="418"/>
      <c r="NPZ23" s="418"/>
      <c r="NQA23" s="418"/>
      <c r="NQB23" s="418"/>
      <c r="NQC23" s="418"/>
      <c r="NQD23" s="418"/>
      <c r="NQE23" s="418"/>
      <c r="NQF23" s="418"/>
      <c r="NQG23" s="418"/>
      <c r="NQH23" s="418"/>
      <c r="NQI23" s="418"/>
      <c r="NQJ23" s="418"/>
      <c r="NQK23" s="418"/>
      <c r="NQL23" s="418"/>
      <c r="NQM23" s="418"/>
      <c r="NQN23" s="418"/>
      <c r="NQO23" s="418"/>
      <c r="NQP23" s="418"/>
      <c r="NQQ23" s="418"/>
      <c r="NQR23" s="418"/>
      <c r="NQS23" s="418"/>
      <c r="NQT23" s="418"/>
      <c r="NQU23" s="418"/>
      <c r="NQV23" s="418"/>
      <c r="NQW23" s="418"/>
      <c r="NQX23" s="418"/>
      <c r="NQY23" s="418"/>
      <c r="NQZ23" s="418"/>
      <c r="NRA23" s="418"/>
      <c r="NRB23" s="418"/>
      <c r="NRC23" s="418"/>
      <c r="NRD23" s="418"/>
      <c r="NRE23" s="418"/>
      <c r="NRF23" s="418"/>
      <c r="NRG23" s="418"/>
      <c r="NRH23" s="418"/>
      <c r="NRI23" s="418"/>
      <c r="NRJ23" s="418"/>
      <c r="NRK23" s="418"/>
      <c r="NRL23" s="418"/>
      <c r="NRM23" s="418"/>
      <c r="NRN23" s="418"/>
      <c r="NRO23" s="418"/>
      <c r="NRP23" s="418"/>
      <c r="NRQ23" s="418"/>
      <c r="NRR23" s="418"/>
      <c r="NRS23" s="418"/>
      <c r="NRT23" s="418"/>
      <c r="NRU23" s="418"/>
      <c r="NRV23" s="418"/>
      <c r="NRW23" s="418"/>
      <c r="NRX23" s="418"/>
      <c r="NRY23" s="418"/>
      <c r="NRZ23" s="418"/>
      <c r="NSA23" s="418"/>
      <c r="NSB23" s="418"/>
      <c r="NSC23" s="418"/>
      <c r="NSD23" s="418"/>
      <c r="NSE23" s="418"/>
      <c r="NSF23" s="418"/>
      <c r="NSG23" s="418"/>
      <c r="NSH23" s="418"/>
      <c r="NSI23" s="418"/>
      <c r="NSJ23" s="418"/>
      <c r="NSK23" s="418"/>
      <c r="NSL23" s="418"/>
      <c r="NSM23" s="418"/>
      <c r="NSN23" s="418"/>
      <c r="NSO23" s="418"/>
      <c r="NSP23" s="418"/>
      <c r="NSQ23" s="418"/>
      <c r="NSR23" s="418"/>
      <c r="NSS23" s="418"/>
      <c r="NST23" s="418"/>
      <c r="NSU23" s="418"/>
      <c r="NSV23" s="418"/>
      <c r="NSW23" s="418"/>
      <c r="NSX23" s="418"/>
      <c r="NSY23" s="418"/>
      <c r="NSZ23" s="418"/>
      <c r="NTA23" s="418"/>
      <c r="NTB23" s="418"/>
      <c r="NTC23" s="418"/>
      <c r="NTD23" s="418"/>
      <c r="NTE23" s="418"/>
      <c r="NTF23" s="418"/>
      <c r="NTG23" s="418"/>
      <c r="NTH23" s="418"/>
      <c r="NTI23" s="418"/>
      <c r="NTJ23" s="418"/>
      <c r="NTK23" s="418"/>
      <c r="NTL23" s="418"/>
      <c r="NTM23" s="418"/>
      <c r="NTN23" s="418"/>
      <c r="NTO23" s="418"/>
      <c r="NTP23" s="418"/>
      <c r="NTQ23" s="418"/>
      <c r="NTR23" s="418"/>
      <c r="NTS23" s="418"/>
      <c r="NTT23" s="418"/>
      <c r="NTU23" s="418"/>
      <c r="NTV23" s="418"/>
      <c r="NTW23" s="418"/>
      <c r="NTX23" s="418"/>
      <c r="NTY23" s="418"/>
      <c r="NTZ23" s="418"/>
      <c r="NUA23" s="418"/>
      <c r="NUB23" s="418"/>
      <c r="NUC23" s="418"/>
      <c r="NUD23" s="418"/>
      <c r="NUE23" s="418"/>
      <c r="NUF23" s="418"/>
      <c r="NUG23" s="418"/>
      <c r="NUH23" s="418"/>
      <c r="NUI23" s="418"/>
      <c r="NUJ23" s="418"/>
      <c r="NUK23" s="418"/>
      <c r="NUL23" s="418"/>
      <c r="NUM23" s="418"/>
      <c r="NUN23" s="418"/>
      <c r="NUO23" s="418"/>
      <c r="NUP23" s="418"/>
      <c r="NUQ23" s="418"/>
      <c r="NUR23" s="418"/>
      <c r="NUS23" s="418"/>
      <c r="NUT23" s="418"/>
      <c r="NUU23" s="418"/>
      <c r="NUV23" s="418"/>
      <c r="NUW23" s="418"/>
      <c r="NUX23" s="418"/>
      <c r="NUY23" s="418"/>
      <c r="NUZ23" s="418"/>
      <c r="NVA23" s="418"/>
      <c r="NVB23" s="418"/>
      <c r="NVC23" s="418"/>
      <c r="NVD23" s="418"/>
      <c r="NVE23" s="418"/>
      <c r="NVF23" s="418"/>
      <c r="NVG23" s="418"/>
      <c r="NVH23" s="418"/>
      <c r="NVI23" s="418"/>
      <c r="NVJ23" s="418"/>
      <c r="NVK23" s="418"/>
      <c r="NVL23" s="418"/>
      <c r="NVM23" s="418"/>
      <c r="NVN23" s="418"/>
      <c r="NVO23" s="418"/>
      <c r="NVP23" s="418"/>
      <c r="NVQ23" s="418"/>
      <c r="NVR23" s="418"/>
      <c r="NVS23" s="418"/>
      <c r="NVT23" s="418"/>
      <c r="NVU23" s="418"/>
      <c r="NVV23" s="418"/>
      <c r="NVW23" s="418"/>
      <c r="NVX23" s="418"/>
      <c r="NVY23" s="418"/>
      <c r="NVZ23" s="418"/>
      <c r="NWA23" s="418"/>
      <c r="NWB23" s="418"/>
      <c r="NWC23" s="418"/>
      <c r="NWD23" s="418"/>
      <c r="NWE23" s="418"/>
      <c r="NWF23" s="418"/>
      <c r="NWG23" s="418"/>
      <c r="NWH23" s="418"/>
      <c r="NWI23" s="418"/>
      <c r="NWJ23" s="418"/>
      <c r="NWK23" s="418"/>
      <c r="NWL23" s="418"/>
      <c r="NWM23" s="418"/>
      <c r="NWN23" s="418"/>
      <c r="NWO23" s="418"/>
      <c r="NWP23" s="418"/>
      <c r="NWQ23" s="418"/>
      <c r="NWR23" s="418"/>
      <c r="NWS23" s="418"/>
      <c r="NWT23" s="418"/>
      <c r="NWU23" s="418"/>
      <c r="NWV23" s="418"/>
      <c r="NWW23" s="418"/>
      <c r="NWX23" s="418"/>
      <c r="NWY23" s="418"/>
      <c r="NWZ23" s="418"/>
      <c r="NXA23" s="418"/>
      <c r="NXB23" s="418"/>
      <c r="NXC23" s="418"/>
      <c r="NXD23" s="418"/>
      <c r="NXE23" s="418"/>
      <c r="NXF23" s="418"/>
      <c r="NXG23" s="418"/>
      <c r="NXH23" s="418"/>
      <c r="NXI23" s="418"/>
      <c r="NXJ23" s="418"/>
      <c r="NXK23" s="418"/>
      <c r="NXL23" s="418"/>
      <c r="NXM23" s="418"/>
      <c r="NXN23" s="418"/>
      <c r="NXO23" s="418"/>
      <c r="NXP23" s="418"/>
      <c r="NXQ23" s="418"/>
      <c r="NXR23" s="418"/>
      <c r="NXS23" s="418"/>
      <c r="NXT23" s="418"/>
      <c r="NXU23" s="418"/>
      <c r="NXV23" s="418"/>
      <c r="NXW23" s="418"/>
      <c r="NXX23" s="418"/>
      <c r="NXY23" s="418"/>
      <c r="NXZ23" s="418"/>
      <c r="NYA23" s="418"/>
      <c r="NYB23" s="418"/>
      <c r="NYC23" s="418"/>
      <c r="NYD23" s="418"/>
      <c r="NYE23" s="418"/>
      <c r="NYF23" s="418"/>
      <c r="NYG23" s="418"/>
      <c r="NYH23" s="418"/>
      <c r="NYI23" s="418"/>
      <c r="NYJ23" s="418"/>
      <c r="NYK23" s="418"/>
      <c r="NYL23" s="418"/>
      <c r="NYM23" s="418"/>
      <c r="NYN23" s="418"/>
      <c r="NYO23" s="418"/>
      <c r="NYP23" s="418"/>
      <c r="NYQ23" s="418"/>
      <c r="NYR23" s="418"/>
      <c r="NYS23" s="418"/>
      <c r="NYT23" s="418"/>
      <c r="NYU23" s="418"/>
      <c r="NYV23" s="418"/>
      <c r="NYW23" s="418"/>
      <c r="NYX23" s="418"/>
      <c r="NYY23" s="418"/>
      <c r="NYZ23" s="418"/>
      <c r="NZA23" s="418"/>
      <c r="NZB23" s="418"/>
      <c r="NZC23" s="418"/>
      <c r="NZD23" s="418"/>
      <c r="NZE23" s="418"/>
      <c r="NZF23" s="418"/>
      <c r="NZG23" s="418"/>
      <c r="NZH23" s="418"/>
      <c r="NZI23" s="418"/>
      <c r="NZJ23" s="418"/>
      <c r="NZK23" s="418"/>
      <c r="NZL23" s="418"/>
      <c r="NZM23" s="418"/>
      <c r="NZN23" s="418"/>
      <c r="NZO23" s="418"/>
      <c r="NZP23" s="418"/>
      <c r="NZQ23" s="418"/>
      <c r="NZR23" s="418"/>
      <c r="NZS23" s="418"/>
      <c r="NZT23" s="418"/>
      <c r="NZU23" s="418"/>
      <c r="NZV23" s="418"/>
      <c r="NZW23" s="418"/>
      <c r="NZX23" s="418"/>
      <c r="NZY23" s="418"/>
      <c r="NZZ23" s="418"/>
      <c r="OAA23" s="418"/>
      <c r="OAB23" s="418"/>
      <c r="OAC23" s="418"/>
      <c r="OAD23" s="418"/>
      <c r="OAE23" s="418"/>
      <c r="OAF23" s="418"/>
      <c r="OAG23" s="418"/>
      <c r="OAH23" s="418"/>
      <c r="OAI23" s="418"/>
      <c r="OAJ23" s="418"/>
      <c r="OAK23" s="418"/>
      <c r="OAL23" s="418"/>
      <c r="OAM23" s="418"/>
      <c r="OAN23" s="418"/>
      <c r="OAO23" s="418"/>
      <c r="OAP23" s="418"/>
      <c r="OAQ23" s="418"/>
      <c r="OAR23" s="418"/>
      <c r="OAS23" s="418"/>
      <c r="OAT23" s="418"/>
      <c r="OAU23" s="418"/>
      <c r="OAV23" s="418"/>
      <c r="OAW23" s="418"/>
      <c r="OAX23" s="418"/>
      <c r="OAY23" s="418"/>
      <c r="OAZ23" s="418"/>
      <c r="OBA23" s="418"/>
      <c r="OBB23" s="418"/>
      <c r="OBC23" s="418"/>
      <c r="OBD23" s="418"/>
      <c r="OBE23" s="418"/>
      <c r="OBF23" s="418"/>
      <c r="OBG23" s="418"/>
      <c r="OBH23" s="418"/>
      <c r="OBI23" s="418"/>
      <c r="OBJ23" s="418"/>
      <c r="OBK23" s="418"/>
      <c r="OBL23" s="418"/>
      <c r="OBM23" s="418"/>
      <c r="OBN23" s="418"/>
      <c r="OBO23" s="418"/>
      <c r="OBP23" s="418"/>
      <c r="OBQ23" s="418"/>
      <c r="OBR23" s="418"/>
      <c r="OBS23" s="418"/>
      <c r="OBT23" s="418"/>
      <c r="OBU23" s="418"/>
      <c r="OBV23" s="418"/>
      <c r="OBW23" s="418"/>
      <c r="OBX23" s="418"/>
      <c r="OBY23" s="418"/>
      <c r="OBZ23" s="418"/>
      <c r="OCA23" s="418"/>
      <c r="OCB23" s="418"/>
      <c r="OCC23" s="418"/>
      <c r="OCD23" s="418"/>
      <c r="OCE23" s="418"/>
      <c r="OCF23" s="418"/>
      <c r="OCG23" s="418"/>
      <c r="OCH23" s="418"/>
      <c r="OCI23" s="418"/>
      <c r="OCJ23" s="418"/>
      <c r="OCK23" s="418"/>
      <c r="OCL23" s="418"/>
      <c r="OCM23" s="418"/>
      <c r="OCN23" s="418"/>
      <c r="OCO23" s="418"/>
      <c r="OCP23" s="418"/>
      <c r="OCQ23" s="418"/>
      <c r="OCR23" s="418"/>
      <c r="OCS23" s="418"/>
      <c r="OCT23" s="418"/>
      <c r="OCU23" s="418"/>
      <c r="OCV23" s="418"/>
      <c r="OCW23" s="418"/>
      <c r="OCX23" s="418"/>
      <c r="OCY23" s="418"/>
      <c r="OCZ23" s="418"/>
      <c r="ODA23" s="418"/>
      <c r="ODB23" s="418"/>
      <c r="ODC23" s="418"/>
      <c r="ODD23" s="418"/>
      <c r="ODE23" s="418"/>
      <c r="ODF23" s="418"/>
      <c r="ODG23" s="418"/>
      <c r="ODH23" s="418"/>
      <c r="ODI23" s="418"/>
      <c r="ODJ23" s="418"/>
      <c r="ODK23" s="418"/>
      <c r="ODL23" s="418"/>
      <c r="ODM23" s="418"/>
      <c r="ODN23" s="418"/>
      <c r="ODO23" s="418"/>
      <c r="ODP23" s="418"/>
      <c r="ODQ23" s="418"/>
      <c r="ODR23" s="418"/>
      <c r="ODS23" s="418"/>
      <c r="ODT23" s="418"/>
      <c r="ODU23" s="418"/>
      <c r="ODV23" s="418"/>
      <c r="ODW23" s="418"/>
      <c r="ODX23" s="418"/>
      <c r="ODY23" s="418"/>
      <c r="ODZ23" s="418"/>
      <c r="OEA23" s="418"/>
      <c r="OEB23" s="418"/>
      <c r="OEC23" s="418"/>
      <c r="OED23" s="418"/>
      <c r="OEE23" s="418"/>
      <c r="OEF23" s="418"/>
      <c r="OEG23" s="418"/>
      <c r="OEH23" s="418"/>
      <c r="OEI23" s="418"/>
      <c r="OEJ23" s="418"/>
      <c r="OEK23" s="418"/>
      <c r="OEL23" s="418"/>
      <c r="OEM23" s="418"/>
      <c r="OEN23" s="418"/>
      <c r="OEO23" s="418"/>
      <c r="OEP23" s="418"/>
      <c r="OEQ23" s="418"/>
      <c r="OER23" s="418"/>
      <c r="OES23" s="418"/>
      <c r="OET23" s="418"/>
      <c r="OEU23" s="418"/>
      <c r="OEV23" s="418"/>
      <c r="OEW23" s="418"/>
      <c r="OEX23" s="418"/>
      <c r="OEY23" s="418"/>
      <c r="OEZ23" s="418"/>
      <c r="OFA23" s="418"/>
      <c r="OFB23" s="418"/>
      <c r="OFC23" s="418"/>
      <c r="OFD23" s="418"/>
      <c r="OFE23" s="418"/>
      <c r="OFF23" s="418"/>
      <c r="OFG23" s="418"/>
      <c r="OFH23" s="418"/>
      <c r="OFI23" s="418"/>
      <c r="OFJ23" s="418"/>
      <c r="OFK23" s="418"/>
      <c r="OFL23" s="418"/>
      <c r="OFM23" s="418"/>
      <c r="OFN23" s="418"/>
      <c r="OFO23" s="418"/>
      <c r="OFP23" s="418"/>
      <c r="OFQ23" s="418"/>
      <c r="OFR23" s="418"/>
      <c r="OFS23" s="418"/>
      <c r="OFT23" s="418"/>
      <c r="OFU23" s="418"/>
      <c r="OFV23" s="418"/>
      <c r="OFW23" s="418"/>
      <c r="OFX23" s="418"/>
      <c r="OFY23" s="418"/>
      <c r="OFZ23" s="418"/>
      <c r="OGA23" s="418"/>
      <c r="OGB23" s="418"/>
      <c r="OGC23" s="418"/>
      <c r="OGD23" s="418"/>
      <c r="OGE23" s="418"/>
      <c r="OGF23" s="418"/>
      <c r="OGG23" s="418"/>
      <c r="OGH23" s="418"/>
      <c r="OGI23" s="418"/>
      <c r="OGJ23" s="418"/>
      <c r="OGK23" s="418"/>
      <c r="OGL23" s="418"/>
      <c r="OGM23" s="418"/>
      <c r="OGN23" s="418"/>
      <c r="OGO23" s="418"/>
      <c r="OGP23" s="418"/>
      <c r="OGQ23" s="418"/>
      <c r="OGR23" s="418"/>
      <c r="OGS23" s="418"/>
      <c r="OGT23" s="418"/>
      <c r="OGU23" s="418"/>
      <c r="OGV23" s="418"/>
      <c r="OGW23" s="418"/>
      <c r="OGX23" s="418"/>
      <c r="OGY23" s="418"/>
      <c r="OGZ23" s="418"/>
      <c r="OHA23" s="418"/>
      <c r="OHB23" s="418"/>
      <c r="OHC23" s="418"/>
      <c r="OHD23" s="418"/>
      <c r="OHE23" s="418"/>
      <c r="OHF23" s="418"/>
      <c r="OHG23" s="418"/>
      <c r="OHH23" s="418"/>
      <c r="OHI23" s="418"/>
      <c r="OHJ23" s="418"/>
      <c r="OHK23" s="418"/>
      <c r="OHL23" s="418"/>
      <c r="OHM23" s="418"/>
      <c r="OHN23" s="418"/>
      <c r="OHO23" s="418"/>
      <c r="OHP23" s="418"/>
      <c r="OHQ23" s="418"/>
      <c r="OHR23" s="418"/>
      <c r="OHS23" s="418"/>
      <c r="OHT23" s="418"/>
      <c r="OHU23" s="418"/>
      <c r="OHV23" s="418"/>
      <c r="OHW23" s="418"/>
      <c r="OHX23" s="418"/>
      <c r="OHY23" s="418"/>
      <c r="OHZ23" s="418"/>
      <c r="OIA23" s="418"/>
      <c r="OIB23" s="418"/>
      <c r="OIC23" s="418"/>
      <c r="OID23" s="418"/>
      <c r="OIE23" s="418"/>
      <c r="OIF23" s="418"/>
      <c r="OIG23" s="418"/>
      <c r="OIH23" s="418"/>
      <c r="OII23" s="418"/>
      <c r="OIJ23" s="418"/>
      <c r="OIK23" s="418"/>
      <c r="OIL23" s="418"/>
      <c r="OIM23" s="418"/>
      <c r="OIN23" s="418"/>
      <c r="OIO23" s="418"/>
      <c r="OIP23" s="418"/>
      <c r="OIQ23" s="418"/>
      <c r="OIR23" s="418"/>
      <c r="OIS23" s="418"/>
      <c r="OIT23" s="418"/>
      <c r="OIU23" s="418"/>
      <c r="OIV23" s="418"/>
      <c r="OIW23" s="418"/>
      <c r="OIX23" s="418"/>
      <c r="OIY23" s="418"/>
      <c r="OIZ23" s="418"/>
      <c r="OJA23" s="418"/>
      <c r="OJB23" s="418"/>
      <c r="OJC23" s="418"/>
      <c r="OJD23" s="418"/>
      <c r="OJE23" s="418"/>
      <c r="OJF23" s="418"/>
      <c r="OJG23" s="418"/>
      <c r="OJH23" s="418"/>
      <c r="OJI23" s="418"/>
      <c r="OJJ23" s="418"/>
      <c r="OJK23" s="418"/>
      <c r="OJL23" s="418"/>
      <c r="OJM23" s="418"/>
      <c r="OJN23" s="418"/>
      <c r="OJO23" s="418"/>
      <c r="OJP23" s="418"/>
      <c r="OJQ23" s="418"/>
      <c r="OJR23" s="418"/>
      <c r="OJS23" s="418"/>
      <c r="OJT23" s="418"/>
      <c r="OJU23" s="418"/>
      <c r="OJV23" s="418"/>
      <c r="OJW23" s="418"/>
      <c r="OJX23" s="418"/>
      <c r="OJY23" s="418"/>
      <c r="OJZ23" s="418"/>
      <c r="OKA23" s="418"/>
      <c r="OKB23" s="418"/>
      <c r="OKC23" s="418"/>
      <c r="OKD23" s="418"/>
      <c r="OKE23" s="418"/>
      <c r="OKF23" s="418"/>
      <c r="OKG23" s="418"/>
      <c r="OKH23" s="418"/>
      <c r="OKI23" s="418"/>
      <c r="OKJ23" s="418"/>
      <c r="OKK23" s="418"/>
      <c r="OKL23" s="418"/>
      <c r="OKM23" s="418"/>
      <c r="OKN23" s="418"/>
      <c r="OKO23" s="418"/>
      <c r="OKP23" s="418"/>
      <c r="OKQ23" s="418"/>
      <c r="OKR23" s="418"/>
      <c r="OKS23" s="418"/>
      <c r="OKT23" s="418"/>
      <c r="OKU23" s="418"/>
      <c r="OKV23" s="418"/>
      <c r="OKW23" s="418"/>
      <c r="OKX23" s="418"/>
      <c r="OKY23" s="418"/>
      <c r="OKZ23" s="418"/>
      <c r="OLA23" s="418"/>
      <c r="OLB23" s="418"/>
      <c r="OLC23" s="418"/>
      <c r="OLD23" s="418"/>
      <c r="OLE23" s="418"/>
      <c r="OLF23" s="418"/>
      <c r="OLG23" s="418"/>
      <c r="OLH23" s="418"/>
      <c r="OLI23" s="418"/>
      <c r="OLJ23" s="418"/>
      <c r="OLK23" s="418"/>
      <c r="OLL23" s="418"/>
      <c r="OLM23" s="418"/>
      <c r="OLN23" s="418"/>
      <c r="OLO23" s="418"/>
      <c r="OLP23" s="418"/>
      <c r="OLQ23" s="418"/>
      <c r="OLR23" s="418"/>
      <c r="OLS23" s="418"/>
      <c r="OLT23" s="418"/>
      <c r="OLU23" s="418"/>
      <c r="OLV23" s="418"/>
      <c r="OLW23" s="418"/>
      <c r="OLX23" s="418"/>
      <c r="OLY23" s="418"/>
      <c r="OLZ23" s="418"/>
      <c r="OMA23" s="418"/>
      <c r="OMB23" s="418"/>
      <c r="OMC23" s="418"/>
      <c r="OMD23" s="418"/>
      <c r="OME23" s="418"/>
      <c r="OMF23" s="418"/>
      <c r="OMG23" s="418"/>
      <c r="OMH23" s="418"/>
      <c r="OMI23" s="418"/>
      <c r="OMJ23" s="418"/>
      <c r="OMK23" s="418"/>
      <c r="OML23" s="418"/>
      <c r="OMM23" s="418"/>
      <c r="OMN23" s="418"/>
      <c r="OMO23" s="418"/>
      <c r="OMP23" s="418"/>
      <c r="OMQ23" s="418"/>
      <c r="OMR23" s="418"/>
      <c r="OMS23" s="418"/>
      <c r="OMT23" s="418"/>
      <c r="OMU23" s="418"/>
      <c r="OMV23" s="418"/>
      <c r="OMW23" s="418"/>
      <c r="OMX23" s="418"/>
      <c r="OMY23" s="418"/>
      <c r="OMZ23" s="418"/>
      <c r="ONA23" s="418"/>
      <c r="ONB23" s="418"/>
      <c r="ONC23" s="418"/>
      <c r="OND23" s="418"/>
      <c r="ONE23" s="418"/>
      <c r="ONF23" s="418"/>
      <c r="ONG23" s="418"/>
      <c r="ONH23" s="418"/>
      <c r="ONI23" s="418"/>
      <c r="ONJ23" s="418"/>
      <c r="ONK23" s="418"/>
      <c r="ONL23" s="418"/>
      <c r="ONM23" s="418"/>
      <c r="ONN23" s="418"/>
      <c r="ONO23" s="418"/>
      <c r="ONP23" s="418"/>
      <c r="ONQ23" s="418"/>
      <c r="ONR23" s="418"/>
      <c r="ONS23" s="418"/>
      <c r="ONT23" s="418"/>
      <c r="ONU23" s="418"/>
      <c r="ONV23" s="418"/>
      <c r="ONW23" s="418"/>
      <c r="ONX23" s="418"/>
      <c r="ONY23" s="418"/>
      <c r="ONZ23" s="418"/>
      <c r="OOA23" s="418"/>
      <c r="OOB23" s="418"/>
      <c r="OOC23" s="418"/>
      <c r="OOD23" s="418"/>
      <c r="OOE23" s="418"/>
      <c r="OOF23" s="418"/>
      <c r="OOG23" s="418"/>
      <c r="OOH23" s="418"/>
      <c r="OOI23" s="418"/>
      <c r="OOJ23" s="418"/>
      <c r="OOK23" s="418"/>
      <c r="OOL23" s="418"/>
      <c r="OOM23" s="418"/>
      <c r="OON23" s="418"/>
      <c r="OOO23" s="418"/>
      <c r="OOP23" s="418"/>
      <c r="OOQ23" s="418"/>
      <c r="OOR23" s="418"/>
      <c r="OOS23" s="418"/>
      <c r="OOT23" s="418"/>
      <c r="OOU23" s="418"/>
      <c r="OOV23" s="418"/>
      <c r="OOW23" s="418"/>
      <c r="OOX23" s="418"/>
      <c r="OOY23" s="418"/>
      <c r="OOZ23" s="418"/>
      <c r="OPA23" s="418"/>
      <c r="OPB23" s="418"/>
      <c r="OPC23" s="418"/>
      <c r="OPD23" s="418"/>
      <c r="OPE23" s="418"/>
      <c r="OPF23" s="418"/>
      <c r="OPG23" s="418"/>
      <c r="OPH23" s="418"/>
      <c r="OPI23" s="418"/>
      <c r="OPJ23" s="418"/>
      <c r="OPK23" s="418"/>
      <c r="OPL23" s="418"/>
      <c r="OPM23" s="418"/>
      <c r="OPN23" s="418"/>
      <c r="OPO23" s="418"/>
      <c r="OPP23" s="418"/>
      <c r="OPQ23" s="418"/>
      <c r="OPR23" s="418"/>
      <c r="OPS23" s="418"/>
      <c r="OPT23" s="418"/>
      <c r="OPU23" s="418"/>
      <c r="OPV23" s="418"/>
      <c r="OPW23" s="418"/>
      <c r="OPX23" s="418"/>
      <c r="OPY23" s="418"/>
      <c r="OPZ23" s="418"/>
      <c r="OQA23" s="418"/>
      <c r="OQB23" s="418"/>
      <c r="OQC23" s="418"/>
      <c r="OQD23" s="418"/>
      <c r="OQE23" s="418"/>
      <c r="OQF23" s="418"/>
      <c r="OQG23" s="418"/>
      <c r="OQH23" s="418"/>
      <c r="OQI23" s="418"/>
      <c r="OQJ23" s="418"/>
      <c r="OQK23" s="418"/>
      <c r="OQL23" s="418"/>
      <c r="OQM23" s="418"/>
      <c r="OQN23" s="418"/>
      <c r="OQO23" s="418"/>
      <c r="OQP23" s="418"/>
      <c r="OQQ23" s="418"/>
      <c r="OQR23" s="418"/>
      <c r="OQS23" s="418"/>
      <c r="OQT23" s="418"/>
      <c r="OQU23" s="418"/>
      <c r="OQV23" s="418"/>
      <c r="OQW23" s="418"/>
      <c r="OQX23" s="418"/>
      <c r="OQY23" s="418"/>
      <c r="OQZ23" s="418"/>
      <c r="ORA23" s="418"/>
      <c r="ORB23" s="418"/>
      <c r="ORC23" s="418"/>
      <c r="ORD23" s="418"/>
      <c r="ORE23" s="418"/>
      <c r="ORF23" s="418"/>
      <c r="ORG23" s="418"/>
      <c r="ORH23" s="418"/>
      <c r="ORI23" s="418"/>
      <c r="ORJ23" s="418"/>
      <c r="ORK23" s="418"/>
      <c r="ORL23" s="418"/>
      <c r="ORM23" s="418"/>
      <c r="ORN23" s="418"/>
      <c r="ORO23" s="418"/>
      <c r="ORP23" s="418"/>
      <c r="ORQ23" s="418"/>
      <c r="ORR23" s="418"/>
      <c r="ORS23" s="418"/>
      <c r="ORT23" s="418"/>
      <c r="ORU23" s="418"/>
      <c r="ORV23" s="418"/>
      <c r="ORW23" s="418"/>
      <c r="ORX23" s="418"/>
      <c r="ORY23" s="418"/>
      <c r="ORZ23" s="418"/>
      <c r="OSA23" s="418"/>
      <c r="OSB23" s="418"/>
      <c r="OSC23" s="418"/>
      <c r="OSD23" s="418"/>
      <c r="OSE23" s="418"/>
      <c r="OSF23" s="418"/>
      <c r="OSG23" s="418"/>
      <c r="OSH23" s="418"/>
      <c r="OSI23" s="418"/>
      <c r="OSJ23" s="418"/>
      <c r="OSK23" s="418"/>
      <c r="OSL23" s="418"/>
      <c r="OSM23" s="418"/>
      <c r="OSN23" s="418"/>
      <c r="OSO23" s="418"/>
      <c r="OSP23" s="418"/>
      <c r="OSQ23" s="418"/>
      <c r="OSR23" s="418"/>
      <c r="OSS23" s="418"/>
      <c r="OST23" s="418"/>
      <c r="OSU23" s="418"/>
      <c r="OSV23" s="418"/>
      <c r="OSW23" s="418"/>
      <c r="OSX23" s="418"/>
      <c r="OSY23" s="418"/>
      <c r="OSZ23" s="418"/>
      <c r="OTA23" s="418"/>
      <c r="OTB23" s="418"/>
      <c r="OTC23" s="418"/>
      <c r="OTD23" s="418"/>
      <c r="OTE23" s="418"/>
      <c r="OTF23" s="418"/>
      <c r="OTG23" s="418"/>
      <c r="OTH23" s="418"/>
      <c r="OTI23" s="418"/>
      <c r="OTJ23" s="418"/>
      <c r="OTK23" s="418"/>
      <c r="OTL23" s="418"/>
      <c r="OTM23" s="418"/>
      <c r="OTN23" s="418"/>
      <c r="OTO23" s="418"/>
      <c r="OTP23" s="418"/>
      <c r="OTQ23" s="418"/>
      <c r="OTR23" s="418"/>
      <c r="OTS23" s="418"/>
      <c r="OTT23" s="418"/>
      <c r="OTU23" s="418"/>
      <c r="OTV23" s="418"/>
      <c r="OTW23" s="418"/>
      <c r="OTX23" s="418"/>
      <c r="OTY23" s="418"/>
      <c r="OTZ23" s="418"/>
      <c r="OUA23" s="418"/>
      <c r="OUB23" s="418"/>
      <c r="OUC23" s="418"/>
      <c r="OUD23" s="418"/>
      <c r="OUE23" s="418"/>
      <c r="OUF23" s="418"/>
      <c r="OUG23" s="418"/>
      <c r="OUH23" s="418"/>
      <c r="OUI23" s="418"/>
      <c r="OUJ23" s="418"/>
      <c r="OUK23" s="418"/>
      <c r="OUL23" s="418"/>
      <c r="OUM23" s="418"/>
      <c r="OUN23" s="418"/>
      <c r="OUO23" s="418"/>
      <c r="OUP23" s="418"/>
      <c r="OUQ23" s="418"/>
      <c r="OUR23" s="418"/>
      <c r="OUS23" s="418"/>
      <c r="OUT23" s="418"/>
      <c r="OUU23" s="418"/>
      <c r="OUV23" s="418"/>
      <c r="OUW23" s="418"/>
      <c r="OUX23" s="418"/>
      <c r="OUY23" s="418"/>
      <c r="OUZ23" s="418"/>
      <c r="OVA23" s="418"/>
      <c r="OVB23" s="418"/>
      <c r="OVC23" s="418"/>
      <c r="OVD23" s="418"/>
      <c r="OVE23" s="418"/>
      <c r="OVF23" s="418"/>
      <c r="OVG23" s="418"/>
      <c r="OVH23" s="418"/>
      <c r="OVI23" s="418"/>
      <c r="OVJ23" s="418"/>
      <c r="OVK23" s="418"/>
      <c r="OVL23" s="418"/>
      <c r="OVM23" s="418"/>
      <c r="OVN23" s="418"/>
      <c r="OVO23" s="418"/>
      <c r="OVP23" s="418"/>
      <c r="OVQ23" s="418"/>
      <c r="OVR23" s="418"/>
      <c r="OVS23" s="418"/>
      <c r="OVT23" s="418"/>
      <c r="OVU23" s="418"/>
      <c r="OVV23" s="418"/>
      <c r="OVW23" s="418"/>
      <c r="OVX23" s="418"/>
      <c r="OVY23" s="418"/>
      <c r="OVZ23" s="418"/>
      <c r="OWA23" s="418"/>
      <c r="OWB23" s="418"/>
      <c r="OWC23" s="418"/>
      <c r="OWD23" s="418"/>
      <c r="OWE23" s="418"/>
      <c r="OWF23" s="418"/>
      <c r="OWG23" s="418"/>
      <c r="OWH23" s="418"/>
      <c r="OWI23" s="418"/>
      <c r="OWJ23" s="418"/>
      <c r="OWK23" s="418"/>
      <c r="OWL23" s="418"/>
      <c r="OWM23" s="418"/>
      <c r="OWN23" s="418"/>
      <c r="OWO23" s="418"/>
      <c r="OWP23" s="418"/>
      <c r="OWQ23" s="418"/>
      <c r="OWR23" s="418"/>
      <c r="OWS23" s="418"/>
      <c r="OWT23" s="418"/>
      <c r="OWU23" s="418"/>
      <c r="OWV23" s="418"/>
      <c r="OWW23" s="418"/>
      <c r="OWX23" s="418"/>
      <c r="OWY23" s="418"/>
      <c r="OWZ23" s="418"/>
      <c r="OXA23" s="418"/>
      <c r="OXB23" s="418"/>
      <c r="OXC23" s="418"/>
      <c r="OXD23" s="418"/>
      <c r="OXE23" s="418"/>
      <c r="OXF23" s="418"/>
      <c r="OXG23" s="418"/>
      <c r="OXH23" s="418"/>
      <c r="OXI23" s="418"/>
      <c r="OXJ23" s="418"/>
      <c r="OXK23" s="418"/>
      <c r="OXL23" s="418"/>
      <c r="OXM23" s="418"/>
      <c r="OXN23" s="418"/>
      <c r="OXO23" s="418"/>
      <c r="OXP23" s="418"/>
      <c r="OXQ23" s="418"/>
      <c r="OXR23" s="418"/>
      <c r="OXS23" s="418"/>
      <c r="OXT23" s="418"/>
      <c r="OXU23" s="418"/>
      <c r="OXV23" s="418"/>
      <c r="OXW23" s="418"/>
      <c r="OXX23" s="418"/>
      <c r="OXY23" s="418"/>
      <c r="OXZ23" s="418"/>
      <c r="OYA23" s="418"/>
      <c r="OYB23" s="418"/>
      <c r="OYC23" s="418"/>
      <c r="OYD23" s="418"/>
      <c r="OYE23" s="418"/>
      <c r="OYF23" s="418"/>
      <c r="OYG23" s="418"/>
      <c r="OYH23" s="418"/>
      <c r="OYI23" s="418"/>
      <c r="OYJ23" s="418"/>
      <c r="OYK23" s="418"/>
      <c r="OYL23" s="418"/>
      <c r="OYM23" s="418"/>
      <c r="OYN23" s="418"/>
      <c r="OYO23" s="418"/>
      <c r="OYP23" s="418"/>
      <c r="OYQ23" s="418"/>
      <c r="OYR23" s="418"/>
      <c r="OYS23" s="418"/>
      <c r="OYT23" s="418"/>
      <c r="OYU23" s="418"/>
      <c r="OYV23" s="418"/>
      <c r="OYW23" s="418"/>
      <c r="OYX23" s="418"/>
      <c r="OYY23" s="418"/>
      <c r="OYZ23" s="418"/>
      <c r="OZA23" s="418"/>
      <c r="OZB23" s="418"/>
      <c r="OZC23" s="418"/>
      <c r="OZD23" s="418"/>
      <c r="OZE23" s="418"/>
      <c r="OZF23" s="418"/>
      <c r="OZG23" s="418"/>
      <c r="OZH23" s="418"/>
      <c r="OZI23" s="418"/>
      <c r="OZJ23" s="418"/>
      <c r="OZK23" s="418"/>
      <c r="OZL23" s="418"/>
      <c r="OZM23" s="418"/>
      <c r="OZN23" s="418"/>
      <c r="OZO23" s="418"/>
      <c r="OZP23" s="418"/>
      <c r="OZQ23" s="418"/>
      <c r="OZR23" s="418"/>
      <c r="OZS23" s="418"/>
      <c r="OZT23" s="418"/>
      <c r="OZU23" s="418"/>
      <c r="OZV23" s="418"/>
      <c r="OZW23" s="418"/>
      <c r="OZX23" s="418"/>
      <c r="OZY23" s="418"/>
      <c r="OZZ23" s="418"/>
      <c r="PAA23" s="418"/>
      <c r="PAB23" s="418"/>
      <c r="PAC23" s="418"/>
      <c r="PAD23" s="418"/>
      <c r="PAE23" s="418"/>
      <c r="PAF23" s="418"/>
      <c r="PAG23" s="418"/>
      <c r="PAH23" s="418"/>
      <c r="PAI23" s="418"/>
      <c r="PAJ23" s="418"/>
      <c r="PAK23" s="418"/>
      <c r="PAL23" s="418"/>
      <c r="PAM23" s="418"/>
      <c r="PAN23" s="418"/>
      <c r="PAO23" s="418"/>
      <c r="PAP23" s="418"/>
      <c r="PAQ23" s="418"/>
      <c r="PAR23" s="418"/>
      <c r="PAS23" s="418"/>
      <c r="PAT23" s="418"/>
      <c r="PAU23" s="418"/>
      <c r="PAV23" s="418"/>
      <c r="PAW23" s="418"/>
      <c r="PAX23" s="418"/>
      <c r="PAY23" s="418"/>
      <c r="PAZ23" s="418"/>
      <c r="PBA23" s="418"/>
      <c r="PBB23" s="418"/>
      <c r="PBC23" s="418"/>
      <c r="PBD23" s="418"/>
      <c r="PBE23" s="418"/>
      <c r="PBF23" s="418"/>
      <c r="PBG23" s="418"/>
      <c r="PBH23" s="418"/>
      <c r="PBI23" s="418"/>
      <c r="PBJ23" s="418"/>
      <c r="PBK23" s="418"/>
      <c r="PBL23" s="418"/>
      <c r="PBM23" s="418"/>
      <c r="PBN23" s="418"/>
      <c r="PBO23" s="418"/>
      <c r="PBP23" s="418"/>
      <c r="PBQ23" s="418"/>
      <c r="PBR23" s="418"/>
      <c r="PBS23" s="418"/>
      <c r="PBT23" s="418"/>
      <c r="PBU23" s="418"/>
      <c r="PBV23" s="418"/>
      <c r="PBW23" s="418"/>
      <c r="PBX23" s="418"/>
      <c r="PBY23" s="418"/>
      <c r="PBZ23" s="418"/>
      <c r="PCA23" s="418"/>
      <c r="PCB23" s="418"/>
      <c r="PCC23" s="418"/>
      <c r="PCD23" s="418"/>
      <c r="PCE23" s="418"/>
      <c r="PCF23" s="418"/>
      <c r="PCG23" s="418"/>
      <c r="PCH23" s="418"/>
      <c r="PCI23" s="418"/>
      <c r="PCJ23" s="418"/>
      <c r="PCK23" s="418"/>
      <c r="PCL23" s="418"/>
      <c r="PCM23" s="418"/>
      <c r="PCN23" s="418"/>
      <c r="PCO23" s="418"/>
      <c r="PCP23" s="418"/>
      <c r="PCQ23" s="418"/>
      <c r="PCR23" s="418"/>
      <c r="PCS23" s="418"/>
      <c r="PCT23" s="418"/>
      <c r="PCU23" s="418"/>
      <c r="PCV23" s="418"/>
      <c r="PCW23" s="418"/>
      <c r="PCX23" s="418"/>
      <c r="PCY23" s="418"/>
      <c r="PCZ23" s="418"/>
      <c r="PDA23" s="418"/>
      <c r="PDB23" s="418"/>
      <c r="PDC23" s="418"/>
      <c r="PDD23" s="418"/>
      <c r="PDE23" s="418"/>
      <c r="PDF23" s="418"/>
      <c r="PDG23" s="418"/>
      <c r="PDH23" s="418"/>
      <c r="PDI23" s="418"/>
      <c r="PDJ23" s="418"/>
      <c r="PDK23" s="418"/>
      <c r="PDL23" s="418"/>
      <c r="PDM23" s="418"/>
      <c r="PDN23" s="418"/>
      <c r="PDO23" s="418"/>
      <c r="PDP23" s="418"/>
      <c r="PDQ23" s="418"/>
      <c r="PDR23" s="418"/>
      <c r="PDS23" s="418"/>
      <c r="PDT23" s="418"/>
      <c r="PDU23" s="418"/>
      <c r="PDV23" s="418"/>
      <c r="PDW23" s="418"/>
      <c r="PDX23" s="418"/>
      <c r="PDY23" s="418"/>
      <c r="PDZ23" s="418"/>
      <c r="PEA23" s="418"/>
      <c r="PEB23" s="418"/>
      <c r="PEC23" s="418"/>
      <c r="PED23" s="418"/>
      <c r="PEE23" s="418"/>
      <c r="PEF23" s="418"/>
      <c r="PEG23" s="418"/>
      <c r="PEH23" s="418"/>
      <c r="PEI23" s="418"/>
      <c r="PEJ23" s="418"/>
      <c r="PEK23" s="418"/>
      <c r="PEL23" s="418"/>
      <c r="PEM23" s="418"/>
      <c r="PEN23" s="418"/>
      <c r="PEO23" s="418"/>
      <c r="PEP23" s="418"/>
      <c r="PEQ23" s="418"/>
      <c r="PER23" s="418"/>
      <c r="PES23" s="418"/>
      <c r="PET23" s="418"/>
      <c r="PEU23" s="418"/>
      <c r="PEV23" s="418"/>
      <c r="PEW23" s="418"/>
      <c r="PEX23" s="418"/>
      <c r="PEY23" s="418"/>
      <c r="PEZ23" s="418"/>
      <c r="PFA23" s="418"/>
      <c r="PFB23" s="418"/>
      <c r="PFC23" s="418"/>
      <c r="PFD23" s="418"/>
      <c r="PFE23" s="418"/>
      <c r="PFF23" s="418"/>
      <c r="PFG23" s="418"/>
      <c r="PFH23" s="418"/>
      <c r="PFI23" s="418"/>
      <c r="PFJ23" s="418"/>
      <c r="PFK23" s="418"/>
      <c r="PFL23" s="418"/>
      <c r="PFM23" s="418"/>
      <c r="PFN23" s="418"/>
      <c r="PFO23" s="418"/>
      <c r="PFP23" s="418"/>
      <c r="PFQ23" s="418"/>
      <c r="PFR23" s="418"/>
      <c r="PFS23" s="418"/>
      <c r="PFT23" s="418"/>
      <c r="PFU23" s="418"/>
      <c r="PFV23" s="418"/>
      <c r="PFW23" s="418"/>
      <c r="PFX23" s="418"/>
      <c r="PFY23" s="418"/>
      <c r="PFZ23" s="418"/>
      <c r="PGA23" s="418"/>
      <c r="PGB23" s="418"/>
      <c r="PGC23" s="418"/>
      <c r="PGD23" s="418"/>
      <c r="PGE23" s="418"/>
      <c r="PGF23" s="418"/>
      <c r="PGG23" s="418"/>
      <c r="PGH23" s="418"/>
      <c r="PGI23" s="418"/>
      <c r="PGJ23" s="418"/>
      <c r="PGK23" s="418"/>
      <c r="PGL23" s="418"/>
      <c r="PGM23" s="418"/>
      <c r="PGN23" s="418"/>
      <c r="PGO23" s="418"/>
      <c r="PGP23" s="418"/>
      <c r="PGQ23" s="418"/>
      <c r="PGR23" s="418"/>
      <c r="PGS23" s="418"/>
      <c r="PGT23" s="418"/>
      <c r="PGU23" s="418"/>
      <c r="PGV23" s="418"/>
      <c r="PGW23" s="418"/>
      <c r="PGX23" s="418"/>
      <c r="PGY23" s="418"/>
      <c r="PGZ23" s="418"/>
      <c r="PHA23" s="418"/>
      <c r="PHB23" s="418"/>
      <c r="PHC23" s="418"/>
      <c r="PHD23" s="418"/>
      <c r="PHE23" s="418"/>
      <c r="PHF23" s="418"/>
      <c r="PHG23" s="418"/>
      <c r="PHH23" s="418"/>
      <c r="PHI23" s="418"/>
      <c r="PHJ23" s="418"/>
      <c r="PHK23" s="418"/>
      <c r="PHL23" s="418"/>
      <c r="PHM23" s="418"/>
      <c r="PHN23" s="418"/>
      <c r="PHO23" s="418"/>
      <c r="PHP23" s="418"/>
      <c r="PHQ23" s="418"/>
      <c r="PHR23" s="418"/>
      <c r="PHS23" s="418"/>
      <c r="PHT23" s="418"/>
      <c r="PHU23" s="418"/>
      <c r="PHV23" s="418"/>
      <c r="PHW23" s="418"/>
      <c r="PHX23" s="418"/>
      <c r="PHY23" s="418"/>
      <c r="PHZ23" s="418"/>
      <c r="PIA23" s="418"/>
      <c r="PIB23" s="418"/>
      <c r="PIC23" s="418"/>
      <c r="PID23" s="418"/>
      <c r="PIE23" s="418"/>
      <c r="PIF23" s="418"/>
      <c r="PIG23" s="418"/>
      <c r="PIH23" s="418"/>
      <c r="PII23" s="418"/>
      <c r="PIJ23" s="418"/>
      <c r="PIK23" s="418"/>
      <c r="PIL23" s="418"/>
      <c r="PIM23" s="418"/>
      <c r="PIN23" s="418"/>
      <c r="PIO23" s="418"/>
      <c r="PIP23" s="418"/>
      <c r="PIQ23" s="418"/>
      <c r="PIR23" s="418"/>
      <c r="PIS23" s="418"/>
      <c r="PIT23" s="418"/>
      <c r="PIU23" s="418"/>
      <c r="PIV23" s="418"/>
      <c r="PIW23" s="418"/>
      <c r="PIX23" s="418"/>
      <c r="PIY23" s="418"/>
      <c r="PIZ23" s="418"/>
      <c r="PJA23" s="418"/>
      <c r="PJB23" s="418"/>
      <c r="PJC23" s="418"/>
      <c r="PJD23" s="418"/>
      <c r="PJE23" s="418"/>
      <c r="PJF23" s="418"/>
      <c r="PJG23" s="418"/>
      <c r="PJH23" s="418"/>
      <c r="PJI23" s="418"/>
      <c r="PJJ23" s="418"/>
      <c r="PJK23" s="418"/>
      <c r="PJL23" s="418"/>
      <c r="PJM23" s="418"/>
      <c r="PJN23" s="418"/>
      <c r="PJO23" s="418"/>
      <c r="PJP23" s="418"/>
      <c r="PJQ23" s="418"/>
      <c r="PJR23" s="418"/>
      <c r="PJS23" s="418"/>
      <c r="PJT23" s="418"/>
      <c r="PJU23" s="418"/>
      <c r="PJV23" s="418"/>
      <c r="PJW23" s="418"/>
      <c r="PJX23" s="418"/>
      <c r="PJY23" s="418"/>
      <c r="PJZ23" s="418"/>
      <c r="PKA23" s="418"/>
      <c r="PKB23" s="418"/>
      <c r="PKC23" s="418"/>
      <c r="PKD23" s="418"/>
      <c r="PKE23" s="418"/>
      <c r="PKF23" s="418"/>
      <c r="PKG23" s="418"/>
      <c r="PKH23" s="418"/>
      <c r="PKI23" s="418"/>
      <c r="PKJ23" s="418"/>
      <c r="PKK23" s="418"/>
      <c r="PKL23" s="418"/>
      <c r="PKM23" s="418"/>
      <c r="PKN23" s="418"/>
      <c r="PKO23" s="418"/>
      <c r="PKP23" s="418"/>
      <c r="PKQ23" s="418"/>
      <c r="PKR23" s="418"/>
      <c r="PKS23" s="418"/>
      <c r="PKT23" s="418"/>
      <c r="PKU23" s="418"/>
      <c r="PKV23" s="418"/>
      <c r="PKW23" s="418"/>
      <c r="PKX23" s="418"/>
      <c r="PKY23" s="418"/>
      <c r="PKZ23" s="418"/>
      <c r="PLA23" s="418"/>
      <c r="PLB23" s="418"/>
      <c r="PLC23" s="418"/>
      <c r="PLD23" s="418"/>
      <c r="PLE23" s="418"/>
      <c r="PLF23" s="418"/>
      <c r="PLG23" s="418"/>
      <c r="PLH23" s="418"/>
      <c r="PLI23" s="418"/>
      <c r="PLJ23" s="418"/>
      <c r="PLK23" s="418"/>
      <c r="PLL23" s="418"/>
      <c r="PLM23" s="418"/>
      <c r="PLN23" s="418"/>
      <c r="PLO23" s="418"/>
      <c r="PLP23" s="418"/>
      <c r="PLQ23" s="418"/>
      <c r="PLR23" s="418"/>
      <c r="PLS23" s="418"/>
      <c r="PLT23" s="418"/>
      <c r="PLU23" s="418"/>
      <c r="PLV23" s="418"/>
      <c r="PLW23" s="418"/>
      <c r="PLX23" s="418"/>
      <c r="PLY23" s="418"/>
      <c r="PLZ23" s="418"/>
      <c r="PMA23" s="418"/>
      <c r="PMB23" s="418"/>
      <c r="PMC23" s="418"/>
      <c r="PMD23" s="418"/>
      <c r="PME23" s="418"/>
      <c r="PMF23" s="418"/>
      <c r="PMG23" s="418"/>
      <c r="PMH23" s="418"/>
      <c r="PMI23" s="418"/>
      <c r="PMJ23" s="418"/>
      <c r="PMK23" s="418"/>
      <c r="PML23" s="418"/>
      <c r="PMM23" s="418"/>
      <c r="PMN23" s="418"/>
      <c r="PMO23" s="418"/>
      <c r="PMP23" s="418"/>
      <c r="PMQ23" s="418"/>
      <c r="PMR23" s="418"/>
      <c r="PMS23" s="418"/>
      <c r="PMT23" s="418"/>
      <c r="PMU23" s="418"/>
      <c r="PMV23" s="418"/>
      <c r="PMW23" s="418"/>
      <c r="PMX23" s="418"/>
      <c r="PMY23" s="418"/>
      <c r="PMZ23" s="418"/>
      <c r="PNA23" s="418"/>
      <c r="PNB23" s="418"/>
      <c r="PNC23" s="418"/>
      <c r="PND23" s="418"/>
      <c r="PNE23" s="418"/>
      <c r="PNF23" s="418"/>
      <c r="PNG23" s="418"/>
      <c r="PNH23" s="418"/>
      <c r="PNI23" s="418"/>
      <c r="PNJ23" s="418"/>
      <c r="PNK23" s="418"/>
      <c r="PNL23" s="418"/>
      <c r="PNM23" s="418"/>
      <c r="PNN23" s="418"/>
      <c r="PNO23" s="418"/>
      <c r="PNP23" s="418"/>
      <c r="PNQ23" s="418"/>
      <c r="PNR23" s="418"/>
      <c r="PNS23" s="418"/>
      <c r="PNT23" s="418"/>
      <c r="PNU23" s="418"/>
      <c r="PNV23" s="418"/>
      <c r="PNW23" s="418"/>
      <c r="PNX23" s="418"/>
      <c r="PNY23" s="418"/>
      <c r="PNZ23" s="418"/>
      <c r="POA23" s="418"/>
      <c r="POB23" s="418"/>
      <c r="POC23" s="418"/>
      <c r="POD23" s="418"/>
      <c r="POE23" s="418"/>
      <c r="POF23" s="418"/>
      <c r="POG23" s="418"/>
      <c r="POH23" s="418"/>
      <c r="POI23" s="418"/>
      <c r="POJ23" s="418"/>
      <c r="POK23" s="418"/>
      <c r="POL23" s="418"/>
      <c r="POM23" s="418"/>
      <c r="PON23" s="418"/>
      <c r="POO23" s="418"/>
      <c r="POP23" s="418"/>
      <c r="POQ23" s="418"/>
      <c r="POR23" s="418"/>
      <c r="POS23" s="418"/>
      <c r="POT23" s="418"/>
      <c r="POU23" s="418"/>
      <c r="POV23" s="418"/>
      <c r="POW23" s="418"/>
      <c r="POX23" s="418"/>
      <c r="POY23" s="418"/>
      <c r="POZ23" s="418"/>
      <c r="PPA23" s="418"/>
      <c r="PPB23" s="418"/>
      <c r="PPC23" s="418"/>
      <c r="PPD23" s="418"/>
      <c r="PPE23" s="418"/>
      <c r="PPF23" s="418"/>
      <c r="PPG23" s="418"/>
      <c r="PPH23" s="418"/>
      <c r="PPI23" s="418"/>
      <c r="PPJ23" s="418"/>
      <c r="PPK23" s="418"/>
      <c r="PPL23" s="418"/>
      <c r="PPM23" s="418"/>
      <c r="PPN23" s="418"/>
      <c r="PPO23" s="418"/>
      <c r="PPP23" s="418"/>
      <c r="PPQ23" s="418"/>
      <c r="PPR23" s="418"/>
      <c r="PPS23" s="418"/>
      <c r="PPT23" s="418"/>
      <c r="PPU23" s="418"/>
      <c r="PPV23" s="418"/>
      <c r="PPW23" s="418"/>
      <c r="PPX23" s="418"/>
      <c r="PPY23" s="418"/>
      <c r="PPZ23" s="418"/>
      <c r="PQA23" s="418"/>
      <c r="PQB23" s="418"/>
      <c r="PQC23" s="418"/>
      <c r="PQD23" s="418"/>
      <c r="PQE23" s="418"/>
      <c r="PQF23" s="418"/>
      <c r="PQG23" s="418"/>
      <c r="PQH23" s="418"/>
      <c r="PQI23" s="418"/>
      <c r="PQJ23" s="418"/>
      <c r="PQK23" s="418"/>
      <c r="PQL23" s="418"/>
      <c r="PQM23" s="418"/>
      <c r="PQN23" s="418"/>
      <c r="PQO23" s="418"/>
      <c r="PQP23" s="418"/>
      <c r="PQQ23" s="418"/>
      <c r="PQR23" s="418"/>
      <c r="PQS23" s="418"/>
      <c r="PQT23" s="418"/>
      <c r="PQU23" s="418"/>
      <c r="PQV23" s="418"/>
      <c r="PQW23" s="418"/>
      <c r="PQX23" s="418"/>
      <c r="PQY23" s="418"/>
      <c r="PQZ23" s="418"/>
      <c r="PRA23" s="418"/>
      <c r="PRB23" s="418"/>
      <c r="PRC23" s="418"/>
      <c r="PRD23" s="418"/>
      <c r="PRE23" s="418"/>
      <c r="PRF23" s="418"/>
      <c r="PRG23" s="418"/>
      <c r="PRH23" s="418"/>
      <c r="PRI23" s="418"/>
      <c r="PRJ23" s="418"/>
      <c r="PRK23" s="418"/>
      <c r="PRL23" s="418"/>
      <c r="PRM23" s="418"/>
      <c r="PRN23" s="418"/>
      <c r="PRO23" s="418"/>
      <c r="PRP23" s="418"/>
      <c r="PRQ23" s="418"/>
      <c r="PRR23" s="418"/>
      <c r="PRS23" s="418"/>
      <c r="PRT23" s="418"/>
      <c r="PRU23" s="418"/>
      <c r="PRV23" s="418"/>
      <c r="PRW23" s="418"/>
      <c r="PRX23" s="418"/>
      <c r="PRY23" s="418"/>
      <c r="PRZ23" s="418"/>
      <c r="PSA23" s="418"/>
      <c r="PSB23" s="418"/>
      <c r="PSC23" s="418"/>
      <c r="PSD23" s="418"/>
      <c r="PSE23" s="418"/>
      <c r="PSF23" s="418"/>
      <c r="PSG23" s="418"/>
      <c r="PSH23" s="418"/>
      <c r="PSI23" s="418"/>
      <c r="PSJ23" s="418"/>
      <c r="PSK23" s="418"/>
      <c r="PSL23" s="418"/>
      <c r="PSM23" s="418"/>
      <c r="PSN23" s="418"/>
      <c r="PSO23" s="418"/>
      <c r="PSP23" s="418"/>
      <c r="PSQ23" s="418"/>
      <c r="PSR23" s="418"/>
      <c r="PSS23" s="418"/>
      <c r="PST23" s="418"/>
      <c r="PSU23" s="418"/>
      <c r="PSV23" s="418"/>
      <c r="PSW23" s="418"/>
      <c r="PSX23" s="418"/>
      <c r="PSY23" s="418"/>
      <c r="PSZ23" s="418"/>
      <c r="PTA23" s="418"/>
      <c r="PTB23" s="418"/>
      <c r="PTC23" s="418"/>
      <c r="PTD23" s="418"/>
      <c r="PTE23" s="418"/>
      <c r="PTF23" s="418"/>
      <c r="PTG23" s="418"/>
      <c r="PTH23" s="418"/>
      <c r="PTI23" s="418"/>
      <c r="PTJ23" s="418"/>
      <c r="PTK23" s="418"/>
      <c r="PTL23" s="418"/>
      <c r="PTM23" s="418"/>
      <c r="PTN23" s="418"/>
      <c r="PTO23" s="418"/>
      <c r="PTP23" s="418"/>
      <c r="PTQ23" s="418"/>
      <c r="PTR23" s="418"/>
      <c r="PTS23" s="418"/>
      <c r="PTT23" s="418"/>
      <c r="PTU23" s="418"/>
      <c r="PTV23" s="418"/>
      <c r="PTW23" s="418"/>
      <c r="PTX23" s="418"/>
      <c r="PTY23" s="418"/>
      <c r="PTZ23" s="418"/>
      <c r="PUA23" s="418"/>
      <c r="PUB23" s="418"/>
      <c r="PUC23" s="418"/>
      <c r="PUD23" s="418"/>
      <c r="PUE23" s="418"/>
      <c r="PUF23" s="418"/>
      <c r="PUG23" s="418"/>
      <c r="PUH23" s="418"/>
      <c r="PUI23" s="418"/>
      <c r="PUJ23" s="418"/>
      <c r="PUK23" s="418"/>
      <c r="PUL23" s="418"/>
      <c r="PUM23" s="418"/>
      <c r="PUN23" s="418"/>
      <c r="PUO23" s="418"/>
      <c r="PUP23" s="418"/>
      <c r="PUQ23" s="418"/>
      <c r="PUR23" s="418"/>
      <c r="PUS23" s="418"/>
      <c r="PUT23" s="418"/>
      <c r="PUU23" s="418"/>
      <c r="PUV23" s="418"/>
      <c r="PUW23" s="418"/>
      <c r="PUX23" s="418"/>
      <c r="PUY23" s="418"/>
      <c r="PUZ23" s="418"/>
      <c r="PVA23" s="418"/>
      <c r="PVB23" s="418"/>
      <c r="PVC23" s="418"/>
      <c r="PVD23" s="418"/>
      <c r="PVE23" s="418"/>
      <c r="PVF23" s="418"/>
      <c r="PVG23" s="418"/>
      <c r="PVH23" s="418"/>
      <c r="PVI23" s="418"/>
      <c r="PVJ23" s="418"/>
      <c r="PVK23" s="418"/>
      <c r="PVL23" s="418"/>
      <c r="PVM23" s="418"/>
      <c r="PVN23" s="418"/>
      <c r="PVO23" s="418"/>
      <c r="PVP23" s="418"/>
      <c r="PVQ23" s="418"/>
      <c r="PVR23" s="418"/>
      <c r="PVS23" s="418"/>
      <c r="PVT23" s="418"/>
      <c r="PVU23" s="418"/>
      <c r="PVV23" s="418"/>
      <c r="PVW23" s="418"/>
      <c r="PVX23" s="418"/>
      <c r="PVY23" s="418"/>
      <c r="PVZ23" s="418"/>
      <c r="PWA23" s="418"/>
      <c r="PWB23" s="418"/>
      <c r="PWC23" s="418"/>
      <c r="PWD23" s="418"/>
      <c r="PWE23" s="418"/>
      <c r="PWF23" s="418"/>
      <c r="PWG23" s="418"/>
      <c r="PWH23" s="418"/>
      <c r="PWI23" s="418"/>
      <c r="PWJ23" s="418"/>
      <c r="PWK23" s="418"/>
      <c r="PWL23" s="418"/>
      <c r="PWM23" s="418"/>
      <c r="PWN23" s="418"/>
      <c r="PWO23" s="418"/>
      <c r="PWP23" s="418"/>
      <c r="PWQ23" s="418"/>
      <c r="PWR23" s="418"/>
      <c r="PWS23" s="418"/>
      <c r="PWT23" s="418"/>
      <c r="PWU23" s="418"/>
      <c r="PWV23" s="418"/>
      <c r="PWW23" s="418"/>
      <c r="PWX23" s="418"/>
      <c r="PWY23" s="418"/>
      <c r="PWZ23" s="418"/>
      <c r="PXA23" s="418"/>
      <c r="PXB23" s="418"/>
      <c r="PXC23" s="418"/>
      <c r="PXD23" s="418"/>
      <c r="PXE23" s="418"/>
      <c r="PXF23" s="418"/>
      <c r="PXG23" s="418"/>
      <c r="PXH23" s="418"/>
      <c r="PXI23" s="418"/>
      <c r="PXJ23" s="418"/>
      <c r="PXK23" s="418"/>
      <c r="PXL23" s="418"/>
      <c r="PXM23" s="418"/>
      <c r="PXN23" s="418"/>
      <c r="PXO23" s="418"/>
      <c r="PXP23" s="418"/>
      <c r="PXQ23" s="418"/>
      <c r="PXR23" s="418"/>
      <c r="PXS23" s="418"/>
      <c r="PXT23" s="418"/>
      <c r="PXU23" s="418"/>
      <c r="PXV23" s="418"/>
      <c r="PXW23" s="418"/>
      <c r="PXX23" s="418"/>
      <c r="PXY23" s="418"/>
      <c r="PXZ23" s="418"/>
      <c r="PYA23" s="418"/>
      <c r="PYB23" s="418"/>
      <c r="PYC23" s="418"/>
      <c r="PYD23" s="418"/>
      <c r="PYE23" s="418"/>
      <c r="PYF23" s="418"/>
      <c r="PYG23" s="418"/>
      <c r="PYH23" s="418"/>
      <c r="PYI23" s="418"/>
      <c r="PYJ23" s="418"/>
      <c r="PYK23" s="418"/>
      <c r="PYL23" s="418"/>
      <c r="PYM23" s="418"/>
      <c r="PYN23" s="418"/>
      <c r="PYO23" s="418"/>
      <c r="PYP23" s="418"/>
      <c r="PYQ23" s="418"/>
      <c r="PYR23" s="418"/>
      <c r="PYS23" s="418"/>
      <c r="PYT23" s="418"/>
      <c r="PYU23" s="418"/>
      <c r="PYV23" s="418"/>
      <c r="PYW23" s="418"/>
      <c r="PYX23" s="418"/>
      <c r="PYY23" s="418"/>
      <c r="PYZ23" s="418"/>
      <c r="PZA23" s="418"/>
      <c r="PZB23" s="418"/>
      <c r="PZC23" s="418"/>
      <c r="PZD23" s="418"/>
      <c r="PZE23" s="418"/>
      <c r="PZF23" s="418"/>
      <c r="PZG23" s="418"/>
      <c r="PZH23" s="418"/>
      <c r="PZI23" s="418"/>
      <c r="PZJ23" s="418"/>
      <c r="PZK23" s="418"/>
      <c r="PZL23" s="418"/>
      <c r="PZM23" s="418"/>
      <c r="PZN23" s="418"/>
      <c r="PZO23" s="418"/>
      <c r="PZP23" s="418"/>
      <c r="PZQ23" s="418"/>
      <c r="PZR23" s="418"/>
      <c r="PZS23" s="418"/>
      <c r="PZT23" s="418"/>
      <c r="PZU23" s="418"/>
      <c r="PZV23" s="418"/>
      <c r="PZW23" s="418"/>
      <c r="PZX23" s="418"/>
      <c r="PZY23" s="418"/>
      <c r="PZZ23" s="418"/>
      <c r="QAA23" s="418"/>
      <c r="QAB23" s="418"/>
      <c r="QAC23" s="418"/>
      <c r="QAD23" s="418"/>
      <c r="QAE23" s="418"/>
      <c r="QAF23" s="418"/>
      <c r="QAG23" s="418"/>
      <c r="QAH23" s="418"/>
      <c r="QAI23" s="418"/>
      <c r="QAJ23" s="418"/>
      <c r="QAK23" s="418"/>
      <c r="QAL23" s="418"/>
      <c r="QAM23" s="418"/>
      <c r="QAN23" s="418"/>
      <c r="QAO23" s="418"/>
      <c r="QAP23" s="418"/>
      <c r="QAQ23" s="418"/>
      <c r="QAR23" s="418"/>
      <c r="QAS23" s="418"/>
      <c r="QAT23" s="418"/>
      <c r="QAU23" s="418"/>
      <c r="QAV23" s="418"/>
      <c r="QAW23" s="418"/>
      <c r="QAX23" s="418"/>
      <c r="QAY23" s="418"/>
      <c r="QAZ23" s="418"/>
      <c r="QBA23" s="418"/>
      <c r="QBB23" s="418"/>
      <c r="QBC23" s="418"/>
      <c r="QBD23" s="418"/>
      <c r="QBE23" s="418"/>
      <c r="QBF23" s="418"/>
      <c r="QBG23" s="418"/>
      <c r="QBH23" s="418"/>
      <c r="QBI23" s="418"/>
      <c r="QBJ23" s="418"/>
      <c r="QBK23" s="418"/>
      <c r="QBL23" s="418"/>
      <c r="QBM23" s="418"/>
      <c r="QBN23" s="418"/>
      <c r="QBO23" s="418"/>
      <c r="QBP23" s="418"/>
      <c r="QBQ23" s="418"/>
      <c r="QBR23" s="418"/>
      <c r="QBS23" s="418"/>
      <c r="QBT23" s="418"/>
      <c r="QBU23" s="418"/>
      <c r="QBV23" s="418"/>
      <c r="QBW23" s="418"/>
      <c r="QBX23" s="418"/>
      <c r="QBY23" s="418"/>
      <c r="QBZ23" s="418"/>
      <c r="QCA23" s="418"/>
      <c r="QCB23" s="418"/>
      <c r="QCC23" s="418"/>
      <c r="QCD23" s="418"/>
      <c r="QCE23" s="418"/>
      <c r="QCF23" s="418"/>
      <c r="QCG23" s="418"/>
      <c r="QCH23" s="418"/>
      <c r="QCI23" s="418"/>
      <c r="QCJ23" s="418"/>
      <c r="QCK23" s="418"/>
      <c r="QCL23" s="418"/>
      <c r="QCM23" s="418"/>
      <c r="QCN23" s="418"/>
      <c r="QCO23" s="418"/>
      <c r="QCP23" s="418"/>
      <c r="QCQ23" s="418"/>
      <c r="QCR23" s="418"/>
      <c r="QCS23" s="418"/>
      <c r="QCT23" s="418"/>
      <c r="QCU23" s="418"/>
      <c r="QCV23" s="418"/>
      <c r="QCW23" s="418"/>
      <c r="QCX23" s="418"/>
      <c r="QCY23" s="418"/>
      <c r="QCZ23" s="418"/>
      <c r="QDA23" s="418"/>
      <c r="QDB23" s="418"/>
      <c r="QDC23" s="418"/>
      <c r="QDD23" s="418"/>
      <c r="QDE23" s="418"/>
      <c r="QDF23" s="418"/>
      <c r="QDG23" s="418"/>
      <c r="QDH23" s="418"/>
      <c r="QDI23" s="418"/>
      <c r="QDJ23" s="418"/>
      <c r="QDK23" s="418"/>
      <c r="QDL23" s="418"/>
      <c r="QDM23" s="418"/>
      <c r="QDN23" s="418"/>
      <c r="QDO23" s="418"/>
      <c r="QDP23" s="418"/>
      <c r="QDQ23" s="418"/>
      <c r="QDR23" s="418"/>
      <c r="QDS23" s="418"/>
      <c r="QDT23" s="418"/>
      <c r="QDU23" s="418"/>
      <c r="QDV23" s="418"/>
      <c r="QDW23" s="418"/>
      <c r="QDX23" s="418"/>
      <c r="QDY23" s="418"/>
      <c r="QDZ23" s="418"/>
      <c r="QEA23" s="418"/>
      <c r="QEB23" s="418"/>
      <c r="QEC23" s="418"/>
      <c r="QED23" s="418"/>
      <c r="QEE23" s="418"/>
      <c r="QEF23" s="418"/>
      <c r="QEG23" s="418"/>
      <c r="QEH23" s="418"/>
      <c r="QEI23" s="418"/>
      <c r="QEJ23" s="418"/>
      <c r="QEK23" s="418"/>
      <c r="QEL23" s="418"/>
      <c r="QEM23" s="418"/>
      <c r="QEN23" s="418"/>
      <c r="QEO23" s="418"/>
      <c r="QEP23" s="418"/>
      <c r="QEQ23" s="418"/>
      <c r="QER23" s="418"/>
      <c r="QES23" s="418"/>
      <c r="QET23" s="418"/>
      <c r="QEU23" s="418"/>
      <c r="QEV23" s="418"/>
      <c r="QEW23" s="418"/>
      <c r="QEX23" s="418"/>
      <c r="QEY23" s="418"/>
      <c r="QEZ23" s="418"/>
      <c r="QFA23" s="418"/>
      <c r="QFB23" s="418"/>
      <c r="QFC23" s="418"/>
      <c r="QFD23" s="418"/>
      <c r="QFE23" s="418"/>
      <c r="QFF23" s="418"/>
      <c r="QFG23" s="418"/>
      <c r="QFH23" s="418"/>
      <c r="QFI23" s="418"/>
      <c r="QFJ23" s="418"/>
      <c r="QFK23" s="418"/>
      <c r="QFL23" s="418"/>
      <c r="QFM23" s="418"/>
      <c r="QFN23" s="418"/>
      <c r="QFO23" s="418"/>
      <c r="QFP23" s="418"/>
      <c r="QFQ23" s="418"/>
      <c r="QFR23" s="418"/>
      <c r="QFS23" s="418"/>
      <c r="QFT23" s="418"/>
      <c r="QFU23" s="418"/>
      <c r="QFV23" s="418"/>
      <c r="QFW23" s="418"/>
      <c r="QFX23" s="418"/>
      <c r="QFY23" s="418"/>
      <c r="QFZ23" s="418"/>
      <c r="QGA23" s="418"/>
      <c r="QGB23" s="418"/>
      <c r="QGC23" s="418"/>
      <c r="QGD23" s="418"/>
      <c r="QGE23" s="418"/>
      <c r="QGF23" s="418"/>
      <c r="QGG23" s="418"/>
      <c r="QGH23" s="418"/>
      <c r="QGI23" s="418"/>
      <c r="QGJ23" s="418"/>
      <c r="QGK23" s="418"/>
      <c r="QGL23" s="418"/>
      <c r="QGM23" s="418"/>
      <c r="QGN23" s="418"/>
      <c r="QGO23" s="418"/>
      <c r="QGP23" s="418"/>
      <c r="QGQ23" s="418"/>
      <c r="QGR23" s="418"/>
      <c r="QGS23" s="418"/>
      <c r="QGT23" s="418"/>
      <c r="QGU23" s="418"/>
      <c r="QGV23" s="418"/>
      <c r="QGW23" s="418"/>
      <c r="QGX23" s="418"/>
      <c r="QGY23" s="418"/>
      <c r="QGZ23" s="418"/>
      <c r="QHA23" s="418"/>
      <c r="QHB23" s="418"/>
      <c r="QHC23" s="418"/>
      <c r="QHD23" s="418"/>
      <c r="QHE23" s="418"/>
      <c r="QHF23" s="418"/>
      <c r="QHG23" s="418"/>
      <c r="QHH23" s="418"/>
      <c r="QHI23" s="418"/>
      <c r="QHJ23" s="418"/>
      <c r="QHK23" s="418"/>
      <c r="QHL23" s="418"/>
      <c r="QHM23" s="418"/>
      <c r="QHN23" s="418"/>
      <c r="QHO23" s="418"/>
      <c r="QHP23" s="418"/>
      <c r="QHQ23" s="418"/>
      <c r="QHR23" s="418"/>
      <c r="QHS23" s="418"/>
      <c r="QHT23" s="418"/>
      <c r="QHU23" s="418"/>
      <c r="QHV23" s="418"/>
      <c r="QHW23" s="418"/>
      <c r="QHX23" s="418"/>
      <c r="QHY23" s="418"/>
      <c r="QHZ23" s="418"/>
      <c r="QIA23" s="418"/>
      <c r="QIB23" s="418"/>
      <c r="QIC23" s="418"/>
      <c r="QID23" s="418"/>
      <c r="QIE23" s="418"/>
      <c r="QIF23" s="418"/>
      <c r="QIG23" s="418"/>
      <c r="QIH23" s="418"/>
      <c r="QII23" s="418"/>
      <c r="QIJ23" s="418"/>
      <c r="QIK23" s="418"/>
      <c r="QIL23" s="418"/>
      <c r="QIM23" s="418"/>
      <c r="QIN23" s="418"/>
      <c r="QIO23" s="418"/>
      <c r="QIP23" s="418"/>
      <c r="QIQ23" s="418"/>
      <c r="QIR23" s="418"/>
      <c r="QIS23" s="418"/>
      <c r="QIT23" s="418"/>
      <c r="QIU23" s="418"/>
      <c r="QIV23" s="418"/>
      <c r="QIW23" s="418"/>
      <c r="QIX23" s="418"/>
      <c r="QIY23" s="418"/>
      <c r="QIZ23" s="418"/>
      <c r="QJA23" s="418"/>
      <c r="QJB23" s="418"/>
      <c r="QJC23" s="418"/>
      <c r="QJD23" s="418"/>
      <c r="QJE23" s="418"/>
      <c r="QJF23" s="418"/>
      <c r="QJG23" s="418"/>
      <c r="QJH23" s="418"/>
      <c r="QJI23" s="418"/>
      <c r="QJJ23" s="418"/>
      <c r="QJK23" s="418"/>
      <c r="QJL23" s="418"/>
      <c r="QJM23" s="418"/>
      <c r="QJN23" s="418"/>
      <c r="QJO23" s="418"/>
      <c r="QJP23" s="418"/>
      <c r="QJQ23" s="418"/>
      <c r="QJR23" s="418"/>
      <c r="QJS23" s="418"/>
      <c r="QJT23" s="418"/>
      <c r="QJU23" s="418"/>
      <c r="QJV23" s="418"/>
      <c r="QJW23" s="418"/>
      <c r="QJX23" s="418"/>
      <c r="QJY23" s="418"/>
      <c r="QJZ23" s="418"/>
      <c r="QKA23" s="418"/>
      <c r="QKB23" s="418"/>
      <c r="QKC23" s="418"/>
      <c r="QKD23" s="418"/>
      <c r="QKE23" s="418"/>
      <c r="QKF23" s="418"/>
      <c r="QKG23" s="418"/>
      <c r="QKH23" s="418"/>
      <c r="QKI23" s="418"/>
      <c r="QKJ23" s="418"/>
      <c r="QKK23" s="418"/>
      <c r="QKL23" s="418"/>
      <c r="QKM23" s="418"/>
      <c r="QKN23" s="418"/>
      <c r="QKO23" s="418"/>
      <c r="QKP23" s="418"/>
      <c r="QKQ23" s="418"/>
      <c r="QKR23" s="418"/>
      <c r="QKS23" s="418"/>
      <c r="QKT23" s="418"/>
      <c r="QKU23" s="418"/>
      <c r="QKV23" s="418"/>
      <c r="QKW23" s="418"/>
      <c r="QKX23" s="418"/>
      <c r="QKY23" s="418"/>
      <c r="QKZ23" s="418"/>
      <c r="QLA23" s="418"/>
      <c r="QLB23" s="418"/>
      <c r="QLC23" s="418"/>
      <c r="QLD23" s="418"/>
      <c r="QLE23" s="418"/>
      <c r="QLF23" s="418"/>
      <c r="QLG23" s="418"/>
      <c r="QLH23" s="418"/>
      <c r="QLI23" s="418"/>
      <c r="QLJ23" s="418"/>
      <c r="QLK23" s="418"/>
      <c r="QLL23" s="418"/>
      <c r="QLM23" s="418"/>
      <c r="QLN23" s="418"/>
      <c r="QLO23" s="418"/>
      <c r="QLP23" s="418"/>
      <c r="QLQ23" s="418"/>
      <c r="QLR23" s="418"/>
      <c r="QLS23" s="418"/>
      <c r="QLT23" s="418"/>
      <c r="QLU23" s="418"/>
      <c r="QLV23" s="418"/>
      <c r="QLW23" s="418"/>
      <c r="QLX23" s="418"/>
      <c r="QLY23" s="418"/>
      <c r="QLZ23" s="418"/>
      <c r="QMA23" s="418"/>
      <c r="QMB23" s="418"/>
      <c r="QMC23" s="418"/>
      <c r="QMD23" s="418"/>
      <c r="QME23" s="418"/>
      <c r="QMF23" s="418"/>
      <c r="QMG23" s="418"/>
      <c r="QMH23" s="418"/>
      <c r="QMI23" s="418"/>
      <c r="QMJ23" s="418"/>
      <c r="QMK23" s="418"/>
      <c r="QML23" s="418"/>
      <c r="QMM23" s="418"/>
      <c r="QMN23" s="418"/>
      <c r="QMO23" s="418"/>
      <c r="QMP23" s="418"/>
      <c r="QMQ23" s="418"/>
      <c r="QMR23" s="418"/>
      <c r="QMS23" s="418"/>
      <c r="QMT23" s="418"/>
      <c r="QMU23" s="418"/>
      <c r="QMV23" s="418"/>
      <c r="QMW23" s="418"/>
      <c r="QMX23" s="418"/>
      <c r="QMY23" s="418"/>
      <c r="QMZ23" s="418"/>
      <c r="QNA23" s="418"/>
      <c r="QNB23" s="418"/>
      <c r="QNC23" s="418"/>
      <c r="QND23" s="418"/>
      <c r="QNE23" s="418"/>
      <c r="QNF23" s="418"/>
      <c r="QNG23" s="418"/>
      <c r="QNH23" s="418"/>
      <c r="QNI23" s="418"/>
      <c r="QNJ23" s="418"/>
      <c r="QNK23" s="418"/>
      <c r="QNL23" s="418"/>
      <c r="QNM23" s="418"/>
      <c r="QNN23" s="418"/>
      <c r="QNO23" s="418"/>
      <c r="QNP23" s="418"/>
      <c r="QNQ23" s="418"/>
      <c r="QNR23" s="418"/>
      <c r="QNS23" s="418"/>
      <c r="QNT23" s="418"/>
      <c r="QNU23" s="418"/>
      <c r="QNV23" s="418"/>
      <c r="QNW23" s="418"/>
      <c r="QNX23" s="418"/>
      <c r="QNY23" s="418"/>
      <c r="QNZ23" s="418"/>
      <c r="QOA23" s="418"/>
      <c r="QOB23" s="418"/>
      <c r="QOC23" s="418"/>
      <c r="QOD23" s="418"/>
      <c r="QOE23" s="418"/>
      <c r="QOF23" s="418"/>
      <c r="QOG23" s="418"/>
      <c r="QOH23" s="418"/>
      <c r="QOI23" s="418"/>
      <c r="QOJ23" s="418"/>
      <c r="QOK23" s="418"/>
      <c r="QOL23" s="418"/>
      <c r="QOM23" s="418"/>
      <c r="QON23" s="418"/>
      <c r="QOO23" s="418"/>
      <c r="QOP23" s="418"/>
      <c r="QOQ23" s="418"/>
      <c r="QOR23" s="418"/>
      <c r="QOS23" s="418"/>
      <c r="QOT23" s="418"/>
      <c r="QOU23" s="418"/>
      <c r="QOV23" s="418"/>
      <c r="QOW23" s="418"/>
      <c r="QOX23" s="418"/>
      <c r="QOY23" s="418"/>
      <c r="QOZ23" s="418"/>
      <c r="QPA23" s="418"/>
      <c r="QPB23" s="418"/>
      <c r="QPC23" s="418"/>
      <c r="QPD23" s="418"/>
      <c r="QPE23" s="418"/>
      <c r="QPF23" s="418"/>
      <c r="QPG23" s="418"/>
      <c r="QPH23" s="418"/>
      <c r="QPI23" s="418"/>
      <c r="QPJ23" s="418"/>
      <c r="QPK23" s="418"/>
      <c r="QPL23" s="418"/>
      <c r="QPM23" s="418"/>
      <c r="QPN23" s="418"/>
      <c r="QPO23" s="418"/>
      <c r="QPP23" s="418"/>
      <c r="QPQ23" s="418"/>
      <c r="QPR23" s="418"/>
      <c r="QPS23" s="418"/>
      <c r="QPT23" s="418"/>
      <c r="QPU23" s="418"/>
      <c r="QPV23" s="418"/>
      <c r="QPW23" s="418"/>
      <c r="QPX23" s="418"/>
      <c r="QPY23" s="418"/>
      <c r="QPZ23" s="418"/>
      <c r="QQA23" s="418"/>
      <c r="QQB23" s="418"/>
      <c r="QQC23" s="418"/>
      <c r="QQD23" s="418"/>
      <c r="QQE23" s="418"/>
      <c r="QQF23" s="418"/>
      <c r="QQG23" s="418"/>
      <c r="QQH23" s="418"/>
      <c r="QQI23" s="418"/>
      <c r="QQJ23" s="418"/>
      <c r="QQK23" s="418"/>
      <c r="QQL23" s="418"/>
      <c r="QQM23" s="418"/>
      <c r="QQN23" s="418"/>
      <c r="QQO23" s="418"/>
      <c r="QQP23" s="418"/>
      <c r="QQQ23" s="418"/>
      <c r="QQR23" s="418"/>
      <c r="QQS23" s="418"/>
      <c r="QQT23" s="418"/>
      <c r="QQU23" s="418"/>
      <c r="QQV23" s="418"/>
      <c r="QQW23" s="418"/>
      <c r="QQX23" s="418"/>
      <c r="QQY23" s="418"/>
      <c r="QQZ23" s="418"/>
      <c r="QRA23" s="418"/>
      <c r="QRB23" s="418"/>
      <c r="QRC23" s="418"/>
      <c r="QRD23" s="418"/>
      <c r="QRE23" s="418"/>
      <c r="QRF23" s="418"/>
      <c r="QRG23" s="418"/>
      <c r="QRH23" s="418"/>
      <c r="QRI23" s="418"/>
      <c r="QRJ23" s="418"/>
      <c r="QRK23" s="418"/>
      <c r="QRL23" s="418"/>
      <c r="QRM23" s="418"/>
      <c r="QRN23" s="418"/>
      <c r="QRO23" s="418"/>
      <c r="QRP23" s="418"/>
      <c r="QRQ23" s="418"/>
      <c r="QRR23" s="418"/>
      <c r="QRS23" s="418"/>
      <c r="QRT23" s="418"/>
      <c r="QRU23" s="418"/>
      <c r="QRV23" s="418"/>
      <c r="QRW23" s="418"/>
      <c r="QRX23" s="418"/>
      <c r="QRY23" s="418"/>
      <c r="QRZ23" s="418"/>
      <c r="QSA23" s="418"/>
      <c r="QSB23" s="418"/>
      <c r="QSC23" s="418"/>
      <c r="QSD23" s="418"/>
      <c r="QSE23" s="418"/>
      <c r="QSF23" s="418"/>
      <c r="QSG23" s="418"/>
      <c r="QSH23" s="418"/>
      <c r="QSI23" s="418"/>
      <c r="QSJ23" s="418"/>
      <c r="QSK23" s="418"/>
      <c r="QSL23" s="418"/>
      <c r="QSM23" s="418"/>
      <c r="QSN23" s="418"/>
      <c r="QSO23" s="418"/>
      <c r="QSP23" s="418"/>
      <c r="QSQ23" s="418"/>
      <c r="QSR23" s="418"/>
      <c r="QSS23" s="418"/>
      <c r="QST23" s="418"/>
      <c r="QSU23" s="418"/>
      <c r="QSV23" s="418"/>
      <c r="QSW23" s="418"/>
      <c r="QSX23" s="418"/>
      <c r="QSY23" s="418"/>
      <c r="QSZ23" s="418"/>
      <c r="QTA23" s="418"/>
      <c r="QTB23" s="418"/>
      <c r="QTC23" s="418"/>
      <c r="QTD23" s="418"/>
      <c r="QTE23" s="418"/>
      <c r="QTF23" s="418"/>
      <c r="QTG23" s="418"/>
      <c r="QTH23" s="418"/>
      <c r="QTI23" s="418"/>
      <c r="QTJ23" s="418"/>
      <c r="QTK23" s="418"/>
      <c r="QTL23" s="418"/>
      <c r="QTM23" s="418"/>
      <c r="QTN23" s="418"/>
      <c r="QTO23" s="418"/>
      <c r="QTP23" s="418"/>
      <c r="QTQ23" s="418"/>
      <c r="QTR23" s="418"/>
      <c r="QTS23" s="418"/>
      <c r="QTT23" s="418"/>
      <c r="QTU23" s="418"/>
      <c r="QTV23" s="418"/>
      <c r="QTW23" s="418"/>
      <c r="QTX23" s="418"/>
      <c r="QTY23" s="418"/>
      <c r="QTZ23" s="418"/>
      <c r="QUA23" s="418"/>
      <c r="QUB23" s="418"/>
      <c r="QUC23" s="418"/>
      <c r="QUD23" s="418"/>
      <c r="QUE23" s="418"/>
      <c r="QUF23" s="418"/>
      <c r="QUG23" s="418"/>
      <c r="QUH23" s="418"/>
      <c r="QUI23" s="418"/>
      <c r="QUJ23" s="418"/>
      <c r="QUK23" s="418"/>
      <c r="QUL23" s="418"/>
      <c r="QUM23" s="418"/>
      <c r="QUN23" s="418"/>
      <c r="QUO23" s="418"/>
      <c r="QUP23" s="418"/>
      <c r="QUQ23" s="418"/>
      <c r="QUR23" s="418"/>
      <c r="QUS23" s="418"/>
      <c r="QUT23" s="418"/>
      <c r="QUU23" s="418"/>
      <c r="QUV23" s="418"/>
      <c r="QUW23" s="418"/>
      <c r="QUX23" s="418"/>
      <c r="QUY23" s="418"/>
      <c r="QUZ23" s="418"/>
      <c r="QVA23" s="418"/>
      <c r="QVB23" s="418"/>
      <c r="QVC23" s="418"/>
      <c r="QVD23" s="418"/>
      <c r="QVE23" s="418"/>
      <c r="QVF23" s="418"/>
      <c r="QVG23" s="418"/>
      <c r="QVH23" s="418"/>
      <c r="QVI23" s="418"/>
      <c r="QVJ23" s="418"/>
      <c r="QVK23" s="418"/>
      <c r="QVL23" s="418"/>
      <c r="QVM23" s="418"/>
      <c r="QVN23" s="418"/>
      <c r="QVO23" s="418"/>
      <c r="QVP23" s="418"/>
      <c r="QVQ23" s="418"/>
      <c r="QVR23" s="418"/>
      <c r="QVS23" s="418"/>
      <c r="QVT23" s="418"/>
      <c r="QVU23" s="418"/>
      <c r="QVV23" s="418"/>
      <c r="QVW23" s="418"/>
      <c r="QVX23" s="418"/>
      <c r="QVY23" s="418"/>
      <c r="QVZ23" s="418"/>
      <c r="QWA23" s="418"/>
      <c r="QWB23" s="418"/>
      <c r="QWC23" s="418"/>
      <c r="QWD23" s="418"/>
      <c r="QWE23" s="418"/>
      <c r="QWF23" s="418"/>
      <c r="QWG23" s="418"/>
      <c r="QWH23" s="418"/>
      <c r="QWI23" s="418"/>
      <c r="QWJ23" s="418"/>
      <c r="QWK23" s="418"/>
      <c r="QWL23" s="418"/>
      <c r="QWM23" s="418"/>
      <c r="QWN23" s="418"/>
      <c r="QWO23" s="418"/>
      <c r="QWP23" s="418"/>
      <c r="QWQ23" s="418"/>
      <c r="QWR23" s="418"/>
      <c r="QWS23" s="418"/>
      <c r="QWT23" s="418"/>
      <c r="QWU23" s="418"/>
      <c r="QWV23" s="418"/>
      <c r="QWW23" s="418"/>
      <c r="QWX23" s="418"/>
      <c r="QWY23" s="418"/>
      <c r="QWZ23" s="418"/>
      <c r="QXA23" s="418"/>
      <c r="QXB23" s="418"/>
      <c r="QXC23" s="418"/>
      <c r="QXD23" s="418"/>
      <c r="QXE23" s="418"/>
      <c r="QXF23" s="418"/>
      <c r="QXG23" s="418"/>
      <c r="QXH23" s="418"/>
      <c r="QXI23" s="418"/>
      <c r="QXJ23" s="418"/>
      <c r="QXK23" s="418"/>
      <c r="QXL23" s="418"/>
      <c r="QXM23" s="418"/>
      <c r="QXN23" s="418"/>
      <c r="QXO23" s="418"/>
      <c r="QXP23" s="418"/>
      <c r="QXQ23" s="418"/>
      <c r="QXR23" s="418"/>
      <c r="QXS23" s="418"/>
      <c r="QXT23" s="418"/>
      <c r="QXU23" s="418"/>
      <c r="QXV23" s="418"/>
      <c r="QXW23" s="418"/>
      <c r="QXX23" s="418"/>
      <c r="QXY23" s="418"/>
      <c r="QXZ23" s="418"/>
      <c r="QYA23" s="418"/>
      <c r="QYB23" s="418"/>
      <c r="QYC23" s="418"/>
      <c r="QYD23" s="418"/>
      <c r="QYE23" s="418"/>
      <c r="QYF23" s="418"/>
      <c r="QYG23" s="418"/>
      <c r="QYH23" s="418"/>
      <c r="QYI23" s="418"/>
      <c r="QYJ23" s="418"/>
      <c r="QYK23" s="418"/>
      <c r="QYL23" s="418"/>
      <c r="QYM23" s="418"/>
      <c r="QYN23" s="418"/>
      <c r="QYO23" s="418"/>
      <c r="QYP23" s="418"/>
      <c r="QYQ23" s="418"/>
      <c r="QYR23" s="418"/>
      <c r="QYS23" s="418"/>
      <c r="QYT23" s="418"/>
      <c r="QYU23" s="418"/>
      <c r="QYV23" s="418"/>
      <c r="QYW23" s="418"/>
      <c r="QYX23" s="418"/>
      <c r="QYY23" s="418"/>
      <c r="QYZ23" s="418"/>
      <c r="QZA23" s="418"/>
      <c r="QZB23" s="418"/>
      <c r="QZC23" s="418"/>
      <c r="QZD23" s="418"/>
      <c r="QZE23" s="418"/>
      <c r="QZF23" s="418"/>
      <c r="QZG23" s="418"/>
      <c r="QZH23" s="418"/>
      <c r="QZI23" s="418"/>
      <c r="QZJ23" s="418"/>
      <c r="QZK23" s="418"/>
      <c r="QZL23" s="418"/>
      <c r="QZM23" s="418"/>
      <c r="QZN23" s="418"/>
      <c r="QZO23" s="418"/>
      <c r="QZP23" s="418"/>
      <c r="QZQ23" s="418"/>
      <c r="QZR23" s="418"/>
      <c r="QZS23" s="418"/>
      <c r="QZT23" s="418"/>
      <c r="QZU23" s="418"/>
      <c r="QZV23" s="418"/>
      <c r="QZW23" s="418"/>
      <c r="QZX23" s="418"/>
      <c r="QZY23" s="418"/>
      <c r="QZZ23" s="418"/>
      <c r="RAA23" s="418"/>
      <c r="RAB23" s="418"/>
      <c r="RAC23" s="418"/>
      <c r="RAD23" s="418"/>
      <c r="RAE23" s="418"/>
      <c r="RAF23" s="418"/>
      <c r="RAG23" s="418"/>
      <c r="RAH23" s="418"/>
      <c r="RAI23" s="418"/>
      <c r="RAJ23" s="418"/>
      <c r="RAK23" s="418"/>
      <c r="RAL23" s="418"/>
      <c r="RAM23" s="418"/>
      <c r="RAN23" s="418"/>
      <c r="RAO23" s="418"/>
      <c r="RAP23" s="418"/>
      <c r="RAQ23" s="418"/>
      <c r="RAR23" s="418"/>
      <c r="RAS23" s="418"/>
      <c r="RAT23" s="418"/>
      <c r="RAU23" s="418"/>
      <c r="RAV23" s="418"/>
      <c r="RAW23" s="418"/>
      <c r="RAX23" s="418"/>
      <c r="RAY23" s="418"/>
      <c r="RAZ23" s="418"/>
      <c r="RBA23" s="418"/>
      <c r="RBB23" s="418"/>
      <c r="RBC23" s="418"/>
      <c r="RBD23" s="418"/>
      <c r="RBE23" s="418"/>
      <c r="RBF23" s="418"/>
      <c r="RBG23" s="418"/>
      <c r="RBH23" s="418"/>
      <c r="RBI23" s="418"/>
      <c r="RBJ23" s="418"/>
      <c r="RBK23" s="418"/>
      <c r="RBL23" s="418"/>
      <c r="RBM23" s="418"/>
      <c r="RBN23" s="418"/>
      <c r="RBO23" s="418"/>
      <c r="RBP23" s="418"/>
      <c r="RBQ23" s="418"/>
      <c r="RBR23" s="418"/>
      <c r="RBS23" s="418"/>
      <c r="RBT23" s="418"/>
      <c r="RBU23" s="418"/>
      <c r="RBV23" s="418"/>
      <c r="RBW23" s="418"/>
      <c r="RBX23" s="418"/>
      <c r="RBY23" s="418"/>
      <c r="RBZ23" s="418"/>
      <c r="RCA23" s="418"/>
      <c r="RCB23" s="418"/>
      <c r="RCC23" s="418"/>
      <c r="RCD23" s="418"/>
      <c r="RCE23" s="418"/>
      <c r="RCF23" s="418"/>
      <c r="RCG23" s="418"/>
      <c r="RCH23" s="418"/>
      <c r="RCI23" s="418"/>
      <c r="RCJ23" s="418"/>
      <c r="RCK23" s="418"/>
      <c r="RCL23" s="418"/>
      <c r="RCM23" s="418"/>
      <c r="RCN23" s="418"/>
      <c r="RCO23" s="418"/>
      <c r="RCP23" s="418"/>
      <c r="RCQ23" s="418"/>
      <c r="RCR23" s="418"/>
      <c r="RCS23" s="418"/>
      <c r="RCT23" s="418"/>
      <c r="RCU23" s="418"/>
      <c r="RCV23" s="418"/>
      <c r="RCW23" s="418"/>
      <c r="RCX23" s="418"/>
      <c r="RCY23" s="418"/>
      <c r="RCZ23" s="418"/>
      <c r="RDA23" s="418"/>
      <c r="RDB23" s="418"/>
      <c r="RDC23" s="418"/>
      <c r="RDD23" s="418"/>
      <c r="RDE23" s="418"/>
      <c r="RDF23" s="418"/>
      <c r="RDG23" s="418"/>
      <c r="RDH23" s="418"/>
      <c r="RDI23" s="418"/>
      <c r="RDJ23" s="418"/>
      <c r="RDK23" s="418"/>
      <c r="RDL23" s="418"/>
      <c r="RDM23" s="418"/>
      <c r="RDN23" s="418"/>
      <c r="RDO23" s="418"/>
      <c r="RDP23" s="418"/>
      <c r="RDQ23" s="418"/>
      <c r="RDR23" s="418"/>
      <c r="RDS23" s="418"/>
      <c r="RDT23" s="418"/>
      <c r="RDU23" s="418"/>
      <c r="RDV23" s="418"/>
      <c r="RDW23" s="418"/>
      <c r="RDX23" s="418"/>
      <c r="RDY23" s="418"/>
      <c r="RDZ23" s="418"/>
      <c r="REA23" s="418"/>
      <c r="REB23" s="418"/>
      <c r="REC23" s="418"/>
      <c r="RED23" s="418"/>
      <c r="REE23" s="418"/>
      <c r="REF23" s="418"/>
      <c r="REG23" s="418"/>
      <c r="REH23" s="418"/>
      <c r="REI23" s="418"/>
      <c r="REJ23" s="418"/>
      <c r="REK23" s="418"/>
      <c r="REL23" s="418"/>
      <c r="REM23" s="418"/>
      <c r="REN23" s="418"/>
      <c r="REO23" s="418"/>
      <c r="REP23" s="418"/>
      <c r="REQ23" s="418"/>
      <c r="RER23" s="418"/>
      <c r="RES23" s="418"/>
      <c r="RET23" s="418"/>
      <c r="REU23" s="418"/>
      <c r="REV23" s="418"/>
      <c r="REW23" s="418"/>
      <c r="REX23" s="418"/>
      <c r="REY23" s="418"/>
      <c r="REZ23" s="418"/>
      <c r="RFA23" s="418"/>
      <c r="RFB23" s="418"/>
      <c r="RFC23" s="418"/>
      <c r="RFD23" s="418"/>
      <c r="RFE23" s="418"/>
      <c r="RFF23" s="418"/>
      <c r="RFG23" s="418"/>
      <c r="RFH23" s="418"/>
      <c r="RFI23" s="418"/>
      <c r="RFJ23" s="418"/>
      <c r="RFK23" s="418"/>
      <c r="RFL23" s="418"/>
      <c r="RFM23" s="418"/>
      <c r="RFN23" s="418"/>
      <c r="RFO23" s="418"/>
      <c r="RFP23" s="418"/>
      <c r="RFQ23" s="418"/>
      <c r="RFR23" s="418"/>
      <c r="RFS23" s="418"/>
      <c r="RFT23" s="418"/>
      <c r="RFU23" s="418"/>
      <c r="RFV23" s="418"/>
      <c r="RFW23" s="418"/>
      <c r="RFX23" s="418"/>
      <c r="RFY23" s="418"/>
      <c r="RFZ23" s="418"/>
      <c r="RGA23" s="418"/>
      <c r="RGB23" s="418"/>
      <c r="RGC23" s="418"/>
      <c r="RGD23" s="418"/>
      <c r="RGE23" s="418"/>
      <c r="RGF23" s="418"/>
      <c r="RGG23" s="418"/>
      <c r="RGH23" s="418"/>
      <c r="RGI23" s="418"/>
      <c r="RGJ23" s="418"/>
      <c r="RGK23" s="418"/>
      <c r="RGL23" s="418"/>
      <c r="RGM23" s="418"/>
      <c r="RGN23" s="418"/>
      <c r="RGO23" s="418"/>
      <c r="RGP23" s="418"/>
      <c r="RGQ23" s="418"/>
      <c r="RGR23" s="418"/>
      <c r="RGS23" s="418"/>
      <c r="RGT23" s="418"/>
      <c r="RGU23" s="418"/>
      <c r="RGV23" s="418"/>
      <c r="RGW23" s="418"/>
      <c r="RGX23" s="418"/>
      <c r="RGY23" s="418"/>
      <c r="RGZ23" s="418"/>
      <c r="RHA23" s="418"/>
      <c r="RHB23" s="418"/>
      <c r="RHC23" s="418"/>
      <c r="RHD23" s="418"/>
      <c r="RHE23" s="418"/>
      <c r="RHF23" s="418"/>
      <c r="RHG23" s="418"/>
      <c r="RHH23" s="418"/>
      <c r="RHI23" s="418"/>
      <c r="RHJ23" s="418"/>
      <c r="RHK23" s="418"/>
      <c r="RHL23" s="418"/>
      <c r="RHM23" s="418"/>
      <c r="RHN23" s="418"/>
      <c r="RHO23" s="418"/>
      <c r="RHP23" s="418"/>
      <c r="RHQ23" s="418"/>
      <c r="RHR23" s="418"/>
      <c r="RHS23" s="418"/>
      <c r="RHT23" s="418"/>
      <c r="RHU23" s="418"/>
      <c r="RHV23" s="418"/>
      <c r="RHW23" s="418"/>
      <c r="RHX23" s="418"/>
      <c r="RHY23" s="418"/>
      <c r="RHZ23" s="418"/>
      <c r="RIA23" s="418"/>
      <c r="RIB23" s="418"/>
      <c r="RIC23" s="418"/>
      <c r="RID23" s="418"/>
      <c r="RIE23" s="418"/>
      <c r="RIF23" s="418"/>
      <c r="RIG23" s="418"/>
      <c r="RIH23" s="418"/>
      <c r="RII23" s="418"/>
      <c r="RIJ23" s="418"/>
      <c r="RIK23" s="418"/>
      <c r="RIL23" s="418"/>
      <c r="RIM23" s="418"/>
      <c r="RIN23" s="418"/>
      <c r="RIO23" s="418"/>
      <c r="RIP23" s="418"/>
      <c r="RIQ23" s="418"/>
      <c r="RIR23" s="418"/>
      <c r="RIS23" s="418"/>
      <c r="RIT23" s="418"/>
      <c r="RIU23" s="418"/>
      <c r="RIV23" s="418"/>
      <c r="RIW23" s="418"/>
      <c r="RIX23" s="418"/>
      <c r="RIY23" s="418"/>
      <c r="RIZ23" s="418"/>
      <c r="RJA23" s="418"/>
      <c r="RJB23" s="418"/>
      <c r="RJC23" s="418"/>
      <c r="RJD23" s="418"/>
      <c r="RJE23" s="418"/>
      <c r="RJF23" s="418"/>
      <c r="RJG23" s="418"/>
      <c r="RJH23" s="418"/>
      <c r="RJI23" s="418"/>
      <c r="RJJ23" s="418"/>
      <c r="RJK23" s="418"/>
      <c r="RJL23" s="418"/>
      <c r="RJM23" s="418"/>
      <c r="RJN23" s="418"/>
      <c r="RJO23" s="418"/>
      <c r="RJP23" s="418"/>
      <c r="RJQ23" s="418"/>
      <c r="RJR23" s="418"/>
      <c r="RJS23" s="418"/>
      <c r="RJT23" s="418"/>
      <c r="RJU23" s="418"/>
      <c r="RJV23" s="418"/>
      <c r="RJW23" s="418"/>
      <c r="RJX23" s="418"/>
      <c r="RJY23" s="418"/>
      <c r="RJZ23" s="418"/>
      <c r="RKA23" s="418"/>
      <c r="RKB23" s="418"/>
      <c r="RKC23" s="418"/>
      <c r="RKD23" s="418"/>
      <c r="RKE23" s="418"/>
      <c r="RKF23" s="418"/>
      <c r="RKG23" s="418"/>
      <c r="RKH23" s="418"/>
      <c r="RKI23" s="418"/>
      <c r="RKJ23" s="418"/>
      <c r="RKK23" s="418"/>
      <c r="RKL23" s="418"/>
      <c r="RKM23" s="418"/>
      <c r="RKN23" s="418"/>
      <c r="RKO23" s="418"/>
      <c r="RKP23" s="418"/>
      <c r="RKQ23" s="418"/>
      <c r="RKR23" s="418"/>
      <c r="RKS23" s="418"/>
      <c r="RKT23" s="418"/>
      <c r="RKU23" s="418"/>
      <c r="RKV23" s="418"/>
      <c r="RKW23" s="418"/>
      <c r="RKX23" s="418"/>
      <c r="RKY23" s="418"/>
      <c r="RKZ23" s="418"/>
      <c r="RLA23" s="418"/>
      <c r="RLB23" s="418"/>
      <c r="RLC23" s="418"/>
      <c r="RLD23" s="418"/>
      <c r="RLE23" s="418"/>
      <c r="RLF23" s="418"/>
      <c r="RLG23" s="418"/>
      <c r="RLH23" s="418"/>
      <c r="RLI23" s="418"/>
      <c r="RLJ23" s="418"/>
      <c r="RLK23" s="418"/>
      <c r="RLL23" s="418"/>
      <c r="RLM23" s="418"/>
      <c r="RLN23" s="418"/>
      <c r="RLO23" s="418"/>
      <c r="RLP23" s="418"/>
      <c r="RLQ23" s="418"/>
      <c r="RLR23" s="418"/>
      <c r="RLS23" s="418"/>
      <c r="RLT23" s="418"/>
      <c r="RLU23" s="418"/>
      <c r="RLV23" s="418"/>
      <c r="RLW23" s="418"/>
      <c r="RLX23" s="418"/>
      <c r="RLY23" s="418"/>
      <c r="RLZ23" s="418"/>
      <c r="RMA23" s="418"/>
      <c r="RMB23" s="418"/>
      <c r="RMC23" s="418"/>
      <c r="RMD23" s="418"/>
      <c r="RME23" s="418"/>
      <c r="RMF23" s="418"/>
      <c r="RMG23" s="418"/>
      <c r="RMH23" s="418"/>
      <c r="RMI23" s="418"/>
      <c r="RMJ23" s="418"/>
      <c r="RMK23" s="418"/>
      <c r="RML23" s="418"/>
      <c r="RMM23" s="418"/>
      <c r="RMN23" s="418"/>
      <c r="RMO23" s="418"/>
      <c r="RMP23" s="418"/>
      <c r="RMQ23" s="418"/>
      <c r="RMR23" s="418"/>
      <c r="RMS23" s="418"/>
      <c r="RMT23" s="418"/>
      <c r="RMU23" s="418"/>
      <c r="RMV23" s="418"/>
      <c r="RMW23" s="418"/>
      <c r="RMX23" s="418"/>
      <c r="RMY23" s="418"/>
      <c r="RMZ23" s="418"/>
      <c r="RNA23" s="418"/>
      <c r="RNB23" s="418"/>
      <c r="RNC23" s="418"/>
      <c r="RND23" s="418"/>
      <c r="RNE23" s="418"/>
      <c r="RNF23" s="418"/>
      <c r="RNG23" s="418"/>
      <c r="RNH23" s="418"/>
      <c r="RNI23" s="418"/>
      <c r="RNJ23" s="418"/>
      <c r="RNK23" s="418"/>
      <c r="RNL23" s="418"/>
      <c r="RNM23" s="418"/>
      <c r="RNN23" s="418"/>
      <c r="RNO23" s="418"/>
      <c r="RNP23" s="418"/>
      <c r="RNQ23" s="418"/>
      <c r="RNR23" s="418"/>
      <c r="RNS23" s="418"/>
      <c r="RNT23" s="418"/>
      <c r="RNU23" s="418"/>
      <c r="RNV23" s="418"/>
      <c r="RNW23" s="418"/>
      <c r="RNX23" s="418"/>
      <c r="RNY23" s="418"/>
      <c r="RNZ23" s="418"/>
      <c r="ROA23" s="418"/>
      <c r="ROB23" s="418"/>
      <c r="ROC23" s="418"/>
      <c r="ROD23" s="418"/>
      <c r="ROE23" s="418"/>
      <c r="ROF23" s="418"/>
      <c r="ROG23" s="418"/>
      <c r="ROH23" s="418"/>
      <c r="ROI23" s="418"/>
      <c r="ROJ23" s="418"/>
      <c r="ROK23" s="418"/>
      <c r="ROL23" s="418"/>
      <c r="ROM23" s="418"/>
      <c r="RON23" s="418"/>
      <c r="ROO23" s="418"/>
      <c r="ROP23" s="418"/>
      <c r="ROQ23" s="418"/>
      <c r="ROR23" s="418"/>
      <c r="ROS23" s="418"/>
      <c r="ROT23" s="418"/>
      <c r="ROU23" s="418"/>
      <c r="ROV23" s="418"/>
      <c r="ROW23" s="418"/>
      <c r="ROX23" s="418"/>
      <c r="ROY23" s="418"/>
      <c r="ROZ23" s="418"/>
      <c r="RPA23" s="418"/>
      <c r="RPB23" s="418"/>
      <c r="RPC23" s="418"/>
      <c r="RPD23" s="418"/>
      <c r="RPE23" s="418"/>
      <c r="RPF23" s="418"/>
      <c r="RPG23" s="418"/>
      <c r="RPH23" s="418"/>
      <c r="RPI23" s="418"/>
      <c r="RPJ23" s="418"/>
      <c r="RPK23" s="418"/>
      <c r="RPL23" s="418"/>
      <c r="RPM23" s="418"/>
      <c r="RPN23" s="418"/>
      <c r="RPO23" s="418"/>
      <c r="RPP23" s="418"/>
      <c r="RPQ23" s="418"/>
      <c r="RPR23" s="418"/>
      <c r="RPS23" s="418"/>
      <c r="RPT23" s="418"/>
      <c r="RPU23" s="418"/>
      <c r="RPV23" s="418"/>
      <c r="RPW23" s="418"/>
      <c r="RPX23" s="418"/>
      <c r="RPY23" s="418"/>
      <c r="RPZ23" s="418"/>
      <c r="RQA23" s="418"/>
      <c r="RQB23" s="418"/>
      <c r="RQC23" s="418"/>
      <c r="RQD23" s="418"/>
      <c r="RQE23" s="418"/>
      <c r="RQF23" s="418"/>
      <c r="RQG23" s="418"/>
      <c r="RQH23" s="418"/>
      <c r="RQI23" s="418"/>
      <c r="RQJ23" s="418"/>
      <c r="RQK23" s="418"/>
      <c r="RQL23" s="418"/>
      <c r="RQM23" s="418"/>
      <c r="RQN23" s="418"/>
      <c r="RQO23" s="418"/>
      <c r="RQP23" s="418"/>
      <c r="RQQ23" s="418"/>
      <c r="RQR23" s="418"/>
      <c r="RQS23" s="418"/>
      <c r="RQT23" s="418"/>
      <c r="RQU23" s="418"/>
      <c r="RQV23" s="418"/>
      <c r="RQW23" s="418"/>
      <c r="RQX23" s="418"/>
      <c r="RQY23" s="418"/>
      <c r="RQZ23" s="418"/>
      <c r="RRA23" s="418"/>
      <c r="RRB23" s="418"/>
      <c r="RRC23" s="418"/>
      <c r="RRD23" s="418"/>
      <c r="RRE23" s="418"/>
      <c r="RRF23" s="418"/>
      <c r="RRG23" s="418"/>
      <c r="RRH23" s="418"/>
      <c r="RRI23" s="418"/>
      <c r="RRJ23" s="418"/>
      <c r="RRK23" s="418"/>
      <c r="RRL23" s="418"/>
      <c r="RRM23" s="418"/>
      <c r="RRN23" s="418"/>
      <c r="RRO23" s="418"/>
      <c r="RRP23" s="418"/>
      <c r="RRQ23" s="418"/>
      <c r="RRR23" s="418"/>
      <c r="RRS23" s="418"/>
      <c r="RRT23" s="418"/>
      <c r="RRU23" s="418"/>
      <c r="RRV23" s="418"/>
      <c r="RRW23" s="418"/>
      <c r="RRX23" s="418"/>
      <c r="RRY23" s="418"/>
      <c r="RRZ23" s="418"/>
      <c r="RSA23" s="418"/>
      <c r="RSB23" s="418"/>
      <c r="RSC23" s="418"/>
      <c r="RSD23" s="418"/>
      <c r="RSE23" s="418"/>
      <c r="RSF23" s="418"/>
      <c r="RSG23" s="418"/>
      <c r="RSH23" s="418"/>
      <c r="RSI23" s="418"/>
      <c r="RSJ23" s="418"/>
      <c r="RSK23" s="418"/>
      <c r="RSL23" s="418"/>
      <c r="RSM23" s="418"/>
      <c r="RSN23" s="418"/>
      <c r="RSO23" s="418"/>
      <c r="RSP23" s="418"/>
      <c r="RSQ23" s="418"/>
      <c r="RSR23" s="418"/>
      <c r="RSS23" s="418"/>
      <c r="RST23" s="418"/>
      <c r="RSU23" s="418"/>
      <c r="RSV23" s="418"/>
      <c r="RSW23" s="418"/>
      <c r="RSX23" s="418"/>
      <c r="RSY23" s="418"/>
      <c r="RSZ23" s="418"/>
      <c r="RTA23" s="418"/>
      <c r="RTB23" s="418"/>
      <c r="RTC23" s="418"/>
      <c r="RTD23" s="418"/>
      <c r="RTE23" s="418"/>
      <c r="RTF23" s="418"/>
      <c r="RTG23" s="418"/>
      <c r="RTH23" s="418"/>
      <c r="RTI23" s="418"/>
      <c r="RTJ23" s="418"/>
      <c r="RTK23" s="418"/>
      <c r="RTL23" s="418"/>
      <c r="RTM23" s="418"/>
      <c r="RTN23" s="418"/>
      <c r="RTO23" s="418"/>
      <c r="RTP23" s="418"/>
      <c r="RTQ23" s="418"/>
      <c r="RTR23" s="418"/>
      <c r="RTS23" s="418"/>
      <c r="RTT23" s="418"/>
      <c r="RTU23" s="418"/>
      <c r="RTV23" s="418"/>
      <c r="RTW23" s="418"/>
      <c r="RTX23" s="418"/>
      <c r="RTY23" s="418"/>
      <c r="RTZ23" s="418"/>
      <c r="RUA23" s="418"/>
      <c r="RUB23" s="418"/>
      <c r="RUC23" s="418"/>
      <c r="RUD23" s="418"/>
      <c r="RUE23" s="418"/>
      <c r="RUF23" s="418"/>
      <c r="RUG23" s="418"/>
      <c r="RUH23" s="418"/>
      <c r="RUI23" s="418"/>
      <c r="RUJ23" s="418"/>
      <c r="RUK23" s="418"/>
      <c r="RUL23" s="418"/>
      <c r="RUM23" s="418"/>
      <c r="RUN23" s="418"/>
      <c r="RUO23" s="418"/>
      <c r="RUP23" s="418"/>
      <c r="RUQ23" s="418"/>
      <c r="RUR23" s="418"/>
      <c r="RUS23" s="418"/>
      <c r="RUT23" s="418"/>
      <c r="RUU23" s="418"/>
      <c r="RUV23" s="418"/>
      <c r="RUW23" s="418"/>
      <c r="RUX23" s="418"/>
      <c r="RUY23" s="418"/>
      <c r="RUZ23" s="418"/>
      <c r="RVA23" s="418"/>
      <c r="RVB23" s="418"/>
      <c r="RVC23" s="418"/>
      <c r="RVD23" s="418"/>
      <c r="RVE23" s="418"/>
      <c r="RVF23" s="418"/>
      <c r="RVG23" s="418"/>
      <c r="RVH23" s="418"/>
      <c r="RVI23" s="418"/>
      <c r="RVJ23" s="418"/>
      <c r="RVK23" s="418"/>
      <c r="RVL23" s="418"/>
      <c r="RVM23" s="418"/>
      <c r="RVN23" s="418"/>
      <c r="RVO23" s="418"/>
      <c r="RVP23" s="418"/>
      <c r="RVQ23" s="418"/>
      <c r="RVR23" s="418"/>
      <c r="RVS23" s="418"/>
      <c r="RVT23" s="418"/>
      <c r="RVU23" s="418"/>
      <c r="RVV23" s="418"/>
      <c r="RVW23" s="418"/>
      <c r="RVX23" s="418"/>
      <c r="RVY23" s="418"/>
      <c r="RVZ23" s="418"/>
      <c r="RWA23" s="418"/>
      <c r="RWB23" s="418"/>
      <c r="RWC23" s="418"/>
      <c r="RWD23" s="418"/>
      <c r="RWE23" s="418"/>
      <c r="RWF23" s="418"/>
      <c r="RWG23" s="418"/>
      <c r="RWH23" s="418"/>
      <c r="RWI23" s="418"/>
      <c r="RWJ23" s="418"/>
      <c r="RWK23" s="418"/>
      <c r="RWL23" s="418"/>
      <c r="RWM23" s="418"/>
      <c r="RWN23" s="418"/>
      <c r="RWO23" s="418"/>
      <c r="RWP23" s="418"/>
      <c r="RWQ23" s="418"/>
      <c r="RWR23" s="418"/>
      <c r="RWS23" s="418"/>
      <c r="RWT23" s="418"/>
      <c r="RWU23" s="418"/>
      <c r="RWV23" s="418"/>
      <c r="RWW23" s="418"/>
      <c r="RWX23" s="418"/>
      <c r="RWY23" s="418"/>
      <c r="RWZ23" s="418"/>
      <c r="RXA23" s="418"/>
      <c r="RXB23" s="418"/>
      <c r="RXC23" s="418"/>
      <c r="RXD23" s="418"/>
      <c r="RXE23" s="418"/>
      <c r="RXF23" s="418"/>
      <c r="RXG23" s="418"/>
      <c r="RXH23" s="418"/>
      <c r="RXI23" s="418"/>
      <c r="RXJ23" s="418"/>
      <c r="RXK23" s="418"/>
      <c r="RXL23" s="418"/>
      <c r="RXM23" s="418"/>
      <c r="RXN23" s="418"/>
      <c r="RXO23" s="418"/>
      <c r="RXP23" s="418"/>
      <c r="RXQ23" s="418"/>
      <c r="RXR23" s="418"/>
      <c r="RXS23" s="418"/>
      <c r="RXT23" s="418"/>
      <c r="RXU23" s="418"/>
      <c r="RXV23" s="418"/>
      <c r="RXW23" s="418"/>
      <c r="RXX23" s="418"/>
      <c r="RXY23" s="418"/>
      <c r="RXZ23" s="418"/>
      <c r="RYA23" s="418"/>
      <c r="RYB23" s="418"/>
      <c r="RYC23" s="418"/>
      <c r="RYD23" s="418"/>
      <c r="RYE23" s="418"/>
      <c r="RYF23" s="418"/>
      <c r="RYG23" s="418"/>
      <c r="RYH23" s="418"/>
      <c r="RYI23" s="418"/>
      <c r="RYJ23" s="418"/>
      <c r="RYK23" s="418"/>
      <c r="RYL23" s="418"/>
      <c r="RYM23" s="418"/>
      <c r="RYN23" s="418"/>
      <c r="RYO23" s="418"/>
      <c r="RYP23" s="418"/>
      <c r="RYQ23" s="418"/>
      <c r="RYR23" s="418"/>
      <c r="RYS23" s="418"/>
      <c r="RYT23" s="418"/>
      <c r="RYU23" s="418"/>
      <c r="RYV23" s="418"/>
      <c r="RYW23" s="418"/>
      <c r="RYX23" s="418"/>
      <c r="RYY23" s="418"/>
      <c r="RYZ23" s="418"/>
      <c r="RZA23" s="418"/>
      <c r="RZB23" s="418"/>
      <c r="RZC23" s="418"/>
      <c r="RZD23" s="418"/>
      <c r="RZE23" s="418"/>
      <c r="RZF23" s="418"/>
      <c r="RZG23" s="418"/>
      <c r="RZH23" s="418"/>
      <c r="RZI23" s="418"/>
      <c r="RZJ23" s="418"/>
      <c r="RZK23" s="418"/>
      <c r="RZL23" s="418"/>
      <c r="RZM23" s="418"/>
      <c r="RZN23" s="418"/>
      <c r="RZO23" s="418"/>
      <c r="RZP23" s="418"/>
      <c r="RZQ23" s="418"/>
      <c r="RZR23" s="418"/>
      <c r="RZS23" s="418"/>
      <c r="RZT23" s="418"/>
      <c r="RZU23" s="418"/>
      <c r="RZV23" s="418"/>
      <c r="RZW23" s="418"/>
      <c r="RZX23" s="418"/>
      <c r="RZY23" s="418"/>
      <c r="RZZ23" s="418"/>
      <c r="SAA23" s="418"/>
      <c r="SAB23" s="418"/>
      <c r="SAC23" s="418"/>
      <c r="SAD23" s="418"/>
      <c r="SAE23" s="418"/>
      <c r="SAF23" s="418"/>
      <c r="SAG23" s="418"/>
      <c r="SAH23" s="418"/>
      <c r="SAI23" s="418"/>
      <c r="SAJ23" s="418"/>
      <c r="SAK23" s="418"/>
      <c r="SAL23" s="418"/>
      <c r="SAM23" s="418"/>
      <c r="SAN23" s="418"/>
      <c r="SAO23" s="418"/>
      <c r="SAP23" s="418"/>
      <c r="SAQ23" s="418"/>
      <c r="SAR23" s="418"/>
      <c r="SAS23" s="418"/>
      <c r="SAT23" s="418"/>
      <c r="SAU23" s="418"/>
      <c r="SAV23" s="418"/>
      <c r="SAW23" s="418"/>
      <c r="SAX23" s="418"/>
      <c r="SAY23" s="418"/>
      <c r="SAZ23" s="418"/>
      <c r="SBA23" s="418"/>
      <c r="SBB23" s="418"/>
      <c r="SBC23" s="418"/>
      <c r="SBD23" s="418"/>
      <c r="SBE23" s="418"/>
      <c r="SBF23" s="418"/>
      <c r="SBG23" s="418"/>
      <c r="SBH23" s="418"/>
      <c r="SBI23" s="418"/>
      <c r="SBJ23" s="418"/>
      <c r="SBK23" s="418"/>
      <c r="SBL23" s="418"/>
      <c r="SBM23" s="418"/>
      <c r="SBN23" s="418"/>
      <c r="SBO23" s="418"/>
      <c r="SBP23" s="418"/>
      <c r="SBQ23" s="418"/>
      <c r="SBR23" s="418"/>
      <c r="SBS23" s="418"/>
      <c r="SBT23" s="418"/>
      <c r="SBU23" s="418"/>
      <c r="SBV23" s="418"/>
      <c r="SBW23" s="418"/>
      <c r="SBX23" s="418"/>
      <c r="SBY23" s="418"/>
      <c r="SBZ23" s="418"/>
      <c r="SCA23" s="418"/>
      <c r="SCB23" s="418"/>
      <c r="SCC23" s="418"/>
      <c r="SCD23" s="418"/>
      <c r="SCE23" s="418"/>
      <c r="SCF23" s="418"/>
      <c r="SCG23" s="418"/>
      <c r="SCH23" s="418"/>
      <c r="SCI23" s="418"/>
      <c r="SCJ23" s="418"/>
      <c r="SCK23" s="418"/>
      <c r="SCL23" s="418"/>
      <c r="SCM23" s="418"/>
      <c r="SCN23" s="418"/>
      <c r="SCO23" s="418"/>
      <c r="SCP23" s="418"/>
      <c r="SCQ23" s="418"/>
      <c r="SCR23" s="418"/>
      <c r="SCS23" s="418"/>
      <c r="SCT23" s="418"/>
      <c r="SCU23" s="418"/>
      <c r="SCV23" s="418"/>
      <c r="SCW23" s="418"/>
      <c r="SCX23" s="418"/>
      <c r="SCY23" s="418"/>
      <c r="SCZ23" s="418"/>
      <c r="SDA23" s="418"/>
      <c r="SDB23" s="418"/>
      <c r="SDC23" s="418"/>
      <c r="SDD23" s="418"/>
      <c r="SDE23" s="418"/>
      <c r="SDF23" s="418"/>
      <c r="SDG23" s="418"/>
      <c r="SDH23" s="418"/>
      <c r="SDI23" s="418"/>
      <c r="SDJ23" s="418"/>
      <c r="SDK23" s="418"/>
      <c r="SDL23" s="418"/>
      <c r="SDM23" s="418"/>
      <c r="SDN23" s="418"/>
      <c r="SDO23" s="418"/>
      <c r="SDP23" s="418"/>
      <c r="SDQ23" s="418"/>
      <c r="SDR23" s="418"/>
      <c r="SDS23" s="418"/>
      <c r="SDT23" s="418"/>
      <c r="SDU23" s="418"/>
      <c r="SDV23" s="418"/>
      <c r="SDW23" s="418"/>
      <c r="SDX23" s="418"/>
      <c r="SDY23" s="418"/>
      <c r="SDZ23" s="418"/>
      <c r="SEA23" s="418"/>
      <c r="SEB23" s="418"/>
      <c r="SEC23" s="418"/>
      <c r="SED23" s="418"/>
      <c r="SEE23" s="418"/>
      <c r="SEF23" s="418"/>
      <c r="SEG23" s="418"/>
      <c r="SEH23" s="418"/>
      <c r="SEI23" s="418"/>
      <c r="SEJ23" s="418"/>
      <c r="SEK23" s="418"/>
      <c r="SEL23" s="418"/>
      <c r="SEM23" s="418"/>
      <c r="SEN23" s="418"/>
      <c r="SEO23" s="418"/>
      <c r="SEP23" s="418"/>
      <c r="SEQ23" s="418"/>
      <c r="SER23" s="418"/>
      <c r="SES23" s="418"/>
      <c r="SET23" s="418"/>
      <c r="SEU23" s="418"/>
      <c r="SEV23" s="418"/>
      <c r="SEW23" s="418"/>
      <c r="SEX23" s="418"/>
      <c r="SEY23" s="418"/>
      <c r="SEZ23" s="418"/>
      <c r="SFA23" s="418"/>
      <c r="SFB23" s="418"/>
      <c r="SFC23" s="418"/>
      <c r="SFD23" s="418"/>
      <c r="SFE23" s="418"/>
      <c r="SFF23" s="418"/>
      <c r="SFG23" s="418"/>
      <c r="SFH23" s="418"/>
      <c r="SFI23" s="418"/>
      <c r="SFJ23" s="418"/>
      <c r="SFK23" s="418"/>
      <c r="SFL23" s="418"/>
      <c r="SFM23" s="418"/>
      <c r="SFN23" s="418"/>
      <c r="SFO23" s="418"/>
      <c r="SFP23" s="418"/>
      <c r="SFQ23" s="418"/>
      <c r="SFR23" s="418"/>
      <c r="SFS23" s="418"/>
      <c r="SFT23" s="418"/>
      <c r="SFU23" s="418"/>
      <c r="SFV23" s="418"/>
      <c r="SFW23" s="418"/>
      <c r="SFX23" s="418"/>
      <c r="SFY23" s="418"/>
      <c r="SFZ23" s="418"/>
      <c r="SGA23" s="418"/>
      <c r="SGB23" s="418"/>
      <c r="SGC23" s="418"/>
      <c r="SGD23" s="418"/>
      <c r="SGE23" s="418"/>
      <c r="SGF23" s="418"/>
      <c r="SGG23" s="418"/>
      <c r="SGH23" s="418"/>
      <c r="SGI23" s="418"/>
      <c r="SGJ23" s="418"/>
      <c r="SGK23" s="418"/>
      <c r="SGL23" s="418"/>
      <c r="SGM23" s="418"/>
      <c r="SGN23" s="418"/>
      <c r="SGO23" s="418"/>
      <c r="SGP23" s="418"/>
      <c r="SGQ23" s="418"/>
      <c r="SGR23" s="418"/>
      <c r="SGS23" s="418"/>
      <c r="SGT23" s="418"/>
      <c r="SGU23" s="418"/>
      <c r="SGV23" s="418"/>
      <c r="SGW23" s="418"/>
      <c r="SGX23" s="418"/>
      <c r="SGY23" s="418"/>
      <c r="SGZ23" s="418"/>
      <c r="SHA23" s="418"/>
      <c r="SHB23" s="418"/>
      <c r="SHC23" s="418"/>
      <c r="SHD23" s="418"/>
      <c r="SHE23" s="418"/>
      <c r="SHF23" s="418"/>
      <c r="SHG23" s="418"/>
      <c r="SHH23" s="418"/>
      <c r="SHI23" s="418"/>
      <c r="SHJ23" s="418"/>
      <c r="SHK23" s="418"/>
      <c r="SHL23" s="418"/>
      <c r="SHM23" s="418"/>
      <c r="SHN23" s="418"/>
      <c r="SHO23" s="418"/>
      <c r="SHP23" s="418"/>
      <c r="SHQ23" s="418"/>
      <c r="SHR23" s="418"/>
      <c r="SHS23" s="418"/>
      <c r="SHT23" s="418"/>
      <c r="SHU23" s="418"/>
      <c r="SHV23" s="418"/>
      <c r="SHW23" s="418"/>
      <c r="SHX23" s="418"/>
      <c r="SHY23" s="418"/>
      <c r="SHZ23" s="418"/>
      <c r="SIA23" s="418"/>
      <c r="SIB23" s="418"/>
      <c r="SIC23" s="418"/>
      <c r="SID23" s="418"/>
      <c r="SIE23" s="418"/>
      <c r="SIF23" s="418"/>
      <c r="SIG23" s="418"/>
      <c r="SIH23" s="418"/>
      <c r="SII23" s="418"/>
      <c r="SIJ23" s="418"/>
      <c r="SIK23" s="418"/>
      <c r="SIL23" s="418"/>
      <c r="SIM23" s="418"/>
      <c r="SIN23" s="418"/>
      <c r="SIO23" s="418"/>
      <c r="SIP23" s="418"/>
      <c r="SIQ23" s="418"/>
      <c r="SIR23" s="418"/>
      <c r="SIS23" s="418"/>
      <c r="SIT23" s="418"/>
      <c r="SIU23" s="418"/>
      <c r="SIV23" s="418"/>
      <c r="SIW23" s="418"/>
      <c r="SIX23" s="418"/>
      <c r="SIY23" s="418"/>
      <c r="SIZ23" s="418"/>
      <c r="SJA23" s="418"/>
      <c r="SJB23" s="418"/>
      <c r="SJC23" s="418"/>
      <c r="SJD23" s="418"/>
      <c r="SJE23" s="418"/>
      <c r="SJF23" s="418"/>
      <c r="SJG23" s="418"/>
      <c r="SJH23" s="418"/>
      <c r="SJI23" s="418"/>
      <c r="SJJ23" s="418"/>
      <c r="SJK23" s="418"/>
      <c r="SJL23" s="418"/>
      <c r="SJM23" s="418"/>
      <c r="SJN23" s="418"/>
      <c r="SJO23" s="418"/>
      <c r="SJP23" s="418"/>
      <c r="SJQ23" s="418"/>
      <c r="SJR23" s="418"/>
      <c r="SJS23" s="418"/>
      <c r="SJT23" s="418"/>
      <c r="SJU23" s="418"/>
      <c r="SJV23" s="418"/>
      <c r="SJW23" s="418"/>
      <c r="SJX23" s="418"/>
      <c r="SJY23" s="418"/>
      <c r="SJZ23" s="418"/>
      <c r="SKA23" s="418"/>
      <c r="SKB23" s="418"/>
      <c r="SKC23" s="418"/>
      <c r="SKD23" s="418"/>
      <c r="SKE23" s="418"/>
      <c r="SKF23" s="418"/>
      <c r="SKG23" s="418"/>
      <c r="SKH23" s="418"/>
      <c r="SKI23" s="418"/>
      <c r="SKJ23" s="418"/>
      <c r="SKK23" s="418"/>
      <c r="SKL23" s="418"/>
      <c r="SKM23" s="418"/>
      <c r="SKN23" s="418"/>
      <c r="SKO23" s="418"/>
      <c r="SKP23" s="418"/>
      <c r="SKQ23" s="418"/>
      <c r="SKR23" s="418"/>
      <c r="SKS23" s="418"/>
      <c r="SKT23" s="418"/>
      <c r="SKU23" s="418"/>
      <c r="SKV23" s="418"/>
      <c r="SKW23" s="418"/>
      <c r="SKX23" s="418"/>
      <c r="SKY23" s="418"/>
      <c r="SKZ23" s="418"/>
      <c r="SLA23" s="418"/>
      <c r="SLB23" s="418"/>
      <c r="SLC23" s="418"/>
      <c r="SLD23" s="418"/>
      <c r="SLE23" s="418"/>
      <c r="SLF23" s="418"/>
      <c r="SLG23" s="418"/>
      <c r="SLH23" s="418"/>
      <c r="SLI23" s="418"/>
      <c r="SLJ23" s="418"/>
      <c r="SLK23" s="418"/>
      <c r="SLL23" s="418"/>
      <c r="SLM23" s="418"/>
      <c r="SLN23" s="418"/>
      <c r="SLO23" s="418"/>
      <c r="SLP23" s="418"/>
      <c r="SLQ23" s="418"/>
      <c r="SLR23" s="418"/>
      <c r="SLS23" s="418"/>
      <c r="SLT23" s="418"/>
      <c r="SLU23" s="418"/>
      <c r="SLV23" s="418"/>
      <c r="SLW23" s="418"/>
      <c r="SLX23" s="418"/>
      <c r="SLY23" s="418"/>
      <c r="SLZ23" s="418"/>
      <c r="SMA23" s="418"/>
      <c r="SMB23" s="418"/>
      <c r="SMC23" s="418"/>
      <c r="SMD23" s="418"/>
      <c r="SME23" s="418"/>
      <c r="SMF23" s="418"/>
      <c r="SMG23" s="418"/>
      <c r="SMH23" s="418"/>
      <c r="SMI23" s="418"/>
      <c r="SMJ23" s="418"/>
      <c r="SMK23" s="418"/>
      <c r="SML23" s="418"/>
      <c r="SMM23" s="418"/>
      <c r="SMN23" s="418"/>
      <c r="SMO23" s="418"/>
      <c r="SMP23" s="418"/>
      <c r="SMQ23" s="418"/>
      <c r="SMR23" s="418"/>
      <c r="SMS23" s="418"/>
      <c r="SMT23" s="418"/>
      <c r="SMU23" s="418"/>
      <c r="SMV23" s="418"/>
      <c r="SMW23" s="418"/>
      <c r="SMX23" s="418"/>
      <c r="SMY23" s="418"/>
      <c r="SMZ23" s="418"/>
      <c r="SNA23" s="418"/>
      <c r="SNB23" s="418"/>
      <c r="SNC23" s="418"/>
      <c r="SND23" s="418"/>
      <c r="SNE23" s="418"/>
      <c r="SNF23" s="418"/>
      <c r="SNG23" s="418"/>
      <c r="SNH23" s="418"/>
      <c r="SNI23" s="418"/>
      <c r="SNJ23" s="418"/>
      <c r="SNK23" s="418"/>
      <c r="SNL23" s="418"/>
      <c r="SNM23" s="418"/>
      <c r="SNN23" s="418"/>
      <c r="SNO23" s="418"/>
      <c r="SNP23" s="418"/>
      <c r="SNQ23" s="418"/>
      <c r="SNR23" s="418"/>
      <c r="SNS23" s="418"/>
      <c r="SNT23" s="418"/>
      <c r="SNU23" s="418"/>
      <c r="SNV23" s="418"/>
      <c r="SNW23" s="418"/>
      <c r="SNX23" s="418"/>
      <c r="SNY23" s="418"/>
      <c r="SNZ23" s="418"/>
      <c r="SOA23" s="418"/>
      <c r="SOB23" s="418"/>
      <c r="SOC23" s="418"/>
      <c r="SOD23" s="418"/>
      <c r="SOE23" s="418"/>
      <c r="SOF23" s="418"/>
      <c r="SOG23" s="418"/>
      <c r="SOH23" s="418"/>
      <c r="SOI23" s="418"/>
      <c r="SOJ23" s="418"/>
      <c r="SOK23" s="418"/>
      <c r="SOL23" s="418"/>
      <c r="SOM23" s="418"/>
      <c r="SON23" s="418"/>
      <c r="SOO23" s="418"/>
      <c r="SOP23" s="418"/>
      <c r="SOQ23" s="418"/>
      <c r="SOR23" s="418"/>
      <c r="SOS23" s="418"/>
      <c r="SOT23" s="418"/>
      <c r="SOU23" s="418"/>
      <c r="SOV23" s="418"/>
      <c r="SOW23" s="418"/>
      <c r="SOX23" s="418"/>
      <c r="SOY23" s="418"/>
      <c r="SOZ23" s="418"/>
      <c r="SPA23" s="418"/>
      <c r="SPB23" s="418"/>
      <c r="SPC23" s="418"/>
      <c r="SPD23" s="418"/>
      <c r="SPE23" s="418"/>
      <c r="SPF23" s="418"/>
      <c r="SPG23" s="418"/>
      <c r="SPH23" s="418"/>
      <c r="SPI23" s="418"/>
      <c r="SPJ23" s="418"/>
      <c r="SPK23" s="418"/>
      <c r="SPL23" s="418"/>
      <c r="SPM23" s="418"/>
      <c r="SPN23" s="418"/>
      <c r="SPO23" s="418"/>
      <c r="SPP23" s="418"/>
      <c r="SPQ23" s="418"/>
      <c r="SPR23" s="418"/>
      <c r="SPS23" s="418"/>
      <c r="SPT23" s="418"/>
      <c r="SPU23" s="418"/>
      <c r="SPV23" s="418"/>
      <c r="SPW23" s="418"/>
      <c r="SPX23" s="418"/>
      <c r="SPY23" s="418"/>
      <c r="SPZ23" s="418"/>
      <c r="SQA23" s="418"/>
      <c r="SQB23" s="418"/>
      <c r="SQC23" s="418"/>
      <c r="SQD23" s="418"/>
      <c r="SQE23" s="418"/>
      <c r="SQF23" s="418"/>
      <c r="SQG23" s="418"/>
      <c r="SQH23" s="418"/>
      <c r="SQI23" s="418"/>
      <c r="SQJ23" s="418"/>
      <c r="SQK23" s="418"/>
      <c r="SQL23" s="418"/>
      <c r="SQM23" s="418"/>
      <c r="SQN23" s="418"/>
      <c r="SQO23" s="418"/>
      <c r="SQP23" s="418"/>
      <c r="SQQ23" s="418"/>
      <c r="SQR23" s="418"/>
      <c r="SQS23" s="418"/>
      <c r="SQT23" s="418"/>
      <c r="SQU23" s="418"/>
      <c r="SQV23" s="418"/>
      <c r="SQW23" s="418"/>
      <c r="SQX23" s="418"/>
      <c r="SQY23" s="418"/>
      <c r="SQZ23" s="418"/>
      <c r="SRA23" s="418"/>
      <c r="SRB23" s="418"/>
      <c r="SRC23" s="418"/>
      <c r="SRD23" s="418"/>
      <c r="SRE23" s="418"/>
      <c r="SRF23" s="418"/>
      <c r="SRG23" s="418"/>
      <c r="SRH23" s="418"/>
      <c r="SRI23" s="418"/>
      <c r="SRJ23" s="418"/>
      <c r="SRK23" s="418"/>
      <c r="SRL23" s="418"/>
      <c r="SRM23" s="418"/>
      <c r="SRN23" s="418"/>
      <c r="SRO23" s="418"/>
      <c r="SRP23" s="418"/>
      <c r="SRQ23" s="418"/>
      <c r="SRR23" s="418"/>
      <c r="SRS23" s="418"/>
      <c r="SRT23" s="418"/>
      <c r="SRU23" s="418"/>
      <c r="SRV23" s="418"/>
      <c r="SRW23" s="418"/>
      <c r="SRX23" s="418"/>
      <c r="SRY23" s="418"/>
      <c r="SRZ23" s="418"/>
      <c r="SSA23" s="418"/>
      <c r="SSB23" s="418"/>
      <c r="SSC23" s="418"/>
      <c r="SSD23" s="418"/>
      <c r="SSE23" s="418"/>
      <c r="SSF23" s="418"/>
      <c r="SSG23" s="418"/>
      <c r="SSH23" s="418"/>
      <c r="SSI23" s="418"/>
      <c r="SSJ23" s="418"/>
      <c r="SSK23" s="418"/>
      <c r="SSL23" s="418"/>
      <c r="SSM23" s="418"/>
      <c r="SSN23" s="418"/>
      <c r="SSO23" s="418"/>
      <c r="SSP23" s="418"/>
      <c r="SSQ23" s="418"/>
      <c r="SSR23" s="418"/>
      <c r="SSS23" s="418"/>
      <c r="SST23" s="418"/>
      <c r="SSU23" s="418"/>
      <c r="SSV23" s="418"/>
      <c r="SSW23" s="418"/>
      <c r="SSX23" s="418"/>
      <c r="SSY23" s="418"/>
      <c r="SSZ23" s="418"/>
      <c r="STA23" s="418"/>
      <c r="STB23" s="418"/>
      <c r="STC23" s="418"/>
      <c r="STD23" s="418"/>
      <c r="STE23" s="418"/>
      <c r="STF23" s="418"/>
      <c r="STG23" s="418"/>
      <c r="STH23" s="418"/>
      <c r="STI23" s="418"/>
      <c r="STJ23" s="418"/>
      <c r="STK23" s="418"/>
      <c r="STL23" s="418"/>
      <c r="STM23" s="418"/>
      <c r="STN23" s="418"/>
      <c r="STO23" s="418"/>
      <c r="STP23" s="418"/>
      <c r="STQ23" s="418"/>
      <c r="STR23" s="418"/>
      <c r="STS23" s="418"/>
      <c r="STT23" s="418"/>
      <c r="STU23" s="418"/>
      <c r="STV23" s="418"/>
      <c r="STW23" s="418"/>
      <c r="STX23" s="418"/>
      <c r="STY23" s="418"/>
      <c r="STZ23" s="418"/>
      <c r="SUA23" s="418"/>
      <c r="SUB23" s="418"/>
      <c r="SUC23" s="418"/>
      <c r="SUD23" s="418"/>
      <c r="SUE23" s="418"/>
      <c r="SUF23" s="418"/>
      <c r="SUG23" s="418"/>
      <c r="SUH23" s="418"/>
      <c r="SUI23" s="418"/>
      <c r="SUJ23" s="418"/>
      <c r="SUK23" s="418"/>
      <c r="SUL23" s="418"/>
      <c r="SUM23" s="418"/>
      <c r="SUN23" s="418"/>
      <c r="SUO23" s="418"/>
      <c r="SUP23" s="418"/>
      <c r="SUQ23" s="418"/>
      <c r="SUR23" s="418"/>
      <c r="SUS23" s="418"/>
      <c r="SUT23" s="418"/>
      <c r="SUU23" s="418"/>
      <c r="SUV23" s="418"/>
      <c r="SUW23" s="418"/>
      <c r="SUX23" s="418"/>
      <c r="SUY23" s="418"/>
      <c r="SUZ23" s="418"/>
      <c r="SVA23" s="418"/>
      <c r="SVB23" s="418"/>
      <c r="SVC23" s="418"/>
      <c r="SVD23" s="418"/>
      <c r="SVE23" s="418"/>
      <c r="SVF23" s="418"/>
      <c r="SVG23" s="418"/>
      <c r="SVH23" s="418"/>
      <c r="SVI23" s="418"/>
      <c r="SVJ23" s="418"/>
      <c r="SVK23" s="418"/>
      <c r="SVL23" s="418"/>
      <c r="SVM23" s="418"/>
      <c r="SVN23" s="418"/>
      <c r="SVO23" s="418"/>
      <c r="SVP23" s="418"/>
      <c r="SVQ23" s="418"/>
      <c r="SVR23" s="418"/>
      <c r="SVS23" s="418"/>
      <c r="SVT23" s="418"/>
      <c r="SVU23" s="418"/>
      <c r="SVV23" s="418"/>
      <c r="SVW23" s="418"/>
      <c r="SVX23" s="418"/>
      <c r="SVY23" s="418"/>
      <c r="SVZ23" s="418"/>
      <c r="SWA23" s="418"/>
      <c r="SWB23" s="418"/>
      <c r="SWC23" s="418"/>
      <c r="SWD23" s="418"/>
      <c r="SWE23" s="418"/>
      <c r="SWF23" s="418"/>
      <c r="SWG23" s="418"/>
      <c r="SWH23" s="418"/>
      <c r="SWI23" s="418"/>
      <c r="SWJ23" s="418"/>
      <c r="SWK23" s="418"/>
      <c r="SWL23" s="418"/>
      <c r="SWM23" s="418"/>
      <c r="SWN23" s="418"/>
      <c r="SWO23" s="418"/>
      <c r="SWP23" s="418"/>
      <c r="SWQ23" s="418"/>
      <c r="SWR23" s="418"/>
      <c r="SWS23" s="418"/>
      <c r="SWT23" s="418"/>
      <c r="SWU23" s="418"/>
      <c r="SWV23" s="418"/>
      <c r="SWW23" s="418"/>
      <c r="SWX23" s="418"/>
      <c r="SWY23" s="418"/>
      <c r="SWZ23" s="418"/>
      <c r="SXA23" s="418"/>
      <c r="SXB23" s="418"/>
      <c r="SXC23" s="418"/>
      <c r="SXD23" s="418"/>
      <c r="SXE23" s="418"/>
      <c r="SXF23" s="418"/>
      <c r="SXG23" s="418"/>
      <c r="SXH23" s="418"/>
      <c r="SXI23" s="418"/>
      <c r="SXJ23" s="418"/>
      <c r="SXK23" s="418"/>
      <c r="SXL23" s="418"/>
      <c r="SXM23" s="418"/>
      <c r="SXN23" s="418"/>
      <c r="SXO23" s="418"/>
      <c r="SXP23" s="418"/>
      <c r="SXQ23" s="418"/>
      <c r="SXR23" s="418"/>
      <c r="SXS23" s="418"/>
      <c r="SXT23" s="418"/>
      <c r="SXU23" s="418"/>
      <c r="SXV23" s="418"/>
      <c r="SXW23" s="418"/>
      <c r="SXX23" s="418"/>
      <c r="SXY23" s="418"/>
      <c r="SXZ23" s="418"/>
      <c r="SYA23" s="418"/>
      <c r="SYB23" s="418"/>
      <c r="SYC23" s="418"/>
      <c r="SYD23" s="418"/>
      <c r="SYE23" s="418"/>
      <c r="SYF23" s="418"/>
      <c r="SYG23" s="418"/>
      <c r="SYH23" s="418"/>
      <c r="SYI23" s="418"/>
      <c r="SYJ23" s="418"/>
      <c r="SYK23" s="418"/>
      <c r="SYL23" s="418"/>
      <c r="SYM23" s="418"/>
      <c r="SYN23" s="418"/>
      <c r="SYO23" s="418"/>
      <c r="SYP23" s="418"/>
      <c r="SYQ23" s="418"/>
      <c r="SYR23" s="418"/>
      <c r="SYS23" s="418"/>
      <c r="SYT23" s="418"/>
      <c r="SYU23" s="418"/>
      <c r="SYV23" s="418"/>
      <c r="SYW23" s="418"/>
      <c r="SYX23" s="418"/>
      <c r="SYY23" s="418"/>
      <c r="SYZ23" s="418"/>
      <c r="SZA23" s="418"/>
      <c r="SZB23" s="418"/>
      <c r="SZC23" s="418"/>
      <c r="SZD23" s="418"/>
      <c r="SZE23" s="418"/>
      <c r="SZF23" s="418"/>
      <c r="SZG23" s="418"/>
      <c r="SZH23" s="418"/>
      <c r="SZI23" s="418"/>
      <c r="SZJ23" s="418"/>
      <c r="SZK23" s="418"/>
      <c r="SZL23" s="418"/>
      <c r="SZM23" s="418"/>
      <c r="SZN23" s="418"/>
      <c r="SZO23" s="418"/>
      <c r="SZP23" s="418"/>
      <c r="SZQ23" s="418"/>
      <c r="SZR23" s="418"/>
      <c r="SZS23" s="418"/>
      <c r="SZT23" s="418"/>
      <c r="SZU23" s="418"/>
      <c r="SZV23" s="418"/>
      <c r="SZW23" s="418"/>
      <c r="SZX23" s="418"/>
      <c r="SZY23" s="418"/>
      <c r="SZZ23" s="418"/>
      <c r="TAA23" s="418"/>
      <c r="TAB23" s="418"/>
      <c r="TAC23" s="418"/>
      <c r="TAD23" s="418"/>
      <c r="TAE23" s="418"/>
      <c r="TAF23" s="418"/>
      <c r="TAG23" s="418"/>
      <c r="TAH23" s="418"/>
      <c r="TAI23" s="418"/>
      <c r="TAJ23" s="418"/>
      <c r="TAK23" s="418"/>
      <c r="TAL23" s="418"/>
      <c r="TAM23" s="418"/>
      <c r="TAN23" s="418"/>
      <c r="TAO23" s="418"/>
      <c r="TAP23" s="418"/>
      <c r="TAQ23" s="418"/>
      <c r="TAR23" s="418"/>
      <c r="TAS23" s="418"/>
      <c r="TAT23" s="418"/>
      <c r="TAU23" s="418"/>
      <c r="TAV23" s="418"/>
      <c r="TAW23" s="418"/>
      <c r="TAX23" s="418"/>
      <c r="TAY23" s="418"/>
      <c r="TAZ23" s="418"/>
      <c r="TBA23" s="418"/>
      <c r="TBB23" s="418"/>
      <c r="TBC23" s="418"/>
      <c r="TBD23" s="418"/>
      <c r="TBE23" s="418"/>
      <c r="TBF23" s="418"/>
      <c r="TBG23" s="418"/>
      <c r="TBH23" s="418"/>
      <c r="TBI23" s="418"/>
      <c r="TBJ23" s="418"/>
      <c r="TBK23" s="418"/>
      <c r="TBL23" s="418"/>
      <c r="TBM23" s="418"/>
      <c r="TBN23" s="418"/>
      <c r="TBO23" s="418"/>
      <c r="TBP23" s="418"/>
      <c r="TBQ23" s="418"/>
      <c r="TBR23" s="418"/>
      <c r="TBS23" s="418"/>
      <c r="TBT23" s="418"/>
      <c r="TBU23" s="418"/>
      <c r="TBV23" s="418"/>
      <c r="TBW23" s="418"/>
      <c r="TBX23" s="418"/>
      <c r="TBY23" s="418"/>
      <c r="TBZ23" s="418"/>
      <c r="TCA23" s="418"/>
      <c r="TCB23" s="418"/>
      <c r="TCC23" s="418"/>
      <c r="TCD23" s="418"/>
      <c r="TCE23" s="418"/>
      <c r="TCF23" s="418"/>
      <c r="TCG23" s="418"/>
      <c r="TCH23" s="418"/>
      <c r="TCI23" s="418"/>
      <c r="TCJ23" s="418"/>
      <c r="TCK23" s="418"/>
      <c r="TCL23" s="418"/>
      <c r="TCM23" s="418"/>
      <c r="TCN23" s="418"/>
      <c r="TCO23" s="418"/>
      <c r="TCP23" s="418"/>
      <c r="TCQ23" s="418"/>
      <c r="TCR23" s="418"/>
      <c r="TCS23" s="418"/>
      <c r="TCT23" s="418"/>
      <c r="TCU23" s="418"/>
      <c r="TCV23" s="418"/>
      <c r="TCW23" s="418"/>
      <c r="TCX23" s="418"/>
      <c r="TCY23" s="418"/>
      <c r="TCZ23" s="418"/>
      <c r="TDA23" s="418"/>
      <c r="TDB23" s="418"/>
      <c r="TDC23" s="418"/>
      <c r="TDD23" s="418"/>
      <c r="TDE23" s="418"/>
      <c r="TDF23" s="418"/>
      <c r="TDG23" s="418"/>
      <c r="TDH23" s="418"/>
      <c r="TDI23" s="418"/>
      <c r="TDJ23" s="418"/>
      <c r="TDK23" s="418"/>
      <c r="TDL23" s="418"/>
      <c r="TDM23" s="418"/>
      <c r="TDN23" s="418"/>
      <c r="TDO23" s="418"/>
      <c r="TDP23" s="418"/>
      <c r="TDQ23" s="418"/>
      <c r="TDR23" s="418"/>
      <c r="TDS23" s="418"/>
      <c r="TDT23" s="418"/>
      <c r="TDU23" s="418"/>
      <c r="TDV23" s="418"/>
      <c r="TDW23" s="418"/>
      <c r="TDX23" s="418"/>
      <c r="TDY23" s="418"/>
      <c r="TDZ23" s="418"/>
      <c r="TEA23" s="418"/>
      <c r="TEB23" s="418"/>
      <c r="TEC23" s="418"/>
      <c r="TED23" s="418"/>
      <c r="TEE23" s="418"/>
      <c r="TEF23" s="418"/>
      <c r="TEG23" s="418"/>
      <c r="TEH23" s="418"/>
      <c r="TEI23" s="418"/>
      <c r="TEJ23" s="418"/>
      <c r="TEK23" s="418"/>
      <c r="TEL23" s="418"/>
      <c r="TEM23" s="418"/>
      <c r="TEN23" s="418"/>
      <c r="TEO23" s="418"/>
      <c r="TEP23" s="418"/>
      <c r="TEQ23" s="418"/>
      <c r="TER23" s="418"/>
      <c r="TES23" s="418"/>
      <c r="TET23" s="418"/>
      <c r="TEU23" s="418"/>
      <c r="TEV23" s="418"/>
      <c r="TEW23" s="418"/>
      <c r="TEX23" s="418"/>
      <c r="TEY23" s="418"/>
      <c r="TEZ23" s="418"/>
      <c r="TFA23" s="418"/>
      <c r="TFB23" s="418"/>
      <c r="TFC23" s="418"/>
      <c r="TFD23" s="418"/>
      <c r="TFE23" s="418"/>
      <c r="TFF23" s="418"/>
      <c r="TFG23" s="418"/>
      <c r="TFH23" s="418"/>
      <c r="TFI23" s="418"/>
      <c r="TFJ23" s="418"/>
      <c r="TFK23" s="418"/>
      <c r="TFL23" s="418"/>
      <c r="TFM23" s="418"/>
      <c r="TFN23" s="418"/>
      <c r="TFO23" s="418"/>
      <c r="TFP23" s="418"/>
      <c r="TFQ23" s="418"/>
      <c r="TFR23" s="418"/>
      <c r="TFS23" s="418"/>
      <c r="TFT23" s="418"/>
      <c r="TFU23" s="418"/>
      <c r="TFV23" s="418"/>
      <c r="TFW23" s="418"/>
      <c r="TFX23" s="418"/>
      <c r="TFY23" s="418"/>
      <c r="TFZ23" s="418"/>
      <c r="TGA23" s="418"/>
      <c r="TGB23" s="418"/>
      <c r="TGC23" s="418"/>
      <c r="TGD23" s="418"/>
      <c r="TGE23" s="418"/>
      <c r="TGF23" s="418"/>
      <c r="TGG23" s="418"/>
      <c r="TGH23" s="418"/>
      <c r="TGI23" s="418"/>
      <c r="TGJ23" s="418"/>
      <c r="TGK23" s="418"/>
      <c r="TGL23" s="418"/>
      <c r="TGM23" s="418"/>
      <c r="TGN23" s="418"/>
      <c r="TGO23" s="418"/>
      <c r="TGP23" s="418"/>
      <c r="TGQ23" s="418"/>
      <c r="TGR23" s="418"/>
      <c r="TGS23" s="418"/>
      <c r="TGT23" s="418"/>
      <c r="TGU23" s="418"/>
      <c r="TGV23" s="418"/>
      <c r="TGW23" s="418"/>
      <c r="TGX23" s="418"/>
      <c r="TGY23" s="418"/>
      <c r="TGZ23" s="418"/>
      <c r="THA23" s="418"/>
      <c r="THB23" s="418"/>
      <c r="THC23" s="418"/>
      <c r="THD23" s="418"/>
      <c r="THE23" s="418"/>
      <c r="THF23" s="418"/>
      <c r="THG23" s="418"/>
      <c r="THH23" s="418"/>
      <c r="THI23" s="418"/>
      <c r="THJ23" s="418"/>
      <c r="THK23" s="418"/>
      <c r="THL23" s="418"/>
      <c r="THM23" s="418"/>
      <c r="THN23" s="418"/>
      <c r="THO23" s="418"/>
      <c r="THP23" s="418"/>
      <c r="THQ23" s="418"/>
      <c r="THR23" s="418"/>
      <c r="THS23" s="418"/>
      <c r="THT23" s="418"/>
      <c r="THU23" s="418"/>
      <c r="THV23" s="418"/>
      <c r="THW23" s="418"/>
      <c r="THX23" s="418"/>
      <c r="THY23" s="418"/>
      <c r="THZ23" s="418"/>
      <c r="TIA23" s="418"/>
      <c r="TIB23" s="418"/>
      <c r="TIC23" s="418"/>
      <c r="TID23" s="418"/>
      <c r="TIE23" s="418"/>
      <c r="TIF23" s="418"/>
      <c r="TIG23" s="418"/>
      <c r="TIH23" s="418"/>
      <c r="TII23" s="418"/>
      <c r="TIJ23" s="418"/>
      <c r="TIK23" s="418"/>
      <c r="TIL23" s="418"/>
      <c r="TIM23" s="418"/>
      <c r="TIN23" s="418"/>
      <c r="TIO23" s="418"/>
      <c r="TIP23" s="418"/>
      <c r="TIQ23" s="418"/>
      <c r="TIR23" s="418"/>
      <c r="TIS23" s="418"/>
      <c r="TIT23" s="418"/>
      <c r="TIU23" s="418"/>
      <c r="TIV23" s="418"/>
      <c r="TIW23" s="418"/>
      <c r="TIX23" s="418"/>
      <c r="TIY23" s="418"/>
      <c r="TIZ23" s="418"/>
      <c r="TJA23" s="418"/>
      <c r="TJB23" s="418"/>
      <c r="TJC23" s="418"/>
      <c r="TJD23" s="418"/>
      <c r="TJE23" s="418"/>
      <c r="TJF23" s="418"/>
      <c r="TJG23" s="418"/>
      <c r="TJH23" s="418"/>
      <c r="TJI23" s="418"/>
      <c r="TJJ23" s="418"/>
      <c r="TJK23" s="418"/>
      <c r="TJL23" s="418"/>
      <c r="TJM23" s="418"/>
      <c r="TJN23" s="418"/>
      <c r="TJO23" s="418"/>
      <c r="TJP23" s="418"/>
      <c r="TJQ23" s="418"/>
      <c r="TJR23" s="418"/>
      <c r="TJS23" s="418"/>
      <c r="TJT23" s="418"/>
      <c r="TJU23" s="418"/>
      <c r="TJV23" s="418"/>
      <c r="TJW23" s="418"/>
      <c r="TJX23" s="418"/>
      <c r="TJY23" s="418"/>
      <c r="TJZ23" s="418"/>
      <c r="TKA23" s="418"/>
      <c r="TKB23" s="418"/>
      <c r="TKC23" s="418"/>
      <c r="TKD23" s="418"/>
      <c r="TKE23" s="418"/>
      <c r="TKF23" s="418"/>
      <c r="TKG23" s="418"/>
      <c r="TKH23" s="418"/>
      <c r="TKI23" s="418"/>
      <c r="TKJ23" s="418"/>
      <c r="TKK23" s="418"/>
      <c r="TKL23" s="418"/>
      <c r="TKM23" s="418"/>
      <c r="TKN23" s="418"/>
      <c r="TKO23" s="418"/>
      <c r="TKP23" s="418"/>
      <c r="TKQ23" s="418"/>
      <c r="TKR23" s="418"/>
      <c r="TKS23" s="418"/>
      <c r="TKT23" s="418"/>
      <c r="TKU23" s="418"/>
      <c r="TKV23" s="418"/>
      <c r="TKW23" s="418"/>
      <c r="TKX23" s="418"/>
      <c r="TKY23" s="418"/>
      <c r="TKZ23" s="418"/>
      <c r="TLA23" s="418"/>
      <c r="TLB23" s="418"/>
      <c r="TLC23" s="418"/>
      <c r="TLD23" s="418"/>
      <c r="TLE23" s="418"/>
      <c r="TLF23" s="418"/>
      <c r="TLG23" s="418"/>
      <c r="TLH23" s="418"/>
      <c r="TLI23" s="418"/>
      <c r="TLJ23" s="418"/>
      <c r="TLK23" s="418"/>
      <c r="TLL23" s="418"/>
      <c r="TLM23" s="418"/>
      <c r="TLN23" s="418"/>
      <c r="TLO23" s="418"/>
      <c r="TLP23" s="418"/>
      <c r="TLQ23" s="418"/>
      <c r="TLR23" s="418"/>
      <c r="TLS23" s="418"/>
      <c r="TLT23" s="418"/>
      <c r="TLU23" s="418"/>
      <c r="TLV23" s="418"/>
      <c r="TLW23" s="418"/>
      <c r="TLX23" s="418"/>
      <c r="TLY23" s="418"/>
      <c r="TLZ23" s="418"/>
      <c r="TMA23" s="418"/>
      <c r="TMB23" s="418"/>
      <c r="TMC23" s="418"/>
      <c r="TMD23" s="418"/>
      <c r="TME23" s="418"/>
      <c r="TMF23" s="418"/>
      <c r="TMG23" s="418"/>
      <c r="TMH23" s="418"/>
      <c r="TMI23" s="418"/>
      <c r="TMJ23" s="418"/>
      <c r="TMK23" s="418"/>
      <c r="TML23" s="418"/>
      <c r="TMM23" s="418"/>
      <c r="TMN23" s="418"/>
      <c r="TMO23" s="418"/>
      <c r="TMP23" s="418"/>
      <c r="TMQ23" s="418"/>
      <c r="TMR23" s="418"/>
      <c r="TMS23" s="418"/>
      <c r="TMT23" s="418"/>
      <c r="TMU23" s="418"/>
      <c r="TMV23" s="418"/>
      <c r="TMW23" s="418"/>
      <c r="TMX23" s="418"/>
      <c r="TMY23" s="418"/>
      <c r="TMZ23" s="418"/>
      <c r="TNA23" s="418"/>
      <c r="TNB23" s="418"/>
      <c r="TNC23" s="418"/>
      <c r="TND23" s="418"/>
      <c r="TNE23" s="418"/>
      <c r="TNF23" s="418"/>
      <c r="TNG23" s="418"/>
      <c r="TNH23" s="418"/>
      <c r="TNI23" s="418"/>
      <c r="TNJ23" s="418"/>
      <c r="TNK23" s="418"/>
      <c r="TNL23" s="418"/>
      <c r="TNM23" s="418"/>
      <c r="TNN23" s="418"/>
      <c r="TNO23" s="418"/>
      <c r="TNP23" s="418"/>
      <c r="TNQ23" s="418"/>
      <c r="TNR23" s="418"/>
      <c r="TNS23" s="418"/>
      <c r="TNT23" s="418"/>
      <c r="TNU23" s="418"/>
      <c r="TNV23" s="418"/>
      <c r="TNW23" s="418"/>
      <c r="TNX23" s="418"/>
      <c r="TNY23" s="418"/>
      <c r="TNZ23" s="418"/>
      <c r="TOA23" s="418"/>
      <c r="TOB23" s="418"/>
      <c r="TOC23" s="418"/>
      <c r="TOD23" s="418"/>
      <c r="TOE23" s="418"/>
      <c r="TOF23" s="418"/>
      <c r="TOG23" s="418"/>
      <c r="TOH23" s="418"/>
      <c r="TOI23" s="418"/>
      <c r="TOJ23" s="418"/>
      <c r="TOK23" s="418"/>
      <c r="TOL23" s="418"/>
      <c r="TOM23" s="418"/>
      <c r="TON23" s="418"/>
      <c r="TOO23" s="418"/>
      <c r="TOP23" s="418"/>
      <c r="TOQ23" s="418"/>
      <c r="TOR23" s="418"/>
      <c r="TOS23" s="418"/>
      <c r="TOT23" s="418"/>
      <c r="TOU23" s="418"/>
      <c r="TOV23" s="418"/>
      <c r="TOW23" s="418"/>
      <c r="TOX23" s="418"/>
      <c r="TOY23" s="418"/>
      <c r="TOZ23" s="418"/>
      <c r="TPA23" s="418"/>
      <c r="TPB23" s="418"/>
      <c r="TPC23" s="418"/>
      <c r="TPD23" s="418"/>
      <c r="TPE23" s="418"/>
      <c r="TPF23" s="418"/>
      <c r="TPG23" s="418"/>
      <c r="TPH23" s="418"/>
      <c r="TPI23" s="418"/>
      <c r="TPJ23" s="418"/>
      <c r="TPK23" s="418"/>
      <c r="TPL23" s="418"/>
      <c r="TPM23" s="418"/>
      <c r="TPN23" s="418"/>
      <c r="TPO23" s="418"/>
      <c r="TPP23" s="418"/>
      <c r="TPQ23" s="418"/>
      <c r="TPR23" s="418"/>
      <c r="TPS23" s="418"/>
      <c r="TPT23" s="418"/>
      <c r="TPU23" s="418"/>
      <c r="TPV23" s="418"/>
      <c r="TPW23" s="418"/>
      <c r="TPX23" s="418"/>
      <c r="TPY23" s="418"/>
      <c r="TPZ23" s="418"/>
      <c r="TQA23" s="418"/>
      <c r="TQB23" s="418"/>
      <c r="TQC23" s="418"/>
      <c r="TQD23" s="418"/>
      <c r="TQE23" s="418"/>
      <c r="TQF23" s="418"/>
      <c r="TQG23" s="418"/>
      <c r="TQH23" s="418"/>
      <c r="TQI23" s="418"/>
      <c r="TQJ23" s="418"/>
      <c r="TQK23" s="418"/>
      <c r="TQL23" s="418"/>
      <c r="TQM23" s="418"/>
      <c r="TQN23" s="418"/>
      <c r="TQO23" s="418"/>
      <c r="TQP23" s="418"/>
      <c r="TQQ23" s="418"/>
      <c r="TQR23" s="418"/>
      <c r="TQS23" s="418"/>
      <c r="TQT23" s="418"/>
      <c r="TQU23" s="418"/>
      <c r="TQV23" s="418"/>
      <c r="TQW23" s="418"/>
      <c r="TQX23" s="418"/>
      <c r="TQY23" s="418"/>
      <c r="TQZ23" s="418"/>
      <c r="TRA23" s="418"/>
      <c r="TRB23" s="418"/>
      <c r="TRC23" s="418"/>
      <c r="TRD23" s="418"/>
      <c r="TRE23" s="418"/>
      <c r="TRF23" s="418"/>
      <c r="TRG23" s="418"/>
      <c r="TRH23" s="418"/>
      <c r="TRI23" s="418"/>
      <c r="TRJ23" s="418"/>
      <c r="TRK23" s="418"/>
      <c r="TRL23" s="418"/>
      <c r="TRM23" s="418"/>
      <c r="TRN23" s="418"/>
      <c r="TRO23" s="418"/>
      <c r="TRP23" s="418"/>
      <c r="TRQ23" s="418"/>
      <c r="TRR23" s="418"/>
      <c r="TRS23" s="418"/>
      <c r="TRT23" s="418"/>
      <c r="TRU23" s="418"/>
      <c r="TRV23" s="418"/>
      <c r="TRW23" s="418"/>
      <c r="TRX23" s="418"/>
      <c r="TRY23" s="418"/>
      <c r="TRZ23" s="418"/>
      <c r="TSA23" s="418"/>
      <c r="TSB23" s="418"/>
      <c r="TSC23" s="418"/>
      <c r="TSD23" s="418"/>
      <c r="TSE23" s="418"/>
      <c r="TSF23" s="418"/>
      <c r="TSG23" s="418"/>
      <c r="TSH23" s="418"/>
      <c r="TSI23" s="418"/>
      <c r="TSJ23" s="418"/>
      <c r="TSK23" s="418"/>
      <c r="TSL23" s="418"/>
      <c r="TSM23" s="418"/>
      <c r="TSN23" s="418"/>
      <c r="TSO23" s="418"/>
      <c r="TSP23" s="418"/>
      <c r="TSQ23" s="418"/>
      <c r="TSR23" s="418"/>
      <c r="TSS23" s="418"/>
      <c r="TST23" s="418"/>
      <c r="TSU23" s="418"/>
      <c r="TSV23" s="418"/>
      <c r="TSW23" s="418"/>
      <c r="TSX23" s="418"/>
      <c r="TSY23" s="418"/>
      <c r="TSZ23" s="418"/>
      <c r="TTA23" s="418"/>
      <c r="TTB23" s="418"/>
      <c r="TTC23" s="418"/>
      <c r="TTD23" s="418"/>
      <c r="TTE23" s="418"/>
      <c r="TTF23" s="418"/>
      <c r="TTG23" s="418"/>
      <c r="TTH23" s="418"/>
      <c r="TTI23" s="418"/>
      <c r="TTJ23" s="418"/>
      <c r="TTK23" s="418"/>
      <c r="TTL23" s="418"/>
      <c r="TTM23" s="418"/>
      <c r="TTN23" s="418"/>
      <c r="TTO23" s="418"/>
      <c r="TTP23" s="418"/>
      <c r="TTQ23" s="418"/>
      <c r="TTR23" s="418"/>
      <c r="TTS23" s="418"/>
      <c r="TTT23" s="418"/>
      <c r="TTU23" s="418"/>
      <c r="TTV23" s="418"/>
      <c r="TTW23" s="418"/>
      <c r="TTX23" s="418"/>
      <c r="TTY23" s="418"/>
      <c r="TTZ23" s="418"/>
      <c r="TUA23" s="418"/>
      <c r="TUB23" s="418"/>
      <c r="TUC23" s="418"/>
      <c r="TUD23" s="418"/>
      <c r="TUE23" s="418"/>
      <c r="TUF23" s="418"/>
      <c r="TUG23" s="418"/>
      <c r="TUH23" s="418"/>
      <c r="TUI23" s="418"/>
      <c r="TUJ23" s="418"/>
      <c r="TUK23" s="418"/>
      <c r="TUL23" s="418"/>
      <c r="TUM23" s="418"/>
      <c r="TUN23" s="418"/>
      <c r="TUO23" s="418"/>
      <c r="TUP23" s="418"/>
      <c r="TUQ23" s="418"/>
      <c r="TUR23" s="418"/>
      <c r="TUS23" s="418"/>
      <c r="TUT23" s="418"/>
      <c r="TUU23" s="418"/>
      <c r="TUV23" s="418"/>
      <c r="TUW23" s="418"/>
      <c r="TUX23" s="418"/>
      <c r="TUY23" s="418"/>
      <c r="TUZ23" s="418"/>
      <c r="TVA23" s="418"/>
      <c r="TVB23" s="418"/>
      <c r="TVC23" s="418"/>
      <c r="TVD23" s="418"/>
      <c r="TVE23" s="418"/>
      <c r="TVF23" s="418"/>
      <c r="TVG23" s="418"/>
      <c r="TVH23" s="418"/>
      <c r="TVI23" s="418"/>
      <c r="TVJ23" s="418"/>
      <c r="TVK23" s="418"/>
      <c r="TVL23" s="418"/>
      <c r="TVM23" s="418"/>
      <c r="TVN23" s="418"/>
      <c r="TVO23" s="418"/>
      <c r="TVP23" s="418"/>
      <c r="TVQ23" s="418"/>
      <c r="TVR23" s="418"/>
      <c r="TVS23" s="418"/>
      <c r="TVT23" s="418"/>
      <c r="TVU23" s="418"/>
      <c r="TVV23" s="418"/>
      <c r="TVW23" s="418"/>
      <c r="TVX23" s="418"/>
      <c r="TVY23" s="418"/>
      <c r="TVZ23" s="418"/>
      <c r="TWA23" s="418"/>
      <c r="TWB23" s="418"/>
      <c r="TWC23" s="418"/>
      <c r="TWD23" s="418"/>
      <c r="TWE23" s="418"/>
      <c r="TWF23" s="418"/>
      <c r="TWG23" s="418"/>
      <c r="TWH23" s="418"/>
      <c r="TWI23" s="418"/>
      <c r="TWJ23" s="418"/>
      <c r="TWK23" s="418"/>
      <c r="TWL23" s="418"/>
      <c r="TWM23" s="418"/>
      <c r="TWN23" s="418"/>
      <c r="TWO23" s="418"/>
      <c r="TWP23" s="418"/>
      <c r="TWQ23" s="418"/>
      <c r="TWR23" s="418"/>
      <c r="TWS23" s="418"/>
      <c r="TWT23" s="418"/>
      <c r="TWU23" s="418"/>
      <c r="TWV23" s="418"/>
      <c r="TWW23" s="418"/>
      <c r="TWX23" s="418"/>
      <c r="TWY23" s="418"/>
      <c r="TWZ23" s="418"/>
      <c r="TXA23" s="418"/>
      <c r="TXB23" s="418"/>
      <c r="TXC23" s="418"/>
      <c r="TXD23" s="418"/>
      <c r="TXE23" s="418"/>
      <c r="TXF23" s="418"/>
      <c r="TXG23" s="418"/>
      <c r="TXH23" s="418"/>
      <c r="TXI23" s="418"/>
      <c r="TXJ23" s="418"/>
      <c r="TXK23" s="418"/>
      <c r="TXL23" s="418"/>
      <c r="TXM23" s="418"/>
      <c r="TXN23" s="418"/>
      <c r="TXO23" s="418"/>
      <c r="TXP23" s="418"/>
      <c r="TXQ23" s="418"/>
      <c r="TXR23" s="418"/>
      <c r="TXS23" s="418"/>
      <c r="TXT23" s="418"/>
      <c r="TXU23" s="418"/>
      <c r="TXV23" s="418"/>
      <c r="TXW23" s="418"/>
      <c r="TXX23" s="418"/>
      <c r="TXY23" s="418"/>
      <c r="TXZ23" s="418"/>
      <c r="TYA23" s="418"/>
      <c r="TYB23" s="418"/>
      <c r="TYC23" s="418"/>
      <c r="TYD23" s="418"/>
      <c r="TYE23" s="418"/>
      <c r="TYF23" s="418"/>
      <c r="TYG23" s="418"/>
      <c r="TYH23" s="418"/>
      <c r="TYI23" s="418"/>
      <c r="TYJ23" s="418"/>
      <c r="TYK23" s="418"/>
      <c r="TYL23" s="418"/>
      <c r="TYM23" s="418"/>
      <c r="TYN23" s="418"/>
      <c r="TYO23" s="418"/>
      <c r="TYP23" s="418"/>
      <c r="TYQ23" s="418"/>
      <c r="TYR23" s="418"/>
      <c r="TYS23" s="418"/>
      <c r="TYT23" s="418"/>
      <c r="TYU23" s="418"/>
      <c r="TYV23" s="418"/>
      <c r="TYW23" s="418"/>
      <c r="TYX23" s="418"/>
      <c r="TYY23" s="418"/>
      <c r="TYZ23" s="418"/>
      <c r="TZA23" s="418"/>
      <c r="TZB23" s="418"/>
      <c r="TZC23" s="418"/>
      <c r="TZD23" s="418"/>
      <c r="TZE23" s="418"/>
      <c r="TZF23" s="418"/>
      <c r="TZG23" s="418"/>
      <c r="TZH23" s="418"/>
      <c r="TZI23" s="418"/>
      <c r="TZJ23" s="418"/>
      <c r="TZK23" s="418"/>
      <c r="TZL23" s="418"/>
      <c r="TZM23" s="418"/>
      <c r="TZN23" s="418"/>
      <c r="TZO23" s="418"/>
      <c r="TZP23" s="418"/>
      <c r="TZQ23" s="418"/>
      <c r="TZR23" s="418"/>
      <c r="TZS23" s="418"/>
      <c r="TZT23" s="418"/>
      <c r="TZU23" s="418"/>
      <c r="TZV23" s="418"/>
      <c r="TZW23" s="418"/>
      <c r="TZX23" s="418"/>
      <c r="TZY23" s="418"/>
      <c r="TZZ23" s="418"/>
      <c r="UAA23" s="418"/>
      <c r="UAB23" s="418"/>
      <c r="UAC23" s="418"/>
      <c r="UAD23" s="418"/>
      <c r="UAE23" s="418"/>
      <c r="UAF23" s="418"/>
      <c r="UAG23" s="418"/>
      <c r="UAH23" s="418"/>
      <c r="UAI23" s="418"/>
      <c r="UAJ23" s="418"/>
      <c r="UAK23" s="418"/>
      <c r="UAL23" s="418"/>
      <c r="UAM23" s="418"/>
      <c r="UAN23" s="418"/>
      <c r="UAO23" s="418"/>
      <c r="UAP23" s="418"/>
      <c r="UAQ23" s="418"/>
      <c r="UAR23" s="418"/>
      <c r="UAS23" s="418"/>
      <c r="UAT23" s="418"/>
      <c r="UAU23" s="418"/>
      <c r="UAV23" s="418"/>
      <c r="UAW23" s="418"/>
      <c r="UAX23" s="418"/>
      <c r="UAY23" s="418"/>
      <c r="UAZ23" s="418"/>
      <c r="UBA23" s="418"/>
      <c r="UBB23" s="418"/>
      <c r="UBC23" s="418"/>
      <c r="UBD23" s="418"/>
      <c r="UBE23" s="418"/>
      <c r="UBF23" s="418"/>
      <c r="UBG23" s="418"/>
      <c r="UBH23" s="418"/>
      <c r="UBI23" s="418"/>
      <c r="UBJ23" s="418"/>
      <c r="UBK23" s="418"/>
      <c r="UBL23" s="418"/>
      <c r="UBM23" s="418"/>
      <c r="UBN23" s="418"/>
      <c r="UBO23" s="418"/>
      <c r="UBP23" s="418"/>
      <c r="UBQ23" s="418"/>
      <c r="UBR23" s="418"/>
      <c r="UBS23" s="418"/>
      <c r="UBT23" s="418"/>
      <c r="UBU23" s="418"/>
      <c r="UBV23" s="418"/>
      <c r="UBW23" s="418"/>
      <c r="UBX23" s="418"/>
      <c r="UBY23" s="418"/>
      <c r="UBZ23" s="418"/>
      <c r="UCA23" s="418"/>
      <c r="UCB23" s="418"/>
      <c r="UCC23" s="418"/>
      <c r="UCD23" s="418"/>
      <c r="UCE23" s="418"/>
      <c r="UCF23" s="418"/>
      <c r="UCG23" s="418"/>
      <c r="UCH23" s="418"/>
      <c r="UCI23" s="418"/>
      <c r="UCJ23" s="418"/>
      <c r="UCK23" s="418"/>
      <c r="UCL23" s="418"/>
      <c r="UCM23" s="418"/>
      <c r="UCN23" s="418"/>
      <c r="UCO23" s="418"/>
      <c r="UCP23" s="418"/>
      <c r="UCQ23" s="418"/>
      <c r="UCR23" s="418"/>
      <c r="UCS23" s="418"/>
      <c r="UCT23" s="418"/>
      <c r="UCU23" s="418"/>
      <c r="UCV23" s="418"/>
      <c r="UCW23" s="418"/>
      <c r="UCX23" s="418"/>
      <c r="UCY23" s="418"/>
      <c r="UCZ23" s="418"/>
      <c r="UDA23" s="418"/>
      <c r="UDB23" s="418"/>
      <c r="UDC23" s="418"/>
      <c r="UDD23" s="418"/>
      <c r="UDE23" s="418"/>
      <c r="UDF23" s="418"/>
      <c r="UDG23" s="418"/>
      <c r="UDH23" s="418"/>
      <c r="UDI23" s="418"/>
      <c r="UDJ23" s="418"/>
      <c r="UDK23" s="418"/>
      <c r="UDL23" s="418"/>
      <c r="UDM23" s="418"/>
      <c r="UDN23" s="418"/>
      <c r="UDO23" s="418"/>
      <c r="UDP23" s="418"/>
      <c r="UDQ23" s="418"/>
      <c r="UDR23" s="418"/>
      <c r="UDS23" s="418"/>
      <c r="UDT23" s="418"/>
      <c r="UDU23" s="418"/>
      <c r="UDV23" s="418"/>
      <c r="UDW23" s="418"/>
      <c r="UDX23" s="418"/>
      <c r="UDY23" s="418"/>
      <c r="UDZ23" s="418"/>
      <c r="UEA23" s="418"/>
      <c r="UEB23" s="418"/>
      <c r="UEC23" s="418"/>
      <c r="UED23" s="418"/>
      <c r="UEE23" s="418"/>
      <c r="UEF23" s="418"/>
      <c r="UEG23" s="418"/>
      <c r="UEH23" s="418"/>
      <c r="UEI23" s="418"/>
      <c r="UEJ23" s="418"/>
      <c r="UEK23" s="418"/>
      <c r="UEL23" s="418"/>
      <c r="UEM23" s="418"/>
      <c r="UEN23" s="418"/>
      <c r="UEO23" s="418"/>
      <c r="UEP23" s="418"/>
      <c r="UEQ23" s="418"/>
      <c r="UER23" s="418"/>
      <c r="UES23" s="418"/>
      <c r="UET23" s="418"/>
      <c r="UEU23" s="418"/>
      <c r="UEV23" s="418"/>
      <c r="UEW23" s="418"/>
      <c r="UEX23" s="418"/>
      <c r="UEY23" s="418"/>
      <c r="UEZ23" s="418"/>
      <c r="UFA23" s="418"/>
      <c r="UFB23" s="418"/>
      <c r="UFC23" s="418"/>
      <c r="UFD23" s="418"/>
      <c r="UFE23" s="418"/>
      <c r="UFF23" s="418"/>
      <c r="UFG23" s="418"/>
      <c r="UFH23" s="418"/>
      <c r="UFI23" s="418"/>
      <c r="UFJ23" s="418"/>
      <c r="UFK23" s="418"/>
      <c r="UFL23" s="418"/>
      <c r="UFM23" s="418"/>
      <c r="UFN23" s="418"/>
      <c r="UFO23" s="418"/>
      <c r="UFP23" s="418"/>
      <c r="UFQ23" s="418"/>
      <c r="UFR23" s="418"/>
      <c r="UFS23" s="418"/>
      <c r="UFT23" s="418"/>
      <c r="UFU23" s="418"/>
      <c r="UFV23" s="418"/>
      <c r="UFW23" s="418"/>
      <c r="UFX23" s="418"/>
      <c r="UFY23" s="418"/>
      <c r="UFZ23" s="418"/>
      <c r="UGA23" s="418"/>
      <c r="UGB23" s="418"/>
      <c r="UGC23" s="418"/>
      <c r="UGD23" s="418"/>
      <c r="UGE23" s="418"/>
      <c r="UGF23" s="418"/>
      <c r="UGG23" s="418"/>
      <c r="UGH23" s="418"/>
      <c r="UGI23" s="418"/>
      <c r="UGJ23" s="418"/>
      <c r="UGK23" s="418"/>
      <c r="UGL23" s="418"/>
      <c r="UGM23" s="418"/>
      <c r="UGN23" s="418"/>
      <c r="UGO23" s="418"/>
      <c r="UGP23" s="418"/>
      <c r="UGQ23" s="418"/>
      <c r="UGR23" s="418"/>
      <c r="UGS23" s="418"/>
      <c r="UGT23" s="418"/>
      <c r="UGU23" s="418"/>
      <c r="UGV23" s="418"/>
      <c r="UGW23" s="418"/>
      <c r="UGX23" s="418"/>
      <c r="UGY23" s="418"/>
      <c r="UGZ23" s="418"/>
      <c r="UHA23" s="418"/>
      <c r="UHB23" s="418"/>
      <c r="UHC23" s="418"/>
      <c r="UHD23" s="418"/>
      <c r="UHE23" s="418"/>
      <c r="UHF23" s="418"/>
      <c r="UHG23" s="418"/>
      <c r="UHH23" s="418"/>
      <c r="UHI23" s="418"/>
      <c r="UHJ23" s="418"/>
      <c r="UHK23" s="418"/>
      <c r="UHL23" s="418"/>
      <c r="UHM23" s="418"/>
      <c r="UHN23" s="418"/>
      <c r="UHO23" s="418"/>
      <c r="UHP23" s="418"/>
      <c r="UHQ23" s="418"/>
      <c r="UHR23" s="418"/>
      <c r="UHS23" s="418"/>
      <c r="UHT23" s="418"/>
      <c r="UHU23" s="418"/>
      <c r="UHV23" s="418"/>
      <c r="UHW23" s="418"/>
      <c r="UHX23" s="418"/>
      <c r="UHY23" s="418"/>
      <c r="UHZ23" s="418"/>
      <c r="UIA23" s="418"/>
      <c r="UIB23" s="418"/>
      <c r="UIC23" s="418"/>
      <c r="UID23" s="418"/>
      <c r="UIE23" s="418"/>
      <c r="UIF23" s="418"/>
      <c r="UIG23" s="418"/>
      <c r="UIH23" s="418"/>
      <c r="UII23" s="418"/>
      <c r="UIJ23" s="418"/>
      <c r="UIK23" s="418"/>
      <c r="UIL23" s="418"/>
      <c r="UIM23" s="418"/>
      <c r="UIN23" s="418"/>
      <c r="UIO23" s="418"/>
      <c r="UIP23" s="418"/>
      <c r="UIQ23" s="418"/>
      <c r="UIR23" s="418"/>
      <c r="UIS23" s="418"/>
      <c r="UIT23" s="418"/>
      <c r="UIU23" s="418"/>
      <c r="UIV23" s="418"/>
      <c r="UIW23" s="418"/>
      <c r="UIX23" s="418"/>
      <c r="UIY23" s="418"/>
      <c r="UIZ23" s="418"/>
      <c r="UJA23" s="418"/>
      <c r="UJB23" s="418"/>
      <c r="UJC23" s="418"/>
      <c r="UJD23" s="418"/>
      <c r="UJE23" s="418"/>
      <c r="UJF23" s="418"/>
      <c r="UJG23" s="418"/>
      <c r="UJH23" s="418"/>
      <c r="UJI23" s="418"/>
      <c r="UJJ23" s="418"/>
      <c r="UJK23" s="418"/>
      <c r="UJL23" s="418"/>
      <c r="UJM23" s="418"/>
      <c r="UJN23" s="418"/>
      <c r="UJO23" s="418"/>
      <c r="UJP23" s="418"/>
      <c r="UJQ23" s="418"/>
      <c r="UJR23" s="418"/>
      <c r="UJS23" s="418"/>
      <c r="UJT23" s="418"/>
      <c r="UJU23" s="418"/>
      <c r="UJV23" s="418"/>
      <c r="UJW23" s="418"/>
      <c r="UJX23" s="418"/>
      <c r="UJY23" s="418"/>
      <c r="UJZ23" s="418"/>
      <c r="UKA23" s="418"/>
      <c r="UKB23" s="418"/>
      <c r="UKC23" s="418"/>
      <c r="UKD23" s="418"/>
      <c r="UKE23" s="418"/>
      <c r="UKF23" s="418"/>
      <c r="UKG23" s="418"/>
      <c r="UKH23" s="418"/>
      <c r="UKI23" s="418"/>
      <c r="UKJ23" s="418"/>
      <c r="UKK23" s="418"/>
      <c r="UKL23" s="418"/>
      <c r="UKM23" s="418"/>
      <c r="UKN23" s="418"/>
      <c r="UKO23" s="418"/>
      <c r="UKP23" s="418"/>
      <c r="UKQ23" s="418"/>
      <c r="UKR23" s="418"/>
      <c r="UKS23" s="418"/>
      <c r="UKT23" s="418"/>
      <c r="UKU23" s="418"/>
      <c r="UKV23" s="418"/>
      <c r="UKW23" s="418"/>
      <c r="UKX23" s="418"/>
      <c r="UKY23" s="418"/>
      <c r="UKZ23" s="418"/>
      <c r="ULA23" s="418"/>
      <c r="ULB23" s="418"/>
      <c r="ULC23" s="418"/>
      <c r="ULD23" s="418"/>
      <c r="ULE23" s="418"/>
      <c r="ULF23" s="418"/>
      <c r="ULG23" s="418"/>
      <c r="ULH23" s="418"/>
      <c r="ULI23" s="418"/>
      <c r="ULJ23" s="418"/>
      <c r="ULK23" s="418"/>
      <c r="ULL23" s="418"/>
      <c r="ULM23" s="418"/>
      <c r="ULN23" s="418"/>
      <c r="ULO23" s="418"/>
      <c r="ULP23" s="418"/>
      <c r="ULQ23" s="418"/>
      <c r="ULR23" s="418"/>
      <c r="ULS23" s="418"/>
      <c r="ULT23" s="418"/>
      <c r="ULU23" s="418"/>
      <c r="ULV23" s="418"/>
      <c r="ULW23" s="418"/>
      <c r="ULX23" s="418"/>
      <c r="ULY23" s="418"/>
      <c r="ULZ23" s="418"/>
      <c r="UMA23" s="418"/>
      <c r="UMB23" s="418"/>
      <c r="UMC23" s="418"/>
      <c r="UMD23" s="418"/>
      <c r="UME23" s="418"/>
      <c r="UMF23" s="418"/>
      <c r="UMG23" s="418"/>
      <c r="UMH23" s="418"/>
      <c r="UMI23" s="418"/>
      <c r="UMJ23" s="418"/>
      <c r="UMK23" s="418"/>
      <c r="UML23" s="418"/>
      <c r="UMM23" s="418"/>
      <c r="UMN23" s="418"/>
      <c r="UMO23" s="418"/>
      <c r="UMP23" s="418"/>
      <c r="UMQ23" s="418"/>
      <c r="UMR23" s="418"/>
      <c r="UMS23" s="418"/>
      <c r="UMT23" s="418"/>
      <c r="UMU23" s="418"/>
      <c r="UMV23" s="418"/>
      <c r="UMW23" s="418"/>
      <c r="UMX23" s="418"/>
      <c r="UMY23" s="418"/>
      <c r="UMZ23" s="418"/>
      <c r="UNA23" s="418"/>
      <c r="UNB23" s="418"/>
      <c r="UNC23" s="418"/>
      <c r="UND23" s="418"/>
      <c r="UNE23" s="418"/>
      <c r="UNF23" s="418"/>
      <c r="UNG23" s="418"/>
      <c r="UNH23" s="418"/>
      <c r="UNI23" s="418"/>
      <c r="UNJ23" s="418"/>
      <c r="UNK23" s="418"/>
      <c r="UNL23" s="418"/>
      <c r="UNM23" s="418"/>
      <c r="UNN23" s="418"/>
      <c r="UNO23" s="418"/>
      <c r="UNP23" s="418"/>
      <c r="UNQ23" s="418"/>
      <c r="UNR23" s="418"/>
      <c r="UNS23" s="418"/>
      <c r="UNT23" s="418"/>
      <c r="UNU23" s="418"/>
      <c r="UNV23" s="418"/>
      <c r="UNW23" s="418"/>
      <c r="UNX23" s="418"/>
      <c r="UNY23" s="418"/>
      <c r="UNZ23" s="418"/>
      <c r="UOA23" s="418"/>
      <c r="UOB23" s="418"/>
      <c r="UOC23" s="418"/>
      <c r="UOD23" s="418"/>
      <c r="UOE23" s="418"/>
      <c r="UOF23" s="418"/>
      <c r="UOG23" s="418"/>
      <c r="UOH23" s="418"/>
      <c r="UOI23" s="418"/>
      <c r="UOJ23" s="418"/>
      <c r="UOK23" s="418"/>
      <c r="UOL23" s="418"/>
      <c r="UOM23" s="418"/>
      <c r="UON23" s="418"/>
      <c r="UOO23" s="418"/>
      <c r="UOP23" s="418"/>
      <c r="UOQ23" s="418"/>
      <c r="UOR23" s="418"/>
      <c r="UOS23" s="418"/>
      <c r="UOT23" s="418"/>
      <c r="UOU23" s="418"/>
      <c r="UOV23" s="418"/>
      <c r="UOW23" s="418"/>
      <c r="UOX23" s="418"/>
      <c r="UOY23" s="418"/>
      <c r="UOZ23" s="418"/>
      <c r="UPA23" s="418"/>
      <c r="UPB23" s="418"/>
      <c r="UPC23" s="418"/>
      <c r="UPD23" s="418"/>
      <c r="UPE23" s="418"/>
      <c r="UPF23" s="418"/>
      <c r="UPG23" s="418"/>
      <c r="UPH23" s="418"/>
      <c r="UPI23" s="418"/>
      <c r="UPJ23" s="418"/>
      <c r="UPK23" s="418"/>
      <c r="UPL23" s="418"/>
      <c r="UPM23" s="418"/>
      <c r="UPN23" s="418"/>
      <c r="UPO23" s="418"/>
      <c r="UPP23" s="418"/>
      <c r="UPQ23" s="418"/>
      <c r="UPR23" s="418"/>
      <c r="UPS23" s="418"/>
      <c r="UPT23" s="418"/>
      <c r="UPU23" s="418"/>
      <c r="UPV23" s="418"/>
      <c r="UPW23" s="418"/>
      <c r="UPX23" s="418"/>
      <c r="UPY23" s="418"/>
      <c r="UPZ23" s="418"/>
      <c r="UQA23" s="418"/>
      <c r="UQB23" s="418"/>
      <c r="UQC23" s="418"/>
      <c r="UQD23" s="418"/>
      <c r="UQE23" s="418"/>
      <c r="UQF23" s="418"/>
      <c r="UQG23" s="418"/>
      <c r="UQH23" s="418"/>
      <c r="UQI23" s="418"/>
      <c r="UQJ23" s="418"/>
      <c r="UQK23" s="418"/>
      <c r="UQL23" s="418"/>
      <c r="UQM23" s="418"/>
      <c r="UQN23" s="418"/>
      <c r="UQO23" s="418"/>
      <c r="UQP23" s="418"/>
      <c r="UQQ23" s="418"/>
      <c r="UQR23" s="418"/>
      <c r="UQS23" s="418"/>
      <c r="UQT23" s="418"/>
      <c r="UQU23" s="418"/>
      <c r="UQV23" s="418"/>
      <c r="UQW23" s="418"/>
      <c r="UQX23" s="418"/>
      <c r="UQY23" s="418"/>
      <c r="UQZ23" s="418"/>
      <c r="URA23" s="418"/>
      <c r="URB23" s="418"/>
      <c r="URC23" s="418"/>
      <c r="URD23" s="418"/>
      <c r="URE23" s="418"/>
      <c r="URF23" s="418"/>
      <c r="URG23" s="418"/>
      <c r="URH23" s="418"/>
      <c r="URI23" s="418"/>
      <c r="URJ23" s="418"/>
      <c r="URK23" s="418"/>
      <c r="URL23" s="418"/>
      <c r="URM23" s="418"/>
      <c r="URN23" s="418"/>
      <c r="URO23" s="418"/>
      <c r="URP23" s="418"/>
      <c r="URQ23" s="418"/>
      <c r="URR23" s="418"/>
      <c r="URS23" s="418"/>
      <c r="URT23" s="418"/>
      <c r="URU23" s="418"/>
      <c r="URV23" s="418"/>
      <c r="URW23" s="418"/>
      <c r="URX23" s="418"/>
      <c r="URY23" s="418"/>
      <c r="URZ23" s="418"/>
      <c r="USA23" s="418"/>
      <c r="USB23" s="418"/>
      <c r="USC23" s="418"/>
      <c r="USD23" s="418"/>
      <c r="USE23" s="418"/>
      <c r="USF23" s="418"/>
      <c r="USG23" s="418"/>
      <c r="USH23" s="418"/>
      <c r="USI23" s="418"/>
      <c r="USJ23" s="418"/>
      <c r="USK23" s="418"/>
      <c r="USL23" s="418"/>
      <c r="USM23" s="418"/>
      <c r="USN23" s="418"/>
      <c r="USO23" s="418"/>
      <c r="USP23" s="418"/>
      <c r="USQ23" s="418"/>
      <c r="USR23" s="418"/>
      <c r="USS23" s="418"/>
      <c r="UST23" s="418"/>
      <c r="USU23" s="418"/>
      <c r="USV23" s="418"/>
      <c r="USW23" s="418"/>
      <c r="USX23" s="418"/>
      <c r="USY23" s="418"/>
      <c r="USZ23" s="418"/>
      <c r="UTA23" s="418"/>
      <c r="UTB23" s="418"/>
      <c r="UTC23" s="418"/>
      <c r="UTD23" s="418"/>
      <c r="UTE23" s="418"/>
      <c r="UTF23" s="418"/>
      <c r="UTG23" s="418"/>
      <c r="UTH23" s="418"/>
      <c r="UTI23" s="418"/>
      <c r="UTJ23" s="418"/>
      <c r="UTK23" s="418"/>
      <c r="UTL23" s="418"/>
      <c r="UTM23" s="418"/>
      <c r="UTN23" s="418"/>
      <c r="UTO23" s="418"/>
      <c r="UTP23" s="418"/>
      <c r="UTQ23" s="418"/>
      <c r="UTR23" s="418"/>
      <c r="UTS23" s="418"/>
      <c r="UTT23" s="418"/>
      <c r="UTU23" s="418"/>
      <c r="UTV23" s="418"/>
      <c r="UTW23" s="418"/>
      <c r="UTX23" s="418"/>
      <c r="UTY23" s="418"/>
      <c r="UTZ23" s="418"/>
      <c r="UUA23" s="418"/>
      <c r="UUB23" s="418"/>
      <c r="UUC23" s="418"/>
      <c r="UUD23" s="418"/>
      <c r="UUE23" s="418"/>
      <c r="UUF23" s="418"/>
      <c r="UUG23" s="418"/>
      <c r="UUH23" s="418"/>
      <c r="UUI23" s="418"/>
      <c r="UUJ23" s="418"/>
      <c r="UUK23" s="418"/>
      <c r="UUL23" s="418"/>
      <c r="UUM23" s="418"/>
      <c r="UUN23" s="418"/>
      <c r="UUO23" s="418"/>
      <c r="UUP23" s="418"/>
      <c r="UUQ23" s="418"/>
      <c r="UUR23" s="418"/>
      <c r="UUS23" s="418"/>
      <c r="UUT23" s="418"/>
      <c r="UUU23" s="418"/>
      <c r="UUV23" s="418"/>
      <c r="UUW23" s="418"/>
      <c r="UUX23" s="418"/>
      <c r="UUY23" s="418"/>
      <c r="UUZ23" s="418"/>
      <c r="UVA23" s="418"/>
      <c r="UVB23" s="418"/>
      <c r="UVC23" s="418"/>
      <c r="UVD23" s="418"/>
      <c r="UVE23" s="418"/>
      <c r="UVF23" s="418"/>
      <c r="UVG23" s="418"/>
      <c r="UVH23" s="418"/>
      <c r="UVI23" s="418"/>
      <c r="UVJ23" s="418"/>
      <c r="UVK23" s="418"/>
      <c r="UVL23" s="418"/>
      <c r="UVM23" s="418"/>
      <c r="UVN23" s="418"/>
      <c r="UVO23" s="418"/>
      <c r="UVP23" s="418"/>
      <c r="UVQ23" s="418"/>
      <c r="UVR23" s="418"/>
      <c r="UVS23" s="418"/>
      <c r="UVT23" s="418"/>
      <c r="UVU23" s="418"/>
      <c r="UVV23" s="418"/>
      <c r="UVW23" s="418"/>
      <c r="UVX23" s="418"/>
      <c r="UVY23" s="418"/>
      <c r="UVZ23" s="418"/>
      <c r="UWA23" s="418"/>
      <c r="UWB23" s="418"/>
      <c r="UWC23" s="418"/>
      <c r="UWD23" s="418"/>
      <c r="UWE23" s="418"/>
      <c r="UWF23" s="418"/>
      <c r="UWG23" s="418"/>
      <c r="UWH23" s="418"/>
      <c r="UWI23" s="418"/>
      <c r="UWJ23" s="418"/>
      <c r="UWK23" s="418"/>
      <c r="UWL23" s="418"/>
      <c r="UWM23" s="418"/>
      <c r="UWN23" s="418"/>
      <c r="UWO23" s="418"/>
      <c r="UWP23" s="418"/>
      <c r="UWQ23" s="418"/>
      <c r="UWR23" s="418"/>
      <c r="UWS23" s="418"/>
      <c r="UWT23" s="418"/>
      <c r="UWU23" s="418"/>
      <c r="UWV23" s="418"/>
      <c r="UWW23" s="418"/>
      <c r="UWX23" s="418"/>
      <c r="UWY23" s="418"/>
      <c r="UWZ23" s="418"/>
      <c r="UXA23" s="418"/>
      <c r="UXB23" s="418"/>
      <c r="UXC23" s="418"/>
      <c r="UXD23" s="418"/>
      <c r="UXE23" s="418"/>
      <c r="UXF23" s="418"/>
      <c r="UXG23" s="418"/>
      <c r="UXH23" s="418"/>
      <c r="UXI23" s="418"/>
      <c r="UXJ23" s="418"/>
      <c r="UXK23" s="418"/>
      <c r="UXL23" s="418"/>
      <c r="UXM23" s="418"/>
      <c r="UXN23" s="418"/>
      <c r="UXO23" s="418"/>
      <c r="UXP23" s="418"/>
      <c r="UXQ23" s="418"/>
      <c r="UXR23" s="418"/>
      <c r="UXS23" s="418"/>
      <c r="UXT23" s="418"/>
      <c r="UXU23" s="418"/>
      <c r="UXV23" s="418"/>
      <c r="UXW23" s="418"/>
      <c r="UXX23" s="418"/>
      <c r="UXY23" s="418"/>
      <c r="UXZ23" s="418"/>
      <c r="UYA23" s="418"/>
      <c r="UYB23" s="418"/>
      <c r="UYC23" s="418"/>
      <c r="UYD23" s="418"/>
      <c r="UYE23" s="418"/>
      <c r="UYF23" s="418"/>
      <c r="UYG23" s="418"/>
      <c r="UYH23" s="418"/>
      <c r="UYI23" s="418"/>
      <c r="UYJ23" s="418"/>
      <c r="UYK23" s="418"/>
      <c r="UYL23" s="418"/>
      <c r="UYM23" s="418"/>
      <c r="UYN23" s="418"/>
      <c r="UYO23" s="418"/>
      <c r="UYP23" s="418"/>
      <c r="UYQ23" s="418"/>
      <c r="UYR23" s="418"/>
      <c r="UYS23" s="418"/>
      <c r="UYT23" s="418"/>
      <c r="UYU23" s="418"/>
      <c r="UYV23" s="418"/>
      <c r="UYW23" s="418"/>
      <c r="UYX23" s="418"/>
      <c r="UYY23" s="418"/>
      <c r="UYZ23" s="418"/>
      <c r="UZA23" s="418"/>
      <c r="UZB23" s="418"/>
      <c r="UZC23" s="418"/>
      <c r="UZD23" s="418"/>
      <c r="UZE23" s="418"/>
      <c r="UZF23" s="418"/>
      <c r="UZG23" s="418"/>
      <c r="UZH23" s="418"/>
      <c r="UZI23" s="418"/>
      <c r="UZJ23" s="418"/>
      <c r="UZK23" s="418"/>
      <c r="UZL23" s="418"/>
      <c r="UZM23" s="418"/>
      <c r="UZN23" s="418"/>
      <c r="UZO23" s="418"/>
      <c r="UZP23" s="418"/>
      <c r="UZQ23" s="418"/>
      <c r="UZR23" s="418"/>
      <c r="UZS23" s="418"/>
      <c r="UZT23" s="418"/>
      <c r="UZU23" s="418"/>
      <c r="UZV23" s="418"/>
      <c r="UZW23" s="418"/>
      <c r="UZX23" s="418"/>
      <c r="UZY23" s="418"/>
      <c r="UZZ23" s="418"/>
      <c r="VAA23" s="418"/>
      <c r="VAB23" s="418"/>
      <c r="VAC23" s="418"/>
      <c r="VAD23" s="418"/>
      <c r="VAE23" s="418"/>
      <c r="VAF23" s="418"/>
      <c r="VAG23" s="418"/>
      <c r="VAH23" s="418"/>
      <c r="VAI23" s="418"/>
      <c r="VAJ23" s="418"/>
      <c r="VAK23" s="418"/>
      <c r="VAL23" s="418"/>
      <c r="VAM23" s="418"/>
      <c r="VAN23" s="418"/>
      <c r="VAO23" s="418"/>
      <c r="VAP23" s="418"/>
      <c r="VAQ23" s="418"/>
      <c r="VAR23" s="418"/>
      <c r="VAS23" s="418"/>
      <c r="VAT23" s="418"/>
      <c r="VAU23" s="418"/>
      <c r="VAV23" s="418"/>
      <c r="VAW23" s="418"/>
      <c r="VAX23" s="418"/>
      <c r="VAY23" s="418"/>
      <c r="VAZ23" s="418"/>
      <c r="VBA23" s="418"/>
      <c r="VBB23" s="418"/>
      <c r="VBC23" s="418"/>
      <c r="VBD23" s="418"/>
      <c r="VBE23" s="418"/>
      <c r="VBF23" s="418"/>
      <c r="VBG23" s="418"/>
      <c r="VBH23" s="418"/>
      <c r="VBI23" s="418"/>
      <c r="VBJ23" s="418"/>
      <c r="VBK23" s="418"/>
      <c r="VBL23" s="418"/>
      <c r="VBM23" s="418"/>
      <c r="VBN23" s="418"/>
      <c r="VBO23" s="418"/>
      <c r="VBP23" s="418"/>
      <c r="VBQ23" s="418"/>
      <c r="VBR23" s="418"/>
      <c r="VBS23" s="418"/>
      <c r="VBT23" s="418"/>
      <c r="VBU23" s="418"/>
      <c r="VBV23" s="418"/>
      <c r="VBW23" s="418"/>
      <c r="VBX23" s="418"/>
      <c r="VBY23" s="418"/>
      <c r="VBZ23" s="418"/>
      <c r="VCA23" s="418"/>
      <c r="VCB23" s="418"/>
      <c r="VCC23" s="418"/>
      <c r="VCD23" s="418"/>
      <c r="VCE23" s="418"/>
      <c r="VCF23" s="418"/>
      <c r="VCG23" s="418"/>
      <c r="VCH23" s="418"/>
      <c r="VCI23" s="418"/>
      <c r="VCJ23" s="418"/>
      <c r="VCK23" s="418"/>
      <c r="VCL23" s="418"/>
      <c r="VCM23" s="418"/>
      <c r="VCN23" s="418"/>
      <c r="VCO23" s="418"/>
      <c r="VCP23" s="418"/>
      <c r="VCQ23" s="418"/>
      <c r="VCR23" s="418"/>
      <c r="VCS23" s="418"/>
      <c r="VCT23" s="418"/>
      <c r="VCU23" s="418"/>
      <c r="VCV23" s="418"/>
      <c r="VCW23" s="418"/>
      <c r="VCX23" s="418"/>
      <c r="VCY23" s="418"/>
      <c r="VCZ23" s="418"/>
      <c r="VDA23" s="418"/>
      <c r="VDB23" s="418"/>
      <c r="VDC23" s="418"/>
      <c r="VDD23" s="418"/>
      <c r="VDE23" s="418"/>
      <c r="VDF23" s="418"/>
      <c r="VDG23" s="418"/>
      <c r="VDH23" s="418"/>
      <c r="VDI23" s="418"/>
      <c r="VDJ23" s="418"/>
      <c r="VDK23" s="418"/>
      <c r="VDL23" s="418"/>
      <c r="VDM23" s="418"/>
      <c r="VDN23" s="418"/>
      <c r="VDO23" s="418"/>
      <c r="VDP23" s="418"/>
      <c r="VDQ23" s="418"/>
      <c r="VDR23" s="418"/>
      <c r="VDS23" s="418"/>
      <c r="VDT23" s="418"/>
      <c r="VDU23" s="418"/>
      <c r="VDV23" s="418"/>
      <c r="VDW23" s="418"/>
      <c r="VDX23" s="418"/>
      <c r="VDY23" s="418"/>
      <c r="VDZ23" s="418"/>
      <c r="VEA23" s="418"/>
      <c r="VEB23" s="418"/>
      <c r="VEC23" s="418"/>
      <c r="VED23" s="418"/>
      <c r="VEE23" s="418"/>
      <c r="VEF23" s="418"/>
      <c r="VEG23" s="418"/>
      <c r="VEH23" s="418"/>
      <c r="VEI23" s="418"/>
      <c r="VEJ23" s="418"/>
      <c r="VEK23" s="418"/>
      <c r="VEL23" s="418"/>
      <c r="VEM23" s="418"/>
      <c r="VEN23" s="418"/>
      <c r="VEO23" s="418"/>
      <c r="VEP23" s="418"/>
      <c r="VEQ23" s="418"/>
      <c r="VER23" s="418"/>
      <c r="VES23" s="418"/>
      <c r="VET23" s="418"/>
      <c r="VEU23" s="418"/>
      <c r="VEV23" s="418"/>
      <c r="VEW23" s="418"/>
      <c r="VEX23" s="418"/>
      <c r="VEY23" s="418"/>
      <c r="VEZ23" s="418"/>
      <c r="VFA23" s="418"/>
      <c r="VFB23" s="418"/>
      <c r="VFC23" s="418"/>
      <c r="VFD23" s="418"/>
      <c r="VFE23" s="418"/>
      <c r="VFF23" s="418"/>
      <c r="VFG23" s="418"/>
      <c r="VFH23" s="418"/>
      <c r="VFI23" s="418"/>
      <c r="VFJ23" s="418"/>
      <c r="VFK23" s="418"/>
      <c r="VFL23" s="418"/>
      <c r="VFM23" s="418"/>
      <c r="VFN23" s="418"/>
      <c r="VFO23" s="418"/>
      <c r="VFP23" s="418"/>
      <c r="VFQ23" s="418"/>
      <c r="VFR23" s="418"/>
      <c r="VFS23" s="418"/>
      <c r="VFT23" s="418"/>
      <c r="VFU23" s="418"/>
      <c r="VFV23" s="418"/>
      <c r="VFW23" s="418"/>
      <c r="VFX23" s="418"/>
      <c r="VFY23" s="418"/>
      <c r="VFZ23" s="418"/>
      <c r="VGA23" s="418"/>
      <c r="VGB23" s="418"/>
      <c r="VGC23" s="418"/>
      <c r="VGD23" s="418"/>
      <c r="VGE23" s="418"/>
      <c r="VGF23" s="418"/>
      <c r="VGG23" s="418"/>
      <c r="VGH23" s="418"/>
      <c r="VGI23" s="418"/>
      <c r="VGJ23" s="418"/>
      <c r="VGK23" s="418"/>
      <c r="VGL23" s="418"/>
      <c r="VGM23" s="418"/>
      <c r="VGN23" s="418"/>
      <c r="VGO23" s="418"/>
      <c r="VGP23" s="418"/>
      <c r="VGQ23" s="418"/>
      <c r="VGR23" s="418"/>
      <c r="VGS23" s="418"/>
      <c r="VGT23" s="418"/>
      <c r="VGU23" s="418"/>
      <c r="VGV23" s="418"/>
      <c r="VGW23" s="418"/>
      <c r="VGX23" s="418"/>
      <c r="VGY23" s="418"/>
      <c r="VGZ23" s="418"/>
      <c r="VHA23" s="418"/>
      <c r="VHB23" s="418"/>
      <c r="VHC23" s="418"/>
      <c r="VHD23" s="418"/>
      <c r="VHE23" s="418"/>
      <c r="VHF23" s="418"/>
      <c r="VHG23" s="418"/>
      <c r="VHH23" s="418"/>
      <c r="VHI23" s="418"/>
      <c r="VHJ23" s="418"/>
      <c r="VHK23" s="418"/>
      <c r="VHL23" s="418"/>
      <c r="VHM23" s="418"/>
      <c r="VHN23" s="418"/>
      <c r="VHO23" s="418"/>
      <c r="VHP23" s="418"/>
      <c r="VHQ23" s="418"/>
      <c r="VHR23" s="418"/>
      <c r="VHS23" s="418"/>
      <c r="VHT23" s="418"/>
      <c r="VHU23" s="418"/>
      <c r="VHV23" s="418"/>
      <c r="VHW23" s="418"/>
      <c r="VHX23" s="418"/>
      <c r="VHY23" s="418"/>
      <c r="VHZ23" s="418"/>
      <c r="VIA23" s="418"/>
      <c r="VIB23" s="418"/>
      <c r="VIC23" s="418"/>
      <c r="VID23" s="418"/>
      <c r="VIE23" s="418"/>
      <c r="VIF23" s="418"/>
      <c r="VIG23" s="418"/>
      <c r="VIH23" s="418"/>
      <c r="VII23" s="418"/>
      <c r="VIJ23" s="418"/>
      <c r="VIK23" s="418"/>
      <c r="VIL23" s="418"/>
      <c r="VIM23" s="418"/>
      <c r="VIN23" s="418"/>
      <c r="VIO23" s="418"/>
      <c r="VIP23" s="418"/>
      <c r="VIQ23" s="418"/>
      <c r="VIR23" s="418"/>
      <c r="VIS23" s="418"/>
      <c r="VIT23" s="418"/>
      <c r="VIU23" s="418"/>
      <c r="VIV23" s="418"/>
      <c r="VIW23" s="418"/>
      <c r="VIX23" s="418"/>
      <c r="VIY23" s="418"/>
      <c r="VIZ23" s="418"/>
      <c r="VJA23" s="418"/>
      <c r="VJB23" s="418"/>
      <c r="VJC23" s="418"/>
      <c r="VJD23" s="418"/>
      <c r="VJE23" s="418"/>
      <c r="VJF23" s="418"/>
      <c r="VJG23" s="418"/>
      <c r="VJH23" s="418"/>
      <c r="VJI23" s="418"/>
      <c r="VJJ23" s="418"/>
      <c r="VJK23" s="418"/>
      <c r="VJL23" s="418"/>
      <c r="VJM23" s="418"/>
      <c r="VJN23" s="418"/>
      <c r="VJO23" s="418"/>
      <c r="VJP23" s="418"/>
      <c r="VJQ23" s="418"/>
      <c r="VJR23" s="418"/>
      <c r="VJS23" s="418"/>
      <c r="VJT23" s="418"/>
      <c r="VJU23" s="418"/>
      <c r="VJV23" s="418"/>
      <c r="VJW23" s="418"/>
      <c r="VJX23" s="418"/>
      <c r="VJY23" s="418"/>
      <c r="VJZ23" s="418"/>
      <c r="VKA23" s="418"/>
      <c r="VKB23" s="418"/>
      <c r="VKC23" s="418"/>
      <c r="VKD23" s="418"/>
      <c r="VKE23" s="418"/>
      <c r="VKF23" s="418"/>
      <c r="VKG23" s="418"/>
      <c r="VKH23" s="418"/>
      <c r="VKI23" s="418"/>
      <c r="VKJ23" s="418"/>
      <c r="VKK23" s="418"/>
      <c r="VKL23" s="418"/>
      <c r="VKM23" s="418"/>
      <c r="VKN23" s="418"/>
      <c r="VKO23" s="418"/>
      <c r="VKP23" s="418"/>
      <c r="VKQ23" s="418"/>
      <c r="VKR23" s="418"/>
      <c r="VKS23" s="418"/>
      <c r="VKT23" s="418"/>
      <c r="VKU23" s="418"/>
      <c r="VKV23" s="418"/>
      <c r="VKW23" s="418"/>
      <c r="VKX23" s="418"/>
      <c r="VKY23" s="418"/>
      <c r="VKZ23" s="418"/>
      <c r="VLA23" s="418"/>
      <c r="VLB23" s="418"/>
      <c r="VLC23" s="418"/>
      <c r="VLD23" s="418"/>
      <c r="VLE23" s="418"/>
      <c r="VLF23" s="418"/>
      <c r="VLG23" s="418"/>
      <c r="VLH23" s="418"/>
      <c r="VLI23" s="418"/>
      <c r="VLJ23" s="418"/>
      <c r="VLK23" s="418"/>
      <c r="VLL23" s="418"/>
      <c r="VLM23" s="418"/>
      <c r="VLN23" s="418"/>
      <c r="VLO23" s="418"/>
      <c r="VLP23" s="418"/>
      <c r="VLQ23" s="418"/>
      <c r="VLR23" s="418"/>
      <c r="VLS23" s="418"/>
      <c r="VLT23" s="418"/>
      <c r="VLU23" s="418"/>
      <c r="VLV23" s="418"/>
      <c r="VLW23" s="418"/>
      <c r="VLX23" s="418"/>
      <c r="VLY23" s="418"/>
      <c r="VLZ23" s="418"/>
      <c r="VMA23" s="418"/>
      <c r="VMB23" s="418"/>
      <c r="VMC23" s="418"/>
      <c r="VMD23" s="418"/>
      <c r="VME23" s="418"/>
      <c r="VMF23" s="418"/>
      <c r="VMG23" s="418"/>
      <c r="VMH23" s="418"/>
      <c r="VMI23" s="418"/>
      <c r="VMJ23" s="418"/>
      <c r="VMK23" s="418"/>
      <c r="VML23" s="418"/>
      <c r="VMM23" s="418"/>
      <c r="VMN23" s="418"/>
      <c r="VMO23" s="418"/>
      <c r="VMP23" s="418"/>
      <c r="VMQ23" s="418"/>
      <c r="VMR23" s="418"/>
      <c r="VMS23" s="418"/>
      <c r="VMT23" s="418"/>
      <c r="VMU23" s="418"/>
      <c r="VMV23" s="418"/>
      <c r="VMW23" s="418"/>
      <c r="VMX23" s="418"/>
      <c r="VMY23" s="418"/>
      <c r="VMZ23" s="418"/>
      <c r="VNA23" s="418"/>
      <c r="VNB23" s="418"/>
      <c r="VNC23" s="418"/>
      <c r="VND23" s="418"/>
      <c r="VNE23" s="418"/>
      <c r="VNF23" s="418"/>
      <c r="VNG23" s="418"/>
      <c r="VNH23" s="418"/>
      <c r="VNI23" s="418"/>
      <c r="VNJ23" s="418"/>
      <c r="VNK23" s="418"/>
      <c r="VNL23" s="418"/>
      <c r="VNM23" s="418"/>
      <c r="VNN23" s="418"/>
      <c r="VNO23" s="418"/>
      <c r="VNP23" s="418"/>
      <c r="VNQ23" s="418"/>
      <c r="VNR23" s="418"/>
      <c r="VNS23" s="418"/>
      <c r="VNT23" s="418"/>
      <c r="VNU23" s="418"/>
      <c r="VNV23" s="418"/>
      <c r="VNW23" s="418"/>
      <c r="VNX23" s="418"/>
      <c r="VNY23" s="418"/>
      <c r="VNZ23" s="418"/>
      <c r="VOA23" s="418"/>
      <c r="VOB23" s="418"/>
      <c r="VOC23" s="418"/>
      <c r="VOD23" s="418"/>
      <c r="VOE23" s="418"/>
      <c r="VOF23" s="418"/>
      <c r="VOG23" s="418"/>
      <c r="VOH23" s="418"/>
      <c r="VOI23" s="418"/>
      <c r="VOJ23" s="418"/>
      <c r="VOK23" s="418"/>
      <c r="VOL23" s="418"/>
      <c r="VOM23" s="418"/>
      <c r="VON23" s="418"/>
      <c r="VOO23" s="418"/>
      <c r="VOP23" s="418"/>
      <c r="VOQ23" s="418"/>
      <c r="VOR23" s="418"/>
      <c r="VOS23" s="418"/>
      <c r="VOT23" s="418"/>
      <c r="VOU23" s="418"/>
      <c r="VOV23" s="418"/>
      <c r="VOW23" s="418"/>
      <c r="VOX23" s="418"/>
      <c r="VOY23" s="418"/>
      <c r="VOZ23" s="418"/>
      <c r="VPA23" s="418"/>
      <c r="VPB23" s="418"/>
      <c r="VPC23" s="418"/>
      <c r="VPD23" s="418"/>
      <c r="VPE23" s="418"/>
      <c r="VPF23" s="418"/>
      <c r="VPG23" s="418"/>
      <c r="VPH23" s="418"/>
      <c r="VPI23" s="418"/>
      <c r="VPJ23" s="418"/>
      <c r="VPK23" s="418"/>
      <c r="VPL23" s="418"/>
      <c r="VPM23" s="418"/>
      <c r="VPN23" s="418"/>
      <c r="VPO23" s="418"/>
      <c r="VPP23" s="418"/>
      <c r="VPQ23" s="418"/>
      <c r="VPR23" s="418"/>
      <c r="VPS23" s="418"/>
      <c r="VPT23" s="418"/>
      <c r="VPU23" s="418"/>
      <c r="VPV23" s="418"/>
      <c r="VPW23" s="418"/>
      <c r="VPX23" s="418"/>
      <c r="VPY23" s="418"/>
      <c r="VPZ23" s="418"/>
      <c r="VQA23" s="418"/>
      <c r="VQB23" s="418"/>
      <c r="VQC23" s="418"/>
      <c r="VQD23" s="418"/>
      <c r="VQE23" s="418"/>
      <c r="VQF23" s="418"/>
      <c r="VQG23" s="418"/>
      <c r="VQH23" s="418"/>
      <c r="VQI23" s="418"/>
      <c r="VQJ23" s="418"/>
      <c r="VQK23" s="418"/>
      <c r="VQL23" s="418"/>
      <c r="VQM23" s="418"/>
      <c r="VQN23" s="418"/>
      <c r="VQO23" s="418"/>
      <c r="VQP23" s="418"/>
      <c r="VQQ23" s="418"/>
      <c r="VQR23" s="418"/>
      <c r="VQS23" s="418"/>
      <c r="VQT23" s="418"/>
      <c r="VQU23" s="418"/>
      <c r="VQV23" s="418"/>
      <c r="VQW23" s="418"/>
      <c r="VQX23" s="418"/>
      <c r="VQY23" s="418"/>
      <c r="VQZ23" s="418"/>
      <c r="VRA23" s="418"/>
      <c r="VRB23" s="418"/>
      <c r="VRC23" s="418"/>
      <c r="VRD23" s="418"/>
      <c r="VRE23" s="418"/>
      <c r="VRF23" s="418"/>
      <c r="VRG23" s="418"/>
      <c r="VRH23" s="418"/>
      <c r="VRI23" s="418"/>
      <c r="VRJ23" s="418"/>
      <c r="VRK23" s="418"/>
      <c r="VRL23" s="418"/>
      <c r="VRM23" s="418"/>
      <c r="VRN23" s="418"/>
      <c r="VRO23" s="418"/>
      <c r="VRP23" s="418"/>
      <c r="VRQ23" s="418"/>
      <c r="VRR23" s="418"/>
      <c r="VRS23" s="418"/>
      <c r="VRT23" s="418"/>
      <c r="VRU23" s="418"/>
      <c r="VRV23" s="418"/>
      <c r="VRW23" s="418"/>
      <c r="VRX23" s="418"/>
      <c r="VRY23" s="418"/>
      <c r="VRZ23" s="418"/>
      <c r="VSA23" s="418"/>
      <c r="VSB23" s="418"/>
      <c r="VSC23" s="418"/>
      <c r="VSD23" s="418"/>
      <c r="VSE23" s="418"/>
      <c r="VSF23" s="418"/>
      <c r="VSG23" s="418"/>
      <c r="VSH23" s="418"/>
      <c r="VSI23" s="418"/>
      <c r="VSJ23" s="418"/>
      <c r="VSK23" s="418"/>
      <c r="VSL23" s="418"/>
      <c r="VSM23" s="418"/>
      <c r="VSN23" s="418"/>
      <c r="VSO23" s="418"/>
      <c r="VSP23" s="418"/>
      <c r="VSQ23" s="418"/>
      <c r="VSR23" s="418"/>
      <c r="VSS23" s="418"/>
      <c r="VST23" s="418"/>
      <c r="VSU23" s="418"/>
      <c r="VSV23" s="418"/>
      <c r="VSW23" s="418"/>
      <c r="VSX23" s="418"/>
      <c r="VSY23" s="418"/>
      <c r="VSZ23" s="418"/>
      <c r="VTA23" s="418"/>
      <c r="VTB23" s="418"/>
      <c r="VTC23" s="418"/>
      <c r="VTD23" s="418"/>
      <c r="VTE23" s="418"/>
      <c r="VTF23" s="418"/>
      <c r="VTG23" s="418"/>
      <c r="VTH23" s="418"/>
      <c r="VTI23" s="418"/>
      <c r="VTJ23" s="418"/>
      <c r="VTK23" s="418"/>
      <c r="VTL23" s="418"/>
      <c r="VTM23" s="418"/>
      <c r="VTN23" s="418"/>
      <c r="VTO23" s="418"/>
      <c r="VTP23" s="418"/>
      <c r="VTQ23" s="418"/>
      <c r="VTR23" s="418"/>
      <c r="VTS23" s="418"/>
      <c r="VTT23" s="418"/>
      <c r="VTU23" s="418"/>
      <c r="VTV23" s="418"/>
      <c r="VTW23" s="418"/>
      <c r="VTX23" s="418"/>
      <c r="VTY23" s="418"/>
      <c r="VTZ23" s="418"/>
      <c r="VUA23" s="418"/>
      <c r="VUB23" s="418"/>
      <c r="VUC23" s="418"/>
      <c r="VUD23" s="418"/>
      <c r="VUE23" s="418"/>
      <c r="VUF23" s="418"/>
      <c r="VUG23" s="418"/>
      <c r="VUH23" s="418"/>
      <c r="VUI23" s="418"/>
      <c r="VUJ23" s="418"/>
      <c r="VUK23" s="418"/>
      <c r="VUL23" s="418"/>
      <c r="VUM23" s="418"/>
      <c r="VUN23" s="418"/>
      <c r="VUO23" s="418"/>
      <c r="VUP23" s="418"/>
      <c r="VUQ23" s="418"/>
      <c r="VUR23" s="418"/>
      <c r="VUS23" s="418"/>
      <c r="VUT23" s="418"/>
      <c r="VUU23" s="418"/>
      <c r="VUV23" s="418"/>
      <c r="VUW23" s="418"/>
      <c r="VUX23" s="418"/>
      <c r="VUY23" s="418"/>
      <c r="VUZ23" s="418"/>
      <c r="VVA23" s="418"/>
      <c r="VVB23" s="418"/>
      <c r="VVC23" s="418"/>
      <c r="VVD23" s="418"/>
      <c r="VVE23" s="418"/>
      <c r="VVF23" s="418"/>
      <c r="VVG23" s="418"/>
      <c r="VVH23" s="418"/>
      <c r="VVI23" s="418"/>
      <c r="VVJ23" s="418"/>
      <c r="VVK23" s="418"/>
      <c r="VVL23" s="418"/>
      <c r="VVM23" s="418"/>
      <c r="VVN23" s="418"/>
      <c r="VVO23" s="418"/>
      <c r="VVP23" s="418"/>
      <c r="VVQ23" s="418"/>
      <c r="VVR23" s="418"/>
      <c r="VVS23" s="418"/>
      <c r="VVT23" s="418"/>
      <c r="VVU23" s="418"/>
      <c r="VVV23" s="418"/>
      <c r="VVW23" s="418"/>
      <c r="VVX23" s="418"/>
      <c r="VVY23" s="418"/>
      <c r="VVZ23" s="418"/>
      <c r="VWA23" s="418"/>
      <c r="VWB23" s="418"/>
      <c r="VWC23" s="418"/>
      <c r="VWD23" s="418"/>
      <c r="VWE23" s="418"/>
      <c r="VWF23" s="418"/>
      <c r="VWG23" s="418"/>
      <c r="VWH23" s="418"/>
      <c r="VWI23" s="418"/>
      <c r="VWJ23" s="418"/>
      <c r="VWK23" s="418"/>
      <c r="VWL23" s="418"/>
      <c r="VWM23" s="418"/>
      <c r="VWN23" s="418"/>
      <c r="VWO23" s="418"/>
      <c r="VWP23" s="418"/>
      <c r="VWQ23" s="418"/>
      <c r="VWR23" s="418"/>
      <c r="VWS23" s="418"/>
      <c r="VWT23" s="418"/>
      <c r="VWU23" s="418"/>
      <c r="VWV23" s="418"/>
      <c r="VWW23" s="418"/>
      <c r="VWX23" s="418"/>
      <c r="VWY23" s="418"/>
      <c r="VWZ23" s="418"/>
      <c r="VXA23" s="418"/>
      <c r="VXB23" s="418"/>
      <c r="VXC23" s="418"/>
      <c r="VXD23" s="418"/>
      <c r="VXE23" s="418"/>
      <c r="VXF23" s="418"/>
      <c r="VXG23" s="418"/>
      <c r="VXH23" s="418"/>
      <c r="VXI23" s="418"/>
      <c r="VXJ23" s="418"/>
      <c r="VXK23" s="418"/>
      <c r="VXL23" s="418"/>
      <c r="VXM23" s="418"/>
      <c r="VXN23" s="418"/>
      <c r="VXO23" s="418"/>
      <c r="VXP23" s="418"/>
      <c r="VXQ23" s="418"/>
      <c r="VXR23" s="418"/>
      <c r="VXS23" s="418"/>
      <c r="VXT23" s="418"/>
      <c r="VXU23" s="418"/>
      <c r="VXV23" s="418"/>
      <c r="VXW23" s="418"/>
      <c r="VXX23" s="418"/>
      <c r="VXY23" s="418"/>
      <c r="VXZ23" s="418"/>
      <c r="VYA23" s="418"/>
      <c r="VYB23" s="418"/>
      <c r="VYC23" s="418"/>
      <c r="VYD23" s="418"/>
      <c r="VYE23" s="418"/>
      <c r="VYF23" s="418"/>
      <c r="VYG23" s="418"/>
      <c r="VYH23" s="418"/>
      <c r="VYI23" s="418"/>
      <c r="VYJ23" s="418"/>
      <c r="VYK23" s="418"/>
      <c r="VYL23" s="418"/>
      <c r="VYM23" s="418"/>
      <c r="VYN23" s="418"/>
      <c r="VYO23" s="418"/>
      <c r="VYP23" s="418"/>
      <c r="VYQ23" s="418"/>
      <c r="VYR23" s="418"/>
      <c r="VYS23" s="418"/>
      <c r="VYT23" s="418"/>
      <c r="VYU23" s="418"/>
      <c r="VYV23" s="418"/>
      <c r="VYW23" s="418"/>
      <c r="VYX23" s="418"/>
      <c r="VYY23" s="418"/>
      <c r="VYZ23" s="418"/>
      <c r="VZA23" s="418"/>
      <c r="VZB23" s="418"/>
      <c r="VZC23" s="418"/>
      <c r="VZD23" s="418"/>
      <c r="VZE23" s="418"/>
      <c r="VZF23" s="418"/>
      <c r="VZG23" s="418"/>
      <c r="VZH23" s="418"/>
      <c r="VZI23" s="418"/>
      <c r="VZJ23" s="418"/>
      <c r="VZK23" s="418"/>
      <c r="VZL23" s="418"/>
      <c r="VZM23" s="418"/>
      <c r="VZN23" s="418"/>
      <c r="VZO23" s="418"/>
      <c r="VZP23" s="418"/>
      <c r="VZQ23" s="418"/>
      <c r="VZR23" s="418"/>
      <c r="VZS23" s="418"/>
      <c r="VZT23" s="418"/>
      <c r="VZU23" s="418"/>
      <c r="VZV23" s="418"/>
      <c r="VZW23" s="418"/>
      <c r="VZX23" s="418"/>
      <c r="VZY23" s="418"/>
      <c r="VZZ23" s="418"/>
      <c r="WAA23" s="418"/>
      <c r="WAB23" s="418"/>
      <c r="WAC23" s="418"/>
      <c r="WAD23" s="418"/>
      <c r="WAE23" s="418"/>
      <c r="WAF23" s="418"/>
      <c r="WAG23" s="418"/>
      <c r="WAH23" s="418"/>
      <c r="WAI23" s="418"/>
      <c r="WAJ23" s="418"/>
      <c r="WAK23" s="418"/>
      <c r="WAL23" s="418"/>
      <c r="WAM23" s="418"/>
      <c r="WAN23" s="418"/>
      <c r="WAO23" s="418"/>
      <c r="WAP23" s="418"/>
      <c r="WAQ23" s="418"/>
      <c r="WAR23" s="418"/>
      <c r="WAS23" s="418"/>
      <c r="WAT23" s="418"/>
      <c r="WAU23" s="418"/>
      <c r="WAV23" s="418"/>
      <c r="WAW23" s="418"/>
      <c r="WAX23" s="418"/>
      <c r="WAY23" s="418"/>
      <c r="WAZ23" s="418"/>
      <c r="WBA23" s="418"/>
      <c r="WBB23" s="418"/>
      <c r="WBC23" s="418"/>
      <c r="WBD23" s="418"/>
      <c r="WBE23" s="418"/>
      <c r="WBF23" s="418"/>
      <c r="WBG23" s="418"/>
      <c r="WBH23" s="418"/>
      <c r="WBI23" s="418"/>
      <c r="WBJ23" s="418"/>
      <c r="WBK23" s="418"/>
      <c r="WBL23" s="418"/>
      <c r="WBM23" s="418"/>
      <c r="WBN23" s="418"/>
      <c r="WBO23" s="418"/>
      <c r="WBP23" s="418"/>
      <c r="WBQ23" s="418"/>
      <c r="WBR23" s="418"/>
      <c r="WBS23" s="418"/>
      <c r="WBT23" s="418"/>
      <c r="WBU23" s="418"/>
      <c r="WBV23" s="418"/>
      <c r="WBW23" s="418"/>
      <c r="WBX23" s="418"/>
      <c r="WBY23" s="418"/>
      <c r="WBZ23" s="418"/>
      <c r="WCA23" s="418"/>
      <c r="WCB23" s="418"/>
      <c r="WCC23" s="418"/>
      <c r="WCD23" s="418"/>
      <c r="WCE23" s="418"/>
      <c r="WCF23" s="418"/>
      <c r="WCG23" s="418"/>
      <c r="WCH23" s="418"/>
      <c r="WCI23" s="418"/>
      <c r="WCJ23" s="418"/>
      <c r="WCK23" s="418"/>
      <c r="WCL23" s="418"/>
      <c r="WCM23" s="418"/>
      <c r="WCN23" s="418"/>
      <c r="WCO23" s="418"/>
      <c r="WCP23" s="418"/>
      <c r="WCQ23" s="418"/>
      <c r="WCR23" s="418"/>
      <c r="WCS23" s="418"/>
      <c r="WCT23" s="418"/>
      <c r="WCU23" s="418"/>
      <c r="WCV23" s="418"/>
      <c r="WCW23" s="418"/>
      <c r="WCX23" s="418"/>
      <c r="WCY23" s="418"/>
      <c r="WCZ23" s="418"/>
      <c r="WDA23" s="418"/>
      <c r="WDB23" s="418"/>
      <c r="WDC23" s="418"/>
      <c r="WDD23" s="418"/>
      <c r="WDE23" s="418"/>
      <c r="WDF23" s="418"/>
      <c r="WDG23" s="418"/>
      <c r="WDH23" s="418"/>
      <c r="WDI23" s="418"/>
      <c r="WDJ23" s="418"/>
      <c r="WDK23" s="418"/>
      <c r="WDL23" s="418"/>
      <c r="WDM23" s="418"/>
      <c r="WDN23" s="418"/>
      <c r="WDO23" s="418"/>
      <c r="WDP23" s="418"/>
      <c r="WDQ23" s="418"/>
      <c r="WDR23" s="418"/>
      <c r="WDS23" s="418"/>
      <c r="WDT23" s="418"/>
      <c r="WDU23" s="418"/>
      <c r="WDV23" s="418"/>
      <c r="WDW23" s="418"/>
      <c r="WDX23" s="418"/>
      <c r="WDY23" s="418"/>
      <c r="WDZ23" s="418"/>
      <c r="WEA23" s="418"/>
      <c r="WEB23" s="418"/>
      <c r="WEC23" s="418"/>
      <c r="WED23" s="418"/>
      <c r="WEE23" s="418"/>
      <c r="WEF23" s="418"/>
      <c r="WEG23" s="418"/>
      <c r="WEH23" s="418"/>
      <c r="WEI23" s="418"/>
      <c r="WEJ23" s="418"/>
      <c r="WEK23" s="418"/>
      <c r="WEL23" s="418"/>
      <c r="WEM23" s="418"/>
      <c r="WEN23" s="418"/>
      <c r="WEO23" s="418"/>
      <c r="WEP23" s="418"/>
      <c r="WEQ23" s="418"/>
      <c r="WER23" s="418"/>
      <c r="WES23" s="418"/>
      <c r="WET23" s="418"/>
      <c r="WEU23" s="418"/>
      <c r="WEV23" s="418"/>
      <c r="WEW23" s="418"/>
      <c r="WEX23" s="418"/>
      <c r="WEY23" s="418"/>
      <c r="WEZ23" s="418"/>
      <c r="WFA23" s="418"/>
      <c r="WFB23" s="418"/>
      <c r="WFC23" s="418"/>
      <c r="WFD23" s="418"/>
      <c r="WFE23" s="418"/>
      <c r="WFF23" s="418"/>
      <c r="WFG23" s="418"/>
      <c r="WFH23" s="418"/>
      <c r="WFI23" s="418"/>
      <c r="WFJ23" s="418"/>
      <c r="WFK23" s="418"/>
      <c r="WFL23" s="418"/>
      <c r="WFM23" s="418"/>
      <c r="WFN23" s="418"/>
      <c r="WFO23" s="418"/>
      <c r="WFP23" s="418"/>
      <c r="WFQ23" s="418"/>
      <c r="WFR23" s="418"/>
      <c r="WFS23" s="418"/>
      <c r="WFT23" s="418"/>
      <c r="WFU23" s="418"/>
      <c r="WFV23" s="418"/>
      <c r="WFW23" s="418"/>
      <c r="WFX23" s="418"/>
      <c r="WFY23" s="418"/>
      <c r="WFZ23" s="418"/>
      <c r="WGA23" s="418"/>
      <c r="WGB23" s="418"/>
      <c r="WGC23" s="418"/>
      <c r="WGD23" s="418"/>
      <c r="WGE23" s="418"/>
      <c r="WGF23" s="418"/>
      <c r="WGG23" s="418"/>
      <c r="WGH23" s="418"/>
      <c r="WGI23" s="418"/>
      <c r="WGJ23" s="418"/>
      <c r="WGK23" s="418"/>
      <c r="WGL23" s="418"/>
      <c r="WGM23" s="418"/>
      <c r="WGN23" s="418"/>
      <c r="WGO23" s="418"/>
      <c r="WGP23" s="418"/>
      <c r="WGQ23" s="418"/>
      <c r="WGR23" s="418"/>
      <c r="WGS23" s="418"/>
      <c r="WGT23" s="418"/>
      <c r="WGU23" s="418"/>
      <c r="WGV23" s="418"/>
      <c r="WGW23" s="418"/>
      <c r="WGX23" s="418"/>
      <c r="WGY23" s="418"/>
      <c r="WGZ23" s="418"/>
      <c r="WHA23" s="418"/>
      <c r="WHB23" s="418"/>
      <c r="WHC23" s="418"/>
      <c r="WHD23" s="418"/>
      <c r="WHE23" s="418"/>
      <c r="WHF23" s="418"/>
      <c r="WHG23" s="418"/>
      <c r="WHH23" s="418"/>
      <c r="WHI23" s="418"/>
      <c r="WHJ23" s="418"/>
      <c r="WHK23" s="418"/>
      <c r="WHL23" s="418"/>
      <c r="WHM23" s="418"/>
      <c r="WHN23" s="418"/>
      <c r="WHO23" s="418"/>
      <c r="WHP23" s="418"/>
      <c r="WHQ23" s="418"/>
      <c r="WHR23" s="418"/>
      <c r="WHS23" s="418"/>
      <c r="WHT23" s="418"/>
      <c r="WHU23" s="418"/>
      <c r="WHV23" s="418"/>
      <c r="WHW23" s="418"/>
      <c r="WHX23" s="418"/>
      <c r="WHY23" s="418"/>
      <c r="WHZ23" s="418"/>
      <c r="WIA23" s="418"/>
      <c r="WIB23" s="418"/>
      <c r="WIC23" s="418"/>
      <c r="WID23" s="418"/>
      <c r="WIE23" s="418"/>
      <c r="WIF23" s="418"/>
      <c r="WIG23" s="418"/>
      <c r="WIH23" s="418"/>
      <c r="WII23" s="418"/>
      <c r="WIJ23" s="418"/>
      <c r="WIK23" s="418"/>
      <c r="WIL23" s="418"/>
      <c r="WIM23" s="418"/>
      <c r="WIN23" s="418"/>
      <c r="WIO23" s="418"/>
      <c r="WIP23" s="418"/>
      <c r="WIQ23" s="418"/>
      <c r="WIR23" s="418"/>
      <c r="WIS23" s="418"/>
      <c r="WIT23" s="418"/>
      <c r="WIU23" s="418"/>
      <c r="WIV23" s="418"/>
      <c r="WIW23" s="418"/>
      <c r="WIX23" s="418"/>
      <c r="WIY23" s="418"/>
      <c r="WIZ23" s="418"/>
      <c r="WJA23" s="418"/>
      <c r="WJB23" s="418"/>
      <c r="WJC23" s="418"/>
      <c r="WJD23" s="418"/>
      <c r="WJE23" s="418"/>
      <c r="WJF23" s="418"/>
      <c r="WJG23" s="418"/>
      <c r="WJH23" s="418"/>
      <c r="WJI23" s="418"/>
      <c r="WJJ23" s="418"/>
      <c r="WJK23" s="418"/>
      <c r="WJL23" s="418"/>
      <c r="WJM23" s="418"/>
      <c r="WJN23" s="418"/>
      <c r="WJO23" s="418"/>
      <c r="WJP23" s="418"/>
      <c r="WJQ23" s="418"/>
      <c r="WJR23" s="418"/>
      <c r="WJS23" s="418"/>
      <c r="WJT23" s="418"/>
      <c r="WJU23" s="418"/>
      <c r="WJV23" s="418"/>
      <c r="WJW23" s="418"/>
      <c r="WJX23" s="418"/>
      <c r="WJY23" s="418"/>
      <c r="WJZ23" s="418"/>
      <c r="WKA23" s="418"/>
      <c r="WKB23" s="418"/>
      <c r="WKC23" s="418"/>
      <c r="WKD23" s="418"/>
      <c r="WKE23" s="418"/>
      <c r="WKF23" s="418"/>
      <c r="WKG23" s="418"/>
      <c r="WKH23" s="418"/>
      <c r="WKI23" s="418"/>
      <c r="WKJ23" s="418"/>
      <c r="WKK23" s="418"/>
      <c r="WKL23" s="418"/>
      <c r="WKM23" s="418"/>
      <c r="WKN23" s="418"/>
      <c r="WKO23" s="418"/>
      <c r="WKP23" s="418"/>
      <c r="WKQ23" s="418"/>
      <c r="WKR23" s="418"/>
      <c r="WKS23" s="418"/>
      <c r="WKT23" s="418"/>
      <c r="WKU23" s="418"/>
      <c r="WKV23" s="418"/>
      <c r="WKW23" s="418"/>
      <c r="WKX23" s="418"/>
      <c r="WKY23" s="418"/>
      <c r="WKZ23" s="418"/>
      <c r="WLA23" s="418"/>
      <c r="WLB23" s="418"/>
      <c r="WLC23" s="418"/>
      <c r="WLD23" s="418"/>
      <c r="WLE23" s="418"/>
      <c r="WLF23" s="418"/>
      <c r="WLG23" s="418"/>
      <c r="WLH23" s="418"/>
      <c r="WLI23" s="418"/>
      <c r="WLJ23" s="418"/>
      <c r="WLK23" s="418"/>
      <c r="WLL23" s="418"/>
      <c r="WLM23" s="418"/>
      <c r="WLN23" s="418"/>
      <c r="WLO23" s="418"/>
      <c r="WLP23" s="418"/>
      <c r="WLQ23" s="418"/>
      <c r="WLR23" s="418"/>
      <c r="WLS23" s="418"/>
      <c r="WLT23" s="418"/>
      <c r="WLU23" s="418"/>
      <c r="WLV23" s="418"/>
      <c r="WLW23" s="418"/>
      <c r="WLX23" s="418"/>
      <c r="WLY23" s="418"/>
      <c r="WLZ23" s="418"/>
      <c r="WMA23" s="418"/>
      <c r="WMB23" s="418"/>
      <c r="WMC23" s="418"/>
      <c r="WMD23" s="418"/>
      <c r="WME23" s="418"/>
      <c r="WMF23" s="418"/>
      <c r="WMG23" s="418"/>
      <c r="WMH23" s="418"/>
      <c r="WMI23" s="418"/>
      <c r="WMJ23" s="418"/>
      <c r="WMK23" s="418"/>
      <c r="WML23" s="418"/>
      <c r="WMM23" s="418"/>
      <c r="WMN23" s="418"/>
      <c r="WMO23" s="418"/>
      <c r="WMP23" s="418"/>
      <c r="WMQ23" s="418"/>
      <c r="WMR23" s="418"/>
      <c r="WMS23" s="418"/>
      <c r="WMT23" s="418"/>
      <c r="WMU23" s="418"/>
      <c r="WMV23" s="418"/>
      <c r="WMW23" s="418"/>
      <c r="WMX23" s="418"/>
      <c r="WMY23" s="418"/>
      <c r="WMZ23" s="418"/>
      <c r="WNA23" s="418"/>
      <c r="WNB23" s="418"/>
      <c r="WNC23" s="418"/>
      <c r="WND23" s="418"/>
      <c r="WNE23" s="418"/>
      <c r="WNF23" s="418"/>
      <c r="WNG23" s="418"/>
      <c r="WNH23" s="418"/>
      <c r="WNI23" s="418"/>
      <c r="WNJ23" s="418"/>
      <c r="WNK23" s="418"/>
      <c r="WNL23" s="418"/>
      <c r="WNM23" s="418"/>
      <c r="WNN23" s="418"/>
      <c r="WNO23" s="418"/>
      <c r="WNP23" s="418"/>
      <c r="WNQ23" s="418"/>
      <c r="WNR23" s="418"/>
      <c r="WNS23" s="418"/>
      <c r="WNT23" s="418"/>
      <c r="WNU23" s="418"/>
      <c r="WNV23" s="418"/>
      <c r="WNW23" s="418"/>
      <c r="WNX23" s="418"/>
      <c r="WNY23" s="418"/>
      <c r="WNZ23" s="418"/>
      <c r="WOA23" s="418"/>
      <c r="WOB23" s="418"/>
      <c r="WOC23" s="418"/>
      <c r="WOD23" s="418"/>
      <c r="WOE23" s="418"/>
      <c r="WOF23" s="418"/>
      <c r="WOG23" s="418"/>
      <c r="WOH23" s="418"/>
      <c r="WOI23" s="418"/>
      <c r="WOJ23" s="418"/>
      <c r="WOK23" s="418"/>
      <c r="WOL23" s="418"/>
      <c r="WOM23" s="418"/>
      <c r="WON23" s="418"/>
      <c r="WOO23" s="418"/>
      <c r="WOP23" s="418"/>
      <c r="WOQ23" s="418"/>
      <c r="WOR23" s="418"/>
      <c r="WOS23" s="418"/>
      <c r="WOT23" s="418"/>
      <c r="WOU23" s="418"/>
      <c r="WOV23" s="418"/>
      <c r="WOW23" s="418"/>
      <c r="WOX23" s="418"/>
      <c r="WOY23" s="418"/>
      <c r="WOZ23" s="418"/>
      <c r="WPA23" s="418"/>
      <c r="WPB23" s="418"/>
      <c r="WPC23" s="418"/>
      <c r="WPD23" s="418"/>
      <c r="WPE23" s="418"/>
      <c r="WPF23" s="418"/>
      <c r="WPG23" s="418"/>
      <c r="WPH23" s="418"/>
      <c r="WPI23" s="418"/>
      <c r="WPJ23" s="418"/>
      <c r="WPK23" s="418"/>
      <c r="WPL23" s="418"/>
      <c r="WPM23" s="418"/>
      <c r="WPN23" s="418"/>
      <c r="WPO23" s="418"/>
      <c r="WPP23" s="418"/>
      <c r="WPQ23" s="418"/>
      <c r="WPR23" s="418"/>
      <c r="WPS23" s="418"/>
      <c r="WPT23" s="418"/>
      <c r="WPU23" s="418"/>
      <c r="WPV23" s="418"/>
      <c r="WPW23" s="418"/>
      <c r="WPX23" s="418"/>
      <c r="WPY23" s="418"/>
      <c r="WPZ23" s="418"/>
      <c r="WQA23" s="418"/>
      <c r="WQB23" s="418"/>
      <c r="WQC23" s="418"/>
      <c r="WQD23" s="418"/>
      <c r="WQE23" s="418"/>
      <c r="WQF23" s="418"/>
      <c r="WQG23" s="418"/>
      <c r="WQH23" s="418"/>
      <c r="WQI23" s="418"/>
      <c r="WQJ23" s="418"/>
      <c r="WQK23" s="418"/>
      <c r="WQL23" s="418"/>
      <c r="WQM23" s="418"/>
      <c r="WQN23" s="418"/>
      <c r="WQO23" s="418"/>
      <c r="WQP23" s="418"/>
      <c r="WQQ23" s="418"/>
      <c r="WQR23" s="418"/>
      <c r="WQS23" s="418"/>
      <c r="WQT23" s="418"/>
      <c r="WQU23" s="418"/>
      <c r="WQV23" s="418"/>
      <c r="WQW23" s="418"/>
      <c r="WQX23" s="418"/>
      <c r="WQY23" s="418"/>
      <c r="WQZ23" s="418"/>
      <c r="WRA23" s="418"/>
      <c r="WRB23" s="418"/>
      <c r="WRC23" s="418"/>
      <c r="WRD23" s="418"/>
      <c r="WRE23" s="418"/>
      <c r="WRF23" s="418"/>
      <c r="WRG23" s="418"/>
      <c r="WRH23" s="418"/>
      <c r="WRI23" s="418"/>
      <c r="WRJ23" s="418"/>
      <c r="WRK23" s="418"/>
      <c r="WRL23" s="418"/>
      <c r="WRM23" s="418"/>
      <c r="WRN23" s="418"/>
      <c r="WRO23" s="418"/>
      <c r="WRP23" s="418"/>
      <c r="WRQ23" s="418"/>
      <c r="WRR23" s="418"/>
      <c r="WRS23" s="418"/>
      <c r="WRT23" s="418"/>
      <c r="WRU23" s="418"/>
      <c r="WRV23" s="418"/>
      <c r="WRW23" s="418"/>
      <c r="WRX23" s="418"/>
      <c r="WRY23" s="418"/>
      <c r="WRZ23" s="418"/>
      <c r="WSA23" s="418"/>
      <c r="WSB23" s="418"/>
      <c r="WSC23" s="418"/>
      <c r="WSD23" s="418"/>
      <c r="WSE23" s="418"/>
      <c r="WSF23" s="418"/>
      <c r="WSG23" s="418"/>
      <c r="WSH23" s="418"/>
      <c r="WSI23" s="418"/>
      <c r="WSJ23" s="418"/>
      <c r="WSK23" s="418"/>
      <c r="WSL23" s="418"/>
      <c r="WSM23" s="418"/>
      <c r="WSN23" s="418"/>
      <c r="WSO23" s="418"/>
      <c r="WSP23" s="418"/>
      <c r="WSQ23" s="418"/>
      <c r="WSR23" s="418"/>
      <c r="WSS23" s="418"/>
      <c r="WST23" s="418"/>
      <c r="WSU23" s="418"/>
      <c r="WSV23" s="418"/>
      <c r="WSW23" s="418"/>
      <c r="WSX23" s="418"/>
      <c r="WSY23" s="418"/>
      <c r="WSZ23" s="418"/>
      <c r="WTA23" s="418"/>
      <c r="WTB23" s="418"/>
      <c r="WTC23" s="418"/>
      <c r="WTD23" s="418"/>
      <c r="WTE23" s="418"/>
      <c r="WTF23" s="418"/>
      <c r="WTG23" s="418"/>
      <c r="WTH23" s="418"/>
      <c r="WTI23" s="418"/>
      <c r="WTJ23" s="418"/>
      <c r="WTK23" s="418"/>
      <c r="WTL23" s="418"/>
      <c r="WTM23" s="418"/>
      <c r="WTN23" s="418"/>
      <c r="WTO23" s="418"/>
      <c r="WTP23" s="418"/>
      <c r="WTQ23" s="418"/>
      <c r="WTR23" s="418"/>
      <c r="WTS23" s="418"/>
      <c r="WTT23" s="418"/>
      <c r="WTU23" s="418"/>
      <c r="WTV23" s="418"/>
      <c r="WTW23" s="418"/>
      <c r="WTX23" s="418"/>
      <c r="WTY23" s="418"/>
      <c r="WTZ23" s="418"/>
      <c r="WUA23" s="418"/>
      <c r="WUB23" s="418"/>
      <c r="WUC23" s="418"/>
      <c r="WUD23" s="418"/>
      <c r="WUE23" s="418"/>
      <c r="WUF23" s="418"/>
      <c r="WUG23" s="418"/>
      <c r="WUH23" s="418"/>
      <c r="WUI23" s="418"/>
      <c r="WUJ23" s="418"/>
      <c r="WUK23" s="418"/>
      <c r="WUL23" s="418"/>
      <c r="WUM23" s="418"/>
      <c r="WUN23" s="418"/>
      <c r="WUO23" s="418"/>
      <c r="WUP23" s="418"/>
      <c r="WUQ23" s="418"/>
      <c r="WUR23" s="418"/>
      <c r="WUS23" s="418"/>
      <c r="WUT23" s="418"/>
      <c r="WUU23" s="418"/>
      <c r="WUV23" s="418"/>
      <c r="WUW23" s="418"/>
      <c r="WUX23" s="418"/>
      <c r="WUY23" s="418"/>
      <c r="WUZ23" s="418"/>
      <c r="WVA23" s="418"/>
      <c r="WVB23" s="418"/>
      <c r="WVC23" s="418"/>
      <c r="WVD23" s="418"/>
      <c r="WVE23" s="418"/>
      <c r="WVF23" s="418"/>
      <c r="WVG23" s="418"/>
      <c r="WVH23" s="418"/>
      <c r="WVI23" s="418"/>
      <c r="WVJ23" s="418"/>
      <c r="WVK23" s="418"/>
      <c r="WVL23" s="418"/>
      <c r="WVM23" s="418"/>
      <c r="WVN23" s="418"/>
      <c r="WVO23" s="418"/>
      <c r="WVP23" s="418"/>
      <c r="WVQ23" s="418"/>
      <c r="WVR23" s="418"/>
      <c r="WVS23" s="418"/>
      <c r="WVT23" s="418"/>
      <c r="WVU23" s="418"/>
      <c r="WVV23" s="418"/>
      <c r="WVW23" s="418"/>
      <c r="WVX23" s="418"/>
      <c r="WVY23" s="418"/>
      <c r="WVZ23" s="418"/>
      <c r="WWA23" s="418"/>
      <c r="WWB23" s="418"/>
      <c r="WWC23" s="418"/>
      <c r="WWD23" s="418"/>
      <c r="WWE23" s="418"/>
      <c r="WWF23" s="418"/>
      <c r="WWG23" s="418"/>
      <c r="WWH23" s="418"/>
      <c r="WWI23" s="418"/>
      <c r="WWJ23" s="418"/>
      <c r="WWK23" s="418"/>
      <c r="WWL23" s="418"/>
      <c r="WWM23" s="418"/>
      <c r="WWN23" s="418"/>
      <c r="WWO23" s="418"/>
      <c r="WWP23" s="418"/>
      <c r="WWQ23" s="418"/>
      <c r="WWR23" s="418"/>
      <c r="WWS23" s="418"/>
      <c r="WWT23" s="418"/>
      <c r="WWU23" s="418"/>
      <c r="WWV23" s="418"/>
      <c r="WWW23" s="418"/>
      <c r="WWX23" s="418"/>
      <c r="WWY23" s="418"/>
      <c r="WWZ23" s="418"/>
      <c r="WXA23" s="418"/>
      <c r="WXB23" s="418"/>
      <c r="WXC23" s="418"/>
      <c r="WXD23" s="418"/>
      <c r="WXE23" s="418"/>
      <c r="WXF23" s="418"/>
      <c r="WXG23" s="418"/>
      <c r="WXH23" s="418"/>
      <c r="WXI23" s="418"/>
      <c r="WXJ23" s="418"/>
      <c r="WXK23" s="418"/>
      <c r="WXL23" s="418"/>
      <c r="WXM23" s="418"/>
      <c r="WXN23" s="418"/>
      <c r="WXO23" s="418"/>
      <c r="WXP23" s="418"/>
      <c r="WXQ23" s="418"/>
      <c r="WXR23" s="418"/>
      <c r="WXS23" s="418"/>
      <c r="WXT23" s="418"/>
      <c r="WXU23" s="418"/>
      <c r="WXV23" s="418"/>
      <c r="WXW23" s="418"/>
      <c r="WXX23" s="418"/>
      <c r="WXY23" s="418"/>
      <c r="WXZ23" s="418"/>
      <c r="WYA23" s="418"/>
      <c r="WYB23" s="418"/>
      <c r="WYC23" s="418"/>
      <c r="WYD23" s="418"/>
      <c r="WYE23" s="418"/>
      <c r="WYF23" s="418"/>
      <c r="WYG23" s="418"/>
      <c r="WYH23" s="418"/>
      <c r="WYI23" s="418"/>
      <c r="WYJ23" s="418"/>
      <c r="WYK23" s="418"/>
      <c r="WYL23" s="418"/>
      <c r="WYM23" s="418"/>
      <c r="WYN23" s="418"/>
      <c r="WYO23" s="418"/>
      <c r="WYP23" s="418"/>
      <c r="WYQ23" s="418"/>
      <c r="WYR23" s="418"/>
      <c r="WYS23" s="418"/>
      <c r="WYT23" s="418"/>
      <c r="WYU23" s="418"/>
      <c r="WYV23" s="418"/>
      <c r="WYW23" s="418"/>
      <c r="WYX23" s="418"/>
      <c r="WYY23" s="418"/>
      <c r="WYZ23" s="418"/>
      <c r="WZA23" s="418"/>
      <c r="WZB23" s="418"/>
      <c r="WZC23" s="418"/>
      <c r="WZD23" s="418"/>
      <c r="WZE23" s="418"/>
      <c r="WZF23" s="418"/>
      <c r="WZG23" s="418"/>
      <c r="WZH23" s="418"/>
      <c r="WZI23" s="418"/>
      <c r="WZJ23" s="418"/>
      <c r="WZK23" s="418"/>
      <c r="WZL23" s="418"/>
      <c r="WZM23" s="418"/>
      <c r="WZN23" s="418"/>
      <c r="WZO23" s="418"/>
      <c r="WZP23" s="418"/>
      <c r="WZQ23" s="418"/>
      <c r="WZR23" s="418"/>
      <c r="WZS23" s="418"/>
      <c r="WZT23" s="418"/>
      <c r="WZU23" s="418"/>
      <c r="WZV23" s="418"/>
      <c r="WZW23" s="418"/>
      <c r="WZX23" s="418"/>
      <c r="WZY23" s="418"/>
      <c r="WZZ23" s="418"/>
      <c r="XAA23" s="418"/>
      <c r="XAB23" s="418"/>
      <c r="XAC23" s="418"/>
      <c r="XAD23" s="418"/>
      <c r="XAE23" s="418"/>
      <c r="XAF23" s="418"/>
      <c r="XAG23" s="418"/>
      <c r="XAH23" s="418"/>
      <c r="XAI23" s="418"/>
      <c r="XAJ23" s="418"/>
      <c r="XAK23" s="418"/>
      <c r="XAL23" s="418"/>
      <c r="XAM23" s="418"/>
      <c r="XAN23" s="418"/>
      <c r="XAO23" s="418"/>
      <c r="XAP23" s="418"/>
      <c r="XAQ23" s="418"/>
      <c r="XAR23" s="418"/>
      <c r="XAS23" s="418"/>
      <c r="XAT23" s="418"/>
      <c r="XAU23" s="418"/>
      <c r="XAV23" s="418"/>
      <c r="XAW23" s="418"/>
      <c r="XAX23" s="418"/>
      <c r="XAY23" s="418"/>
      <c r="XAZ23" s="418"/>
      <c r="XBA23" s="418"/>
      <c r="XBB23" s="418"/>
      <c r="XBC23" s="418"/>
      <c r="XBD23" s="418"/>
      <c r="XBE23" s="418"/>
      <c r="XBF23" s="418"/>
      <c r="XBG23" s="418"/>
      <c r="XBH23" s="418"/>
      <c r="XBI23" s="418"/>
      <c r="XBJ23" s="418"/>
      <c r="XBK23" s="418"/>
      <c r="XBL23" s="418"/>
      <c r="XBM23" s="418"/>
      <c r="XBN23" s="418"/>
      <c r="XBO23" s="418"/>
      <c r="XBP23" s="418"/>
      <c r="XBQ23" s="418"/>
      <c r="XBR23" s="418"/>
      <c r="XBS23" s="418"/>
      <c r="XBT23" s="418"/>
      <c r="XBU23" s="418"/>
      <c r="XBV23" s="418"/>
      <c r="XBW23" s="418"/>
      <c r="XBX23" s="418"/>
      <c r="XBY23" s="418"/>
      <c r="XBZ23" s="418"/>
      <c r="XCA23" s="418"/>
      <c r="XCB23" s="418"/>
      <c r="XCC23" s="418"/>
      <c r="XCD23" s="418"/>
      <c r="XCE23" s="418"/>
      <c r="XCF23" s="418"/>
      <c r="XCG23" s="418"/>
      <c r="XCH23" s="418"/>
      <c r="XCI23" s="418"/>
      <c r="XCJ23" s="418"/>
      <c r="XCK23" s="418"/>
      <c r="XCL23" s="418"/>
      <c r="XCM23" s="418"/>
      <c r="XCN23" s="418"/>
      <c r="XCO23" s="418"/>
      <c r="XCP23" s="418"/>
      <c r="XCQ23" s="418"/>
      <c r="XCR23" s="418"/>
      <c r="XCS23" s="418"/>
      <c r="XCT23" s="418"/>
      <c r="XCU23" s="418"/>
      <c r="XCV23" s="418"/>
      <c r="XCW23" s="418"/>
      <c r="XCX23" s="418"/>
      <c r="XCY23" s="418"/>
      <c r="XCZ23" s="418"/>
      <c r="XDA23" s="418"/>
      <c r="XDB23" s="418"/>
      <c r="XDC23" s="418"/>
      <c r="XDD23" s="418"/>
      <c r="XDE23" s="418"/>
      <c r="XDF23" s="418"/>
      <c r="XDG23" s="418"/>
      <c r="XDH23" s="418"/>
      <c r="XDI23" s="418"/>
      <c r="XDJ23" s="418"/>
      <c r="XDK23" s="418"/>
      <c r="XDL23" s="418"/>
      <c r="XDM23" s="418"/>
      <c r="XDN23" s="418"/>
      <c r="XDO23" s="418"/>
      <c r="XDP23" s="418"/>
      <c r="XDQ23" s="418"/>
      <c r="XDR23" s="418"/>
      <c r="XDS23" s="418"/>
      <c r="XDT23" s="418"/>
      <c r="XDU23" s="418"/>
      <c r="XDV23" s="418"/>
      <c r="XDW23" s="418"/>
      <c r="XDX23" s="418"/>
      <c r="XDY23" s="418"/>
      <c r="XDZ23" s="418"/>
      <c r="XEA23" s="418"/>
      <c r="XEB23" s="418"/>
      <c r="XEC23" s="418"/>
      <c r="XED23" s="418"/>
      <c r="XEE23" s="418"/>
      <c r="XEF23" s="418"/>
      <c r="XEG23" s="418"/>
      <c r="XEH23" s="418"/>
      <c r="XEI23" s="418"/>
      <c r="XEJ23" s="418"/>
      <c r="XEK23" s="418"/>
      <c r="XEL23" s="418"/>
      <c r="XEM23" s="418"/>
      <c r="XEN23" s="418"/>
      <c r="XEO23" s="418"/>
      <c r="XEP23" s="418"/>
      <c r="XEQ23" s="418"/>
      <c r="XER23" s="418"/>
      <c r="XES23" s="418"/>
      <c r="XET23" s="418"/>
      <c r="XEU23" s="418"/>
      <c r="XEV23" s="418"/>
      <c r="XEW23" s="418"/>
      <c r="XEX23" s="418"/>
      <c r="XEY23" s="418"/>
      <c r="XEZ23" s="418"/>
      <c r="XFA23" s="418"/>
      <c r="XFB23" s="418"/>
      <c r="XFC23" s="418"/>
      <c r="XFD23" s="418"/>
    </row>
    <row r="24" spans="1:16384" s="376" customFormat="1" ht="15" x14ac:dyDescent="0.2">
      <c r="A24" s="419" t="s">
        <v>924</v>
      </c>
      <c r="B24" s="419"/>
      <c r="C24" s="419"/>
      <c r="D24" s="419"/>
      <c r="E24" s="419"/>
      <c r="F24" s="419"/>
      <c r="G24" s="419"/>
      <c r="H24" s="419"/>
      <c r="I24" s="419"/>
      <c r="J24" s="419"/>
      <c r="K24" s="418"/>
      <c r="L24" s="418"/>
      <c r="M24" s="418"/>
      <c r="N24" s="418"/>
      <c r="O24" s="418"/>
      <c r="P24" s="418"/>
      <c r="Q24" s="418"/>
      <c r="R24" s="418"/>
      <c r="S24" s="418"/>
      <c r="T24" s="418"/>
      <c r="U24" s="418"/>
      <c r="V24" s="418"/>
      <c r="W24" s="418"/>
      <c r="X24" s="418"/>
      <c r="Y24" s="418"/>
      <c r="Z24" s="418"/>
      <c r="AA24" s="418"/>
      <c r="AB24" s="418"/>
      <c r="AC24" s="418"/>
      <c r="AD24" s="418"/>
      <c r="AE24" s="418"/>
      <c r="AF24" s="418"/>
      <c r="AG24" s="418"/>
      <c r="AH24" s="418"/>
      <c r="AI24" s="418"/>
      <c r="AJ24" s="418"/>
      <c r="AK24" s="418"/>
      <c r="AL24" s="418"/>
      <c r="AM24" s="418"/>
      <c r="AN24" s="418"/>
      <c r="AO24" s="418"/>
      <c r="AP24" s="418"/>
      <c r="AQ24" s="418"/>
      <c r="AR24" s="418"/>
      <c r="AS24" s="418"/>
      <c r="AT24" s="418"/>
      <c r="AU24" s="418"/>
      <c r="AV24" s="418"/>
      <c r="AW24" s="418"/>
      <c r="AX24" s="418"/>
      <c r="AY24" s="418"/>
      <c r="AZ24" s="418"/>
      <c r="BA24" s="418"/>
      <c r="BB24" s="418"/>
      <c r="BC24" s="418"/>
      <c r="BD24" s="418"/>
      <c r="BE24" s="418"/>
      <c r="BF24" s="418"/>
      <c r="BG24" s="418"/>
      <c r="BH24" s="418"/>
      <c r="BI24" s="418"/>
      <c r="BJ24" s="418"/>
      <c r="BK24" s="418"/>
      <c r="BL24" s="418"/>
      <c r="BM24" s="418"/>
      <c r="BN24" s="418"/>
      <c r="BO24" s="418"/>
      <c r="BP24" s="418"/>
      <c r="BQ24" s="418"/>
      <c r="BR24" s="418"/>
      <c r="BS24" s="418"/>
      <c r="BT24" s="418"/>
      <c r="BU24" s="418"/>
      <c r="BV24" s="418"/>
      <c r="BW24" s="418"/>
      <c r="BX24" s="418"/>
      <c r="BY24" s="418"/>
      <c r="BZ24" s="418"/>
      <c r="CA24" s="418"/>
      <c r="CB24" s="418"/>
      <c r="CC24" s="418"/>
      <c r="CD24" s="418"/>
      <c r="CE24" s="418"/>
      <c r="CF24" s="418"/>
      <c r="CG24" s="418"/>
      <c r="CH24" s="418"/>
      <c r="CI24" s="418"/>
      <c r="CJ24" s="418"/>
      <c r="CK24" s="418"/>
      <c r="CL24" s="418"/>
      <c r="CM24" s="418"/>
      <c r="CN24" s="418"/>
      <c r="CO24" s="418"/>
      <c r="CP24" s="418"/>
      <c r="CQ24" s="418"/>
      <c r="CR24" s="418"/>
      <c r="CS24" s="418"/>
      <c r="CT24" s="418"/>
      <c r="CU24" s="418"/>
      <c r="CV24" s="418"/>
      <c r="CW24" s="418"/>
      <c r="CX24" s="418"/>
      <c r="CY24" s="418"/>
      <c r="CZ24" s="418"/>
      <c r="DA24" s="418"/>
      <c r="DB24" s="418"/>
      <c r="DC24" s="418"/>
      <c r="DD24" s="418"/>
      <c r="DE24" s="418"/>
      <c r="DF24" s="418"/>
      <c r="DG24" s="418"/>
      <c r="DH24" s="418"/>
      <c r="DI24" s="418"/>
      <c r="DJ24" s="418"/>
      <c r="DK24" s="418"/>
      <c r="DL24" s="418"/>
      <c r="DM24" s="418"/>
      <c r="DN24" s="418"/>
      <c r="DO24" s="418"/>
      <c r="DP24" s="418"/>
      <c r="DQ24" s="418"/>
      <c r="DR24" s="418"/>
      <c r="DS24" s="418"/>
      <c r="DT24" s="418"/>
      <c r="DU24" s="418"/>
      <c r="DV24" s="418"/>
      <c r="DW24" s="418"/>
      <c r="DX24" s="418"/>
      <c r="DY24" s="418"/>
      <c r="DZ24" s="418"/>
      <c r="EA24" s="418"/>
      <c r="EB24" s="418"/>
      <c r="EC24" s="418"/>
      <c r="ED24" s="418"/>
      <c r="EE24" s="418"/>
      <c r="EF24" s="418"/>
      <c r="EG24" s="418"/>
      <c r="EH24" s="418"/>
      <c r="EI24" s="418"/>
      <c r="EJ24" s="418"/>
      <c r="EK24" s="418"/>
      <c r="EL24" s="418"/>
      <c r="EM24" s="418"/>
      <c r="EN24" s="418"/>
      <c r="EO24" s="418"/>
      <c r="EP24" s="418"/>
      <c r="EQ24" s="418"/>
      <c r="ER24" s="418"/>
      <c r="ES24" s="418"/>
      <c r="ET24" s="418"/>
      <c r="EU24" s="418"/>
      <c r="EV24" s="418"/>
      <c r="EW24" s="418"/>
      <c r="EX24" s="418"/>
      <c r="EY24" s="418"/>
      <c r="EZ24" s="418"/>
      <c r="FA24" s="418"/>
      <c r="FB24" s="418"/>
      <c r="FC24" s="418"/>
      <c r="FD24" s="418"/>
      <c r="FE24" s="418"/>
      <c r="FF24" s="418"/>
      <c r="FG24" s="418"/>
      <c r="FH24" s="418"/>
      <c r="FI24" s="418"/>
      <c r="FJ24" s="418"/>
      <c r="FK24" s="418"/>
      <c r="FL24" s="418"/>
      <c r="FM24" s="418"/>
      <c r="FN24" s="418"/>
      <c r="FO24" s="418"/>
      <c r="FP24" s="418"/>
      <c r="FQ24" s="418"/>
      <c r="FR24" s="418"/>
      <c r="FS24" s="418"/>
      <c r="FT24" s="418"/>
      <c r="FU24" s="418"/>
      <c r="FV24" s="418"/>
      <c r="FW24" s="418"/>
      <c r="FX24" s="418"/>
      <c r="FY24" s="418"/>
      <c r="FZ24" s="418"/>
      <c r="GA24" s="418"/>
      <c r="GB24" s="418"/>
      <c r="GC24" s="418"/>
      <c r="GD24" s="418"/>
      <c r="GE24" s="418"/>
      <c r="GF24" s="418"/>
      <c r="GG24" s="418"/>
      <c r="GH24" s="418"/>
      <c r="GI24" s="418"/>
      <c r="GJ24" s="418"/>
      <c r="GK24" s="418"/>
      <c r="GL24" s="418"/>
      <c r="GM24" s="418"/>
      <c r="GN24" s="418"/>
      <c r="GO24" s="418"/>
      <c r="GP24" s="418"/>
      <c r="GQ24" s="418"/>
      <c r="GR24" s="418"/>
      <c r="GS24" s="418"/>
      <c r="GT24" s="418"/>
      <c r="GU24" s="418"/>
      <c r="GV24" s="418"/>
      <c r="GW24" s="418"/>
      <c r="GX24" s="418"/>
      <c r="GY24" s="418"/>
      <c r="GZ24" s="418"/>
      <c r="HA24" s="418"/>
      <c r="HB24" s="418"/>
      <c r="HC24" s="418"/>
      <c r="HD24" s="418"/>
      <c r="HE24" s="418"/>
      <c r="HF24" s="418"/>
      <c r="HG24" s="418"/>
      <c r="HH24" s="418"/>
      <c r="HI24" s="418"/>
      <c r="HJ24" s="418"/>
      <c r="HK24" s="418"/>
      <c r="HL24" s="418"/>
      <c r="HM24" s="418"/>
      <c r="HN24" s="418"/>
      <c r="HO24" s="418"/>
      <c r="HP24" s="418"/>
      <c r="HQ24" s="418"/>
      <c r="HR24" s="418"/>
      <c r="HS24" s="418"/>
      <c r="HT24" s="418"/>
      <c r="HU24" s="418"/>
      <c r="HV24" s="418"/>
      <c r="HW24" s="418"/>
      <c r="HX24" s="418"/>
      <c r="HY24" s="418"/>
      <c r="HZ24" s="418"/>
      <c r="IA24" s="418"/>
      <c r="IB24" s="418"/>
      <c r="IC24" s="418"/>
      <c r="ID24" s="418"/>
      <c r="IE24" s="418"/>
      <c r="IF24" s="418"/>
      <c r="IG24" s="418"/>
      <c r="IH24" s="418"/>
      <c r="II24" s="418"/>
      <c r="IJ24" s="418"/>
      <c r="IK24" s="418"/>
      <c r="IL24" s="418"/>
      <c r="IM24" s="418"/>
      <c r="IN24" s="418"/>
      <c r="IO24" s="418"/>
      <c r="IP24" s="418"/>
      <c r="IQ24" s="418"/>
      <c r="IR24" s="418"/>
      <c r="IS24" s="418"/>
      <c r="IT24" s="418"/>
      <c r="IU24" s="418"/>
      <c r="IV24" s="418"/>
      <c r="IW24" s="418"/>
      <c r="IX24" s="418"/>
      <c r="IY24" s="418"/>
      <c r="IZ24" s="418"/>
      <c r="JA24" s="418"/>
      <c r="JB24" s="418"/>
      <c r="JC24" s="418"/>
      <c r="JD24" s="418"/>
      <c r="JE24" s="418"/>
      <c r="JF24" s="418"/>
      <c r="JG24" s="418"/>
      <c r="JH24" s="418"/>
      <c r="JI24" s="418"/>
      <c r="JJ24" s="418"/>
      <c r="JK24" s="418"/>
      <c r="JL24" s="418"/>
      <c r="JM24" s="418"/>
      <c r="JN24" s="418"/>
      <c r="JO24" s="418"/>
      <c r="JP24" s="418"/>
      <c r="JQ24" s="418"/>
      <c r="JR24" s="418"/>
      <c r="JS24" s="418"/>
      <c r="JT24" s="418"/>
      <c r="JU24" s="418"/>
      <c r="JV24" s="418"/>
      <c r="JW24" s="418"/>
      <c r="JX24" s="418"/>
      <c r="JY24" s="418"/>
      <c r="JZ24" s="418"/>
      <c r="KA24" s="418"/>
      <c r="KB24" s="418"/>
      <c r="KC24" s="418"/>
      <c r="KD24" s="418"/>
      <c r="KE24" s="418"/>
      <c r="KF24" s="418"/>
      <c r="KG24" s="418"/>
      <c r="KH24" s="418"/>
      <c r="KI24" s="418"/>
      <c r="KJ24" s="418"/>
      <c r="KK24" s="418"/>
      <c r="KL24" s="418"/>
      <c r="KM24" s="418"/>
      <c r="KN24" s="418"/>
      <c r="KO24" s="418"/>
      <c r="KP24" s="418"/>
      <c r="KQ24" s="418"/>
      <c r="KR24" s="418"/>
      <c r="KS24" s="418"/>
      <c r="KT24" s="418"/>
      <c r="KU24" s="418"/>
      <c r="KV24" s="418"/>
      <c r="KW24" s="418"/>
      <c r="KX24" s="418"/>
      <c r="KY24" s="418"/>
      <c r="KZ24" s="418"/>
      <c r="LA24" s="418"/>
      <c r="LB24" s="418"/>
      <c r="LC24" s="418"/>
      <c r="LD24" s="418"/>
      <c r="LE24" s="418"/>
      <c r="LF24" s="418"/>
      <c r="LG24" s="418"/>
      <c r="LH24" s="418"/>
      <c r="LI24" s="418"/>
      <c r="LJ24" s="418"/>
      <c r="LK24" s="418"/>
      <c r="LL24" s="418"/>
      <c r="LM24" s="418"/>
      <c r="LN24" s="418"/>
      <c r="LO24" s="418"/>
      <c r="LP24" s="418"/>
      <c r="LQ24" s="418"/>
      <c r="LR24" s="418"/>
      <c r="LS24" s="418"/>
      <c r="LT24" s="418"/>
      <c r="LU24" s="418"/>
      <c r="LV24" s="418"/>
      <c r="LW24" s="418"/>
      <c r="LX24" s="418"/>
      <c r="LY24" s="418"/>
      <c r="LZ24" s="418"/>
      <c r="MA24" s="418"/>
      <c r="MB24" s="418"/>
      <c r="MC24" s="418"/>
      <c r="MD24" s="418"/>
      <c r="ME24" s="418"/>
      <c r="MF24" s="418"/>
      <c r="MG24" s="418"/>
      <c r="MH24" s="418"/>
      <c r="MI24" s="418"/>
      <c r="MJ24" s="418"/>
      <c r="MK24" s="418"/>
      <c r="ML24" s="418"/>
      <c r="MM24" s="418"/>
      <c r="MN24" s="418"/>
      <c r="MO24" s="418"/>
      <c r="MP24" s="418"/>
      <c r="MQ24" s="418"/>
      <c r="MR24" s="418"/>
      <c r="MS24" s="418"/>
      <c r="MT24" s="418"/>
      <c r="MU24" s="418"/>
      <c r="MV24" s="418"/>
      <c r="MW24" s="418"/>
      <c r="MX24" s="418"/>
      <c r="MY24" s="418"/>
      <c r="MZ24" s="418"/>
      <c r="NA24" s="418"/>
      <c r="NB24" s="418"/>
      <c r="NC24" s="418"/>
      <c r="ND24" s="418"/>
      <c r="NE24" s="418"/>
      <c r="NF24" s="418"/>
      <c r="NG24" s="418"/>
      <c r="NH24" s="418"/>
      <c r="NI24" s="418"/>
      <c r="NJ24" s="418"/>
      <c r="NK24" s="418"/>
      <c r="NL24" s="418"/>
      <c r="NM24" s="418"/>
      <c r="NN24" s="418"/>
      <c r="NO24" s="418"/>
      <c r="NP24" s="418"/>
      <c r="NQ24" s="418"/>
      <c r="NR24" s="418"/>
      <c r="NS24" s="418"/>
      <c r="NT24" s="418"/>
      <c r="NU24" s="418"/>
      <c r="NV24" s="418"/>
      <c r="NW24" s="418"/>
      <c r="NX24" s="418"/>
      <c r="NY24" s="418"/>
      <c r="NZ24" s="418"/>
      <c r="OA24" s="418"/>
      <c r="OB24" s="418"/>
      <c r="OC24" s="418"/>
      <c r="OD24" s="418"/>
      <c r="OE24" s="418"/>
      <c r="OF24" s="418"/>
      <c r="OG24" s="418"/>
      <c r="OH24" s="418"/>
      <c r="OI24" s="418"/>
      <c r="OJ24" s="418"/>
      <c r="OK24" s="418"/>
      <c r="OL24" s="418"/>
      <c r="OM24" s="418"/>
      <c r="ON24" s="418"/>
      <c r="OO24" s="418"/>
      <c r="OP24" s="418"/>
      <c r="OQ24" s="418"/>
      <c r="OR24" s="418"/>
      <c r="OS24" s="418"/>
      <c r="OT24" s="418"/>
      <c r="OU24" s="418"/>
      <c r="OV24" s="418"/>
      <c r="OW24" s="418"/>
      <c r="OX24" s="418"/>
      <c r="OY24" s="418"/>
      <c r="OZ24" s="418"/>
      <c r="PA24" s="418"/>
      <c r="PB24" s="418"/>
      <c r="PC24" s="418"/>
      <c r="PD24" s="418"/>
      <c r="PE24" s="418"/>
      <c r="PF24" s="418"/>
      <c r="PG24" s="418"/>
      <c r="PH24" s="418"/>
      <c r="PI24" s="418"/>
      <c r="PJ24" s="418"/>
      <c r="PK24" s="418"/>
      <c r="PL24" s="418"/>
      <c r="PM24" s="418"/>
      <c r="PN24" s="418"/>
      <c r="PO24" s="418"/>
      <c r="PP24" s="418"/>
      <c r="PQ24" s="418"/>
      <c r="PR24" s="418"/>
      <c r="PS24" s="418"/>
      <c r="PT24" s="418"/>
      <c r="PU24" s="418"/>
      <c r="PV24" s="418"/>
      <c r="PW24" s="418"/>
      <c r="PX24" s="418"/>
      <c r="PY24" s="418"/>
      <c r="PZ24" s="418"/>
      <c r="QA24" s="418"/>
      <c r="QB24" s="418"/>
      <c r="QC24" s="418"/>
      <c r="QD24" s="418"/>
      <c r="QE24" s="418"/>
      <c r="QF24" s="418"/>
      <c r="QG24" s="418"/>
      <c r="QH24" s="418"/>
      <c r="QI24" s="418"/>
      <c r="QJ24" s="418"/>
      <c r="QK24" s="418"/>
      <c r="QL24" s="418"/>
      <c r="QM24" s="418"/>
      <c r="QN24" s="418"/>
      <c r="QO24" s="418"/>
      <c r="QP24" s="418"/>
      <c r="QQ24" s="418"/>
      <c r="QR24" s="418"/>
      <c r="QS24" s="418"/>
      <c r="QT24" s="418"/>
      <c r="QU24" s="418"/>
      <c r="QV24" s="418"/>
      <c r="QW24" s="418"/>
      <c r="QX24" s="418"/>
      <c r="QY24" s="418"/>
      <c r="QZ24" s="418"/>
      <c r="RA24" s="418"/>
      <c r="RB24" s="418"/>
      <c r="RC24" s="418"/>
      <c r="RD24" s="418"/>
      <c r="RE24" s="418"/>
      <c r="RF24" s="418"/>
      <c r="RG24" s="418"/>
      <c r="RH24" s="418"/>
      <c r="RI24" s="418"/>
      <c r="RJ24" s="418"/>
      <c r="RK24" s="418"/>
      <c r="RL24" s="418"/>
      <c r="RM24" s="418"/>
      <c r="RN24" s="418"/>
      <c r="RO24" s="418"/>
      <c r="RP24" s="418"/>
      <c r="RQ24" s="418"/>
      <c r="RR24" s="418"/>
      <c r="RS24" s="418"/>
      <c r="RT24" s="418"/>
      <c r="RU24" s="418"/>
      <c r="RV24" s="418"/>
      <c r="RW24" s="418"/>
      <c r="RX24" s="418"/>
      <c r="RY24" s="418"/>
      <c r="RZ24" s="418"/>
      <c r="SA24" s="418"/>
      <c r="SB24" s="418"/>
      <c r="SC24" s="418"/>
      <c r="SD24" s="418"/>
      <c r="SE24" s="418"/>
      <c r="SF24" s="418"/>
      <c r="SG24" s="418"/>
      <c r="SH24" s="418"/>
      <c r="SI24" s="418"/>
      <c r="SJ24" s="418"/>
      <c r="SK24" s="418"/>
      <c r="SL24" s="418"/>
      <c r="SM24" s="418"/>
      <c r="SN24" s="418"/>
      <c r="SO24" s="418"/>
      <c r="SP24" s="418"/>
      <c r="SQ24" s="418"/>
      <c r="SR24" s="418"/>
      <c r="SS24" s="418"/>
      <c r="ST24" s="418"/>
      <c r="SU24" s="418"/>
      <c r="SV24" s="418"/>
      <c r="SW24" s="418"/>
      <c r="SX24" s="418"/>
      <c r="SY24" s="418"/>
      <c r="SZ24" s="418"/>
      <c r="TA24" s="418"/>
      <c r="TB24" s="418"/>
      <c r="TC24" s="418"/>
      <c r="TD24" s="418"/>
      <c r="TE24" s="418"/>
      <c r="TF24" s="418"/>
      <c r="TG24" s="418"/>
      <c r="TH24" s="418"/>
      <c r="TI24" s="418"/>
      <c r="TJ24" s="418"/>
      <c r="TK24" s="418"/>
      <c r="TL24" s="418"/>
      <c r="TM24" s="418"/>
      <c r="TN24" s="418"/>
      <c r="TO24" s="418"/>
      <c r="TP24" s="418"/>
      <c r="TQ24" s="418"/>
      <c r="TR24" s="418"/>
      <c r="TS24" s="418"/>
      <c r="TT24" s="418"/>
      <c r="TU24" s="418"/>
      <c r="TV24" s="418"/>
      <c r="TW24" s="418"/>
      <c r="TX24" s="418"/>
      <c r="TY24" s="418"/>
      <c r="TZ24" s="418"/>
      <c r="UA24" s="418"/>
      <c r="UB24" s="418"/>
      <c r="UC24" s="418"/>
      <c r="UD24" s="418"/>
      <c r="UE24" s="418"/>
      <c r="UF24" s="418"/>
      <c r="UG24" s="418"/>
      <c r="UH24" s="418"/>
      <c r="UI24" s="418"/>
      <c r="UJ24" s="418"/>
      <c r="UK24" s="418"/>
      <c r="UL24" s="418"/>
      <c r="UM24" s="418"/>
      <c r="UN24" s="418"/>
      <c r="UO24" s="418"/>
      <c r="UP24" s="418"/>
      <c r="UQ24" s="418"/>
      <c r="UR24" s="418"/>
      <c r="US24" s="418"/>
      <c r="UT24" s="418"/>
      <c r="UU24" s="418"/>
      <c r="UV24" s="418"/>
      <c r="UW24" s="418"/>
      <c r="UX24" s="418"/>
      <c r="UY24" s="418"/>
      <c r="UZ24" s="418"/>
      <c r="VA24" s="418"/>
      <c r="VB24" s="418"/>
      <c r="VC24" s="418"/>
      <c r="VD24" s="418"/>
      <c r="VE24" s="418"/>
      <c r="VF24" s="418"/>
      <c r="VG24" s="418"/>
      <c r="VH24" s="418"/>
      <c r="VI24" s="418"/>
      <c r="VJ24" s="418"/>
      <c r="VK24" s="418"/>
      <c r="VL24" s="418"/>
      <c r="VM24" s="418"/>
      <c r="VN24" s="418"/>
      <c r="VO24" s="418"/>
      <c r="VP24" s="418"/>
      <c r="VQ24" s="418"/>
      <c r="VR24" s="418"/>
      <c r="VS24" s="418"/>
      <c r="VT24" s="418"/>
      <c r="VU24" s="418"/>
      <c r="VV24" s="418"/>
      <c r="VW24" s="418"/>
      <c r="VX24" s="418"/>
      <c r="VY24" s="418"/>
      <c r="VZ24" s="418"/>
      <c r="WA24" s="418"/>
      <c r="WB24" s="418"/>
      <c r="WC24" s="418"/>
      <c r="WD24" s="418"/>
      <c r="WE24" s="418"/>
      <c r="WF24" s="418"/>
      <c r="WG24" s="418"/>
      <c r="WH24" s="418"/>
      <c r="WI24" s="418"/>
      <c r="WJ24" s="418"/>
      <c r="WK24" s="418"/>
      <c r="WL24" s="418"/>
      <c r="WM24" s="418"/>
      <c r="WN24" s="418"/>
      <c r="WO24" s="418"/>
      <c r="WP24" s="418"/>
      <c r="WQ24" s="418"/>
      <c r="WR24" s="418"/>
      <c r="WS24" s="418"/>
      <c r="WT24" s="418"/>
      <c r="WU24" s="418"/>
      <c r="WV24" s="418"/>
      <c r="WW24" s="418"/>
      <c r="WX24" s="418"/>
      <c r="WY24" s="418"/>
      <c r="WZ24" s="418"/>
      <c r="XA24" s="418"/>
      <c r="XB24" s="418"/>
      <c r="XC24" s="418"/>
      <c r="XD24" s="418"/>
      <c r="XE24" s="418"/>
      <c r="XF24" s="418"/>
      <c r="XG24" s="418"/>
      <c r="XH24" s="418"/>
      <c r="XI24" s="418"/>
      <c r="XJ24" s="418"/>
      <c r="XK24" s="418"/>
      <c r="XL24" s="418"/>
      <c r="XM24" s="418"/>
      <c r="XN24" s="418"/>
      <c r="XO24" s="418"/>
      <c r="XP24" s="418"/>
      <c r="XQ24" s="418"/>
      <c r="XR24" s="418"/>
      <c r="XS24" s="418"/>
      <c r="XT24" s="418"/>
      <c r="XU24" s="418"/>
      <c r="XV24" s="418"/>
      <c r="XW24" s="418"/>
      <c r="XX24" s="418"/>
      <c r="XY24" s="418"/>
      <c r="XZ24" s="418"/>
      <c r="YA24" s="418"/>
      <c r="YB24" s="418"/>
      <c r="YC24" s="418"/>
      <c r="YD24" s="418"/>
      <c r="YE24" s="418"/>
      <c r="YF24" s="418"/>
      <c r="YG24" s="418"/>
      <c r="YH24" s="418"/>
      <c r="YI24" s="418"/>
      <c r="YJ24" s="418"/>
      <c r="YK24" s="418"/>
      <c r="YL24" s="418"/>
      <c r="YM24" s="418"/>
      <c r="YN24" s="418"/>
      <c r="YO24" s="418"/>
      <c r="YP24" s="418"/>
      <c r="YQ24" s="418"/>
      <c r="YR24" s="418"/>
      <c r="YS24" s="418"/>
      <c r="YT24" s="418"/>
      <c r="YU24" s="418"/>
      <c r="YV24" s="418"/>
      <c r="YW24" s="418"/>
      <c r="YX24" s="418"/>
      <c r="YY24" s="418"/>
      <c r="YZ24" s="418"/>
      <c r="ZA24" s="418"/>
      <c r="ZB24" s="418"/>
      <c r="ZC24" s="418"/>
      <c r="ZD24" s="418"/>
      <c r="ZE24" s="418"/>
      <c r="ZF24" s="418"/>
      <c r="ZG24" s="418"/>
      <c r="ZH24" s="418"/>
      <c r="ZI24" s="418"/>
      <c r="ZJ24" s="418"/>
      <c r="ZK24" s="418"/>
      <c r="ZL24" s="418"/>
      <c r="ZM24" s="418"/>
      <c r="ZN24" s="418"/>
      <c r="ZO24" s="418"/>
      <c r="ZP24" s="418"/>
      <c r="ZQ24" s="418"/>
      <c r="ZR24" s="418"/>
      <c r="ZS24" s="418"/>
      <c r="ZT24" s="418"/>
      <c r="ZU24" s="418"/>
      <c r="ZV24" s="418"/>
      <c r="ZW24" s="418"/>
      <c r="ZX24" s="418"/>
      <c r="ZY24" s="418"/>
      <c r="ZZ24" s="418"/>
      <c r="AAA24" s="418"/>
      <c r="AAB24" s="418"/>
      <c r="AAC24" s="418"/>
      <c r="AAD24" s="418"/>
      <c r="AAE24" s="418"/>
      <c r="AAF24" s="418"/>
      <c r="AAG24" s="418"/>
      <c r="AAH24" s="418"/>
      <c r="AAI24" s="418"/>
      <c r="AAJ24" s="418"/>
      <c r="AAK24" s="418"/>
      <c r="AAL24" s="418"/>
      <c r="AAM24" s="418"/>
      <c r="AAN24" s="418"/>
      <c r="AAO24" s="418"/>
      <c r="AAP24" s="418"/>
      <c r="AAQ24" s="418"/>
      <c r="AAR24" s="418"/>
      <c r="AAS24" s="418"/>
      <c r="AAT24" s="418"/>
      <c r="AAU24" s="418"/>
      <c r="AAV24" s="418"/>
      <c r="AAW24" s="418"/>
      <c r="AAX24" s="418"/>
      <c r="AAY24" s="418"/>
      <c r="AAZ24" s="418"/>
      <c r="ABA24" s="418"/>
      <c r="ABB24" s="418"/>
      <c r="ABC24" s="418"/>
      <c r="ABD24" s="418"/>
      <c r="ABE24" s="418"/>
      <c r="ABF24" s="418"/>
      <c r="ABG24" s="418"/>
      <c r="ABH24" s="418"/>
      <c r="ABI24" s="418"/>
      <c r="ABJ24" s="418"/>
      <c r="ABK24" s="418"/>
      <c r="ABL24" s="418"/>
      <c r="ABM24" s="418"/>
      <c r="ABN24" s="418"/>
      <c r="ABO24" s="418"/>
      <c r="ABP24" s="418"/>
      <c r="ABQ24" s="418"/>
      <c r="ABR24" s="418"/>
      <c r="ABS24" s="418"/>
      <c r="ABT24" s="418"/>
      <c r="ABU24" s="418"/>
      <c r="ABV24" s="418"/>
      <c r="ABW24" s="418"/>
      <c r="ABX24" s="418"/>
      <c r="ABY24" s="418"/>
      <c r="ABZ24" s="418"/>
      <c r="ACA24" s="418"/>
      <c r="ACB24" s="418"/>
      <c r="ACC24" s="418"/>
      <c r="ACD24" s="418"/>
      <c r="ACE24" s="418"/>
      <c r="ACF24" s="418"/>
      <c r="ACG24" s="418"/>
      <c r="ACH24" s="418"/>
      <c r="ACI24" s="418"/>
      <c r="ACJ24" s="418"/>
      <c r="ACK24" s="418"/>
      <c r="ACL24" s="418"/>
      <c r="ACM24" s="418"/>
      <c r="ACN24" s="418"/>
      <c r="ACO24" s="418"/>
      <c r="ACP24" s="418"/>
      <c r="ACQ24" s="418"/>
      <c r="ACR24" s="418"/>
      <c r="ACS24" s="418"/>
      <c r="ACT24" s="418"/>
      <c r="ACU24" s="418"/>
      <c r="ACV24" s="418"/>
      <c r="ACW24" s="418"/>
      <c r="ACX24" s="418"/>
      <c r="ACY24" s="418"/>
      <c r="ACZ24" s="418"/>
      <c r="ADA24" s="418"/>
      <c r="ADB24" s="418"/>
      <c r="ADC24" s="418"/>
      <c r="ADD24" s="418"/>
      <c r="ADE24" s="418"/>
      <c r="ADF24" s="418"/>
      <c r="ADG24" s="418"/>
      <c r="ADH24" s="418"/>
      <c r="ADI24" s="418"/>
      <c r="ADJ24" s="418"/>
      <c r="ADK24" s="418"/>
      <c r="ADL24" s="418"/>
      <c r="ADM24" s="418"/>
      <c r="ADN24" s="418"/>
      <c r="ADO24" s="418"/>
      <c r="ADP24" s="418"/>
      <c r="ADQ24" s="418"/>
      <c r="ADR24" s="418"/>
      <c r="ADS24" s="418"/>
      <c r="ADT24" s="418"/>
      <c r="ADU24" s="418"/>
      <c r="ADV24" s="418"/>
      <c r="ADW24" s="418"/>
      <c r="ADX24" s="418"/>
      <c r="ADY24" s="418"/>
      <c r="ADZ24" s="418"/>
      <c r="AEA24" s="418"/>
      <c r="AEB24" s="418"/>
      <c r="AEC24" s="418"/>
      <c r="AED24" s="418"/>
      <c r="AEE24" s="418"/>
      <c r="AEF24" s="418"/>
      <c r="AEG24" s="418"/>
      <c r="AEH24" s="418"/>
      <c r="AEI24" s="418"/>
      <c r="AEJ24" s="418"/>
      <c r="AEK24" s="418"/>
      <c r="AEL24" s="418"/>
      <c r="AEM24" s="418"/>
      <c r="AEN24" s="418"/>
      <c r="AEO24" s="418"/>
      <c r="AEP24" s="418"/>
      <c r="AEQ24" s="418"/>
      <c r="AER24" s="418"/>
      <c r="AES24" s="418"/>
      <c r="AET24" s="418"/>
      <c r="AEU24" s="418"/>
      <c r="AEV24" s="418"/>
      <c r="AEW24" s="418"/>
      <c r="AEX24" s="418"/>
      <c r="AEY24" s="418"/>
      <c r="AEZ24" s="418"/>
      <c r="AFA24" s="418"/>
      <c r="AFB24" s="418"/>
      <c r="AFC24" s="418"/>
      <c r="AFD24" s="418"/>
      <c r="AFE24" s="418"/>
      <c r="AFF24" s="418"/>
      <c r="AFG24" s="418"/>
      <c r="AFH24" s="418"/>
      <c r="AFI24" s="418"/>
      <c r="AFJ24" s="418"/>
      <c r="AFK24" s="418"/>
      <c r="AFL24" s="418"/>
      <c r="AFM24" s="418"/>
      <c r="AFN24" s="418"/>
      <c r="AFO24" s="418"/>
      <c r="AFP24" s="418"/>
      <c r="AFQ24" s="418"/>
      <c r="AFR24" s="418"/>
      <c r="AFS24" s="418"/>
      <c r="AFT24" s="418"/>
      <c r="AFU24" s="418"/>
      <c r="AFV24" s="418"/>
      <c r="AFW24" s="418"/>
      <c r="AFX24" s="418"/>
      <c r="AFY24" s="418"/>
      <c r="AFZ24" s="418"/>
      <c r="AGA24" s="418"/>
      <c r="AGB24" s="418"/>
      <c r="AGC24" s="418"/>
      <c r="AGD24" s="418"/>
      <c r="AGE24" s="418"/>
      <c r="AGF24" s="418"/>
      <c r="AGG24" s="418"/>
      <c r="AGH24" s="418"/>
      <c r="AGI24" s="418"/>
      <c r="AGJ24" s="418"/>
      <c r="AGK24" s="418"/>
      <c r="AGL24" s="418"/>
      <c r="AGM24" s="418"/>
      <c r="AGN24" s="418"/>
      <c r="AGO24" s="418"/>
      <c r="AGP24" s="418"/>
      <c r="AGQ24" s="418"/>
      <c r="AGR24" s="418"/>
      <c r="AGS24" s="418"/>
      <c r="AGT24" s="418"/>
      <c r="AGU24" s="418"/>
      <c r="AGV24" s="418"/>
      <c r="AGW24" s="418"/>
      <c r="AGX24" s="418"/>
      <c r="AGY24" s="418"/>
      <c r="AGZ24" s="418"/>
      <c r="AHA24" s="418"/>
      <c r="AHB24" s="418"/>
      <c r="AHC24" s="418"/>
      <c r="AHD24" s="418"/>
      <c r="AHE24" s="418"/>
      <c r="AHF24" s="418"/>
      <c r="AHG24" s="418"/>
      <c r="AHH24" s="418"/>
      <c r="AHI24" s="418"/>
      <c r="AHJ24" s="418"/>
      <c r="AHK24" s="418"/>
      <c r="AHL24" s="418"/>
      <c r="AHM24" s="418"/>
      <c r="AHN24" s="418"/>
      <c r="AHO24" s="418"/>
      <c r="AHP24" s="418"/>
      <c r="AHQ24" s="418"/>
      <c r="AHR24" s="418"/>
      <c r="AHS24" s="418"/>
      <c r="AHT24" s="418"/>
      <c r="AHU24" s="418"/>
      <c r="AHV24" s="418"/>
      <c r="AHW24" s="418"/>
      <c r="AHX24" s="418"/>
      <c r="AHY24" s="418"/>
      <c r="AHZ24" s="418"/>
      <c r="AIA24" s="418"/>
      <c r="AIB24" s="418"/>
      <c r="AIC24" s="418"/>
      <c r="AID24" s="418"/>
      <c r="AIE24" s="418"/>
      <c r="AIF24" s="418"/>
      <c r="AIG24" s="418"/>
      <c r="AIH24" s="418"/>
      <c r="AII24" s="418"/>
      <c r="AIJ24" s="418"/>
      <c r="AIK24" s="418"/>
      <c r="AIL24" s="418"/>
      <c r="AIM24" s="418"/>
      <c r="AIN24" s="418"/>
      <c r="AIO24" s="418"/>
      <c r="AIP24" s="418"/>
      <c r="AIQ24" s="418"/>
      <c r="AIR24" s="418"/>
      <c r="AIS24" s="418"/>
      <c r="AIT24" s="418"/>
      <c r="AIU24" s="418"/>
      <c r="AIV24" s="418"/>
      <c r="AIW24" s="418"/>
      <c r="AIX24" s="418"/>
      <c r="AIY24" s="418"/>
      <c r="AIZ24" s="418"/>
      <c r="AJA24" s="418"/>
      <c r="AJB24" s="418"/>
      <c r="AJC24" s="418"/>
      <c r="AJD24" s="418"/>
      <c r="AJE24" s="418"/>
      <c r="AJF24" s="418"/>
      <c r="AJG24" s="418"/>
      <c r="AJH24" s="418"/>
      <c r="AJI24" s="418"/>
      <c r="AJJ24" s="418"/>
      <c r="AJK24" s="418"/>
      <c r="AJL24" s="418"/>
      <c r="AJM24" s="418"/>
      <c r="AJN24" s="418"/>
      <c r="AJO24" s="418"/>
      <c r="AJP24" s="418"/>
      <c r="AJQ24" s="418"/>
      <c r="AJR24" s="418"/>
      <c r="AJS24" s="418"/>
      <c r="AJT24" s="418"/>
      <c r="AJU24" s="418"/>
      <c r="AJV24" s="418"/>
      <c r="AJW24" s="418"/>
      <c r="AJX24" s="418"/>
      <c r="AJY24" s="418"/>
      <c r="AJZ24" s="418"/>
      <c r="AKA24" s="418"/>
      <c r="AKB24" s="418"/>
      <c r="AKC24" s="418"/>
      <c r="AKD24" s="418"/>
      <c r="AKE24" s="418"/>
      <c r="AKF24" s="418"/>
      <c r="AKG24" s="418"/>
      <c r="AKH24" s="418"/>
      <c r="AKI24" s="418"/>
      <c r="AKJ24" s="418"/>
      <c r="AKK24" s="418"/>
      <c r="AKL24" s="418"/>
      <c r="AKM24" s="418"/>
      <c r="AKN24" s="418"/>
      <c r="AKO24" s="418"/>
      <c r="AKP24" s="418"/>
      <c r="AKQ24" s="418"/>
      <c r="AKR24" s="418"/>
      <c r="AKS24" s="418"/>
      <c r="AKT24" s="418"/>
      <c r="AKU24" s="418"/>
      <c r="AKV24" s="418"/>
      <c r="AKW24" s="418"/>
      <c r="AKX24" s="418"/>
      <c r="AKY24" s="418"/>
      <c r="AKZ24" s="418"/>
      <c r="ALA24" s="418"/>
      <c r="ALB24" s="418"/>
      <c r="ALC24" s="418"/>
      <c r="ALD24" s="418"/>
      <c r="ALE24" s="418"/>
      <c r="ALF24" s="418"/>
      <c r="ALG24" s="418"/>
      <c r="ALH24" s="418"/>
      <c r="ALI24" s="418"/>
      <c r="ALJ24" s="418"/>
      <c r="ALK24" s="418"/>
      <c r="ALL24" s="418"/>
      <c r="ALM24" s="418"/>
      <c r="ALN24" s="418"/>
      <c r="ALO24" s="418"/>
      <c r="ALP24" s="418"/>
      <c r="ALQ24" s="418"/>
      <c r="ALR24" s="418"/>
      <c r="ALS24" s="418"/>
      <c r="ALT24" s="418"/>
      <c r="ALU24" s="418"/>
      <c r="ALV24" s="418"/>
      <c r="ALW24" s="418"/>
      <c r="ALX24" s="418"/>
      <c r="ALY24" s="418"/>
      <c r="ALZ24" s="418"/>
      <c r="AMA24" s="418"/>
      <c r="AMB24" s="418"/>
      <c r="AMC24" s="418"/>
      <c r="AMD24" s="418"/>
      <c r="AME24" s="418"/>
      <c r="AMF24" s="418"/>
      <c r="AMG24" s="418"/>
      <c r="AMH24" s="418"/>
      <c r="AMI24" s="418"/>
      <c r="AMJ24" s="418"/>
      <c r="AMK24" s="418"/>
      <c r="AML24" s="418"/>
      <c r="AMM24" s="418"/>
      <c r="AMN24" s="418"/>
      <c r="AMO24" s="418"/>
      <c r="AMP24" s="418"/>
      <c r="AMQ24" s="418"/>
      <c r="AMR24" s="418"/>
      <c r="AMS24" s="418"/>
      <c r="AMT24" s="418"/>
      <c r="AMU24" s="418"/>
      <c r="AMV24" s="418"/>
      <c r="AMW24" s="418"/>
      <c r="AMX24" s="418"/>
      <c r="AMY24" s="418"/>
      <c r="AMZ24" s="418"/>
      <c r="ANA24" s="418"/>
      <c r="ANB24" s="418"/>
      <c r="ANC24" s="418"/>
      <c r="AND24" s="418"/>
      <c r="ANE24" s="418"/>
      <c r="ANF24" s="418"/>
      <c r="ANG24" s="418"/>
      <c r="ANH24" s="418"/>
      <c r="ANI24" s="418"/>
      <c r="ANJ24" s="418"/>
      <c r="ANK24" s="418"/>
      <c r="ANL24" s="418"/>
      <c r="ANM24" s="418"/>
      <c r="ANN24" s="418"/>
      <c r="ANO24" s="418"/>
      <c r="ANP24" s="418"/>
      <c r="ANQ24" s="418"/>
      <c r="ANR24" s="418"/>
      <c r="ANS24" s="418"/>
      <c r="ANT24" s="418"/>
      <c r="ANU24" s="418"/>
      <c r="ANV24" s="418"/>
      <c r="ANW24" s="418"/>
      <c r="ANX24" s="418"/>
      <c r="ANY24" s="418"/>
      <c r="ANZ24" s="418"/>
      <c r="AOA24" s="418"/>
      <c r="AOB24" s="418"/>
      <c r="AOC24" s="418"/>
      <c r="AOD24" s="418"/>
      <c r="AOE24" s="418"/>
      <c r="AOF24" s="418"/>
      <c r="AOG24" s="418"/>
      <c r="AOH24" s="418"/>
      <c r="AOI24" s="418"/>
      <c r="AOJ24" s="418"/>
      <c r="AOK24" s="418"/>
      <c r="AOL24" s="418"/>
      <c r="AOM24" s="418"/>
      <c r="AON24" s="418"/>
      <c r="AOO24" s="418"/>
      <c r="AOP24" s="418"/>
      <c r="AOQ24" s="418"/>
      <c r="AOR24" s="418"/>
      <c r="AOS24" s="418"/>
      <c r="AOT24" s="418"/>
      <c r="AOU24" s="418"/>
      <c r="AOV24" s="418"/>
      <c r="AOW24" s="418"/>
      <c r="AOX24" s="418"/>
      <c r="AOY24" s="418"/>
      <c r="AOZ24" s="418"/>
      <c r="APA24" s="418"/>
      <c r="APB24" s="418"/>
      <c r="APC24" s="418"/>
      <c r="APD24" s="418"/>
      <c r="APE24" s="418"/>
      <c r="APF24" s="418"/>
      <c r="APG24" s="418"/>
      <c r="APH24" s="418"/>
      <c r="API24" s="418"/>
      <c r="APJ24" s="418"/>
      <c r="APK24" s="418"/>
      <c r="APL24" s="418"/>
      <c r="APM24" s="418"/>
      <c r="APN24" s="418"/>
      <c r="APO24" s="418"/>
      <c r="APP24" s="418"/>
      <c r="APQ24" s="418"/>
      <c r="APR24" s="418"/>
      <c r="APS24" s="418"/>
      <c r="APT24" s="418"/>
      <c r="APU24" s="418"/>
      <c r="APV24" s="418"/>
      <c r="APW24" s="418"/>
      <c r="APX24" s="418"/>
      <c r="APY24" s="418"/>
      <c r="APZ24" s="418"/>
      <c r="AQA24" s="418"/>
      <c r="AQB24" s="418"/>
      <c r="AQC24" s="418"/>
      <c r="AQD24" s="418"/>
      <c r="AQE24" s="418"/>
      <c r="AQF24" s="418"/>
      <c r="AQG24" s="418"/>
      <c r="AQH24" s="418"/>
      <c r="AQI24" s="418"/>
      <c r="AQJ24" s="418"/>
      <c r="AQK24" s="418"/>
      <c r="AQL24" s="418"/>
      <c r="AQM24" s="418"/>
      <c r="AQN24" s="418"/>
      <c r="AQO24" s="418"/>
      <c r="AQP24" s="418"/>
      <c r="AQQ24" s="418"/>
      <c r="AQR24" s="418"/>
      <c r="AQS24" s="418"/>
      <c r="AQT24" s="418"/>
      <c r="AQU24" s="418"/>
      <c r="AQV24" s="418"/>
      <c r="AQW24" s="418"/>
      <c r="AQX24" s="418"/>
      <c r="AQY24" s="418"/>
      <c r="AQZ24" s="418"/>
      <c r="ARA24" s="418"/>
      <c r="ARB24" s="418"/>
      <c r="ARC24" s="418"/>
      <c r="ARD24" s="418"/>
      <c r="ARE24" s="418"/>
      <c r="ARF24" s="418"/>
      <c r="ARG24" s="418"/>
      <c r="ARH24" s="418"/>
      <c r="ARI24" s="418"/>
      <c r="ARJ24" s="418"/>
      <c r="ARK24" s="418"/>
      <c r="ARL24" s="418"/>
      <c r="ARM24" s="418"/>
      <c r="ARN24" s="418"/>
      <c r="ARO24" s="418"/>
      <c r="ARP24" s="418"/>
      <c r="ARQ24" s="418"/>
      <c r="ARR24" s="418"/>
      <c r="ARS24" s="418"/>
      <c r="ART24" s="418"/>
      <c r="ARU24" s="418"/>
      <c r="ARV24" s="418"/>
      <c r="ARW24" s="418"/>
      <c r="ARX24" s="418"/>
      <c r="ARY24" s="418"/>
      <c r="ARZ24" s="418"/>
      <c r="ASA24" s="418"/>
      <c r="ASB24" s="418"/>
      <c r="ASC24" s="418"/>
      <c r="ASD24" s="418"/>
      <c r="ASE24" s="418"/>
      <c r="ASF24" s="418"/>
      <c r="ASG24" s="418"/>
      <c r="ASH24" s="418"/>
      <c r="ASI24" s="418"/>
      <c r="ASJ24" s="418"/>
      <c r="ASK24" s="418"/>
      <c r="ASL24" s="418"/>
      <c r="ASM24" s="418"/>
      <c r="ASN24" s="418"/>
      <c r="ASO24" s="418"/>
      <c r="ASP24" s="418"/>
      <c r="ASQ24" s="418"/>
      <c r="ASR24" s="418"/>
      <c r="ASS24" s="418"/>
      <c r="AST24" s="418"/>
      <c r="ASU24" s="418"/>
      <c r="ASV24" s="418"/>
      <c r="ASW24" s="418"/>
      <c r="ASX24" s="418"/>
      <c r="ASY24" s="418"/>
      <c r="ASZ24" s="418"/>
      <c r="ATA24" s="418"/>
      <c r="ATB24" s="418"/>
      <c r="ATC24" s="418"/>
      <c r="ATD24" s="418"/>
      <c r="ATE24" s="418"/>
      <c r="ATF24" s="418"/>
      <c r="ATG24" s="418"/>
      <c r="ATH24" s="418"/>
      <c r="ATI24" s="418"/>
      <c r="ATJ24" s="418"/>
      <c r="ATK24" s="418"/>
      <c r="ATL24" s="418"/>
      <c r="ATM24" s="418"/>
      <c r="ATN24" s="418"/>
      <c r="ATO24" s="418"/>
      <c r="ATP24" s="418"/>
      <c r="ATQ24" s="418"/>
      <c r="ATR24" s="418"/>
      <c r="ATS24" s="418"/>
      <c r="ATT24" s="418"/>
      <c r="ATU24" s="418"/>
      <c r="ATV24" s="418"/>
      <c r="ATW24" s="418"/>
      <c r="ATX24" s="418"/>
      <c r="ATY24" s="418"/>
      <c r="ATZ24" s="418"/>
      <c r="AUA24" s="418"/>
      <c r="AUB24" s="418"/>
      <c r="AUC24" s="418"/>
      <c r="AUD24" s="418"/>
      <c r="AUE24" s="418"/>
      <c r="AUF24" s="418"/>
      <c r="AUG24" s="418"/>
      <c r="AUH24" s="418"/>
      <c r="AUI24" s="418"/>
      <c r="AUJ24" s="418"/>
      <c r="AUK24" s="418"/>
      <c r="AUL24" s="418"/>
      <c r="AUM24" s="418"/>
      <c r="AUN24" s="418"/>
      <c r="AUO24" s="418"/>
      <c r="AUP24" s="418"/>
      <c r="AUQ24" s="418"/>
      <c r="AUR24" s="418"/>
      <c r="AUS24" s="418"/>
      <c r="AUT24" s="418"/>
      <c r="AUU24" s="418"/>
      <c r="AUV24" s="418"/>
      <c r="AUW24" s="418"/>
      <c r="AUX24" s="418"/>
      <c r="AUY24" s="418"/>
      <c r="AUZ24" s="418"/>
      <c r="AVA24" s="418"/>
      <c r="AVB24" s="418"/>
      <c r="AVC24" s="418"/>
      <c r="AVD24" s="418"/>
      <c r="AVE24" s="418"/>
      <c r="AVF24" s="418"/>
      <c r="AVG24" s="418"/>
      <c r="AVH24" s="418"/>
      <c r="AVI24" s="418"/>
      <c r="AVJ24" s="418"/>
      <c r="AVK24" s="418"/>
      <c r="AVL24" s="418"/>
      <c r="AVM24" s="418"/>
      <c r="AVN24" s="418"/>
      <c r="AVO24" s="418"/>
      <c r="AVP24" s="418"/>
      <c r="AVQ24" s="418"/>
      <c r="AVR24" s="418"/>
      <c r="AVS24" s="418"/>
      <c r="AVT24" s="418"/>
      <c r="AVU24" s="418"/>
      <c r="AVV24" s="418"/>
      <c r="AVW24" s="418"/>
      <c r="AVX24" s="418"/>
      <c r="AVY24" s="418"/>
      <c r="AVZ24" s="418"/>
      <c r="AWA24" s="418"/>
      <c r="AWB24" s="418"/>
      <c r="AWC24" s="418"/>
      <c r="AWD24" s="418"/>
      <c r="AWE24" s="418"/>
      <c r="AWF24" s="418"/>
      <c r="AWG24" s="418"/>
      <c r="AWH24" s="418"/>
      <c r="AWI24" s="418"/>
      <c r="AWJ24" s="418"/>
      <c r="AWK24" s="418"/>
      <c r="AWL24" s="418"/>
      <c r="AWM24" s="418"/>
      <c r="AWN24" s="418"/>
      <c r="AWO24" s="418"/>
      <c r="AWP24" s="418"/>
      <c r="AWQ24" s="418"/>
      <c r="AWR24" s="418"/>
      <c r="AWS24" s="418"/>
      <c r="AWT24" s="418"/>
      <c r="AWU24" s="418"/>
      <c r="AWV24" s="418"/>
      <c r="AWW24" s="418"/>
      <c r="AWX24" s="418"/>
      <c r="AWY24" s="418"/>
      <c r="AWZ24" s="418"/>
      <c r="AXA24" s="418"/>
      <c r="AXB24" s="418"/>
      <c r="AXC24" s="418"/>
      <c r="AXD24" s="418"/>
      <c r="AXE24" s="418"/>
      <c r="AXF24" s="418"/>
      <c r="AXG24" s="418"/>
      <c r="AXH24" s="418"/>
      <c r="AXI24" s="418"/>
      <c r="AXJ24" s="418"/>
      <c r="AXK24" s="418"/>
      <c r="AXL24" s="418"/>
      <c r="AXM24" s="418"/>
      <c r="AXN24" s="418"/>
      <c r="AXO24" s="418"/>
      <c r="AXP24" s="418"/>
      <c r="AXQ24" s="418"/>
      <c r="AXR24" s="418"/>
      <c r="AXS24" s="418"/>
      <c r="AXT24" s="418"/>
      <c r="AXU24" s="418"/>
      <c r="AXV24" s="418"/>
      <c r="AXW24" s="418"/>
      <c r="AXX24" s="418"/>
      <c r="AXY24" s="418"/>
      <c r="AXZ24" s="418"/>
      <c r="AYA24" s="418"/>
      <c r="AYB24" s="418"/>
      <c r="AYC24" s="418"/>
      <c r="AYD24" s="418"/>
      <c r="AYE24" s="418"/>
      <c r="AYF24" s="418"/>
      <c r="AYG24" s="418"/>
      <c r="AYH24" s="418"/>
      <c r="AYI24" s="418"/>
      <c r="AYJ24" s="418"/>
      <c r="AYK24" s="418"/>
      <c r="AYL24" s="418"/>
      <c r="AYM24" s="418"/>
      <c r="AYN24" s="418"/>
      <c r="AYO24" s="418"/>
      <c r="AYP24" s="418"/>
      <c r="AYQ24" s="418"/>
      <c r="AYR24" s="418"/>
      <c r="AYS24" s="418"/>
      <c r="AYT24" s="418"/>
      <c r="AYU24" s="418"/>
      <c r="AYV24" s="418"/>
      <c r="AYW24" s="418"/>
      <c r="AYX24" s="418"/>
      <c r="AYY24" s="418"/>
      <c r="AYZ24" s="418"/>
      <c r="AZA24" s="418"/>
      <c r="AZB24" s="418"/>
      <c r="AZC24" s="418"/>
      <c r="AZD24" s="418"/>
      <c r="AZE24" s="418"/>
      <c r="AZF24" s="418"/>
      <c r="AZG24" s="418"/>
      <c r="AZH24" s="418"/>
      <c r="AZI24" s="418"/>
      <c r="AZJ24" s="418"/>
      <c r="AZK24" s="418"/>
      <c r="AZL24" s="418"/>
      <c r="AZM24" s="418"/>
      <c r="AZN24" s="418"/>
      <c r="AZO24" s="418"/>
      <c r="AZP24" s="418"/>
      <c r="AZQ24" s="418"/>
      <c r="AZR24" s="418"/>
      <c r="AZS24" s="418"/>
      <c r="AZT24" s="418"/>
      <c r="AZU24" s="418"/>
      <c r="AZV24" s="418"/>
      <c r="AZW24" s="418"/>
      <c r="AZX24" s="418"/>
      <c r="AZY24" s="418"/>
      <c r="AZZ24" s="418"/>
      <c r="BAA24" s="418"/>
      <c r="BAB24" s="418"/>
      <c r="BAC24" s="418"/>
      <c r="BAD24" s="418"/>
      <c r="BAE24" s="418"/>
      <c r="BAF24" s="418"/>
      <c r="BAG24" s="418"/>
      <c r="BAH24" s="418"/>
      <c r="BAI24" s="418"/>
      <c r="BAJ24" s="418"/>
      <c r="BAK24" s="418"/>
      <c r="BAL24" s="418"/>
      <c r="BAM24" s="418"/>
      <c r="BAN24" s="418"/>
      <c r="BAO24" s="418"/>
      <c r="BAP24" s="418"/>
      <c r="BAQ24" s="418"/>
      <c r="BAR24" s="418"/>
      <c r="BAS24" s="418"/>
      <c r="BAT24" s="418"/>
      <c r="BAU24" s="418"/>
      <c r="BAV24" s="418"/>
      <c r="BAW24" s="418"/>
      <c r="BAX24" s="418"/>
      <c r="BAY24" s="418"/>
      <c r="BAZ24" s="418"/>
      <c r="BBA24" s="418"/>
      <c r="BBB24" s="418"/>
      <c r="BBC24" s="418"/>
      <c r="BBD24" s="418"/>
      <c r="BBE24" s="418"/>
      <c r="BBF24" s="418"/>
      <c r="BBG24" s="418"/>
      <c r="BBH24" s="418"/>
      <c r="BBI24" s="418"/>
      <c r="BBJ24" s="418"/>
      <c r="BBK24" s="418"/>
      <c r="BBL24" s="418"/>
      <c r="BBM24" s="418"/>
      <c r="BBN24" s="418"/>
      <c r="BBO24" s="418"/>
      <c r="BBP24" s="418"/>
      <c r="BBQ24" s="418"/>
      <c r="BBR24" s="418"/>
      <c r="BBS24" s="418"/>
      <c r="BBT24" s="418"/>
      <c r="BBU24" s="418"/>
      <c r="BBV24" s="418"/>
      <c r="BBW24" s="418"/>
      <c r="BBX24" s="418"/>
      <c r="BBY24" s="418"/>
      <c r="BBZ24" s="418"/>
      <c r="BCA24" s="418"/>
      <c r="BCB24" s="418"/>
      <c r="BCC24" s="418"/>
      <c r="BCD24" s="418"/>
      <c r="BCE24" s="418"/>
      <c r="BCF24" s="418"/>
      <c r="BCG24" s="418"/>
      <c r="BCH24" s="418"/>
      <c r="BCI24" s="418"/>
      <c r="BCJ24" s="418"/>
      <c r="BCK24" s="418"/>
      <c r="BCL24" s="418"/>
      <c r="BCM24" s="418"/>
      <c r="BCN24" s="418"/>
      <c r="BCO24" s="418"/>
      <c r="BCP24" s="418"/>
      <c r="BCQ24" s="418"/>
      <c r="BCR24" s="418"/>
      <c r="BCS24" s="418"/>
      <c r="BCT24" s="418"/>
      <c r="BCU24" s="418"/>
      <c r="BCV24" s="418"/>
      <c r="BCW24" s="418"/>
      <c r="BCX24" s="418"/>
      <c r="BCY24" s="418"/>
      <c r="BCZ24" s="418"/>
      <c r="BDA24" s="418"/>
      <c r="BDB24" s="418"/>
      <c r="BDC24" s="418"/>
      <c r="BDD24" s="418"/>
      <c r="BDE24" s="418"/>
      <c r="BDF24" s="418"/>
      <c r="BDG24" s="418"/>
      <c r="BDH24" s="418"/>
      <c r="BDI24" s="418"/>
      <c r="BDJ24" s="418"/>
      <c r="BDK24" s="418"/>
      <c r="BDL24" s="418"/>
      <c r="BDM24" s="418"/>
      <c r="BDN24" s="418"/>
      <c r="BDO24" s="418"/>
      <c r="BDP24" s="418"/>
      <c r="BDQ24" s="418"/>
      <c r="BDR24" s="418"/>
      <c r="BDS24" s="418"/>
      <c r="BDT24" s="418"/>
      <c r="BDU24" s="418"/>
      <c r="BDV24" s="418"/>
      <c r="BDW24" s="418"/>
      <c r="BDX24" s="418"/>
      <c r="BDY24" s="418"/>
      <c r="BDZ24" s="418"/>
      <c r="BEA24" s="418"/>
      <c r="BEB24" s="418"/>
      <c r="BEC24" s="418"/>
      <c r="BED24" s="418"/>
      <c r="BEE24" s="418"/>
      <c r="BEF24" s="418"/>
      <c r="BEG24" s="418"/>
      <c r="BEH24" s="418"/>
      <c r="BEI24" s="418"/>
      <c r="BEJ24" s="418"/>
      <c r="BEK24" s="418"/>
      <c r="BEL24" s="418"/>
      <c r="BEM24" s="418"/>
      <c r="BEN24" s="418"/>
      <c r="BEO24" s="418"/>
      <c r="BEP24" s="418"/>
      <c r="BEQ24" s="418"/>
      <c r="BER24" s="418"/>
      <c r="BES24" s="418"/>
      <c r="BET24" s="418"/>
      <c r="BEU24" s="418"/>
      <c r="BEV24" s="418"/>
      <c r="BEW24" s="418"/>
      <c r="BEX24" s="418"/>
      <c r="BEY24" s="418"/>
      <c r="BEZ24" s="418"/>
      <c r="BFA24" s="418"/>
      <c r="BFB24" s="418"/>
      <c r="BFC24" s="418"/>
      <c r="BFD24" s="418"/>
      <c r="BFE24" s="418"/>
      <c r="BFF24" s="418"/>
      <c r="BFG24" s="418"/>
      <c r="BFH24" s="418"/>
      <c r="BFI24" s="418"/>
      <c r="BFJ24" s="418"/>
      <c r="BFK24" s="418"/>
      <c r="BFL24" s="418"/>
      <c r="BFM24" s="418"/>
      <c r="BFN24" s="418"/>
      <c r="BFO24" s="418"/>
      <c r="BFP24" s="418"/>
      <c r="BFQ24" s="418"/>
      <c r="BFR24" s="418"/>
      <c r="BFS24" s="418"/>
      <c r="BFT24" s="418"/>
      <c r="BFU24" s="418"/>
      <c r="BFV24" s="418"/>
      <c r="BFW24" s="418"/>
      <c r="BFX24" s="418"/>
      <c r="BFY24" s="418"/>
      <c r="BFZ24" s="418"/>
      <c r="BGA24" s="418"/>
      <c r="BGB24" s="418"/>
      <c r="BGC24" s="418"/>
      <c r="BGD24" s="418"/>
      <c r="BGE24" s="418"/>
      <c r="BGF24" s="418"/>
      <c r="BGG24" s="418"/>
      <c r="BGH24" s="418"/>
      <c r="BGI24" s="418"/>
      <c r="BGJ24" s="418"/>
      <c r="BGK24" s="418"/>
      <c r="BGL24" s="418"/>
      <c r="BGM24" s="418"/>
      <c r="BGN24" s="418"/>
      <c r="BGO24" s="418"/>
      <c r="BGP24" s="418"/>
      <c r="BGQ24" s="418"/>
      <c r="BGR24" s="418"/>
      <c r="BGS24" s="418"/>
      <c r="BGT24" s="418"/>
      <c r="BGU24" s="418"/>
      <c r="BGV24" s="418"/>
      <c r="BGW24" s="418"/>
      <c r="BGX24" s="418"/>
      <c r="BGY24" s="418"/>
      <c r="BGZ24" s="418"/>
      <c r="BHA24" s="418"/>
      <c r="BHB24" s="418"/>
      <c r="BHC24" s="418"/>
      <c r="BHD24" s="418"/>
      <c r="BHE24" s="418"/>
      <c r="BHF24" s="418"/>
      <c r="BHG24" s="418"/>
      <c r="BHH24" s="418"/>
      <c r="BHI24" s="418"/>
      <c r="BHJ24" s="418"/>
      <c r="BHK24" s="418"/>
      <c r="BHL24" s="418"/>
      <c r="BHM24" s="418"/>
      <c r="BHN24" s="418"/>
      <c r="BHO24" s="418"/>
      <c r="BHP24" s="418"/>
      <c r="BHQ24" s="418"/>
      <c r="BHR24" s="418"/>
      <c r="BHS24" s="418"/>
      <c r="BHT24" s="418"/>
      <c r="BHU24" s="418"/>
      <c r="BHV24" s="418"/>
      <c r="BHW24" s="418"/>
      <c r="BHX24" s="418"/>
      <c r="BHY24" s="418"/>
      <c r="BHZ24" s="418"/>
      <c r="BIA24" s="418"/>
      <c r="BIB24" s="418"/>
      <c r="BIC24" s="418"/>
      <c r="BID24" s="418"/>
      <c r="BIE24" s="418"/>
      <c r="BIF24" s="418"/>
      <c r="BIG24" s="418"/>
      <c r="BIH24" s="418"/>
      <c r="BII24" s="418"/>
      <c r="BIJ24" s="418"/>
      <c r="BIK24" s="418"/>
      <c r="BIL24" s="418"/>
      <c r="BIM24" s="418"/>
      <c r="BIN24" s="418"/>
      <c r="BIO24" s="418"/>
      <c r="BIP24" s="418"/>
      <c r="BIQ24" s="418"/>
      <c r="BIR24" s="418"/>
      <c r="BIS24" s="418"/>
      <c r="BIT24" s="418"/>
      <c r="BIU24" s="418"/>
      <c r="BIV24" s="418"/>
      <c r="BIW24" s="418"/>
      <c r="BIX24" s="418"/>
      <c r="BIY24" s="418"/>
      <c r="BIZ24" s="418"/>
      <c r="BJA24" s="418"/>
      <c r="BJB24" s="418"/>
      <c r="BJC24" s="418"/>
      <c r="BJD24" s="418"/>
      <c r="BJE24" s="418"/>
      <c r="BJF24" s="418"/>
      <c r="BJG24" s="418"/>
      <c r="BJH24" s="418"/>
      <c r="BJI24" s="418"/>
      <c r="BJJ24" s="418"/>
      <c r="BJK24" s="418"/>
      <c r="BJL24" s="418"/>
      <c r="BJM24" s="418"/>
      <c r="BJN24" s="418"/>
      <c r="BJO24" s="418"/>
      <c r="BJP24" s="418"/>
      <c r="BJQ24" s="418"/>
      <c r="BJR24" s="418"/>
      <c r="BJS24" s="418"/>
      <c r="BJT24" s="418"/>
      <c r="BJU24" s="418"/>
      <c r="BJV24" s="418"/>
      <c r="BJW24" s="418"/>
      <c r="BJX24" s="418"/>
      <c r="BJY24" s="418"/>
      <c r="BJZ24" s="418"/>
      <c r="BKA24" s="418"/>
      <c r="BKB24" s="418"/>
      <c r="BKC24" s="418"/>
      <c r="BKD24" s="418"/>
      <c r="BKE24" s="418"/>
      <c r="BKF24" s="418"/>
      <c r="BKG24" s="418"/>
      <c r="BKH24" s="418"/>
      <c r="BKI24" s="418"/>
      <c r="BKJ24" s="418"/>
      <c r="BKK24" s="418"/>
      <c r="BKL24" s="418"/>
      <c r="BKM24" s="418"/>
      <c r="BKN24" s="418"/>
      <c r="BKO24" s="418"/>
      <c r="BKP24" s="418"/>
      <c r="BKQ24" s="418"/>
      <c r="BKR24" s="418"/>
      <c r="BKS24" s="418"/>
      <c r="BKT24" s="418"/>
      <c r="BKU24" s="418"/>
      <c r="BKV24" s="418"/>
      <c r="BKW24" s="418"/>
      <c r="BKX24" s="418"/>
      <c r="BKY24" s="418"/>
      <c r="BKZ24" s="418"/>
      <c r="BLA24" s="418"/>
      <c r="BLB24" s="418"/>
      <c r="BLC24" s="418"/>
      <c r="BLD24" s="418"/>
      <c r="BLE24" s="418"/>
      <c r="BLF24" s="418"/>
      <c r="BLG24" s="418"/>
      <c r="BLH24" s="418"/>
      <c r="BLI24" s="418"/>
      <c r="BLJ24" s="418"/>
      <c r="BLK24" s="418"/>
      <c r="BLL24" s="418"/>
      <c r="BLM24" s="418"/>
      <c r="BLN24" s="418"/>
      <c r="BLO24" s="418"/>
      <c r="BLP24" s="418"/>
      <c r="BLQ24" s="418"/>
      <c r="BLR24" s="418"/>
      <c r="BLS24" s="418"/>
      <c r="BLT24" s="418"/>
      <c r="BLU24" s="418"/>
      <c r="BLV24" s="418"/>
      <c r="BLW24" s="418"/>
      <c r="BLX24" s="418"/>
      <c r="BLY24" s="418"/>
      <c r="BLZ24" s="418"/>
      <c r="BMA24" s="418"/>
      <c r="BMB24" s="418"/>
      <c r="BMC24" s="418"/>
      <c r="BMD24" s="418"/>
      <c r="BME24" s="418"/>
      <c r="BMF24" s="418"/>
      <c r="BMG24" s="418"/>
      <c r="BMH24" s="418"/>
      <c r="BMI24" s="418"/>
      <c r="BMJ24" s="418"/>
      <c r="BMK24" s="418"/>
      <c r="BML24" s="418"/>
      <c r="BMM24" s="418"/>
      <c r="BMN24" s="418"/>
      <c r="BMO24" s="418"/>
      <c r="BMP24" s="418"/>
      <c r="BMQ24" s="418"/>
      <c r="BMR24" s="418"/>
      <c r="BMS24" s="418"/>
      <c r="BMT24" s="418"/>
      <c r="BMU24" s="418"/>
      <c r="BMV24" s="418"/>
      <c r="BMW24" s="418"/>
      <c r="BMX24" s="418"/>
      <c r="BMY24" s="418"/>
      <c r="BMZ24" s="418"/>
      <c r="BNA24" s="418"/>
      <c r="BNB24" s="418"/>
      <c r="BNC24" s="418"/>
      <c r="BND24" s="418"/>
      <c r="BNE24" s="418"/>
      <c r="BNF24" s="418"/>
      <c r="BNG24" s="418"/>
      <c r="BNH24" s="418"/>
      <c r="BNI24" s="418"/>
      <c r="BNJ24" s="418"/>
      <c r="BNK24" s="418"/>
      <c r="BNL24" s="418"/>
      <c r="BNM24" s="418"/>
      <c r="BNN24" s="418"/>
      <c r="BNO24" s="418"/>
      <c r="BNP24" s="418"/>
      <c r="BNQ24" s="418"/>
      <c r="BNR24" s="418"/>
      <c r="BNS24" s="418"/>
      <c r="BNT24" s="418"/>
      <c r="BNU24" s="418"/>
      <c r="BNV24" s="418"/>
      <c r="BNW24" s="418"/>
      <c r="BNX24" s="418"/>
      <c r="BNY24" s="418"/>
      <c r="BNZ24" s="418"/>
      <c r="BOA24" s="418"/>
      <c r="BOB24" s="418"/>
      <c r="BOC24" s="418"/>
      <c r="BOD24" s="418"/>
      <c r="BOE24" s="418"/>
      <c r="BOF24" s="418"/>
      <c r="BOG24" s="418"/>
      <c r="BOH24" s="418"/>
      <c r="BOI24" s="418"/>
      <c r="BOJ24" s="418"/>
      <c r="BOK24" s="418"/>
      <c r="BOL24" s="418"/>
      <c r="BOM24" s="418"/>
      <c r="BON24" s="418"/>
      <c r="BOO24" s="418"/>
      <c r="BOP24" s="418"/>
      <c r="BOQ24" s="418"/>
      <c r="BOR24" s="418"/>
      <c r="BOS24" s="418"/>
      <c r="BOT24" s="418"/>
      <c r="BOU24" s="418"/>
      <c r="BOV24" s="418"/>
      <c r="BOW24" s="418"/>
      <c r="BOX24" s="418"/>
      <c r="BOY24" s="418"/>
      <c r="BOZ24" s="418"/>
      <c r="BPA24" s="418"/>
      <c r="BPB24" s="418"/>
      <c r="BPC24" s="418"/>
      <c r="BPD24" s="418"/>
      <c r="BPE24" s="418"/>
      <c r="BPF24" s="418"/>
      <c r="BPG24" s="418"/>
      <c r="BPH24" s="418"/>
      <c r="BPI24" s="418"/>
      <c r="BPJ24" s="418"/>
      <c r="BPK24" s="418"/>
      <c r="BPL24" s="418"/>
      <c r="BPM24" s="418"/>
      <c r="BPN24" s="418"/>
      <c r="BPO24" s="418"/>
      <c r="BPP24" s="418"/>
      <c r="BPQ24" s="418"/>
      <c r="BPR24" s="418"/>
      <c r="BPS24" s="418"/>
      <c r="BPT24" s="418"/>
      <c r="BPU24" s="418"/>
      <c r="BPV24" s="418"/>
      <c r="BPW24" s="418"/>
      <c r="BPX24" s="418"/>
      <c r="BPY24" s="418"/>
      <c r="BPZ24" s="418"/>
      <c r="BQA24" s="418"/>
      <c r="BQB24" s="418"/>
      <c r="BQC24" s="418"/>
      <c r="BQD24" s="418"/>
      <c r="BQE24" s="418"/>
      <c r="BQF24" s="418"/>
      <c r="BQG24" s="418"/>
      <c r="BQH24" s="418"/>
      <c r="BQI24" s="418"/>
      <c r="BQJ24" s="418"/>
      <c r="BQK24" s="418"/>
      <c r="BQL24" s="418"/>
      <c r="BQM24" s="418"/>
      <c r="BQN24" s="418"/>
      <c r="BQO24" s="418"/>
      <c r="BQP24" s="418"/>
      <c r="BQQ24" s="418"/>
      <c r="BQR24" s="418"/>
      <c r="BQS24" s="418"/>
      <c r="BQT24" s="418"/>
      <c r="BQU24" s="418"/>
      <c r="BQV24" s="418"/>
      <c r="BQW24" s="418"/>
      <c r="BQX24" s="418"/>
      <c r="BQY24" s="418"/>
      <c r="BQZ24" s="418"/>
      <c r="BRA24" s="418"/>
      <c r="BRB24" s="418"/>
      <c r="BRC24" s="418"/>
      <c r="BRD24" s="418"/>
      <c r="BRE24" s="418"/>
      <c r="BRF24" s="418"/>
      <c r="BRG24" s="418"/>
      <c r="BRH24" s="418"/>
      <c r="BRI24" s="418"/>
      <c r="BRJ24" s="418"/>
      <c r="BRK24" s="418"/>
      <c r="BRL24" s="418"/>
      <c r="BRM24" s="418"/>
      <c r="BRN24" s="418"/>
      <c r="BRO24" s="418"/>
      <c r="BRP24" s="418"/>
      <c r="BRQ24" s="418"/>
      <c r="BRR24" s="418"/>
      <c r="BRS24" s="418"/>
      <c r="BRT24" s="418"/>
      <c r="BRU24" s="418"/>
      <c r="BRV24" s="418"/>
      <c r="BRW24" s="418"/>
      <c r="BRX24" s="418"/>
      <c r="BRY24" s="418"/>
      <c r="BRZ24" s="418"/>
      <c r="BSA24" s="418"/>
      <c r="BSB24" s="418"/>
      <c r="BSC24" s="418"/>
      <c r="BSD24" s="418"/>
      <c r="BSE24" s="418"/>
      <c r="BSF24" s="418"/>
      <c r="BSG24" s="418"/>
      <c r="BSH24" s="418"/>
      <c r="BSI24" s="418"/>
      <c r="BSJ24" s="418"/>
      <c r="BSK24" s="418"/>
      <c r="BSL24" s="418"/>
      <c r="BSM24" s="418"/>
      <c r="BSN24" s="418"/>
      <c r="BSO24" s="418"/>
      <c r="BSP24" s="418"/>
      <c r="BSQ24" s="418"/>
      <c r="BSR24" s="418"/>
      <c r="BSS24" s="418"/>
      <c r="BST24" s="418"/>
      <c r="BSU24" s="418"/>
      <c r="BSV24" s="418"/>
      <c r="BSW24" s="418"/>
      <c r="BSX24" s="418"/>
      <c r="BSY24" s="418"/>
      <c r="BSZ24" s="418"/>
      <c r="BTA24" s="418"/>
      <c r="BTB24" s="418"/>
      <c r="BTC24" s="418"/>
      <c r="BTD24" s="418"/>
      <c r="BTE24" s="418"/>
      <c r="BTF24" s="418"/>
      <c r="BTG24" s="418"/>
      <c r="BTH24" s="418"/>
      <c r="BTI24" s="418"/>
      <c r="BTJ24" s="418"/>
      <c r="BTK24" s="418"/>
      <c r="BTL24" s="418"/>
      <c r="BTM24" s="418"/>
      <c r="BTN24" s="418"/>
      <c r="BTO24" s="418"/>
      <c r="BTP24" s="418"/>
      <c r="BTQ24" s="418"/>
      <c r="BTR24" s="418"/>
      <c r="BTS24" s="418"/>
      <c r="BTT24" s="418"/>
      <c r="BTU24" s="418"/>
      <c r="BTV24" s="418"/>
      <c r="BTW24" s="418"/>
      <c r="BTX24" s="418"/>
      <c r="BTY24" s="418"/>
      <c r="BTZ24" s="418"/>
      <c r="BUA24" s="418"/>
      <c r="BUB24" s="418"/>
      <c r="BUC24" s="418"/>
      <c r="BUD24" s="418"/>
      <c r="BUE24" s="418"/>
      <c r="BUF24" s="418"/>
      <c r="BUG24" s="418"/>
      <c r="BUH24" s="418"/>
      <c r="BUI24" s="418"/>
      <c r="BUJ24" s="418"/>
      <c r="BUK24" s="418"/>
      <c r="BUL24" s="418"/>
      <c r="BUM24" s="418"/>
      <c r="BUN24" s="418"/>
      <c r="BUO24" s="418"/>
      <c r="BUP24" s="418"/>
      <c r="BUQ24" s="418"/>
      <c r="BUR24" s="418"/>
      <c r="BUS24" s="418"/>
      <c r="BUT24" s="418"/>
      <c r="BUU24" s="418"/>
      <c r="BUV24" s="418"/>
      <c r="BUW24" s="418"/>
      <c r="BUX24" s="418"/>
      <c r="BUY24" s="418"/>
      <c r="BUZ24" s="418"/>
      <c r="BVA24" s="418"/>
      <c r="BVB24" s="418"/>
      <c r="BVC24" s="418"/>
      <c r="BVD24" s="418"/>
      <c r="BVE24" s="418"/>
      <c r="BVF24" s="418"/>
      <c r="BVG24" s="418"/>
      <c r="BVH24" s="418"/>
      <c r="BVI24" s="418"/>
      <c r="BVJ24" s="418"/>
      <c r="BVK24" s="418"/>
      <c r="BVL24" s="418"/>
      <c r="BVM24" s="418"/>
      <c r="BVN24" s="418"/>
      <c r="BVO24" s="418"/>
      <c r="BVP24" s="418"/>
      <c r="BVQ24" s="418"/>
      <c r="BVR24" s="418"/>
      <c r="BVS24" s="418"/>
      <c r="BVT24" s="418"/>
      <c r="BVU24" s="418"/>
      <c r="BVV24" s="418"/>
      <c r="BVW24" s="418"/>
      <c r="BVX24" s="418"/>
      <c r="BVY24" s="418"/>
      <c r="BVZ24" s="418"/>
      <c r="BWA24" s="418"/>
      <c r="BWB24" s="418"/>
      <c r="BWC24" s="418"/>
      <c r="BWD24" s="418"/>
      <c r="BWE24" s="418"/>
      <c r="BWF24" s="418"/>
      <c r="BWG24" s="418"/>
      <c r="BWH24" s="418"/>
      <c r="BWI24" s="418"/>
      <c r="BWJ24" s="418"/>
      <c r="BWK24" s="418"/>
      <c r="BWL24" s="418"/>
      <c r="BWM24" s="418"/>
      <c r="BWN24" s="418"/>
      <c r="BWO24" s="418"/>
      <c r="BWP24" s="418"/>
      <c r="BWQ24" s="418"/>
      <c r="BWR24" s="418"/>
      <c r="BWS24" s="418"/>
      <c r="BWT24" s="418"/>
      <c r="BWU24" s="418"/>
      <c r="BWV24" s="418"/>
      <c r="BWW24" s="418"/>
      <c r="BWX24" s="418"/>
      <c r="BWY24" s="418"/>
      <c r="BWZ24" s="418"/>
      <c r="BXA24" s="418"/>
      <c r="BXB24" s="418"/>
      <c r="BXC24" s="418"/>
      <c r="BXD24" s="418"/>
      <c r="BXE24" s="418"/>
      <c r="BXF24" s="418"/>
      <c r="BXG24" s="418"/>
      <c r="BXH24" s="418"/>
      <c r="BXI24" s="418"/>
      <c r="BXJ24" s="418"/>
      <c r="BXK24" s="418"/>
      <c r="BXL24" s="418"/>
      <c r="BXM24" s="418"/>
      <c r="BXN24" s="418"/>
      <c r="BXO24" s="418"/>
      <c r="BXP24" s="418"/>
      <c r="BXQ24" s="418"/>
      <c r="BXR24" s="418"/>
      <c r="BXS24" s="418"/>
      <c r="BXT24" s="418"/>
      <c r="BXU24" s="418"/>
      <c r="BXV24" s="418"/>
      <c r="BXW24" s="418"/>
      <c r="BXX24" s="418"/>
      <c r="BXY24" s="418"/>
      <c r="BXZ24" s="418"/>
      <c r="BYA24" s="418"/>
      <c r="BYB24" s="418"/>
      <c r="BYC24" s="418"/>
      <c r="BYD24" s="418"/>
      <c r="BYE24" s="418"/>
      <c r="BYF24" s="418"/>
      <c r="BYG24" s="418"/>
      <c r="BYH24" s="418"/>
      <c r="BYI24" s="418"/>
      <c r="BYJ24" s="418"/>
      <c r="BYK24" s="418"/>
      <c r="BYL24" s="418"/>
      <c r="BYM24" s="418"/>
      <c r="BYN24" s="418"/>
      <c r="BYO24" s="418"/>
      <c r="BYP24" s="418"/>
      <c r="BYQ24" s="418"/>
      <c r="BYR24" s="418"/>
      <c r="BYS24" s="418"/>
      <c r="BYT24" s="418"/>
      <c r="BYU24" s="418"/>
      <c r="BYV24" s="418"/>
      <c r="BYW24" s="418"/>
      <c r="BYX24" s="418"/>
      <c r="BYY24" s="418"/>
      <c r="BYZ24" s="418"/>
      <c r="BZA24" s="418"/>
      <c r="BZB24" s="418"/>
      <c r="BZC24" s="418"/>
      <c r="BZD24" s="418"/>
      <c r="BZE24" s="418"/>
      <c r="BZF24" s="418"/>
      <c r="BZG24" s="418"/>
      <c r="BZH24" s="418"/>
      <c r="BZI24" s="418"/>
      <c r="BZJ24" s="418"/>
      <c r="BZK24" s="418"/>
      <c r="BZL24" s="418"/>
      <c r="BZM24" s="418"/>
      <c r="BZN24" s="418"/>
      <c r="BZO24" s="418"/>
      <c r="BZP24" s="418"/>
      <c r="BZQ24" s="418"/>
      <c r="BZR24" s="418"/>
      <c r="BZS24" s="418"/>
      <c r="BZT24" s="418"/>
      <c r="BZU24" s="418"/>
      <c r="BZV24" s="418"/>
      <c r="BZW24" s="418"/>
      <c r="BZX24" s="418"/>
      <c r="BZY24" s="418"/>
      <c r="BZZ24" s="418"/>
      <c r="CAA24" s="418"/>
      <c r="CAB24" s="418"/>
      <c r="CAC24" s="418"/>
      <c r="CAD24" s="418"/>
      <c r="CAE24" s="418"/>
      <c r="CAF24" s="418"/>
      <c r="CAG24" s="418"/>
      <c r="CAH24" s="418"/>
      <c r="CAI24" s="418"/>
      <c r="CAJ24" s="418"/>
      <c r="CAK24" s="418"/>
      <c r="CAL24" s="418"/>
      <c r="CAM24" s="418"/>
      <c r="CAN24" s="418"/>
      <c r="CAO24" s="418"/>
      <c r="CAP24" s="418"/>
      <c r="CAQ24" s="418"/>
      <c r="CAR24" s="418"/>
      <c r="CAS24" s="418"/>
      <c r="CAT24" s="418"/>
      <c r="CAU24" s="418"/>
      <c r="CAV24" s="418"/>
      <c r="CAW24" s="418"/>
      <c r="CAX24" s="418"/>
      <c r="CAY24" s="418"/>
      <c r="CAZ24" s="418"/>
      <c r="CBA24" s="418"/>
      <c r="CBB24" s="418"/>
      <c r="CBC24" s="418"/>
      <c r="CBD24" s="418"/>
      <c r="CBE24" s="418"/>
      <c r="CBF24" s="418"/>
      <c r="CBG24" s="418"/>
      <c r="CBH24" s="418"/>
      <c r="CBI24" s="418"/>
      <c r="CBJ24" s="418"/>
      <c r="CBK24" s="418"/>
      <c r="CBL24" s="418"/>
      <c r="CBM24" s="418"/>
      <c r="CBN24" s="418"/>
      <c r="CBO24" s="418"/>
      <c r="CBP24" s="418"/>
      <c r="CBQ24" s="418"/>
      <c r="CBR24" s="418"/>
      <c r="CBS24" s="418"/>
      <c r="CBT24" s="418"/>
      <c r="CBU24" s="418"/>
      <c r="CBV24" s="418"/>
      <c r="CBW24" s="418"/>
      <c r="CBX24" s="418"/>
      <c r="CBY24" s="418"/>
      <c r="CBZ24" s="418"/>
      <c r="CCA24" s="418"/>
      <c r="CCB24" s="418"/>
      <c r="CCC24" s="418"/>
      <c r="CCD24" s="418"/>
      <c r="CCE24" s="418"/>
      <c r="CCF24" s="418"/>
      <c r="CCG24" s="418"/>
      <c r="CCH24" s="418"/>
      <c r="CCI24" s="418"/>
      <c r="CCJ24" s="418"/>
      <c r="CCK24" s="418"/>
      <c r="CCL24" s="418"/>
      <c r="CCM24" s="418"/>
      <c r="CCN24" s="418"/>
      <c r="CCO24" s="418"/>
      <c r="CCP24" s="418"/>
      <c r="CCQ24" s="418"/>
      <c r="CCR24" s="418"/>
      <c r="CCS24" s="418"/>
      <c r="CCT24" s="418"/>
      <c r="CCU24" s="418"/>
      <c r="CCV24" s="418"/>
      <c r="CCW24" s="418"/>
      <c r="CCX24" s="418"/>
      <c r="CCY24" s="418"/>
      <c r="CCZ24" s="418"/>
      <c r="CDA24" s="418"/>
      <c r="CDB24" s="418"/>
      <c r="CDC24" s="418"/>
      <c r="CDD24" s="418"/>
      <c r="CDE24" s="418"/>
      <c r="CDF24" s="418"/>
      <c r="CDG24" s="418"/>
      <c r="CDH24" s="418"/>
      <c r="CDI24" s="418"/>
      <c r="CDJ24" s="418"/>
      <c r="CDK24" s="418"/>
      <c r="CDL24" s="418"/>
      <c r="CDM24" s="418"/>
      <c r="CDN24" s="418"/>
      <c r="CDO24" s="418"/>
      <c r="CDP24" s="418"/>
      <c r="CDQ24" s="418"/>
      <c r="CDR24" s="418"/>
      <c r="CDS24" s="418"/>
      <c r="CDT24" s="418"/>
      <c r="CDU24" s="418"/>
      <c r="CDV24" s="418"/>
      <c r="CDW24" s="418"/>
      <c r="CDX24" s="418"/>
      <c r="CDY24" s="418"/>
      <c r="CDZ24" s="418"/>
      <c r="CEA24" s="418"/>
      <c r="CEB24" s="418"/>
      <c r="CEC24" s="418"/>
      <c r="CED24" s="418"/>
      <c r="CEE24" s="418"/>
      <c r="CEF24" s="418"/>
      <c r="CEG24" s="418"/>
      <c r="CEH24" s="418"/>
      <c r="CEI24" s="418"/>
      <c r="CEJ24" s="418"/>
      <c r="CEK24" s="418"/>
      <c r="CEL24" s="418"/>
      <c r="CEM24" s="418"/>
      <c r="CEN24" s="418"/>
      <c r="CEO24" s="418"/>
      <c r="CEP24" s="418"/>
      <c r="CEQ24" s="418"/>
      <c r="CER24" s="418"/>
      <c r="CES24" s="418"/>
      <c r="CET24" s="418"/>
      <c r="CEU24" s="418"/>
      <c r="CEV24" s="418"/>
      <c r="CEW24" s="418"/>
      <c r="CEX24" s="418"/>
      <c r="CEY24" s="418"/>
      <c r="CEZ24" s="418"/>
      <c r="CFA24" s="418"/>
      <c r="CFB24" s="418"/>
      <c r="CFC24" s="418"/>
      <c r="CFD24" s="418"/>
      <c r="CFE24" s="418"/>
      <c r="CFF24" s="418"/>
      <c r="CFG24" s="418"/>
      <c r="CFH24" s="418"/>
      <c r="CFI24" s="418"/>
      <c r="CFJ24" s="418"/>
      <c r="CFK24" s="418"/>
      <c r="CFL24" s="418"/>
      <c r="CFM24" s="418"/>
      <c r="CFN24" s="418"/>
      <c r="CFO24" s="418"/>
      <c r="CFP24" s="418"/>
      <c r="CFQ24" s="418"/>
      <c r="CFR24" s="418"/>
      <c r="CFS24" s="418"/>
      <c r="CFT24" s="418"/>
      <c r="CFU24" s="418"/>
      <c r="CFV24" s="418"/>
      <c r="CFW24" s="418"/>
      <c r="CFX24" s="418"/>
      <c r="CFY24" s="418"/>
      <c r="CFZ24" s="418"/>
      <c r="CGA24" s="418"/>
      <c r="CGB24" s="418"/>
      <c r="CGC24" s="418"/>
      <c r="CGD24" s="418"/>
      <c r="CGE24" s="418"/>
      <c r="CGF24" s="418"/>
      <c r="CGG24" s="418"/>
      <c r="CGH24" s="418"/>
      <c r="CGI24" s="418"/>
      <c r="CGJ24" s="418"/>
      <c r="CGK24" s="418"/>
      <c r="CGL24" s="418"/>
      <c r="CGM24" s="418"/>
      <c r="CGN24" s="418"/>
      <c r="CGO24" s="418"/>
      <c r="CGP24" s="418"/>
      <c r="CGQ24" s="418"/>
      <c r="CGR24" s="418"/>
      <c r="CGS24" s="418"/>
      <c r="CGT24" s="418"/>
      <c r="CGU24" s="418"/>
      <c r="CGV24" s="418"/>
      <c r="CGW24" s="418"/>
      <c r="CGX24" s="418"/>
      <c r="CGY24" s="418"/>
      <c r="CGZ24" s="418"/>
      <c r="CHA24" s="418"/>
      <c r="CHB24" s="418"/>
      <c r="CHC24" s="418"/>
      <c r="CHD24" s="418"/>
      <c r="CHE24" s="418"/>
      <c r="CHF24" s="418"/>
      <c r="CHG24" s="418"/>
      <c r="CHH24" s="418"/>
      <c r="CHI24" s="418"/>
      <c r="CHJ24" s="418"/>
      <c r="CHK24" s="418"/>
      <c r="CHL24" s="418"/>
      <c r="CHM24" s="418"/>
      <c r="CHN24" s="418"/>
      <c r="CHO24" s="418"/>
      <c r="CHP24" s="418"/>
      <c r="CHQ24" s="418"/>
      <c r="CHR24" s="418"/>
      <c r="CHS24" s="418"/>
      <c r="CHT24" s="418"/>
      <c r="CHU24" s="418"/>
      <c r="CHV24" s="418"/>
      <c r="CHW24" s="418"/>
      <c r="CHX24" s="418"/>
      <c r="CHY24" s="418"/>
      <c r="CHZ24" s="418"/>
      <c r="CIA24" s="418"/>
      <c r="CIB24" s="418"/>
      <c r="CIC24" s="418"/>
      <c r="CID24" s="418"/>
      <c r="CIE24" s="418"/>
      <c r="CIF24" s="418"/>
      <c r="CIG24" s="418"/>
      <c r="CIH24" s="418"/>
      <c r="CII24" s="418"/>
      <c r="CIJ24" s="418"/>
      <c r="CIK24" s="418"/>
      <c r="CIL24" s="418"/>
      <c r="CIM24" s="418"/>
      <c r="CIN24" s="418"/>
      <c r="CIO24" s="418"/>
      <c r="CIP24" s="418"/>
      <c r="CIQ24" s="418"/>
      <c r="CIR24" s="418"/>
      <c r="CIS24" s="418"/>
      <c r="CIT24" s="418"/>
      <c r="CIU24" s="418"/>
      <c r="CIV24" s="418"/>
      <c r="CIW24" s="418"/>
      <c r="CIX24" s="418"/>
      <c r="CIY24" s="418"/>
      <c r="CIZ24" s="418"/>
      <c r="CJA24" s="418"/>
      <c r="CJB24" s="418"/>
      <c r="CJC24" s="418"/>
      <c r="CJD24" s="418"/>
      <c r="CJE24" s="418"/>
      <c r="CJF24" s="418"/>
      <c r="CJG24" s="418"/>
      <c r="CJH24" s="418"/>
      <c r="CJI24" s="418"/>
      <c r="CJJ24" s="418"/>
      <c r="CJK24" s="418"/>
      <c r="CJL24" s="418"/>
      <c r="CJM24" s="418"/>
      <c r="CJN24" s="418"/>
      <c r="CJO24" s="418"/>
      <c r="CJP24" s="418"/>
      <c r="CJQ24" s="418"/>
      <c r="CJR24" s="418"/>
      <c r="CJS24" s="418"/>
      <c r="CJT24" s="418"/>
      <c r="CJU24" s="418"/>
      <c r="CJV24" s="418"/>
      <c r="CJW24" s="418"/>
      <c r="CJX24" s="418"/>
      <c r="CJY24" s="418"/>
      <c r="CJZ24" s="418"/>
      <c r="CKA24" s="418"/>
      <c r="CKB24" s="418"/>
      <c r="CKC24" s="418"/>
      <c r="CKD24" s="418"/>
      <c r="CKE24" s="418"/>
      <c r="CKF24" s="418"/>
      <c r="CKG24" s="418"/>
      <c r="CKH24" s="418"/>
      <c r="CKI24" s="418"/>
      <c r="CKJ24" s="418"/>
      <c r="CKK24" s="418"/>
      <c r="CKL24" s="418"/>
      <c r="CKM24" s="418"/>
      <c r="CKN24" s="418"/>
      <c r="CKO24" s="418"/>
      <c r="CKP24" s="418"/>
      <c r="CKQ24" s="418"/>
      <c r="CKR24" s="418"/>
      <c r="CKS24" s="418"/>
      <c r="CKT24" s="418"/>
      <c r="CKU24" s="418"/>
      <c r="CKV24" s="418"/>
      <c r="CKW24" s="418"/>
      <c r="CKX24" s="418"/>
      <c r="CKY24" s="418"/>
      <c r="CKZ24" s="418"/>
      <c r="CLA24" s="418"/>
      <c r="CLB24" s="418"/>
      <c r="CLC24" s="418"/>
      <c r="CLD24" s="418"/>
      <c r="CLE24" s="418"/>
      <c r="CLF24" s="418"/>
      <c r="CLG24" s="418"/>
      <c r="CLH24" s="418"/>
      <c r="CLI24" s="418"/>
      <c r="CLJ24" s="418"/>
      <c r="CLK24" s="418"/>
      <c r="CLL24" s="418"/>
      <c r="CLM24" s="418"/>
      <c r="CLN24" s="418"/>
      <c r="CLO24" s="418"/>
      <c r="CLP24" s="418"/>
      <c r="CLQ24" s="418"/>
      <c r="CLR24" s="418"/>
      <c r="CLS24" s="418"/>
      <c r="CLT24" s="418"/>
      <c r="CLU24" s="418"/>
      <c r="CLV24" s="418"/>
      <c r="CLW24" s="418"/>
      <c r="CLX24" s="418"/>
      <c r="CLY24" s="418"/>
      <c r="CLZ24" s="418"/>
      <c r="CMA24" s="418"/>
      <c r="CMB24" s="418"/>
      <c r="CMC24" s="418"/>
      <c r="CMD24" s="418"/>
      <c r="CME24" s="418"/>
      <c r="CMF24" s="418"/>
      <c r="CMG24" s="418"/>
      <c r="CMH24" s="418"/>
      <c r="CMI24" s="418"/>
      <c r="CMJ24" s="418"/>
      <c r="CMK24" s="418"/>
      <c r="CML24" s="418"/>
      <c r="CMM24" s="418"/>
      <c r="CMN24" s="418"/>
      <c r="CMO24" s="418"/>
      <c r="CMP24" s="418"/>
      <c r="CMQ24" s="418"/>
      <c r="CMR24" s="418"/>
      <c r="CMS24" s="418"/>
      <c r="CMT24" s="418"/>
      <c r="CMU24" s="418"/>
      <c r="CMV24" s="418"/>
      <c r="CMW24" s="418"/>
      <c r="CMX24" s="418"/>
      <c r="CMY24" s="418"/>
      <c r="CMZ24" s="418"/>
      <c r="CNA24" s="418"/>
      <c r="CNB24" s="418"/>
      <c r="CNC24" s="418"/>
      <c r="CND24" s="418"/>
      <c r="CNE24" s="418"/>
      <c r="CNF24" s="418"/>
      <c r="CNG24" s="418"/>
      <c r="CNH24" s="418"/>
      <c r="CNI24" s="418"/>
      <c r="CNJ24" s="418"/>
      <c r="CNK24" s="418"/>
      <c r="CNL24" s="418"/>
      <c r="CNM24" s="418"/>
      <c r="CNN24" s="418"/>
      <c r="CNO24" s="418"/>
      <c r="CNP24" s="418"/>
      <c r="CNQ24" s="418"/>
      <c r="CNR24" s="418"/>
      <c r="CNS24" s="418"/>
      <c r="CNT24" s="418"/>
      <c r="CNU24" s="418"/>
      <c r="CNV24" s="418"/>
      <c r="CNW24" s="418"/>
      <c r="CNX24" s="418"/>
      <c r="CNY24" s="418"/>
      <c r="CNZ24" s="418"/>
      <c r="COA24" s="418"/>
      <c r="COB24" s="418"/>
      <c r="COC24" s="418"/>
      <c r="COD24" s="418"/>
      <c r="COE24" s="418"/>
      <c r="COF24" s="418"/>
      <c r="COG24" s="418"/>
      <c r="COH24" s="418"/>
      <c r="COI24" s="418"/>
      <c r="COJ24" s="418"/>
      <c r="COK24" s="418"/>
      <c r="COL24" s="418"/>
      <c r="COM24" s="418"/>
      <c r="CON24" s="418"/>
      <c r="COO24" s="418"/>
      <c r="COP24" s="418"/>
      <c r="COQ24" s="418"/>
      <c r="COR24" s="418"/>
      <c r="COS24" s="418"/>
      <c r="COT24" s="418"/>
      <c r="COU24" s="418"/>
      <c r="COV24" s="418"/>
      <c r="COW24" s="418"/>
      <c r="COX24" s="418"/>
      <c r="COY24" s="418"/>
      <c r="COZ24" s="418"/>
      <c r="CPA24" s="418"/>
      <c r="CPB24" s="418"/>
      <c r="CPC24" s="418"/>
      <c r="CPD24" s="418"/>
      <c r="CPE24" s="418"/>
      <c r="CPF24" s="418"/>
      <c r="CPG24" s="418"/>
      <c r="CPH24" s="418"/>
      <c r="CPI24" s="418"/>
      <c r="CPJ24" s="418"/>
      <c r="CPK24" s="418"/>
      <c r="CPL24" s="418"/>
      <c r="CPM24" s="418"/>
      <c r="CPN24" s="418"/>
      <c r="CPO24" s="418"/>
      <c r="CPP24" s="418"/>
      <c r="CPQ24" s="418"/>
      <c r="CPR24" s="418"/>
      <c r="CPS24" s="418"/>
      <c r="CPT24" s="418"/>
      <c r="CPU24" s="418"/>
      <c r="CPV24" s="418"/>
      <c r="CPW24" s="418"/>
      <c r="CPX24" s="418"/>
      <c r="CPY24" s="418"/>
      <c r="CPZ24" s="418"/>
      <c r="CQA24" s="418"/>
      <c r="CQB24" s="418"/>
      <c r="CQC24" s="418"/>
      <c r="CQD24" s="418"/>
      <c r="CQE24" s="418"/>
      <c r="CQF24" s="418"/>
      <c r="CQG24" s="418"/>
      <c r="CQH24" s="418"/>
      <c r="CQI24" s="418"/>
      <c r="CQJ24" s="418"/>
      <c r="CQK24" s="418"/>
      <c r="CQL24" s="418"/>
      <c r="CQM24" s="418"/>
      <c r="CQN24" s="418"/>
      <c r="CQO24" s="418"/>
      <c r="CQP24" s="418"/>
      <c r="CQQ24" s="418"/>
      <c r="CQR24" s="418"/>
      <c r="CQS24" s="418"/>
      <c r="CQT24" s="418"/>
      <c r="CQU24" s="418"/>
      <c r="CQV24" s="418"/>
      <c r="CQW24" s="418"/>
      <c r="CQX24" s="418"/>
      <c r="CQY24" s="418"/>
      <c r="CQZ24" s="418"/>
      <c r="CRA24" s="418"/>
      <c r="CRB24" s="418"/>
      <c r="CRC24" s="418"/>
      <c r="CRD24" s="418"/>
      <c r="CRE24" s="418"/>
      <c r="CRF24" s="418"/>
      <c r="CRG24" s="418"/>
      <c r="CRH24" s="418"/>
      <c r="CRI24" s="418"/>
      <c r="CRJ24" s="418"/>
      <c r="CRK24" s="418"/>
      <c r="CRL24" s="418"/>
      <c r="CRM24" s="418"/>
      <c r="CRN24" s="418"/>
      <c r="CRO24" s="418"/>
      <c r="CRP24" s="418"/>
      <c r="CRQ24" s="418"/>
      <c r="CRR24" s="418"/>
      <c r="CRS24" s="418"/>
      <c r="CRT24" s="418"/>
      <c r="CRU24" s="418"/>
      <c r="CRV24" s="418"/>
      <c r="CRW24" s="418"/>
      <c r="CRX24" s="418"/>
      <c r="CRY24" s="418"/>
      <c r="CRZ24" s="418"/>
      <c r="CSA24" s="418"/>
      <c r="CSB24" s="418"/>
      <c r="CSC24" s="418"/>
      <c r="CSD24" s="418"/>
      <c r="CSE24" s="418"/>
      <c r="CSF24" s="418"/>
      <c r="CSG24" s="418"/>
      <c r="CSH24" s="418"/>
      <c r="CSI24" s="418"/>
      <c r="CSJ24" s="418"/>
      <c r="CSK24" s="418"/>
      <c r="CSL24" s="418"/>
      <c r="CSM24" s="418"/>
      <c r="CSN24" s="418"/>
      <c r="CSO24" s="418"/>
      <c r="CSP24" s="418"/>
      <c r="CSQ24" s="418"/>
      <c r="CSR24" s="418"/>
      <c r="CSS24" s="418"/>
      <c r="CST24" s="418"/>
      <c r="CSU24" s="418"/>
      <c r="CSV24" s="418"/>
      <c r="CSW24" s="418"/>
      <c r="CSX24" s="418"/>
      <c r="CSY24" s="418"/>
      <c r="CSZ24" s="418"/>
      <c r="CTA24" s="418"/>
      <c r="CTB24" s="418"/>
      <c r="CTC24" s="418"/>
      <c r="CTD24" s="418"/>
      <c r="CTE24" s="418"/>
      <c r="CTF24" s="418"/>
      <c r="CTG24" s="418"/>
      <c r="CTH24" s="418"/>
      <c r="CTI24" s="418"/>
      <c r="CTJ24" s="418"/>
      <c r="CTK24" s="418"/>
      <c r="CTL24" s="418"/>
      <c r="CTM24" s="418"/>
      <c r="CTN24" s="418"/>
      <c r="CTO24" s="418"/>
      <c r="CTP24" s="418"/>
      <c r="CTQ24" s="418"/>
      <c r="CTR24" s="418"/>
      <c r="CTS24" s="418"/>
      <c r="CTT24" s="418"/>
      <c r="CTU24" s="418"/>
      <c r="CTV24" s="418"/>
      <c r="CTW24" s="418"/>
      <c r="CTX24" s="418"/>
      <c r="CTY24" s="418"/>
      <c r="CTZ24" s="418"/>
      <c r="CUA24" s="418"/>
      <c r="CUB24" s="418"/>
      <c r="CUC24" s="418"/>
      <c r="CUD24" s="418"/>
      <c r="CUE24" s="418"/>
      <c r="CUF24" s="418"/>
      <c r="CUG24" s="418"/>
      <c r="CUH24" s="418"/>
      <c r="CUI24" s="418"/>
      <c r="CUJ24" s="418"/>
      <c r="CUK24" s="418"/>
      <c r="CUL24" s="418"/>
      <c r="CUM24" s="418"/>
      <c r="CUN24" s="418"/>
      <c r="CUO24" s="418"/>
      <c r="CUP24" s="418"/>
      <c r="CUQ24" s="418"/>
      <c r="CUR24" s="418"/>
      <c r="CUS24" s="418"/>
      <c r="CUT24" s="418"/>
      <c r="CUU24" s="418"/>
      <c r="CUV24" s="418"/>
      <c r="CUW24" s="418"/>
      <c r="CUX24" s="418"/>
      <c r="CUY24" s="418"/>
      <c r="CUZ24" s="418"/>
      <c r="CVA24" s="418"/>
      <c r="CVB24" s="418"/>
      <c r="CVC24" s="418"/>
      <c r="CVD24" s="418"/>
      <c r="CVE24" s="418"/>
      <c r="CVF24" s="418"/>
      <c r="CVG24" s="418"/>
      <c r="CVH24" s="418"/>
      <c r="CVI24" s="418"/>
      <c r="CVJ24" s="418"/>
      <c r="CVK24" s="418"/>
      <c r="CVL24" s="418"/>
      <c r="CVM24" s="418"/>
      <c r="CVN24" s="418"/>
      <c r="CVO24" s="418"/>
      <c r="CVP24" s="418"/>
      <c r="CVQ24" s="418"/>
      <c r="CVR24" s="418"/>
      <c r="CVS24" s="418"/>
      <c r="CVT24" s="418"/>
      <c r="CVU24" s="418"/>
      <c r="CVV24" s="418"/>
      <c r="CVW24" s="418"/>
      <c r="CVX24" s="418"/>
      <c r="CVY24" s="418"/>
      <c r="CVZ24" s="418"/>
      <c r="CWA24" s="418"/>
      <c r="CWB24" s="418"/>
      <c r="CWC24" s="418"/>
      <c r="CWD24" s="418"/>
      <c r="CWE24" s="418"/>
      <c r="CWF24" s="418"/>
      <c r="CWG24" s="418"/>
      <c r="CWH24" s="418"/>
      <c r="CWI24" s="418"/>
      <c r="CWJ24" s="418"/>
      <c r="CWK24" s="418"/>
      <c r="CWL24" s="418"/>
      <c r="CWM24" s="418"/>
      <c r="CWN24" s="418"/>
      <c r="CWO24" s="418"/>
      <c r="CWP24" s="418"/>
      <c r="CWQ24" s="418"/>
      <c r="CWR24" s="418"/>
      <c r="CWS24" s="418"/>
      <c r="CWT24" s="418"/>
      <c r="CWU24" s="418"/>
      <c r="CWV24" s="418"/>
      <c r="CWW24" s="418"/>
      <c r="CWX24" s="418"/>
      <c r="CWY24" s="418"/>
      <c r="CWZ24" s="418"/>
      <c r="CXA24" s="418"/>
      <c r="CXB24" s="418"/>
      <c r="CXC24" s="418"/>
      <c r="CXD24" s="418"/>
      <c r="CXE24" s="418"/>
      <c r="CXF24" s="418"/>
      <c r="CXG24" s="418"/>
      <c r="CXH24" s="418"/>
      <c r="CXI24" s="418"/>
      <c r="CXJ24" s="418"/>
      <c r="CXK24" s="418"/>
      <c r="CXL24" s="418"/>
      <c r="CXM24" s="418"/>
      <c r="CXN24" s="418"/>
      <c r="CXO24" s="418"/>
      <c r="CXP24" s="418"/>
      <c r="CXQ24" s="418"/>
      <c r="CXR24" s="418"/>
      <c r="CXS24" s="418"/>
      <c r="CXT24" s="418"/>
      <c r="CXU24" s="418"/>
      <c r="CXV24" s="418"/>
      <c r="CXW24" s="418"/>
      <c r="CXX24" s="418"/>
      <c r="CXY24" s="418"/>
      <c r="CXZ24" s="418"/>
      <c r="CYA24" s="418"/>
      <c r="CYB24" s="418"/>
      <c r="CYC24" s="418"/>
      <c r="CYD24" s="418"/>
      <c r="CYE24" s="418"/>
      <c r="CYF24" s="418"/>
      <c r="CYG24" s="418"/>
      <c r="CYH24" s="418"/>
      <c r="CYI24" s="418"/>
      <c r="CYJ24" s="418"/>
      <c r="CYK24" s="418"/>
      <c r="CYL24" s="418"/>
      <c r="CYM24" s="418"/>
      <c r="CYN24" s="418"/>
      <c r="CYO24" s="418"/>
      <c r="CYP24" s="418"/>
      <c r="CYQ24" s="418"/>
      <c r="CYR24" s="418"/>
      <c r="CYS24" s="418"/>
      <c r="CYT24" s="418"/>
      <c r="CYU24" s="418"/>
      <c r="CYV24" s="418"/>
      <c r="CYW24" s="418"/>
      <c r="CYX24" s="418"/>
      <c r="CYY24" s="418"/>
      <c r="CYZ24" s="418"/>
      <c r="CZA24" s="418"/>
      <c r="CZB24" s="418"/>
      <c r="CZC24" s="418"/>
      <c r="CZD24" s="418"/>
      <c r="CZE24" s="418"/>
      <c r="CZF24" s="418"/>
      <c r="CZG24" s="418"/>
      <c r="CZH24" s="418"/>
      <c r="CZI24" s="418"/>
      <c r="CZJ24" s="418"/>
      <c r="CZK24" s="418"/>
      <c r="CZL24" s="418"/>
      <c r="CZM24" s="418"/>
      <c r="CZN24" s="418"/>
      <c r="CZO24" s="418"/>
      <c r="CZP24" s="418"/>
      <c r="CZQ24" s="418"/>
      <c r="CZR24" s="418"/>
      <c r="CZS24" s="418"/>
      <c r="CZT24" s="418"/>
      <c r="CZU24" s="418"/>
      <c r="CZV24" s="418"/>
      <c r="CZW24" s="418"/>
      <c r="CZX24" s="418"/>
      <c r="CZY24" s="418"/>
      <c r="CZZ24" s="418"/>
      <c r="DAA24" s="418"/>
      <c r="DAB24" s="418"/>
      <c r="DAC24" s="418"/>
      <c r="DAD24" s="418"/>
      <c r="DAE24" s="418"/>
      <c r="DAF24" s="418"/>
      <c r="DAG24" s="418"/>
      <c r="DAH24" s="418"/>
      <c r="DAI24" s="418"/>
      <c r="DAJ24" s="418"/>
      <c r="DAK24" s="418"/>
      <c r="DAL24" s="418"/>
      <c r="DAM24" s="418"/>
      <c r="DAN24" s="418"/>
      <c r="DAO24" s="418"/>
      <c r="DAP24" s="418"/>
      <c r="DAQ24" s="418"/>
      <c r="DAR24" s="418"/>
      <c r="DAS24" s="418"/>
      <c r="DAT24" s="418"/>
      <c r="DAU24" s="418"/>
      <c r="DAV24" s="418"/>
      <c r="DAW24" s="418"/>
      <c r="DAX24" s="418"/>
      <c r="DAY24" s="418"/>
      <c r="DAZ24" s="418"/>
      <c r="DBA24" s="418"/>
      <c r="DBB24" s="418"/>
      <c r="DBC24" s="418"/>
      <c r="DBD24" s="418"/>
      <c r="DBE24" s="418"/>
      <c r="DBF24" s="418"/>
      <c r="DBG24" s="418"/>
      <c r="DBH24" s="418"/>
      <c r="DBI24" s="418"/>
      <c r="DBJ24" s="418"/>
      <c r="DBK24" s="418"/>
      <c r="DBL24" s="418"/>
      <c r="DBM24" s="418"/>
      <c r="DBN24" s="418"/>
      <c r="DBO24" s="418"/>
      <c r="DBP24" s="418"/>
      <c r="DBQ24" s="418"/>
      <c r="DBR24" s="418"/>
      <c r="DBS24" s="418"/>
      <c r="DBT24" s="418"/>
      <c r="DBU24" s="418"/>
      <c r="DBV24" s="418"/>
      <c r="DBW24" s="418"/>
      <c r="DBX24" s="418"/>
      <c r="DBY24" s="418"/>
      <c r="DBZ24" s="418"/>
      <c r="DCA24" s="418"/>
      <c r="DCB24" s="418"/>
      <c r="DCC24" s="418"/>
      <c r="DCD24" s="418"/>
      <c r="DCE24" s="418"/>
      <c r="DCF24" s="418"/>
      <c r="DCG24" s="418"/>
      <c r="DCH24" s="418"/>
      <c r="DCI24" s="418"/>
      <c r="DCJ24" s="418"/>
      <c r="DCK24" s="418"/>
      <c r="DCL24" s="418"/>
      <c r="DCM24" s="418"/>
      <c r="DCN24" s="418"/>
      <c r="DCO24" s="418"/>
      <c r="DCP24" s="418"/>
      <c r="DCQ24" s="418"/>
      <c r="DCR24" s="418"/>
      <c r="DCS24" s="418"/>
      <c r="DCT24" s="418"/>
      <c r="DCU24" s="418"/>
      <c r="DCV24" s="418"/>
      <c r="DCW24" s="418"/>
      <c r="DCX24" s="418"/>
      <c r="DCY24" s="418"/>
      <c r="DCZ24" s="418"/>
      <c r="DDA24" s="418"/>
      <c r="DDB24" s="418"/>
      <c r="DDC24" s="418"/>
      <c r="DDD24" s="418"/>
      <c r="DDE24" s="418"/>
      <c r="DDF24" s="418"/>
      <c r="DDG24" s="418"/>
      <c r="DDH24" s="418"/>
      <c r="DDI24" s="418"/>
      <c r="DDJ24" s="418"/>
      <c r="DDK24" s="418"/>
      <c r="DDL24" s="418"/>
      <c r="DDM24" s="418"/>
      <c r="DDN24" s="418"/>
      <c r="DDO24" s="418"/>
      <c r="DDP24" s="418"/>
      <c r="DDQ24" s="418"/>
      <c r="DDR24" s="418"/>
      <c r="DDS24" s="418"/>
      <c r="DDT24" s="418"/>
      <c r="DDU24" s="418"/>
      <c r="DDV24" s="418"/>
      <c r="DDW24" s="418"/>
      <c r="DDX24" s="418"/>
      <c r="DDY24" s="418"/>
      <c r="DDZ24" s="418"/>
      <c r="DEA24" s="418"/>
      <c r="DEB24" s="418"/>
      <c r="DEC24" s="418"/>
      <c r="DED24" s="418"/>
      <c r="DEE24" s="418"/>
      <c r="DEF24" s="418"/>
      <c r="DEG24" s="418"/>
      <c r="DEH24" s="418"/>
      <c r="DEI24" s="418"/>
      <c r="DEJ24" s="418"/>
      <c r="DEK24" s="418"/>
      <c r="DEL24" s="418"/>
      <c r="DEM24" s="418"/>
      <c r="DEN24" s="418"/>
      <c r="DEO24" s="418"/>
      <c r="DEP24" s="418"/>
      <c r="DEQ24" s="418"/>
      <c r="DER24" s="418"/>
      <c r="DES24" s="418"/>
      <c r="DET24" s="418"/>
      <c r="DEU24" s="418"/>
      <c r="DEV24" s="418"/>
      <c r="DEW24" s="418"/>
      <c r="DEX24" s="418"/>
      <c r="DEY24" s="418"/>
      <c r="DEZ24" s="418"/>
      <c r="DFA24" s="418"/>
      <c r="DFB24" s="418"/>
      <c r="DFC24" s="418"/>
      <c r="DFD24" s="418"/>
      <c r="DFE24" s="418"/>
      <c r="DFF24" s="418"/>
      <c r="DFG24" s="418"/>
      <c r="DFH24" s="418"/>
      <c r="DFI24" s="418"/>
      <c r="DFJ24" s="418"/>
      <c r="DFK24" s="418"/>
      <c r="DFL24" s="418"/>
      <c r="DFM24" s="418"/>
      <c r="DFN24" s="418"/>
      <c r="DFO24" s="418"/>
      <c r="DFP24" s="418"/>
      <c r="DFQ24" s="418"/>
      <c r="DFR24" s="418"/>
      <c r="DFS24" s="418"/>
      <c r="DFT24" s="418"/>
      <c r="DFU24" s="418"/>
      <c r="DFV24" s="418"/>
      <c r="DFW24" s="418"/>
      <c r="DFX24" s="418"/>
      <c r="DFY24" s="418"/>
      <c r="DFZ24" s="418"/>
      <c r="DGA24" s="418"/>
      <c r="DGB24" s="418"/>
      <c r="DGC24" s="418"/>
      <c r="DGD24" s="418"/>
      <c r="DGE24" s="418"/>
      <c r="DGF24" s="418"/>
      <c r="DGG24" s="418"/>
      <c r="DGH24" s="418"/>
      <c r="DGI24" s="418"/>
      <c r="DGJ24" s="418"/>
      <c r="DGK24" s="418"/>
      <c r="DGL24" s="418"/>
      <c r="DGM24" s="418"/>
      <c r="DGN24" s="418"/>
      <c r="DGO24" s="418"/>
      <c r="DGP24" s="418"/>
      <c r="DGQ24" s="418"/>
      <c r="DGR24" s="418"/>
      <c r="DGS24" s="418"/>
      <c r="DGT24" s="418"/>
      <c r="DGU24" s="418"/>
      <c r="DGV24" s="418"/>
      <c r="DGW24" s="418"/>
      <c r="DGX24" s="418"/>
      <c r="DGY24" s="418"/>
      <c r="DGZ24" s="418"/>
      <c r="DHA24" s="418"/>
      <c r="DHB24" s="418"/>
      <c r="DHC24" s="418"/>
      <c r="DHD24" s="418"/>
      <c r="DHE24" s="418"/>
      <c r="DHF24" s="418"/>
      <c r="DHG24" s="418"/>
      <c r="DHH24" s="418"/>
      <c r="DHI24" s="418"/>
      <c r="DHJ24" s="418"/>
      <c r="DHK24" s="418"/>
      <c r="DHL24" s="418"/>
      <c r="DHM24" s="418"/>
      <c r="DHN24" s="418"/>
      <c r="DHO24" s="418"/>
      <c r="DHP24" s="418"/>
      <c r="DHQ24" s="418"/>
      <c r="DHR24" s="418"/>
      <c r="DHS24" s="418"/>
      <c r="DHT24" s="418"/>
      <c r="DHU24" s="418"/>
      <c r="DHV24" s="418"/>
      <c r="DHW24" s="418"/>
      <c r="DHX24" s="418"/>
      <c r="DHY24" s="418"/>
      <c r="DHZ24" s="418"/>
      <c r="DIA24" s="418"/>
      <c r="DIB24" s="418"/>
      <c r="DIC24" s="418"/>
      <c r="DID24" s="418"/>
      <c r="DIE24" s="418"/>
      <c r="DIF24" s="418"/>
      <c r="DIG24" s="418"/>
      <c r="DIH24" s="418"/>
      <c r="DII24" s="418"/>
      <c r="DIJ24" s="418"/>
      <c r="DIK24" s="418"/>
      <c r="DIL24" s="418"/>
      <c r="DIM24" s="418"/>
      <c r="DIN24" s="418"/>
      <c r="DIO24" s="418"/>
      <c r="DIP24" s="418"/>
      <c r="DIQ24" s="418"/>
      <c r="DIR24" s="418"/>
      <c r="DIS24" s="418"/>
      <c r="DIT24" s="418"/>
      <c r="DIU24" s="418"/>
      <c r="DIV24" s="418"/>
      <c r="DIW24" s="418"/>
      <c r="DIX24" s="418"/>
      <c r="DIY24" s="418"/>
      <c r="DIZ24" s="418"/>
      <c r="DJA24" s="418"/>
      <c r="DJB24" s="418"/>
      <c r="DJC24" s="418"/>
      <c r="DJD24" s="418"/>
      <c r="DJE24" s="418"/>
      <c r="DJF24" s="418"/>
      <c r="DJG24" s="418"/>
      <c r="DJH24" s="418"/>
      <c r="DJI24" s="418"/>
      <c r="DJJ24" s="418"/>
      <c r="DJK24" s="418"/>
      <c r="DJL24" s="418"/>
      <c r="DJM24" s="418"/>
      <c r="DJN24" s="418"/>
      <c r="DJO24" s="418"/>
      <c r="DJP24" s="418"/>
      <c r="DJQ24" s="418"/>
      <c r="DJR24" s="418"/>
      <c r="DJS24" s="418"/>
      <c r="DJT24" s="418"/>
      <c r="DJU24" s="418"/>
      <c r="DJV24" s="418"/>
      <c r="DJW24" s="418"/>
      <c r="DJX24" s="418"/>
      <c r="DJY24" s="418"/>
      <c r="DJZ24" s="418"/>
      <c r="DKA24" s="418"/>
      <c r="DKB24" s="418"/>
      <c r="DKC24" s="418"/>
      <c r="DKD24" s="418"/>
      <c r="DKE24" s="418"/>
      <c r="DKF24" s="418"/>
      <c r="DKG24" s="418"/>
      <c r="DKH24" s="418"/>
      <c r="DKI24" s="418"/>
      <c r="DKJ24" s="418"/>
      <c r="DKK24" s="418"/>
      <c r="DKL24" s="418"/>
      <c r="DKM24" s="418"/>
      <c r="DKN24" s="418"/>
      <c r="DKO24" s="418"/>
      <c r="DKP24" s="418"/>
      <c r="DKQ24" s="418"/>
      <c r="DKR24" s="418"/>
      <c r="DKS24" s="418"/>
      <c r="DKT24" s="418"/>
      <c r="DKU24" s="418"/>
      <c r="DKV24" s="418"/>
      <c r="DKW24" s="418"/>
      <c r="DKX24" s="418"/>
      <c r="DKY24" s="418"/>
      <c r="DKZ24" s="418"/>
      <c r="DLA24" s="418"/>
      <c r="DLB24" s="418"/>
      <c r="DLC24" s="418"/>
      <c r="DLD24" s="418"/>
      <c r="DLE24" s="418"/>
      <c r="DLF24" s="418"/>
      <c r="DLG24" s="418"/>
      <c r="DLH24" s="418"/>
      <c r="DLI24" s="418"/>
      <c r="DLJ24" s="418"/>
      <c r="DLK24" s="418"/>
      <c r="DLL24" s="418"/>
      <c r="DLM24" s="418"/>
      <c r="DLN24" s="418"/>
      <c r="DLO24" s="418"/>
      <c r="DLP24" s="418"/>
      <c r="DLQ24" s="418"/>
      <c r="DLR24" s="418"/>
      <c r="DLS24" s="418"/>
      <c r="DLT24" s="418"/>
      <c r="DLU24" s="418"/>
      <c r="DLV24" s="418"/>
      <c r="DLW24" s="418"/>
      <c r="DLX24" s="418"/>
      <c r="DLY24" s="418"/>
      <c r="DLZ24" s="418"/>
      <c r="DMA24" s="418"/>
      <c r="DMB24" s="418"/>
      <c r="DMC24" s="418"/>
      <c r="DMD24" s="418"/>
      <c r="DME24" s="418"/>
      <c r="DMF24" s="418"/>
      <c r="DMG24" s="418"/>
      <c r="DMH24" s="418"/>
      <c r="DMI24" s="418"/>
      <c r="DMJ24" s="418"/>
      <c r="DMK24" s="418"/>
      <c r="DML24" s="418"/>
      <c r="DMM24" s="418"/>
      <c r="DMN24" s="418"/>
      <c r="DMO24" s="418"/>
      <c r="DMP24" s="418"/>
      <c r="DMQ24" s="418"/>
      <c r="DMR24" s="418"/>
      <c r="DMS24" s="418"/>
      <c r="DMT24" s="418"/>
      <c r="DMU24" s="418"/>
      <c r="DMV24" s="418"/>
      <c r="DMW24" s="418"/>
      <c r="DMX24" s="418"/>
      <c r="DMY24" s="418"/>
      <c r="DMZ24" s="418"/>
      <c r="DNA24" s="418"/>
      <c r="DNB24" s="418"/>
      <c r="DNC24" s="418"/>
      <c r="DND24" s="418"/>
      <c r="DNE24" s="418"/>
      <c r="DNF24" s="418"/>
      <c r="DNG24" s="418"/>
      <c r="DNH24" s="418"/>
      <c r="DNI24" s="418"/>
      <c r="DNJ24" s="418"/>
      <c r="DNK24" s="418"/>
      <c r="DNL24" s="418"/>
      <c r="DNM24" s="418"/>
      <c r="DNN24" s="418"/>
      <c r="DNO24" s="418"/>
      <c r="DNP24" s="418"/>
      <c r="DNQ24" s="418"/>
      <c r="DNR24" s="418"/>
      <c r="DNS24" s="418"/>
      <c r="DNT24" s="418"/>
      <c r="DNU24" s="418"/>
      <c r="DNV24" s="418"/>
      <c r="DNW24" s="418"/>
      <c r="DNX24" s="418"/>
      <c r="DNY24" s="418"/>
      <c r="DNZ24" s="418"/>
      <c r="DOA24" s="418"/>
      <c r="DOB24" s="418"/>
      <c r="DOC24" s="418"/>
      <c r="DOD24" s="418"/>
      <c r="DOE24" s="418"/>
      <c r="DOF24" s="418"/>
      <c r="DOG24" s="418"/>
      <c r="DOH24" s="418"/>
      <c r="DOI24" s="418"/>
      <c r="DOJ24" s="418"/>
      <c r="DOK24" s="418"/>
      <c r="DOL24" s="418"/>
      <c r="DOM24" s="418"/>
      <c r="DON24" s="418"/>
      <c r="DOO24" s="418"/>
      <c r="DOP24" s="418"/>
      <c r="DOQ24" s="418"/>
      <c r="DOR24" s="418"/>
      <c r="DOS24" s="418"/>
      <c r="DOT24" s="418"/>
      <c r="DOU24" s="418"/>
      <c r="DOV24" s="418"/>
      <c r="DOW24" s="418"/>
      <c r="DOX24" s="418"/>
      <c r="DOY24" s="418"/>
      <c r="DOZ24" s="418"/>
      <c r="DPA24" s="418"/>
      <c r="DPB24" s="418"/>
      <c r="DPC24" s="418"/>
      <c r="DPD24" s="418"/>
      <c r="DPE24" s="418"/>
      <c r="DPF24" s="418"/>
      <c r="DPG24" s="418"/>
      <c r="DPH24" s="418"/>
      <c r="DPI24" s="418"/>
      <c r="DPJ24" s="418"/>
      <c r="DPK24" s="418"/>
      <c r="DPL24" s="418"/>
      <c r="DPM24" s="418"/>
      <c r="DPN24" s="418"/>
      <c r="DPO24" s="418"/>
      <c r="DPP24" s="418"/>
      <c r="DPQ24" s="418"/>
      <c r="DPR24" s="418"/>
      <c r="DPS24" s="418"/>
      <c r="DPT24" s="418"/>
      <c r="DPU24" s="418"/>
      <c r="DPV24" s="418"/>
      <c r="DPW24" s="418"/>
      <c r="DPX24" s="418"/>
      <c r="DPY24" s="418"/>
      <c r="DPZ24" s="418"/>
      <c r="DQA24" s="418"/>
      <c r="DQB24" s="418"/>
      <c r="DQC24" s="418"/>
      <c r="DQD24" s="418"/>
      <c r="DQE24" s="418"/>
      <c r="DQF24" s="418"/>
      <c r="DQG24" s="418"/>
      <c r="DQH24" s="418"/>
      <c r="DQI24" s="418"/>
      <c r="DQJ24" s="418"/>
      <c r="DQK24" s="418"/>
      <c r="DQL24" s="418"/>
      <c r="DQM24" s="418"/>
      <c r="DQN24" s="418"/>
      <c r="DQO24" s="418"/>
      <c r="DQP24" s="418"/>
      <c r="DQQ24" s="418"/>
      <c r="DQR24" s="418"/>
      <c r="DQS24" s="418"/>
      <c r="DQT24" s="418"/>
      <c r="DQU24" s="418"/>
      <c r="DQV24" s="418"/>
      <c r="DQW24" s="418"/>
      <c r="DQX24" s="418"/>
      <c r="DQY24" s="418"/>
      <c r="DQZ24" s="418"/>
      <c r="DRA24" s="418"/>
      <c r="DRB24" s="418"/>
      <c r="DRC24" s="418"/>
      <c r="DRD24" s="418"/>
      <c r="DRE24" s="418"/>
      <c r="DRF24" s="418"/>
      <c r="DRG24" s="418"/>
      <c r="DRH24" s="418"/>
      <c r="DRI24" s="418"/>
      <c r="DRJ24" s="418"/>
      <c r="DRK24" s="418"/>
      <c r="DRL24" s="418"/>
      <c r="DRM24" s="418"/>
      <c r="DRN24" s="418"/>
      <c r="DRO24" s="418"/>
      <c r="DRP24" s="418"/>
      <c r="DRQ24" s="418"/>
      <c r="DRR24" s="418"/>
      <c r="DRS24" s="418"/>
      <c r="DRT24" s="418"/>
      <c r="DRU24" s="418"/>
      <c r="DRV24" s="418"/>
      <c r="DRW24" s="418"/>
      <c r="DRX24" s="418"/>
      <c r="DRY24" s="418"/>
      <c r="DRZ24" s="418"/>
      <c r="DSA24" s="418"/>
      <c r="DSB24" s="418"/>
      <c r="DSC24" s="418"/>
      <c r="DSD24" s="418"/>
      <c r="DSE24" s="418"/>
      <c r="DSF24" s="418"/>
      <c r="DSG24" s="418"/>
      <c r="DSH24" s="418"/>
      <c r="DSI24" s="418"/>
      <c r="DSJ24" s="418"/>
      <c r="DSK24" s="418"/>
      <c r="DSL24" s="418"/>
      <c r="DSM24" s="418"/>
      <c r="DSN24" s="418"/>
      <c r="DSO24" s="418"/>
      <c r="DSP24" s="418"/>
      <c r="DSQ24" s="418"/>
      <c r="DSR24" s="418"/>
      <c r="DSS24" s="418"/>
      <c r="DST24" s="418"/>
      <c r="DSU24" s="418"/>
      <c r="DSV24" s="418"/>
      <c r="DSW24" s="418"/>
      <c r="DSX24" s="418"/>
      <c r="DSY24" s="418"/>
      <c r="DSZ24" s="418"/>
      <c r="DTA24" s="418"/>
      <c r="DTB24" s="418"/>
      <c r="DTC24" s="418"/>
      <c r="DTD24" s="418"/>
      <c r="DTE24" s="418"/>
      <c r="DTF24" s="418"/>
      <c r="DTG24" s="418"/>
      <c r="DTH24" s="418"/>
      <c r="DTI24" s="418"/>
      <c r="DTJ24" s="418"/>
      <c r="DTK24" s="418"/>
      <c r="DTL24" s="418"/>
      <c r="DTM24" s="418"/>
      <c r="DTN24" s="418"/>
      <c r="DTO24" s="418"/>
      <c r="DTP24" s="418"/>
      <c r="DTQ24" s="418"/>
      <c r="DTR24" s="418"/>
      <c r="DTS24" s="418"/>
      <c r="DTT24" s="418"/>
      <c r="DTU24" s="418"/>
      <c r="DTV24" s="418"/>
      <c r="DTW24" s="418"/>
      <c r="DTX24" s="418"/>
      <c r="DTY24" s="418"/>
      <c r="DTZ24" s="418"/>
      <c r="DUA24" s="418"/>
      <c r="DUB24" s="418"/>
      <c r="DUC24" s="418"/>
      <c r="DUD24" s="418"/>
      <c r="DUE24" s="418"/>
      <c r="DUF24" s="418"/>
      <c r="DUG24" s="418"/>
      <c r="DUH24" s="418"/>
      <c r="DUI24" s="418"/>
      <c r="DUJ24" s="418"/>
      <c r="DUK24" s="418"/>
      <c r="DUL24" s="418"/>
      <c r="DUM24" s="418"/>
      <c r="DUN24" s="418"/>
      <c r="DUO24" s="418"/>
      <c r="DUP24" s="418"/>
      <c r="DUQ24" s="418"/>
      <c r="DUR24" s="418"/>
      <c r="DUS24" s="418"/>
      <c r="DUT24" s="418"/>
      <c r="DUU24" s="418"/>
      <c r="DUV24" s="418"/>
      <c r="DUW24" s="418"/>
      <c r="DUX24" s="418"/>
      <c r="DUY24" s="418"/>
      <c r="DUZ24" s="418"/>
      <c r="DVA24" s="418"/>
      <c r="DVB24" s="418"/>
      <c r="DVC24" s="418"/>
      <c r="DVD24" s="418"/>
      <c r="DVE24" s="418"/>
      <c r="DVF24" s="418"/>
      <c r="DVG24" s="418"/>
      <c r="DVH24" s="418"/>
      <c r="DVI24" s="418"/>
      <c r="DVJ24" s="418"/>
      <c r="DVK24" s="418"/>
      <c r="DVL24" s="418"/>
      <c r="DVM24" s="418"/>
      <c r="DVN24" s="418"/>
      <c r="DVO24" s="418"/>
      <c r="DVP24" s="418"/>
      <c r="DVQ24" s="418"/>
      <c r="DVR24" s="418"/>
      <c r="DVS24" s="418"/>
      <c r="DVT24" s="418"/>
      <c r="DVU24" s="418"/>
      <c r="DVV24" s="418"/>
      <c r="DVW24" s="418"/>
      <c r="DVX24" s="418"/>
      <c r="DVY24" s="418"/>
      <c r="DVZ24" s="418"/>
      <c r="DWA24" s="418"/>
      <c r="DWB24" s="418"/>
      <c r="DWC24" s="418"/>
      <c r="DWD24" s="418"/>
      <c r="DWE24" s="418"/>
      <c r="DWF24" s="418"/>
      <c r="DWG24" s="418"/>
      <c r="DWH24" s="418"/>
      <c r="DWI24" s="418"/>
      <c r="DWJ24" s="418"/>
      <c r="DWK24" s="418"/>
      <c r="DWL24" s="418"/>
      <c r="DWM24" s="418"/>
      <c r="DWN24" s="418"/>
      <c r="DWO24" s="418"/>
      <c r="DWP24" s="418"/>
      <c r="DWQ24" s="418"/>
      <c r="DWR24" s="418"/>
      <c r="DWS24" s="418"/>
      <c r="DWT24" s="418"/>
      <c r="DWU24" s="418"/>
      <c r="DWV24" s="418"/>
      <c r="DWW24" s="418"/>
      <c r="DWX24" s="418"/>
      <c r="DWY24" s="418"/>
      <c r="DWZ24" s="418"/>
      <c r="DXA24" s="418"/>
      <c r="DXB24" s="418"/>
      <c r="DXC24" s="418"/>
      <c r="DXD24" s="418"/>
      <c r="DXE24" s="418"/>
      <c r="DXF24" s="418"/>
      <c r="DXG24" s="418"/>
      <c r="DXH24" s="418"/>
      <c r="DXI24" s="418"/>
      <c r="DXJ24" s="418"/>
      <c r="DXK24" s="418"/>
      <c r="DXL24" s="418"/>
      <c r="DXM24" s="418"/>
      <c r="DXN24" s="418"/>
      <c r="DXO24" s="418"/>
      <c r="DXP24" s="418"/>
      <c r="DXQ24" s="418"/>
      <c r="DXR24" s="418"/>
      <c r="DXS24" s="418"/>
      <c r="DXT24" s="418"/>
      <c r="DXU24" s="418"/>
      <c r="DXV24" s="418"/>
      <c r="DXW24" s="418"/>
      <c r="DXX24" s="418"/>
      <c r="DXY24" s="418"/>
      <c r="DXZ24" s="418"/>
      <c r="DYA24" s="418"/>
      <c r="DYB24" s="418"/>
      <c r="DYC24" s="418"/>
      <c r="DYD24" s="418"/>
      <c r="DYE24" s="418"/>
      <c r="DYF24" s="418"/>
      <c r="DYG24" s="418"/>
      <c r="DYH24" s="418"/>
      <c r="DYI24" s="418"/>
      <c r="DYJ24" s="418"/>
      <c r="DYK24" s="418"/>
      <c r="DYL24" s="418"/>
      <c r="DYM24" s="418"/>
      <c r="DYN24" s="418"/>
      <c r="DYO24" s="418"/>
      <c r="DYP24" s="418"/>
      <c r="DYQ24" s="418"/>
      <c r="DYR24" s="418"/>
      <c r="DYS24" s="418"/>
      <c r="DYT24" s="418"/>
      <c r="DYU24" s="418"/>
      <c r="DYV24" s="418"/>
      <c r="DYW24" s="418"/>
      <c r="DYX24" s="418"/>
      <c r="DYY24" s="418"/>
      <c r="DYZ24" s="418"/>
      <c r="DZA24" s="418"/>
      <c r="DZB24" s="418"/>
      <c r="DZC24" s="418"/>
      <c r="DZD24" s="418"/>
      <c r="DZE24" s="418"/>
      <c r="DZF24" s="418"/>
      <c r="DZG24" s="418"/>
      <c r="DZH24" s="418"/>
      <c r="DZI24" s="418"/>
      <c r="DZJ24" s="418"/>
      <c r="DZK24" s="418"/>
      <c r="DZL24" s="418"/>
      <c r="DZM24" s="418"/>
      <c r="DZN24" s="418"/>
      <c r="DZO24" s="418"/>
      <c r="DZP24" s="418"/>
      <c r="DZQ24" s="418"/>
      <c r="DZR24" s="418"/>
      <c r="DZS24" s="418"/>
      <c r="DZT24" s="418"/>
      <c r="DZU24" s="418"/>
      <c r="DZV24" s="418"/>
      <c r="DZW24" s="418"/>
      <c r="DZX24" s="418"/>
      <c r="DZY24" s="418"/>
      <c r="DZZ24" s="418"/>
      <c r="EAA24" s="418"/>
      <c r="EAB24" s="418"/>
      <c r="EAC24" s="418"/>
      <c r="EAD24" s="418"/>
      <c r="EAE24" s="418"/>
      <c r="EAF24" s="418"/>
      <c r="EAG24" s="418"/>
      <c r="EAH24" s="418"/>
      <c r="EAI24" s="418"/>
      <c r="EAJ24" s="418"/>
      <c r="EAK24" s="418"/>
      <c r="EAL24" s="418"/>
      <c r="EAM24" s="418"/>
      <c r="EAN24" s="418"/>
      <c r="EAO24" s="418"/>
      <c r="EAP24" s="418"/>
      <c r="EAQ24" s="418"/>
      <c r="EAR24" s="418"/>
      <c r="EAS24" s="418"/>
      <c r="EAT24" s="418"/>
      <c r="EAU24" s="418"/>
      <c r="EAV24" s="418"/>
      <c r="EAW24" s="418"/>
      <c r="EAX24" s="418"/>
      <c r="EAY24" s="418"/>
      <c r="EAZ24" s="418"/>
      <c r="EBA24" s="418"/>
      <c r="EBB24" s="418"/>
      <c r="EBC24" s="418"/>
      <c r="EBD24" s="418"/>
      <c r="EBE24" s="418"/>
      <c r="EBF24" s="418"/>
      <c r="EBG24" s="418"/>
      <c r="EBH24" s="418"/>
      <c r="EBI24" s="418"/>
      <c r="EBJ24" s="418"/>
      <c r="EBK24" s="418"/>
      <c r="EBL24" s="418"/>
      <c r="EBM24" s="418"/>
      <c r="EBN24" s="418"/>
      <c r="EBO24" s="418"/>
      <c r="EBP24" s="418"/>
      <c r="EBQ24" s="418"/>
      <c r="EBR24" s="418"/>
      <c r="EBS24" s="418"/>
      <c r="EBT24" s="418"/>
      <c r="EBU24" s="418"/>
      <c r="EBV24" s="418"/>
      <c r="EBW24" s="418"/>
      <c r="EBX24" s="418"/>
      <c r="EBY24" s="418"/>
      <c r="EBZ24" s="418"/>
      <c r="ECA24" s="418"/>
      <c r="ECB24" s="418"/>
      <c r="ECC24" s="418"/>
      <c r="ECD24" s="418"/>
      <c r="ECE24" s="418"/>
      <c r="ECF24" s="418"/>
      <c r="ECG24" s="418"/>
      <c r="ECH24" s="418"/>
      <c r="ECI24" s="418"/>
      <c r="ECJ24" s="418"/>
      <c r="ECK24" s="418"/>
      <c r="ECL24" s="418"/>
      <c r="ECM24" s="418"/>
      <c r="ECN24" s="418"/>
      <c r="ECO24" s="418"/>
      <c r="ECP24" s="418"/>
      <c r="ECQ24" s="418"/>
      <c r="ECR24" s="418"/>
      <c r="ECS24" s="418"/>
      <c r="ECT24" s="418"/>
      <c r="ECU24" s="418"/>
      <c r="ECV24" s="418"/>
      <c r="ECW24" s="418"/>
      <c r="ECX24" s="418"/>
      <c r="ECY24" s="418"/>
      <c r="ECZ24" s="418"/>
      <c r="EDA24" s="418"/>
      <c r="EDB24" s="418"/>
      <c r="EDC24" s="418"/>
      <c r="EDD24" s="418"/>
      <c r="EDE24" s="418"/>
      <c r="EDF24" s="418"/>
      <c r="EDG24" s="418"/>
      <c r="EDH24" s="418"/>
      <c r="EDI24" s="418"/>
      <c r="EDJ24" s="418"/>
      <c r="EDK24" s="418"/>
      <c r="EDL24" s="418"/>
      <c r="EDM24" s="418"/>
      <c r="EDN24" s="418"/>
      <c r="EDO24" s="418"/>
      <c r="EDP24" s="418"/>
      <c r="EDQ24" s="418"/>
      <c r="EDR24" s="418"/>
      <c r="EDS24" s="418"/>
      <c r="EDT24" s="418"/>
      <c r="EDU24" s="418"/>
      <c r="EDV24" s="418"/>
      <c r="EDW24" s="418"/>
      <c r="EDX24" s="418"/>
      <c r="EDY24" s="418"/>
      <c r="EDZ24" s="418"/>
      <c r="EEA24" s="418"/>
      <c r="EEB24" s="418"/>
      <c r="EEC24" s="418"/>
      <c r="EED24" s="418"/>
      <c r="EEE24" s="418"/>
      <c r="EEF24" s="418"/>
      <c r="EEG24" s="418"/>
      <c r="EEH24" s="418"/>
      <c r="EEI24" s="418"/>
      <c r="EEJ24" s="418"/>
      <c r="EEK24" s="418"/>
      <c r="EEL24" s="418"/>
      <c r="EEM24" s="418"/>
      <c r="EEN24" s="418"/>
      <c r="EEO24" s="418"/>
      <c r="EEP24" s="418"/>
      <c r="EEQ24" s="418"/>
      <c r="EER24" s="418"/>
      <c r="EES24" s="418"/>
      <c r="EET24" s="418"/>
      <c r="EEU24" s="418"/>
      <c r="EEV24" s="418"/>
      <c r="EEW24" s="418"/>
      <c r="EEX24" s="418"/>
      <c r="EEY24" s="418"/>
      <c r="EEZ24" s="418"/>
      <c r="EFA24" s="418"/>
      <c r="EFB24" s="418"/>
      <c r="EFC24" s="418"/>
      <c r="EFD24" s="418"/>
      <c r="EFE24" s="418"/>
      <c r="EFF24" s="418"/>
      <c r="EFG24" s="418"/>
      <c r="EFH24" s="418"/>
      <c r="EFI24" s="418"/>
      <c r="EFJ24" s="418"/>
      <c r="EFK24" s="418"/>
      <c r="EFL24" s="418"/>
      <c r="EFM24" s="418"/>
      <c r="EFN24" s="418"/>
      <c r="EFO24" s="418"/>
      <c r="EFP24" s="418"/>
      <c r="EFQ24" s="418"/>
      <c r="EFR24" s="418"/>
      <c r="EFS24" s="418"/>
      <c r="EFT24" s="418"/>
      <c r="EFU24" s="418"/>
      <c r="EFV24" s="418"/>
      <c r="EFW24" s="418"/>
      <c r="EFX24" s="418"/>
      <c r="EFY24" s="418"/>
      <c r="EFZ24" s="418"/>
      <c r="EGA24" s="418"/>
      <c r="EGB24" s="418"/>
      <c r="EGC24" s="418"/>
      <c r="EGD24" s="418"/>
      <c r="EGE24" s="418"/>
      <c r="EGF24" s="418"/>
      <c r="EGG24" s="418"/>
      <c r="EGH24" s="418"/>
      <c r="EGI24" s="418"/>
      <c r="EGJ24" s="418"/>
      <c r="EGK24" s="418"/>
      <c r="EGL24" s="418"/>
      <c r="EGM24" s="418"/>
      <c r="EGN24" s="418"/>
      <c r="EGO24" s="418"/>
      <c r="EGP24" s="418"/>
      <c r="EGQ24" s="418"/>
      <c r="EGR24" s="418"/>
      <c r="EGS24" s="418"/>
      <c r="EGT24" s="418"/>
      <c r="EGU24" s="418"/>
      <c r="EGV24" s="418"/>
      <c r="EGW24" s="418"/>
      <c r="EGX24" s="418"/>
      <c r="EGY24" s="418"/>
      <c r="EGZ24" s="418"/>
      <c r="EHA24" s="418"/>
      <c r="EHB24" s="418"/>
      <c r="EHC24" s="418"/>
      <c r="EHD24" s="418"/>
      <c r="EHE24" s="418"/>
      <c r="EHF24" s="418"/>
      <c r="EHG24" s="418"/>
      <c r="EHH24" s="418"/>
      <c r="EHI24" s="418"/>
      <c r="EHJ24" s="418"/>
      <c r="EHK24" s="418"/>
      <c r="EHL24" s="418"/>
      <c r="EHM24" s="418"/>
      <c r="EHN24" s="418"/>
      <c r="EHO24" s="418"/>
      <c r="EHP24" s="418"/>
      <c r="EHQ24" s="418"/>
      <c r="EHR24" s="418"/>
      <c r="EHS24" s="418"/>
      <c r="EHT24" s="418"/>
      <c r="EHU24" s="418"/>
      <c r="EHV24" s="418"/>
      <c r="EHW24" s="418"/>
      <c r="EHX24" s="418"/>
      <c r="EHY24" s="418"/>
      <c r="EHZ24" s="418"/>
      <c r="EIA24" s="418"/>
      <c r="EIB24" s="418"/>
      <c r="EIC24" s="418"/>
      <c r="EID24" s="418"/>
      <c r="EIE24" s="418"/>
      <c r="EIF24" s="418"/>
      <c r="EIG24" s="418"/>
      <c r="EIH24" s="418"/>
      <c r="EII24" s="418"/>
      <c r="EIJ24" s="418"/>
      <c r="EIK24" s="418"/>
      <c r="EIL24" s="418"/>
      <c r="EIM24" s="418"/>
      <c r="EIN24" s="418"/>
      <c r="EIO24" s="418"/>
      <c r="EIP24" s="418"/>
      <c r="EIQ24" s="418"/>
      <c r="EIR24" s="418"/>
      <c r="EIS24" s="418"/>
      <c r="EIT24" s="418"/>
      <c r="EIU24" s="418"/>
      <c r="EIV24" s="418"/>
      <c r="EIW24" s="418"/>
      <c r="EIX24" s="418"/>
      <c r="EIY24" s="418"/>
      <c r="EIZ24" s="418"/>
      <c r="EJA24" s="418"/>
      <c r="EJB24" s="418"/>
      <c r="EJC24" s="418"/>
      <c r="EJD24" s="418"/>
      <c r="EJE24" s="418"/>
      <c r="EJF24" s="418"/>
      <c r="EJG24" s="418"/>
      <c r="EJH24" s="418"/>
      <c r="EJI24" s="418"/>
      <c r="EJJ24" s="418"/>
      <c r="EJK24" s="418"/>
      <c r="EJL24" s="418"/>
      <c r="EJM24" s="418"/>
      <c r="EJN24" s="418"/>
      <c r="EJO24" s="418"/>
      <c r="EJP24" s="418"/>
      <c r="EJQ24" s="418"/>
      <c r="EJR24" s="418"/>
      <c r="EJS24" s="418"/>
      <c r="EJT24" s="418"/>
      <c r="EJU24" s="418"/>
      <c r="EJV24" s="418"/>
      <c r="EJW24" s="418"/>
      <c r="EJX24" s="418"/>
      <c r="EJY24" s="418"/>
      <c r="EJZ24" s="418"/>
      <c r="EKA24" s="418"/>
      <c r="EKB24" s="418"/>
      <c r="EKC24" s="418"/>
      <c r="EKD24" s="418"/>
      <c r="EKE24" s="418"/>
      <c r="EKF24" s="418"/>
      <c r="EKG24" s="418"/>
      <c r="EKH24" s="418"/>
      <c r="EKI24" s="418"/>
      <c r="EKJ24" s="418"/>
      <c r="EKK24" s="418"/>
      <c r="EKL24" s="418"/>
      <c r="EKM24" s="418"/>
      <c r="EKN24" s="418"/>
      <c r="EKO24" s="418"/>
      <c r="EKP24" s="418"/>
      <c r="EKQ24" s="418"/>
      <c r="EKR24" s="418"/>
      <c r="EKS24" s="418"/>
      <c r="EKT24" s="418"/>
      <c r="EKU24" s="418"/>
      <c r="EKV24" s="418"/>
      <c r="EKW24" s="418"/>
      <c r="EKX24" s="418"/>
      <c r="EKY24" s="418"/>
      <c r="EKZ24" s="418"/>
      <c r="ELA24" s="418"/>
      <c r="ELB24" s="418"/>
      <c r="ELC24" s="418"/>
      <c r="ELD24" s="418"/>
      <c r="ELE24" s="418"/>
      <c r="ELF24" s="418"/>
      <c r="ELG24" s="418"/>
      <c r="ELH24" s="418"/>
      <c r="ELI24" s="418"/>
      <c r="ELJ24" s="418"/>
      <c r="ELK24" s="418"/>
      <c r="ELL24" s="418"/>
      <c r="ELM24" s="418"/>
      <c r="ELN24" s="418"/>
      <c r="ELO24" s="418"/>
      <c r="ELP24" s="418"/>
      <c r="ELQ24" s="418"/>
      <c r="ELR24" s="418"/>
      <c r="ELS24" s="418"/>
      <c r="ELT24" s="418"/>
      <c r="ELU24" s="418"/>
      <c r="ELV24" s="418"/>
      <c r="ELW24" s="418"/>
      <c r="ELX24" s="418"/>
      <c r="ELY24" s="418"/>
      <c r="ELZ24" s="418"/>
      <c r="EMA24" s="418"/>
      <c r="EMB24" s="418"/>
      <c r="EMC24" s="418"/>
      <c r="EMD24" s="418"/>
      <c r="EME24" s="418"/>
      <c r="EMF24" s="418"/>
      <c r="EMG24" s="418"/>
      <c r="EMH24" s="418"/>
      <c r="EMI24" s="418"/>
      <c r="EMJ24" s="418"/>
      <c r="EMK24" s="418"/>
      <c r="EML24" s="418"/>
      <c r="EMM24" s="418"/>
      <c r="EMN24" s="418"/>
      <c r="EMO24" s="418"/>
      <c r="EMP24" s="418"/>
      <c r="EMQ24" s="418"/>
      <c r="EMR24" s="418"/>
      <c r="EMS24" s="418"/>
      <c r="EMT24" s="418"/>
      <c r="EMU24" s="418"/>
      <c r="EMV24" s="418"/>
      <c r="EMW24" s="418"/>
      <c r="EMX24" s="418"/>
      <c r="EMY24" s="418"/>
      <c r="EMZ24" s="418"/>
      <c r="ENA24" s="418"/>
      <c r="ENB24" s="418"/>
      <c r="ENC24" s="418"/>
      <c r="END24" s="418"/>
      <c r="ENE24" s="418"/>
      <c r="ENF24" s="418"/>
      <c r="ENG24" s="418"/>
      <c r="ENH24" s="418"/>
      <c r="ENI24" s="418"/>
      <c r="ENJ24" s="418"/>
      <c r="ENK24" s="418"/>
      <c r="ENL24" s="418"/>
      <c r="ENM24" s="418"/>
      <c r="ENN24" s="418"/>
      <c r="ENO24" s="418"/>
      <c r="ENP24" s="418"/>
      <c r="ENQ24" s="418"/>
      <c r="ENR24" s="418"/>
      <c r="ENS24" s="418"/>
      <c r="ENT24" s="418"/>
      <c r="ENU24" s="418"/>
      <c r="ENV24" s="418"/>
      <c r="ENW24" s="418"/>
      <c r="ENX24" s="418"/>
      <c r="ENY24" s="418"/>
      <c r="ENZ24" s="418"/>
      <c r="EOA24" s="418"/>
      <c r="EOB24" s="418"/>
      <c r="EOC24" s="418"/>
      <c r="EOD24" s="418"/>
      <c r="EOE24" s="418"/>
      <c r="EOF24" s="418"/>
      <c r="EOG24" s="418"/>
      <c r="EOH24" s="418"/>
      <c r="EOI24" s="418"/>
      <c r="EOJ24" s="418"/>
      <c r="EOK24" s="418"/>
      <c r="EOL24" s="418"/>
      <c r="EOM24" s="418"/>
      <c r="EON24" s="418"/>
      <c r="EOO24" s="418"/>
      <c r="EOP24" s="418"/>
      <c r="EOQ24" s="418"/>
      <c r="EOR24" s="418"/>
      <c r="EOS24" s="418"/>
      <c r="EOT24" s="418"/>
      <c r="EOU24" s="418"/>
      <c r="EOV24" s="418"/>
      <c r="EOW24" s="418"/>
      <c r="EOX24" s="418"/>
      <c r="EOY24" s="418"/>
      <c r="EOZ24" s="418"/>
      <c r="EPA24" s="418"/>
      <c r="EPB24" s="418"/>
      <c r="EPC24" s="418"/>
      <c r="EPD24" s="418"/>
      <c r="EPE24" s="418"/>
      <c r="EPF24" s="418"/>
      <c r="EPG24" s="418"/>
      <c r="EPH24" s="418"/>
      <c r="EPI24" s="418"/>
      <c r="EPJ24" s="418"/>
      <c r="EPK24" s="418"/>
      <c r="EPL24" s="418"/>
      <c r="EPM24" s="418"/>
      <c r="EPN24" s="418"/>
      <c r="EPO24" s="418"/>
      <c r="EPP24" s="418"/>
      <c r="EPQ24" s="418"/>
      <c r="EPR24" s="418"/>
      <c r="EPS24" s="418"/>
      <c r="EPT24" s="418"/>
      <c r="EPU24" s="418"/>
      <c r="EPV24" s="418"/>
      <c r="EPW24" s="418"/>
      <c r="EPX24" s="418"/>
      <c r="EPY24" s="418"/>
      <c r="EPZ24" s="418"/>
      <c r="EQA24" s="418"/>
      <c r="EQB24" s="418"/>
      <c r="EQC24" s="418"/>
      <c r="EQD24" s="418"/>
      <c r="EQE24" s="418"/>
      <c r="EQF24" s="418"/>
      <c r="EQG24" s="418"/>
      <c r="EQH24" s="418"/>
      <c r="EQI24" s="418"/>
      <c r="EQJ24" s="418"/>
      <c r="EQK24" s="418"/>
      <c r="EQL24" s="418"/>
      <c r="EQM24" s="418"/>
      <c r="EQN24" s="418"/>
      <c r="EQO24" s="418"/>
      <c r="EQP24" s="418"/>
      <c r="EQQ24" s="418"/>
      <c r="EQR24" s="418"/>
      <c r="EQS24" s="418"/>
      <c r="EQT24" s="418"/>
      <c r="EQU24" s="418"/>
      <c r="EQV24" s="418"/>
      <c r="EQW24" s="418"/>
      <c r="EQX24" s="418"/>
      <c r="EQY24" s="418"/>
      <c r="EQZ24" s="418"/>
      <c r="ERA24" s="418"/>
      <c r="ERB24" s="418"/>
      <c r="ERC24" s="418"/>
      <c r="ERD24" s="418"/>
      <c r="ERE24" s="418"/>
      <c r="ERF24" s="418"/>
      <c r="ERG24" s="418"/>
      <c r="ERH24" s="418"/>
      <c r="ERI24" s="418"/>
      <c r="ERJ24" s="418"/>
      <c r="ERK24" s="418"/>
      <c r="ERL24" s="418"/>
      <c r="ERM24" s="418"/>
      <c r="ERN24" s="418"/>
      <c r="ERO24" s="418"/>
      <c r="ERP24" s="418"/>
      <c r="ERQ24" s="418"/>
      <c r="ERR24" s="418"/>
      <c r="ERS24" s="418"/>
      <c r="ERT24" s="418"/>
      <c r="ERU24" s="418"/>
      <c r="ERV24" s="418"/>
      <c r="ERW24" s="418"/>
      <c r="ERX24" s="418"/>
      <c r="ERY24" s="418"/>
      <c r="ERZ24" s="418"/>
      <c r="ESA24" s="418"/>
      <c r="ESB24" s="418"/>
      <c r="ESC24" s="418"/>
      <c r="ESD24" s="418"/>
      <c r="ESE24" s="418"/>
      <c r="ESF24" s="418"/>
      <c r="ESG24" s="418"/>
      <c r="ESH24" s="418"/>
      <c r="ESI24" s="418"/>
      <c r="ESJ24" s="418"/>
      <c r="ESK24" s="418"/>
      <c r="ESL24" s="418"/>
      <c r="ESM24" s="418"/>
      <c r="ESN24" s="418"/>
      <c r="ESO24" s="418"/>
      <c r="ESP24" s="418"/>
      <c r="ESQ24" s="418"/>
      <c r="ESR24" s="418"/>
      <c r="ESS24" s="418"/>
      <c r="EST24" s="418"/>
      <c r="ESU24" s="418"/>
      <c r="ESV24" s="418"/>
      <c r="ESW24" s="418"/>
      <c r="ESX24" s="418"/>
      <c r="ESY24" s="418"/>
      <c r="ESZ24" s="418"/>
      <c r="ETA24" s="418"/>
      <c r="ETB24" s="418"/>
      <c r="ETC24" s="418"/>
      <c r="ETD24" s="418"/>
      <c r="ETE24" s="418"/>
      <c r="ETF24" s="418"/>
      <c r="ETG24" s="418"/>
      <c r="ETH24" s="418"/>
      <c r="ETI24" s="418"/>
      <c r="ETJ24" s="418"/>
      <c r="ETK24" s="418"/>
      <c r="ETL24" s="418"/>
      <c r="ETM24" s="418"/>
      <c r="ETN24" s="418"/>
      <c r="ETO24" s="418"/>
      <c r="ETP24" s="418"/>
      <c r="ETQ24" s="418"/>
      <c r="ETR24" s="418"/>
      <c r="ETS24" s="418"/>
      <c r="ETT24" s="418"/>
      <c r="ETU24" s="418"/>
      <c r="ETV24" s="418"/>
      <c r="ETW24" s="418"/>
      <c r="ETX24" s="418"/>
      <c r="ETY24" s="418"/>
      <c r="ETZ24" s="418"/>
      <c r="EUA24" s="418"/>
      <c r="EUB24" s="418"/>
      <c r="EUC24" s="418"/>
      <c r="EUD24" s="418"/>
      <c r="EUE24" s="418"/>
      <c r="EUF24" s="418"/>
      <c r="EUG24" s="418"/>
      <c r="EUH24" s="418"/>
      <c r="EUI24" s="418"/>
      <c r="EUJ24" s="418"/>
      <c r="EUK24" s="418"/>
      <c r="EUL24" s="418"/>
      <c r="EUM24" s="418"/>
      <c r="EUN24" s="418"/>
      <c r="EUO24" s="418"/>
      <c r="EUP24" s="418"/>
      <c r="EUQ24" s="418"/>
      <c r="EUR24" s="418"/>
      <c r="EUS24" s="418"/>
      <c r="EUT24" s="418"/>
      <c r="EUU24" s="418"/>
      <c r="EUV24" s="418"/>
      <c r="EUW24" s="418"/>
      <c r="EUX24" s="418"/>
      <c r="EUY24" s="418"/>
      <c r="EUZ24" s="418"/>
      <c r="EVA24" s="418"/>
      <c r="EVB24" s="418"/>
      <c r="EVC24" s="418"/>
      <c r="EVD24" s="418"/>
      <c r="EVE24" s="418"/>
      <c r="EVF24" s="418"/>
      <c r="EVG24" s="418"/>
      <c r="EVH24" s="418"/>
      <c r="EVI24" s="418"/>
      <c r="EVJ24" s="418"/>
      <c r="EVK24" s="418"/>
      <c r="EVL24" s="418"/>
      <c r="EVM24" s="418"/>
      <c r="EVN24" s="418"/>
      <c r="EVO24" s="418"/>
      <c r="EVP24" s="418"/>
      <c r="EVQ24" s="418"/>
      <c r="EVR24" s="418"/>
      <c r="EVS24" s="418"/>
      <c r="EVT24" s="418"/>
      <c r="EVU24" s="418"/>
      <c r="EVV24" s="418"/>
      <c r="EVW24" s="418"/>
      <c r="EVX24" s="418"/>
      <c r="EVY24" s="418"/>
      <c r="EVZ24" s="418"/>
      <c r="EWA24" s="418"/>
      <c r="EWB24" s="418"/>
      <c r="EWC24" s="418"/>
      <c r="EWD24" s="418"/>
      <c r="EWE24" s="418"/>
      <c r="EWF24" s="418"/>
      <c r="EWG24" s="418"/>
      <c r="EWH24" s="418"/>
      <c r="EWI24" s="418"/>
      <c r="EWJ24" s="418"/>
      <c r="EWK24" s="418"/>
      <c r="EWL24" s="418"/>
      <c r="EWM24" s="418"/>
      <c r="EWN24" s="418"/>
      <c r="EWO24" s="418"/>
      <c r="EWP24" s="418"/>
      <c r="EWQ24" s="418"/>
      <c r="EWR24" s="418"/>
      <c r="EWS24" s="418"/>
      <c r="EWT24" s="418"/>
      <c r="EWU24" s="418"/>
      <c r="EWV24" s="418"/>
      <c r="EWW24" s="418"/>
      <c r="EWX24" s="418"/>
      <c r="EWY24" s="418"/>
      <c r="EWZ24" s="418"/>
      <c r="EXA24" s="418"/>
      <c r="EXB24" s="418"/>
      <c r="EXC24" s="418"/>
      <c r="EXD24" s="418"/>
      <c r="EXE24" s="418"/>
      <c r="EXF24" s="418"/>
      <c r="EXG24" s="418"/>
      <c r="EXH24" s="418"/>
      <c r="EXI24" s="418"/>
      <c r="EXJ24" s="418"/>
      <c r="EXK24" s="418"/>
      <c r="EXL24" s="418"/>
      <c r="EXM24" s="418"/>
      <c r="EXN24" s="418"/>
      <c r="EXO24" s="418"/>
      <c r="EXP24" s="418"/>
      <c r="EXQ24" s="418"/>
      <c r="EXR24" s="418"/>
      <c r="EXS24" s="418"/>
      <c r="EXT24" s="418"/>
      <c r="EXU24" s="418"/>
      <c r="EXV24" s="418"/>
      <c r="EXW24" s="418"/>
      <c r="EXX24" s="418"/>
      <c r="EXY24" s="418"/>
      <c r="EXZ24" s="418"/>
      <c r="EYA24" s="418"/>
      <c r="EYB24" s="418"/>
      <c r="EYC24" s="418"/>
      <c r="EYD24" s="418"/>
      <c r="EYE24" s="418"/>
      <c r="EYF24" s="418"/>
      <c r="EYG24" s="418"/>
      <c r="EYH24" s="418"/>
      <c r="EYI24" s="418"/>
      <c r="EYJ24" s="418"/>
      <c r="EYK24" s="418"/>
      <c r="EYL24" s="418"/>
      <c r="EYM24" s="418"/>
      <c r="EYN24" s="418"/>
      <c r="EYO24" s="418"/>
      <c r="EYP24" s="418"/>
      <c r="EYQ24" s="418"/>
      <c r="EYR24" s="418"/>
      <c r="EYS24" s="418"/>
      <c r="EYT24" s="418"/>
      <c r="EYU24" s="418"/>
      <c r="EYV24" s="418"/>
      <c r="EYW24" s="418"/>
      <c r="EYX24" s="418"/>
      <c r="EYY24" s="418"/>
      <c r="EYZ24" s="418"/>
      <c r="EZA24" s="418"/>
      <c r="EZB24" s="418"/>
      <c r="EZC24" s="418"/>
      <c r="EZD24" s="418"/>
      <c r="EZE24" s="418"/>
      <c r="EZF24" s="418"/>
      <c r="EZG24" s="418"/>
      <c r="EZH24" s="418"/>
      <c r="EZI24" s="418"/>
      <c r="EZJ24" s="418"/>
      <c r="EZK24" s="418"/>
      <c r="EZL24" s="418"/>
      <c r="EZM24" s="418"/>
      <c r="EZN24" s="418"/>
      <c r="EZO24" s="418"/>
      <c r="EZP24" s="418"/>
      <c r="EZQ24" s="418"/>
      <c r="EZR24" s="418"/>
      <c r="EZS24" s="418"/>
      <c r="EZT24" s="418"/>
      <c r="EZU24" s="418"/>
      <c r="EZV24" s="418"/>
      <c r="EZW24" s="418"/>
      <c r="EZX24" s="418"/>
      <c r="EZY24" s="418"/>
      <c r="EZZ24" s="418"/>
      <c r="FAA24" s="418"/>
      <c r="FAB24" s="418"/>
      <c r="FAC24" s="418"/>
      <c r="FAD24" s="418"/>
      <c r="FAE24" s="418"/>
      <c r="FAF24" s="418"/>
      <c r="FAG24" s="418"/>
      <c r="FAH24" s="418"/>
      <c r="FAI24" s="418"/>
      <c r="FAJ24" s="418"/>
      <c r="FAK24" s="418"/>
      <c r="FAL24" s="418"/>
      <c r="FAM24" s="418"/>
      <c r="FAN24" s="418"/>
      <c r="FAO24" s="418"/>
      <c r="FAP24" s="418"/>
      <c r="FAQ24" s="418"/>
      <c r="FAR24" s="418"/>
      <c r="FAS24" s="418"/>
      <c r="FAT24" s="418"/>
      <c r="FAU24" s="418"/>
      <c r="FAV24" s="418"/>
      <c r="FAW24" s="418"/>
      <c r="FAX24" s="418"/>
      <c r="FAY24" s="418"/>
      <c r="FAZ24" s="418"/>
      <c r="FBA24" s="418"/>
      <c r="FBB24" s="418"/>
      <c r="FBC24" s="418"/>
      <c r="FBD24" s="418"/>
      <c r="FBE24" s="418"/>
      <c r="FBF24" s="418"/>
      <c r="FBG24" s="418"/>
      <c r="FBH24" s="418"/>
      <c r="FBI24" s="418"/>
      <c r="FBJ24" s="418"/>
      <c r="FBK24" s="418"/>
      <c r="FBL24" s="418"/>
      <c r="FBM24" s="418"/>
      <c r="FBN24" s="418"/>
      <c r="FBO24" s="418"/>
      <c r="FBP24" s="418"/>
      <c r="FBQ24" s="418"/>
      <c r="FBR24" s="418"/>
      <c r="FBS24" s="418"/>
      <c r="FBT24" s="418"/>
      <c r="FBU24" s="418"/>
      <c r="FBV24" s="418"/>
      <c r="FBW24" s="418"/>
      <c r="FBX24" s="418"/>
      <c r="FBY24" s="418"/>
      <c r="FBZ24" s="418"/>
      <c r="FCA24" s="418"/>
      <c r="FCB24" s="418"/>
      <c r="FCC24" s="418"/>
      <c r="FCD24" s="418"/>
      <c r="FCE24" s="418"/>
      <c r="FCF24" s="418"/>
      <c r="FCG24" s="418"/>
      <c r="FCH24" s="418"/>
      <c r="FCI24" s="418"/>
      <c r="FCJ24" s="418"/>
      <c r="FCK24" s="418"/>
      <c r="FCL24" s="418"/>
      <c r="FCM24" s="418"/>
      <c r="FCN24" s="418"/>
      <c r="FCO24" s="418"/>
      <c r="FCP24" s="418"/>
      <c r="FCQ24" s="418"/>
      <c r="FCR24" s="418"/>
      <c r="FCS24" s="418"/>
      <c r="FCT24" s="418"/>
      <c r="FCU24" s="418"/>
      <c r="FCV24" s="418"/>
      <c r="FCW24" s="418"/>
      <c r="FCX24" s="418"/>
      <c r="FCY24" s="418"/>
      <c r="FCZ24" s="418"/>
      <c r="FDA24" s="418"/>
      <c r="FDB24" s="418"/>
      <c r="FDC24" s="418"/>
      <c r="FDD24" s="418"/>
      <c r="FDE24" s="418"/>
      <c r="FDF24" s="418"/>
      <c r="FDG24" s="418"/>
      <c r="FDH24" s="418"/>
      <c r="FDI24" s="418"/>
      <c r="FDJ24" s="418"/>
      <c r="FDK24" s="418"/>
      <c r="FDL24" s="418"/>
      <c r="FDM24" s="418"/>
      <c r="FDN24" s="418"/>
      <c r="FDO24" s="418"/>
      <c r="FDP24" s="418"/>
      <c r="FDQ24" s="418"/>
      <c r="FDR24" s="418"/>
      <c r="FDS24" s="418"/>
      <c r="FDT24" s="418"/>
      <c r="FDU24" s="418"/>
      <c r="FDV24" s="418"/>
      <c r="FDW24" s="418"/>
      <c r="FDX24" s="418"/>
      <c r="FDY24" s="418"/>
      <c r="FDZ24" s="418"/>
      <c r="FEA24" s="418"/>
      <c r="FEB24" s="418"/>
      <c r="FEC24" s="418"/>
      <c r="FED24" s="418"/>
      <c r="FEE24" s="418"/>
      <c r="FEF24" s="418"/>
      <c r="FEG24" s="418"/>
      <c r="FEH24" s="418"/>
      <c r="FEI24" s="418"/>
      <c r="FEJ24" s="418"/>
      <c r="FEK24" s="418"/>
      <c r="FEL24" s="418"/>
      <c r="FEM24" s="418"/>
      <c r="FEN24" s="418"/>
      <c r="FEO24" s="418"/>
      <c r="FEP24" s="418"/>
      <c r="FEQ24" s="418"/>
      <c r="FER24" s="418"/>
      <c r="FES24" s="418"/>
      <c r="FET24" s="418"/>
      <c r="FEU24" s="418"/>
      <c r="FEV24" s="418"/>
      <c r="FEW24" s="418"/>
      <c r="FEX24" s="418"/>
      <c r="FEY24" s="418"/>
      <c r="FEZ24" s="418"/>
      <c r="FFA24" s="418"/>
      <c r="FFB24" s="418"/>
      <c r="FFC24" s="418"/>
      <c r="FFD24" s="418"/>
      <c r="FFE24" s="418"/>
      <c r="FFF24" s="418"/>
      <c r="FFG24" s="418"/>
      <c r="FFH24" s="418"/>
      <c r="FFI24" s="418"/>
      <c r="FFJ24" s="418"/>
      <c r="FFK24" s="418"/>
      <c r="FFL24" s="418"/>
      <c r="FFM24" s="418"/>
      <c r="FFN24" s="418"/>
      <c r="FFO24" s="418"/>
      <c r="FFP24" s="418"/>
      <c r="FFQ24" s="418"/>
      <c r="FFR24" s="418"/>
      <c r="FFS24" s="418"/>
      <c r="FFT24" s="418"/>
      <c r="FFU24" s="418"/>
      <c r="FFV24" s="418"/>
      <c r="FFW24" s="418"/>
      <c r="FFX24" s="418"/>
      <c r="FFY24" s="418"/>
      <c r="FFZ24" s="418"/>
      <c r="FGA24" s="418"/>
      <c r="FGB24" s="418"/>
      <c r="FGC24" s="418"/>
      <c r="FGD24" s="418"/>
      <c r="FGE24" s="418"/>
      <c r="FGF24" s="418"/>
      <c r="FGG24" s="418"/>
      <c r="FGH24" s="418"/>
      <c r="FGI24" s="418"/>
      <c r="FGJ24" s="418"/>
      <c r="FGK24" s="418"/>
      <c r="FGL24" s="418"/>
      <c r="FGM24" s="418"/>
      <c r="FGN24" s="418"/>
      <c r="FGO24" s="418"/>
      <c r="FGP24" s="418"/>
      <c r="FGQ24" s="418"/>
      <c r="FGR24" s="418"/>
      <c r="FGS24" s="418"/>
      <c r="FGT24" s="418"/>
      <c r="FGU24" s="418"/>
      <c r="FGV24" s="418"/>
      <c r="FGW24" s="418"/>
      <c r="FGX24" s="418"/>
      <c r="FGY24" s="418"/>
      <c r="FGZ24" s="418"/>
      <c r="FHA24" s="418"/>
      <c r="FHB24" s="418"/>
      <c r="FHC24" s="418"/>
      <c r="FHD24" s="418"/>
      <c r="FHE24" s="418"/>
      <c r="FHF24" s="418"/>
      <c r="FHG24" s="418"/>
      <c r="FHH24" s="418"/>
      <c r="FHI24" s="418"/>
      <c r="FHJ24" s="418"/>
      <c r="FHK24" s="418"/>
      <c r="FHL24" s="418"/>
      <c r="FHM24" s="418"/>
      <c r="FHN24" s="418"/>
      <c r="FHO24" s="418"/>
      <c r="FHP24" s="418"/>
      <c r="FHQ24" s="418"/>
      <c r="FHR24" s="418"/>
      <c r="FHS24" s="418"/>
      <c r="FHT24" s="418"/>
      <c r="FHU24" s="418"/>
      <c r="FHV24" s="418"/>
      <c r="FHW24" s="418"/>
      <c r="FHX24" s="418"/>
      <c r="FHY24" s="418"/>
      <c r="FHZ24" s="418"/>
      <c r="FIA24" s="418"/>
      <c r="FIB24" s="418"/>
      <c r="FIC24" s="418"/>
      <c r="FID24" s="418"/>
      <c r="FIE24" s="418"/>
      <c r="FIF24" s="418"/>
      <c r="FIG24" s="418"/>
      <c r="FIH24" s="418"/>
      <c r="FII24" s="418"/>
      <c r="FIJ24" s="418"/>
      <c r="FIK24" s="418"/>
      <c r="FIL24" s="418"/>
      <c r="FIM24" s="418"/>
      <c r="FIN24" s="418"/>
      <c r="FIO24" s="418"/>
      <c r="FIP24" s="418"/>
      <c r="FIQ24" s="418"/>
      <c r="FIR24" s="418"/>
      <c r="FIS24" s="418"/>
      <c r="FIT24" s="418"/>
      <c r="FIU24" s="418"/>
      <c r="FIV24" s="418"/>
      <c r="FIW24" s="418"/>
      <c r="FIX24" s="418"/>
      <c r="FIY24" s="418"/>
      <c r="FIZ24" s="418"/>
      <c r="FJA24" s="418"/>
      <c r="FJB24" s="418"/>
      <c r="FJC24" s="418"/>
      <c r="FJD24" s="418"/>
      <c r="FJE24" s="418"/>
      <c r="FJF24" s="418"/>
      <c r="FJG24" s="418"/>
      <c r="FJH24" s="418"/>
      <c r="FJI24" s="418"/>
      <c r="FJJ24" s="418"/>
      <c r="FJK24" s="418"/>
      <c r="FJL24" s="418"/>
      <c r="FJM24" s="418"/>
      <c r="FJN24" s="418"/>
      <c r="FJO24" s="418"/>
      <c r="FJP24" s="418"/>
      <c r="FJQ24" s="418"/>
      <c r="FJR24" s="418"/>
      <c r="FJS24" s="418"/>
      <c r="FJT24" s="418"/>
      <c r="FJU24" s="418"/>
      <c r="FJV24" s="418"/>
      <c r="FJW24" s="418"/>
      <c r="FJX24" s="418"/>
      <c r="FJY24" s="418"/>
      <c r="FJZ24" s="418"/>
      <c r="FKA24" s="418"/>
      <c r="FKB24" s="418"/>
      <c r="FKC24" s="418"/>
      <c r="FKD24" s="418"/>
      <c r="FKE24" s="418"/>
      <c r="FKF24" s="418"/>
      <c r="FKG24" s="418"/>
      <c r="FKH24" s="418"/>
      <c r="FKI24" s="418"/>
      <c r="FKJ24" s="418"/>
      <c r="FKK24" s="418"/>
      <c r="FKL24" s="418"/>
      <c r="FKM24" s="418"/>
      <c r="FKN24" s="418"/>
      <c r="FKO24" s="418"/>
      <c r="FKP24" s="418"/>
      <c r="FKQ24" s="418"/>
      <c r="FKR24" s="418"/>
      <c r="FKS24" s="418"/>
      <c r="FKT24" s="418"/>
      <c r="FKU24" s="418"/>
      <c r="FKV24" s="418"/>
      <c r="FKW24" s="418"/>
      <c r="FKX24" s="418"/>
      <c r="FKY24" s="418"/>
      <c r="FKZ24" s="418"/>
      <c r="FLA24" s="418"/>
      <c r="FLB24" s="418"/>
      <c r="FLC24" s="418"/>
      <c r="FLD24" s="418"/>
      <c r="FLE24" s="418"/>
      <c r="FLF24" s="418"/>
      <c r="FLG24" s="418"/>
      <c r="FLH24" s="418"/>
      <c r="FLI24" s="418"/>
      <c r="FLJ24" s="418"/>
      <c r="FLK24" s="418"/>
      <c r="FLL24" s="418"/>
      <c r="FLM24" s="418"/>
      <c r="FLN24" s="418"/>
      <c r="FLO24" s="418"/>
      <c r="FLP24" s="418"/>
      <c r="FLQ24" s="418"/>
      <c r="FLR24" s="418"/>
      <c r="FLS24" s="418"/>
      <c r="FLT24" s="418"/>
      <c r="FLU24" s="418"/>
      <c r="FLV24" s="418"/>
      <c r="FLW24" s="418"/>
      <c r="FLX24" s="418"/>
      <c r="FLY24" s="418"/>
      <c r="FLZ24" s="418"/>
      <c r="FMA24" s="418"/>
      <c r="FMB24" s="418"/>
      <c r="FMC24" s="418"/>
      <c r="FMD24" s="418"/>
      <c r="FME24" s="418"/>
      <c r="FMF24" s="418"/>
      <c r="FMG24" s="418"/>
      <c r="FMH24" s="418"/>
      <c r="FMI24" s="418"/>
      <c r="FMJ24" s="418"/>
      <c r="FMK24" s="418"/>
      <c r="FML24" s="418"/>
      <c r="FMM24" s="418"/>
      <c r="FMN24" s="418"/>
      <c r="FMO24" s="418"/>
      <c r="FMP24" s="418"/>
      <c r="FMQ24" s="418"/>
      <c r="FMR24" s="418"/>
      <c r="FMS24" s="418"/>
      <c r="FMT24" s="418"/>
      <c r="FMU24" s="418"/>
      <c r="FMV24" s="418"/>
      <c r="FMW24" s="418"/>
      <c r="FMX24" s="418"/>
      <c r="FMY24" s="418"/>
      <c r="FMZ24" s="418"/>
      <c r="FNA24" s="418"/>
      <c r="FNB24" s="418"/>
      <c r="FNC24" s="418"/>
      <c r="FND24" s="418"/>
      <c r="FNE24" s="418"/>
      <c r="FNF24" s="418"/>
      <c r="FNG24" s="418"/>
      <c r="FNH24" s="418"/>
      <c r="FNI24" s="418"/>
      <c r="FNJ24" s="418"/>
      <c r="FNK24" s="418"/>
      <c r="FNL24" s="418"/>
      <c r="FNM24" s="418"/>
      <c r="FNN24" s="418"/>
      <c r="FNO24" s="418"/>
      <c r="FNP24" s="418"/>
      <c r="FNQ24" s="418"/>
      <c r="FNR24" s="418"/>
      <c r="FNS24" s="418"/>
      <c r="FNT24" s="418"/>
      <c r="FNU24" s="418"/>
      <c r="FNV24" s="418"/>
      <c r="FNW24" s="418"/>
      <c r="FNX24" s="418"/>
      <c r="FNY24" s="418"/>
      <c r="FNZ24" s="418"/>
      <c r="FOA24" s="418"/>
      <c r="FOB24" s="418"/>
      <c r="FOC24" s="418"/>
      <c r="FOD24" s="418"/>
      <c r="FOE24" s="418"/>
      <c r="FOF24" s="418"/>
      <c r="FOG24" s="418"/>
      <c r="FOH24" s="418"/>
      <c r="FOI24" s="418"/>
      <c r="FOJ24" s="418"/>
      <c r="FOK24" s="418"/>
      <c r="FOL24" s="418"/>
      <c r="FOM24" s="418"/>
      <c r="FON24" s="418"/>
      <c r="FOO24" s="418"/>
      <c r="FOP24" s="418"/>
      <c r="FOQ24" s="418"/>
      <c r="FOR24" s="418"/>
      <c r="FOS24" s="418"/>
      <c r="FOT24" s="418"/>
      <c r="FOU24" s="418"/>
      <c r="FOV24" s="418"/>
      <c r="FOW24" s="418"/>
      <c r="FOX24" s="418"/>
      <c r="FOY24" s="418"/>
      <c r="FOZ24" s="418"/>
      <c r="FPA24" s="418"/>
      <c r="FPB24" s="418"/>
      <c r="FPC24" s="418"/>
      <c r="FPD24" s="418"/>
      <c r="FPE24" s="418"/>
      <c r="FPF24" s="418"/>
      <c r="FPG24" s="418"/>
      <c r="FPH24" s="418"/>
      <c r="FPI24" s="418"/>
      <c r="FPJ24" s="418"/>
      <c r="FPK24" s="418"/>
      <c r="FPL24" s="418"/>
      <c r="FPM24" s="418"/>
      <c r="FPN24" s="418"/>
      <c r="FPO24" s="418"/>
      <c r="FPP24" s="418"/>
      <c r="FPQ24" s="418"/>
      <c r="FPR24" s="418"/>
      <c r="FPS24" s="418"/>
      <c r="FPT24" s="418"/>
      <c r="FPU24" s="418"/>
      <c r="FPV24" s="418"/>
      <c r="FPW24" s="418"/>
      <c r="FPX24" s="418"/>
      <c r="FPY24" s="418"/>
      <c r="FPZ24" s="418"/>
      <c r="FQA24" s="418"/>
      <c r="FQB24" s="418"/>
      <c r="FQC24" s="418"/>
      <c r="FQD24" s="418"/>
      <c r="FQE24" s="418"/>
      <c r="FQF24" s="418"/>
      <c r="FQG24" s="418"/>
      <c r="FQH24" s="418"/>
      <c r="FQI24" s="418"/>
      <c r="FQJ24" s="418"/>
      <c r="FQK24" s="418"/>
      <c r="FQL24" s="418"/>
      <c r="FQM24" s="418"/>
      <c r="FQN24" s="418"/>
      <c r="FQO24" s="418"/>
      <c r="FQP24" s="418"/>
      <c r="FQQ24" s="418"/>
      <c r="FQR24" s="418"/>
      <c r="FQS24" s="418"/>
      <c r="FQT24" s="418"/>
      <c r="FQU24" s="418"/>
      <c r="FQV24" s="418"/>
      <c r="FQW24" s="418"/>
      <c r="FQX24" s="418"/>
      <c r="FQY24" s="418"/>
      <c r="FQZ24" s="418"/>
      <c r="FRA24" s="418"/>
      <c r="FRB24" s="418"/>
      <c r="FRC24" s="418"/>
      <c r="FRD24" s="418"/>
      <c r="FRE24" s="418"/>
      <c r="FRF24" s="418"/>
      <c r="FRG24" s="418"/>
      <c r="FRH24" s="418"/>
      <c r="FRI24" s="418"/>
      <c r="FRJ24" s="418"/>
      <c r="FRK24" s="418"/>
      <c r="FRL24" s="418"/>
      <c r="FRM24" s="418"/>
      <c r="FRN24" s="418"/>
      <c r="FRO24" s="418"/>
      <c r="FRP24" s="418"/>
      <c r="FRQ24" s="418"/>
      <c r="FRR24" s="418"/>
      <c r="FRS24" s="418"/>
      <c r="FRT24" s="418"/>
      <c r="FRU24" s="418"/>
      <c r="FRV24" s="418"/>
      <c r="FRW24" s="418"/>
      <c r="FRX24" s="418"/>
      <c r="FRY24" s="418"/>
      <c r="FRZ24" s="418"/>
      <c r="FSA24" s="418"/>
      <c r="FSB24" s="418"/>
      <c r="FSC24" s="418"/>
      <c r="FSD24" s="418"/>
      <c r="FSE24" s="418"/>
      <c r="FSF24" s="418"/>
      <c r="FSG24" s="418"/>
      <c r="FSH24" s="418"/>
      <c r="FSI24" s="418"/>
      <c r="FSJ24" s="418"/>
      <c r="FSK24" s="418"/>
      <c r="FSL24" s="418"/>
      <c r="FSM24" s="418"/>
      <c r="FSN24" s="418"/>
      <c r="FSO24" s="418"/>
      <c r="FSP24" s="418"/>
      <c r="FSQ24" s="418"/>
      <c r="FSR24" s="418"/>
      <c r="FSS24" s="418"/>
      <c r="FST24" s="418"/>
      <c r="FSU24" s="418"/>
      <c r="FSV24" s="418"/>
      <c r="FSW24" s="418"/>
      <c r="FSX24" s="418"/>
      <c r="FSY24" s="418"/>
      <c r="FSZ24" s="418"/>
      <c r="FTA24" s="418"/>
      <c r="FTB24" s="418"/>
      <c r="FTC24" s="418"/>
      <c r="FTD24" s="418"/>
      <c r="FTE24" s="418"/>
      <c r="FTF24" s="418"/>
      <c r="FTG24" s="418"/>
      <c r="FTH24" s="418"/>
      <c r="FTI24" s="418"/>
      <c r="FTJ24" s="418"/>
      <c r="FTK24" s="418"/>
      <c r="FTL24" s="418"/>
      <c r="FTM24" s="418"/>
      <c r="FTN24" s="418"/>
      <c r="FTO24" s="418"/>
      <c r="FTP24" s="418"/>
      <c r="FTQ24" s="418"/>
      <c r="FTR24" s="418"/>
      <c r="FTS24" s="418"/>
      <c r="FTT24" s="418"/>
      <c r="FTU24" s="418"/>
      <c r="FTV24" s="418"/>
      <c r="FTW24" s="418"/>
      <c r="FTX24" s="418"/>
      <c r="FTY24" s="418"/>
      <c r="FTZ24" s="418"/>
      <c r="FUA24" s="418"/>
      <c r="FUB24" s="418"/>
      <c r="FUC24" s="418"/>
      <c r="FUD24" s="418"/>
      <c r="FUE24" s="418"/>
      <c r="FUF24" s="418"/>
      <c r="FUG24" s="418"/>
      <c r="FUH24" s="418"/>
      <c r="FUI24" s="418"/>
      <c r="FUJ24" s="418"/>
      <c r="FUK24" s="418"/>
      <c r="FUL24" s="418"/>
      <c r="FUM24" s="418"/>
      <c r="FUN24" s="418"/>
      <c r="FUO24" s="418"/>
      <c r="FUP24" s="418"/>
      <c r="FUQ24" s="418"/>
      <c r="FUR24" s="418"/>
      <c r="FUS24" s="418"/>
      <c r="FUT24" s="418"/>
      <c r="FUU24" s="418"/>
      <c r="FUV24" s="418"/>
      <c r="FUW24" s="418"/>
      <c r="FUX24" s="418"/>
      <c r="FUY24" s="418"/>
      <c r="FUZ24" s="418"/>
      <c r="FVA24" s="418"/>
      <c r="FVB24" s="418"/>
      <c r="FVC24" s="418"/>
      <c r="FVD24" s="418"/>
      <c r="FVE24" s="418"/>
      <c r="FVF24" s="418"/>
      <c r="FVG24" s="418"/>
      <c r="FVH24" s="418"/>
      <c r="FVI24" s="418"/>
      <c r="FVJ24" s="418"/>
      <c r="FVK24" s="418"/>
      <c r="FVL24" s="418"/>
      <c r="FVM24" s="418"/>
      <c r="FVN24" s="418"/>
      <c r="FVO24" s="418"/>
      <c r="FVP24" s="418"/>
      <c r="FVQ24" s="418"/>
      <c r="FVR24" s="418"/>
      <c r="FVS24" s="418"/>
      <c r="FVT24" s="418"/>
      <c r="FVU24" s="418"/>
      <c r="FVV24" s="418"/>
      <c r="FVW24" s="418"/>
      <c r="FVX24" s="418"/>
      <c r="FVY24" s="418"/>
      <c r="FVZ24" s="418"/>
      <c r="FWA24" s="418"/>
      <c r="FWB24" s="418"/>
      <c r="FWC24" s="418"/>
      <c r="FWD24" s="418"/>
      <c r="FWE24" s="418"/>
      <c r="FWF24" s="418"/>
      <c r="FWG24" s="418"/>
      <c r="FWH24" s="418"/>
      <c r="FWI24" s="418"/>
      <c r="FWJ24" s="418"/>
      <c r="FWK24" s="418"/>
      <c r="FWL24" s="418"/>
      <c r="FWM24" s="418"/>
      <c r="FWN24" s="418"/>
      <c r="FWO24" s="418"/>
      <c r="FWP24" s="418"/>
      <c r="FWQ24" s="418"/>
      <c r="FWR24" s="418"/>
      <c r="FWS24" s="418"/>
      <c r="FWT24" s="418"/>
      <c r="FWU24" s="418"/>
      <c r="FWV24" s="418"/>
      <c r="FWW24" s="418"/>
      <c r="FWX24" s="418"/>
      <c r="FWY24" s="418"/>
      <c r="FWZ24" s="418"/>
      <c r="FXA24" s="418"/>
      <c r="FXB24" s="418"/>
      <c r="FXC24" s="418"/>
      <c r="FXD24" s="418"/>
      <c r="FXE24" s="418"/>
      <c r="FXF24" s="418"/>
      <c r="FXG24" s="418"/>
      <c r="FXH24" s="418"/>
      <c r="FXI24" s="418"/>
      <c r="FXJ24" s="418"/>
      <c r="FXK24" s="418"/>
      <c r="FXL24" s="418"/>
      <c r="FXM24" s="418"/>
      <c r="FXN24" s="418"/>
      <c r="FXO24" s="418"/>
      <c r="FXP24" s="418"/>
      <c r="FXQ24" s="418"/>
      <c r="FXR24" s="418"/>
      <c r="FXS24" s="418"/>
      <c r="FXT24" s="418"/>
      <c r="FXU24" s="418"/>
      <c r="FXV24" s="418"/>
      <c r="FXW24" s="418"/>
      <c r="FXX24" s="418"/>
      <c r="FXY24" s="418"/>
      <c r="FXZ24" s="418"/>
      <c r="FYA24" s="418"/>
      <c r="FYB24" s="418"/>
      <c r="FYC24" s="418"/>
      <c r="FYD24" s="418"/>
      <c r="FYE24" s="418"/>
      <c r="FYF24" s="418"/>
      <c r="FYG24" s="418"/>
      <c r="FYH24" s="418"/>
      <c r="FYI24" s="418"/>
      <c r="FYJ24" s="418"/>
      <c r="FYK24" s="418"/>
      <c r="FYL24" s="418"/>
      <c r="FYM24" s="418"/>
      <c r="FYN24" s="418"/>
      <c r="FYO24" s="418"/>
      <c r="FYP24" s="418"/>
      <c r="FYQ24" s="418"/>
      <c r="FYR24" s="418"/>
      <c r="FYS24" s="418"/>
      <c r="FYT24" s="418"/>
      <c r="FYU24" s="418"/>
      <c r="FYV24" s="418"/>
      <c r="FYW24" s="418"/>
      <c r="FYX24" s="418"/>
      <c r="FYY24" s="418"/>
      <c r="FYZ24" s="418"/>
      <c r="FZA24" s="418"/>
      <c r="FZB24" s="418"/>
      <c r="FZC24" s="418"/>
      <c r="FZD24" s="418"/>
      <c r="FZE24" s="418"/>
      <c r="FZF24" s="418"/>
      <c r="FZG24" s="418"/>
      <c r="FZH24" s="418"/>
      <c r="FZI24" s="418"/>
      <c r="FZJ24" s="418"/>
      <c r="FZK24" s="418"/>
      <c r="FZL24" s="418"/>
      <c r="FZM24" s="418"/>
      <c r="FZN24" s="418"/>
      <c r="FZO24" s="418"/>
      <c r="FZP24" s="418"/>
      <c r="FZQ24" s="418"/>
      <c r="FZR24" s="418"/>
      <c r="FZS24" s="418"/>
      <c r="FZT24" s="418"/>
      <c r="FZU24" s="418"/>
      <c r="FZV24" s="418"/>
      <c r="FZW24" s="418"/>
      <c r="FZX24" s="418"/>
      <c r="FZY24" s="418"/>
      <c r="FZZ24" s="418"/>
      <c r="GAA24" s="418"/>
      <c r="GAB24" s="418"/>
      <c r="GAC24" s="418"/>
      <c r="GAD24" s="418"/>
      <c r="GAE24" s="418"/>
      <c r="GAF24" s="418"/>
      <c r="GAG24" s="418"/>
      <c r="GAH24" s="418"/>
      <c r="GAI24" s="418"/>
      <c r="GAJ24" s="418"/>
      <c r="GAK24" s="418"/>
      <c r="GAL24" s="418"/>
      <c r="GAM24" s="418"/>
      <c r="GAN24" s="418"/>
      <c r="GAO24" s="418"/>
      <c r="GAP24" s="418"/>
      <c r="GAQ24" s="418"/>
      <c r="GAR24" s="418"/>
      <c r="GAS24" s="418"/>
      <c r="GAT24" s="418"/>
      <c r="GAU24" s="418"/>
      <c r="GAV24" s="418"/>
      <c r="GAW24" s="418"/>
      <c r="GAX24" s="418"/>
      <c r="GAY24" s="418"/>
      <c r="GAZ24" s="418"/>
      <c r="GBA24" s="418"/>
      <c r="GBB24" s="418"/>
      <c r="GBC24" s="418"/>
      <c r="GBD24" s="418"/>
      <c r="GBE24" s="418"/>
      <c r="GBF24" s="418"/>
      <c r="GBG24" s="418"/>
      <c r="GBH24" s="418"/>
      <c r="GBI24" s="418"/>
      <c r="GBJ24" s="418"/>
      <c r="GBK24" s="418"/>
      <c r="GBL24" s="418"/>
      <c r="GBM24" s="418"/>
      <c r="GBN24" s="418"/>
      <c r="GBO24" s="418"/>
      <c r="GBP24" s="418"/>
      <c r="GBQ24" s="418"/>
      <c r="GBR24" s="418"/>
      <c r="GBS24" s="418"/>
      <c r="GBT24" s="418"/>
      <c r="GBU24" s="418"/>
      <c r="GBV24" s="418"/>
      <c r="GBW24" s="418"/>
      <c r="GBX24" s="418"/>
      <c r="GBY24" s="418"/>
      <c r="GBZ24" s="418"/>
      <c r="GCA24" s="418"/>
      <c r="GCB24" s="418"/>
      <c r="GCC24" s="418"/>
      <c r="GCD24" s="418"/>
      <c r="GCE24" s="418"/>
      <c r="GCF24" s="418"/>
      <c r="GCG24" s="418"/>
      <c r="GCH24" s="418"/>
      <c r="GCI24" s="418"/>
      <c r="GCJ24" s="418"/>
      <c r="GCK24" s="418"/>
      <c r="GCL24" s="418"/>
      <c r="GCM24" s="418"/>
      <c r="GCN24" s="418"/>
      <c r="GCO24" s="418"/>
      <c r="GCP24" s="418"/>
      <c r="GCQ24" s="418"/>
      <c r="GCR24" s="418"/>
      <c r="GCS24" s="418"/>
      <c r="GCT24" s="418"/>
      <c r="GCU24" s="418"/>
      <c r="GCV24" s="418"/>
      <c r="GCW24" s="418"/>
      <c r="GCX24" s="418"/>
      <c r="GCY24" s="418"/>
      <c r="GCZ24" s="418"/>
      <c r="GDA24" s="418"/>
      <c r="GDB24" s="418"/>
      <c r="GDC24" s="418"/>
      <c r="GDD24" s="418"/>
      <c r="GDE24" s="418"/>
      <c r="GDF24" s="418"/>
      <c r="GDG24" s="418"/>
      <c r="GDH24" s="418"/>
      <c r="GDI24" s="418"/>
      <c r="GDJ24" s="418"/>
      <c r="GDK24" s="418"/>
      <c r="GDL24" s="418"/>
      <c r="GDM24" s="418"/>
      <c r="GDN24" s="418"/>
      <c r="GDO24" s="418"/>
      <c r="GDP24" s="418"/>
      <c r="GDQ24" s="418"/>
      <c r="GDR24" s="418"/>
      <c r="GDS24" s="418"/>
      <c r="GDT24" s="418"/>
      <c r="GDU24" s="418"/>
      <c r="GDV24" s="418"/>
      <c r="GDW24" s="418"/>
      <c r="GDX24" s="418"/>
      <c r="GDY24" s="418"/>
      <c r="GDZ24" s="418"/>
      <c r="GEA24" s="418"/>
      <c r="GEB24" s="418"/>
      <c r="GEC24" s="418"/>
      <c r="GED24" s="418"/>
      <c r="GEE24" s="418"/>
      <c r="GEF24" s="418"/>
      <c r="GEG24" s="418"/>
      <c r="GEH24" s="418"/>
      <c r="GEI24" s="418"/>
      <c r="GEJ24" s="418"/>
      <c r="GEK24" s="418"/>
      <c r="GEL24" s="418"/>
      <c r="GEM24" s="418"/>
      <c r="GEN24" s="418"/>
      <c r="GEO24" s="418"/>
      <c r="GEP24" s="418"/>
      <c r="GEQ24" s="418"/>
      <c r="GER24" s="418"/>
      <c r="GES24" s="418"/>
      <c r="GET24" s="418"/>
      <c r="GEU24" s="418"/>
      <c r="GEV24" s="418"/>
      <c r="GEW24" s="418"/>
      <c r="GEX24" s="418"/>
      <c r="GEY24" s="418"/>
      <c r="GEZ24" s="418"/>
      <c r="GFA24" s="418"/>
      <c r="GFB24" s="418"/>
      <c r="GFC24" s="418"/>
      <c r="GFD24" s="418"/>
      <c r="GFE24" s="418"/>
      <c r="GFF24" s="418"/>
      <c r="GFG24" s="418"/>
      <c r="GFH24" s="418"/>
      <c r="GFI24" s="418"/>
      <c r="GFJ24" s="418"/>
      <c r="GFK24" s="418"/>
      <c r="GFL24" s="418"/>
      <c r="GFM24" s="418"/>
      <c r="GFN24" s="418"/>
      <c r="GFO24" s="418"/>
      <c r="GFP24" s="418"/>
      <c r="GFQ24" s="418"/>
      <c r="GFR24" s="418"/>
      <c r="GFS24" s="418"/>
      <c r="GFT24" s="418"/>
      <c r="GFU24" s="418"/>
      <c r="GFV24" s="418"/>
      <c r="GFW24" s="418"/>
      <c r="GFX24" s="418"/>
      <c r="GFY24" s="418"/>
      <c r="GFZ24" s="418"/>
      <c r="GGA24" s="418"/>
      <c r="GGB24" s="418"/>
      <c r="GGC24" s="418"/>
      <c r="GGD24" s="418"/>
      <c r="GGE24" s="418"/>
      <c r="GGF24" s="418"/>
      <c r="GGG24" s="418"/>
      <c r="GGH24" s="418"/>
      <c r="GGI24" s="418"/>
      <c r="GGJ24" s="418"/>
      <c r="GGK24" s="418"/>
      <c r="GGL24" s="418"/>
      <c r="GGM24" s="418"/>
      <c r="GGN24" s="418"/>
      <c r="GGO24" s="418"/>
      <c r="GGP24" s="418"/>
      <c r="GGQ24" s="418"/>
      <c r="GGR24" s="418"/>
      <c r="GGS24" s="418"/>
      <c r="GGT24" s="418"/>
      <c r="GGU24" s="418"/>
      <c r="GGV24" s="418"/>
      <c r="GGW24" s="418"/>
      <c r="GGX24" s="418"/>
      <c r="GGY24" s="418"/>
      <c r="GGZ24" s="418"/>
      <c r="GHA24" s="418"/>
      <c r="GHB24" s="418"/>
      <c r="GHC24" s="418"/>
      <c r="GHD24" s="418"/>
      <c r="GHE24" s="418"/>
      <c r="GHF24" s="418"/>
      <c r="GHG24" s="418"/>
      <c r="GHH24" s="418"/>
      <c r="GHI24" s="418"/>
      <c r="GHJ24" s="418"/>
      <c r="GHK24" s="418"/>
      <c r="GHL24" s="418"/>
      <c r="GHM24" s="418"/>
      <c r="GHN24" s="418"/>
      <c r="GHO24" s="418"/>
      <c r="GHP24" s="418"/>
      <c r="GHQ24" s="418"/>
      <c r="GHR24" s="418"/>
      <c r="GHS24" s="418"/>
      <c r="GHT24" s="418"/>
      <c r="GHU24" s="418"/>
      <c r="GHV24" s="418"/>
      <c r="GHW24" s="418"/>
      <c r="GHX24" s="418"/>
      <c r="GHY24" s="418"/>
      <c r="GHZ24" s="418"/>
      <c r="GIA24" s="418"/>
      <c r="GIB24" s="418"/>
      <c r="GIC24" s="418"/>
      <c r="GID24" s="418"/>
      <c r="GIE24" s="418"/>
      <c r="GIF24" s="418"/>
      <c r="GIG24" s="418"/>
      <c r="GIH24" s="418"/>
      <c r="GII24" s="418"/>
      <c r="GIJ24" s="418"/>
      <c r="GIK24" s="418"/>
      <c r="GIL24" s="418"/>
      <c r="GIM24" s="418"/>
      <c r="GIN24" s="418"/>
      <c r="GIO24" s="418"/>
      <c r="GIP24" s="418"/>
      <c r="GIQ24" s="418"/>
      <c r="GIR24" s="418"/>
      <c r="GIS24" s="418"/>
      <c r="GIT24" s="418"/>
      <c r="GIU24" s="418"/>
      <c r="GIV24" s="418"/>
      <c r="GIW24" s="418"/>
      <c r="GIX24" s="418"/>
      <c r="GIY24" s="418"/>
      <c r="GIZ24" s="418"/>
      <c r="GJA24" s="418"/>
      <c r="GJB24" s="418"/>
      <c r="GJC24" s="418"/>
      <c r="GJD24" s="418"/>
      <c r="GJE24" s="418"/>
      <c r="GJF24" s="418"/>
      <c r="GJG24" s="418"/>
      <c r="GJH24" s="418"/>
      <c r="GJI24" s="418"/>
      <c r="GJJ24" s="418"/>
      <c r="GJK24" s="418"/>
      <c r="GJL24" s="418"/>
      <c r="GJM24" s="418"/>
      <c r="GJN24" s="418"/>
      <c r="GJO24" s="418"/>
      <c r="GJP24" s="418"/>
      <c r="GJQ24" s="418"/>
      <c r="GJR24" s="418"/>
      <c r="GJS24" s="418"/>
      <c r="GJT24" s="418"/>
      <c r="GJU24" s="418"/>
      <c r="GJV24" s="418"/>
      <c r="GJW24" s="418"/>
      <c r="GJX24" s="418"/>
      <c r="GJY24" s="418"/>
      <c r="GJZ24" s="418"/>
      <c r="GKA24" s="418"/>
      <c r="GKB24" s="418"/>
      <c r="GKC24" s="418"/>
      <c r="GKD24" s="418"/>
      <c r="GKE24" s="418"/>
      <c r="GKF24" s="418"/>
      <c r="GKG24" s="418"/>
      <c r="GKH24" s="418"/>
      <c r="GKI24" s="418"/>
      <c r="GKJ24" s="418"/>
      <c r="GKK24" s="418"/>
      <c r="GKL24" s="418"/>
      <c r="GKM24" s="418"/>
      <c r="GKN24" s="418"/>
      <c r="GKO24" s="418"/>
      <c r="GKP24" s="418"/>
      <c r="GKQ24" s="418"/>
      <c r="GKR24" s="418"/>
      <c r="GKS24" s="418"/>
      <c r="GKT24" s="418"/>
      <c r="GKU24" s="418"/>
      <c r="GKV24" s="418"/>
      <c r="GKW24" s="418"/>
      <c r="GKX24" s="418"/>
      <c r="GKY24" s="418"/>
      <c r="GKZ24" s="418"/>
      <c r="GLA24" s="418"/>
      <c r="GLB24" s="418"/>
      <c r="GLC24" s="418"/>
      <c r="GLD24" s="418"/>
      <c r="GLE24" s="418"/>
      <c r="GLF24" s="418"/>
      <c r="GLG24" s="418"/>
      <c r="GLH24" s="418"/>
      <c r="GLI24" s="418"/>
      <c r="GLJ24" s="418"/>
      <c r="GLK24" s="418"/>
      <c r="GLL24" s="418"/>
      <c r="GLM24" s="418"/>
      <c r="GLN24" s="418"/>
      <c r="GLO24" s="418"/>
      <c r="GLP24" s="418"/>
      <c r="GLQ24" s="418"/>
      <c r="GLR24" s="418"/>
      <c r="GLS24" s="418"/>
      <c r="GLT24" s="418"/>
      <c r="GLU24" s="418"/>
      <c r="GLV24" s="418"/>
      <c r="GLW24" s="418"/>
      <c r="GLX24" s="418"/>
      <c r="GLY24" s="418"/>
      <c r="GLZ24" s="418"/>
      <c r="GMA24" s="418"/>
      <c r="GMB24" s="418"/>
      <c r="GMC24" s="418"/>
      <c r="GMD24" s="418"/>
      <c r="GME24" s="418"/>
      <c r="GMF24" s="418"/>
      <c r="GMG24" s="418"/>
      <c r="GMH24" s="418"/>
      <c r="GMI24" s="418"/>
      <c r="GMJ24" s="418"/>
      <c r="GMK24" s="418"/>
      <c r="GML24" s="418"/>
      <c r="GMM24" s="418"/>
      <c r="GMN24" s="418"/>
      <c r="GMO24" s="418"/>
      <c r="GMP24" s="418"/>
      <c r="GMQ24" s="418"/>
      <c r="GMR24" s="418"/>
      <c r="GMS24" s="418"/>
      <c r="GMT24" s="418"/>
      <c r="GMU24" s="418"/>
      <c r="GMV24" s="418"/>
      <c r="GMW24" s="418"/>
      <c r="GMX24" s="418"/>
      <c r="GMY24" s="418"/>
      <c r="GMZ24" s="418"/>
      <c r="GNA24" s="418"/>
      <c r="GNB24" s="418"/>
      <c r="GNC24" s="418"/>
      <c r="GND24" s="418"/>
      <c r="GNE24" s="418"/>
      <c r="GNF24" s="418"/>
      <c r="GNG24" s="418"/>
      <c r="GNH24" s="418"/>
      <c r="GNI24" s="418"/>
      <c r="GNJ24" s="418"/>
      <c r="GNK24" s="418"/>
      <c r="GNL24" s="418"/>
      <c r="GNM24" s="418"/>
      <c r="GNN24" s="418"/>
      <c r="GNO24" s="418"/>
      <c r="GNP24" s="418"/>
      <c r="GNQ24" s="418"/>
      <c r="GNR24" s="418"/>
      <c r="GNS24" s="418"/>
      <c r="GNT24" s="418"/>
      <c r="GNU24" s="418"/>
      <c r="GNV24" s="418"/>
      <c r="GNW24" s="418"/>
      <c r="GNX24" s="418"/>
      <c r="GNY24" s="418"/>
      <c r="GNZ24" s="418"/>
      <c r="GOA24" s="418"/>
      <c r="GOB24" s="418"/>
      <c r="GOC24" s="418"/>
      <c r="GOD24" s="418"/>
      <c r="GOE24" s="418"/>
      <c r="GOF24" s="418"/>
      <c r="GOG24" s="418"/>
      <c r="GOH24" s="418"/>
      <c r="GOI24" s="418"/>
      <c r="GOJ24" s="418"/>
      <c r="GOK24" s="418"/>
      <c r="GOL24" s="418"/>
      <c r="GOM24" s="418"/>
      <c r="GON24" s="418"/>
      <c r="GOO24" s="418"/>
      <c r="GOP24" s="418"/>
      <c r="GOQ24" s="418"/>
      <c r="GOR24" s="418"/>
      <c r="GOS24" s="418"/>
      <c r="GOT24" s="418"/>
      <c r="GOU24" s="418"/>
      <c r="GOV24" s="418"/>
      <c r="GOW24" s="418"/>
      <c r="GOX24" s="418"/>
      <c r="GOY24" s="418"/>
      <c r="GOZ24" s="418"/>
      <c r="GPA24" s="418"/>
      <c r="GPB24" s="418"/>
      <c r="GPC24" s="418"/>
      <c r="GPD24" s="418"/>
      <c r="GPE24" s="418"/>
      <c r="GPF24" s="418"/>
      <c r="GPG24" s="418"/>
      <c r="GPH24" s="418"/>
      <c r="GPI24" s="418"/>
      <c r="GPJ24" s="418"/>
      <c r="GPK24" s="418"/>
      <c r="GPL24" s="418"/>
      <c r="GPM24" s="418"/>
      <c r="GPN24" s="418"/>
      <c r="GPO24" s="418"/>
      <c r="GPP24" s="418"/>
      <c r="GPQ24" s="418"/>
      <c r="GPR24" s="418"/>
      <c r="GPS24" s="418"/>
      <c r="GPT24" s="418"/>
      <c r="GPU24" s="418"/>
      <c r="GPV24" s="418"/>
      <c r="GPW24" s="418"/>
      <c r="GPX24" s="418"/>
      <c r="GPY24" s="418"/>
      <c r="GPZ24" s="418"/>
      <c r="GQA24" s="418"/>
      <c r="GQB24" s="418"/>
      <c r="GQC24" s="418"/>
      <c r="GQD24" s="418"/>
      <c r="GQE24" s="418"/>
      <c r="GQF24" s="418"/>
      <c r="GQG24" s="418"/>
      <c r="GQH24" s="418"/>
      <c r="GQI24" s="418"/>
      <c r="GQJ24" s="418"/>
      <c r="GQK24" s="418"/>
      <c r="GQL24" s="418"/>
      <c r="GQM24" s="418"/>
      <c r="GQN24" s="418"/>
      <c r="GQO24" s="418"/>
      <c r="GQP24" s="418"/>
      <c r="GQQ24" s="418"/>
      <c r="GQR24" s="418"/>
      <c r="GQS24" s="418"/>
      <c r="GQT24" s="418"/>
      <c r="GQU24" s="418"/>
      <c r="GQV24" s="418"/>
      <c r="GQW24" s="418"/>
      <c r="GQX24" s="418"/>
      <c r="GQY24" s="418"/>
      <c r="GQZ24" s="418"/>
      <c r="GRA24" s="418"/>
      <c r="GRB24" s="418"/>
      <c r="GRC24" s="418"/>
      <c r="GRD24" s="418"/>
      <c r="GRE24" s="418"/>
      <c r="GRF24" s="418"/>
      <c r="GRG24" s="418"/>
      <c r="GRH24" s="418"/>
      <c r="GRI24" s="418"/>
      <c r="GRJ24" s="418"/>
      <c r="GRK24" s="418"/>
      <c r="GRL24" s="418"/>
      <c r="GRM24" s="418"/>
      <c r="GRN24" s="418"/>
      <c r="GRO24" s="418"/>
      <c r="GRP24" s="418"/>
      <c r="GRQ24" s="418"/>
      <c r="GRR24" s="418"/>
      <c r="GRS24" s="418"/>
      <c r="GRT24" s="418"/>
      <c r="GRU24" s="418"/>
      <c r="GRV24" s="418"/>
      <c r="GRW24" s="418"/>
      <c r="GRX24" s="418"/>
      <c r="GRY24" s="418"/>
      <c r="GRZ24" s="418"/>
      <c r="GSA24" s="418"/>
      <c r="GSB24" s="418"/>
      <c r="GSC24" s="418"/>
      <c r="GSD24" s="418"/>
      <c r="GSE24" s="418"/>
      <c r="GSF24" s="418"/>
      <c r="GSG24" s="418"/>
      <c r="GSH24" s="418"/>
      <c r="GSI24" s="418"/>
      <c r="GSJ24" s="418"/>
      <c r="GSK24" s="418"/>
      <c r="GSL24" s="418"/>
      <c r="GSM24" s="418"/>
      <c r="GSN24" s="418"/>
      <c r="GSO24" s="418"/>
      <c r="GSP24" s="418"/>
      <c r="GSQ24" s="418"/>
      <c r="GSR24" s="418"/>
      <c r="GSS24" s="418"/>
      <c r="GST24" s="418"/>
      <c r="GSU24" s="418"/>
      <c r="GSV24" s="418"/>
      <c r="GSW24" s="418"/>
      <c r="GSX24" s="418"/>
      <c r="GSY24" s="418"/>
      <c r="GSZ24" s="418"/>
      <c r="GTA24" s="418"/>
      <c r="GTB24" s="418"/>
      <c r="GTC24" s="418"/>
      <c r="GTD24" s="418"/>
      <c r="GTE24" s="418"/>
      <c r="GTF24" s="418"/>
      <c r="GTG24" s="418"/>
      <c r="GTH24" s="418"/>
      <c r="GTI24" s="418"/>
      <c r="GTJ24" s="418"/>
      <c r="GTK24" s="418"/>
      <c r="GTL24" s="418"/>
      <c r="GTM24" s="418"/>
      <c r="GTN24" s="418"/>
      <c r="GTO24" s="418"/>
      <c r="GTP24" s="418"/>
      <c r="GTQ24" s="418"/>
      <c r="GTR24" s="418"/>
      <c r="GTS24" s="418"/>
      <c r="GTT24" s="418"/>
      <c r="GTU24" s="418"/>
      <c r="GTV24" s="418"/>
      <c r="GTW24" s="418"/>
      <c r="GTX24" s="418"/>
      <c r="GTY24" s="418"/>
      <c r="GTZ24" s="418"/>
      <c r="GUA24" s="418"/>
      <c r="GUB24" s="418"/>
      <c r="GUC24" s="418"/>
      <c r="GUD24" s="418"/>
      <c r="GUE24" s="418"/>
      <c r="GUF24" s="418"/>
      <c r="GUG24" s="418"/>
      <c r="GUH24" s="418"/>
      <c r="GUI24" s="418"/>
      <c r="GUJ24" s="418"/>
      <c r="GUK24" s="418"/>
      <c r="GUL24" s="418"/>
      <c r="GUM24" s="418"/>
      <c r="GUN24" s="418"/>
      <c r="GUO24" s="418"/>
      <c r="GUP24" s="418"/>
      <c r="GUQ24" s="418"/>
      <c r="GUR24" s="418"/>
      <c r="GUS24" s="418"/>
      <c r="GUT24" s="418"/>
      <c r="GUU24" s="418"/>
      <c r="GUV24" s="418"/>
      <c r="GUW24" s="418"/>
      <c r="GUX24" s="418"/>
      <c r="GUY24" s="418"/>
      <c r="GUZ24" s="418"/>
      <c r="GVA24" s="418"/>
      <c r="GVB24" s="418"/>
      <c r="GVC24" s="418"/>
      <c r="GVD24" s="418"/>
      <c r="GVE24" s="418"/>
      <c r="GVF24" s="418"/>
      <c r="GVG24" s="418"/>
      <c r="GVH24" s="418"/>
      <c r="GVI24" s="418"/>
      <c r="GVJ24" s="418"/>
      <c r="GVK24" s="418"/>
      <c r="GVL24" s="418"/>
      <c r="GVM24" s="418"/>
      <c r="GVN24" s="418"/>
      <c r="GVO24" s="418"/>
      <c r="GVP24" s="418"/>
      <c r="GVQ24" s="418"/>
      <c r="GVR24" s="418"/>
      <c r="GVS24" s="418"/>
      <c r="GVT24" s="418"/>
      <c r="GVU24" s="418"/>
      <c r="GVV24" s="418"/>
      <c r="GVW24" s="418"/>
      <c r="GVX24" s="418"/>
      <c r="GVY24" s="418"/>
      <c r="GVZ24" s="418"/>
      <c r="GWA24" s="418"/>
      <c r="GWB24" s="418"/>
      <c r="GWC24" s="418"/>
      <c r="GWD24" s="418"/>
      <c r="GWE24" s="418"/>
      <c r="GWF24" s="418"/>
      <c r="GWG24" s="418"/>
      <c r="GWH24" s="418"/>
      <c r="GWI24" s="418"/>
      <c r="GWJ24" s="418"/>
      <c r="GWK24" s="418"/>
      <c r="GWL24" s="418"/>
      <c r="GWM24" s="418"/>
      <c r="GWN24" s="418"/>
      <c r="GWO24" s="418"/>
      <c r="GWP24" s="418"/>
      <c r="GWQ24" s="418"/>
      <c r="GWR24" s="418"/>
      <c r="GWS24" s="418"/>
      <c r="GWT24" s="418"/>
      <c r="GWU24" s="418"/>
      <c r="GWV24" s="418"/>
      <c r="GWW24" s="418"/>
      <c r="GWX24" s="418"/>
      <c r="GWY24" s="418"/>
      <c r="GWZ24" s="418"/>
      <c r="GXA24" s="418"/>
      <c r="GXB24" s="418"/>
      <c r="GXC24" s="418"/>
      <c r="GXD24" s="418"/>
      <c r="GXE24" s="418"/>
      <c r="GXF24" s="418"/>
      <c r="GXG24" s="418"/>
      <c r="GXH24" s="418"/>
      <c r="GXI24" s="418"/>
      <c r="GXJ24" s="418"/>
      <c r="GXK24" s="418"/>
      <c r="GXL24" s="418"/>
      <c r="GXM24" s="418"/>
      <c r="GXN24" s="418"/>
      <c r="GXO24" s="418"/>
      <c r="GXP24" s="418"/>
      <c r="GXQ24" s="418"/>
      <c r="GXR24" s="418"/>
      <c r="GXS24" s="418"/>
      <c r="GXT24" s="418"/>
      <c r="GXU24" s="418"/>
      <c r="GXV24" s="418"/>
      <c r="GXW24" s="418"/>
      <c r="GXX24" s="418"/>
      <c r="GXY24" s="418"/>
      <c r="GXZ24" s="418"/>
      <c r="GYA24" s="418"/>
      <c r="GYB24" s="418"/>
      <c r="GYC24" s="418"/>
      <c r="GYD24" s="418"/>
      <c r="GYE24" s="418"/>
      <c r="GYF24" s="418"/>
      <c r="GYG24" s="418"/>
      <c r="GYH24" s="418"/>
      <c r="GYI24" s="418"/>
      <c r="GYJ24" s="418"/>
      <c r="GYK24" s="418"/>
      <c r="GYL24" s="418"/>
      <c r="GYM24" s="418"/>
      <c r="GYN24" s="418"/>
      <c r="GYO24" s="418"/>
      <c r="GYP24" s="418"/>
      <c r="GYQ24" s="418"/>
      <c r="GYR24" s="418"/>
      <c r="GYS24" s="418"/>
      <c r="GYT24" s="418"/>
      <c r="GYU24" s="418"/>
      <c r="GYV24" s="418"/>
      <c r="GYW24" s="418"/>
      <c r="GYX24" s="418"/>
      <c r="GYY24" s="418"/>
      <c r="GYZ24" s="418"/>
      <c r="GZA24" s="418"/>
      <c r="GZB24" s="418"/>
      <c r="GZC24" s="418"/>
      <c r="GZD24" s="418"/>
      <c r="GZE24" s="418"/>
      <c r="GZF24" s="418"/>
      <c r="GZG24" s="418"/>
      <c r="GZH24" s="418"/>
      <c r="GZI24" s="418"/>
      <c r="GZJ24" s="418"/>
      <c r="GZK24" s="418"/>
      <c r="GZL24" s="418"/>
      <c r="GZM24" s="418"/>
      <c r="GZN24" s="418"/>
      <c r="GZO24" s="418"/>
      <c r="GZP24" s="418"/>
      <c r="GZQ24" s="418"/>
      <c r="GZR24" s="418"/>
      <c r="GZS24" s="418"/>
      <c r="GZT24" s="418"/>
      <c r="GZU24" s="418"/>
      <c r="GZV24" s="418"/>
      <c r="GZW24" s="418"/>
      <c r="GZX24" s="418"/>
      <c r="GZY24" s="418"/>
      <c r="GZZ24" s="418"/>
      <c r="HAA24" s="418"/>
      <c r="HAB24" s="418"/>
      <c r="HAC24" s="418"/>
      <c r="HAD24" s="418"/>
      <c r="HAE24" s="418"/>
      <c r="HAF24" s="418"/>
      <c r="HAG24" s="418"/>
      <c r="HAH24" s="418"/>
      <c r="HAI24" s="418"/>
      <c r="HAJ24" s="418"/>
      <c r="HAK24" s="418"/>
      <c r="HAL24" s="418"/>
      <c r="HAM24" s="418"/>
      <c r="HAN24" s="418"/>
      <c r="HAO24" s="418"/>
      <c r="HAP24" s="418"/>
      <c r="HAQ24" s="418"/>
      <c r="HAR24" s="418"/>
      <c r="HAS24" s="418"/>
      <c r="HAT24" s="418"/>
      <c r="HAU24" s="418"/>
      <c r="HAV24" s="418"/>
      <c r="HAW24" s="418"/>
      <c r="HAX24" s="418"/>
      <c r="HAY24" s="418"/>
      <c r="HAZ24" s="418"/>
      <c r="HBA24" s="418"/>
      <c r="HBB24" s="418"/>
      <c r="HBC24" s="418"/>
      <c r="HBD24" s="418"/>
      <c r="HBE24" s="418"/>
      <c r="HBF24" s="418"/>
      <c r="HBG24" s="418"/>
      <c r="HBH24" s="418"/>
      <c r="HBI24" s="418"/>
      <c r="HBJ24" s="418"/>
      <c r="HBK24" s="418"/>
      <c r="HBL24" s="418"/>
      <c r="HBM24" s="418"/>
      <c r="HBN24" s="418"/>
      <c r="HBO24" s="418"/>
      <c r="HBP24" s="418"/>
      <c r="HBQ24" s="418"/>
      <c r="HBR24" s="418"/>
      <c r="HBS24" s="418"/>
      <c r="HBT24" s="418"/>
      <c r="HBU24" s="418"/>
      <c r="HBV24" s="418"/>
      <c r="HBW24" s="418"/>
      <c r="HBX24" s="418"/>
      <c r="HBY24" s="418"/>
      <c r="HBZ24" s="418"/>
      <c r="HCA24" s="418"/>
      <c r="HCB24" s="418"/>
      <c r="HCC24" s="418"/>
      <c r="HCD24" s="418"/>
      <c r="HCE24" s="418"/>
      <c r="HCF24" s="418"/>
      <c r="HCG24" s="418"/>
      <c r="HCH24" s="418"/>
      <c r="HCI24" s="418"/>
      <c r="HCJ24" s="418"/>
      <c r="HCK24" s="418"/>
      <c r="HCL24" s="418"/>
      <c r="HCM24" s="418"/>
      <c r="HCN24" s="418"/>
      <c r="HCO24" s="418"/>
      <c r="HCP24" s="418"/>
      <c r="HCQ24" s="418"/>
      <c r="HCR24" s="418"/>
      <c r="HCS24" s="418"/>
      <c r="HCT24" s="418"/>
      <c r="HCU24" s="418"/>
      <c r="HCV24" s="418"/>
      <c r="HCW24" s="418"/>
      <c r="HCX24" s="418"/>
      <c r="HCY24" s="418"/>
      <c r="HCZ24" s="418"/>
      <c r="HDA24" s="418"/>
      <c r="HDB24" s="418"/>
      <c r="HDC24" s="418"/>
      <c r="HDD24" s="418"/>
      <c r="HDE24" s="418"/>
      <c r="HDF24" s="418"/>
      <c r="HDG24" s="418"/>
      <c r="HDH24" s="418"/>
      <c r="HDI24" s="418"/>
      <c r="HDJ24" s="418"/>
      <c r="HDK24" s="418"/>
      <c r="HDL24" s="418"/>
      <c r="HDM24" s="418"/>
      <c r="HDN24" s="418"/>
      <c r="HDO24" s="418"/>
      <c r="HDP24" s="418"/>
      <c r="HDQ24" s="418"/>
      <c r="HDR24" s="418"/>
      <c r="HDS24" s="418"/>
      <c r="HDT24" s="418"/>
      <c r="HDU24" s="418"/>
      <c r="HDV24" s="418"/>
      <c r="HDW24" s="418"/>
      <c r="HDX24" s="418"/>
      <c r="HDY24" s="418"/>
      <c r="HDZ24" s="418"/>
      <c r="HEA24" s="418"/>
      <c r="HEB24" s="418"/>
      <c r="HEC24" s="418"/>
      <c r="HED24" s="418"/>
      <c r="HEE24" s="418"/>
      <c r="HEF24" s="418"/>
      <c r="HEG24" s="418"/>
      <c r="HEH24" s="418"/>
      <c r="HEI24" s="418"/>
      <c r="HEJ24" s="418"/>
      <c r="HEK24" s="418"/>
      <c r="HEL24" s="418"/>
      <c r="HEM24" s="418"/>
      <c r="HEN24" s="418"/>
      <c r="HEO24" s="418"/>
      <c r="HEP24" s="418"/>
      <c r="HEQ24" s="418"/>
      <c r="HER24" s="418"/>
      <c r="HES24" s="418"/>
      <c r="HET24" s="418"/>
      <c r="HEU24" s="418"/>
      <c r="HEV24" s="418"/>
      <c r="HEW24" s="418"/>
      <c r="HEX24" s="418"/>
      <c r="HEY24" s="418"/>
      <c r="HEZ24" s="418"/>
      <c r="HFA24" s="418"/>
      <c r="HFB24" s="418"/>
      <c r="HFC24" s="418"/>
      <c r="HFD24" s="418"/>
      <c r="HFE24" s="418"/>
      <c r="HFF24" s="418"/>
      <c r="HFG24" s="418"/>
      <c r="HFH24" s="418"/>
      <c r="HFI24" s="418"/>
      <c r="HFJ24" s="418"/>
      <c r="HFK24" s="418"/>
      <c r="HFL24" s="418"/>
      <c r="HFM24" s="418"/>
      <c r="HFN24" s="418"/>
      <c r="HFO24" s="418"/>
      <c r="HFP24" s="418"/>
      <c r="HFQ24" s="418"/>
      <c r="HFR24" s="418"/>
      <c r="HFS24" s="418"/>
      <c r="HFT24" s="418"/>
      <c r="HFU24" s="418"/>
      <c r="HFV24" s="418"/>
      <c r="HFW24" s="418"/>
      <c r="HFX24" s="418"/>
      <c r="HFY24" s="418"/>
      <c r="HFZ24" s="418"/>
      <c r="HGA24" s="418"/>
      <c r="HGB24" s="418"/>
      <c r="HGC24" s="418"/>
      <c r="HGD24" s="418"/>
      <c r="HGE24" s="418"/>
      <c r="HGF24" s="418"/>
      <c r="HGG24" s="418"/>
      <c r="HGH24" s="418"/>
      <c r="HGI24" s="418"/>
      <c r="HGJ24" s="418"/>
      <c r="HGK24" s="418"/>
      <c r="HGL24" s="418"/>
      <c r="HGM24" s="418"/>
      <c r="HGN24" s="418"/>
      <c r="HGO24" s="418"/>
      <c r="HGP24" s="418"/>
      <c r="HGQ24" s="418"/>
      <c r="HGR24" s="418"/>
      <c r="HGS24" s="418"/>
      <c r="HGT24" s="418"/>
      <c r="HGU24" s="418"/>
      <c r="HGV24" s="418"/>
      <c r="HGW24" s="418"/>
      <c r="HGX24" s="418"/>
      <c r="HGY24" s="418"/>
      <c r="HGZ24" s="418"/>
      <c r="HHA24" s="418"/>
      <c r="HHB24" s="418"/>
      <c r="HHC24" s="418"/>
      <c r="HHD24" s="418"/>
      <c r="HHE24" s="418"/>
      <c r="HHF24" s="418"/>
      <c r="HHG24" s="418"/>
      <c r="HHH24" s="418"/>
      <c r="HHI24" s="418"/>
      <c r="HHJ24" s="418"/>
      <c r="HHK24" s="418"/>
      <c r="HHL24" s="418"/>
      <c r="HHM24" s="418"/>
      <c r="HHN24" s="418"/>
      <c r="HHO24" s="418"/>
      <c r="HHP24" s="418"/>
      <c r="HHQ24" s="418"/>
      <c r="HHR24" s="418"/>
      <c r="HHS24" s="418"/>
      <c r="HHT24" s="418"/>
      <c r="HHU24" s="418"/>
      <c r="HHV24" s="418"/>
      <c r="HHW24" s="418"/>
      <c r="HHX24" s="418"/>
      <c r="HHY24" s="418"/>
      <c r="HHZ24" s="418"/>
      <c r="HIA24" s="418"/>
      <c r="HIB24" s="418"/>
      <c r="HIC24" s="418"/>
      <c r="HID24" s="418"/>
      <c r="HIE24" s="418"/>
      <c r="HIF24" s="418"/>
      <c r="HIG24" s="418"/>
      <c r="HIH24" s="418"/>
      <c r="HII24" s="418"/>
      <c r="HIJ24" s="418"/>
      <c r="HIK24" s="418"/>
      <c r="HIL24" s="418"/>
      <c r="HIM24" s="418"/>
      <c r="HIN24" s="418"/>
      <c r="HIO24" s="418"/>
      <c r="HIP24" s="418"/>
      <c r="HIQ24" s="418"/>
      <c r="HIR24" s="418"/>
      <c r="HIS24" s="418"/>
      <c r="HIT24" s="418"/>
      <c r="HIU24" s="418"/>
      <c r="HIV24" s="418"/>
      <c r="HIW24" s="418"/>
      <c r="HIX24" s="418"/>
      <c r="HIY24" s="418"/>
      <c r="HIZ24" s="418"/>
      <c r="HJA24" s="418"/>
      <c r="HJB24" s="418"/>
      <c r="HJC24" s="418"/>
      <c r="HJD24" s="418"/>
      <c r="HJE24" s="418"/>
      <c r="HJF24" s="418"/>
      <c r="HJG24" s="418"/>
      <c r="HJH24" s="418"/>
      <c r="HJI24" s="418"/>
      <c r="HJJ24" s="418"/>
      <c r="HJK24" s="418"/>
      <c r="HJL24" s="418"/>
      <c r="HJM24" s="418"/>
      <c r="HJN24" s="418"/>
      <c r="HJO24" s="418"/>
      <c r="HJP24" s="418"/>
      <c r="HJQ24" s="418"/>
      <c r="HJR24" s="418"/>
      <c r="HJS24" s="418"/>
      <c r="HJT24" s="418"/>
      <c r="HJU24" s="418"/>
      <c r="HJV24" s="418"/>
      <c r="HJW24" s="418"/>
      <c r="HJX24" s="418"/>
      <c r="HJY24" s="418"/>
      <c r="HJZ24" s="418"/>
      <c r="HKA24" s="418"/>
      <c r="HKB24" s="418"/>
      <c r="HKC24" s="418"/>
      <c r="HKD24" s="418"/>
      <c r="HKE24" s="418"/>
      <c r="HKF24" s="418"/>
      <c r="HKG24" s="418"/>
      <c r="HKH24" s="418"/>
      <c r="HKI24" s="418"/>
      <c r="HKJ24" s="418"/>
      <c r="HKK24" s="418"/>
      <c r="HKL24" s="418"/>
      <c r="HKM24" s="418"/>
      <c r="HKN24" s="418"/>
      <c r="HKO24" s="418"/>
      <c r="HKP24" s="418"/>
      <c r="HKQ24" s="418"/>
      <c r="HKR24" s="418"/>
      <c r="HKS24" s="418"/>
      <c r="HKT24" s="418"/>
      <c r="HKU24" s="418"/>
      <c r="HKV24" s="418"/>
      <c r="HKW24" s="418"/>
      <c r="HKX24" s="418"/>
      <c r="HKY24" s="418"/>
      <c r="HKZ24" s="418"/>
      <c r="HLA24" s="418"/>
      <c r="HLB24" s="418"/>
      <c r="HLC24" s="418"/>
      <c r="HLD24" s="418"/>
      <c r="HLE24" s="418"/>
      <c r="HLF24" s="418"/>
      <c r="HLG24" s="418"/>
      <c r="HLH24" s="418"/>
      <c r="HLI24" s="418"/>
      <c r="HLJ24" s="418"/>
      <c r="HLK24" s="418"/>
      <c r="HLL24" s="418"/>
      <c r="HLM24" s="418"/>
      <c r="HLN24" s="418"/>
      <c r="HLO24" s="418"/>
      <c r="HLP24" s="418"/>
      <c r="HLQ24" s="418"/>
      <c r="HLR24" s="418"/>
      <c r="HLS24" s="418"/>
      <c r="HLT24" s="418"/>
      <c r="HLU24" s="418"/>
      <c r="HLV24" s="418"/>
      <c r="HLW24" s="418"/>
      <c r="HLX24" s="418"/>
      <c r="HLY24" s="418"/>
      <c r="HLZ24" s="418"/>
      <c r="HMA24" s="418"/>
      <c r="HMB24" s="418"/>
      <c r="HMC24" s="418"/>
      <c r="HMD24" s="418"/>
      <c r="HME24" s="418"/>
      <c r="HMF24" s="418"/>
      <c r="HMG24" s="418"/>
      <c r="HMH24" s="418"/>
      <c r="HMI24" s="418"/>
      <c r="HMJ24" s="418"/>
      <c r="HMK24" s="418"/>
      <c r="HML24" s="418"/>
      <c r="HMM24" s="418"/>
      <c r="HMN24" s="418"/>
      <c r="HMO24" s="418"/>
      <c r="HMP24" s="418"/>
      <c r="HMQ24" s="418"/>
      <c r="HMR24" s="418"/>
      <c r="HMS24" s="418"/>
      <c r="HMT24" s="418"/>
      <c r="HMU24" s="418"/>
      <c r="HMV24" s="418"/>
      <c r="HMW24" s="418"/>
      <c r="HMX24" s="418"/>
      <c r="HMY24" s="418"/>
      <c r="HMZ24" s="418"/>
      <c r="HNA24" s="418"/>
      <c r="HNB24" s="418"/>
      <c r="HNC24" s="418"/>
      <c r="HND24" s="418"/>
      <c r="HNE24" s="418"/>
      <c r="HNF24" s="418"/>
      <c r="HNG24" s="418"/>
      <c r="HNH24" s="418"/>
      <c r="HNI24" s="418"/>
      <c r="HNJ24" s="418"/>
      <c r="HNK24" s="418"/>
      <c r="HNL24" s="418"/>
      <c r="HNM24" s="418"/>
      <c r="HNN24" s="418"/>
      <c r="HNO24" s="418"/>
      <c r="HNP24" s="418"/>
      <c r="HNQ24" s="418"/>
      <c r="HNR24" s="418"/>
      <c r="HNS24" s="418"/>
      <c r="HNT24" s="418"/>
      <c r="HNU24" s="418"/>
      <c r="HNV24" s="418"/>
      <c r="HNW24" s="418"/>
      <c r="HNX24" s="418"/>
      <c r="HNY24" s="418"/>
      <c r="HNZ24" s="418"/>
      <c r="HOA24" s="418"/>
      <c r="HOB24" s="418"/>
      <c r="HOC24" s="418"/>
      <c r="HOD24" s="418"/>
      <c r="HOE24" s="418"/>
      <c r="HOF24" s="418"/>
      <c r="HOG24" s="418"/>
      <c r="HOH24" s="418"/>
      <c r="HOI24" s="418"/>
      <c r="HOJ24" s="418"/>
      <c r="HOK24" s="418"/>
      <c r="HOL24" s="418"/>
      <c r="HOM24" s="418"/>
      <c r="HON24" s="418"/>
      <c r="HOO24" s="418"/>
      <c r="HOP24" s="418"/>
      <c r="HOQ24" s="418"/>
      <c r="HOR24" s="418"/>
      <c r="HOS24" s="418"/>
      <c r="HOT24" s="418"/>
      <c r="HOU24" s="418"/>
      <c r="HOV24" s="418"/>
      <c r="HOW24" s="418"/>
      <c r="HOX24" s="418"/>
      <c r="HOY24" s="418"/>
      <c r="HOZ24" s="418"/>
      <c r="HPA24" s="418"/>
      <c r="HPB24" s="418"/>
      <c r="HPC24" s="418"/>
      <c r="HPD24" s="418"/>
      <c r="HPE24" s="418"/>
      <c r="HPF24" s="418"/>
      <c r="HPG24" s="418"/>
      <c r="HPH24" s="418"/>
      <c r="HPI24" s="418"/>
      <c r="HPJ24" s="418"/>
      <c r="HPK24" s="418"/>
      <c r="HPL24" s="418"/>
      <c r="HPM24" s="418"/>
      <c r="HPN24" s="418"/>
      <c r="HPO24" s="418"/>
      <c r="HPP24" s="418"/>
      <c r="HPQ24" s="418"/>
      <c r="HPR24" s="418"/>
      <c r="HPS24" s="418"/>
      <c r="HPT24" s="418"/>
      <c r="HPU24" s="418"/>
      <c r="HPV24" s="418"/>
      <c r="HPW24" s="418"/>
      <c r="HPX24" s="418"/>
      <c r="HPY24" s="418"/>
      <c r="HPZ24" s="418"/>
      <c r="HQA24" s="418"/>
      <c r="HQB24" s="418"/>
      <c r="HQC24" s="418"/>
      <c r="HQD24" s="418"/>
      <c r="HQE24" s="418"/>
      <c r="HQF24" s="418"/>
      <c r="HQG24" s="418"/>
      <c r="HQH24" s="418"/>
      <c r="HQI24" s="418"/>
      <c r="HQJ24" s="418"/>
      <c r="HQK24" s="418"/>
      <c r="HQL24" s="418"/>
      <c r="HQM24" s="418"/>
      <c r="HQN24" s="418"/>
      <c r="HQO24" s="418"/>
      <c r="HQP24" s="418"/>
      <c r="HQQ24" s="418"/>
      <c r="HQR24" s="418"/>
      <c r="HQS24" s="418"/>
      <c r="HQT24" s="418"/>
      <c r="HQU24" s="418"/>
      <c r="HQV24" s="418"/>
      <c r="HQW24" s="418"/>
      <c r="HQX24" s="418"/>
      <c r="HQY24" s="418"/>
      <c r="HQZ24" s="418"/>
      <c r="HRA24" s="418"/>
      <c r="HRB24" s="418"/>
      <c r="HRC24" s="418"/>
      <c r="HRD24" s="418"/>
      <c r="HRE24" s="418"/>
      <c r="HRF24" s="418"/>
      <c r="HRG24" s="418"/>
      <c r="HRH24" s="418"/>
      <c r="HRI24" s="418"/>
      <c r="HRJ24" s="418"/>
      <c r="HRK24" s="418"/>
      <c r="HRL24" s="418"/>
      <c r="HRM24" s="418"/>
      <c r="HRN24" s="418"/>
      <c r="HRO24" s="418"/>
      <c r="HRP24" s="418"/>
      <c r="HRQ24" s="418"/>
      <c r="HRR24" s="418"/>
      <c r="HRS24" s="418"/>
      <c r="HRT24" s="418"/>
      <c r="HRU24" s="418"/>
      <c r="HRV24" s="418"/>
      <c r="HRW24" s="418"/>
      <c r="HRX24" s="418"/>
      <c r="HRY24" s="418"/>
      <c r="HRZ24" s="418"/>
      <c r="HSA24" s="418"/>
      <c r="HSB24" s="418"/>
      <c r="HSC24" s="418"/>
      <c r="HSD24" s="418"/>
      <c r="HSE24" s="418"/>
      <c r="HSF24" s="418"/>
      <c r="HSG24" s="418"/>
      <c r="HSH24" s="418"/>
      <c r="HSI24" s="418"/>
      <c r="HSJ24" s="418"/>
      <c r="HSK24" s="418"/>
      <c r="HSL24" s="418"/>
      <c r="HSM24" s="418"/>
      <c r="HSN24" s="418"/>
      <c r="HSO24" s="418"/>
      <c r="HSP24" s="418"/>
      <c r="HSQ24" s="418"/>
      <c r="HSR24" s="418"/>
      <c r="HSS24" s="418"/>
      <c r="HST24" s="418"/>
      <c r="HSU24" s="418"/>
      <c r="HSV24" s="418"/>
      <c r="HSW24" s="418"/>
      <c r="HSX24" s="418"/>
      <c r="HSY24" s="418"/>
      <c r="HSZ24" s="418"/>
      <c r="HTA24" s="418"/>
      <c r="HTB24" s="418"/>
      <c r="HTC24" s="418"/>
      <c r="HTD24" s="418"/>
      <c r="HTE24" s="418"/>
      <c r="HTF24" s="418"/>
      <c r="HTG24" s="418"/>
      <c r="HTH24" s="418"/>
      <c r="HTI24" s="418"/>
      <c r="HTJ24" s="418"/>
      <c r="HTK24" s="418"/>
      <c r="HTL24" s="418"/>
      <c r="HTM24" s="418"/>
      <c r="HTN24" s="418"/>
      <c r="HTO24" s="418"/>
      <c r="HTP24" s="418"/>
      <c r="HTQ24" s="418"/>
      <c r="HTR24" s="418"/>
      <c r="HTS24" s="418"/>
      <c r="HTT24" s="418"/>
      <c r="HTU24" s="418"/>
      <c r="HTV24" s="418"/>
      <c r="HTW24" s="418"/>
      <c r="HTX24" s="418"/>
      <c r="HTY24" s="418"/>
      <c r="HTZ24" s="418"/>
      <c r="HUA24" s="418"/>
      <c r="HUB24" s="418"/>
      <c r="HUC24" s="418"/>
      <c r="HUD24" s="418"/>
      <c r="HUE24" s="418"/>
      <c r="HUF24" s="418"/>
      <c r="HUG24" s="418"/>
      <c r="HUH24" s="418"/>
      <c r="HUI24" s="418"/>
      <c r="HUJ24" s="418"/>
      <c r="HUK24" s="418"/>
      <c r="HUL24" s="418"/>
      <c r="HUM24" s="418"/>
      <c r="HUN24" s="418"/>
      <c r="HUO24" s="418"/>
      <c r="HUP24" s="418"/>
      <c r="HUQ24" s="418"/>
      <c r="HUR24" s="418"/>
      <c r="HUS24" s="418"/>
      <c r="HUT24" s="418"/>
      <c r="HUU24" s="418"/>
      <c r="HUV24" s="418"/>
      <c r="HUW24" s="418"/>
      <c r="HUX24" s="418"/>
      <c r="HUY24" s="418"/>
      <c r="HUZ24" s="418"/>
      <c r="HVA24" s="418"/>
      <c r="HVB24" s="418"/>
      <c r="HVC24" s="418"/>
      <c r="HVD24" s="418"/>
      <c r="HVE24" s="418"/>
      <c r="HVF24" s="418"/>
      <c r="HVG24" s="418"/>
      <c r="HVH24" s="418"/>
      <c r="HVI24" s="418"/>
      <c r="HVJ24" s="418"/>
      <c r="HVK24" s="418"/>
      <c r="HVL24" s="418"/>
      <c r="HVM24" s="418"/>
      <c r="HVN24" s="418"/>
      <c r="HVO24" s="418"/>
      <c r="HVP24" s="418"/>
      <c r="HVQ24" s="418"/>
      <c r="HVR24" s="418"/>
      <c r="HVS24" s="418"/>
      <c r="HVT24" s="418"/>
      <c r="HVU24" s="418"/>
      <c r="HVV24" s="418"/>
      <c r="HVW24" s="418"/>
      <c r="HVX24" s="418"/>
      <c r="HVY24" s="418"/>
      <c r="HVZ24" s="418"/>
      <c r="HWA24" s="418"/>
      <c r="HWB24" s="418"/>
      <c r="HWC24" s="418"/>
      <c r="HWD24" s="418"/>
      <c r="HWE24" s="418"/>
      <c r="HWF24" s="418"/>
      <c r="HWG24" s="418"/>
      <c r="HWH24" s="418"/>
      <c r="HWI24" s="418"/>
      <c r="HWJ24" s="418"/>
      <c r="HWK24" s="418"/>
      <c r="HWL24" s="418"/>
      <c r="HWM24" s="418"/>
      <c r="HWN24" s="418"/>
      <c r="HWO24" s="418"/>
      <c r="HWP24" s="418"/>
      <c r="HWQ24" s="418"/>
      <c r="HWR24" s="418"/>
      <c r="HWS24" s="418"/>
      <c r="HWT24" s="418"/>
      <c r="HWU24" s="418"/>
      <c r="HWV24" s="418"/>
      <c r="HWW24" s="418"/>
      <c r="HWX24" s="418"/>
      <c r="HWY24" s="418"/>
      <c r="HWZ24" s="418"/>
      <c r="HXA24" s="418"/>
      <c r="HXB24" s="418"/>
      <c r="HXC24" s="418"/>
      <c r="HXD24" s="418"/>
      <c r="HXE24" s="418"/>
      <c r="HXF24" s="418"/>
      <c r="HXG24" s="418"/>
      <c r="HXH24" s="418"/>
      <c r="HXI24" s="418"/>
      <c r="HXJ24" s="418"/>
      <c r="HXK24" s="418"/>
      <c r="HXL24" s="418"/>
      <c r="HXM24" s="418"/>
      <c r="HXN24" s="418"/>
      <c r="HXO24" s="418"/>
      <c r="HXP24" s="418"/>
      <c r="HXQ24" s="418"/>
      <c r="HXR24" s="418"/>
      <c r="HXS24" s="418"/>
      <c r="HXT24" s="418"/>
      <c r="HXU24" s="418"/>
      <c r="HXV24" s="418"/>
      <c r="HXW24" s="418"/>
      <c r="HXX24" s="418"/>
      <c r="HXY24" s="418"/>
      <c r="HXZ24" s="418"/>
      <c r="HYA24" s="418"/>
      <c r="HYB24" s="418"/>
      <c r="HYC24" s="418"/>
      <c r="HYD24" s="418"/>
      <c r="HYE24" s="418"/>
      <c r="HYF24" s="418"/>
      <c r="HYG24" s="418"/>
      <c r="HYH24" s="418"/>
      <c r="HYI24" s="418"/>
      <c r="HYJ24" s="418"/>
      <c r="HYK24" s="418"/>
      <c r="HYL24" s="418"/>
      <c r="HYM24" s="418"/>
      <c r="HYN24" s="418"/>
      <c r="HYO24" s="418"/>
      <c r="HYP24" s="418"/>
      <c r="HYQ24" s="418"/>
      <c r="HYR24" s="418"/>
      <c r="HYS24" s="418"/>
      <c r="HYT24" s="418"/>
      <c r="HYU24" s="418"/>
      <c r="HYV24" s="418"/>
      <c r="HYW24" s="418"/>
      <c r="HYX24" s="418"/>
      <c r="HYY24" s="418"/>
      <c r="HYZ24" s="418"/>
      <c r="HZA24" s="418"/>
      <c r="HZB24" s="418"/>
      <c r="HZC24" s="418"/>
      <c r="HZD24" s="418"/>
      <c r="HZE24" s="418"/>
      <c r="HZF24" s="418"/>
      <c r="HZG24" s="418"/>
      <c r="HZH24" s="418"/>
      <c r="HZI24" s="418"/>
      <c r="HZJ24" s="418"/>
      <c r="HZK24" s="418"/>
      <c r="HZL24" s="418"/>
      <c r="HZM24" s="418"/>
      <c r="HZN24" s="418"/>
      <c r="HZO24" s="418"/>
      <c r="HZP24" s="418"/>
      <c r="HZQ24" s="418"/>
      <c r="HZR24" s="418"/>
      <c r="HZS24" s="418"/>
      <c r="HZT24" s="418"/>
      <c r="HZU24" s="418"/>
      <c r="HZV24" s="418"/>
      <c r="HZW24" s="418"/>
      <c r="HZX24" s="418"/>
      <c r="HZY24" s="418"/>
      <c r="HZZ24" s="418"/>
      <c r="IAA24" s="418"/>
      <c r="IAB24" s="418"/>
      <c r="IAC24" s="418"/>
      <c r="IAD24" s="418"/>
      <c r="IAE24" s="418"/>
      <c r="IAF24" s="418"/>
      <c r="IAG24" s="418"/>
      <c r="IAH24" s="418"/>
      <c r="IAI24" s="418"/>
      <c r="IAJ24" s="418"/>
      <c r="IAK24" s="418"/>
      <c r="IAL24" s="418"/>
      <c r="IAM24" s="418"/>
      <c r="IAN24" s="418"/>
      <c r="IAO24" s="418"/>
      <c r="IAP24" s="418"/>
      <c r="IAQ24" s="418"/>
      <c r="IAR24" s="418"/>
      <c r="IAS24" s="418"/>
      <c r="IAT24" s="418"/>
      <c r="IAU24" s="418"/>
      <c r="IAV24" s="418"/>
      <c r="IAW24" s="418"/>
      <c r="IAX24" s="418"/>
      <c r="IAY24" s="418"/>
      <c r="IAZ24" s="418"/>
      <c r="IBA24" s="418"/>
      <c r="IBB24" s="418"/>
      <c r="IBC24" s="418"/>
      <c r="IBD24" s="418"/>
      <c r="IBE24" s="418"/>
      <c r="IBF24" s="418"/>
      <c r="IBG24" s="418"/>
      <c r="IBH24" s="418"/>
      <c r="IBI24" s="418"/>
      <c r="IBJ24" s="418"/>
      <c r="IBK24" s="418"/>
      <c r="IBL24" s="418"/>
      <c r="IBM24" s="418"/>
      <c r="IBN24" s="418"/>
      <c r="IBO24" s="418"/>
      <c r="IBP24" s="418"/>
      <c r="IBQ24" s="418"/>
      <c r="IBR24" s="418"/>
      <c r="IBS24" s="418"/>
      <c r="IBT24" s="418"/>
      <c r="IBU24" s="418"/>
      <c r="IBV24" s="418"/>
      <c r="IBW24" s="418"/>
      <c r="IBX24" s="418"/>
      <c r="IBY24" s="418"/>
      <c r="IBZ24" s="418"/>
      <c r="ICA24" s="418"/>
      <c r="ICB24" s="418"/>
      <c r="ICC24" s="418"/>
      <c r="ICD24" s="418"/>
      <c r="ICE24" s="418"/>
      <c r="ICF24" s="418"/>
      <c r="ICG24" s="418"/>
      <c r="ICH24" s="418"/>
      <c r="ICI24" s="418"/>
      <c r="ICJ24" s="418"/>
      <c r="ICK24" s="418"/>
      <c r="ICL24" s="418"/>
      <c r="ICM24" s="418"/>
      <c r="ICN24" s="418"/>
      <c r="ICO24" s="418"/>
      <c r="ICP24" s="418"/>
      <c r="ICQ24" s="418"/>
      <c r="ICR24" s="418"/>
      <c r="ICS24" s="418"/>
      <c r="ICT24" s="418"/>
      <c r="ICU24" s="418"/>
      <c r="ICV24" s="418"/>
      <c r="ICW24" s="418"/>
      <c r="ICX24" s="418"/>
      <c r="ICY24" s="418"/>
      <c r="ICZ24" s="418"/>
      <c r="IDA24" s="418"/>
      <c r="IDB24" s="418"/>
      <c r="IDC24" s="418"/>
      <c r="IDD24" s="418"/>
      <c r="IDE24" s="418"/>
      <c r="IDF24" s="418"/>
      <c r="IDG24" s="418"/>
      <c r="IDH24" s="418"/>
      <c r="IDI24" s="418"/>
      <c r="IDJ24" s="418"/>
      <c r="IDK24" s="418"/>
      <c r="IDL24" s="418"/>
      <c r="IDM24" s="418"/>
      <c r="IDN24" s="418"/>
      <c r="IDO24" s="418"/>
      <c r="IDP24" s="418"/>
      <c r="IDQ24" s="418"/>
      <c r="IDR24" s="418"/>
      <c r="IDS24" s="418"/>
      <c r="IDT24" s="418"/>
      <c r="IDU24" s="418"/>
      <c r="IDV24" s="418"/>
      <c r="IDW24" s="418"/>
      <c r="IDX24" s="418"/>
      <c r="IDY24" s="418"/>
      <c r="IDZ24" s="418"/>
      <c r="IEA24" s="418"/>
      <c r="IEB24" s="418"/>
      <c r="IEC24" s="418"/>
      <c r="IED24" s="418"/>
      <c r="IEE24" s="418"/>
      <c r="IEF24" s="418"/>
      <c r="IEG24" s="418"/>
      <c r="IEH24" s="418"/>
      <c r="IEI24" s="418"/>
      <c r="IEJ24" s="418"/>
      <c r="IEK24" s="418"/>
      <c r="IEL24" s="418"/>
      <c r="IEM24" s="418"/>
      <c r="IEN24" s="418"/>
      <c r="IEO24" s="418"/>
      <c r="IEP24" s="418"/>
      <c r="IEQ24" s="418"/>
      <c r="IER24" s="418"/>
      <c r="IES24" s="418"/>
      <c r="IET24" s="418"/>
      <c r="IEU24" s="418"/>
      <c r="IEV24" s="418"/>
      <c r="IEW24" s="418"/>
      <c r="IEX24" s="418"/>
      <c r="IEY24" s="418"/>
      <c r="IEZ24" s="418"/>
      <c r="IFA24" s="418"/>
      <c r="IFB24" s="418"/>
      <c r="IFC24" s="418"/>
      <c r="IFD24" s="418"/>
      <c r="IFE24" s="418"/>
      <c r="IFF24" s="418"/>
      <c r="IFG24" s="418"/>
      <c r="IFH24" s="418"/>
      <c r="IFI24" s="418"/>
      <c r="IFJ24" s="418"/>
      <c r="IFK24" s="418"/>
      <c r="IFL24" s="418"/>
      <c r="IFM24" s="418"/>
      <c r="IFN24" s="418"/>
      <c r="IFO24" s="418"/>
      <c r="IFP24" s="418"/>
      <c r="IFQ24" s="418"/>
      <c r="IFR24" s="418"/>
      <c r="IFS24" s="418"/>
      <c r="IFT24" s="418"/>
      <c r="IFU24" s="418"/>
      <c r="IFV24" s="418"/>
      <c r="IFW24" s="418"/>
      <c r="IFX24" s="418"/>
      <c r="IFY24" s="418"/>
      <c r="IFZ24" s="418"/>
      <c r="IGA24" s="418"/>
      <c r="IGB24" s="418"/>
      <c r="IGC24" s="418"/>
      <c r="IGD24" s="418"/>
      <c r="IGE24" s="418"/>
      <c r="IGF24" s="418"/>
      <c r="IGG24" s="418"/>
      <c r="IGH24" s="418"/>
      <c r="IGI24" s="418"/>
      <c r="IGJ24" s="418"/>
      <c r="IGK24" s="418"/>
      <c r="IGL24" s="418"/>
      <c r="IGM24" s="418"/>
      <c r="IGN24" s="418"/>
      <c r="IGO24" s="418"/>
      <c r="IGP24" s="418"/>
      <c r="IGQ24" s="418"/>
      <c r="IGR24" s="418"/>
      <c r="IGS24" s="418"/>
      <c r="IGT24" s="418"/>
      <c r="IGU24" s="418"/>
      <c r="IGV24" s="418"/>
      <c r="IGW24" s="418"/>
      <c r="IGX24" s="418"/>
      <c r="IGY24" s="418"/>
      <c r="IGZ24" s="418"/>
      <c r="IHA24" s="418"/>
      <c r="IHB24" s="418"/>
      <c r="IHC24" s="418"/>
      <c r="IHD24" s="418"/>
      <c r="IHE24" s="418"/>
      <c r="IHF24" s="418"/>
      <c r="IHG24" s="418"/>
      <c r="IHH24" s="418"/>
      <c r="IHI24" s="418"/>
      <c r="IHJ24" s="418"/>
      <c r="IHK24" s="418"/>
      <c r="IHL24" s="418"/>
      <c r="IHM24" s="418"/>
      <c r="IHN24" s="418"/>
      <c r="IHO24" s="418"/>
      <c r="IHP24" s="418"/>
      <c r="IHQ24" s="418"/>
      <c r="IHR24" s="418"/>
      <c r="IHS24" s="418"/>
      <c r="IHT24" s="418"/>
      <c r="IHU24" s="418"/>
      <c r="IHV24" s="418"/>
      <c r="IHW24" s="418"/>
      <c r="IHX24" s="418"/>
      <c r="IHY24" s="418"/>
      <c r="IHZ24" s="418"/>
      <c r="IIA24" s="418"/>
      <c r="IIB24" s="418"/>
      <c r="IIC24" s="418"/>
      <c r="IID24" s="418"/>
      <c r="IIE24" s="418"/>
      <c r="IIF24" s="418"/>
      <c r="IIG24" s="418"/>
      <c r="IIH24" s="418"/>
      <c r="III24" s="418"/>
      <c r="IIJ24" s="418"/>
      <c r="IIK24" s="418"/>
      <c r="IIL24" s="418"/>
      <c r="IIM24" s="418"/>
      <c r="IIN24" s="418"/>
      <c r="IIO24" s="418"/>
      <c r="IIP24" s="418"/>
      <c r="IIQ24" s="418"/>
      <c r="IIR24" s="418"/>
      <c r="IIS24" s="418"/>
      <c r="IIT24" s="418"/>
      <c r="IIU24" s="418"/>
      <c r="IIV24" s="418"/>
      <c r="IIW24" s="418"/>
      <c r="IIX24" s="418"/>
      <c r="IIY24" s="418"/>
      <c r="IIZ24" s="418"/>
      <c r="IJA24" s="418"/>
      <c r="IJB24" s="418"/>
      <c r="IJC24" s="418"/>
      <c r="IJD24" s="418"/>
      <c r="IJE24" s="418"/>
      <c r="IJF24" s="418"/>
      <c r="IJG24" s="418"/>
      <c r="IJH24" s="418"/>
      <c r="IJI24" s="418"/>
      <c r="IJJ24" s="418"/>
      <c r="IJK24" s="418"/>
      <c r="IJL24" s="418"/>
      <c r="IJM24" s="418"/>
      <c r="IJN24" s="418"/>
      <c r="IJO24" s="418"/>
      <c r="IJP24" s="418"/>
      <c r="IJQ24" s="418"/>
      <c r="IJR24" s="418"/>
      <c r="IJS24" s="418"/>
      <c r="IJT24" s="418"/>
      <c r="IJU24" s="418"/>
      <c r="IJV24" s="418"/>
      <c r="IJW24" s="418"/>
      <c r="IJX24" s="418"/>
      <c r="IJY24" s="418"/>
      <c r="IJZ24" s="418"/>
      <c r="IKA24" s="418"/>
      <c r="IKB24" s="418"/>
      <c r="IKC24" s="418"/>
      <c r="IKD24" s="418"/>
      <c r="IKE24" s="418"/>
      <c r="IKF24" s="418"/>
      <c r="IKG24" s="418"/>
      <c r="IKH24" s="418"/>
      <c r="IKI24" s="418"/>
      <c r="IKJ24" s="418"/>
      <c r="IKK24" s="418"/>
      <c r="IKL24" s="418"/>
      <c r="IKM24" s="418"/>
      <c r="IKN24" s="418"/>
      <c r="IKO24" s="418"/>
      <c r="IKP24" s="418"/>
      <c r="IKQ24" s="418"/>
      <c r="IKR24" s="418"/>
      <c r="IKS24" s="418"/>
      <c r="IKT24" s="418"/>
      <c r="IKU24" s="418"/>
      <c r="IKV24" s="418"/>
      <c r="IKW24" s="418"/>
      <c r="IKX24" s="418"/>
      <c r="IKY24" s="418"/>
      <c r="IKZ24" s="418"/>
      <c r="ILA24" s="418"/>
      <c r="ILB24" s="418"/>
      <c r="ILC24" s="418"/>
      <c r="ILD24" s="418"/>
      <c r="ILE24" s="418"/>
      <c r="ILF24" s="418"/>
      <c r="ILG24" s="418"/>
      <c r="ILH24" s="418"/>
      <c r="ILI24" s="418"/>
      <c r="ILJ24" s="418"/>
      <c r="ILK24" s="418"/>
      <c r="ILL24" s="418"/>
      <c r="ILM24" s="418"/>
      <c r="ILN24" s="418"/>
      <c r="ILO24" s="418"/>
      <c r="ILP24" s="418"/>
      <c r="ILQ24" s="418"/>
      <c r="ILR24" s="418"/>
      <c r="ILS24" s="418"/>
      <c r="ILT24" s="418"/>
      <c r="ILU24" s="418"/>
      <c r="ILV24" s="418"/>
      <c r="ILW24" s="418"/>
      <c r="ILX24" s="418"/>
      <c r="ILY24" s="418"/>
      <c r="ILZ24" s="418"/>
      <c r="IMA24" s="418"/>
      <c r="IMB24" s="418"/>
      <c r="IMC24" s="418"/>
      <c r="IMD24" s="418"/>
      <c r="IME24" s="418"/>
      <c r="IMF24" s="418"/>
      <c r="IMG24" s="418"/>
      <c r="IMH24" s="418"/>
      <c r="IMI24" s="418"/>
      <c r="IMJ24" s="418"/>
      <c r="IMK24" s="418"/>
      <c r="IML24" s="418"/>
      <c r="IMM24" s="418"/>
      <c r="IMN24" s="418"/>
      <c r="IMO24" s="418"/>
      <c r="IMP24" s="418"/>
      <c r="IMQ24" s="418"/>
      <c r="IMR24" s="418"/>
      <c r="IMS24" s="418"/>
      <c r="IMT24" s="418"/>
      <c r="IMU24" s="418"/>
      <c r="IMV24" s="418"/>
      <c r="IMW24" s="418"/>
      <c r="IMX24" s="418"/>
      <c r="IMY24" s="418"/>
      <c r="IMZ24" s="418"/>
      <c r="INA24" s="418"/>
      <c r="INB24" s="418"/>
      <c r="INC24" s="418"/>
      <c r="IND24" s="418"/>
      <c r="INE24" s="418"/>
      <c r="INF24" s="418"/>
      <c r="ING24" s="418"/>
      <c r="INH24" s="418"/>
      <c r="INI24" s="418"/>
      <c r="INJ24" s="418"/>
      <c r="INK24" s="418"/>
      <c r="INL24" s="418"/>
      <c r="INM24" s="418"/>
      <c r="INN24" s="418"/>
      <c r="INO24" s="418"/>
      <c r="INP24" s="418"/>
      <c r="INQ24" s="418"/>
      <c r="INR24" s="418"/>
      <c r="INS24" s="418"/>
      <c r="INT24" s="418"/>
      <c r="INU24" s="418"/>
      <c r="INV24" s="418"/>
      <c r="INW24" s="418"/>
      <c r="INX24" s="418"/>
      <c r="INY24" s="418"/>
      <c r="INZ24" s="418"/>
      <c r="IOA24" s="418"/>
      <c r="IOB24" s="418"/>
      <c r="IOC24" s="418"/>
      <c r="IOD24" s="418"/>
      <c r="IOE24" s="418"/>
      <c r="IOF24" s="418"/>
      <c r="IOG24" s="418"/>
      <c r="IOH24" s="418"/>
      <c r="IOI24" s="418"/>
      <c r="IOJ24" s="418"/>
      <c r="IOK24" s="418"/>
      <c r="IOL24" s="418"/>
      <c r="IOM24" s="418"/>
      <c r="ION24" s="418"/>
      <c r="IOO24" s="418"/>
      <c r="IOP24" s="418"/>
      <c r="IOQ24" s="418"/>
      <c r="IOR24" s="418"/>
      <c r="IOS24" s="418"/>
      <c r="IOT24" s="418"/>
      <c r="IOU24" s="418"/>
      <c r="IOV24" s="418"/>
      <c r="IOW24" s="418"/>
      <c r="IOX24" s="418"/>
      <c r="IOY24" s="418"/>
      <c r="IOZ24" s="418"/>
      <c r="IPA24" s="418"/>
      <c r="IPB24" s="418"/>
      <c r="IPC24" s="418"/>
      <c r="IPD24" s="418"/>
      <c r="IPE24" s="418"/>
      <c r="IPF24" s="418"/>
      <c r="IPG24" s="418"/>
      <c r="IPH24" s="418"/>
      <c r="IPI24" s="418"/>
      <c r="IPJ24" s="418"/>
      <c r="IPK24" s="418"/>
      <c r="IPL24" s="418"/>
      <c r="IPM24" s="418"/>
      <c r="IPN24" s="418"/>
      <c r="IPO24" s="418"/>
      <c r="IPP24" s="418"/>
      <c r="IPQ24" s="418"/>
      <c r="IPR24" s="418"/>
      <c r="IPS24" s="418"/>
      <c r="IPT24" s="418"/>
      <c r="IPU24" s="418"/>
      <c r="IPV24" s="418"/>
      <c r="IPW24" s="418"/>
      <c r="IPX24" s="418"/>
      <c r="IPY24" s="418"/>
      <c r="IPZ24" s="418"/>
      <c r="IQA24" s="418"/>
      <c r="IQB24" s="418"/>
      <c r="IQC24" s="418"/>
      <c r="IQD24" s="418"/>
      <c r="IQE24" s="418"/>
      <c r="IQF24" s="418"/>
      <c r="IQG24" s="418"/>
      <c r="IQH24" s="418"/>
      <c r="IQI24" s="418"/>
      <c r="IQJ24" s="418"/>
      <c r="IQK24" s="418"/>
      <c r="IQL24" s="418"/>
      <c r="IQM24" s="418"/>
      <c r="IQN24" s="418"/>
      <c r="IQO24" s="418"/>
      <c r="IQP24" s="418"/>
      <c r="IQQ24" s="418"/>
      <c r="IQR24" s="418"/>
      <c r="IQS24" s="418"/>
      <c r="IQT24" s="418"/>
      <c r="IQU24" s="418"/>
      <c r="IQV24" s="418"/>
      <c r="IQW24" s="418"/>
      <c r="IQX24" s="418"/>
      <c r="IQY24" s="418"/>
      <c r="IQZ24" s="418"/>
      <c r="IRA24" s="418"/>
      <c r="IRB24" s="418"/>
      <c r="IRC24" s="418"/>
      <c r="IRD24" s="418"/>
      <c r="IRE24" s="418"/>
      <c r="IRF24" s="418"/>
      <c r="IRG24" s="418"/>
      <c r="IRH24" s="418"/>
      <c r="IRI24" s="418"/>
      <c r="IRJ24" s="418"/>
      <c r="IRK24" s="418"/>
      <c r="IRL24" s="418"/>
      <c r="IRM24" s="418"/>
      <c r="IRN24" s="418"/>
      <c r="IRO24" s="418"/>
      <c r="IRP24" s="418"/>
      <c r="IRQ24" s="418"/>
      <c r="IRR24" s="418"/>
      <c r="IRS24" s="418"/>
      <c r="IRT24" s="418"/>
      <c r="IRU24" s="418"/>
      <c r="IRV24" s="418"/>
      <c r="IRW24" s="418"/>
      <c r="IRX24" s="418"/>
      <c r="IRY24" s="418"/>
      <c r="IRZ24" s="418"/>
      <c r="ISA24" s="418"/>
      <c r="ISB24" s="418"/>
      <c r="ISC24" s="418"/>
      <c r="ISD24" s="418"/>
      <c r="ISE24" s="418"/>
      <c r="ISF24" s="418"/>
      <c r="ISG24" s="418"/>
      <c r="ISH24" s="418"/>
      <c r="ISI24" s="418"/>
      <c r="ISJ24" s="418"/>
      <c r="ISK24" s="418"/>
      <c r="ISL24" s="418"/>
      <c r="ISM24" s="418"/>
      <c r="ISN24" s="418"/>
      <c r="ISO24" s="418"/>
      <c r="ISP24" s="418"/>
      <c r="ISQ24" s="418"/>
      <c r="ISR24" s="418"/>
      <c r="ISS24" s="418"/>
      <c r="IST24" s="418"/>
      <c r="ISU24" s="418"/>
      <c r="ISV24" s="418"/>
      <c r="ISW24" s="418"/>
      <c r="ISX24" s="418"/>
      <c r="ISY24" s="418"/>
      <c r="ISZ24" s="418"/>
      <c r="ITA24" s="418"/>
      <c r="ITB24" s="418"/>
      <c r="ITC24" s="418"/>
      <c r="ITD24" s="418"/>
      <c r="ITE24" s="418"/>
      <c r="ITF24" s="418"/>
      <c r="ITG24" s="418"/>
      <c r="ITH24" s="418"/>
      <c r="ITI24" s="418"/>
      <c r="ITJ24" s="418"/>
      <c r="ITK24" s="418"/>
      <c r="ITL24" s="418"/>
      <c r="ITM24" s="418"/>
      <c r="ITN24" s="418"/>
      <c r="ITO24" s="418"/>
      <c r="ITP24" s="418"/>
      <c r="ITQ24" s="418"/>
      <c r="ITR24" s="418"/>
      <c r="ITS24" s="418"/>
      <c r="ITT24" s="418"/>
      <c r="ITU24" s="418"/>
      <c r="ITV24" s="418"/>
      <c r="ITW24" s="418"/>
      <c r="ITX24" s="418"/>
      <c r="ITY24" s="418"/>
      <c r="ITZ24" s="418"/>
      <c r="IUA24" s="418"/>
      <c r="IUB24" s="418"/>
      <c r="IUC24" s="418"/>
      <c r="IUD24" s="418"/>
      <c r="IUE24" s="418"/>
      <c r="IUF24" s="418"/>
      <c r="IUG24" s="418"/>
      <c r="IUH24" s="418"/>
      <c r="IUI24" s="418"/>
      <c r="IUJ24" s="418"/>
      <c r="IUK24" s="418"/>
      <c r="IUL24" s="418"/>
      <c r="IUM24" s="418"/>
      <c r="IUN24" s="418"/>
      <c r="IUO24" s="418"/>
      <c r="IUP24" s="418"/>
      <c r="IUQ24" s="418"/>
      <c r="IUR24" s="418"/>
      <c r="IUS24" s="418"/>
      <c r="IUT24" s="418"/>
      <c r="IUU24" s="418"/>
      <c r="IUV24" s="418"/>
      <c r="IUW24" s="418"/>
      <c r="IUX24" s="418"/>
      <c r="IUY24" s="418"/>
      <c r="IUZ24" s="418"/>
      <c r="IVA24" s="418"/>
      <c r="IVB24" s="418"/>
      <c r="IVC24" s="418"/>
      <c r="IVD24" s="418"/>
      <c r="IVE24" s="418"/>
      <c r="IVF24" s="418"/>
      <c r="IVG24" s="418"/>
      <c r="IVH24" s="418"/>
      <c r="IVI24" s="418"/>
      <c r="IVJ24" s="418"/>
      <c r="IVK24" s="418"/>
      <c r="IVL24" s="418"/>
      <c r="IVM24" s="418"/>
      <c r="IVN24" s="418"/>
      <c r="IVO24" s="418"/>
      <c r="IVP24" s="418"/>
      <c r="IVQ24" s="418"/>
      <c r="IVR24" s="418"/>
      <c r="IVS24" s="418"/>
      <c r="IVT24" s="418"/>
      <c r="IVU24" s="418"/>
      <c r="IVV24" s="418"/>
      <c r="IVW24" s="418"/>
      <c r="IVX24" s="418"/>
      <c r="IVY24" s="418"/>
      <c r="IVZ24" s="418"/>
      <c r="IWA24" s="418"/>
      <c r="IWB24" s="418"/>
      <c r="IWC24" s="418"/>
      <c r="IWD24" s="418"/>
      <c r="IWE24" s="418"/>
      <c r="IWF24" s="418"/>
      <c r="IWG24" s="418"/>
      <c r="IWH24" s="418"/>
      <c r="IWI24" s="418"/>
      <c r="IWJ24" s="418"/>
      <c r="IWK24" s="418"/>
      <c r="IWL24" s="418"/>
      <c r="IWM24" s="418"/>
      <c r="IWN24" s="418"/>
      <c r="IWO24" s="418"/>
      <c r="IWP24" s="418"/>
      <c r="IWQ24" s="418"/>
      <c r="IWR24" s="418"/>
      <c r="IWS24" s="418"/>
      <c r="IWT24" s="418"/>
      <c r="IWU24" s="418"/>
      <c r="IWV24" s="418"/>
      <c r="IWW24" s="418"/>
      <c r="IWX24" s="418"/>
      <c r="IWY24" s="418"/>
      <c r="IWZ24" s="418"/>
      <c r="IXA24" s="418"/>
      <c r="IXB24" s="418"/>
      <c r="IXC24" s="418"/>
      <c r="IXD24" s="418"/>
      <c r="IXE24" s="418"/>
      <c r="IXF24" s="418"/>
      <c r="IXG24" s="418"/>
      <c r="IXH24" s="418"/>
      <c r="IXI24" s="418"/>
      <c r="IXJ24" s="418"/>
      <c r="IXK24" s="418"/>
      <c r="IXL24" s="418"/>
      <c r="IXM24" s="418"/>
      <c r="IXN24" s="418"/>
      <c r="IXO24" s="418"/>
      <c r="IXP24" s="418"/>
      <c r="IXQ24" s="418"/>
      <c r="IXR24" s="418"/>
      <c r="IXS24" s="418"/>
      <c r="IXT24" s="418"/>
      <c r="IXU24" s="418"/>
      <c r="IXV24" s="418"/>
      <c r="IXW24" s="418"/>
      <c r="IXX24" s="418"/>
      <c r="IXY24" s="418"/>
      <c r="IXZ24" s="418"/>
      <c r="IYA24" s="418"/>
      <c r="IYB24" s="418"/>
      <c r="IYC24" s="418"/>
      <c r="IYD24" s="418"/>
      <c r="IYE24" s="418"/>
      <c r="IYF24" s="418"/>
      <c r="IYG24" s="418"/>
      <c r="IYH24" s="418"/>
      <c r="IYI24" s="418"/>
      <c r="IYJ24" s="418"/>
      <c r="IYK24" s="418"/>
      <c r="IYL24" s="418"/>
      <c r="IYM24" s="418"/>
      <c r="IYN24" s="418"/>
      <c r="IYO24" s="418"/>
      <c r="IYP24" s="418"/>
      <c r="IYQ24" s="418"/>
      <c r="IYR24" s="418"/>
      <c r="IYS24" s="418"/>
      <c r="IYT24" s="418"/>
      <c r="IYU24" s="418"/>
      <c r="IYV24" s="418"/>
      <c r="IYW24" s="418"/>
      <c r="IYX24" s="418"/>
      <c r="IYY24" s="418"/>
      <c r="IYZ24" s="418"/>
      <c r="IZA24" s="418"/>
      <c r="IZB24" s="418"/>
      <c r="IZC24" s="418"/>
      <c r="IZD24" s="418"/>
      <c r="IZE24" s="418"/>
      <c r="IZF24" s="418"/>
      <c r="IZG24" s="418"/>
      <c r="IZH24" s="418"/>
      <c r="IZI24" s="418"/>
      <c r="IZJ24" s="418"/>
      <c r="IZK24" s="418"/>
      <c r="IZL24" s="418"/>
      <c r="IZM24" s="418"/>
      <c r="IZN24" s="418"/>
      <c r="IZO24" s="418"/>
      <c r="IZP24" s="418"/>
      <c r="IZQ24" s="418"/>
      <c r="IZR24" s="418"/>
      <c r="IZS24" s="418"/>
      <c r="IZT24" s="418"/>
      <c r="IZU24" s="418"/>
      <c r="IZV24" s="418"/>
      <c r="IZW24" s="418"/>
      <c r="IZX24" s="418"/>
      <c r="IZY24" s="418"/>
      <c r="IZZ24" s="418"/>
      <c r="JAA24" s="418"/>
      <c r="JAB24" s="418"/>
      <c r="JAC24" s="418"/>
      <c r="JAD24" s="418"/>
      <c r="JAE24" s="418"/>
      <c r="JAF24" s="418"/>
      <c r="JAG24" s="418"/>
      <c r="JAH24" s="418"/>
      <c r="JAI24" s="418"/>
      <c r="JAJ24" s="418"/>
      <c r="JAK24" s="418"/>
      <c r="JAL24" s="418"/>
      <c r="JAM24" s="418"/>
      <c r="JAN24" s="418"/>
      <c r="JAO24" s="418"/>
      <c r="JAP24" s="418"/>
      <c r="JAQ24" s="418"/>
      <c r="JAR24" s="418"/>
      <c r="JAS24" s="418"/>
      <c r="JAT24" s="418"/>
      <c r="JAU24" s="418"/>
      <c r="JAV24" s="418"/>
      <c r="JAW24" s="418"/>
      <c r="JAX24" s="418"/>
      <c r="JAY24" s="418"/>
      <c r="JAZ24" s="418"/>
      <c r="JBA24" s="418"/>
      <c r="JBB24" s="418"/>
      <c r="JBC24" s="418"/>
      <c r="JBD24" s="418"/>
      <c r="JBE24" s="418"/>
      <c r="JBF24" s="418"/>
      <c r="JBG24" s="418"/>
      <c r="JBH24" s="418"/>
      <c r="JBI24" s="418"/>
      <c r="JBJ24" s="418"/>
      <c r="JBK24" s="418"/>
      <c r="JBL24" s="418"/>
      <c r="JBM24" s="418"/>
      <c r="JBN24" s="418"/>
      <c r="JBO24" s="418"/>
      <c r="JBP24" s="418"/>
      <c r="JBQ24" s="418"/>
      <c r="JBR24" s="418"/>
      <c r="JBS24" s="418"/>
      <c r="JBT24" s="418"/>
      <c r="JBU24" s="418"/>
      <c r="JBV24" s="418"/>
      <c r="JBW24" s="418"/>
      <c r="JBX24" s="418"/>
      <c r="JBY24" s="418"/>
      <c r="JBZ24" s="418"/>
      <c r="JCA24" s="418"/>
      <c r="JCB24" s="418"/>
      <c r="JCC24" s="418"/>
      <c r="JCD24" s="418"/>
      <c r="JCE24" s="418"/>
      <c r="JCF24" s="418"/>
      <c r="JCG24" s="418"/>
      <c r="JCH24" s="418"/>
      <c r="JCI24" s="418"/>
      <c r="JCJ24" s="418"/>
      <c r="JCK24" s="418"/>
      <c r="JCL24" s="418"/>
      <c r="JCM24" s="418"/>
      <c r="JCN24" s="418"/>
      <c r="JCO24" s="418"/>
      <c r="JCP24" s="418"/>
      <c r="JCQ24" s="418"/>
      <c r="JCR24" s="418"/>
      <c r="JCS24" s="418"/>
      <c r="JCT24" s="418"/>
      <c r="JCU24" s="418"/>
      <c r="JCV24" s="418"/>
      <c r="JCW24" s="418"/>
      <c r="JCX24" s="418"/>
      <c r="JCY24" s="418"/>
      <c r="JCZ24" s="418"/>
      <c r="JDA24" s="418"/>
      <c r="JDB24" s="418"/>
      <c r="JDC24" s="418"/>
      <c r="JDD24" s="418"/>
      <c r="JDE24" s="418"/>
      <c r="JDF24" s="418"/>
      <c r="JDG24" s="418"/>
      <c r="JDH24" s="418"/>
      <c r="JDI24" s="418"/>
      <c r="JDJ24" s="418"/>
      <c r="JDK24" s="418"/>
      <c r="JDL24" s="418"/>
      <c r="JDM24" s="418"/>
      <c r="JDN24" s="418"/>
      <c r="JDO24" s="418"/>
      <c r="JDP24" s="418"/>
      <c r="JDQ24" s="418"/>
      <c r="JDR24" s="418"/>
      <c r="JDS24" s="418"/>
      <c r="JDT24" s="418"/>
      <c r="JDU24" s="418"/>
      <c r="JDV24" s="418"/>
      <c r="JDW24" s="418"/>
      <c r="JDX24" s="418"/>
      <c r="JDY24" s="418"/>
      <c r="JDZ24" s="418"/>
      <c r="JEA24" s="418"/>
      <c r="JEB24" s="418"/>
      <c r="JEC24" s="418"/>
      <c r="JED24" s="418"/>
      <c r="JEE24" s="418"/>
      <c r="JEF24" s="418"/>
      <c r="JEG24" s="418"/>
      <c r="JEH24" s="418"/>
      <c r="JEI24" s="418"/>
      <c r="JEJ24" s="418"/>
      <c r="JEK24" s="418"/>
      <c r="JEL24" s="418"/>
      <c r="JEM24" s="418"/>
      <c r="JEN24" s="418"/>
      <c r="JEO24" s="418"/>
      <c r="JEP24" s="418"/>
      <c r="JEQ24" s="418"/>
      <c r="JER24" s="418"/>
      <c r="JES24" s="418"/>
      <c r="JET24" s="418"/>
      <c r="JEU24" s="418"/>
      <c r="JEV24" s="418"/>
      <c r="JEW24" s="418"/>
      <c r="JEX24" s="418"/>
      <c r="JEY24" s="418"/>
      <c r="JEZ24" s="418"/>
      <c r="JFA24" s="418"/>
      <c r="JFB24" s="418"/>
      <c r="JFC24" s="418"/>
      <c r="JFD24" s="418"/>
      <c r="JFE24" s="418"/>
      <c r="JFF24" s="418"/>
      <c r="JFG24" s="418"/>
      <c r="JFH24" s="418"/>
      <c r="JFI24" s="418"/>
      <c r="JFJ24" s="418"/>
      <c r="JFK24" s="418"/>
      <c r="JFL24" s="418"/>
      <c r="JFM24" s="418"/>
      <c r="JFN24" s="418"/>
      <c r="JFO24" s="418"/>
      <c r="JFP24" s="418"/>
      <c r="JFQ24" s="418"/>
      <c r="JFR24" s="418"/>
      <c r="JFS24" s="418"/>
      <c r="JFT24" s="418"/>
      <c r="JFU24" s="418"/>
      <c r="JFV24" s="418"/>
      <c r="JFW24" s="418"/>
      <c r="JFX24" s="418"/>
      <c r="JFY24" s="418"/>
      <c r="JFZ24" s="418"/>
      <c r="JGA24" s="418"/>
      <c r="JGB24" s="418"/>
      <c r="JGC24" s="418"/>
      <c r="JGD24" s="418"/>
      <c r="JGE24" s="418"/>
      <c r="JGF24" s="418"/>
      <c r="JGG24" s="418"/>
      <c r="JGH24" s="418"/>
      <c r="JGI24" s="418"/>
      <c r="JGJ24" s="418"/>
      <c r="JGK24" s="418"/>
      <c r="JGL24" s="418"/>
      <c r="JGM24" s="418"/>
      <c r="JGN24" s="418"/>
      <c r="JGO24" s="418"/>
      <c r="JGP24" s="418"/>
      <c r="JGQ24" s="418"/>
      <c r="JGR24" s="418"/>
      <c r="JGS24" s="418"/>
      <c r="JGT24" s="418"/>
      <c r="JGU24" s="418"/>
      <c r="JGV24" s="418"/>
      <c r="JGW24" s="418"/>
      <c r="JGX24" s="418"/>
      <c r="JGY24" s="418"/>
      <c r="JGZ24" s="418"/>
      <c r="JHA24" s="418"/>
      <c r="JHB24" s="418"/>
      <c r="JHC24" s="418"/>
      <c r="JHD24" s="418"/>
      <c r="JHE24" s="418"/>
      <c r="JHF24" s="418"/>
      <c r="JHG24" s="418"/>
      <c r="JHH24" s="418"/>
      <c r="JHI24" s="418"/>
      <c r="JHJ24" s="418"/>
      <c r="JHK24" s="418"/>
      <c r="JHL24" s="418"/>
      <c r="JHM24" s="418"/>
      <c r="JHN24" s="418"/>
      <c r="JHO24" s="418"/>
      <c r="JHP24" s="418"/>
      <c r="JHQ24" s="418"/>
      <c r="JHR24" s="418"/>
      <c r="JHS24" s="418"/>
      <c r="JHT24" s="418"/>
      <c r="JHU24" s="418"/>
      <c r="JHV24" s="418"/>
      <c r="JHW24" s="418"/>
      <c r="JHX24" s="418"/>
      <c r="JHY24" s="418"/>
      <c r="JHZ24" s="418"/>
      <c r="JIA24" s="418"/>
      <c r="JIB24" s="418"/>
      <c r="JIC24" s="418"/>
      <c r="JID24" s="418"/>
      <c r="JIE24" s="418"/>
      <c r="JIF24" s="418"/>
      <c r="JIG24" s="418"/>
      <c r="JIH24" s="418"/>
      <c r="JII24" s="418"/>
      <c r="JIJ24" s="418"/>
      <c r="JIK24" s="418"/>
      <c r="JIL24" s="418"/>
      <c r="JIM24" s="418"/>
      <c r="JIN24" s="418"/>
      <c r="JIO24" s="418"/>
      <c r="JIP24" s="418"/>
      <c r="JIQ24" s="418"/>
      <c r="JIR24" s="418"/>
      <c r="JIS24" s="418"/>
      <c r="JIT24" s="418"/>
      <c r="JIU24" s="418"/>
      <c r="JIV24" s="418"/>
      <c r="JIW24" s="418"/>
      <c r="JIX24" s="418"/>
      <c r="JIY24" s="418"/>
      <c r="JIZ24" s="418"/>
      <c r="JJA24" s="418"/>
      <c r="JJB24" s="418"/>
      <c r="JJC24" s="418"/>
      <c r="JJD24" s="418"/>
      <c r="JJE24" s="418"/>
      <c r="JJF24" s="418"/>
      <c r="JJG24" s="418"/>
      <c r="JJH24" s="418"/>
      <c r="JJI24" s="418"/>
      <c r="JJJ24" s="418"/>
      <c r="JJK24" s="418"/>
      <c r="JJL24" s="418"/>
      <c r="JJM24" s="418"/>
      <c r="JJN24" s="418"/>
      <c r="JJO24" s="418"/>
      <c r="JJP24" s="418"/>
      <c r="JJQ24" s="418"/>
      <c r="JJR24" s="418"/>
      <c r="JJS24" s="418"/>
      <c r="JJT24" s="418"/>
      <c r="JJU24" s="418"/>
      <c r="JJV24" s="418"/>
      <c r="JJW24" s="418"/>
      <c r="JJX24" s="418"/>
      <c r="JJY24" s="418"/>
      <c r="JJZ24" s="418"/>
      <c r="JKA24" s="418"/>
      <c r="JKB24" s="418"/>
      <c r="JKC24" s="418"/>
      <c r="JKD24" s="418"/>
      <c r="JKE24" s="418"/>
      <c r="JKF24" s="418"/>
      <c r="JKG24" s="418"/>
      <c r="JKH24" s="418"/>
      <c r="JKI24" s="418"/>
      <c r="JKJ24" s="418"/>
      <c r="JKK24" s="418"/>
      <c r="JKL24" s="418"/>
      <c r="JKM24" s="418"/>
      <c r="JKN24" s="418"/>
      <c r="JKO24" s="418"/>
      <c r="JKP24" s="418"/>
      <c r="JKQ24" s="418"/>
      <c r="JKR24" s="418"/>
      <c r="JKS24" s="418"/>
      <c r="JKT24" s="418"/>
      <c r="JKU24" s="418"/>
      <c r="JKV24" s="418"/>
      <c r="JKW24" s="418"/>
      <c r="JKX24" s="418"/>
      <c r="JKY24" s="418"/>
      <c r="JKZ24" s="418"/>
      <c r="JLA24" s="418"/>
      <c r="JLB24" s="418"/>
      <c r="JLC24" s="418"/>
      <c r="JLD24" s="418"/>
      <c r="JLE24" s="418"/>
      <c r="JLF24" s="418"/>
      <c r="JLG24" s="418"/>
      <c r="JLH24" s="418"/>
      <c r="JLI24" s="418"/>
      <c r="JLJ24" s="418"/>
      <c r="JLK24" s="418"/>
      <c r="JLL24" s="418"/>
      <c r="JLM24" s="418"/>
      <c r="JLN24" s="418"/>
      <c r="JLO24" s="418"/>
      <c r="JLP24" s="418"/>
      <c r="JLQ24" s="418"/>
      <c r="JLR24" s="418"/>
      <c r="JLS24" s="418"/>
      <c r="JLT24" s="418"/>
      <c r="JLU24" s="418"/>
      <c r="JLV24" s="418"/>
      <c r="JLW24" s="418"/>
      <c r="JLX24" s="418"/>
      <c r="JLY24" s="418"/>
      <c r="JLZ24" s="418"/>
      <c r="JMA24" s="418"/>
      <c r="JMB24" s="418"/>
      <c r="JMC24" s="418"/>
      <c r="JMD24" s="418"/>
      <c r="JME24" s="418"/>
      <c r="JMF24" s="418"/>
      <c r="JMG24" s="418"/>
      <c r="JMH24" s="418"/>
      <c r="JMI24" s="418"/>
      <c r="JMJ24" s="418"/>
      <c r="JMK24" s="418"/>
      <c r="JML24" s="418"/>
      <c r="JMM24" s="418"/>
      <c r="JMN24" s="418"/>
      <c r="JMO24" s="418"/>
      <c r="JMP24" s="418"/>
      <c r="JMQ24" s="418"/>
      <c r="JMR24" s="418"/>
      <c r="JMS24" s="418"/>
      <c r="JMT24" s="418"/>
      <c r="JMU24" s="418"/>
      <c r="JMV24" s="418"/>
      <c r="JMW24" s="418"/>
      <c r="JMX24" s="418"/>
      <c r="JMY24" s="418"/>
      <c r="JMZ24" s="418"/>
      <c r="JNA24" s="418"/>
      <c r="JNB24" s="418"/>
      <c r="JNC24" s="418"/>
      <c r="JND24" s="418"/>
      <c r="JNE24" s="418"/>
      <c r="JNF24" s="418"/>
      <c r="JNG24" s="418"/>
      <c r="JNH24" s="418"/>
      <c r="JNI24" s="418"/>
      <c r="JNJ24" s="418"/>
      <c r="JNK24" s="418"/>
      <c r="JNL24" s="418"/>
      <c r="JNM24" s="418"/>
      <c r="JNN24" s="418"/>
      <c r="JNO24" s="418"/>
      <c r="JNP24" s="418"/>
      <c r="JNQ24" s="418"/>
      <c r="JNR24" s="418"/>
      <c r="JNS24" s="418"/>
      <c r="JNT24" s="418"/>
      <c r="JNU24" s="418"/>
      <c r="JNV24" s="418"/>
      <c r="JNW24" s="418"/>
      <c r="JNX24" s="418"/>
      <c r="JNY24" s="418"/>
      <c r="JNZ24" s="418"/>
      <c r="JOA24" s="418"/>
      <c r="JOB24" s="418"/>
      <c r="JOC24" s="418"/>
      <c r="JOD24" s="418"/>
      <c r="JOE24" s="418"/>
      <c r="JOF24" s="418"/>
      <c r="JOG24" s="418"/>
      <c r="JOH24" s="418"/>
      <c r="JOI24" s="418"/>
      <c r="JOJ24" s="418"/>
      <c r="JOK24" s="418"/>
      <c r="JOL24" s="418"/>
      <c r="JOM24" s="418"/>
      <c r="JON24" s="418"/>
      <c r="JOO24" s="418"/>
      <c r="JOP24" s="418"/>
      <c r="JOQ24" s="418"/>
      <c r="JOR24" s="418"/>
      <c r="JOS24" s="418"/>
      <c r="JOT24" s="418"/>
      <c r="JOU24" s="418"/>
      <c r="JOV24" s="418"/>
      <c r="JOW24" s="418"/>
      <c r="JOX24" s="418"/>
      <c r="JOY24" s="418"/>
      <c r="JOZ24" s="418"/>
      <c r="JPA24" s="418"/>
      <c r="JPB24" s="418"/>
      <c r="JPC24" s="418"/>
      <c r="JPD24" s="418"/>
      <c r="JPE24" s="418"/>
      <c r="JPF24" s="418"/>
      <c r="JPG24" s="418"/>
      <c r="JPH24" s="418"/>
      <c r="JPI24" s="418"/>
      <c r="JPJ24" s="418"/>
      <c r="JPK24" s="418"/>
      <c r="JPL24" s="418"/>
      <c r="JPM24" s="418"/>
      <c r="JPN24" s="418"/>
      <c r="JPO24" s="418"/>
      <c r="JPP24" s="418"/>
      <c r="JPQ24" s="418"/>
      <c r="JPR24" s="418"/>
      <c r="JPS24" s="418"/>
      <c r="JPT24" s="418"/>
      <c r="JPU24" s="418"/>
      <c r="JPV24" s="418"/>
      <c r="JPW24" s="418"/>
      <c r="JPX24" s="418"/>
      <c r="JPY24" s="418"/>
      <c r="JPZ24" s="418"/>
      <c r="JQA24" s="418"/>
      <c r="JQB24" s="418"/>
      <c r="JQC24" s="418"/>
      <c r="JQD24" s="418"/>
      <c r="JQE24" s="418"/>
      <c r="JQF24" s="418"/>
      <c r="JQG24" s="418"/>
      <c r="JQH24" s="418"/>
      <c r="JQI24" s="418"/>
      <c r="JQJ24" s="418"/>
      <c r="JQK24" s="418"/>
      <c r="JQL24" s="418"/>
      <c r="JQM24" s="418"/>
      <c r="JQN24" s="418"/>
      <c r="JQO24" s="418"/>
      <c r="JQP24" s="418"/>
      <c r="JQQ24" s="418"/>
      <c r="JQR24" s="418"/>
      <c r="JQS24" s="418"/>
      <c r="JQT24" s="418"/>
      <c r="JQU24" s="418"/>
      <c r="JQV24" s="418"/>
      <c r="JQW24" s="418"/>
      <c r="JQX24" s="418"/>
      <c r="JQY24" s="418"/>
      <c r="JQZ24" s="418"/>
      <c r="JRA24" s="418"/>
      <c r="JRB24" s="418"/>
      <c r="JRC24" s="418"/>
      <c r="JRD24" s="418"/>
      <c r="JRE24" s="418"/>
      <c r="JRF24" s="418"/>
      <c r="JRG24" s="418"/>
      <c r="JRH24" s="418"/>
      <c r="JRI24" s="418"/>
      <c r="JRJ24" s="418"/>
      <c r="JRK24" s="418"/>
      <c r="JRL24" s="418"/>
      <c r="JRM24" s="418"/>
      <c r="JRN24" s="418"/>
      <c r="JRO24" s="418"/>
      <c r="JRP24" s="418"/>
      <c r="JRQ24" s="418"/>
      <c r="JRR24" s="418"/>
      <c r="JRS24" s="418"/>
      <c r="JRT24" s="418"/>
      <c r="JRU24" s="418"/>
      <c r="JRV24" s="418"/>
      <c r="JRW24" s="418"/>
      <c r="JRX24" s="418"/>
      <c r="JRY24" s="418"/>
      <c r="JRZ24" s="418"/>
      <c r="JSA24" s="418"/>
      <c r="JSB24" s="418"/>
      <c r="JSC24" s="418"/>
      <c r="JSD24" s="418"/>
      <c r="JSE24" s="418"/>
      <c r="JSF24" s="418"/>
      <c r="JSG24" s="418"/>
      <c r="JSH24" s="418"/>
      <c r="JSI24" s="418"/>
      <c r="JSJ24" s="418"/>
      <c r="JSK24" s="418"/>
      <c r="JSL24" s="418"/>
      <c r="JSM24" s="418"/>
      <c r="JSN24" s="418"/>
      <c r="JSO24" s="418"/>
      <c r="JSP24" s="418"/>
      <c r="JSQ24" s="418"/>
      <c r="JSR24" s="418"/>
      <c r="JSS24" s="418"/>
      <c r="JST24" s="418"/>
      <c r="JSU24" s="418"/>
      <c r="JSV24" s="418"/>
      <c r="JSW24" s="418"/>
      <c r="JSX24" s="418"/>
      <c r="JSY24" s="418"/>
      <c r="JSZ24" s="418"/>
      <c r="JTA24" s="418"/>
      <c r="JTB24" s="418"/>
      <c r="JTC24" s="418"/>
      <c r="JTD24" s="418"/>
      <c r="JTE24" s="418"/>
      <c r="JTF24" s="418"/>
      <c r="JTG24" s="418"/>
      <c r="JTH24" s="418"/>
      <c r="JTI24" s="418"/>
      <c r="JTJ24" s="418"/>
      <c r="JTK24" s="418"/>
      <c r="JTL24" s="418"/>
      <c r="JTM24" s="418"/>
      <c r="JTN24" s="418"/>
      <c r="JTO24" s="418"/>
      <c r="JTP24" s="418"/>
      <c r="JTQ24" s="418"/>
      <c r="JTR24" s="418"/>
      <c r="JTS24" s="418"/>
      <c r="JTT24" s="418"/>
      <c r="JTU24" s="418"/>
      <c r="JTV24" s="418"/>
      <c r="JTW24" s="418"/>
      <c r="JTX24" s="418"/>
      <c r="JTY24" s="418"/>
      <c r="JTZ24" s="418"/>
      <c r="JUA24" s="418"/>
      <c r="JUB24" s="418"/>
      <c r="JUC24" s="418"/>
      <c r="JUD24" s="418"/>
      <c r="JUE24" s="418"/>
      <c r="JUF24" s="418"/>
      <c r="JUG24" s="418"/>
      <c r="JUH24" s="418"/>
      <c r="JUI24" s="418"/>
      <c r="JUJ24" s="418"/>
      <c r="JUK24" s="418"/>
      <c r="JUL24" s="418"/>
      <c r="JUM24" s="418"/>
      <c r="JUN24" s="418"/>
      <c r="JUO24" s="418"/>
      <c r="JUP24" s="418"/>
      <c r="JUQ24" s="418"/>
      <c r="JUR24" s="418"/>
      <c r="JUS24" s="418"/>
      <c r="JUT24" s="418"/>
      <c r="JUU24" s="418"/>
      <c r="JUV24" s="418"/>
      <c r="JUW24" s="418"/>
      <c r="JUX24" s="418"/>
      <c r="JUY24" s="418"/>
      <c r="JUZ24" s="418"/>
      <c r="JVA24" s="418"/>
      <c r="JVB24" s="418"/>
      <c r="JVC24" s="418"/>
      <c r="JVD24" s="418"/>
      <c r="JVE24" s="418"/>
      <c r="JVF24" s="418"/>
      <c r="JVG24" s="418"/>
      <c r="JVH24" s="418"/>
      <c r="JVI24" s="418"/>
      <c r="JVJ24" s="418"/>
      <c r="JVK24" s="418"/>
      <c r="JVL24" s="418"/>
      <c r="JVM24" s="418"/>
      <c r="JVN24" s="418"/>
      <c r="JVO24" s="418"/>
      <c r="JVP24" s="418"/>
      <c r="JVQ24" s="418"/>
      <c r="JVR24" s="418"/>
      <c r="JVS24" s="418"/>
      <c r="JVT24" s="418"/>
      <c r="JVU24" s="418"/>
      <c r="JVV24" s="418"/>
      <c r="JVW24" s="418"/>
      <c r="JVX24" s="418"/>
      <c r="JVY24" s="418"/>
      <c r="JVZ24" s="418"/>
      <c r="JWA24" s="418"/>
      <c r="JWB24" s="418"/>
      <c r="JWC24" s="418"/>
      <c r="JWD24" s="418"/>
      <c r="JWE24" s="418"/>
      <c r="JWF24" s="418"/>
      <c r="JWG24" s="418"/>
      <c r="JWH24" s="418"/>
      <c r="JWI24" s="418"/>
      <c r="JWJ24" s="418"/>
      <c r="JWK24" s="418"/>
      <c r="JWL24" s="418"/>
      <c r="JWM24" s="418"/>
      <c r="JWN24" s="418"/>
      <c r="JWO24" s="418"/>
      <c r="JWP24" s="418"/>
      <c r="JWQ24" s="418"/>
      <c r="JWR24" s="418"/>
      <c r="JWS24" s="418"/>
      <c r="JWT24" s="418"/>
      <c r="JWU24" s="418"/>
      <c r="JWV24" s="418"/>
      <c r="JWW24" s="418"/>
      <c r="JWX24" s="418"/>
      <c r="JWY24" s="418"/>
      <c r="JWZ24" s="418"/>
      <c r="JXA24" s="418"/>
      <c r="JXB24" s="418"/>
      <c r="JXC24" s="418"/>
      <c r="JXD24" s="418"/>
      <c r="JXE24" s="418"/>
      <c r="JXF24" s="418"/>
      <c r="JXG24" s="418"/>
      <c r="JXH24" s="418"/>
      <c r="JXI24" s="418"/>
      <c r="JXJ24" s="418"/>
      <c r="JXK24" s="418"/>
      <c r="JXL24" s="418"/>
      <c r="JXM24" s="418"/>
      <c r="JXN24" s="418"/>
      <c r="JXO24" s="418"/>
      <c r="JXP24" s="418"/>
      <c r="JXQ24" s="418"/>
      <c r="JXR24" s="418"/>
      <c r="JXS24" s="418"/>
      <c r="JXT24" s="418"/>
      <c r="JXU24" s="418"/>
      <c r="JXV24" s="418"/>
      <c r="JXW24" s="418"/>
      <c r="JXX24" s="418"/>
      <c r="JXY24" s="418"/>
      <c r="JXZ24" s="418"/>
      <c r="JYA24" s="418"/>
      <c r="JYB24" s="418"/>
      <c r="JYC24" s="418"/>
      <c r="JYD24" s="418"/>
      <c r="JYE24" s="418"/>
      <c r="JYF24" s="418"/>
      <c r="JYG24" s="418"/>
      <c r="JYH24" s="418"/>
      <c r="JYI24" s="418"/>
      <c r="JYJ24" s="418"/>
      <c r="JYK24" s="418"/>
      <c r="JYL24" s="418"/>
      <c r="JYM24" s="418"/>
      <c r="JYN24" s="418"/>
      <c r="JYO24" s="418"/>
      <c r="JYP24" s="418"/>
      <c r="JYQ24" s="418"/>
      <c r="JYR24" s="418"/>
      <c r="JYS24" s="418"/>
      <c r="JYT24" s="418"/>
      <c r="JYU24" s="418"/>
      <c r="JYV24" s="418"/>
      <c r="JYW24" s="418"/>
      <c r="JYX24" s="418"/>
      <c r="JYY24" s="418"/>
      <c r="JYZ24" s="418"/>
      <c r="JZA24" s="418"/>
      <c r="JZB24" s="418"/>
      <c r="JZC24" s="418"/>
      <c r="JZD24" s="418"/>
      <c r="JZE24" s="418"/>
      <c r="JZF24" s="418"/>
      <c r="JZG24" s="418"/>
      <c r="JZH24" s="418"/>
      <c r="JZI24" s="418"/>
      <c r="JZJ24" s="418"/>
      <c r="JZK24" s="418"/>
      <c r="JZL24" s="418"/>
      <c r="JZM24" s="418"/>
      <c r="JZN24" s="418"/>
      <c r="JZO24" s="418"/>
      <c r="JZP24" s="418"/>
      <c r="JZQ24" s="418"/>
      <c r="JZR24" s="418"/>
      <c r="JZS24" s="418"/>
      <c r="JZT24" s="418"/>
      <c r="JZU24" s="418"/>
      <c r="JZV24" s="418"/>
      <c r="JZW24" s="418"/>
      <c r="JZX24" s="418"/>
      <c r="JZY24" s="418"/>
      <c r="JZZ24" s="418"/>
      <c r="KAA24" s="418"/>
      <c r="KAB24" s="418"/>
      <c r="KAC24" s="418"/>
      <c r="KAD24" s="418"/>
      <c r="KAE24" s="418"/>
      <c r="KAF24" s="418"/>
      <c r="KAG24" s="418"/>
      <c r="KAH24" s="418"/>
      <c r="KAI24" s="418"/>
      <c r="KAJ24" s="418"/>
      <c r="KAK24" s="418"/>
      <c r="KAL24" s="418"/>
      <c r="KAM24" s="418"/>
      <c r="KAN24" s="418"/>
      <c r="KAO24" s="418"/>
      <c r="KAP24" s="418"/>
      <c r="KAQ24" s="418"/>
      <c r="KAR24" s="418"/>
      <c r="KAS24" s="418"/>
      <c r="KAT24" s="418"/>
      <c r="KAU24" s="418"/>
      <c r="KAV24" s="418"/>
      <c r="KAW24" s="418"/>
      <c r="KAX24" s="418"/>
      <c r="KAY24" s="418"/>
      <c r="KAZ24" s="418"/>
      <c r="KBA24" s="418"/>
      <c r="KBB24" s="418"/>
      <c r="KBC24" s="418"/>
      <c r="KBD24" s="418"/>
      <c r="KBE24" s="418"/>
      <c r="KBF24" s="418"/>
      <c r="KBG24" s="418"/>
      <c r="KBH24" s="418"/>
      <c r="KBI24" s="418"/>
      <c r="KBJ24" s="418"/>
      <c r="KBK24" s="418"/>
      <c r="KBL24" s="418"/>
      <c r="KBM24" s="418"/>
      <c r="KBN24" s="418"/>
      <c r="KBO24" s="418"/>
      <c r="KBP24" s="418"/>
      <c r="KBQ24" s="418"/>
      <c r="KBR24" s="418"/>
      <c r="KBS24" s="418"/>
      <c r="KBT24" s="418"/>
      <c r="KBU24" s="418"/>
      <c r="KBV24" s="418"/>
      <c r="KBW24" s="418"/>
      <c r="KBX24" s="418"/>
      <c r="KBY24" s="418"/>
      <c r="KBZ24" s="418"/>
      <c r="KCA24" s="418"/>
      <c r="KCB24" s="418"/>
      <c r="KCC24" s="418"/>
      <c r="KCD24" s="418"/>
      <c r="KCE24" s="418"/>
      <c r="KCF24" s="418"/>
      <c r="KCG24" s="418"/>
      <c r="KCH24" s="418"/>
      <c r="KCI24" s="418"/>
      <c r="KCJ24" s="418"/>
      <c r="KCK24" s="418"/>
      <c r="KCL24" s="418"/>
      <c r="KCM24" s="418"/>
      <c r="KCN24" s="418"/>
      <c r="KCO24" s="418"/>
      <c r="KCP24" s="418"/>
      <c r="KCQ24" s="418"/>
      <c r="KCR24" s="418"/>
      <c r="KCS24" s="418"/>
      <c r="KCT24" s="418"/>
      <c r="KCU24" s="418"/>
      <c r="KCV24" s="418"/>
      <c r="KCW24" s="418"/>
      <c r="KCX24" s="418"/>
      <c r="KCY24" s="418"/>
      <c r="KCZ24" s="418"/>
      <c r="KDA24" s="418"/>
      <c r="KDB24" s="418"/>
      <c r="KDC24" s="418"/>
      <c r="KDD24" s="418"/>
      <c r="KDE24" s="418"/>
      <c r="KDF24" s="418"/>
      <c r="KDG24" s="418"/>
      <c r="KDH24" s="418"/>
      <c r="KDI24" s="418"/>
      <c r="KDJ24" s="418"/>
      <c r="KDK24" s="418"/>
      <c r="KDL24" s="418"/>
      <c r="KDM24" s="418"/>
      <c r="KDN24" s="418"/>
      <c r="KDO24" s="418"/>
      <c r="KDP24" s="418"/>
      <c r="KDQ24" s="418"/>
      <c r="KDR24" s="418"/>
      <c r="KDS24" s="418"/>
      <c r="KDT24" s="418"/>
      <c r="KDU24" s="418"/>
      <c r="KDV24" s="418"/>
      <c r="KDW24" s="418"/>
      <c r="KDX24" s="418"/>
      <c r="KDY24" s="418"/>
      <c r="KDZ24" s="418"/>
      <c r="KEA24" s="418"/>
      <c r="KEB24" s="418"/>
      <c r="KEC24" s="418"/>
      <c r="KED24" s="418"/>
      <c r="KEE24" s="418"/>
      <c r="KEF24" s="418"/>
      <c r="KEG24" s="418"/>
      <c r="KEH24" s="418"/>
      <c r="KEI24" s="418"/>
      <c r="KEJ24" s="418"/>
      <c r="KEK24" s="418"/>
      <c r="KEL24" s="418"/>
      <c r="KEM24" s="418"/>
      <c r="KEN24" s="418"/>
      <c r="KEO24" s="418"/>
      <c r="KEP24" s="418"/>
      <c r="KEQ24" s="418"/>
      <c r="KER24" s="418"/>
      <c r="KES24" s="418"/>
      <c r="KET24" s="418"/>
      <c r="KEU24" s="418"/>
      <c r="KEV24" s="418"/>
      <c r="KEW24" s="418"/>
      <c r="KEX24" s="418"/>
      <c r="KEY24" s="418"/>
      <c r="KEZ24" s="418"/>
      <c r="KFA24" s="418"/>
      <c r="KFB24" s="418"/>
      <c r="KFC24" s="418"/>
      <c r="KFD24" s="418"/>
      <c r="KFE24" s="418"/>
      <c r="KFF24" s="418"/>
      <c r="KFG24" s="418"/>
      <c r="KFH24" s="418"/>
      <c r="KFI24" s="418"/>
      <c r="KFJ24" s="418"/>
      <c r="KFK24" s="418"/>
      <c r="KFL24" s="418"/>
      <c r="KFM24" s="418"/>
      <c r="KFN24" s="418"/>
      <c r="KFO24" s="418"/>
      <c r="KFP24" s="418"/>
      <c r="KFQ24" s="418"/>
      <c r="KFR24" s="418"/>
      <c r="KFS24" s="418"/>
      <c r="KFT24" s="418"/>
      <c r="KFU24" s="418"/>
      <c r="KFV24" s="418"/>
      <c r="KFW24" s="418"/>
      <c r="KFX24" s="418"/>
      <c r="KFY24" s="418"/>
      <c r="KFZ24" s="418"/>
      <c r="KGA24" s="418"/>
      <c r="KGB24" s="418"/>
      <c r="KGC24" s="418"/>
      <c r="KGD24" s="418"/>
      <c r="KGE24" s="418"/>
      <c r="KGF24" s="418"/>
      <c r="KGG24" s="418"/>
      <c r="KGH24" s="418"/>
      <c r="KGI24" s="418"/>
      <c r="KGJ24" s="418"/>
      <c r="KGK24" s="418"/>
      <c r="KGL24" s="418"/>
      <c r="KGM24" s="418"/>
      <c r="KGN24" s="418"/>
      <c r="KGO24" s="418"/>
      <c r="KGP24" s="418"/>
      <c r="KGQ24" s="418"/>
      <c r="KGR24" s="418"/>
      <c r="KGS24" s="418"/>
      <c r="KGT24" s="418"/>
      <c r="KGU24" s="418"/>
      <c r="KGV24" s="418"/>
      <c r="KGW24" s="418"/>
      <c r="KGX24" s="418"/>
      <c r="KGY24" s="418"/>
      <c r="KGZ24" s="418"/>
      <c r="KHA24" s="418"/>
      <c r="KHB24" s="418"/>
      <c r="KHC24" s="418"/>
      <c r="KHD24" s="418"/>
      <c r="KHE24" s="418"/>
      <c r="KHF24" s="418"/>
      <c r="KHG24" s="418"/>
      <c r="KHH24" s="418"/>
      <c r="KHI24" s="418"/>
      <c r="KHJ24" s="418"/>
      <c r="KHK24" s="418"/>
      <c r="KHL24" s="418"/>
      <c r="KHM24" s="418"/>
      <c r="KHN24" s="418"/>
      <c r="KHO24" s="418"/>
      <c r="KHP24" s="418"/>
      <c r="KHQ24" s="418"/>
      <c r="KHR24" s="418"/>
      <c r="KHS24" s="418"/>
      <c r="KHT24" s="418"/>
      <c r="KHU24" s="418"/>
      <c r="KHV24" s="418"/>
      <c r="KHW24" s="418"/>
      <c r="KHX24" s="418"/>
      <c r="KHY24" s="418"/>
      <c r="KHZ24" s="418"/>
      <c r="KIA24" s="418"/>
      <c r="KIB24" s="418"/>
      <c r="KIC24" s="418"/>
      <c r="KID24" s="418"/>
      <c r="KIE24" s="418"/>
      <c r="KIF24" s="418"/>
      <c r="KIG24" s="418"/>
      <c r="KIH24" s="418"/>
      <c r="KII24" s="418"/>
      <c r="KIJ24" s="418"/>
      <c r="KIK24" s="418"/>
      <c r="KIL24" s="418"/>
      <c r="KIM24" s="418"/>
      <c r="KIN24" s="418"/>
      <c r="KIO24" s="418"/>
      <c r="KIP24" s="418"/>
      <c r="KIQ24" s="418"/>
      <c r="KIR24" s="418"/>
      <c r="KIS24" s="418"/>
      <c r="KIT24" s="418"/>
      <c r="KIU24" s="418"/>
      <c r="KIV24" s="418"/>
      <c r="KIW24" s="418"/>
      <c r="KIX24" s="418"/>
      <c r="KIY24" s="418"/>
      <c r="KIZ24" s="418"/>
      <c r="KJA24" s="418"/>
      <c r="KJB24" s="418"/>
      <c r="KJC24" s="418"/>
      <c r="KJD24" s="418"/>
      <c r="KJE24" s="418"/>
      <c r="KJF24" s="418"/>
      <c r="KJG24" s="418"/>
      <c r="KJH24" s="418"/>
      <c r="KJI24" s="418"/>
      <c r="KJJ24" s="418"/>
      <c r="KJK24" s="418"/>
      <c r="KJL24" s="418"/>
      <c r="KJM24" s="418"/>
      <c r="KJN24" s="418"/>
      <c r="KJO24" s="418"/>
      <c r="KJP24" s="418"/>
      <c r="KJQ24" s="418"/>
      <c r="KJR24" s="418"/>
      <c r="KJS24" s="418"/>
      <c r="KJT24" s="418"/>
      <c r="KJU24" s="418"/>
      <c r="KJV24" s="418"/>
      <c r="KJW24" s="418"/>
      <c r="KJX24" s="418"/>
      <c r="KJY24" s="418"/>
      <c r="KJZ24" s="418"/>
      <c r="KKA24" s="418"/>
      <c r="KKB24" s="418"/>
      <c r="KKC24" s="418"/>
      <c r="KKD24" s="418"/>
      <c r="KKE24" s="418"/>
      <c r="KKF24" s="418"/>
      <c r="KKG24" s="418"/>
      <c r="KKH24" s="418"/>
      <c r="KKI24" s="418"/>
      <c r="KKJ24" s="418"/>
      <c r="KKK24" s="418"/>
      <c r="KKL24" s="418"/>
      <c r="KKM24" s="418"/>
      <c r="KKN24" s="418"/>
      <c r="KKO24" s="418"/>
      <c r="KKP24" s="418"/>
      <c r="KKQ24" s="418"/>
      <c r="KKR24" s="418"/>
      <c r="KKS24" s="418"/>
      <c r="KKT24" s="418"/>
      <c r="KKU24" s="418"/>
      <c r="KKV24" s="418"/>
      <c r="KKW24" s="418"/>
      <c r="KKX24" s="418"/>
      <c r="KKY24" s="418"/>
      <c r="KKZ24" s="418"/>
      <c r="KLA24" s="418"/>
      <c r="KLB24" s="418"/>
      <c r="KLC24" s="418"/>
      <c r="KLD24" s="418"/>
      <c r="KLE24" s="418"/>
      <c r="KLF24" s="418"/>
      <c r="KLG24" s="418"/>
      <c r="KLH24" s="418"/>
      <c r="KLI24" s="418"/>
      <c r="KLJ24" s="418"/>
      <c r="KLK24" s="418"/>
      <c r="KLL24" s="418"/>
      <c r="KLM24" s="418"/>
      <c r="KLN24" s="418"/>
      <c r="KLO24" s="418"/>
      <c r="KLP24" s="418"/>
      <c r="KLQ24" s="418"/>
      <c r="KLR24" s="418"/>
      <c r="KLS24" s="418"/>
      <c r="KLT24" s="418"/>
      <c r="KLU24" s="418"/>
      <c r="KLV24" s="418"/>
      <c r="KLW24" s="418"/>
      <c r="KLX24" s="418"/>
      <c r="KLY24" s="418"/>
      <c r="KLZ24" s="418"/>
      <c r="KMA24" s="418"/>
      <c r="KMB24" s="418"/>
      <c r="KMC24" s="418"/>
      <c r="KMD24" s="418"/>
      <c r="KME24" s="418"/>
      <c r="KMF24" s="418"/>
      <c r="KMG24" s="418"/>
      <c r="KMH24" s="418"/>
      <c r="KMI24" s="418"/>
      <c r="KMJ24" s="418"/>
      <c r="KMK24" s="418"/>
      <c r="KML24" s="418"/>
      <c r="KMM24" s="418"/>
      <c r="KMN24" s="418"/>
      <c r="KMO24" s="418"/>
      <c r="KMP24" s="418"/>
      <c r="KMQ24" s="418"/>
      <c r="KMR24" s="418"/>
      <c r="KMS24" s="418"/>
      <c r="KMT24" s="418"/>
      <c r="KMU24" s="418"/>
      <c r="KMV24" s="418"/>
      <c r="KMW24" s="418"/>
      <c r="KMX24" s="418"/>
      <c r="KMY24" s="418"/>
      <c r="KMZ24" s="418"/>
      <c r="KNA24" s="418"/>
      <c r="KNB24" s="418"/>
      <c r="KNC24" s="418"/>
      <c r="KND24" s="418"/>
      <c r="KNE24" s="418"/>
      <c r="KNF24" s="418"/>
      <c r="KNG24" s="418"/>
      <c r="KNH24" s="418"/>
      <c r="KNI24" s="418"/>
      <c r="KNJ24" s="418"/>
      <c r="KNK24" s="418"/>
      <c r="KNL24" s="418"/>
      <c r="KNM24" s="418"/>
      <c r="KNN24" s="418"/>
      <c r="KNO24" s="418"/>
      <c r="KNP24" s="418"/>
      <c r="KNQ24" s="418"/>
      <c r="KNR24" s="418"/>
      <c r="KNS24" s="418"/>
      <c r="KNT24" s="418"/>
      <c r="KNU24" s="418"/>
      <c r="KNV24" s="418"/>
      <c r="KNW24" s="418"/>
      <c r="KNX24" s="418"/>
      <c r="KNY24" s="418"/>
      <c r="KNZ24" s="418"/>
      <c r="KOA24" s="418"/>
      <c r="KOB24" s="418"/>
      <c r="KOC24" s="418"/>
      <c r="KOD24" s="418"/>
      <c r="KOE24" s="418"/>
      <c r="KOF24" s="418"/>
      <c r="KOG24" s="418"/>
      <c r="KOH24" s="418"/>
      <c r="KOI24" s="418"/>
      <c r="KOJ24" s="418"/>
      <c r="KOK24" s="418"/>
      <c r="KOL24" s="418"/>
      <c r="KOM24" s="418"/>
      <c r="KON24" s="418"/>
      <c r="KOO24" s="418"/>
      <c r="KOP24" s="418"/>
      <c r="KOQ24" s="418"/>
      <c r="KOR24" s="418"/>
      <c r="KOS24" s="418"/>
      <c r="KOT24" s="418"/>
      <c r="KOU24" s="418"/>
      <c r="KOV24" s="418"/>
      <c r="KOW24" s="418"/>
      <c r="KOX24" s="418"/>
      <c r="KOY24" s="418"/>
      <c r="KOZ24" s="418"/>
      <c r="KPA24" s="418"/>
      <c r="KPB24" s="418"/>
      <c r="KPC24" s="418"/>
      <c r="KPD24" s="418"/>
      <c r="KPE24" s="418"/>
      <c r="KPF24" s="418"/>
      <c r="KPG24" s="418"/>
      <c r="KPH24" s="418"/>
      <c r="KPI24" s="418"/>
      <c r="KPJ24" s="418"/>
      <c r="KPK24" s="418"/>
      <c r="KPL24" s="418"/>
      <c r="KPM24" s="418"/>
      <c r="KPN24" s="418"/>
      <c r="KPO24" s="418"/>
      <c r="KPP24" s="418"/>
      <c r="KPQ24" s="418"/>
      <c r="KPR24" s="418"/>
      <c r="KPS24" s="418"/>
      <c r="KPT24" s="418"/>
      <c r="KPU24" s="418"/>
      <c r="KPV24" s="418"/>
      <c r="KPW24" s="418"/>
      <c r="KPX24" s="418"/>
      <c r="KPY24" s="418"/>
      <c r="KPZ24" s="418"/>
      <c r="KQA24" s="418"/>
      <c r="KQB24" s="418"/>
      <c r="KQC24" s="418"/>
      <c r="KQD24" s="418"/>
      <c r="KQE24" s="418"/>
      <c r="KQF24" s="418"/>
      <c r="KQG24" s="418"/>
      <c r="KQH24" s="418"/>
      <c r="KQI24" s="418"/>
      <c r="KQJ24" s="418"/>
      <c r="KQK24" s="418"/>
      <c r="KQL24" s="418"/>
      <c r="KQM24" s="418"/>
      <c r="KQN24" s="418"/>
      <c r="KQO24" s="418"/>
      <c r="KQP24" s="418"/>
      <c r="KQQ24" s="418"/>
      <c r="KQR24" s="418"/>
      <c r="KQS24" s="418"/>
      <c r="KQT24" s="418"/>
      <c r="KQU24" s="418"/>
      <c r="KQV24" s="418"/>
      <c r="KQW24" s="418"/>
      <c r="KQX24" s="418"/>
      <c r="KQY24" s="418"/>
      <c r="KQZ24" s="418"/>
      <c r="KRA24" s="418"/>
      <c r="KRB24" s="418"/>
      <c r="KRC24" s="418"/>
      <c r="KRD24" s="418"/>
      <c r="KRE24" s="418"/>
      <c r="KRF24" s="418"/>
      <c r="KRG24" s="418"/>
      <c r="KRH24" s="418"/>
      <c r="KRI24" s="418"/>
      <c r="KRJ24" s="418"/>
      <c r="KRK24" s="418"/>
      <c r="KRL24" s="418"/>
      <c r="KRM24" s="418"/>
      <c r="KRN24" s="418"/>
      <c r="KRO24" s="418"/>
      <c r="KRP24" s="418"/>
      <c r="KRQ24" s="418"/>
      <c r="KRR24" s="418"/>
      <c r="KRS24" s="418"/>
      <c r="KRT24" s="418"/>
      <c r="KRU24" s="418"/>
      <c r="KRV24" s="418"/>
      <c r="KRW24" s="418"/>
      <c r="KRX24" s="418"/>
      <c r="KRY24" s="418"/>
      <c r="KRZ24" s="418"/>
      <c r="KSA24" s="418"/>
      <c r="KSB24" s="418"/>
      <c r="KSC24" s="418"/>
      <c r="KSD24" s="418"/>
      <c r="KSE24" s="418"/>
      <c r="KSF24" s="418"/>
      <c r="KSG24" s="418"/>
      <c r="KSH24" s="418"/>
      <c r="KSI24" s="418"/>
      <c r="KSJ24" s="418"/>
      <c r="KSK24" s="418"/>
      <c r="KSL24" s="418"/>
      <c r="KSM24" s="418"/>
      <c r="KSN24" s="418"/>
      <c r="KSO24" s="418"/>
      <c r="KSP24" s="418"/>
      <c r="KSQ24" s="418"/>
      <c r="KSR24" s="418"/>
      <c r="KSS24" s="418"/>
      <c r="KST24" s="418"/>
      <c r="KSU24" s="418"/>
      <c r="KSV24" s="418"/>
      <c r="KSW24" s="418"/>
      <c r="KSX24" s="418"/>
      <c r="KSY24" s="418"/>
      <c r="KSZ24" s="418"/>
      <c r="KTA24" s="418"/>
      <c r="KTB24" s="418"/>
      <c r="KTC24" s="418"/>
      <c r="KTD24" s="418"/>
      <c r="KTE24" s="418"/>
      <c r="KTF24" s="418"/>
      <c r="KTG24" s="418"/>
      <c r="KTH24" s="418"/>
      <c r="KTI24" s="418"/>
      <c r="KTJ24" s="418"/>
      <c r="KTK24" s="418"/>
      <c r="KTL24" s="418"/>
      <c r="KTM24" s="418"/>
      <c r="KTN24" s="418"/>
      <c r="KTO24" s="418"/>
      <c r="KTP24" s="418"/>
      <c r="KTQ24" s="418"/>
      <c r="KTR24" s="418"/>
      <c r="KTS24" s="418"/>
      <c r="KTT24" s="418"/>
      <c r="KTU24" s="418"/>
      <c r="KTV24" s="418"/>
      <c r="KTW24" s="418"/>
      <c r="KTX24" s="418"/>
      <c r="KTY24" s="418"/>
      <c r="KTZ24" s="418"/>
      <c r="KUA24" s="418"/>
      <c r="KUB24" s="418"/>
      <c r="KUC24" s="418"/>
      <c r="KUD24" s="418"/>
      <c r="KUE24" s="418"/>
      <c r="KUF24" s="418"/>
      <c r="KUG24" s="418"/>
      <c r="KUH24" s="418"/>
      <c r="KUI24" s="418"/>
      <c r="KUJ24" s="418"/>
      <c r="KUK24" s="418"/>
      <c r="KUL24" s="418"/>
      <c r="KUM24" s="418"/>
      <c r="KUN24" s="418"/>
      <c r="KUO24" s="418"/>
      <c r="KUP24" s="418"/>
      <c r="KUQ24" s="418"/>
      <c r="KUR24" s="418"/>
      <c r="KUS24" s="418"/>
      <c r="KUT24" s="418"/>
      <c r="KUU24" s="418"/>
      <c r="KUV24" s="418"/>
      <c r="KUW24" s="418"/>
      <c r="KUX24" s="418"/>
      <c r="KUY24" s="418"/>
      <c r="KUZ24" s="418"/>
      <c r="KVA24" s="418"/>
      <c r="KVB24" s="418"/>
      <c r="KVC24" s="418"/>
      <c r="KVD24" s="418"/>
      <c r="KVE24" s="418"/>
      <c r="KVF24" s="418"/>
      <c r="KVG24" s="418"/>
      <c r="KVH24" s="418"/>
      <c r="KVI24" s="418"/>
      <c r="KVJ24" s="418"/>
      <c r="KVK24" s="418"/>
      <c r="KVL24" s="418"/>
      <c r="KVM24" s="418"/>
      <c r="KVN24" s="418"/>
      <c r="KVO24" s="418"/>
      <c r="KVP24" s="418"/>
      <c r="KVQ24" s="418"/>
      <c r="KVR24" s="418"/>
      <c r="KVS24" s="418"/>
      <c r="KVT24" s="418"/>
      <c r="KVU24" s="418"/>
      <c r="KVV24" s="418"/>
      <c r="KVW24" s="418"/>
      <c r="KVX24" s="418"/>
      <c r="KVY24" s="418"/>
      <c r="KVZ24" s="418"/>
      <c r="KWA24" s="418"/>
      <c r="KWB24" s="418"/>
      <c r="KWC24" s="418"/>
      <c r="KWD24" s="418"/>
      <c r="KWE24" s="418"/>
      <c r="KWF24" s="418"/>
      <c r="KWG24" s="418"/>
      <c r="KWH24" s="418"/>
      <c r="KWI24" s="418"/>
      <c r="KWJ24" s="418"/>
      <c r="KWK24" s="418"/>
      <c r="KWL24" s="418"/>
      <c r="KWM24" s="418"/>
      <c r="KWN24" s="418"/>
      <c r="KWO24" s="418"/>
      <c r="KWP24" s="418"/>
      <c r="KWQ24" s="418"/>
      <c r="KWR24" s="418"/>
      <c r="KWS24" s="418"/>
      <c r="KWT24" s="418"/>
      <c r="KWU24" s="418"/>
      <c r="KWV24" s="418"/>
      <c r="KWW24" s="418"/>
      <c r="KWX24" s="418"/>
      <c r="KWY24" s="418"/>
      <c r="KWZ24" s="418"/>
      <c r="KXA24" s="418"/>
      <c r="KXB24" s="418"/>
      <c r="KXC24" s="418"/>
      <c r="KXD24" s="418"/>
      <c r="KXE24" s="418"/>
      <c r="KXF24" s="418"/>
      <c r="KXG24" s="418"/>
      <c r="KXH24" s="418"/>
      <c r="KXI24" s="418"/>
      <c r="KXJ24" s="418"/>
      <c r="KXK24" s="418"/>
      <c r="KXL24" s="418"/>
      <c r="KXM24" s="418"/>
      <c r="KXN24" s="418"/>
      <c r="KXO24" s="418"/>
      <c r="KXP24" s="418"/>
      <c r="KXQ24" s="418"/>
      <c r="KXR24" s="418"/>
      <c r="KXS24" s="418"/>
      <c r="KXT24" s="418"/>
      <c r="KXU24" s="418"/>
      <c r="KXV24" s="418"/>
      <c r="KXW24" s="418"/>
      <c r="KXX24" s="418"/>
      <c r="KXY24" s="418"/>
      <c r="KXZ24" s="418"/>
      <c r="KYA24" s="418"/>
      <c r="KYB24" s="418"/>
      <c r="KYC24" s="418"/>
      <c r="KYD24" s="418"/>
      <c r="KYE24" s="418"/>
      <c r="KYF24" s="418"/>
      <c r="KYG24" s="418"/>
      <c r="KYH24" s="418"/>
      <c r="KYI24" s="418"/>
      <c r="KYJ24" s="418"/>
      <c r="KYK24" s="418"/>
      <c r="KYL24" s="418"/>
      <c r="KYM24" s="418"/>
      <c r="KYN24" s="418"/>
      <c r="KYO24" s="418"/>
      <c r="KYP24" s="418"/>
      <c r="KYQ24" s="418"/>
      <c r="KYR24" s="418"/>
      <c r="KYS24" s="418"/>
      <c r="KYT24" s="418"/>
      <c r="KYU24" s="418"/>
      <c r="KYV24" s="418"/>
      <c r="KYW24" s="418"/>
      <c r="KYX24" s="418"/>
      <c r="KYY24" s="418"/>
      <c r="KYZ24" s="418"/>
      <c r="KZA24" s="418"/>
      <c r="KZB24" s="418"/>
      <c r="KZC24" s="418"/>
      <c r="KZD24" s="418"/>
      <c r="KZE24" s="418"/>
      <c r="KZF24" s="418"/>
      <c r="KZG24" s="418"/>
      <c r="KZH24" s="418"/>
      <c r="KZI24" s="418"/>
      <c r="KZJ24" s="418"/>
      <c r="KZK24" s="418"/>
      <c r="KZL24" s="418"/>
      <c r="KZM24" s="418"/>
      <c r="KZN24" s="418"/>
      <c r="KZO24" s="418"/>
      <c r="KZP24" s="418"/>
      <c r="KZQ24" s="418"/>
      <c r="KZR24" s="418"/>
      <c r="KZS24" s="418"/>
      <c r="KZT24" s="418"/>
      <c r="KZU24" s="418"/>
      <c r="KZV24" s="418"/>
      <c r="KZW24" s="418"/>
      <c r="KZX24" s="418"/>
      <c r="KZY24" s="418"/>
      <c r="KZZ24" s="418"/>
      <c r="LAA24" s="418"/>
      <c r="LAB24" s="418"/>
      <c r="LAC24" s="418"/>
      <c r="LAD24" s="418"/>
      <c r="LAE24" s="418"/>
      <c r="LAF24" s="418"/>
      <c r="LAG24" s="418"/>
      <c r="LAH24" s="418"/>
      <c r="LAI24" s="418"/>
      <c r="LAJ24" s="418"/>
      <c r="LAK24" s="418"/>
      <c r="LAL24" s="418"/>
      <c r="LAM24" s="418"/>
      <c r="LAN24" s="418"/>
      <c r="LAO24" s="418"/>
      <c r="LAP24" s="418"/>
      <c r="LAQ24" s="418"/>
      <c r="LAR24" s="418"/>
      <c r="LAS24" s="418"/>
      <c r="LAT24" s="418"/>
      <c r="LAU24" s="418"/>
      <c r="LAV24" s="418"/>
      <c r="LAW24" s="418"/>
      <c r="LAX24" s="418"/>
      <c r="LAY24" s="418"/>
      <c r="LAZ24" s="418"/>
      <c r="LBA24" s="418"/>
      <c r="LBB24" s="418"/>
      <c r="LBC24" s="418"/>
      <c r="LBD24" s="418"/>
      <c r="LBE24" s="418"/>
      <c r="LBF24" s="418"/>
      <c r="LBG24" s="418"/>
      <c r="LBH24" s="418"/>
      <c r="LBI24" s="418"/>
      <c r="LBJ24" s="418"/>
      <c r="LBK24" s="418"/>
      <c r="LBL24" s="418"/>
      <c r="LBM24" s="418"/>
      <c r="LBN24" s="418"/>
      <c r="LBO24" s="418"/>
      <c r="LBP24" s="418"/>
      <c r="LBQ24" s="418"/>
      <c r="LBR24" s="418"/>
      <c r="LBS24" s="418"/>
      <c r="LBT24" s="418"/>
      <c r="LBU24" s="418"/>
      <c r="LBV24" s="418"/>
      <c r="LBW24" s="418"/>
      <c r="LBX24" s="418"/>
      <c r="LBY24" s="418"/>
      <c r="LBZ24" s="418"/>
      <c r="LCA24" s="418"/>
      <c r="LCB24" s="418"/>
      <c r="LCC24" s="418"/>
      <c r="LCD24" s="418"/>
      <c r="LCE24" s="418"/>
      <c r="LCF24" s="418"/>
      <c r="LCG24" s="418"/>
      <c r="LCH24" s="418"/>
      <c r="LCI24" s="418"/>
      <c r="LCJ24" s="418"/>
      <c r="LCK24" s="418"/>
      <c r="LCL24" s="418"/>
      <c r="LCM24" s="418"/>
      <c r="LCN24" s="418"/>
      <c r="LCO24" s="418"/>
      <c r="LCP24" s="418"/>
      <c r="LCQ24" s="418"/>
      <c r="LCR24" s="418"/>
      <c r="LCS24" s="418"/>
      <c r="LCT24" s="418"/>
      <c r="LCU24" s="418"/>
      <c r="LCV24" s="418"/>
      <c r="LCW24" s="418"/>
      <c r="LCX24" s="418"/>
      <c r="LCY24" s="418"/>
      <c r="LCZ24" s="418"/>
      <c r="LDA24" s="418"/>
      <c r="LDB24" s="418"/>
      <c r="LDC24" s="418"/>
      <c r="LDD24" s="418"/>
      <c r="LDE24" s="418"/>
      <c r="LDF24" s="418"/>
      <c r="LDG24" s="418"/>
      <c r="LDH24" s="418"/>
      <c r="LDI24" s="418"/>
      <c r="LDJ24" s="418"/>
      <c r="LDK24" s="418"/>
      <c r="LDL24" s="418"/>
      <c r="LDM24" s="418"/>
      <c r="LDN24" s="418"/>
      <c r="LDO24" s="418"/>
      <c r="LDP24" s="418"/>
      <c r="LDQ24" s="418"/>
      <c r="LDR24" s="418"/>
      <c r="LDS24" s="418"/>
      <c r="LDT24" s="418"/>
      <c r="LDU24" s="418"/>
      <c r="LDV24" s="418"/>
      <c r="LDW24" s="418"/>
      <c r="LDX24" s="418"/>
      <c r="LDY24" s="418"/>
      <c r="LDZ24" s="418"/>
      <c r="LEA24" s="418"/>
      <c r="LEB24" s="418"/>
      <c r="LEC24" s="418"/>
      <c r="LED24" s="418"/>
      <c r="LEE24" s="418"/>
      <c r="LEF24" s="418"/>
      <c r="LEG24" s="418"/>
      <c r="LEH24" s="418"/>
      <c r="LEI24" s="418"/>
      <c r="LEJ24" s="418"/>
      <c r="LEK24" s="418"/>
      <c r="LEL24" s="418"/>
      <c r="LEM24" s="418"/>
      <c r="LEN24" s="418"/>
      <c r="LEO24" s="418"/>
      <c r="LEP24" s="418"/>
      <c r="LEQ24" s="418"/>
      <c r="LER24" s="418"/>
      <c r="LES24" s="418"/>
      <c r="LET24" s="418"/>
      <c r="LEU24" s="418"/>
      <c r="LEV24" s="418"/>
      <c r="LEW24" s="418"/>
      <c r="LEX24" s="418"/>
      <c r="LEY24" s="418"/>
      <c r="LEZ24" s="418"/>
      <c r="LFA24" s="418"/>
      <c r="LFB24" s="418"/>
      <c r="LFC24" s="418"/>
      <c r="LFD24" s="418"/>
      <c r="LFE24" s="418"/>
      <c r="LFF24" s="418"/>
      <c r="LFG24" s="418"/>
      <c r="LFH24" s="418"/>
      <c r="LFI24" s="418"/>
      <c r="LFJ24" s="418"/>
      <c r="LFK24" s="418"/>
      <c r="LFL24" s="418"/>
      <c r="LFM24" s="418"/>
      <c r="LFN24" s="418"/>
      <c r="LFO24" s="418"/>
      <c r="LFP24" s="418"/>
      <c r="LFQ24" s="418"/>
      <c r="LFR24" s="418"/>
      <c r="LFS24" s="418"/>
      <c r="LFT24" s="418"/>
      <c r="LFU24" s="418"/>
      <c r="LFV24" s="418"/>
      <c r="LFW24" s="418"/>
      <c r="LFX24" s="418"/>
      <c r="LFY24" s="418"/>
      <c r="LFZ24" s="418"/>
      <c r="LGA24" s="418"/>
      <c r="LGB24" s="418"/>
      <c r="LGC24" s="418"/>
      <c r="LGD24" s="418"/>
      <c r="LGE24" s="418"/>
      <c r="LGF24" s="418"/>
      <c r="LGG24" s="418"/>
      <c r="LGH24" s="418"/>
      <c r="LGI24" s="418"/>
      <c r="LGJ24" s="418"/>
      <c r="LGK24" s="418"/>
      <c r="LGL24" s="418"/>
      <c r="LGM24" s="418"/>
      <c r="LGN24" s="418"/>
      <c r="LGO24" s="418"/>
      <c r="LGP24" s="418"/>
      <c r="LGQ24" s="418"/>
      <c r="LGR24" s="418"/>
      <c r="LGS24" s="418"/>
      <c r="LGT24" s="418"/>
      <c r="LGU24" s="418"/>
      <c r="LGV24" s="418"/>
      <c r="LGW24" s="418"/>
      <c r="LGX24" s="418"/>
      <c r="LGY24" s="418"/>
      <c r="LGZ24" s="418"/>
      <c r="LHA24" s="418"/>
      <c r="LHB24" s="418"/>
      <c r="LHC24" s="418"/>
      <c r="LHD24" s="418"/>
      <c r="LHE24" s="418"/>
      <c r="LHF24" s="418"/>
      <c r="LHG24" s="418"/>
      <c r="LHH24" s="418"/>
      <c r="LHI24" s="418"/>
      <c r="LHJ24" s="418"/>
      <c r="LHK24" s="418"/>
      <c r="LHL24" s="418"/>
      <c r="LHM24" s="418"/>
      <c r="LHN24" s="418"/>
      <c r="LHO24" s="418"/>
      <c r="LHP24" s="418"/>
      <c r="LHQ24" s="418"/>
      <c r="LHR24" s="418"/>
      <c r="LHS24" s="418"/>
      <c r="LHT24" s="418"/>
      <c r="LHU24" s="418"/>
      <c r="LHV24" s="418"/>
      <c r="LHW24" s="418"/>
      <c r="LHX24" s="418"/>
      <c r="LHY24" s="418"/>
      <c r="LHZ24" s="418"/>
      <c r="LIA24" s="418"/>
      <c r="LIB24" s="418"/>
      <c r="LIC24" s="418"/>
      <c r="LID24" s="418"/>
      <c r="LIE24" s="418"/>
      <c r="LIF24" s="418"/>
      <c r="LIG24" s="418"/>
      <c r="LIH24" s="418"/>
      <c r="LII24" s="418"/>
      <c r="LIJ24" s="418"/>
      <c r="LIK24" s="418"/>
      <c r="LIL24" s="418"/>
      <c r="LIM24" s="418"/>
      <c r="LIN24" s="418"/>
      <c r="LIO24" s="418"/>
      <c r="LIP24" s="418"/>
      <c r="LIQ24" s="418"/>
      <c r="LIR24" s="418"/>
      <c r="LIS24" s="418"/>
      <c r="LIT24" s="418"/>
      <c r="LIU24" s="418"/>
      <c r="LIV24" s="418"/>
      <c r="LIW24" s="418"/>
      <c r="LIX24" s="418"/>
      <c r="LIY24" s="418"/>
      <c r="LIZ24" s="418"/>
      <c r="LJA24" s="418"/>
      <c r="LJB24" s="418"/>
      <c r="LJC24" s="418"/>
      <c r="LJD24" s="418"/>
      <c r="LJE24" s="418"/>
      <c r="LJF24" s="418"/>
      <c r="LJG24" s="418"/>
      <c r="LJH24" s="418"/>
      <c r="LJI24" s="418"/>
      <c r="LJJ24" s="418"/>
      <c r="LJK24" s="418"/>
      <c r="LJL24" s="418"/>
      <c r="LJM24" s="418"/>
      <c r="LJN24" s="418"/>
      <c r="LJO24" s="418"/>
      <c r="LJP24" s="418"/>
      <c r="LJQ24" s="418"/>
      <c r="LJR24" s="418"/>
      <c r="LJS24" s="418"/>
      <c r="LJT24" s="418"/>
      <c r="LJU24" s="418"/>
      <c r="LJV24" s="418"/>
      <c r="LJW24" s="418"/>
      <c r="LJX24" s="418"/>
      <c r="LJY24" s="418"/>
      <c r="LJZ24" s="418"/>
      <c r="LKA24" s="418"/>
      <c r="LKB24" s="418"/>
      <c r="LKC24" s="418"/>
      <c r="LKD24" s="418"/>
      <c r="LKE24" s="418"/>
      <c r="LKF24" s="418"/>
      <c r="LKG24" s="418"/>
      <c r="LKH24" s="418"/>
      <c r="LKI24" s="418"/>
      <c r="LKJ24" s="418"/>
      <c r="LKK24" s="418"/>
      <c r="LKL24" s="418"/>
      <c r="LKM24" s="418"/>
      <c r="LKN24" s="418"/>
      <c r="LKO24" s="418"/>
      <c r="LKP24" s="418"/>
      <c r="LKQ24" s="418"/>
      <c r="LKR24" s="418"/>
      <c r="LKS24" s="418"/>
      <c r="LKT24" s="418"/>
      <c r="LKU24" s="418"/>
      <c r="LKV24" s="418"/>
      <c r="LKW24" s="418"/>
      <c r="LKX24" s="418"/>
      <c r="LKY24" s="418"/>
      <c r="LKZ24" s="418"/>
      <c r="LLA24" s="418"/>
      <c r="LLB24" s="418"/>
      <c r="LLC24" s="418"/>
      <c r="LLD24" s="418"/>
      <c r="LLE24" s="418"/>
      <c r="LLF24" s="418"/>
      <c r="LLG24" s="418"/>
      <c r="LLH24" s="418"/>
      <c r="LLI24" s="418"/>
      <c r="LLJ24" s="418"/>
      <c r="LLK24" s="418"/>
      <c r="LLL24" s="418"/>
      <c r="LLM24" s="418"/>
      <c r="LLN24" s="418"/>
      <c r="LLO24" s="418"/>
      <c r="LLP24" s="418"/>
      <c r="LLQ24" s="418"/>
      <c r="LLR24" s="418"/>
      <c r="LLS24" s="418"/>
      <c r="LLT24" s="418"/>
      <c r="LLU24" s="418"/>
      <c r="LLV24" s="418"/>
      <c r="LLW24" s="418"/>
      <c r="LLX24" s="418"/>
      <c r="LLY24" s="418"/>
      <c r="LLZ24" s="418"/>
      <c r="LMA24" s="418"/>
      <c r="LMB24" s="418"/>
      <c r="LMC24" s="418"/>
      <c r="LMD24" s="418"/>
      <c r="LME24" s="418"/>
      <c r="LMF24" s="418"/>
      <c r="LMG24" s="418"/>
      <c r="LMH24" s="418"/>
      <c r="LMI24" s="418"/>
      <c r="LMJ24" s="418"/>
      <c r="LMK24" s="418"/>
      <c r="LML24" s="418"/>
      <c r="LMM24" s="418"/>
      <c r="LMN24" s="418"/>
      <c r="LMO24" s="418"/>
      <c r="LMP24" s="418"/>
      <c r="LMQ24" s="418"/>
      <c r="LMR24" s="418"/>
      <c r="LMS24" s="418"/>
      <c r="LMT24" s="418"/>
      <c r="LMU24" s="418"/>
      <c r="LMV24" s="418"/>
      <c r="LMW24" s="418"/>
      <c r="LMX24" s="418"/>
      <c r="LMY24" s="418"/>
      <c r="LMZ24" s="418"/>
      <c r="LNA24" s="418"/>
      <c r="LNB24" s="418"/>
      <c r="LNC24" s="418"/>
      <c r="LND24" s="418"/>
      <c r="LNE24" s="418"/>
      <c r="LNF24" s="418"/>
      <c r="LNG24" s="418"/>
      <c r="LNH24" s="418"/>
      <c r="LNI24" s="418"/>
      <c r="LNJ24" s="418"/>
      <c r="LNK24" s="418"/>
      <c r="LNL24" s="418"/>
      <c r="LNM24" s="418"/>
      <c r="LNN24" s="418"/>
      <c r="LNO24" s="418"/>
      <c r="LNP24" s="418"/>
      <c r="LNQ24" s="418"/>
      <c r="LNR24" s="418"/>
      <c r="LNS24" s="418"/>
      <c r="LNT24" s="418"/>
      <c r="LNU24" s="418"/>
      <c r="LNV24" s="418"/>
      <c r="LNW24" s="418"/>
      <c r="LNX24" s="418"/>
      <c r="LNY24" s="418"/>
      <c r="LNZ24" s="418"/>
      <c r="LOA24" s="418"/>
      <c r="LOB24" s="418"/>
      <c r="LOC24" s="418"/>
      <c r="LOD24" s="418"/>
      <c r="LOE24" s="418"/>
      <c r="LOF24" s="418"/>
      <c r="LOG24" s="418"/>
      <c r="LOH24" s="418"/>
      <c r="LOI24" s="418"/>
      <c r="LOJ24" s="418"/>
      <c r="LOK24" s="418"/>
      <c r="LOL24" s="418"/>
      <c r="LOM24" s="418"/>
      <c r="LON24" s="418"/>
      <c r="LOO24" s="418"/>
      <c r="LOP24" s="418"/>
      <c r="LOQ24" s="418"/>
      <c r="LOR24" s="418"/>
      <c r="LOS24" s="418"/>
      <c r="LOT24" s="418"/>
      <c r="LOU24" s="418"/>
      <c r="LOV24" s="418"/>
      <c r="LOW24" s="418"/>
      <c r="LOX24" s="418"/>
      <c r="LOY24" s="418"/>
      <c r="LOZ24" s="418"/>
      <c r="LPA24" s="418"/>
      <c r="LPB24" s="418"/>
      <c r="LPC24" s="418"/>
      <c r="LPD24" s="418"/>
      <c r="LPE24" s="418"/>
      <c r="LPF24" s="418"/>
      <c r="LPG24" s="418"/>
      <c r="LPH24" s="418"/>
      <c r="LPI24" s="418"/>
      <c r="LPJ24" s="418"/>
      <c r="LPK24" s="418"/>
      <c r="LPL24" s="418"/>
      <c r="LPM24" s="418"/>
      <c r="LPN24" s="418"/>
      <c r="LPO24" s="418"/>
      <c r="LPP24" s="418"/>
      <c r="LPQ24" s="418"/>
      <c r="LPR24" s="418"/>
      <c r="LPS24" s="418"/>
      <c r="LPT24" s="418"/>
      <c r="LPU24" s="418"/>
      <c r="LPV24" s="418"/>
      <c r="LPW24" s="418"/>
      <c r="LPX24" s="418"/>
      <c r="LPY24" s="418"/>
      <c r="LPZ24" s="418"/>
      <c r="LQA24" s="418"/>
      <c r="LQB24" s="418"/>
      <c r="LQC24" s="418"/>
      <c r="LQD24" s="418"/>
      <c r="LQE24" s="418"/>
      <c r="LQF24" s="418"/>
      <c r="LQG24" s="418"/>
      <c r="LQH24" s="418"/>
      <c r="LQI24" s="418"/>
      <c r="LQJ24" s="418"/>
      <c r="LQK24" s="418"/>
      <c r="LQL24" s="418"/>
      <c r="LQM24" s="418"/>
      <c r="LQN24" s="418"/>
      <c r="LQO24" s="418"/>
      <c r="LQP24" s="418"/>
      <c r="LQQ24" s="418"/>
      <c r="LQR24" s="418"/>
      <c r="LQS24" s="418"/>
      <c r="LQT24" s="418"/>
      <c r="LQU24" s="418"/>
      <c r="LQV24" s="418"/>
      <c r="LQW24" s="418"/>
      <c r="LQX24" s="418"/>
      <c r="LQY24" s="418"/>
      <c r="LQZ24" s="418"/>
      <c r="LRA24" s="418"/>
      <c r="LRB24" s="418"/>
      <c r="LRC24" s="418"/>
      <c r="LRD24" s="418"/>
      <c r="LRE24" s="418"/>
      <c r="LRF24" s="418"/>
      <c r="LRG24" s="418"/>
      <c r="LRH24" s="418"/>
      <c r="LRI24" s="418"/>
      <c r="LRJ24" s="418"/>
      <c r="LRK24" s="418"/>
      <c r="LRL24" s="418"/>
      <c r="LRM24" s="418"/>
      <c r="LRN24" s="418"/>
      <c r="LRO24" s="418"/>
      <c r="LRP24" s="418"/>
      <c r="LRQ24" s="418"/>
      <c r="LRR24" s="418"/>
      <c r="LRS24" s="418"/>
      <c r="LRT24" s="418"/>
      <c r="LRU24" s="418"/>
      <c r="LRV24" s="418"/>
      <c r="LRW24" s="418"/>
      <c r="LRX24" s="418"/>
      <c r="LRY24" s="418"/>
      <c r="LRZ24" s="418"/>
      <c r="LSA24" s="418"/>
      <c r="LSB24" s="418"/>
      <c r="LSC24" s="418"/>
      <c r="LSD24" s="418"/>
      <c r="LSE24" s="418"/>
      <c r="LSF24" s="418"/>
      <c r="LSG24" s="418"/>
      <c r="LSH24" s="418"/>
      <c r="LSI24" s="418"/>
      <c r="LSJ24" s="418"/>
      <c r="LSK24" s="418"/>
      <c r="LSL24" s="418"/>
      <c r="LSM24" s="418"/>
      <c r="LSN24" s="418"/>
      <c r="LSO24" s="418"/>
      <c r="LSP24" s="418"/>
      <c r="LSQ24" s="418"/>
      <c r="LSR24" s="418"/>
      <c r="LSS24" s="418"/>
      <c r="LST24" s="418"/>
      <c r="LSU24" s="418"/>
      <c r="LSV24" s="418"/>
      <c r="LSW24" s="418"/>
      <c r="LSX24" s="418"/>
      <c r="LSY24" s="418"/>
      <c r="LSZ24" s="418"/>
      <c r="LTA24" s="418"/>
      <c r="LTB24" s="418"/>
      <c r="LTC24" s="418"/>
      <c r="LTD24" s="418"/>
      <c r="LTE24" s="418"/>
      <c r="LTF24" s="418"/>
      <c r="LTG24" s="418"/>
      <c r="LTH24" s="418"/>
      <c r="LTI24" s="418"/>
      <c r="LTJ24" s="418"/>
      <c r="LTK24" s="418"/>
      <c r="LTL24" s="418"/>
      <c r="LTM24" s="418"/>
      <c r="LTN24" s="418"/>
      <c r="LTO24" s="418"/>
      <c r="LTP24" s="418"/>
      <c r="LTQ24" s="418"/>
      <c r="LTR24" s="418"/>
      <c r="LTS24" s="418"/>
      <c r="LTT24" s="418"/>
      <c r="LTU24" s="418"/>
      <c r="LTV24" s="418"/>
      <c r="LTW24" s="418"/>
      <c r="LTX24" s="418"/>
      <c r="LTY24" s="418"/>
      <c r="LTZ24" s="418"/>
      <c r="LUA24" s="418"/>
      <c r="LUB24" s="418"/>
      <c r="LUC24" s="418"/>
      <c r="LUD24" s="418"/>
      <c r="LUE24" s="418"/>
      <c r="LUF24" s="418"/>
      <c r="LUG24" s="418"/>
      <c r="LUH24" s="418"/>
      <c r="LUI24" s="418"/>
      <c r="LUJ24" s="418"/>
      <c r="LUK24" s="418"/>
      <c r="LUL24" s="418"/>
      <c r="LUM24" s="418"/>
      <c r="LUN24" s="418"/>
      <c r="LUO24" s="418"/>
      <c r="LUP24" s="418"/>
      <c r="LUQ24" s="418"/>
      <c r="LUR24" s="418"/>
      <c r="LUS24" s="418"/>
      <c r="LUT24" s="418"/>
      <c r="LUU24" s="418"/>
      <c r="LUV24" s="418"/>
      <c r="LUW24" s="418"/>
      <c r="LUX24" s="418"/>
      <c r="LUY24" s="418"/>
      <c r="LUZ24" s="418"/>
      <c r="LVA24" s="418"/>
      <c r="LVB24" s="418"/>
      <c r="LVC24" s="418"/>
      <c r="LVD24" s="418"/>
      <c r="LVE24" s="418"/>
      <c r="LVF24" s="418"/>
      <c r="LVG24" s="418"/>
      <c r="LVH24" s="418"/>
      <c r="LVI24" s="418"/>
      <c r="LVJ24" s="418"/>
      <c r="LVK24" s="418"/>
      <c r="LVL24" s="418"/>
      <c r="LVM24" s="418"/>
      <c r="LVN24" s="418"/>
      <c r="LVO24" s="418"/>
      <c r="LVP24" s="418"/>
      <c r="LVQ24" s="418"/>
      <c r="LVR24" s="418"/>
      <c r="LVS24" s="418"/>
      <c r="LVT24" s="418"/>
      <c r="LVU24" s="418"/>
      <c r="LVV24" s="418"/>
      <c r="LVW24" s="418"/>
      <c r="LVX24" s="418"/>
      <c r="LVY24" s="418"/>
      <c r="LVZ24" s="418"/>
      <c r="LWA24" s="418"/>
      <c r="LWB24" s="418"/>
      <c r="LWC24" s="418"/>
      <c r="LWD24" s="418"/>
      <c r="LWE24" s="418"/>
      <c r="LWF24" s="418"/>
      <c r="LWG24" s="418"/>
      <c r="LWH24" s="418"/>
      <c r="LWI24" s="418"/>
      <c r="LWJ24" s="418"/>
      <c r="LWK24" s="418"/>
      <c r="LWL24" s="418"/>
      <c r="LWM24" s="418"/>
      <c r="LWN24" s="418"/>
      <c r="LWO24" s="418"/>
      <c r="LWP24" s="418"/>
      <c r="LWQ24" s="418"/>
      <c r="LWR24" s="418"/>
      <c r="LWS24" s="418"/>
      <c r="LWT24" s="418"/>
      <c r="LWU24" s="418"/>
      <c r="LWV24" s="418"/>
      <c r="LWW24" s="418"/>
      <c r="LWX24" s="418"/>
      <c r="LWY24" s="418"/>
      <c r="LWZ24" s="418"/>
      <c r="LXA24" s="418"/>
      <c r="LXB24" s="418"/>
      <c r="LXC24" s="418"/>
      <c r="LXD24" s="418"/>
      <c r="LXE24" s="418"/>
      <c r="LXF24" s="418"/>
      <c r="LXG24" s="418"/>
      <c r="LXH24" s="418"/>
      <c r="LXI24" s="418"/>
      <c r="LXJ24" s="418"/>
      <c r="LXK24" s="418"/>
      <c r="LXL24" s="418"/>
      <c r="LXM24" s="418"/>
      <c r="LXN24" s="418"/>
      <c r="LXO24" s="418"/>
      <c r="LXP24" s="418"/>
      <c r="LXQ24" s="418"/>
      <c r="LXR24" s="418"/>
      <c r="LXS24" s="418"/>
      <c r="LXT24" s="418"/>
      <c r="LXU24" s="418"/>
      <c r="LXV24" s="418"/>
      <c r="LXW24" s="418"/>
      <c r="LXX24" s="418"/>
      <c r="LXY24" s="418"/>
      <c r="LXZ24" s="418"/>
      <c r="LYA24" s="418"/>
      <c r="LYB24" s="418"/>
      <c r="LYC24" s="418"/>
      <c r="LYD24" s="418"/>
      <c r="LYE24" s="418"/>
      <c r="LYF24" s="418"/>
      <c r="LYG24" s="418"/>
      <c r="LYH24" s="418"/>
      <c r="LYI24" s="418"/>
      <c r="LYJ24" s="418"/>
      <c r="LYK24" s="418"/>
      <c r="LYL24" s="418"/>
      <c r="LYM24" s="418"/>
      <c r="LYN24" s="418"/>
      <c r="LYO24" s="418"/>
      <c r="LYP24" s="418"/>
      <c r="LYQ24" s="418"/>
      <c r="LYR24" s="418"/>
      <c r="LYS24" s="418"/>
      <c r="LYT24" s="418"/>
      <c r="LYU24" s="418"/>
      <c r="LYV24" s="418"/>
      <c r="LYW24" s="418"/>
      <c r="LYX24" s="418"/>
      <c r="LYY24" s="418"/>
      <c r="LYZ24" s="418"/>
      <c r="LZA24" s="418"/>
      <c r="LZB24" s="418"/>
      <c r="LZC24" s="418"/>
      <c r="LZD24" s="418"/>
      <c r="LZE24" s="418"/>
      <c r="LZF24" s="418"/>
      <c r="LZG24" s="418"/>
      <c r="LZH24" s="418"/>
      <c r="LZI24" s="418"/>
      <c r="LZJ24" s="418"/>
      <c r="LZK24" s="418"/>
      <c r="LZL24" s="418"/>
      <c r="LZM24" s="418"/>
      <c r="LZN24" s="418"/>
      <c r="LZO24" s="418"/>
      <c r="LZP24" s="418"/>
      <c r="LZQ24" s="418"/>
      <c r="LZR24" s="418"/>
      <c r="LZS24" s="418"/>
      <c r="LZT24" s="418"/>
      <c r="LZU24" s="418"/>
      <c r="LZV24" s="418"/>
      <c r="LZW24" s="418"/>
      <c r="LZX24" s="418"/>
      <c r="LZY24" s="418"/>
      <c r="LZZ24" s="418"/>
      <c r="MAA24" s="418"/>
      <c r="MAB24" s="418"/>
      <c r="MAC24" s="418"/>
      <c r="MAD24" s="418"/>
      <c r="MAE24" s="418"/>
      <c r="MAF24" s="418"/>
      <c r="MAG24" s="418"/>
      <c r="MAH24" s="418"/>
      <c r="MAI24" s="418"/>
      <c r="MAJ24" s="418"/>
      <c r="MAK24" s="418"/>
      <c r="MAL24" s="418"/>
      <c r="MAM24" s="418"/>
      <c r="MAN24" s="418"/>
      <c r="MAO24" s="418"/>
      <c r="MAP24" s="418"/>
      <c r="MAQ24" s="418"/>
      <c r="MAR24" s="418"/>
      <c r="MAS24" s="418"/>
      <c r="MAT24" s="418"/>
      <c r="MAU24" s="418"/>
      <c r="MAV24" s="418"/>
      <c r="MAW24" s="418"/>
      <c r="MAX24" s="418"/>
      <c r="MAY24" s="418"/>
      <c r="MAZ24" s="418"/>
      <c r="MBA24" s="418"/>
      <c r="MBB24" s="418"/>
      <c r="MBC24" s="418"/>
      <c r="MBD24" s="418"/>
      <c r="MBE24" s="418"/>
      <c r="MBF24" s="418"/>
      <c r="MBG24" s="418"/>
      <c r="MBH24" s="418"/>
      <c r="MBI24" s="418"/>
      <c r="MBJ24" s="418"/>
      <c r="MBK24" s="418"/>
      <c r="MBL24" s="418"/>
      <c r="MBM24" s="418"/>
      <c r="MBN24" s="418"/>
      <c r="MBO24" s="418"/>
      <c r="MBP24" s="418"/>
      <c r="MBQ24" s="418"/>
      <c r="MBR24" s="418"/>
      <c r="MBS24" s="418"/>
      <c r="MBT24" s="418"/>
      <c r="MBU24" s="418"/>
      <c r="MBV24" s="418"/>
      <c r="MBW24" s="418"/>
      <c r="MBX24" s="418"/>
      <c r="MBY24" s="418"/>
      <c r="MBZ24" s="418"/>
      <c r="MCA24" s="418"/>
      <c r="MCB24" s="418"/>
      <c r="MCC24" s="418"/>
      <c r="MCD24" s="418"/>
      <c r="MCE24" s="418"/>
      <c r="MCF24" s="418"/>
      <c r="MCG24" s="418"/>
      <c r="MCH24" s="418"/>
      <c r="MCI24" s="418"/>
      <c r="MCJ24" s="418"/>
      <c r="MCK24" s="418"/>
      <c r="MCL24" s="418"/>
      <c r="MCM24" s="418"/>
      <c r="MCN24" s="418"/>
      <c r="MCO24" s="418"/>
      <c r="MCP24" s="418"/>
      <c r="MCQ24" s="418"/>
      <c r="MCR24" s="418"/>
      <c r="MCS24" s="418"/>
      <c r="MCT24" s="418"/>
      <c r="MCU24" s="418"/>
      <c r="MCV24" s="418"/>
      <c r="MCW24" s="418"/>
      <c r="MCX24" s="418"/>
      <c r="MCY24" s="418"/>
      <c r="MCZ24" s="418"/>
      <c r="MDA24" s="418"/>
      <c r="MDB24" s="418"/>
      <c r="MDC24" s="418"/>
      <c r="MDD24" s="418"/>
      <c r="MDE24" s="418"/>
      <c r="MDF24" s="418"/>
      <c r="MDG24" s="418"/>
      <c r="MDH24" s="418"/>
      <c r="MDI24" s="418"/>
      <c r="MDJ24" s="418"/>
      <c r="MDK24" s="418"/>
      <c r="MDL24" s="418"/>
      <c r="MDM24" s="418"/>
      <c r="MDN24" s="418"/>
      <c r="MDO24" s="418"/>
      <c r="MDP24" s="418"/>
      <c r="MDQ24" s="418"/>
      <c r="MDR24" s="418"/>
      <c r="MDS24" s="418"/>
      <c r="MDT24" s="418"/>
      <c r="MDU24" s="418"/>
      <c r="MDV24" s="418"/>
      <c r="MDW24" s="418"/>
      <c r="MDX24" s="418"/>
      <c r="MDY24" s="418"/>
      <c r="MDZ24" s="418"/>
      <c r="MEA24" s="418"/>
      <c r="MEB24" s="418"/>
      <c r="MEC24" s="418"/>
      <c r="MED24" s="418"/>
      <c r="MEE24" s="418"/>
      <c r="MEF24" s="418"/>
      <c r="MEG24" s="418"/>
      <c r="MEH24" s="418"/>
      <c r="MEI24" s="418"/>
      <c r="MEJ24" s="418"/>
      <c r="MEK24" s="418"/>
      <c r="MEL24" s="418"/>
      <c r="MEM24" s="418"/>
      <c r="MEN24" s="418"/>
      <c r="MEO24" s="418"/>
      <c r="MEP24" s="418"/>
      <c r="MEQ24" s="418"/>
      <c r="MER24" s="418"/>
      <c r="MES24" s="418"/>
      <c r="MET24" s="418"/>
      <c r="MEU24" s="418"/>
      <c r="MEV24" s="418"/>
      <c r="MEW24" s="418"/>
      <c r="MEX24" s="418"/>
      <c r="MEY24" s="418"/>
      <c r="MEZ24" s="418"/>
      <c r="MFA24" s="418"/>
      <c r="MFB24" s="418"/>
      <c r="MFC24" s="418"/>
      <c r="MFD24" s="418"/>
      <c r="MFE24" s="418"/>
      <c r="MFF24" s="418"/>
      <c r="MFG24" s="418"/>
      <c r="MFH24" s="418"/>
      <c r="MFI24" s="418"/>
      <c r="MFJ24" s="418"/>
      <c r="MFK24" s="418"/>
      <c r="MFL24" s="418"/>
      <c r="MFM24" s="418"/>
      <c r="MFN24" s="418"/>
      <c r="MFO24" s="418"/>
      <c r="MFP24" s="418"/>
      <c r="MFQ24" s="418"/>
      <c r="MFR24" s="418"/>
      <c r="MFS24" s="418"/>
      <c r="MFT24" s="418"/>
      <c r="MFU24" s="418"/>
      <c r="MFV24" s="418"/>
      <c r="MFW24" s="418"/>
      <c r="MFX24" s="418"/>
      <c r="MFY24" s="418"/>
      <c r="MFZ24" s="418"/>
      <c r="MGA24" s="418"/>
      <c r="MGB24" s="418"/>
      <c r="MGC24" s="418"/>
      <c r="MGD24" s="418"/>
      <c r="MGE24" s="418"/>
      <c r="MGF24" s="418"/>
      <c r="MGG24" s="418"/>
      <c r="MGH24" s="418"/>
      <c r="MGI24" s="418"/>
      <c r="MGJ24" s="418"/>
      <c r="MGK24" s="418"/>
      <c r="MGL24" s="418"/>
      <c r="MGM24" s="418"/>
      <c r="MGN24" s="418"/>
      <c r="MGO24" s="418"/>
      <c r="MGP24" s="418"/>
      <c r="MGQ24" s="418"/>
      <c r="MGR24" s="418"/>
      <c r="MGS24" s="418"/>
      <c r="MGT24" s="418"/>
      <c r="MGU24" s="418"/>
      <c r="MGV24" s="418"/>
      <c r="MGW24" s="418"/>
      <c r="MGX24" s="418"/>
      <c r="MGY24" s="418"/>
      <c r="MGZ24" s="418"/>
      <c r="MHA24" s="418"/>
      <c r="MHB24" s="418"/>
      <c r="MHC24" s="418"/>
      <c r="MHD24" s="418"/>
      <c r="MHE24" s="418"/>
      <c r="MHF24" s="418"/>
      <c r="MHG24" s="418"/>
      <c r="MHH24" s="418"/>
      <c r="MHI24" s="418"/>
      <c r="MHJ24" s="418"/>
      <c r="MHK24" s="418"/>
      <c r="MHL24" s="418"/>
      <c r="MHM24" s="418"/>
      <c r="MHN24" s="418"/>
      <c r="MHO24" s="418"/>
      <c r="MHP24" s="418"/>
      <c r="MHQ24" s="418"/>
      <c r="MHR24" s="418"/>
      <c r="MHS24" s="418"/>
      <c r="MHT24" s="418"/>
      <c r="MHU24" s="418"/>
      <c r="MHV24" s="418"/>
      <c r="MHW24" s="418"/>
      <c r="MHX24" s="418"/>
      <c r="MHY24" s="418"/>
      <c r="MHZ24" s="418"/>
      <c r="MIA24" s="418"/>
      <c r="MIB24" s="418"/>
      <c r="MIC24" s="418"/>
      <c r="MID24" s="418"/>
      <c r="MIE24" s="418"/>
      <c r="MIF24" s="418"/>
      <c r="MIG24" s="418"/>
      <c r="MIH24" s="418"/>
      <c r="MII24" s="418"/>
      <c r="MIJ24" s="418"/>
      <c r="MIK24" s="418"/>
      <c r="MIL24" s="418"/>
      <c r="MIM24" s="418"/>
      <c r="MIN24" s="418"/>
      <c r="MIO24" s="418"/>
      <c r="MIP24" s="418"/>
      <c r="MIQ24" s="418"/>
      <c r="MIR24" s="418"/>
      <c r="MIS24" s="418"/>
      <c r="MIT24" s="418"/>
      <c r="MIU24" s="418"/>
      <c r="MIV24" s="418"/>
      <c r="MIW24" s="418"/>
      <c r="MIX24" s="418"/>
      <c r="MIY24" s="418"/>
      <c r="MIZ24" s="418"/>
      <c r="MJA24" s="418"/>
      <c r="MJB24" s="418"/>
      <c r="MJC24" s="418"/>
      <c r="MJD24" s="418"/>
      <c r="MJE24" s="418"/>
      <c r="MJF24" s="418"/>
      <c r="MJG24" s="418"/>
      <c r="MJH24" s="418"/>
      <c r="MJI24" s="418"/>
      <c r="MJJ24" s="418"/>
      <c r="MJK24" s="418"/>
      <c r="MJL24" s="418"/>
      <c r="MJM24" s="418"/>
      <c r="MJN24" s="418"/>
      <c r="MJO24" s="418"/>
      <c r="MJP24" s="418"/>
      <c r="MJQ24" s="418"/>
      <c r="MJR24" s="418"/>
      <c r="MJS24" s="418"/>
      <c r="MJT24" s="418"/>
      <c r="MJU24" s="418"/>
      <c r="MJV24" s="418"/>
      <c r="MJW24" s="418"/>
      <c r="MJX24" s="418"/>
      <c r="MJY24" s="418"/>
      <c r="MJZ24" s="418"/>
      <c r="MKA24" s="418"/>
      <c r="MKB24" s="418"/>
      <c r="MKC24" s="418"/>
      <c r="MKD24" s="418"/>
      <c r="MKE24" s="418"/>
      <c r="MKF24" s="418"/>
      <c r="MKG24" s="418"/>
      <c r="MKH24" s="418"/>
      <c r="MKI24" s="418"/>
      <c r="MKJ24" s="418"/>
      <c r="MKK24" s="418"/>
      <c r="MKL24" s="418"/>
      <c r="MKM24" s="418"/>
      <c r="MKN24" s="418"/>
      <c r="MKO24" s="418"/>
      <c r="MKP24" s="418"/>
      <c r="MKQ24" s="418"/>
      <c r="MKR24" s="418"/>
      <c r="MKS24" s="418"/>
      <c r="MKT24" s="418"/>
      <c r="MKU24" s="418"/>
      <c r="MKV24" s="418"/>
      <c r="MKW24" s="418"/>
      <c r="MKX24" s="418"/>
      <c r="MKY24" s="418"/>
      <c r="MKZ24" s="418"/>
      <c r="MLA24" s="418"/>
      <c r="MLB24" s="418"/>
      <c r="MLC24" s="418"/>
      <c r="MLD24" s="418"/>
      <c r="MLE24" s="418"/>
      <c r="MLF24" s="418"/>
      <c r="MLG24" s="418"/>
      <c r="MLH24" s="418"/>
      <c r="MLI24" s="418"/>
      <c r="MLJ24" s="418"/>
      <c r="MLK24" s="418"/>
      <c r="MLL24" s="418"/>
      <c r="MLM24" s="418"/>
      <c r="MLN24" s="418"/>
      <c r="MLO24" s="418"/>
      <c r="MLP24" s="418"/>
      <c r="MLQ24" s="418"/>
      <c r="MLR24" s="418"/>
      <c r="MLS24" s="418"/>
      <c r="MLT24" s="418"/>
      <c r="MLU24" s="418"/>
      <c r="MLV24" s="418"/>
      <c r="MLW24" s="418"/>
      <c r="MLX24" s="418"/>
      <c r="MLY24" s="418"/>
      <c r="MLZ24" s="418"/>
      <c r="MMA24" s="418"/>
      <c r="MMB24" s="418"/>
      <c r="MMC24" s="418"/>
      <c r="MMD24" s="418"/>
      <c r="MME24" s="418"/>
      <c r="MMF24" s="418"/>
      <c r="MMG24" s="418"/>
      <c r="MMH24" s="418"/>
      <c r="MMI24" s="418"/>
      <c r="MMJ24" s="418"/>
      <c r="MMK24" s="418"/>
      <c r="MML24" s="418"/>
      <c r="MMM24" s="418"/>
      <c r="MMN24" s="418"/>
      <c r="MMO24" s="418"/>
      <c r="MMP24" s="418"/>
      <c r="MMQ24" s="418"/>
      <c r="MMR24" s="418"/>
      <c r="MMS24" s="418"/>
      <c r="MMT24" s="418"/>
      <c r="MMU24" s="418"/>
      <c r="MMV24" s="418"/>
      <c r="MMW24" s="418"/>
      <c r="MMX24" s="418"/>
      <c r="MMY24" s="418"/>
      <c r="MMZ24" s="418"/>
      <c r="MNA24" s="418"/>
      <c r="MNB24" s="418"/>
      <c r="MNC24" s="418"/>
      <c r="MND24" s="418"/>
      <c r="MNE24" s="418"/>
      <c r="MNF24" s="418"/>
      <c r="MNG24" s="418"/>
      <c r="MNH24" s="418"/>
      <c r="MNI24" s="418"/>
      <c r="MNJ24" s="418"/>
      <c r="MNK24" s="418"/>
      <c r="MNL24" s="418"/>
      <c r="MNM24" s="418"/>
      <c r="MNN24" s="418"/>
      <c r="MNO24" s="418"/>
      <c r="MNP24" s="418"/>
      <c r="MNQ24" s="418"/>
      <c r="MNR24" s="418"/>
      <c r="MNS24" s="418"/>
      <c r="MNT24" s="418"/>
      <c r="MNU24" s="418"/>
      <c r="MNV24" s="418"/>
      <c r="MNW24" s="418"/>
      <c r="MNX24" s="418"/>
      <c r="MNY24" s="418"/>
      <c r="MNZ24" s="418"/>
      <c r="MOA24" s="418"/>
      <c r="MOB24" s="418"/>
      <c r="MOC24" s="418"/>
      <c r="MOD24" s="418"/>
      <c r="MOE24" s="418"/>
      <c r="MOF24" s="418"/>
      <c r="MOG24" s="418"/>
      <c r="MOH24" s="418"/>
      <c r="MOI24" s="418"/>
      <c r="MOJ24" s="418"/>
      <c r="MOK24" s="418"/>
      <c r="MOL24" s="418"/>
      <c r="MOM24" s="418"/>
      <c r="MON24" s="418"/>
      <c r="MOO24" s="418"/>
      <c r="MOP24" s="418"/>
      <c r="MOQ24" s="418"/>
      <c r="MOR24" s="418"/>
      <c r="MOS24" s="418"/>
      <c r="MOT24" s="418"/>
      <c r="MOU24" s="418"/>
      <c r="MOV24" s="418"/>
      <c r="MOW24" s="418"/>
      <c r="MOX24" s="418"/>
      <c r="MOY24" s="418"/>
      <c r="MOZ24" s="418"/>
      <c r="MPA24" s="418"/>
      <c r="MPB24" s="418"/>
      <c r="MPC24" s="418"/>
      <c r="MPD24" s="418"/>
      <c r="MPE24" s="418"/>
      <c r="MPF24" s="418"/>
      <c r="MPG24" s="418"/>
      <c r="MPH24" s="418"/>
      <c r="MPI24" s="418"/>
      <c r="MPJ24" s="418"/>
      <c r="MPK24" s="418"/>
      <c r="MPL24" s="418"/>
      <c r="MPM24" s="418"/>
      <c r="MPN24" s="418"/>
      <c r="MPO24" s="418"/>
      <c r="MPP24" s="418"/>
      <c r="MPQ24" s="418"/>
      <c r="MPR24" s="418"/>
      <c r="MPS24" s="418"/>
      <c r="MPT24" s="418"/>
      <c r="MPU24" s="418"/>
      <c r="MPV24" s="418"/>
      <c r="MPW24" s="418"/>
      <c r="MPX24" s="418"/>
      <c r="MPY24" s="418"/>
      <c r="MPZ24" s="418"/>
      <c r="MQA24" s="418"/>
      <c r="MQB24" s="418"/>
      <c r="MQC24" s="418"/>
      <c r="MQD24" s="418"/>
      <c r="MQE24" s="418"/>
      <c r="MQF24" s="418"/>
      <c r="MQG24" s="418"/>
      <c r="MQH24" s="418"/>
      <c r="MQI24" s="418"/>
      <c r="MQJ24" s="418"/>
      <c r="MQK24" s="418"/>
      <c r="MQL24" s="418"/>
      <c r="MQM24" s="418"/>
      <c r="MQN24" s="418"/>
      <c r="MQO24" s="418"/>
      <c r="MQP24" s="418"/>
      <c r="MQQ24" s="418"/>
      <c r="MQR24" s="418"/>
      <c r="MQS24" s="418"/>
      <c r="MQT24" s="418"/>
      <c r="MQU24" s="418"/>
      <c r="MQV24" s="418"/>
      <c r="MQW24" s="418"/>
      <c r="MQX24" s="418"/>
      <c r="MQY24" s="418"/>
      <c r="MQZ24" s="418"/>
      <c r="MRA24" s="418"/>
      <c r="MRB24" s="418"/>
      <c r="MRC24" s="418"/>
      <c r="MRD24" s="418"/>
      <c r="MRE24" s="418"/>
      <c r="MRF24" s="418"/>
      <c r="MRG24" s="418"/>
      <c r="MRH24" s="418"/>
      <c r="MRI24" s="418"/>
      <c r="MRJ24" s="418"/>
      <c r="MRK24" s="418"/>
      <c r="MRL24" s="418"/>
      <c r="MRM24" s="418"/>
      <c r="MRN24" s="418"/>
      <c r="MRO24" s="418"/>
      <c r="MRP24" s="418"/>
      <c r="MRQ24" s="418"/>
      <c r="MRR24" s="418"/>
      <c r="MRS24" s="418"/>
      <c r="MRT24" s="418"/>
      <c r="MRU24" s="418"/>
      <c r="MRV24" s="418"/>
      <c r="MRW24" s="418"/>
      <c r="MRX24" s="418"/>
      <c r="MRY24" s="418"/>
      <c r="MRZ24" s="418"/>
      <c r="MSA24" s="418"/>
      <c r="MSB24" s="418"/>
      <c r="MSC24" s="418"/>
      <c r="MSD24" s="418"/>
      <c r="MSE24" s="418"/>
      <c r="MSF24" s="418"/>
      <c r="MSG24" s="418"/>
      <c r="MSH24" s="418"/>
      <c r="MSI24" s="418"/>
      <c r="MSJ24" s="418"/>
      <c r="MSK24" s="418"/>
      <c r="MSL24" s="418"/>
      <c r="MSM24" s="418"/>
      <c r="MSN24" s="418"/>
      <c r="MSO24" s="418"/>
      <c r="MSP24" s="418"/>
      <c r="MSQ24" s="418"/>
      <c r="MSR24" s="418"/>
      <c r="MSS24" s="418"/>
      <c r="MST24" s="418"/>
      <c r="MSU24" s="418"/>
      <c r="MSV24" s="418"/>
      <c r="MSW24" s="418"/>
      <c r="MSX24" s="418"/>
      <c r="MSY24" s="418"/>
      <c r="MSZ24" s="418"/>
      <c r="MTA24" s="418"/>
      <c r="MTB24" s="418"/>
      <c r="MTC24" s="418"/>
      <c r="MTD24" s="418"/>
      <c r="MTE24" s="418"/>
      <c r="MTF24" s="418"/>
      <c r="MTG24" s="418"/>
      <c r="MTH24" s="418"/>
      <c r="MTI24" s="418"/>
      <c r="MTJ24" s="418"/>
      <c r="MTK24" s="418"/>
      <c r="MTL24" s="418"/>
      <c r="MTM24" s="418"/>
      <c r="MTN24" s="418"/>
      <c r="MTO24" s="418"/>
      <c r="MTP24" s="418"/>
      <c r="MTQ24" s="418"/>
      <c r="MTR24" s="418"/>
      <c r="MTS24" s="418"/>
      <c r="MTT24" s="418"/>
      <c r="MTU24" s="418"/>
      <c r="MTV24" s="418"/>
      <c r="MTW24" s="418"/>
      <c r="MTX24" s="418"/>
      <c r="MTY24" s="418"/>
      <c r="MTZ24" s="418"/>
      <c r="MUA24" s="418"/>
      <c r="MUB24" s="418"/>
      <c r="MUC24" s="418"/>
      <c r="MUD24" s="418"/>
      <c r="MUE24" s="418"/>
      <c r="MUF24" s="418"/>
      <c r="MUG24" s="418"/>
      <c r="MUH24" s="418"/>
      <c r="MUI24" s="418"/>
      <c r="MUJ24" s="418"/>
      <c r="MUK24" s="418"/>
      <c r="MUL24" s="418"/>
      <c r="MUM24" s="418"/>
      <c r="MUN24" s="418"/>
      <c r="MUO24" s="418"/>
      <c r="MUP24" s="418"/>
      <c r="MUQ24" s="418"/>
      <c r="MUR24" s="418"/>
      <c r="MUS24" s="418"/>
      <c r="MUT24" s="418"/>
      <c r="MUU24" s="418"/>
      <c r="MUV24" s="418"/>
      <c r="MUW24" s="418"/>
      <c r="MUX24" s="418"/>
      <c r="MUY24" s="418"/>
      <c r="MUZ24" s="418"/>
      <c r="MVA24" s="418"/>
      <c r="MVB24" s="418"/>
      <c r="MVC24" s="418"/>
      <c r="MVD24" s="418"/>
      <c r="MVE24" s="418"/>
      <c r="MVF24" s="418"/>
      <c r="MVG24" s="418"/>
      <c r="MVH24" s="418"/>
      <c r="MVI24" s="418"/>
      <c r="MVJ24" s="418"/>
      <c r="MVK24" s="418"/>
      <c r="MVL24" s="418"/>
      <c r="MVM24" s="418"/>
      <c r="MVN24" s="418"/>
      <c r="MVO24" s="418"/>
      <c r="MVP24" s="418"/>
      <c r="MVQ24" s="418"/>
      <c r="MVR24" s="418"/>
      <c r="MVS24" s="418"/>
      <c r="MVT24" s="418"/>
      <c r="MVU24" s="418"/>
      <c r="MVV24" s="418"/>
      <c r="MVW24" s="418"/>
      <c r="MVX24" s="418"/>
      <c r="MVY24" s="418"/>
      <c r="MVZ24" s="418"/>
      <c r="MWA24" s="418"/>
      <c r="MWB24" s="418"/>
      <c r="MWC24" s="418"/>
      <c r="MWD24" s="418"/>
      <c r="MWE24" s="418"/>
      <c r="MWF24" s="418"/>
      <c r="MWG24" s="418"/>
      <c r="MWH24" s="418"/>
      <c r="MWI24" s="418"/>
      <c r="MWJ24" s="418"/>
      <c r="MWK24" s="418"/>
      <c r="MWL24" s="418"/>
      <c r="MWM24" s="418"/>
      <c r="MWN24" s="418"/>
      <c r="MWO24" s="418"/>
      <c r="MWP24" s="418"/>
      <c r="MWQ24" s="418"/>
      <c r="MWR24" s="418"/>
      <c r="MWS24" s="418"/>
      <c r="MWT24" s="418"/>
      <c r="MWU24" s="418"/>
      <c r="MWV24" s="418"/>
      <c r="MWW24" s="418"/>
      <c r="MWX24" s="418"/>
      <c r="MWY24" s="418"/>
      <c r="MWZ24" s="418"/>
      <c r="MXA24" s="418"/>
      <c r="MXB24" s="418"/>
      <c r="MXC24" s="418"/>
      <c r="MXD24" s="418"/>
      <c r="MXE24" s="418"/>
      <c r="MXF24" s="418"/>
      <c r="MXG24" s="418"/>
      <c r="MXH24" s="418"/>
      <c r="MXI24" s="418"/>
      <c r="MXJ24" s="418"/>
      <c r="MXK24" s="418"/>
      <c r="MXL24" s="418"/>
      <c r="MXM24" s="418"/>
      <c r="MXN24" s="418"/>
      <c r="MXO24" s="418"/>
      <c r="MXP24" s="418"/>
      <c r="MXQ24" s="418"/>
      <c r="MXR24" s="418"/>
      <c r="MXS24" s="418"/>
      <c r="MXT24" s="418"/>
      <c r="MXU24" s="418"/>
      <c r="MXV24" s="418"/>
      <c r="MXW24" s="418"/>
      <c r="MXX24" s="418"/>
      <c r="MXY24" s="418"/>
      <c r="MXZ24" s="418"/>
      <c r="MYA24" s="418"/>
      <c r="MYB24" s="418"/>
      <c r="MYC24" s="418"/>
      <c r="MYD24" s="418"/>
      <c r="MYE24" s="418"/>
      <c r="MYF24" s="418"/>
      <c r="MYG24" s="418"/>
      <c r="MYH24" s="418"/>
      <c r="MYI24" s="418"/>
      <c r="MYJ24" s="418"/>
      <c r="MYK24" s="418"/>
      <c r="MYL24" s="418"/>
      <c r="MYM24" s="418"/>
      <c r="MYN24" s="418"/>
      <c r="MYO24" s="418"/>
      <c r="MYP24" s="418"/>
      <c r="MYQ24" s="418"/>
      <c r="MYR24" s="418"/>
      <c r="MYS24" s="418"/>
      <c r="MYT24" s="418"/>
      <c r="MYU24" s="418"/>
      <c r="MYV24" s="418"/>
      <c r="MYW24" s="418"/>
      <c r="MYX24" s="418"/>
      <c r="MYY24" s="418"/>
      <c r="MYZ24" s="418"/>
      <c r="MZA24" s="418"/>
      <c r="MZB24" s="418"/>
      <c r="MZC24" s="418"/>
      <c r="MZD24" s="418"/>
      <c r="MZE24" s="418"/>
      <c r="MZF24" s="418"/>
      <c r="MZG24" s="418"/>
      <c r="MZH24" s="418"/>
      <c r="MZI24" s="418"/>
      <c r="MZJ24" s="418"/>
      <c r="MZK24" s="418"/>
      <c r="MZL24" s="418"/>
      <c r="MZM24" s="418"/>
      <c r="MZN24" s="418"/>
      <c r="MZO24" s="418"/>
      <c r="MZP24" s="418"/>
      <c r="MZQ24" s="418"/>
      <c r="MZR24" s="418"/>
      <c r="MZS24" s="418"/>
      <c r="MZT24" s="418"/>
      <c r="MZU24" s="418"/>
      <c r="MZV24" s="418"/>
      <c r="MZW24" s="418"/>
      <c r="MZX24" s="418"/>
      <c r="MZY24" s="418"/>
      <c r="MZZ24" s="418"/>
      <c r="NAA24" s="418"/>
      <c r="NAB24" s="418"/>
      <c r="NAC24" s="418"/>
      <c r="NAD24" s="418"/>
      <c r="NAE24" s="418"/>
      <c r="NAF24" s="418"/>
      <c r="NAG24" s="418"/>
      <c r="NAH24" s="418"/>
      <c r="NAI24" s="418"/>
      <c r="NAJ24" s="418"/>
      <c r="NAK24" s="418"/>
      <c r="NAL24" s="418"/>
      <c r="NAM24" s="418"/>
      <c r="NAN24" s="418"/>
      <c r="NAO24" s="418"/>
      <c r="NAP24" s="418"/>
      <c r="NAQ24" s="418"/>
      <c r="NAR24" s="418"/>
      <c r="NAS24" s="418"/>
      <c r="NAT24" s="418"/>
      <c r="NAU24" s="418"/>
      <c r="NAV24" s="418"/>
      <c r="NAW24" s="418"/>
      <c r="NAX24" s="418"/>
      <c r="NAY24" s="418"/>
      <c r="NAZ24" s="418"/>
      <c r="NBA24" s="418"/>
      <c r="NBB24" s="418"/>
      <c r="NBC24" s="418"/>
      <c r="NBD24" s="418"/>
      <c r="NBE24" s="418"/>
      <c r="NBF24" s="418"/>
      <c r="NBG24" s="418"/>
      <c r="NBH24" s="418"/>
      <c r="NBI24" s="418"/>
      <c r="NBJ24" s="418"/>
      <c r="NBK24" s="418"/>
      <c r="NBL24" s="418"/>
      <c r="NBM24" s="418"/>
      <c r="NBN24" s="418"/>
      <c r="NBO24" s="418"/>
      <c r="NBP24" s="418"/>
      <c r="NBQ24" s="418"/>
      <c r="NBR24" s="418"/>
      <c r="NBS24" s="418"/>
      <c r="NBT24" s="418"/>
      <c r="NBU24" s="418"/>
      <c r="NBV24" s="418"/>
      <c r="NBW24" s="418"/>
      <c r="NBX24" s="418"/>
      <c r="NBY24" s="418"/>
      <c r="NBZ24" s="418"/>
      <c r="NCA24" s="418"/>
      <c r="NCB24" s="418"/>
      <c r="NCC24" s="418"/>
      <c r="NCD24" s="418"/>
      <c r="NCE24" s="418"/>
      <c r="NCF24" s="418"/>
      <c r="NCG24" s="418"/>
      <c r="NCH24" s="418"/>
      <c r="NCI24" s="418"/>
      <c r="NCJ24" s="418"/>
      <c r="NCK24" s="418"/>
      <c r="NCL24" s="418"/>
      <c r="NCM24" s="418"/>
      <c r="NCN24" s="418"/>
      <c r="NCO24" s="418"/>
      <c r="NCP24" s="418"/>
      <c r="NCQ24" s="418"/>
      <c r="NCR24" s="418"/>
      <c r="NCS24" s="418"/>
      <c r="NCT24" s="418"/>
      <c r="NCU24" s="418"/>
      <c r="NCV24" s="418"/>
      <c r="NCW24" s="418"/>
      <c r="NCX24" s="418"/>
      <c r="NCY24" s="418"/>
      <c r="NCZ24" s="418"/>
      <c r="NDA24" s="418"/>
      <c r="NDB24" s="418"/>
      <c r="NDC24" s="418"/>
      <c r="NDD24" s="418"/>
      <c r="NDE24" s="418"/>
      <c r="NDF24" s="418"/>
      <c r="NDG24" s="418"/>
      <c r="NDH24" s="418"/>
      <c r="NDI24" s="418"/>
      <c r="NDJ24" s="418"/>
      <c r="NDK24" s="418"/>
      <c r="NDL24" s="418"/>
      <c r="NDM24" s="418"/>
      <c r="NDN24" s="418"/>
      <c r="NDO24" s="418"/>
      <c r="NDP24" s="418"/>
      <c r="NDQ24" s="418"/>
      <c r="NDR24" s="418"/>
      <c r="NDS24" s="418"/>
      <c r="NDT24" s="418"/>
      <c r="NDU24" s="418"/>
      <c r="NDV24" s="418"/>
      <c r="NDW24" s="418"/>
      <c r="NDX24" s="418"/>
      <c r="NDY24" s="418"/>
      <c r="NDZ24" s="418"/>
      <c r="NEA24" s="418"/>
      <c r="NEB24" s="418"/>
      <c r="NEC24" s="418"/>
      <c r="NED24" s="418"/>
      <c r="NEE24" s="418"/>
      <c r="NEF24" s="418"/>
      <c r="NEG24" s="418"/>
      <c r="NEH24" s="418"/>
      <c r="NEI24" s="418"/>
      <c r="NEJ24" s="418"/>
      <c r="NEK24" s="418"/>
      <c r="NEL24" s="418"/>
      <c r="NEM24" s="418"/>
      <c r="NEN24" s="418"/>
      <c r="NEO24" s="418"/>
      <c r="NEP24" s="418"/>
      <c r="NEQ24" s="418"/>
      <c r="NER24" s="418"/>
      <c r="NES24" s="418"/>
      <c r="NET24" s="418"/>
      <c r="NEU24" s="418"/>
      <c r="NEV24" s="418"/>
      <c r="NEW24" s="418"/>
      <c r="NEX24" s="418"/>
      <c r="NEY24" s="418"/>
      <c r="NEZ24" s="418"/>
      <c r="NFA24" s="418"/>
      <c r="NFB24" s="418"/>
      <c r="NFC24" s="418"/>
      <c r="NFD24" s="418"/>
      <c r="NFE24" s="418"/>
      <c r="NFF24" s="418"/>
      <c r="NFG24" s="418"/>
      <c r="NFH24" s="418"/>
      <c r="NFI24" s="418"/>
      <c r="NFJ24" s="418"/>
      <c r="NFK24" s="418"/>
      <c r="NFL24" s="418"/>
      <c r="NFM24" s="418"/>
      <c r="NFN24" s="418"/>
      <c r="NFO24" s="418"/>
      <c r="NFP24" s="418"/>
      <c r="NFQ24" s="418"/>
      <c r="NFR24" s="418"/>
      <c r="NFS24" s="418"/>
      <c r="NFT24" s="418"/>
      <c r="NFU24" s="418"/>
      <c r="NFV24" s="418"/>
      <c r="NFW24" s="418"/>
      <c r="NFX24" s="418"/>
      <c r="NFY24" s="418"/>
      <c r="NFZ24" s="418"/>
      <c r="NGA24" s="418"/>
      <c r="NGB24" s="418"/>
      <c r="NGC24" s="418"/>
      <c r="NGD24" s="418"/>
      <c r="NGE24" s="418"/>
      <c r="NGF24" s="418"/>
      <c r="NGG24" s="418"/>
      <c r="NGH24" s="418"/>
      <c r="NGI24" s="418"/>
      <c r="NGJ24" s="418"/>
      <c r="NGK24" s="418"/>
      <c r="NGL24" s="418"/>
      <c r="NGM24" s="418"/>
      <c r="NGN24" s="418"/>
      <c r="NGO24" s="418"/>
      <c r="NGP24" s="418"/>
      <c r="NGQ24" s="418"/>
      <c r="NGR24" s="418"/>
      <c r="NGS24" s="418"/>
      <c r="NGT24" s="418"/>
      <c r="NGU24" s="418"/>
      <c r="NGV24" s="418"/>
      <c r="NGW24" s="418"/>
      <c r="NGX24" s="418"/>
      <c r="NGY24" s="418"/>
      <c r="NGZ24" s="418"/>
      <c r="NHA24" s="418"/>
      <c r="NHB24" s="418"/>
      <c r="NHC24" s="418"/>
      <c r="NHD24" s="418"/>
      <c r="NHE24" s="418"/>
      <c r="NHF24" s="418"/>
      <c r="NHG24" s="418"/>
      <c r="NHH24" s="418"/>
      <c r="NHI24" s="418"/>
      <c r="NHJ24" s="418"/>
      <c r="NHK24" s="418"/>
      <c r="NHL24" s="418"/>
      <c r="NHM24" s="418"/>
      <c r="NHN24" s="418"/>
      <c r="NHO24" s="418"/>
      <c r="NHP24" s="418"/>
      <c r="NHQ24" s="418"/>
      <c r="NHR24" s="418"/>
      <c r="NHS24" s="418"/>
      <c r="NHT24" s="418"/>
      <c r="NHU24" s="418"/>
      <c r="NHV24" s="418"/>
      <c r="NHW24" s="418"/>
      <c r="NHX24" s="418"/>
      <c r="NHY24" s="418"/>
      <c r="NHZ24" s="418"/>
      <c r="NIA24" s="418"/>
      <c r="NIB24" s="418"/>
      <c r="NIC24" s="418"/>
      <c r="NID24" s="418"/>
      <c r="NIE24" s="418"/>
      <c r="NIF24" s="418"/>
      <c r="NIG24" s="418"/>
      <c r="NIH24" s="418"/>
      <c r="NII24" s="418"/>
      <c r="NIJ24" s="418"/>
      <c r="NIK24" s="418"/>
      <c r="NIL24" s="418"/>
      <c r="NIM24" s="418"/>
      <c r="NIN24" s="418"/>
      <c r="NIO24" s="418"/>
      <c r="NIP24" s="418"/>
      <c r="NIQ24" s="418"/>
      <c r="NIR24" s="418"/>
      <c r="NIS24" s="418"/>
      <c r="NIT24" s="418"/>
      <c r="NIU24" s="418"/>
      <c r="NIV24" s="418"/>
      <c r="NIW24" s="418"/>
      <c r="NIX24" s="418"/>
      <c r="NIY24" s="418"/>
      <c r="NIZ24" s="418"/>
      <c r="NJA24" s="418"/>
      <c r="NJB24" s="418"/>
      <c r="NJC24" s="418"/>
      <c r="NJD24" s="418"/>
      <c r="NJE24" s="418"/>
      <c r="NJF24" s="418"/>
      <c r="NJG24" s="418"/>
      <c r="NJH24" s="418"/>
      <c r="NJI24" s="418"/>
      <c r="NJJ24" s="418"/>
      <c r="NJK24" s="418"/>
      <c r="NJL24" s="418"/>
      <c r="NJM24" s="418"/>
      <c r="NJN24" s="418"/>
      <c r="NJO24" s="418"/>
      <c r="NJP24" s="418"/>
      <c r="NJQ24" s="418"/>
      <c r="NJR24" s="418"/>
      <c r="NJS24" s="418"/>
      <c r="NJT24" s="418"/>
      <c r="NJU24" s="418"/>
      <c r="NJV24" s="418"/>
      <c r="NJW24" s="418"/>
      <c r="NJX24" s="418"/>
      <c r="NJY24" s="418"/>
      <c r="NJZ24" s="418"/>
      <c r="NKA24" s="418"/>
      <c r="NKB24" s="418"/>
      <c r="NKC24" s="418"/>
      <c r="NKD24" s="418"/>
      <c r="NKE24" s="418"/>
      <c r="NKF24" s="418"/>
      <c r="NKG24" s="418"/>
      <c r="NKH24" s="418"/>
      <c r="NKI24" s="418"/>
      <c r="NKJ24" s="418"/>
      <c r="NKK24" s="418"/>
      <c r="NKL24" s="418"/>
      <c r="NKM24" s="418"/>
      <c r="NKN24" s="418"/>
      <c r="NKO24" s="418"/>
      <c r="NKP24" s="418"/>
      <c r="NKQ24" s="418"/>
      <c r="NKR24" s="418"/>
      <c r="NKS24" s="418"/>
      <c r="NKT24" s="418"/>
      <c r="NKU24" s="418"/>
      <c r="NKV24" s="418"/>
      <c r="NKW24" s="418"/>
      <c r="NKX24" s="418"/>
      <c r="NKY24" s="418"/>
      <c r="NKZ24" s="418"/>
      <c r="NLA24" s="418"/>
      <c r="NLB24" s="418"/>
      <c r="NLC24" s="418"/>
      <c r="NLD24" s="418"/>
      <c r="NLE24" s="418"/>
      <c r="NLF24" s="418"/>
      <c r="NLG24" s="418"/>
      <c r="NLH24" s="418"/>
      <c r="NLI24" s="418"/>
      <c r="NLJ24" s="418"/>
      <c r="NLK24" s="418"/>
      <c r="NLL24" s="418"/>
      <c r="NLM24" s="418"/>
      <c r="NLN24" s="418"/>
      <c r="NLO24" s="418"/>
      <c r="NLP24" s="418"/>
      <c r="NLQ24" s="418"/>
      <c r="NLR24" s="418"/>
      <c r="NLS24" s="418"/>
      <c r="NLT24" s="418"/>
      <c r="NLU24" s="418"/>
      <c r="NLV24" s="418"/>
      <c r="NLW24" s="418"/>
      <c r="NLX24" s="418"/>
      <c r="NLY24" s="418"/>
      <c r="NLZ24" s="418"/>
      <c r="NMA24" s="418"/>
      <c r="NMB24" s="418"/>
      <c r="NMC24" s="418"/>
      <c r="NMD24" s="418"/>
      <c r="NME24" s="418"/>
      <c r="NMF24" s="418"/>
      <c r="NMG24" s="418"/>
      <c r="NMH24" s="418"/>
      <c r="NMI24" s="418"/>
      <c r="NMJ24" s="418"/>
      <c r="NMK24" s="418"/>
      <c r="NML24" s="418"/>
      <c r="NMM24" s="418"/>
      <c r="NMN24" s="418"/>
      <c r="NMO24" s="418"/>
      <c r="NMP24" s="418"/>
      <c r="NMQ24" s="418"/>
      <c r="NMR24" s="418"/>
      <c r="NMS24" s="418"/>
      <c r="NMT24" s="418"/>
      <c r="NMU24" s="418"/>
      <c r="NMV24" s="418"/>
      <c r="NMW24" s="418"/>
      <c r="NMX24" s="418"/>
      <c r="NMY24" s="418"/>
      <c r="NMZ24" s="418"/>
      <c r="NNA24" s="418"/>
      <c r="NNB24" s="418"/>
      <c r="NNC24" s="418"/>
      <c r="NND24" s="418"/>
      <c r="NNE24" s="418"/>
      <c r="NNF24" s="418"/>
      <c r="NNG24" s="418"/>
      <c r="NNH24" s="418"/>
      <c r="NNI24" s="418"/>
      <c r="NNJ24" s="418"/>
      <c r="NNK24" s="418"/>
      <c r="NNL24" s="418"/>
      <c r="NNM24" s="418"/>
      <c r="NNN24" s="418"/>
      <c r="NNO24" s="418"/>
      <c r="NNP24" s="418"/>
      <c r="NNQ24" s="418"/>
      <c r="NNR24" s="418"/>
      <c r="NNS24" s="418"/>
      <c r="NNT24" s="418"/>
      <c r="NNU24" s="418"/>
      <c r="NNV24" s="418"/>
      <c r="NNW24" s="418"/>
      <c r="NNX24" s="418"/>
      <c r="NNY24" s="418"/>
      <c r="NNZ24" s="418"/>
      <c r="NOA24" s="418"/>
      <c r="NOB24" s="418"/>
      <c r="NOC24" s="418"/>
      <c r="NOD24" s="418"/>
      <c r="NOE24" s="418"/>
      <c r="NOF24" s="418"/>
      <c r="NOG24" s="418"/>
      <c r="NOH24" s="418"/>
      <c r="NOI24" s="418"/>
      <c r="NOJ24" s="418"/>
      <c r="NOK24" s="418"/>
      <c r="NOL24" s="418"/>
      <c r="NOM24" s="418"/>
      <c r="NON24" s="418"/>
      <c r="NOO24" s="418"/>
      <c r="NOP24" s="418"/>
      <c r="NOQ24" s="418"/>
      <c r="NOR24" s="418"/>
      <c r="NOS24" s="418"/>
      <c r="NOT24" s="418"/>
      <c r="NOU24" s="418"/>
      <c r="NOV24" s="418"/>
      <c r="NOW24" s="418"/>
      <c r="NOX24" s="418"/>
      <c r="NOY24" s="418"/>
      <c r="NOZ24" s="418"/>
      <c r="NPA24" s="418"/>
      <c r="NPB24" s="418"/>
      <c r="NPC24" s="418"/>
      <c r="NPD24" s="418"/>
      <c r="NPE24" s="418"/>
      <c r="NPF24" s="418"/>
      <c r="NPG24" s="418"/>
      <c r="NPH24" s="418"/>
      <c r="NPI24" s="418"/>
      <c r="NPJ24" s="418"/>
      <c r="NPK24" s="418"/>
      <c r="NPL24" s="418"/>
      <c r="NPM24" s="418"/>
      <c r="NPN24" s="418"/>
      <c r="NPO24" s="418"/>
      <c r="NPP24" s="418"/>
      <c r="NPQ24" s="418"/>
      <c r="NPR24" s="418"/>
      <c r="NPS24" s="418"/>
      <c r="NPT24" s="418"/>
      <c r="NPU24" s="418"/>
      <c r="NPV24" s="418"/>
      <c r="NPW24" s="418"/>
      <c r="NPX24" s="418"/>
      <c r="NPY24" s="418"/>
      <c r="NPZ24" s="418"/>
      <c r="NQA24" s="418"/>
      <c r="NQB24" s="418"/>
      <c r="NQC24" s="418"/>
      <c r="NQD24" s="418"/>
      <c r="NQE24" s="418"/>
      <c r="NQF24" s="418"/>
      <c r="NQG24" s="418"/>
      <c r="NQH24" s="418"/>
      <c r="NQI24" s="418"/>
      <c r="NQJ24" s="418"/>
      <c r="NQK24" s="418"/>
      <c r="NQL24" s="418"/>
      <c r="NQM24" s="418"/>
      <c r="NQN24" s="418"/>
      <c r="NQO24" s="418"/>
      <c r="NQP24" s="418"/>
      <c r="NQQ24" s="418"/>
      <c r="NQR24" s="418"/>
      <c r="NQS24" s="418"/>
      <c r="NQT24" s="418"/>
      <c r="NQU24" s="418"/>
      <c r="NQV24" s="418"/>
      <c r="NQW24" s="418"/>
      <c r="NQX24" s="418"/>
      <c r="NQY24" s="418"/>
      <c r="NQZ24" s="418"/>
      <c r="NRA24" s="418"/>
      <c r="NRB24" s="418"/>
      <c r="NRC24" s="418"/>
      <c r="NRD24" s="418"/>
      <c r="NRE24" s="418"/>
      <c r="NRF24" s="418"/>
      <c r="NRG24" s="418"/>
      <c r="NRH24" s="418"/>
      <c r="NRI24" s="418"/>
      <c r="NRJ24" s="418"/>
      <c r="NRK24" s="418"/>
      <c r="NRL24" s="418"/>
      <c r="NRM24" s="418"/>
      <c r="NRN24" s="418"/>
      <c r="NRO24" s="418"/>
      <c r="NRP24" s="418"/>
      <c r="NRQ24" s="418"/>
      <c r="NRR24" s="418"/>
      <c r="NRS24" s="418"/>
      <c r="NRT24" s="418"/>
      <c r="NRU24" s="418"/>
      <c r="NRV24" s="418"/>
      <c r="NRW24" s="418"/>
      <c r="NRX24" s="418"/>
      <c r="NRY24" s="418"/>
      <c r="NRZ24" s="418"/>
      <c r="NSA24" s="418"/>
      <c r="NSB24" s="418"/>
      <c r="NSC24" s="418"/>
      <c r="NSD24" s="418"/>
      <c r="NSE24" s="418"/>
      <c r="NSF24" s="418"/>
      <c r="NSG24" s="418"/>
      <c r="NSH24" s="418"/>
      <c r="NSI24" s="418"/>
      <c r="NSJ24" s="418"/>
      <c r="NSK24" s="418"/>
      <c r="NSL24" s="418"/>
      <c r="NSM24" s="418"/>
      <c r="NSN24" s="418"/>
      <c r="NSO24" s="418"/>
      <c r="NSP24" s="418"/>
      <c r="NSQ24" s="418"/>
      <c r="NSR24" s="418"/>
      <c r="NSS24" s="418"/>
      <c r="NST24" s="418"/>
      <c r="NSU24" s="418"/>
      <c r="NSV24" s="418"/>
      <c r="NSW24" s="418"/>
      <c r="NSX24" s="418"/>
      <c r="NSY24" s="418"/>
      <c r="NSZ24" s="418"/>
      <c r="NTA24" s="418"/>
      <c r="NTB24" s="418"/>
      <c r="NTC24" s="418"/>
      <c r="NTD24" s="418"/>
      <c r="NTE24" s="418"/>
      <c r="NTF24" s="418"/>
      <c r="NTG24" s="418"/>
      <c r="NTH24" s="418"/>
      <c r="NTI24" s="418"/>
      <c r="NTJ24" s="418"/>
      <c r="NTK24" s="418"/>
      <c r="NTL24" s="418"/>
      <c r="NTM24" s="418"/>
      <c r="NTN24" s="418"/>
      <c r="NTO24" s="418"/>
      <c r="NTP24" s="418"/>
      <c r="NTQ24" s="418"/>
      <c r="NTR24" s="418"/>
      <c r="NTS24" s="418"/>
      <c r="NTT24" s="418"/>
      <c r="NTU24" s="418"/>
      <c r="NTV24" s="418"/>
      <c r="NTW24" s="418"/>
      <c r="NTX24" s="418"/>
      <c r="NTY24" s="418"/>
      <c r="NTZ24" s="418"/>
      <c r="NUA24" s="418"/>
      <c r="NUB24" s="418"/>
      <c r="NUC24" s="418"/>
      <c r="NUD24" s="418"/>
      <c r="NUE24" s="418"/>
      <c r="NUF24" s="418"/>
      <c r="NUG24" s="418"/>
      <c r="NUH24" s="418"/>
      <c r="NUI24" s="418"/>
      <c r="NUJ24" s="418"/>
      <c r="NUK24" s="418"/>
      <c r="NUL24" s="418"/>
      <c r="NUM24" s="418"/>
      <c r="NUN24" s="418"/>
      <c r="NUO24" s="418"/>
      <c r="NUP24" s="418"/>
      <c r="NUQ24" s="418"/>
      <c r="NUR24" s="418"/>
      <c r="NUS24" s="418"/>
      <c r="NUT24" s="418"/>
      <c r="NUU24" s="418"/>
      <c r="NUV24" s="418"/>
      <c r="NUW24" s="418"/>
      <c r="NUX24" s="418"/>
      <c r="NUY24" s="418"/>
      <c r="NUZ24" s="418"/>
      <c r="NVA24" s="418"/>
      <c r="NVB24" s="418"/>
      <c r="NVC24" s="418"/>
      <c r="NVD24" s="418"/>
      <c r="NVE24" s="418"/>
      <c r="NVF24" s="418"/>
      <c r="NVG24" s="418"/>
      <c r="NVH24" s="418"/>
      <c r="NVI24" s="418"/>
      <c r="NVJ24" s="418"/>
      <c r="NVK24" s="418"/>
      <c r="NVL24" s="418"/>
      <c r="NVM24" s="418"/>
      <c r="NVN24" s="418"/>
      <c r="NVO24" s="418"/>
      <c r="NVP24" s="418"/>
      <c r="NVQ24" s="418"/>
      <c r="NVR24" s="418"/>
      <c r="NVS24" s="418"/>
      <c r="NVT24" s="418"/>
      <c r="NVU24" s="418"/>
      <c r="NVV24" s="418"/>
      <c r="NVW24" s="418"/>
      <c r="NVX24" s="418"/>
      <c r="NVY24" s="418"/>
      <c r="NVZ24" s="418"/>
      <c r="NWA24" s="418"/>
      <c r="NWB24" s="418"/>
      <c r="NWC24" s="418"/>
      <c r="NWD24" s="418"/>
      <c r="NWE24" s="418"/>
      <c r="NWF24" s="418"/>
      <c r="NWG24" s="418"/>
      <c r="NWH24" s="418"/>
      <c r="NWI24" s="418"/>
      <c r="NWJ24" s="418"/>
      <c r="NWK24" s="418"/>
      <c r="NWL24" s="418"/>
      <c r="NWM24" s="418"/>
      <c r="NWN24" s="418"/>
      <c r="NWO24" s="418"/>
      <c r="NWP24" s="418"/>
      <c r="NWQ24" s="418"/>
      <c r="NWR24" s="418"/>
      <c r="NWS24" s="418"/>
      <c r="NWT24" s="418"/>
      <c r="NWU24" s="418"/>
      <c r="NWV24" s="418"/>
      <c r="NWW24" s="418"/>
      <c r="NWX24" s="418"/>
      <c r="NWY24" s="418"/>
      <c r="NWZ24" s="418"/>
      <c r="NXA24" s="418"/>
      <c r="NXB24" s="418"/>
      <c r="NXC24" s="418"/>
      <c r="NXD24" s="418"/>
      <c r="NXE24" s="418"/>
      <c r="NXF24" s="418"/>
      <c r="NXG24" s="418"/>
      <c r="NXH24" s="418"/>
      <c r="NXI24" s="418"/>
      <c r="NXJ24" s="418"/>
      <c r="NXK24" s="418"/>
      <c r="NXL24" s="418"/>
      <c r="NXM24" s="418"/>
      <c r="NXN24" s="418"/>
      <c r="NXO24" s="418"/>
      <c r="NXP24" s="418"/>
      <c r="NXQ24" s="418"/>
      <c r="NXR24" s="418"/>
      <c r="NXS24" s="418"/>
      <c r="NXT24" s="418"/>
      <c r="NXU24" s="418"/>
      <c r="NXV24" s="418"/>
      <c r="NXW24" s="418"/>
      <c r="NXX24" s="418"/>
      <c r="NXY24" s="418"/>
      <c r="NXZ24" s="418"/>
      <c r="NYA24" s="418"/>
      <c r="NYB24" s="418"/>
      <c r="NYC24" s="418"/>
      <c r="NYD24" s="418"/>
      <c r="NYE24" s="418"/>
      <c r="NYF24" s="418"/>
      <c r="NYG24" s="418"/>
      <c r="NYH24" s="418"/>
      <c r="NYI24" s="418"/>
      <c r="NYJ24" s="418"/>
      <c r="NYK24" s="418"/>
      <c r="NYL24" s="418"/>
      <c r="NYM24" s="418"/>
      <c r="NYN24" s="418"/>
      <c r="NYO24" s="418"/>
      <c r="NYP24" s="418"/>
      <c r="NYQ24" s="418"/>
      <c r="NYR24" s="418"/>
      <c r="NYS24" s="418"/>
      <c r="NYT24" s="418"/>
      <c r="NYU24" s="418"/>
      <c r="NYV24" s="418"/>
      <c r="NYW24" s="418"/>
      <c r="NYX24" s="418"/>
      <c r="NYY24" s="418"/>
      <c r="NYZ24" s="418"/>
      <c r="NZA24" s="418"/>
      <c r="NZB24" s="418"/>
      <c r="NZC24" s="418"/>
      <c r="NZD24" s="418"/>
      <c r="NZE24" s="418"/>
      <c r="NZF24" s="418"/>
      <c r="NZG24" s="418"/>
      <c r="NZH24" s="418"/>
      <c r="NZI24" s="418"/>
      <c r="NZJ24" s="418"/>
      <c r="NZK24" s="418"/>
      <c r="NZL24" s="418"/>
      <c r="NZM24" s="418"/>
      <c r="NZN24" s="418"/>
      <c r="NZO24" s="418"/>
      <c r="NZP24" s="418"/>
      <c r="NZQ24" s="418"/>
      <c r="NZR24" s="418"/>
      <c r="NZS24" s="418"/>
      <c r="NZT24" s="418"/>
      <c r="NZU24" s="418"/>
      <c r="NZV24" s="418"/>
      <c r="NZW24" s="418"/>
      <c r="NZX24" s="418"/>
      <c r="NZY24" s="418"/>
      <c r="NZZ24" s="418"/>
      <c r="OAA24" s="418"/>
      <c r="OAB24" s="418"/>
      <c r="OAC24" s="418"/>
      <c r="OAD24" s="418"/>
      <c r="OAE24" s="418"/>
      <c r="OAF24" s="418"/>
      <c r="OAG24" s="418"/>
      <c r="OAH24" s="418"/>
      <c r="OAI24" s="418"/>
      <c r="OAJ24" s="418"/>
      <c r="OAK24" s="418"/>
      <c r="OAL24" s="418"/>
      <c r="OAM24" s="418"/>
      <c r="OAN24" s="418"/>
      <c r="OAO24" s="418"/>
      <c r="OAP24" s="418"/>
      <c r="OAQ24" s="418"/>
      <c r="OAR24" s="418"/>
      <c r="OAS24" s="418"/>
      <c r="OAT24" s="418"/>
      <c r="OAU24" s="418"/>
      <c r="OAV24" s="418"/>
      <c r="OAW24" s="418"/>
      <c r="OAX24" s="418"/>
      <c r="OAY24" s="418"/>
      <c r="OAZ24" s="418"/>
      <c r="OBA24" s="418"/>
      <c r="OBB24" s="418"/>
      <c r="OBC24" s="418"/>
      <c r="OBD24" s="418"/>
      <c r="OBE24" s="418"/>
      <c r="OBF24" s="418"/>
      <c r="OBG24" s="418"/>
      <c r="OBH24" s="418"/>
      <c r="OBI24" s="418"/>
      <c r="OBJ24" s="418"/>
      <c r="OBK24" s="418"/>
      <c r="OBL24" s="418"/>
      <c r="OBM24" s="418"/>
      <c r="OBN24" s="418"/>
      <c r="OBO24" s="418"/>
      <c r="OBP24" s="418"/>
      <c r="OBQ24" s="418"/>
      <c r="OBR24" s="418"/>
      <c r="OBS24" s="418"/>
      <c r="OBT24" s="418"/>
      <c r="OBU24" s="418"/>
      <c r="OBV24" s="418"/>
      <c r="OBW24" s="418"/>
      <c r="OBX24" s="418"/>
      <c r="OBY24" s="418"/>
      <c r="OBZ24" s="418"/>
      <c r="OCA24" s="418"/>
      <c r="OCB24" s="418"/>
      <c r="OCC24" s="418"/>
      <c r="OCD24" s="418"/>
      <c r="OCE24" s="418"/>
      <c r="OCF24" s="418"/>
      <c r="OCG24" s="418"/>
      <c r="OCH24" s="418"/>
      <c r="OCI24" s="418"/>
      <c r="OCJ24" s="418"/>
      <c r="OCK24" s="418"/>
      <c r="OCL24" s="418"/>
      <c r="OCM24" s="418"/>
      <c r="OCN24" s="418"/>
      <c r="OCO24" s="418"/>
      <c r="OCP24" s="418"/>
      <c r="OCQ24" s="418"/>
      <c r="OCR24" s="418"/>
      <c r="OCS24" s="418"/>
      <c r="OCT24" s="418"/>
      <c r="OCU24" s="418"/>
      <c r="OCV24" s="418"/>
      <c r="OCW24" s="418"/>
      <c r="OCX24" s="418"/>
      <c r="OCY24" s="418"/>
      <c r="OCZ24" s="418"/>
      <c r="ODA24" s="418"/>
      <c r="ODB24" s="418"/>
      <c r="ODC24" s="418"/>
      <c r="ODD24" s="418"/>
      <c r="ODE24" s="418"/>
      <c r="ODF24" s="418"/>
      <c r="ODG24" s="418"/>
      <c r="ODH24" s="418"/>
      <c r="ODI24" s="418"/>
      <c r="ODJ24" s="418"/>
      <c r="ODK24" s="418"/>
      <c r="ODL24" s="418"/>
      <c r="ODM24" s="418"/>
      <c r="ODN24" s="418"/>
      <c r="ODO24" s="418"/>
      <c r="ODP24" s="418"/>
      <c r="ODQ24" s="418"/>
      <c r="ODR24" s="418"/>
      <c r="ODS24" s="418"/>
      <c r="ODT24" s="418"/>
      <c r="ODU24" s="418"/>
      <c r="ODV24" s="418"/>
      <c r="ODW24" s="418"/>
      <c r="ODX24" s="418"/>
      <c r="ODY24" s="418"/>
      <c r="ODZ24" s="418"/>
      <c r="OEA24" s="418"/>
      <c r="OEB24" s="418"/>
      <c r="OEC24" s="418"/>
      <c r="OED24" s="418"/>
      <c r="OEE24" s="418"/>
      <c r="OEF24" s="418"/>
      <c r="OEG24" s="418"/>
      <c r="OEH24" s="418"/>
      <c r="OEI24" s="418"/>
      <c r="OEJ24" s="418"/>
      <c r="OEK24" s="418"/>
      <c r="OEL24" s="418"/>
      <c r="OEM24" s="418"/>
      <c r="OEN24" s="418"/>
      <c r="OEO24" s="418"/>
      <c r="OEP24" s="418"/>
      <c r="OEQ24" s="418"/>
      <c r="OER24" s="418"/>
      <c r="OES24" s="418"/>
      <c r="OET24" s="418"/>
      <c r="OEU24" s="418"/>
      <c r="OEV24" s="418"/>
      <c r="OEW24" s="418"/>
      <c r="OEX24" s="418"/>
      <c r="OEY24" s="418"/>
      <c r="OEZ24" s="418"/>
      <c r="OFA24" s="418"/>
      <c r="OFB24" s="418"/>
      <c r="OFC24" s="418"/>
      <c r="OFD24" s="418"/>
      <c r="OFE24" s="418"/>
      <c r="OFF24" s="418"/>
      <c r="OFG24" s="418"/>
      <c r="OFH24" s="418"/>
      <c r="OFI24" s="418"/>
      <c r="OFJ24" s="418"/>
      <c r="OFK24" s="418"/>
      <c r="OFL24" s="418"/>
      <c r="OFM24" s="418"/>
      <c r="OFN24" s="418"/>
      <c r="OFO24" s="418"/>
      <c r="OFP24" s="418"/>
      <c r="OFQ24" s="418"/>
      <c r="OFR24" s="418"/>
      <c r="OFS24" s="418"/>
      <c r="OFT24" s="418"/>
      <c r="OFU24" s="418"/>
      <c r="OFV24" s="418"/>
      <c r="OFW24" s="418"/>
      <c r="OFX24" s="418"/>
      <c r="OFY24" s="418"/>
      <c r="OFZ24" s="418"/>
      <c r="OGA24" s="418"/>
      <c r="OGB24" s="418"/>
      <c r="OGC24" s="418"/>
      <c r="OGD24" s="418"/>
      <c r="OGE24" s="418"/>
      <c r="OGF24" s="418"/>
      <c r="OGG24" s="418"/>
      <c r="OGH24" s="418"/>
      <c r="OGI24" s="418"/>
      <c r="OGJ24" s="418"/>
      <c r="OGK24" s="418"/>
      <c r="OGL24" s="418"/>
      <c r="OGM24" s="418"/>
      <c r="OGN24" s="418"/>
      <c r="OGO24" s="418"/>
      <c r="OGP24" s="418"/>
      <c r="OGQ24" s="418"/>
      <c r="OGR24" s="418"/>
      <c r="OGS24" s="418"/>
      <c r="OGT24" s="418"/>
      <c r="OGU24" s="418"/>
      <c r="OGV24" s="418"/>
      <c r="OGW24" s="418"/>
      <c r="OGX24" s="418"/>
      <c r="OGY24" s="418"/>
      <c r="OGZ24" s="418"/>
      <c r="OHA24" s="418"/>
      <c r="OHB24" s="418"/>
      <c r="OHC24" s="418"/>
      <c r="OHD24" s="418"/>
      <c r="OHE24" s="418"/>
      <c r="OHF24" s="418"/>
      <c r="OHG24" s="418"/>
      <c r="OHH24" s="418"/>
      <c r="OHI24" s="418"/>
      <c r="OHJ24" s="418"/>
      <c r="OHK24" s="418"/>
      <c r="OHL24" s="418"/>
      <c r="OHM24" s="418"/>
      <c r="OHN24" s="418"/>
      <c r="OHO24" s="418"/>
      <c r="OHP24" s="418"/>
      <c r="OHQ24" s="418"/>
      <c r="OHR24" s="418"/>
      <c r="OHS24" s="418"/>
      <c r="OHT24" s="418"/>
      <c r="OHU24" s="418"/>
      <c r="OHV24" s="418"/>
      <c r="OHW24" s="418"/>
      <c r="OHX24" s="418"/>
      <c r="OHY24" s="418"/>
      <c r="OHZ24" s="418"/>
      <c r="OIA24" s="418"/>
      <c r="OIB24" s="418"/>
      <c r="OIC24" s="418"/>
      <c r="OID24" s="418"/>
      <c r="OIE24" s="418"/>
      <c r="OIF24" s="418"/>
      <c r="OIG24" s="418"/>
      <c r="OIH24" s="418"/>
      <c r="OII24" s="418"/>
      <c r="OIJ24" s="418"/>
      <c r="OIK24" s="418"/>
      <c r="OIL24" s="418"/>
      <c r="OIM24" s="418"/>
      <c r="OIN24" s="418"/>
      <c r="OIO24" s="418"/>
      <c r="OIP24" s="418"/>
      <c r="OIQ24" s="418"/>
      <c r="OIR24" s="418"/>
      <c r="OIS24" s="418"/>
      <c r="OIT24" s="418"/>
      <c r="OIU24" s="418"/>
      <c r="OIV24" s="418"/>
      <c r="OIW24" s="418"/>
      <c r="OIX24" s="418"/>
      <c r="OIY24" s="418"/>
      <c r="OIZ24" s="418"/>
      <c r="OJA24" s="418"/>
      <c r="OJB24" s="418"/>
      <c r="OJC24" s="418"/>
      <c r="OJD24" s="418"/>
      <c r="OJE24" s="418"/>
      <c r="OJF24" s="418"/>
      <c r="OJG24" s="418"/>
      <c r="OJH24" s="418"/>
      <c r="OJI24" s="418"/>
      <c r="OJJ24" s="418"/>
      <c r="OJK24" s="418"/>
      <c r="OJL24" s="418"/>
      <c r="OJM24" s="418"/>
      <c r="OJN24" s="418"/>
      <c r="OJO24" s="418"/>
      <c r="OJP24" s="418"/>
      <c r="OJQ24" s="418"/>
      <c r="OJR24" s="418"/>
      <c r="OJS24" s="418"/>
      <c r="OJT24" s="418"/>
      <c r="OJU24" s="418"/>
      <c r="OJV24" s="418"/>
      <c r="OJW24" s="418"/>
      <c r="OJX24" s="418"/>
      <c r="OJY24" s="418"/>
      <c r="OJZ24" s="418"/>
      <c r="OKA24" s="418"/>
      <c r="OKB24" s="418"/>
      <c r="OKC24" s="418"/>
      <c r="OKD24" s="418"/>
      <c r="OKE24" s="418"/>
      <c r="OKF24" s="418"/>
      <c r="OKG24" s="418"/>
      <c r="OKH24" s="418"/>
      <c r="OKI24" s="418"/>
      <c r="OKJ24" s="418"/>
      <c r="OKK24" s="418"/>
      <c r="OKL24" s="418"/>
      <c r="OKM24" s="418"/>
      <c r="OKN24" s="418"/>
      <c r="OKO24" s="418"/>
      <c r="OKP24" s="418"/>
      <c r="OKQ24" s="418"/>
      <c r="OKR24" s="418"/>
      <c r="OKS24" s="418"/>
      <c r="OKT24" s="418"/>
      <c r="OKU24" s="418"/>
      <c r="OKV24" s="418"/>
      <c r="OKW24" s="418"/>
      <c r="OKX24" s="418"/>
      <c r="OKY24" s="418"/>
      <c r="OKZ24" s="418"/>
      <c r="OLA24" s="418"/>
      <c r="OLB24" s="418"/>
      <c r="OLC24" s="418"/>
      <c r="OLD24" s="418"/>
      <c r="OLE24" s="418"/>
      <c r="OLF24" s="418"/>
      <c r="OLG24" s="418"/>
      <c r="OLH24" s="418"/>
      <c r="OLI24" s="418"/>
      <c r="OLJ24" s="418"/>
      <c r="OLK24" s="418"/>
      <c r="OLL24" s="418"/>
      <c r="OLM24" s="418"/>
      <c r="OLN24" s="418"/>
      <c r="OLO24" s="418"/>
      <c r="OLP24" s="418"/>
      <c r="OLQ24" s="418"/>
      <c r="OLR24" s="418"/>
      <c r="OLS24" s="418"/>
      <c r="OLT24" s="418"/>
      <c r="OLU24" s="418"/>
      <c r="OLV24" s="418"/>
      <c r="OLW24" s="418"/>
      <c r="OLX24" s="418"/>
      <c r="OLY24" s="418"/>
      <c r="OLZ24" s="418"/>
      <c r="OMA24" s="418"/>
      <c r="OMB24" s="418"/>
      <c r="OMC24" s="418"/>
      <c r="OMD24" s="418"/>
      <c r="OME24" s="418"/>
      <c r="OMF24" s="418"/>
      <c r="OMG24" s="418"/>
      <c r="OMH24" s="418"/>
      <c r="OMI24" s="418"/>
      <c r="OMJ24" s="418"/>
      <c r="OMK24" s="418"/>
      <c r="OML24" s="418"/>
      <c r="OMM24" s="418"/>
      <c r="OMN24" s="418"/>
      <c r="OMO24" s="418"/>
      <c r="OMP24" s="418"/>
      <c r="OMQ24" s="418"/>
      <c r="OMR24" s="418"/>
      <c r="OMS24" s="418"/>
      <c r="OMT24" s="418"/>
      <c r="OMU24" s="418"/>
      <c r="OMV24" s="418"/>
      <c r="OMW24" s="418"/>
      <c r="OMX24" s="418"/>
      <c r="OMY24" s="418"/>
      <c r="OMZ24" s="418"/>
      <c r="ONA24" s="418"/>
      <c r="ONB24" s="418"/>
      <c r="ONC24" s="418"/>
      <c r="OND24" s="418"/>
      <c r="ONE24" s="418"/>
      <c r="ONF24" s="418"/>
      <c r="ONG24" s="418"/>
      <c r="ONH24" s="418"/>
      <c r="ONI24" s="418"/>
      <c r="ONJ24" s="418"/>
      <c r="ONK24" s="418"/>
      <c r="ONL24" s="418"/>
      <c r="ONM24" s="418"/>
      <c r="ONN24" s="418"/>
      <c r="ONO24" s="418"/>
      <c r="ONP24" s="418"/>
      <c r="ONQ24" s="418"/>
      <c r="ONR24" s="418"/>
      <c r="ONS24" s="418"/>
      <c r="ONT24" s="418"/>
      <c r="ONU24" s="418"/>
      <c r="ONV24" s="418"/>
      <c r="ONW24" s="418"/>
      <c r="ONX24" s="418"/>
      <c r="ONY24" s="418"/>
      <c r="ONZ24" s="418"/>
      <c r="OOA24" s="418"/>
      <c r="OOB24" s="418"/>
      <c r="OOC24" s="418"/>
      <c r="OOD24" s="418"/>
      <c r="OOE24" s="418"/>
      <c r="OOF24" s="418"/>
      <c r="OOG24" s="418"/>
      <c r="OOH24" s="418"/>
      <c r="OOI24" s="418"/>
      <c r="OOJ24" s="418"/>
      <c r="OOK24" s="418"/>
      <c r="OOL24" s="418"/>
      <c r="OOM24" s="418"/>
      <c r="OON24" s="418"/>
      <c r="OOO24" s="418"/>
      <c r="OOP24" s="418"/>
      <c r="OOQ24" s="418"/>
      <c r="OOR24" s="418"/>
      <c r="OOS24" s="418"/>
      <c r="OOT24" s="418"/>
      <c r="OOU24" s="418"/>
      <c r="OOV24" s="418"/>
      <c r="OOW24" s="418"/>
      <c r="OOX24" s="418"/>
      <c r="OOY24" s="418"/>
      <c r="OOZ24" s="418"/>
      <c r="OPA24" s="418"/>
      <c r="OPB24" s="418"/>
      <c r="OPC24" s="418"/>
      <c r="OPD24" s="418"/>
      <c r="OPE24" s="418"/>
      <c r="OPF24" s="418"/>
      <c r="OPG24" s="418"/>
      <c r="OPH24" s="418"/>
      <c r="OPI24" s="418"/>
      <c r="OPJ24" s="418"/>
      <c r="OPK24" s="418"/>
      <c r="OPL24" s="418"/>
      <c r="OPM24" s="418"/>
      <c r="OPN24" s="418"/>
      <c r="OPO24" s="418"/>
      <c r="OPP24" s="418"/>
      <c r="OPQ24" s="418"/>
      <c r="OPR24" s="418"/>
      <c r="OPS24" s="418"/>
      <c r="OPT24" s="418"/>
      <c r="OPU24" s="418"/>
      <c r="OPV24" s="418"/>
      <c r="OPW24" s="418"/>
      <c r="OPX24" s="418"/>
      <c r="OPY24" s="418"/>
      <c r="OPZ24" s="418"/>
      <c r="OQA24" s="418"/>
      <c r="OQB24" s="418"/>
      <c r="OQC24" s="418"/>
      <c r="OQD24" s="418"/>
      <c r="OQE24" s="418"/>
      <c r="OQF24" s="418"/>
      <c r="OQG24" s="418"/>
      <c r="OQH24" s="418"/>
      <c r="OQI24" s="418"/>
      <c r="OQJ24" s="418"/>
      <c r="OQK24" s="418"/>
      <c r="OQL24" s="418"/>
      <c r="OQM24" s="418"/>
      <c r="OQN24" s="418"/>
      <c r="OQO24" s="418"/>
      <c r="OQP24" s="418"/>
      <c r="OQQ24" s="418"/>
      <c r="OQR24" s="418"/>
      <c r="OQS24" s="418"/>
      <c r="OQT24" s="418"/>
      <c r="OQU24" s="418"/>
      <c r="OQV24" s="418"/>
      <c r="OQW24" s="418"/>
      <c r="OQX24" s="418"/>
      <c r="OQY24" s="418"/>
      <c r="OQZ24" s="418"/>
      <c r="ORA24" s="418"/>
      <c r="ORB24" s="418"/>
      <c r="ORC24" s="418"/>
      <c r="ORD24" s="418"/>
      <c r="ORE24" s="418"/>
      <c r="ORF24" s="418"/>
      <c r="ORG24" s="418"/>
      <c r="ORH24" s="418"/>
      <c r="ORI24" s="418"/>
      <c r="ORJ24" s="418"/>
      <c r="ORK24" s="418"/>
      <c r="ORL24" s="418"/>
      <c r="ORM24" s="418"/>
      <c r="ORN24" s="418"/>
      <c r="ORO24" s="418"/>
      <c r="ORP24" s="418"/>
      <c r="ORQ24" s="418"/>
      <c r="ORR24" s="418"/>
      <c r="ORS24" s="418"/>
      <c r="ORT24" s="418"/>
      <c r="ORU24" s="418"/>
      <c r="ORV24" s="418"/>
      <c r="ORW24" s="418"/>
      <c r="ORX24" s="418"/>
      <c r="ORY24" s="418"/>
      <c r="ORZ24" s="418"/>
      <c r="OSA24" s="418"/>
      <c r="OSB24" s="418"/>
      <c r="OSC24" s="418"/>
      <c r="OSD24" s="418"/>
      <c r="OSE24" s="418"/>
      <c r="OSF24" s="418"/>
      <c r="OSG24" s="418"/>
      <c r="OSH24" s="418"/>
      <c r="OSI24" s="418"/>
      <c r="OSJ24" s="418"/>
      <c r="OSK24" s="418"/>
      <c r="OSL24" s="418"/>
      <c r="OSM24" s="418"/>
      <c r="OSN24" s="418"/>
      <c r="OSO24" s="418"/>
      <c r="OSP24" s="418"/>
      <c r="OSQ24" s="418"/>
      <c r="OSR24" s="418"/>
      <c r="OSS24" s="418"/>
      <c r="OST24" s="418"/>
      <c r="OSU24" s="418"/>
      <c r="OSV24" s="418"/>
      <c r="OSW24" s="418"/>
      <c r="OSX24" s="418"/>
      <c r="OSY24" s="418"/>
      <c r="OSZ24" s="418"/>
      <c r="OTA24" s="418"/>
      <c r="OTB24" s="418"/>
      <c r="OTC24" s="418"/>
      <c r="OTD24" s="418"/>
      <c r="OTE24" s="418"/>
      <c r="OTF24" s="418"/>
      <c r="OTG24" s="418"/>
      <c r="OTH24" s="418"/>
      <c r="OTI24" s="418"/>
      <c r="OTJ24" s="418"/>
      <c r="OTK24" s="418"/>
      <c r="OTL24" s="418"/>
      <c r="OTM24" s="418"/>
      <c r="OTN24" s="418"/>
      <c r="OTO24" s="418"/>
      <c r="OTP24" s="418"/>
      <c r="OTQ24" s="418"/>
      <c r="OTR24" s="418"/>
      <c r="OTS24" s="418"/>
      <c r="OTT24" s="418"/>
      <c r="OTU24" s="418"/>
      <c r="OTV24" s="418"/>
      <c r="OTW24" s="418"/>
      <c r="OTX24" s="418"/>
      <c r="OTY24" s="418"/>
      <c r="OTZ24" s="418"/>
      <c r="OUA24" s="418"/>
      <c r="OUB24" s="418"/>
      <c r="OUC24" s="418"/>
      <c r="OUD24" s="418"/>
      <c r="OUE24" s="418"/>
      <c r="OUF24" s="418"/>
      <c r="OUG24" s="418"/>
      <c r="OUH24" s="418"/>
      <c r="OUI24" s="418"/>
      <c r="OUJ24" s="418"/>
      <c r="OUK24" s="418"/>
      <c r="OUL24" s="418"/>
      <c r="OUM24" s="418"/>
      <c r="OUN24" s="418"/>
      <c r="OUO24" s="418"/>
      <c r="OUP24" s="418"/>
      <c r="OUQ24" s="418"/>
      <c r="OUR24" s="418"/>
      <c r="OUS24" s="418"/>
      <c r="OUT24" s="418"/>
      <c r="OUU24" s="418"/>
      <c r="OUV24" s="418"/>
      <c r="OUW24" s="418"/>
      <c r="OUX24" s="418"/>
      <c r="OUY24" s="418"/>
      <c r="OUZ24" s="418"/>
      <c r="OVA24" s="418"/>
      <c r="OVB24" s="418"/>
      <c r="OVC24" s="418"/>
      <c r="OVD24" s="418"/>
      <c r="OVE24" s="418"/>
      <c r="OVF24" s="418"/>
      <c r="OVG24" s="418"/>
      <c r="OVH24" s="418"/>
      <c r="OVI24" s="418"/>
      <c r="OVJ24" s="418"/>
      <c r="OVK24" s="418"/>
      <c r="OVL24" s="418"/>
      <c r="OVM24" s="418"/>
      <c r="OVN24" s="418"/>
      <c r="OVO24" s="418"/>
      <c r="OVP24" s="418"/>
      <c r="OVQ24" s="418"/>
      <c r="OVR24" s="418"/>
      <c r="OVS24" s="418"/>
      <c r="OVT24" s="418"/>
      <c r="OVU24" s="418"/>
      <c r="OVV24" s="418"/>
      <c r="OVW24" s="418"/>
      <c r="OVX24" s="418"/>
      <c r="OVY24" s="418"/>
      <c r="OVZ24" s="418"/>
      <c r="OWA24" s="418"/>
      <c r="OWB24" s="418"/>
      <c r="OWC24" s="418"/>
      <c r="OWD24" s="418"/>
      <c r="OWE24" s="418"/>
      <c r="OWF24" s="418"/>
      <c r="OWG24" s="418"/>
      <c r="OWH24" s="418"/>
      <c r="OWI24" s="418"/>
      <c r="OWJ24" s="418"/>
      <c r="OWK24" s="418"/>
      <c r="OWL24" s="418"/>
      <c r="OWM24" s="418"/>
      <c r="OWN24" s="418"/>
      <c r="OWO24" s="418"/>
      <c r="OWP24" s="418"/>
      <c r="OWQ24" s="418"/>
      <c r="OWR24" s="418"/>
      <c r="OWS24" s="418"/>
      <c r="OWT24" s="418"/>
      <c r="OWU24" s="418"/>
      <c r="OWV24" s="418"/>
      <c r="OWW24" s="418"/>
      <c r="OWX24" s="418"/>
      <c r="OWY24" s="418"/>
      <c r="OWZ24" s="418"/>
      <c r="OXA24" s="418"/>
      <c r="OXB24" s="418"/>
      <c r="OXC24" s="418"/>
      <c r="OXD24" s="418"/>
      <c r="OXE24" s="418"/>
      <c r="OXF24" s="418"/>
      <c r="OXG24" s="418"/>
      <c r="OXH24" s="418"/>
      <c r="OXI24" s="418"/>
      <c r="OXJ24" s="418"/>
      <c r="OXK24" s="418"/>
      <c r="OXL24" s="418"/>
      <c r="OXM24" s="418"/>
      <c r="OXN24" s="418"/>
      <c r="OXO24" s="418"/>
      <c r="OXP24" s="418"/>
      <c r="OXQ24" s="418"/>
      <c r="OXR24" s="418"/>
      <c r="OXS24" s="418"/>
      <c r="OXT24" s="418"/>
      <c r="OXU24" s="418"/>
      <c r="OXV24" s="418"/>
      <c r="OXW24" s="418"/>
      <c r="OXX24" s="418"/>
      <c r="OXY24" s="418"/>
      <c r="OXZ24" s="418"/>
      <c r="OYA24" s="418"/>
      <c r="OYB24" s="418"/>
      <c r="OYC24" s="418"/>
      <c r="OYD24" s="418"/>
      <c r="OYE24" s="418"/>
      <c r="OYF24" s="418"/>
      <c r="OYG24" s="418"/>
      <c r="OYH24" s="418"/>
      <c r="OYI24" s="418"/>
      <c r="OYJ24" s="418"/>
      <c r="OYK24" s="418"/>
      <c r="OYL24" s="418"/>
      <c r="OYM24" s="418"/>
      <c r="OYN24" s="418"/>
      <c r="OYO24" s="418"/>
      <c r="OYP24" s="418"/>
      <c r="OYQ24" s="418"/>
      <c r="OYR24" s="418"/>
      <c r="OYS24" s="418"/>
      <c r="OYT24" s="418"/>
      <c r="OYU24" s="418"/>
      <c r="OYV24" s="418"/>
      <c r="OYW24" s="418"/>
      <c r="OYX24" s="418"/>
      <c r="OYY24" s="418"/>
      <c r="OYZ24" s="418"/>
      <c r="OZA24" s="418"/>
      <c r="OZB24" s="418"/>
      <c r="OZC24" s="418"/>
      <c r="OZD24" s="418"/>
      <c r="OZE24" s="418"/>
      <c r="OZF24" s="418"/>
      <c r="OZG24" s="418"/>
      <c r="OZH24" s="418"/>
      <c r="OZI24" s="418"/>
      <c r="OZJ24" s="418"/>
      <c r="OZK24" s="418"/>
      <c r="OZL24" s="418"/>
      <c r="OZM24" s="418"/>
      <c r="OZN24" s="418"/>
      <c r="OZO24" s="418"/>
      <c r="OZP24" s="418"/>
      <c r="OZQ24" s="418"/>
      <c r="OZR24" s="418"/>
      <c r="OZS24" s="418"/>
      <c r="OZT24" s="418"/>
      <c r="OZU24" s="418"/>
      <c r="OZV24" s="418"/>
      <c r="OZW24" s="418"/>
      <c r="OZX24" s="418"/>
      <c r="OZY24" s="418"/>
      <c r="OZZ24" s="418"/>
      <c r="PAA24" s="418"/>
      <c r="PAB24" s="418"/>
      <c r="PAC24" s="418"/>
      <c r="PAD24" s="418"/>
      <c r="PAE24" s="418"/>
      <c r="PAF24" s="418"/>
      <c r="PAG24" s="418"/>
      <c r="PAH24" s="418"/>
      <c r="PAI24" s="418"/>
      <c r="PAJ24" s="418"/>
      <c r="PAK24" s="418"/>
      <c r="PAL24" s="418"/>
      <c r="PAM24" s="418"/>
      <c r="PAN24" s="418"/>
      <c r="PAO24" s="418"/>
      <c r="PAP24" s="418"/>
      <c r="PAQ24" s="418"/>
      <c r="PAR24" s="418"/>
      <c r="PAS24" s="418"/>
      <c r="PAT24" s="418"/>
      <c r="PAU24" s="418"/>
      <c r="PAV24" s="418"/>
      <c r="PAW24" s="418"/>
      <c r="PAX24" s="418"/>
      <c r="PAY24" s="418"/>
      <c r="PAZ24" s="418"/>
      <c r="PBA24" s="418"/>
      <c r="PBB24" s="418"/>
      <c r="PBC24" s="418"/>
      <c r="PBD24" s="418"/>
      <c r="PBE24" s="418"/>
      <c r="PBF24" s="418"/>
      <c r="PBG24" s="418"/>
      <c r="PBH24" s="418"/>
      <c r="PBI24" s="418"/>
      <c r="PBJ24" s="418"/>
      <c r="PBK24" s="418"/>
      <c r="PBL24" s="418"/>
      <c r="PBM24" s="418"/>
      <c r="PBN24" s="418"/>
      <c r="PBO24" s="418"/>
      <c r="PBP24" s="418"/>
      <c r="PBQ24" s="418"/>
      <c r="PBR24" s="418"/>
      <c r="PBS24" s="418"/>
      <c r="PBT24" s="418"/>
      <c r="PBU24" s="418"/>
      <c r="PBV24" s="418"/>
      <c r="PBW24" s="418"/>
      <c r="PBX24" s="418"/>
      <c r="PBY24" s="418"/>
      <c r="PBZ24" s="418"/>
      <c r="PCA24" s="418"/>
      <c r="PCB24" s="418"/>
      <c r="PCC24" s="418"/>
      <c r="PCD24" s="418"/>
      <c r="PCE24" s="418"/>
      <c r="PCF24" s="418"/>
      <c r="PCG24" s="418"/>
      <c r="PCH24" s="418"/>
      <c r="PCI24" s="418"/>
      <c r="PCJ24" s="418"/>
      <c r="PCK24" s="418"/>
      <c r="PCL24" s="418"/>
      <c r="PCM24" s="418"/>
      <c r="PCN24" s="418"/>
      <c r="PCO24" s="418"/>
      <c r="PCP24" s="418"/>
      <c r="PCQ24" s="418"/>
      <c r="PCR24" s="418"/>
      <c r="PCS24" s="418"/>
      <c r="PCT24" s="418"/>
      <c r="PCU24" s="418"/>
      <c r="PCV24" s="418"/>
      <c r="PCW24" s="418"/>
      <c r="PCX24" s="418"/>
      <c r="PCY24" s="418"/>
      <c r="PCZ24" s="418"/>
      <c r="PDA24" s="418"/>
      <c r="PDB24" s="418"/>
      <c r="PDC24" s="418"/>
      <c r="PDD24" s="418"/>
      <c r="PDE24" s="418"/>
      <c r="PDF24" s="418"/>
      <c r="PDG24" s="418"/>
      <c r="PDH24" s="418"/>
      <c r="PDI24" s="418"/>
      <c r="PDJ24" s="418"/>
      <c r="PDK24" s="418"/>
      <c r="PDL24" s="418"/>
      <c r="PDM24" s="418"/>
      <c r="PDN24" s="418"/>
      <c r="PDO24" s="418"/>
      <c r="PDP24" s="418"/>
      <c r="PDQ24" s="418"/>
      <c r="PDR24" s="418"/>
      <c r="PDS24" s="418"/>
      <c r="PDT24" s="418"/>
      <c r="PDU24" s="418"/>
      <c r="PDV24" s="418"/>
      <c r="PDW24" s="418"/>
      <c r="PDX24" s="418"/>
      <c r="PDY24" s="418"/>
      <c r="PDZ24" s="418"/>
      <c r="PEA24" s="418"/>
      <c r="PEB24" s="418"/>
      <c r="PEC24" s="418"/>
      <c r="PED24" s="418"/>
      <c r="PEE24" s="418"/>
      <c r="PEF24" s="418"/>
      <c r="PEG24" s="418"/>
      <c r="PEH24" s="418"/>
      <c r="PEI24" s="418"/>
      <c r="PEJ24" s="418"/>
      <c r="PEK24" s="418"/>
      <c r="PEL24" s="418"/>
      <c r="PEM24" s="418"/>
      <c r="PEN24" s="418"/>
      <c r="PEO24" s="418"/>
      <c r="PEP24" s="418"/>
      <c r="PEQ24" s="418"/>
      <c r="PER24" s="418"/>
      <c r="PES24" s="418"/>
      <c r="PET24" s="418"/>
      <c r="PEU24" s="418"/>
      <c r="PEV24" s="418"/>
      <c r="PEW24" s="418"/>
      <c r="PEX24" s="418"/>
      <c r="PEY24" s="418"/>
      <c r="PEZ24" s="418"/>
      <c r="PFA24" s="418"/>
      <c r="PFB24" s="418"/>
      <c r="PFC24" s="418"/>
      <c r="PFD24" s="418"/>
      <c r="PFE24" s="418"/>
      <c r="PFF24" s="418"/>
      <c r="PFG24" s="418"/>
      <c r="PFH24" s="418"/>
      <c r="PFI24" s="418"/>
      <c r="PFJ24" s="418"/>
      <c r="PFK24" s="418"/>
      <c r="PFL24" s="418"/>
      <c r="PFM24" s="418"/>
      <c r="PFN24" s="418"/>
      <c r="PFO24" s="418"/>
      <c r="PFP24" s="418"/>
      <c r="PFQ24" s="418"/>
      <c r="PFR24" s="418"/>
      <c r="PFS24" s="418"/>
      <c r="PFT24" s="418"/>
      <c r="PFU24" s="418"/>
      <c r="PFV24" s="418"/>
      <c r="PFW24" s="418"/>
      <c r="PFX24" s="418"/>
      <c r="PFY24" s="418"/>
      <c r="PFZ24" s="418"/>
      <c r="PGA24" s="418"/>
      <c r="PGB24" s="418"/>
      <c r="PGC24" s="418"/>
      <c r="PGD24" s="418"/>
      <c r="PGE24" s="418"/>
      <c r="PGF24" s="418"/>
      <c r="PGG24" s="418"/>
      <c r="PGH24" s="418"/>
      <c r="PGI24" s="418"/>
      <c r="PGJ24" s="418"/>
      <c r="PGK24" s="418"/>
      <c r="PGL24" s="418"/>
      <c r="PGM24" s="418"/>
      <c r="PGN24" s="418"/>
      <c r="PGO24" s="418"/>
      <c r="PGP24" s="418"/>
      <c r="PGQ24" s="418"/>
      <c r="PGR24" s="418"/>
      <c r="PGS24" s="418"/>
      <c r="PGT24" s="418"/>
      <c r="PGU24" s="418"/>
      <c r="PGV24" s="418"/>
      <c r="PGW24" s="418"/>
      <c r="PGX24" s="418"/>
      <c r="PGY24" s="418"/>
      <c r="PGZ24" s="418"/>
      <c r="PHA24" s="418"/>
      <c r="PHB24" s="418"/>
      <c r="PHC24" s="418"/>
      <c r="PHD24" s="418"/>
      <c r="PHE24" s="418"/>
      <c r="PHF24" s="418"/>
      <c r="PHG24" s="418"/>
      <c r="PHH24" s="418"/>
      <c r="PHI24" s="418"/>
      <c r="PHJ24" s="418"/>
      <c r="PHK24" s="418"/>
      <c r="PHL24" s="418"/>
      <c r="PHM24" s="418"/>
      <c r="PHN24" s="418"/>
      <c r="PHO24" s="418"/>
      <c r="PHP24" s="418"/>
      <c r="PHQ24" s="418"/>
      <c r="PHR24" s="418"/>
      <c r="PHS24" s="418"/>
      <c r="PHT24" s="418"/>
      <c r="PHU24" s="418"/>
      <c r="PHV24" s="418"/>
      <c r="PHW24" s="418"/>
      <c r="PHX24" s="418"/>
      <c r="PHY24" s="418"/>
      <c r="PHZ24" s="418"/>
      <c r="PIA24" s="418"/>
      <c r="PIB24" s="418"/>
      <c r="PIC24" s="418"/>
      <c r="PID24" s="418"/>
      <c r="PIE24" s="418"/>
      <c r="PIF24" s="418"/>
      <c r="PIG24" s="418"/>
      <c r="PIH24" s="418"/>
      <c r="PII24" s="418"/>
      <c r="PIJ24" s="418"/>
      <c r="PIK24" s="418"/>
      <c r="PIL24" s="418"/>
      <c r="PIM24" s="418"/>
      <c r="PIN24" s="418"/>
      <c r="PIO24" s="418"/>
      <c r="PIP24" s="418"/>
      <c r="PIQ24" s="418"/>
      <c r="PIR24" s="418"/>
      <c r="PIS24" s="418"/>
      <c r="PIT24" s="418"/>
      <c r="PIU24" s="418"/>
      <c r="PIV24" s="418"/>
      <c r="PIW24" s="418"/>
      <c r="PIX24" s="418"/>
      <c r="PIY24" s="418"/>
      <c r="PIZ24" s="418"/>
      <c r="PJA24" s="418"/>
      <c r="PJB24" s="418"/>
      <c r="PJC24" s="418"/>
      <c r="PJD24" s="418"/>
      <c r="PJE24" s="418"/>
      <c r="PJF24" s="418"/>
      <c r="PJG24" s="418"/>
      <c r="PJH24" s="418"/>
      <c r="PJI24" s="418"/>
      <c r="PJJ24" s="418"/>
      <c r="PJK24" s="418"/>
      <c r="PJL24" s="418"/>
      <c r="PJM24" s="418"/>
      <c r="PJN24" s="418"/>
      <c r="PJO24" s="418"/>
      <c r="PJP24" s="418"/>
      <c r="PJQ24" s="418"/>
      <c r="PJR24" s="418"/>
      <c r="PJS24" s="418"/>
      <c r="PJT24" s="418"/>
      <c r="PJU24" s="418"/>
      <c r="PJV24" s="418"/>
      <c r="PJW24" s="418"/>
      <c r="PJX24" s="418"/>
      <c r="PJY24" s="418"/>
      <c r="PJZ24" s="418"/>
      <c r="PKA24" s="418"/>
      <c r="PKB24" s="418"/>
      <c r="PKC24" s="418"/>
      <c r="PKD24" s="418"/>
      <c r="PKE24" s="418"/>
      <c r="PKF24" s="418"/>
      <c r="PKG24" s="418"/>
      <c r="PKH24" s="418"/>
      <c r="PKI24" s="418"/>
      <c r="PKJ24" s="418"/>
      <c r="PKK24" s="418"/>
      <c r="PKL24" s="418"/>
      <c r="PKM24" s="418"/>
      <c r="PKN24" s="418"/>
      <c r="PKO24" s="418"/>
      <c r="PKP24" s="418"/>
      <c r="PKQ24" s="418"/>
      <c r="PKR24" s="418"/>
      <c r="PKS24" s="418"/>
      <c r="PKT24" s="418"/>
      <c r="PKU24" s="418"/>
      <c r="PKV24" s="418"/>
      <c r="PKW24" s="418"/>
      <c r="PKX24" s="418"/>
      <c r="PKY24" s="418"/>
      <c r="PKZ24" s="418"/>
      <c r="PLA24" s="418"/>
      <c r="PLB24" s="418"/>
      <c r="PLC24" s="418"/>
      <c r="PLD24" s="418"/>
      <c r="PLE24" s="418"/>
      <c r="PLF24" s="418"/>
      <c r="PLG24" s="418"/>
      <c r="PLH24" s="418"/>
      <c r="PLI24" s="418"/>
      <c r="PLJ24" s="418"/>
      <c r="PLK24" s="418"/>
      <c r="PLL24" s="418"/>
      <c r="PLM24" s="418"/>
      <c r="PLN24" s="418"/>
      <c r="PLO24" s="418"/>
      <c r="PLP24" s="418"/>
      <c r="PLQ24" s="418"/>
      <c r="PLR24" s="418"/>
      <c r="PLS24" s="418"/>
      <c r="PLT24" s="418"/>
      <c r="PLU24" s="418"/>
      <c r="PLV24" s="418"/>
      <c r="PLW24" s="418"/>
      <c r="PLX24" s="418"/>
      <c r="PLY24" s="418"/>
      <c r="PLZ24" s="418"/>
      <c r="PMA24" s="418"/>
      <c r="PMB24" s="418"/>
      <c r="PMC24" s="418"/>
      <c r="PMD24" s="418"/>
      <c r="PME24" s="418"/>
      <c r="PMF24" s="418"/>
      <c r="PMG24" s="418"/>
      <c r="PMH24" s="418"/>
      <c r="PMI24" s="418"/>
      <c r="PMJ24" s="418"/>
      <c r="PMK24" s="418"/>
      <c r="PML24" s="418"/>
      <c r="PMM24" s="418"/>
      <c r="PMN24" s="418"/>
      <c r="PMO24" s="418"/>
      <c r="PMP24" s="418"/>
      <c r="PMQ24" s="418"/>
      <c r="PMR24" s="418"/>
      <c r="PMS24" s="418"/>
      <c r="PMT24" s="418"/>
      <c r="PMU24" s="418"/>
      <c r="PMV24" s="418"/>
      <c r="PMW24" s="418"/>
      <c r="PMX24" s="418"/>
      <c r="PMY24" s="418"/>
      <c r="PMZ24" s="418"/>
      <c r="PNA24" s="418"/>
      <c r="PNB24" s="418"/>
      <c r="PNC24" s="418"/>
      <c r="PND24" s="418"/>
      <c r="PNE24" s="418"/>
      <c r="PNF24" s="418"/>
      <c r="PNG24" s="418"/>
      <c r="PNH24" s="418"/>
      <c r="PNI24" s="418"/>
      <c r="PNJ24" s="418"/>
      <c r="PNK24" s="418"/>
      <c r="PNL24" s="418"/>
      <c r="PNM24" s="418"/>
      <c r="PNN24" s="418"/>
      <c r="PNO24" s="418"/>
      <c r="PNP24" s="418"/>
      <c r="PNQ24" s="418"/>
      <c r="PNR24" s="418"/>
      <c r="PNS24" s="418"/>
      <c r="PNT24" s="418"/>
      <c r="PNU24" s="418"/>
      <c r="PNV24" s="418"/>
      <c r="PNW24" s="418"/>
      <c r="PNX24" s="418"/>
      <c r="PNY24" s="418"/>
      <c r="PNZ24" s="418"/>
      <c r="POA24" s="418"/>
      <c r="POB24" s="418"/>
      <c r="POC24" s="418"/>
      <c r="POD24" s="418"/>
      <c r="POE24" s="418"/>
      <c r="POF24" s="418"/>
      <c r="POG24" s="418"/>
      <c r="POH24" s="418"/>
      <c r="POI24" s="418"/>
      <c r="POJ24" s="418"/>
      <c r="POK24" s="418"/>
      <c r="POL24" s="418"/>
      <c r="POM24" s="418"/>
      <c r="PON24" s="418"/>
      <c r="POO24" s="418"/>
      <c r="POP24" s="418"/>
      <c r="POQ24" s="418"/>
      <c r="POR24" s="418"/>
      <c r="POS24" s="418"/>
      <c r="POT24" s="418"/>
      <c r="POU24" s="418"/>
      <c r="POV24" s="418"/>
      <c r="POW24" s="418"/>
      <c r="POX24" s="418"/>
      <c r="POY24" s="418"/>
      <c r="POZ24" s="418"/>
      <c r="PPA24" s="418"/>
      <c r="PPB24" s="418"/>
      <c r="PPC24" s="418"/>
      <c r="PPD24" s="418"/>
      <c r="PPE24" s="418"/>
      <c r="PPF24" s="418"/>
      <c r="PPG24" s="418"/>
      <c r="PPH24" s="418"/>
      <c r="PPI24" s="418"/>
      <c r="PPJ24" s="418"/>
      <c r="PPK24" s="418"/>
      <c r="PPL24" s="418"/>
      <c r="PPM24" s="418"/>
      <c r="PPN24" s="418"/>
      <c r="PPO24" s="418"/>
      <c r="PPP24" s="418"/>
      <c r="PPQ24" s="418"/>
      <c r="PPR24" s="418"/>
      <c r="PPS24" s="418"/>
      <c r="PPT24" s="418"/>
      <c r="PPU24" s="418"/>
      <c r="PPV24" s="418"/>
      <c r="PPW24" s="418"/>
      <c r="PPX24" s="418"/>
      <c r="PPY24" s="418"/>
      <c r="PPZ24" s="418"/>
      <c r="PQA24" s="418"/>
      <c r="PQB24" s="418"/>
      <c r="PQC24" s="418"/>
      <c r="PQD24" s="418"/>
      <c r="PQE24" s="418"/>
      <c r="PQF24" s="418"/>
      <c r="PQG24" s="418"/>
      <c r="PQH24" s="418"/>
      <c r="PQI24" s="418"/>
      <c r="PQJ24" s="418"/>
      <c r="PQK24" s="418"/>
      <c r="PQL24" s="418"/>
      <c r="PQM24" s="418"/>
      <c r="PQN24" s="418"/>
      <c r="PQO24" s="418"/>
      <c r="PQP24" s="418"/>
      <c r="PQQ24" s="418"/>
      <c r="PQR24" s="418"/>
      <c r="PQS24" s="418"/>
      <c r="PQT24" s="418"/>
      <c r="PQU24" s="418"/>
      <c r="PQV24" s="418"/>
      <c r="PQW24" s="418"/>
      <c r="PQX24" s="418"/>
      <c r="PQY24" s="418"/>
      <c r="PQZ24" s="418"/>
      <c r="PRA24" s="418"/>
      <c r="PRB24" s="418"/>
      <c r="PRC24" s="418"/>
      <c r="PRD24" s="418"/>
      <c r="PRE24" s="418"/>
      <c r="PRF24" s="418"/>
      <c r="PRG24" s="418"/>
      <c r="PRH24" s="418"/>
      <c r="PRI24" s="418"/>
      <c r="PRJ24" s="418"/>
      <c r="PRK24" s="418"/>
      <c r="PRL24" s="418"/>
      <c r="PRM24" s="418"/>
      <c r="PRN24" s="418"/>
      <c r="PRO24" s="418"/>
      <c r="PRP24" s="418"/>
      <c r="PRQ24" s="418"/>
      <c r="PRR24" s="418"/>
      <c r="PRS24" s="418"/>
      <c r="PRT24" s="418"/>
      <c r="PRU24" s="418"/>
      <c r="PRV24" s="418"/>
      <c r="PRW24" s="418"/>
      <c r="PRX24" s="418"/>
      <c r="PRY24" s="418"/>
      <c r="PRZ24" s="418"/>
      <c r="PSA24" s="418"/>
      <c r="PSB24" s="418"/>
      <c r="PSC24" s="418"/>
      <c r="PSD24" s="418"/>
      <c r="PSE24" s="418"/>
      <c r="PSF24" s="418"/>
      <c r="PSG24" s="418"/>
      <c r="PSH24" s="418"/>
      <c r="PSI24" s="418"/>
      <c r="PSJ24" s="418"/>
      <c r="PSK24" s="418"/>
      <c r="PSL24" s="418"/>
      <c r="PSM24" s="418"/>
      <c r="PSN24" s="418"/>
      <c r="PSO24" s="418"/>
      <c r="PSP24" s="418"/>
      <c r="PSQ24" s="418"/>
      <c r="PSR24" s="418"/>
      <c r="PSS24" s="418"/>
      <c r="PST24" s="418"/>
      <c r="PSU24" s="418"/>
      <c r="PSV24" s="418"/>
      <c r="PSW24" s="418"/>
      <c r="PSX24" s="418"/>
      <c r="PSY24" s="418"/>
      <c r="PSZ24" s="418"/>
      <c r="PTA24" s="418"/>
      <c r="PTB24" s="418"/>
      <c r="PTC24" s="418"/>
      <c r="PTD24" s="418"/>
      <c r="PTE24" s="418"/>
      <c r="PTF24" s="418"/>
      <c r="PTG24" s="418"/>
      <c r="PTH24" s="418"/>
      <c r="PTI24" s="418"/>
      <c r="PTJ24" s="418"/>
      <c r="PTK24" s="418"/>
      <c r="PTL24" s="418"/>
      <c r="PTM24" s="418"/>
      <c r="PTN24" s="418"/>
      <c r="PTO24" s="418"/>
      <c r="PTP24" s="418"/>
      <c r="PTQ24" s="418"/>
      <c r="PTR24" s="418"/>
      <c r="PTS24" s="418"/>
      <c r="PTT24" s="418"/>
      <c r="PTU24" s="418"/>
      <c r="PTV24" s="418"/>
      <c r="PTW24" s="418"/>
      <c r="PTX24" s="418"/>
      <c r="PTY24" s="418"/>
      <c r="PTZ24" s="418"/>
      <c r="PUA24" s="418"/>
      <c r="PUB24" s="418"/>
      <c r="PUC24" s="418"/>
      <c r="PUD24" s="418"/>
      <c r="PUE24" s="418"/>
      <c r="PUF24" s="418"/>
      <c r="PUG24" s="418"/>
      <c r="PUH24" s="418"/>
      <c r="PUI24" s="418"/>
      <c r="PUJ24" s="418"/>
      <c r="PUK24" s="418"/>
      <c r="PUL24" s="418"/>
      <c r="PUM24" s="418"/>
      <c r="PUN24" s="418"/>
      <c r="PUO24" s="418"/>
      <c r="PUP24" s="418"/>
      <c r="PUQ24" s="418"/>
      <c r="PUR24" s="418"/>
      <c r="PUS24" s="418"/>
      <c r="PUT24" s="418"/>
      <c r="PUU24" s="418"/>
      <c r="PUV24" s="418"/>
      <c r="PUW24" s="418"/>
      <c r="PUX24" s="418"/>
      <c r="PUY24" s="418"/>
      <c r="PUZ24" s="418"/>
      <c r="PVA24" s="418"/>
      <c r="PVB24" s="418"/>
      <c r="PVC24" s="418"/>
      <c r="PVD24" s="418"/>
      <c r="PVE24" s="418"/>
      <c r="PVF24" s="418"/>
      <c r="PVG24" s="418"/>
      <c r="PVH24" s="418"/>
      <c r="PVI24" s="418"/>
      <c r="PVJ24" s="418"/>
      <c r="PVK24" s="418"/>
      <c r="PVL24" s="418"/>
      <c r="PVM24" s="418"/>
      <c r="PVN24" s="418"/>
      <c r="PVO24" s="418"/>
      <c r="PVP24" s="418"/>
      <c r="PVQ24" s="418"/>
      <c r="PVR24" s="418"/>
      <c r="PVS24" s="418"/>
      <c r="PVT24" s="418"/>
      <c r="PVU24" s="418"/>
      <c r="PVV24" s="418"/>
      <c r="PVW24" s="418"/>
      <c r="PVX24" s="418"/>
      <c r="PVY24" s="418"/>
      <c r="PVZ24" s="418"/>
      <c r="PWA24" s="418"/>
      <c r="PWB24" s="418"/>
      <c r="PWC24" s="418"/>
      <c r="PWD24" s="418"/>
      <c r="PWE24" s="418"/>
      <c r="PWF24" s="418"/>
      <c r="PWG24" s="418"/>
      <c r="PWH24" s="418"/>
      <c r="PWI24" s="418"/>
      <c r="PWJ24" s="418"/>
      <c r="PWK24" s="418"/>
      <c r="PWL24" s="418"/>
      <c r="PWM24" s="418"/>
      <c r="PWN24" s="418"/>
      <c r="PWO24" s="418"/>
      <c r="PWP24" s="418"/>
      <c r="PWQ24" s="418"/>
      <c r="PWR24" s="418"/>
      <c r="PWS24" s="418"/>
      <c r="PWT24" s="418"/>
      <c r="PWU24" s="418"/>
      <c r="PWV24" s="418"/>
      <c r="PWW24" s="418"/>
      <c r="PWX24" s="418"/>
      <c r="PWY24" s="418"/>
      <c r="PWZ24" s="418"/>
      <c r="PXA24" s="418"/>
      <c r="PXB24" s="418"/>
      <c r="PXC24" s="418"/>
      <c r="PXD24" s="418"/>
      <c r="PXE24" s="418"/>
      <c r="PXF24" s="418"/>
      <c r="PXG24" s="418"/>
      <c r="PXH24" s="418"/>
      <c r="PXI24" s="418"/>
      <c r="PXJ24" s="418"/>
      <c r="PXK24" s="418"/>
      <c r="PXL24" s="418"/>
      <c r="PXM24" s="418"/>
      <c r="PXN24" s="418"/>
      <c r="PXO24" s="418"/>
      <c r="PXP24" s="418"/>
      <c r="PXQ24" s="418"/>
      <c r="PXR24" s="418"/>
      <c r="PXS24" s="418"/>
      <c r="PXT24" s="418"/>
      <c r="PXU24" s="418"/>
      <c r="PXV24" s="418"/>
      <c r="PXW24" s="418"/>
      <c r="PXX24" s="418"/>
      <c r="PXY24" s="418"/>
      <c r="PXZ24" s="418"/>
      <c r="PYA24" s="418"/>
      <c r="PYB24" s="418"/>
      <c r="PYC24" s="418"/>
      <c r="PYD24" s="418"/>
      <c r="PYE24" s="418"/>
      <c r="PYF24" s="418"/>
      <c r="PYG24" s="418"/>
      <c r="PYH24" s="418"/>
      <c r="PYI24" s="418"/>
      <c r="PYJ24" s="418"/>
      <c r="PYK24" s="418"/>
      <c r="PYL24" s="418"/>
      <c r="PYM24" s="418"/>
      <c r="PYN24" s="418"/>
      <c r="PYO24" s="418"/>
      <c r="PYP24" s="418"/>
      <c r="PYQ24" s="418"/>
      <c r="PYR24" s="418"/>
      <c r="PYS24" s="418"/>
      <c r="PYT24" s="418"/>
      <c r="PYU24" s="418"/>
      <c r="PYV24" s="418"/>
      <c r="PYW24" s="418"/>
      <c r="PYX24" s="418"/>
      <c r="PYY24" s="418"/>
      <c r="PYZ24" s="418"/>
      <c r="PZA24" s="418"/>
      <c r="PZB24" s="418"/>
      <c r="PZC24" s="418"/>
      <c r="PZD24" s="418"/>
      <c r="PZE24" s="418"/>
      <c r="PZF24" s="418"/>
      <c r="PZG24" s="418"/>
      <c r="PZH24" s="418"/>
      <c r="PZI24" s="418"/>
      <c r="PZJ24" s="418"/>
      <c r="PZK24" s="418"/>
      <c r="PZL24" s="418"/>
      <c r="PZM24" s="418"/>
      <c r="PZN24" s="418"/>
      <c r="PZO24" s="418"/>
      <c r="PZP24" s="418"/>
      <c r="PZQ24" s="418"/>
      <c r="PZR24" s="418"/>
      <c r="PZS24" s="418"/>
      <c r="PZT24" s="418"/>
      <c r="PZU24" s="418"/>
      <c r="PZV24" s="418"/>
      <c r="PZW24" s="418"/>
      <c r="PZX24" s="418"/>
      <c r="PZY24" s="418"/>
      <c r="PZZ24" s="418"/>
      <c r="QAA24" s="418"/>
      <c r="QAB24" s="418"/>
      <c r="QAC24" s="418"/>
      <c r="QAD24" s="418"/>
      <c r="QAE24" s="418"/>
      <c r="QAF24" s="418"/>
      <c r="QAG24" s="418"/>
      <c r="QAH24" s="418"/>
      <c r="QAI24" s="418"/>
      <c r="QAJ24" s="418"/>
      <c r="QAK24" s="418"/>
      <c r="QAL24" s="418"/>
      <c r="QAM24" s="418"/>
      <c r="QAN24" s="418"/>
      <c r="QAO24" s="418"/>
      <c r="QAP24" s="418"/>
      <c r="QAQ24" s="418"/>
      <c r="QAR24" s="418"/>
      <c r="QAS24" s="418"/>
      <c r="QAT24" s="418"/>
      <c r="QAU24" s="418"/>
      <c r="QAV24" s="418"/>
      <c r="QAW24" s="418"/>
      <c r="QAX24" s="418"/>
      <c r="QAY24" s="418"/>
      <c r="QAZ24" s="418"/>
      <c r="QBA24" s="418"/>
      <c r="QBB24" s="418"/>
      <c r="QBC24" s="418"/>
      <c r="QBD24" s="418"/>
      <c r="QBE24" s="418"/>
      <c r="QBF24" s="418"/>
      <c r="QBG24" s="418"/>
      <c r="QBH24" s="418"/>
      <c r="QBI24" s="418"/>
      <c r="QBJ24" s="418"/>
      <c r="QBK24" s="418"/>
      <c r="QBL24" s="418"/>
      <c r="QBM24" s="418"/>
      <c r="QBN24" s="418"/>
      <c r="QBO24" s="418"/>
      <c r="QBP24" s="418"/>
      <c r="QBQ24" s="418"/>
      <c r="QBR24" s="418"/>
      <c r="QBS24" s="418"/>
      <c r="QBT24" s="418"/>
      <c r="QBU24" s="418"/>
      <c r="QBV24" s="418"/>
      <c r="QBW24" s="418"/>
      <c r="QBX24" s="418"/>
      <c r="QBY24" s="418"/>
      <c r="QBZ24" s="418"/>
      <c r="QCA24" s="418"/>
      <c r="QCB24" s="418"/>
      <c r="QCC24" s="418"/>
      <c r="QCD24" s="418"/>
      <c r="QCE24" s="418"/>
      <c r="QCF24" s="418"/>
      <c r="QCG24" s="418"/>
      <c r="QCH24" s="418"/>
      <c r="QCI24" s="418"/>
      <c r="QCJ24" s="418"/>
      <c r="QCK24" s="418"/>
      <c r="QCL24" s="418"/>
      <c r="QCM24" s="418"/>
      <c r="QCN24" s="418"/>
      <c r="QCO24" s="418"/>
      <c r="QCP24" s="418"/>
      <c r="QCQ24" s="418"/>
      <c r="QCR24" s="418"/>
      <c r="QCS24" s="418"/>
      <c r="QCT24" s="418"/>
      <c r="QCU24" s="418"/>
      <c r="QCV24" s="418"/>
      <c r="QCW24" s="418"/>
      <c r="QCX24" s="418"/>
      <c r="QCY24" s="418"/>
      <c r="QCZ24" s="418"/>
      <c r="QDA24" s="418"/>
      <c r="QDB24" s="418"/>
      <c r="QDC24" s="418"/>
      <c r="QDD24" s="418"/>
      <c r="QDE24" s="418"/>
      <c r="QDF24" s="418"/>
      <c r="QDG24" s="418"/>
      <c r="QDH24" s="418"/>
      <c r="QDI24" s="418"/>
      <c r="QDJ24" s="418"/>
      <c r="QDK24" s="418"/>
      <c r="QDL24" s="418"/>
      <c r="QDM24" s="418"/>
      <c r="QDN24" s="418"/>
      <c r="QDO24" s="418"/>
      <c r="QDP24" s="418"/>
      <c r="QDQ24" s="418"/>
      <c r="QDR24" s="418"/>
      <c r="QDS24" s="418"/>
      <c r="QDT24" s="418"/>
      <c r="QDU24" s="418"/>
      <c r="QDV24" s="418"/>
      <c r="QDW24" s="418"/>
      <c r="QDX24" s="418"/>
      <c r="QDY24" s="418"/>
      <c r="QDZ24" s="418"/>
      <c r="QEA24" s="418"/>
      <c r="QEB24" s="418"/>
      <c r="QEC24" s="418"/>
      <c r="QED24" s="418"/>
      <c r="QEE24" s="418"/>
      <c r="QEF24" s="418"/>
      <c r="QEG24" s="418"/>
      <c r="QEH24" s="418"/>
      <c r="QEI24" s="418"/>
      <c r="QEJ24" s="418"/>
      <c r="QEK24" s="418"/>
      <c r="QEL24" s="418"/>
      <c r="QEM24" s="418"/>
      <c r="QEN24" s="418"/>
      <c r="QEO24" s="418"/>
      <c r="QEP24" s="418"/>
      <c r="QEQ24" s="418"/>
      <c r="QER24" s="418"/>
      <c r="QES24" s="418"/>
      <c r="QET24" s="418"/>
      <c r="QEU24" s="418"/>
      <c r="QEV24" s="418"/>
      <c r="QEW24" s="418"/>
      <c r="QEX24" s="418"/>
      <c r="QEY24" s="418"/>
      <c r="QEZ24" s="418"/>
      <c r="QFA24" s="418"/>
      <c r="QFB24" s="418"/>
      <c r="QFC24" s="418"/>
      <c r="QFD24" s="418"/>
      <c r="QFE24" s="418"/>
      <c r="QFF24" s="418"/>
      <c r="QFG24" s="418"/>
      <c r="QFH24" s="418"/>
      <c r="QFI24" s="418"/>
      <c r="QFJ24" s="418"/>
      <c r="QFK24" s="418"/>
      <c r="QFL24" s="418"/>
      <c r="QFM24" s="418"/>
      <c r="QFN24" s="418"/>
      <c r="QFO24" s="418"/>
      <c r="QFP24" s="418"/>
      <c r="QFQ24" s="418"/>
      <c r="QFR24" s="418"/>
      <c r="QFS24" s="418"/>
      <c r="QFT24" s="418"/>
      <c r="QFU24" s="418"/>
      <c r="QFV24" s="418"/>
      <c r="QFW24" s="418"/>
      <c r="QFX24" s="418"/>
      <c r="QFY24" s="418"/>
      <c r="QFZ24" s="418"/>
      <c r="QGA24" s="418"/>
      <c r="QGB24" s="418"/>
      <c r="QGC24" s="418"/>
      <c r="QGD24" s="418"/>
      <c r="QGE24" s="418"/>
      <c r="QGF24" s="418"/>
      <c r="QGG24" s="418"/>
      <c r="QGH24" s="418"/>
      <c r="QGI24" s="418"/>
      <c r="QGJ24" s="418"/>
      <c r="QGK24" s="418"/>
      <c r="QGL24" s="418"/>
      <c r="QGM24" s="418"/>
      <c r="QGN24" s="418"/>
      <c r="QGO24" s="418"/>
      <c r="QGP24" s="418"/>
      <c r="QGQ24" s="418"/>
      <c r="QGR24" s="418"/>
      <c r="QGS24" s="418"/>
      <c r="QGT24" s="418"/>
      <c r="QGU24" s="418"/>
      <c r="QGV24" s="418"/>
      <c r="QGW24" s="418"/>
      <c r="QGX24" s="418"/>
      <c r="QGY24" s="418"/>
      <c r="QGZ24" s="418"/>
      <c r="QHA24" s="418"/>
      <c r="QHB24" s="418"/>
      <c r="QHC24" s="418"/>
      <c r="QHD24" s="418"/>
      <c r="QHE24" s="418"/>
      <c r="QHF24" s="418"/>
      <c r="QHG24" s="418"/>
      <c r="QHH24" s="418"/>
      <c r="QHI24" s="418"/>
      <c r="QHJ24" s="418"/>
      <c r="QHK24" s="418"/>
      <c r="QHL24" s="418"/>
      <c r="QHM24" s="418"/>
      <c r="QHN24" s="418"/>
      <c r="QHO24" s="418"/>
      <c r="QHP24" s="418"/>
      <c r="QHQ24" s="418"/>
      <c r="QHR24" s="418"/>
      <c r="QHS24" s="418"/>
      <c r="QHT24" s="418"/>
      <c r="QHU24" s="418"/>
      <c r="QHV24" s="418"/>
      <c r="QHW24" s="418"/>
      <c r="QHX24" s="418"/>
      <c r="QHY24" s="418"/>
      <c r="QHZ24" s="418"/>
      <c r="QIA24" s="418"/>
      <c r="QIB24" s="418"/>
      <c r="QIC24" s="418"/>
      <c r="QID24" s="418"/>
      <c r="QIE24" s="418"/>
      <c r="QIF24" s="418"/>
      <c r="QIG24" s="418"/>
      <c r="QIH24" s="418"/>
      <c r="QII24" s="418"/>
      <c r="QIJ24" s="418"/>
      <c r="QIK24" s="418"/>
      <c r="QIL24" s="418"/>
      <c r="QIM24" s="418"/>
      <c r="QIN24" s="418"/>
      <c r="QIO24" s="418"/>
      <c r="QIP24" s="418"/>
      <c r="QIQ24" s="418"/>
      <c r="QIR24" s="418"/>
      <c r="QIS24" s="418"/>
      <c r="QIT24" s="418"/>
      <c r="QIU24" s="418"/>
      <c r="QIV24" s="418"/>
      <c r="QIW24" s="418"/>
      <c r="QIX24" s="418"/>
      <c r="QIY24" s="418"/>
      <c r="QIZ24" s="418"/>
      <c r="QJA24" s="418"/>
      <c r="QJB24" s="418"/>
      <c r="QJC24" s="418"/>
      <c r="QJD24" s="418"/>
      <c r="QJE24" s="418"/>
      <c r="QJF24" s="418"/>
      <c r="QJG24" s="418"/>
      <c r="QJH24" s="418"/>
      <c r="QJI24" s="418"/>
      <c r="QJJ24" s="418"/>
      <c r="QJK24" s="418"/>
      <c r="QJL24" s="418"/>
      <c r="QJM24" s="418"/>
      <c r="QJN24" s="418"/>
      <c r="QJO24" s="418"/>
      <c r="QJP24" s="418"/>
      <c r="QJQ24" s="418"/>
      <c r="QJR24" s="418"/>
      <c r="QJS24" s="418"/>
      <c r="QJT24" s="418"/>
      <c r="QJU24" s="418"/>
      <c r="QJV24" s="418"/>
      <c r="QJW24" s="418"/>
      <c r="QJX24" s="418"/>
      <c r="QJY24" s="418"/>
      <c r="QJZ24" s="418"/>
      <c r="QKA24" s="418"/>
      <c r="QKB24" s="418"/>
      <c r="QKC24" s="418"/>
      <c r="QKD24" s="418"/>
      <c r="QKE24" s="418"/>
      <c r="QKF24" s="418"/>
      <c r="QKG24" s="418"/>
      <c r="QKH24" s="418"/>
      <c r="QKI24" s="418"/>
      <c r="QKJ24" s="418"/>
      <c r="QKK24" s="418"/>
      <c r="QKL24" s="418"/>
      <c r="QKM24" s="418"/>
      <c r="QKN24" s="418"/>
      <c r="QKO24" s="418"/>
      <c r="QKP24" s="418"/>
      <c r="QKQ24" s="418"/>
      <c r="QKR24" s="418"/>
      <c r="QKS24" s="418"/>
      <c r="QKT24" s="418"/>
      <c r="QKU24" s="418"/>
      <c r="QKV24" s="418"/>
      <c r="QKW24" s="418"/>
      <c r="QKX24" s="418"/>
      <c r="QKY24" s="418"/>
      <c r="QKZ24" s="418"/>
      <c r="QLA24" s="418"/>
      <c r="QLB24" s="418"/>
      <c r="QLC24" s="418"/>
      <c r="QLD24" s="418"/>
      <c r="QLE24" s="418"/>
      <c r="QLF24" s="418"/>
      <c r="QLG24" s="418"/>
      <c r="QLH24" s="418"/>
      <c r="QLI24" s="418"/>
      <c r="QLJ24" s="418"/>
      <c r="QLK24" s="418"/>
      <c r="QLL24" s="418"/>
      <c r="QLM24" s="418"/>
      <c r="QLN24" s="418"/>
      <c r="QLO24" s="418"/>
      <c r="QLP24" s="418"/>
      <c r="QLQ24" s="418"/>
      <c r="QLR24" s="418"/>
      <c r="QLS24" s="418"/>
      <c r="QLT24" s="418"/>
      <c r="QLU24" s="418"/>
      <c r="QLV24" s="418"/>
      <c r="QLW24" s="418"/>
      <c r="QLX24" s="418"/>
      <c r="QLY24" s="418"/>
      <c r="QLZ24" s="418"/>
      <c r="QMA24" s="418"/>
      <c r="QMB24" s="418"/>
      <c r="QMC24" s="418"/>
      <c r="QMD24" s="418"/>
      <c r="QME24" s="418"/>
      <c r="QMF24" s="418"/>
      <c r="QMG24" s="418"/>
      <c r="QMH24" s="418"/>
      <c r="QMI24" s="418"/>
      <c r="QMJ24" s="418"/>
      <c r="QMK24" s="418"/>
      <c r="QML24" s="418"/>
      <c r="QMM24" s="418"/>
      <c r="QMN24" s="418"/>
      <c r="QMO24" s="418"/>
      <c r="QMP24" s="418"/>
      <c r="QMQ24" s="418"/>
      <c r="QMR24" s="418"/>
      <c r="QMS24" s="418"/>
      <c r="QMT24" s="418"/>
      <c r="QMU24" s="418"/>
      <c r="QMV24" s="418"/>
      <c r="QMW24" s="418"/>
      <c r="QMX24" s="418"/>
      <c r="QMY24" s="418"/>
      <c r="QMZ24" s="418"/>
      <c r="QNA24" s="418"/>
      <c r="QNB24" s="418"/>
      <c r="QNC24" s="418"/>
      <c r="QND24" s="418"/>
      <c r="QNE24" s="418"/>
      <c r="QNF24" s="418"/>
      <c r="QNG24" s="418"/>
      <c r="QNH24" s="418"/>
      <c r="QNI24" s="418"/>
      <c r="QNJ24" s="418"/>
      <c r="QNK24" s="418"/>
      <c r="QNL24" s="418"/>
      <c r="QNM24" s="418"/>
      <c r="QNN24" s="418"/>
      <c r="QNO24" s="418"/>
      <c r="QNP24" s="418"/>
      <c r="QNQ24" s="418"/>
      <c r="QNR24" s="418"/>
      <c r="QNS24" s="418"/>
      <c r="QNT24" s="418"/>
      <c r="QNU24" s="418"/>
      <c r="QNV24" s="418"/>
      <c r="QNW24" s="418"/>
      <c r="QNX24" s="418"/>
      <c r="QNY24" s="418"/>
      <c r="QNZ24" s="418"/>
      <c r="QOA24" s="418"/>
      <c r="QOB24" s="418"/>
      <c r="QOC24" s="418"/>
      <c r="QOD24" s="418"/>
      <c r="QOE24" s="418"/>
      <c r="QOF24" s="418"/>
      <c r="QOG24" s="418"/>
      <c r="QOH24" s="418"/>
      <c r="QOI24" s="418"/>
      <c r="QOJ24" s="418"/>
      <c r="QOK24" s="418"/>
      <c r="QOL24" s="418"/>
      <c r="QOM24" s="418"/>
      <c r="QON24" s="418"/>
      <c r="QOO24" s="418"/>
      <c r="QOP24" s="418"/>
      <c r="QOQ24" s="418"/>
      <c r="QOR24" s="418"/>
      <c r="QOS24" s="418"/>
      <c r="QOT24" s="418"/>
      <c r="QOU24" s="418"/>
      <c r="QOV24" s="418"/>
      <c r="QOW24" s="418"/>
      <c r="QOX24" s="418"/>
      <c r="QOY24" s="418"/>
      <c r="QOZ24" s="418"/>
      <c r="QPA24" s="418"/>
      <c r="QPB24" s="418"/>
      <c r="QPC24" s="418"/>
      <c r="QPD24" s="418"/>
      <c r="QPE24" s="418"/>
      <c r="QPF24" s="418"/>
      <c r="QPG24" s="418"/>
      <c r="QPH24" s="418"/>
      <c r="QPI24" s="418"/>
      <c r="QPJ24" s="418"/>
      <c r="QPK24" s="418"/>
      <c r="QPL24" s="418"/>
      <c r="QPM24" s="418"/>
      <c r="QPN24" s="418"/>
      <c r="QPO24" s="418"/>
      <c r="QPP24" s="418"/>
      <c r="QPQ24" s="418"/>
      <c r="QPR24" s="418"/>
      <c r="QPS24" s="418"/>
      <c r="QPT24" s="418"/>
      <c r="QPU24" s="418"/>
      <c r="QPV24" s="418"/>
      <c r="QPW24" s="418"/>
      <c r="QPX24" s="418"/>
      <c r="QPY24" s="418"/>
      <c r="QPZ24" s="418"/>
      <c r="QQA24" s="418"/>
      <c r="QQB24" s="418"/>
      <c r="QQC24" s="418"/>
      <c r="QQD24" s="418"/>
      <c r="QQE24" s="418"/>
      <c r="QQF24" s="418"/>
      <c r="QQG24" s="418"/>
      <c r="QQH24" s="418"/>
      <c r="QQI24" s="418"/>
      <c r="QQJ24" s="418"/>
      <c r="QQK24" s="418"/>
      <c r="QQL24" s="418"/>
      <c r="QQM24" s="418"/>
      <c r="QQN24" s="418"/>
      <c r="QQO24" s="418"/>
      <c r="QQP24" s="418"/>
      <c r="QQQ24" s="418"/>
      <c r="QQR24" s="418"/>
      <c r="QQS24" s="418"/>
      <c r="QQT24" s="418"/>
      <c r="QQU24" s="418"/>
      <c r="QQV24" s="418"/>
      <c r="QQW24" s="418"/>
      <c r="QQX24" s="418"/>
      <c r="QQY24" s="418"/>
      <c r="QQZ24" s="418"/>
      <c r="QRA24" s="418"/>
      <c r="QRB24" s="418"/>
      <c r="QRC24" s="418"/>
      <c r="QRD24" s="418"/>
      <c r="QRE24" s="418"/>
      <c r="QRF24" s="418"/>
      <c r="QRG24" s="418"/>
      <c r="QRH24" s="418"/>
      <c r="QRI24" s="418"/>
      <c r="QRJ24" s="418"/>
      <c r="QRK24" s="418"/>
      <c r="QRL24" s="418"/>
      <c r="QRM24" s="418"/>
      <c r="QRN24" s="418"/>
      <c r="QRO24" s="418"/>
      <c r="QRP24" s="418"/>
      <c r="QRQ24" s="418"/>
      <c r="QRR24" s="418"/>
      <c r="QRS24" s="418"/>
      <c r="QRT24" s="418"/>
      <c r="QRU24" s="418"/>
      <c r="QRV24" s="418"/>
      <c r="QRW24" s="418"/>
      <c r="QRX24" s="418"/>
      <c r="QRY24" s="418"/>
      <c r="QRZ24" s="418"/>
      <c r="QSA24" s="418"/>
      <c r="QSB24" s="418"/>
      <c r="QSC24" s="418"/>
      <c r="QSD24" s="418"/>
      <c r="QSE24" s="418"/>
      <c r="QSF24" s="418"/>
      <c r="QSG24" s="418"/>
      <c r="QSH24" s="418"/>
      <c r="QSI24" s="418"/>
      <c r="QSJ24" s="418"/>
      <c r="QSK24" s="418"/>
      <c r="QSL24" s="418"/>
      <c r="QSM24" s="418"/>
      <c r="QSN24" s="418"/>
      <c r="QSO24" s="418"/>
      <c r="QSP24" s="418"/>
      <c r="QSQ24" s="418"/>
      <c r="QSR24" s="418"/>
      <c r="QSS24" s="418"/>
      <c r="QST24" s="418"/>
      <c r="QSU24" s="418"/>
      <c r="QSV24" s="418"/>
      <c r="QSW24" s="418"/>
      <c r="QSX24" s="418"/>
      <c r="QSY24" s="418"/>
      <c r="QSZ24" s="418"/>
      <c r="QTA24" s="418"/>
      <c r="QTB24" s="418"/>
      <c r="QTC24" s="418"/>
      <c r="QTD24" s="418"/>
      <c r="QTE24" s="418"/>
      <c r="QTF24" s="418"/>
      <c r="QTG24" s="418"/>
      <c r="QTH24" s="418"/>
      <c r="QTI24" s="418"/>
      <c r="QTJ24" s="418"/>
      <c r="QTK24" s="418"/>
      <c r="QTL24" s="418"/>
      <c r="QTM24" s="418"/>
      <c r="QTN24" s="418"/>
      <c r="QTO24" s="418"/>
      <c r="QTP24" s="418"/>
      <c r="QTQ24" s="418"/>
      <c r="QTR24" s="418"/>
      <c r="QTS24" s="418"/>
      <c r="QTT24" s="418"/>
      <c r="QTU24" s="418"/>
      <c r="QTV24" s="418"/>
      <c r="QTW24" s="418"/>
      <c r="QTX24" s="418"/>
      <c r="QTY24" s="418"/>
      <c r="QTZ24" s="418"/>
      <c r="QUA24" s="418"/>
      <c r="QUB24" s="418"/>
      <c r="QUC24" s="418"/>
      <c r="QUD24" s="418"/>
      <c r="QUE24" s="418"/>
      <c r="QUF24" s="418"/>
      <c r="QUG24" s="418"/>
      <c r="QUH24" s="418"/>
      <c r="QUI24" s="418"/>
      <c r="QUJ24" s="418"/>
      <c r="QUK24" s="418"/>
      <c r="QUL24" s="418"/>
      <c r="QUM24" s="418"/>
      <c r="QUN24" s="418"/>
      <c r="QUO24" s="418"/>
      <c r="QUP24" s="418"/>
      <c r="QUQ24" s="418"/>
      <c r="QUR24" s="418"/>
      <c r="QUS24" s="418"/>
      <c r="QUT24" s="418"/>
      <c r="QUU24" s="418"/>
      <c r="QUV24" s="418"/>
      <c r="QUW24" s="418"/>
      <c r="QUX24" s="418"/>
      <c r="QUY24" s="418"/>
      <c r="QUZ24" s="418"/>
      <c r="QVA24" s="418"/>
      <c r="QVB24" s="418"/>
      <c r="QVC24" s="418"/>
      <c r="QVD24" s="418"/>
      <c r="QVE24" s="418"/>
      <c r="QVF24" s="418"/>
      <c r="QVG24" s="418"/>
      <c r="QVH24" s="418"/>
      <c r="QVI24" s="418"/>
      <c r="QVJ24" s="418"/>
      <c r="QVK24" s="418"/>
      <c r="QVL24" s="418"/>
      <c r="QVM24" s="418"/>
      <c r="QVN24" s="418"/>
      <c r="QVO24" s="418"/>
      <c r="QVP24" s="418"/>
      <c r="QVQ24" s="418"/>
      <c r="QVR24" s="418"/>
      <c r="QVS24" s="418"/>
      <c r="QVT24" s="418"/>
      <c r="QVU24" s="418"/>
      <c r="QVV24" s="418"/>
      <c r="QVW24" s="418"/>
      <c r="QVX24" s="418"/>
      <c r="QVY24" s="418"/>
      <c r="QVZ24" s="418"/>
      <c r="QWA24" s="418"/>
      <c r="QWB24" s="418"/>
      <c r="QWC24" s="418"/>
      <c r="QWD24" s="418"/>
      <c r="QWE24" s="418"/>
      <c r="QWF24" s="418"/>
      <c r="QWG24" s="418"/>
      <c r="QWH24" s="418"/>
      <c r="QWI24" s="418"/>
      <c r="QWJ24" s="418"/>
      <c r="QWK24" s="418"/>
      <c r="QWL24" s="418"/>
      <c r="QWM24" s="418"/>
      <c r="QWN24" s="418"/>
      <c r="QWO24" s="418"/>
      <c r="QWP24" s="418"/>
      <c r="QWQ24" s="418"/>
      <c r="QWR24" s="418"/>
      <c r="QWS24" s="418"/>
      <c r="QWT24" s="418"/>
      <c r="QWU24" s="418"/>
      <c r="QWV24" s="418"/>
      <c r="QWW24" s="418"/>
      <c r="QWX24" s="418"/>
      <c r="QWY24" s="418"/>
      <c r="QWZ24" s="418"/>
      <c r="QXA24" s="418"/>
      <c r="QXB24" s="418"/>
      <c r="QXC24" s="418"/>
      <c r="QXD24" s="418"/>
      <c r="QXE24" s="418"/>
      <c r="QXF24" s="418"/>
      <c r="QXG24" s="418"/>
      <c r="QXH24" s="418"/>
      <c r="QXI24" s="418"/>
      <c r="QXJ24" s="418"/>
      <c r="QXK24" s="418"/>
      <c r="QXL24" s="418"/>
      <c r="QXM24" s="418"/>
      <c r="QXN24" s="418"/>
      <c r="QXO24" s="418"/>
      <c r="QXP24" s="418"/>
      <c r="QXQ24" s="418"/>
      <c r="QXR24" s="418"/>
      <c r="QXS24" s="418"/>
      <c r="QXT24" s="418"/>
      <c r="QXU24" s="418"/>
      <c r="QXV24" s="418"/>
      <c r="QXW24" s="418"/>
      <c r="QXX24" s="418"/>
      <c r="QXY24" s="418"/>
      <c r="QXZ24" s="418"/>
      <c r="QYA24" s="418"/>
      <c r="QYB24" s="418"/>
      <c r="QYC24" s="418"/>
      <c r="QYD24" s="418"/>
      <c r="QYE24" s="418"/>
      <c r="QYF24" s="418"/>
      <c r="QYG24" s="418"/>
      <c r="QYH24" s="418"/>
      <c r="QYI24" s="418"/>
      <c r="QYJ24" s="418"/>
      <c r="QYK24" s="418"/>
      <c r="QYL24" s="418"/>
      <c r="QYM24" s="418"/>
      <c r="QYN24" s="418"/>
      <c r="QYO24" s="418"/>
      <c r="QYP24" s="418"/>
      <c r="QYQ24" s="418"/>
      <c r="QYR24" s="418"/>
      <c r="QYS24" s="418"/>
      <c r="QYT24" s="418"/>
      <c r="QYU24" s="418"/>
      <c r="QYV24" s="418"/>
      <c r="QYW24" s="418"/>
      <c r="QYX24" s="418"/>
      <c r="QYY24" s="418"/>
      <c r="QYZ24" s="418"/>
      <c r="QZA24" s="418"/>
      <c r="QZB24" s="418"/>
      <c r="QZC24" s="418"/>
      <c r="QZD24" s="418"/>
      <c r="QZE24" s="418"/>
      <c r="QZF24" s="418"/>
      <c r="QZG24" s="418"/>
      <c r="QZH24" s="418"/>
      <c r="QZI24" s="418"/>
      <c r="QZJ24" s="418"/>
      <c r="QZK24" s="418"/>
      <c r="QZL24" s="418"/>
      <c r="QZM24" s="418"/>
      <c r="QZN24" s="418"/>
      <c r="QZO24" s="418"/>
      <c r="QZP24" s="418"/>
      <c r="QZQ24" s="418"/>
      <c r="QZR24" s="418"/>
      <c r="QZS24" s="418"/>
      <c r="QZT24" s="418"/>
      <c r="QZU24" s="418"/>
      <c r="QZV24" s="418"/>
      <c r="QZW24" s="418"/>
      <c r="QZX24" s="418"/>
      <c r="QZY24" s="418"/>
      <c r="QZZ24" s="418"/>
      <c r="RAA24" s="418"/>
      <c r="RAB24" s="418"/>
      <c r="RAC24" s="418"/>
      <c r="RAD24" s="418"/>
      <c r="RAE24" s="418"/>
      <c r="RAF24" s="418"/>
      <c r="RAG24" s="418"/>
      <c r="RAH24" s="418"/>
      <c r="RAI24" s="418"/>
      <c r="RAJ24" s="418"/>
      <c r="RAK24" s="418"/>
      <c r="RAL24" s="418"/>
      <c r="RAM24" s="418"/>
      <c r="RAN24" s="418"/>
      <c r="RAO24" s="418"/>
      <c r="RAP24" s="418"/>
      <c r="RAQ24" s="418"/>
      <c r="RAR24" s="418"/>
      <c r="RAS24" s="418"/>
      <c r="RAT24" s="418"/>
      <c r="RAU24" s="418"/>
      <c r="RAV24" s="418"/>
      <c r="RAW24" s="418"/>
      <c r="RAX24" s="418"/>
      <c r="RAY24" s="418"/>
      <c r="RAZ24" s="418"/>
      <c r="RBA24" s="418"/>
      <c r="RBB24" s="418"/>
      <c r="RBC24" s="418"/>
      <c r="RBD24" s="418"/>
      <c r="RBE24" s="418"/>
      <c r="RBF24" s="418"/>
      <c r="RBG24" s="418"/>
      <c r="RBH24" s="418"/>
      <c r="RBI24" s="418"/>
      <c r="RBJ24" s="418"/>
      <c r="RBK24" s="418"/>
      <c r="RBL24" s="418"/>
      <c r="RBM24" s="418"/>
      <c r="RBN24" s="418"/>
      <c r="RBO24" s="418"/>
      <c r="RBP24" s="418"/>
      <c r="RBQ24" s="418"/>
      <c r="RBR24" s="418"/>
      <c r="RBS24" s="418"/>
      <c r="RBT24" s="418"/>
      <c r="RBU24" s="418"/>
      <c r="RBV24" s="418"/>
      <c r="RBW24" s="418"/>
      <c r="RBX24" s="418"/>
      <c r="RBY24" s="418"/>
      <c r="RBZ24" s="418"/>
      <c r="RCA24" s="418"/>
      <c r="RCB24" s="418"/>
      <c r="RCC24" s="418"/>
      <c r="RCD24" s="418"/>
      <c r="RCE24" s="418"/>
      <c r="RCF24" s="418"/>
      <c r="RCG24" s="418"/>
      <c r="RCH24" s="418"/>
      <c r="RCI24" s="418"/>
      <c r="RCJ24" s="418"/>
      <c r="RCK24" s="418"/>
      <c r="RCL24" s="418"/>
      <c r="RCM24" s="418"/>
      <c r="RCN24" s="418"/>
      <c r="RCO24" s="418"/>
      <c r="RCP24" s="418"/>
      <c r="RCQ24" s="418"/>
      <c r="RCR24" s="418"/>
      <c r="RCS24" s="418"/>
      <c r="RCT24" s="418"/>
      <c r="RCU24" s="418"/>
      <c r="RCV24" s="418"/>
      <c r="RCW24" s="418"/>
      <c r="RCX24" s="418"/>
      <c r="RCY24" s="418"/>
      <c r="RCZ24" s="418"/>
      <c r="RDA24" s="418"/>
      <c r="RDB24" s="418"/>
      <c r="RDC24" s="418"/>
      <c r="RDD24" s="418"/>
      <c r="RDE24" s="418"/>
      <c r="RDF24" s="418"/>
      <c r="RDG24" s="418"/>
      <c r="RDH24" s="418"/>
      <c r="RDI24" s="418"/>
      <c r="RDJ24" s="418"/>
      <c r="RDK24" s="418"/>
      <c r="RDL24" s="418"/>
      <c r="RDM24" s="418"/>
      <c r="RDN24" s="418"/>
      <c r="RDO24" s="418"/>
      <c r="RDP24" s="418"/>
      <c r="RDQ24" s="418"/>
      <c r="RDR24" s="418"/>
      <c r="RDS24" s="418"/>
      <c r="RDT24" s="418"/>
      <c r="RDU24" s="418"/>
      <c r="RDV24" s="418"/>
      <c r="RDW24" s="418"/>
      <c r="RDX24" s="418"/>
      <c r="RDY24" s="418"/>
      <c r="RDZ24" s="418"/>
      <c r="REA24" s="418"/>
      <c r="REB24" s="418"/>
      <c r="REC24" s="418"/>
      <c r="RED24" s="418"/>
      <c r="REE24" s="418"/>
      <c r="REF24" s="418"/>
      <c r="REG24" s="418"/>
      <c r="REH24" s="418"/>
      <c r="REI24" s="418"/>
      <c r="REJ24" s="418"/>
      <c r="REK24" s="418"/>
      <c r="REL24" s="418"/>
      <c r="REM24" s="418"/>
      <c r="REN24" s="418"/>
      <c r="REO24" s="418"/>
      <c r="REP24" s="418"/>
      <c r="REQ24" s="418"/>
      <c r="RER24" s="418"/>
      <c r="RES24" s="418"/>
      <c r="RET24" s="418"/>
      <c r="REU24" s="418"/>
      <c r="REV24" s="418"/>
      <c r="REW24" s="418"/>
      <c r="REX24" s="418"/>
      <c r="REY24" s="418"/>
      <c r="REZ24" s="418"/>
      <c r="RFA24" s="418"/>
      <c r="RFB24" s="418"/>
      <c r="RFC24" s="418"/>
      <c r="RFD24" s="418"/>
      <c r="RFE24" s="418"/>
      <c r="RFF24" s="418"/>
      <c r="RFG24" s="418"/>
      <c r="RFH24" s="418"/>
      <c r="RFI24" s="418"/>
      <c r="RFJ24" s="418"/>
      <c r="RFK24" s="418"/>
      <c r="RFL24" s="418"/>
      <c r="RFM24" s="418"/>
      <c r="RFN24" s="418"/>
      <c r="RFO24" s="418"/>
      <c r="RFP24" s="418"/>
      <c r="RFQ24" s="418"/>
      <c r="RFR24" s="418"/>
      <c r="RFS24" s="418"/>
      <c r="RFT24" s="418"/>
      <c r="RFU24" s="418"/>
      <c r="RFV24" s="418"/>
      <c r="RFW24" s="418"/>
      <c r="RFX24" s="418"/>
      <c r="RFY24" s="418"/>
      <c r="RFZ24" s="418"/>
      <c r="RGA24" s="418"/>
      <c r="RGB24" s="418"/>
      <c r="RGC24" s="418"/>
      <c r="RGD24" s="418"/>
      <c r="RGE24" s="418"/>
      <c r="RGF24" s="418"/>
      <c r="RGG24" s="418"/>
      <c r="RGH24" s="418"/>
      <c r="RGI24" s="418"/>
      <c r="RGJ24" s="418"/>
      <c r="RGK24" s="418"/>
      <c r="RGL24" s="418"/>
      <c r="RGM24" s="418"/>
      <c r="RGN24" s="418"/>
      <c r="RGO24" s="418"/>
      <c r="RGP24" s="418"/>
      <c r="RGQ24" s="418"/>
      <c r="RGR24" s="418"/>
      <c r="RGS24" s="418"/>
      <c r="RGT24" s="418"/>
      <c r="RGU24" s="418"/>
      <c r="RGV24" s="418"/>
      <c r="RGW24" s="418"/>
      <c r="RGX24" s="418"/>
      <c r="RGY24" s="418"/>
      <c r="RGZ24" s="418"/>
      <c r="RHA24" s="418"/>
      <c r="RHB24" s="418"/>
      <c r="RHC24" s="418"/>
      <c r="RHD24" s="418"/>
      <c r="RHE24" s="418"/>
      <c r="RHF24" s="418"/>
      <c r="RHG24" s="418"/>
      <c r="RHH24" s="418"/>
      <c r="RHI24" s="418"/>
      <c r="RHJ24" s="418"/>
      <c r="RHK24" s="418"/>
      <c r="RHL24" s="418"/>
      <c r="RHM24" s="418"/>
      <c r="RHN24" s="418"/>
      <c r="RHO24" s="418"/>
      <c r="RHP24" s="418"/>
      <c r="RHQ24" s="418"/>
      <c r="RHR24" s="418"/>
      <c r="RHS24" s="418"/>
      <c r="RHT24" s="418"/>
      <c r="RHU24" s="418"/>
      <c r="RHV24" s="418"/>
      <c r="RHW24" s="418"/>
      <c r="RHX24" s="418"/>
      <c r="RHY24" s="418"/>
      <c r="RHZ24" s="418"/>
      <c r="RIA24" s="418"/>
      <c r="RIB24" s="418"/>
      <c r="RIC24" s="418"/>
      <c r="RID24" s="418"/>
      <c r="RIE24" s="418"/>
      <c r="RIF24" s="418"/>
      <c r="RIG24" s="418"/>
      <c r="RIH24" s="418"/>
      <c r="RII24" s="418"/>
      <c r="RIJ24" s="418"/>
      <c r="RIK24" s="418"/>
      <c r="RIL24" s="418"/>
      <c r="RIM24" s="418"/>
      <c r="RIN24" s="418"/>
      <c r="RIO24" s="418"/>
      <c r="RIP24" s="418"/>
      <c r="RIQ24" s="418"/>
      <c r="RIR24" s="418"/>
      <c r="RIS24" s="418"/>
      <c r="RIT24" s="418"/>
      <c r="RIU24" s="418"/>
      <c r="RIV24" s="418"/>
      <c r="RIW24" s="418"/>
      <c r="RIX24" s="418"/>
      <c r="RIY24" s="418"/>
      <c r="RIZ24" s="418"/>
      <c r="RJA24" s="418"/>
      <c r="RJB24" s="418"/>
      <c r="RJC24" s="418"/>
      <c r="RJD24" s="418"/>
      <c r="RJE24" s="418"/>
      <c r="RJF24" s="418"/>
      <c r="RJG24" s="418"/>
      <c r="RJH24" s="418"/>
      <c r="RJI24" s="418"/>
      <c r="RJJ24" s="418"/>
      <c r="RJK24" s="418"/>
      <c r="RJL24" s="418"/>
      <c r="RJM24" s="418"/>
      <c r="RJN24" s="418"/>
      <c r="RJO24" s="418"/>
      <c r="RJP24" s="418"/>
      <c r="RJQ24" s="418"/>
      <c r="RJR24" s="418"/>
      <c r="RJS24" s="418"/>
      <c r="RJT24" s="418"/>
      <c r="RJU24" s="418"/>
      <c r="RJV24" s="418"/>
      <c r="RJW24" s="418"/>
      <c r="RJX24" s="418"/>
      <c r="RJY24" s="418"/>
      <c r="RJZ24" s="418"/>
      <c r="RKA24" s="418"/>
      <c r="RKB24" s="418"/>
      <c r="RKC24" s="418"/>
      <c r="RKD24" s="418"/>
      <c r="RKE24" s="418"/>
      <c r="RKF24" s="418"/>
      <c r="RKG24" s="418"/>
      <c r="RKH24" s="418"/>
      <c r="RKI24" s="418"/>
      <c r="RKJ24" s="418"/>
      <c r="RKK24" s="418"/>
      <c r="RKL24" s="418"/>
      <c r="RKM24" s="418"/>
      <c r="RKN24" s="418"/>
      <c r="RKO24" s="418"/>
      <c r="RKP24" s="418"/>
      <c r="RKQ24" s="418"/>
      <c r="RKR24" s="418"/>
      <c r="RKS24" s="418"/>
      <c r="RKT24" s="418"/>
      <c r="RKU24" s="418"/>
      <c r="RKV24" s="418"/>
      <c r="RKW24" s="418"/>
      <c r="RKX24" s="418"/>
      <c r="RKY24" s="418"/>
      <c r="RKZ24" s="418"/>
      <c r="RLA24" s="418"/>
      <c r="RLB24" s="418"/>
      <c r="RLC24" s="418"/>
      <c r="RLD24" s="418"/>
      <c r="RLE24" s="418"/>
      <c r="RLF24" s="418"/>
      <c r="RLG24" s="418"/>
      <c r="RLH24" s="418"/>
      <c r="RLI24" s="418"/>
      <c r="RLJ24" s="418"/>
      <c r="RLK24" s="418"/>
      <c r="RLL24" s="418"/>
      <c r="RLM24" s="418"/>
      <c r="RLN24" s="418"/>
      <c r="RLO24" s="418"/>
      <c r="RLP24" s="418"/>
      <c r="RLQ24" s="418"/>
      <c r="RLR24" s="418"/>
      <c r="RLS24" s="418"/>
      <c r="RLT24" s="418"/>
      <c r="RLU24" s="418"/>
      <c r="RLV24" s="418"/>
      <c r="RLW24" s="418"/>
      <c r="RLX24" s="418"/>
      <c r="RLY24" s="418"/>
      <c r="RLZ24" s="418"/>
      <c r="RMA24" s="418"/>
      <c r="RMB24" s="418"/>
      <c r="RMC24" s="418"/>
      <c r="RMD24" s="418"/>
      <c r="RME24" s="418"/>
      <c r="RMF24" s="418"/>
      <c r="RMG24" s="418"/>
      <c r="RMH24" s="418"/>
      <c r="RMI24" s="418"/>
      <c r="RMJ24" s="418"/>
      <c r="RMK24" s="418"/>
      <c r="RML24" s="418"/>
      <c r="RMM24" s="418"/>
      <c r="RMN24" s="418"/>
      <c r="RMO24" s="418"/>
      <c r="RMP24" s="418"/>
      <c r="RMQ24" s="418"/>
      <c r="RMR24" s="418"/>
      <c r="RMS24" s="418"/>
      <c r="RMT24" s="418"/>
      <c r="RMU24" s="418"/>
      <c r="RMV24" s="418"/>
      <c r="RMW24" s="418"/>
      <c r="RMX24" s="418"/>
      <c r="RMY24" s="418"/>
      <c r="RMZ24" s="418"/>
      <c r="RNA24" s="418"/>
      <c r="RNB24" s="418"/>
      <c r="RNC24" s="418"/>
      <c r="RND24" s="418"/>
      <c r="RNE24" s="418"/>
      <c r="RNF24" s="418"/>
      <c r="RNG24" s="418"/>
      <c r="RNH24" s="418"/>
      <c r="RNI24" s="418"/>
      <c r="RNJ24" s="418"/>
      <c r="RNK24" s="418"/>
      <c r="RNL24" s="418"/>
      <c r="RNM24" s="418"/>
      <c r="RNN24" s="418"/>
      <c r="RNO24" s="418"/>
      <c r="RNP24" s="418"/>
      <c r="RNQ24" s="418"/>
      <c r="RNR24" s="418"/>
      <c r="RNS24" s="418"/>
      <c r="RNT24" s="418"/>
      <c r="RNU24" s="418"/>
      <c r="RNV24" s="418"/>
      <c r="RNW24" s="418"/>
      <c r="RNX24" s="418"/>
      <c r="RNY24" s="418"/>
      <c r="RNZ24" s="418"/>
      <c r="ROA24" s="418"/>
      <c r="ROB24" s="418"/>
      <c r="ROC24" s="418"/>
      <c r="ROD24" s="418"/>
      <c r="ROE24" s="418"/>
      <c r="ROF24" s="418"/>
      <c r="ROG24" s="418"/>
      <c r="ROH24" s="418"/>
      <c r="ROI24" s="418"/>
      <c r="ROJ24" s="418"/>
      <c r="ROK24" s="418"/>
      <c r="ROL24" s="418"/>
      <c r="ROM24" s="418"/>
      <c r="RON24" s="418"/>
      <c r="ROO24" s="418"/>
      <c r="ROP24" s="418"/>
      <c r="ROQ24" s="418"/>
      <c r="ROR24" s="418"/>
      <c r="ROS24" s="418"/>
      <c r="ROT24" s="418"/>
      <c r="ROU24" s="418"/>
      <c r="ROV24" s="418"/>
      <c r="ROW24" s="418"/>
      <c r="ROX24" s="418"/>
      <c r="ROY24" s="418"/>
      <c r="ROZ24" s="418"/>
      <c r="RPA24" s="418"/>
      <c r="RPB24" s="418"/>
      <c r="RPC24" s="418"/>
      <c r="RPD24" s="418"/>
      <c r="RPE24" s="418"/>
      <c r="RPF24" s="418"/>
      <c r="RPG24" s="418"/>
      <c r="RPH24" s="418"/>
      <c r="RPI24" s="418"/>
      <c r="RPJ24" s="418"/>
      <c r="RPK24" s="418"/>
      <c r="RPL24" s="418"/>
      <c r="RPM24" s="418"/>
      <c r="RPN24" s="418"/>
      <c r="RPO24" s="418"/>
      <c r="RPP24" s="418"/>
      <c r="RPQ24" s="418"/>
      <c r="RPR24" s="418"/>
      <c r="RPS24" s="418"/>
      <c r="RPT24" s="418"/>
      <c r="RPU24" s="418"/>
      <c r="RPV24" s="418"/>
      <c r="RPW24" s="418"/>
      <c r="RPX24" s="418"/>
      <c r="RPY24" s="418"/>
      <c r="RPZ24" s="418"/>
      <c r="RQA24" s="418"/>
      <c r="RQB24" s="418"/>
      <c r="RQC24" s="418"/>
      <c r="RQD24" s="418"/>
      <c r="RQE24" s="418"/>
      <c r="RQF24" s="418"/>
      <c r="RQG24" s="418"/>
      <c r="RQH24" s="418"/>
      <c r="RQI24" s="418"/>
      <c r="RQJ24" s="418"/>
      <c r="RQK24" s="418"/>
      <c r="RQL24" s="418"/>
      <c r="RQM24" s="418"/>
      <c r="RQN24" s="418"/>
      <c r="RQO24" s="418"/>
      <c r="RQP24" s="418"/>
      <c r="RQQ24" s="418"/>
      <c r="RQR24" s="418"/>
      <c r="RQS24" s="418"/>
      <c r="RQT24" s="418"/>
      <c r="RQU24" s="418"/>
      <c r="RQV24" s="418"/>
      <c r="RQW24" s="418"/>
      <c r="RQX24" s="418"/>
      <c r="RQY24" s="418"/>
      <c r="RQZ24" s="418"/>
      <c r="RRA24" s="418"/>
      <c r="RRB24" s="418"/>
      <c r="RRC24" s="418"/>
      <c r="RRD24" s="418"/>
      <c r="RRE24" s="418"/>
      <c r="RRF24" s="418"/>
      <c r="RRG24" s="418"/>
      <c r="RRH24" s="418"/>
      <c r="RRI24" s="418"/>
      <c r="RRJ24" s="418"/>
      <c r="RRK24" s="418"/>
      <c r="RRL24" s="418"/>
      <c r="RRM24" s="418"/>
      <c r="RRN24" s="418"/>
      <c r="RRO24" s="418"/>
      <c r="RRP24" s="418"/>
      <c r="RRQ24" s="418"/>
      <c r="RRR24" s="418"/>
      <c r="RRS24" s="418"/>
      <c r="RRT24" s="418"/>
      <c r="RRU24" s="418"/>
      <c r="RRV24" s="418"/>
      <c r="RRW24" s="418"/>
      <c r="RRX24" s="418"/>
      <c r="RRY24" s="418"/>
      <c r="RRZ24" s="418"/>
      <c r="RSA24" s="418"/>
      <c r="RSB24" s="418"/>
      <c r="RSC24" s="418"/>
      <c r="RSD24" s="418"/>
      <c r="RSE24" s="418"/>
      <c r="RSF24" s="418"/>
      <c r="RSG24" s="418"/>
      <c r="RSH24" s="418"/>
      <c r="RSI24" s="418"/>
      <c r="RSJ24" s="418"/>
      <c r="RSK24" s="418"/>
      <c r="RSL24" s="418"/>
      <c r="RSM24" s="418"/>
      <c r="RSN24" s="418"/>
      <c r="RSO24" s="418"/>
      <c r="RSP24" s="418"/>
      <c r="RSQ24" s="418"/>
      <c r="RSR24" s="418"/>
      <c r="RSS24" s="418"/>
      <c r="RST24" s="418"/>
      <c r="RSU24" s="418"/>
      <c r="RSV24" s="418"/>
      <c r="RSW24" s="418"/>
      <c r="RSX24" s="418"/>
      <c r="RSY24" s="418"/>
      <c r="RSZ24" s="418"/>
      <c r="RTA24" s="418"/>
      <c r="RTB24" s="418"/>
      <c r="RTC24" s="418"/>
      <c r="RTD24" s="418"/>
      <c r="RTE24" s="418"/>
      <c r="RTF24" s="418"/>
      <c r="RTG24" s="418"/>
      <c r="RTH24" s="418"/>
      <c r="RTI24" s="418"/>
      <c r="RTJ24" s="418"/>
      <c r="RTK24" s="418"/>
      <c r="RTL24" s="418"/>
      <c r="RTM24" s="418"/>
      <c r="RTN24" s="418"/>
      <c r="RTO24" s="418"/>
      <c r="RTP24" s="418"/>
      <c r="RTQ24" s="418"/>
      <c r="RTR24" s="418"/>
      <c r="RTS24" s="418"/>
      <c r="RTT24" s="418"/>
      <c r="RTU24" s="418"/>
      <c r="RTV24" s="418"/>
      <c r="RTW24" s="418"/>
      <c r="RTX24" s="418"/>
      <c r="RTY24" s="418"/>
      <c r="RTZ24" s="418"/>
      <c r="RUA24" s="418"/>
      <c r="RUB24" s="418"/>
      <c r="RUC24" s="418"/>
      <c r="RUD24" s="418"/>
      <c r="RUE24" s="418"/>
      <c r="RUF24" s="418"/>
      <c r="RUG24" s="418"/>
      <c r="RUH24" s="418"/>
      <c r="RUI24" s="418"/>
      <c r="RUJ24" s="418"/>
      <c r="RUK24" s="418"/>
      <c r="RUL24" s="418"/>
      <c r="RUM24" s="418"/>
      <c r="RUN24" s="418"/>
      <c r="RUO24" s="418"/>
      <c r="RUP24" s="418"/>
      <c r="RUQ24" s="418"/>
      <c r="RUR24" s="418"/>
      <c r="RUS24" s="418"/>
      <c r="RUT24" s="418"/>
      <c r="RUU24" s="418"/>
      <c r="RUV24" s="418"/>
      <c r="RUW24" s="418"/>
      <c r="RUX24" s="418"/>
      <c r="RUY24" s="418"/>
      <c r="RUZ24" s="418"/>
      <c r="RVA24" s="418"/>
      <c r="RVB24" s="418"/>
      <c r="RVC24" s="418"/>
      <c r="RVD24" s="418"/>
      <c r="RVE24" s="418"/>
      <c r="RVF24" s="418"/>
      <c r="RVG24" s="418"/>
      <c r="RVH24" s="418"/>
      <c r="RVI24" s="418"/>
      <c r="RVJ24" s="418"/>
      <c r="RVK24" s="418"/>
      <c r="RVL24" s="418"/>
      <c r="RVM24" s="418"/>
      <c r="RVN24" s="418"/>
      <c r="RVO24" s="418"/>
      <c r="RVP24" s="418"/>
      <c r="RVQ24" s="418"/>
      <c r="RVR24" s="418"/>
      <c r="RVS24" s="418"/>
      <c r="RVT24" s="418"/>
      <c r="RVU24" s="418"/>
      <c r="RVV24" s="418"/>
      <c r="RVW24" s="418"/>
      <c r="RVX24" s="418"/>
      <c r="RVY24" s="418"/>
      <c r="RVZ24" s="418"/>
      <c r="RWA24" s="418"/>
      <c r="RWB24" s="418"/>
      <c r="RWC24" s="418"/>
      <c r="RWD24" s="418"/>
      <c r="RWE24" s="418"/>
      <c r="RWF24" s="418"/>
      <c r="RWG24" s="418"/>
      <c r="RWH24" s="418"/>
      <c r="RWI24" s="418"/>
      <c r="RWJ24" s="418"/>
      <c r="RWK24" s="418"/>
      <c r="RWL24" s="418"/>
      <c r="RWM24" s="418"/>
      <c r="RWN24" s="418"/>
      <c r="RWO24" s="418"/>
      <c r="RWP24" s="418"/>
      <c r="RWQ24" s="418"/>
      <c r="RWR24" s="418"/>
      <c r="RWS24" s="418"/>
      <c r="RWT24" s="418"/>
      <c r="RWU24" s="418"/>
      <c r="RWV24" s="418"/>
      <c r="RWW24" s="418"/>
      <c r="RWX24" s="418"/>
      <c r="RWY24" s="418"/>
      <c r="RWZ24" s="418"/>
      <c r="RXA24" s="418"/>
      <c r="RXB24" s="418"/>
      <c r="RXC24" s="418"/>
      <c r="RXD24" s="418"/>
      <c r="RXE24" s="418"/>
      <c r="RXF24" s="418"/>
      <c r="RXG24" s="418"/>
      <c r="RXH24" s="418"/>
      <c r="RXI24" s="418"/>
      <c r="RXJ24" s="418"/>
      <c r="RXK24" s="418"/>
      <c r="RXL24" s="418"/>
      <c r="RXM24" s="418"/>
      <c r="RXN24" s="418"/>
      <c r="RXO24" s="418"/>
      <c r="RXP24" s="418"/>
      <c r="RXQ24" s="418"/>
      <c r="RXR24" s="418"/>
      <c r="RXS24" s="418"/>
      <c r="RXT24" s="418"/>
      <c r="RXU24" s="418"/>
      <c r="RXV24" s="418"/>
      <c r="RXW24" s="418"/>
      <c r="RXX24" s="418"/>
      <c r="RXY24" s="418"/>
      <c r="RXZ24" s="418"/>
      <c r="RYA24" s="418"/>
      <c r="RYB24" s="418"/>
      <c r="RYC24" s="418"/>
      <c r="RYD24" s="418"/>
      <c r="RYE24" s="418"/>
      <c r="RYF24" s="418"/>
      <c r="RYG24" s="418"/>
      <c r="RYH24" s="418"/>
      <c r="RYI24" s="418"/>
      <c r="RYJ24" s="418"/>
      <c r="RYK24" s="418"/>
      <c r="RYL24" s="418"/>
      <c r="RYM24" s="418"/>
      <c r="RYN24" s="418"/>
      <c r="RYO24" s="418"/>
      <c r="RYP24" s="418"/>
      <c r="RYQ24" s="418"/>
      <c r="RYR24" s="418"/>
      <c r="RYS24" s="418"/>
      <c r="RYT24" s="418"/>
      <c r="RYU24" s="418"/>
      <c r="RYV24" s="418"/>
      <c r="RYW24" s="418"/>
      <c r="RYX24" s="418"/>
      <c r="RYY24" s="418"/>
      <c r="RYZ24" s="418"/>
      <c r="RZA24" s="418"/>
      <c r="RZB24" s="418"/>
      <c r="RZC24" s="418"/>
      <c r="RZD24" s="418"/>
      <c r="RZE24" s="418"/>
      <c r="RZF24" s="418"/>
      <c r="RZG24" s="418"/>
      <c r="RZH24" s="418"/>
      <c r="RZI24" s="418"/>
      <c r="RZJ24" s="418"/>
      <c r="RZK24" s="418"/>
      <c r="RZL24" s="418"/>
      <c r="RZM24" s="418"/>
      <c r="RZN24" s="418"/>
      <c r="RZO24" s="418"/>
      <c r="RZP24" s="418"/>
      <c r="RZQ24" s="418"/>
      <c r="RZR24" s="418"/>
      <c r="RZS24" s="418"/>
      <c r="RZT24" s="418"/>
      <c r="RZU24" s="418"/>
      <c r="RZV24" s="418"/>
      <c r="RZW24" s="418"/>
      <c r="RZX24" s="418"/>
      <c r="RZY24" s="418"/>
      <c r="RZZ24" s="418"/>
      <c r="SAA24" s="418"/>
      <c r="SAB24" s="418"/>
      <c r="SAC24" s="418"/>
      <c r="SAD24" s="418"/>
      <c r="SAE24" s="418"/>
      <c r="SAF24" s="418"/>
      <c r="SAG24" s="418"/>
      <c r="SAH24" s="418"/>
      <c r="SAI24" s="418"/>
      <c r="SAJ24" s="418"/>
      <c r="SAK24" s="418"/>
      <c r="SAL24" s="418"/>
      <c r="SAM24" s="418"/>
      <c r="SAN24" s="418"/>
      <c r="SAO24" s="418"/>
      <c r="SAP24" s="418"/>
      <c r="SAQ24" s="418"/>
      <c r="SAR24" s="418"/>
      <c r="SAS24" s="418"/>
      <c r="SAT24" s="418"/>
      <c r="SAU24" s="418"/>
      <c r="SAV24" s="418"/>
      <c r="SAW24" s="418"/>
      <c r="SAX24" s="418"/>
      <c r="SAY24" s="418"/>
      <c r="SAZ24" s="418"/>
      <c r="SBA24" s="418"/>
      <c r="SBB24" s="418"/>
      <c r="SBC24" s="418"/>
      <c r="SBD24" s="418"/>
      <c r="SBE24" s="418"/>
      <c r="SBF24" s="418"/>
      <c r="SBG24" s="418"/>
      <c r="SBH24" s="418"/>
      <c r="SBI24" s="418"/>
      <c r="SBJ24" s="418"/>
      <c r="SBK24" s="418"/>
      <c r="SBL24" s="418"/>
      <c r="SBM24" s="418"/>
      <c r="SBN24" s="418"/>
      <c r="SBO24" s="418"/>
      <c r="SBP24" s="418"/>
      <c r="SBQ24" s="418"/>
      <c r="SBR24" s="418"/>
      <c r="SBS24" s="418"/>
      <c r="SBT24" s="418"/>
      <c r="SBU24" s="418"/>
      <c r="SBV24" s="418"/>
      <c r="SBW24" s="418"/>
      <c r="SBX24" s="418"/>
      <c r="SBY24" s="418"/>
      <c r="SBZ24" s="418"/>
      <c r="SCA24" s="418"/>
      <c r="SCB24" s="418"/>
      <c r="SCC24" s="418"/>
      <c r="SCD24" s="418"/>
      <c r="SCE24" s="418"/>
      <c r="SCF24" s="418"/>
      <c r="SCG24" s="418"/>
      <c r="SCH24" s="418"/>
      <c r="SCI24" s="418"/>
      <c r="SCJ24" s="418"/>
      <c r="SCK24" s="418"/>
      <c r="SCL24" s="418"/>
      <c r="SCM24" s="418"/>
      <c r="SCN24" s="418"/>
      <c r="SCO24" s="418"/>
      <c r="SCP24" s="418"/>
      <c r="SCQ24" s="418"/>
      <c r="SCR24" s="418"/>
      <c r="SCS24" s="418"/>
      <c r="SCT24" s="418"/>
      <c r="SCU24" s="418"/>
      <c r="SCV24" s="418"/>
      <c r="SCW24" s="418"/>
      <c r="SCX24" s="418"/>
      <c r="SCY24" s="418"/>
      <c r="SCZ24" s="418"/>
      <c r="SDA24" s="418"/>
      <c r="SDB24" s="418"/>
      <c r="SDC24" s="418"/>
      <c r="SDD24" s="418"/>
      <c r="SDE24" s="418"/>
      <c r="SDF24" s="418"/>
      <c r="SDG24" s="418"/>
      <c r="SDH24" s="418"/>
      <c r="SDI24" s="418"/>
      <c r="SDJ24" s="418"/>
      <c r="SDK24" s="418"/>
      <c r="SDL24" s="418"/>
      <c r="SDM24" s="418"/>
      <c r="SDN24" s="418"/>
      <c r="SDO24" s="418"/>
      <c r="SDP24" s="418"/>
      <c r="SDQ24" s="418"/>
      <c r="SDR24" s="418"/>
      <c r="SDS24" s="418"/>
      <c r="SDT24" s="418"/>
      <c r="SDU24" s="418"/>
      <c r="SDV24" s="418"/>
      <c r="SDW24" s="418"/>
      <c r="SDX24" s="418"/>
      <c r="SDY24" s="418"/>
      <c r="SDZ24" s="418"/>
      <c r="SEA24" s="418"/>
      <c r="SEB24" s="418"/>
      <c r="SEC24" s="418"/>
      <c r="SED24" s="418"/>
      <c r="SEE24" s="418"/>
      <c r="SEF24" s="418"/>
      <c r="SEG24" s="418"/>
      <c r="SEH24" s="418"/>
      <c r="SEI24" s="418"/>
      <c r="SEJ24" s="418"/>
      <c r="SEK24" s="418"/>
      <c r="SEL24" s="418"/>
      <c r="SEM24" s="418"/>
      <c r="SEN24" s="418"/>
      <c r="SEO24" s="418"/>
      <c r="SEP24" s="418"/>
      <c r="SEQ24" s="418"/>
      <c r="SER24" s="418"/>
      <c r="SES24" s="418"/>
      <c r="SET24" s="418"/>
      <c r="SEU24" s="418"/>
      <c r="SEV24" s="418"/>
      <c r="SEW24" s="418"/>
      <c r="SEX24" s="418"/>
      <c r="SEY24" s="418"/>
      <c r="SEZ24" s="418"/>
      <c r="SFA24" s="418"/>
      <c r="SFB24" s="418"/>
      <c r="SFC24" s="418"/>
      <c r="SFD24" s="418"/>
      <c r="SFE24" s="418"/>
      <c r="SFF24" s="418"/>
      <c r="SFG24" s="418"/>
      <c r="SFH24" s="418"/>
      <c r="SFI24" s="418"/>
      <c r="SFJ24" s="418"/>
      <c r="SFK24" s="418"/>
      <c r="SFL24" s="418"/>
      <c r="SFM24" s="418"/>
      <c r="SFN24" s="418"/>
      <c r="SFO24" s="418"/>
      <c r="SFP24" s="418"/>
      <c r="SFQ24" s="418"/>
      <c r="SFR24" s="418"/>
      <c r="SFS24" s="418"/>
      <c r="SFT24" s="418"/>
      <c r="SFU24" s="418"/>
      <c r="SFV24" s="418"/>
      <c r="SFW24" s="418"/>
      <c r="SFX24" s="418"/>
      <c r="SFY24" s="418"/>
      <c r="SFZ24" s="418"/>
      <c r="SGA24" s="418"/>
      <c r="SGB24" s="418"/>
      <c r="SGC24" s="418"/>
      <c r="SGD24" s="418"/>
      <c r="SGE24" s="418"/>
      <c r="SGF24" s="418"/>
      <c r="SGG24" s="418"/>
      <c r="SGH24" s="418"/>
      <c r="SGI24" s="418"/>
      <c r="SGJ24" s="418"/>
      <c r="SGK24" s="418"/>
      <c r="SGL24" s="418"/>
      <c r="SGM24" s="418"/>
      <c r="SGN24" s="418"/>
      <c r="SGO24" s="418"/>
      <c r="SGP24" s="418"/>
      <c r="SGQ24" s="418"/>
      <c r="SGR24" s="418"/>
      <c r="SGS24" s="418"/>
      <c r="SGT24" s="418"/>
      <c r="SGU24" s="418"/>
      <c r="SGV24" s="418"/>
      <c r="SGW24" s="418"/>
      <c r="SGX24" s="418"/>
      <c r="SGY24" s="418"/>
      <c r="SGZ24" s="418"/>
      <c r="SHA24" s="418"/>
      <c r="SHB24" s="418"/>
      <c r="SHC24" s="418"/>
      <c r="SHD24" s="418"/>
      <c r="SHE24" s="418"/>
      <c r="SHF24" s="418"/>
      <c r="SHG24" s="418"/>
      <c r="SHH24" s="418"/>
      <c r="SHI24" s="418"/>
      <c r="SHJ24" s="418"/>
      <c r="SHK24" s="418"/>
      <c r="SHL24" s="418"/>
      <c r="SHM24" s="418"/>
      <c r="SHN24" s="418"/>
      <c r="SHO24" s="418"/>
      <c r="SHP24" s="418"/>
      <c r="SHQ24" s="418"/>
      <c r="SHR24" s="418"/>
      <c r="SHS24" s="418"/>
      <c r="SHT24" s="418"/>
      <c r="SHU24" s="418"/>
      <c r="SHV24" s="418"/>
      <c r="SHW24" s="418"/>
      <c r="SHX24" s="418"/>
      <c r="SHY24" s="418"/>
      <c r="SHZ24" s="418"/>
      <c r="SIA24" s="418"/>
      <c r="SIB24" s="418"/>
      <c r="SIC24" s="418"/>
      <c r="SID24" s="418"/>
      <c r="SIE24" s="418"/>
      <c r="SIF24" s="418"/>
      <c r="SIG24" s="418"/>
      <c r="SIH24" s="418"/>
      <c r="SII24" s="418"/>
      <c r="SIJ24" s="418"/>
      <c r="SIK24" s="418"/>
      <c r="SIL24" s="418"/>
      <c r="SIM24" s="418"/>
      <c r="SIN24" s="418"/>
      <c r="SIO24" s="418"/>
      <c r="SIP24" s="418"/>
      <c r="SIQ24" s="418"/>
      <c r="SIR24" s="418"/>
      <c r="SIS24" s="418"/>
      <c r="SIT24" s="418"/>
      <c r="SIU24" s="418"/>
      <c r="SIV24" s="418"/>
      <c r="SIW24" s="418"/>
      <c r="SIX24" s="418"/>
      <c r="SIY24" s="418"/>
      <c r="SIZ24" s="418"/>
      <c r="SJA24" s="418"/>
      <c r="SJB24" s="418"/>
      <c r="SJC24" s="418"/>
      <c r="SJD24" s="418"/>
      <c r="SJE24" s="418"/>
      <c r="SJF24" s="418"/>
      <c r="SJG24" s="418"/>
      <c r="SJH24" s="418"/>
      <c r="SJI24" s="418"/>
      <c r="SJJ24" s="418"/>
      <c r="SJK24" s="418"/>
      <c r="SJL24" s="418"/>
      <c r="SJM24" s="418"/>
      <c r="SJN24" s="418"/>
      <c r="SJO24" s="418"/>
      <c r="SJP24" s="418"/>
      <c r="SJQ24" s="418"/>
      <c r="SJR24" s="418"/>
      <c r="SJS24" s="418"/>
      <c r="SJT24" s="418"/>
      <c r="SJU24" s="418"/>
      <c r="SJV24" s="418"/>
      <c r="SJW24" s="418"/>
      <c r="SJX24" s="418"/>
      <c r="SJY24" s="418"/>
      <c r="SJZ24" s="418"/>
      <c r="SKA24" s="418"/>
      <c r="SKB24" s="418"/>
      <c r="SKC24" s="418"/>
      <c r="SKD24" s="418"/>
      <c r="SKE24" s="418"/>
      <c r="SKF24" s="418"/>
      <c r="SKG24" s="418"/>
      <c r="SKH24" s="418"/>
      <c r="SKI24" s="418"/>
      <c r="SKJ24" s="418"/>
      <c r="SKK24" s="418"/>
      <c r="SKL24" s="418"/>
      <c r="SKM24" s="418"/>
      <c r="SKN24" s="418"/>
      <c r="SKO24" s="418"/>
      <c r="SKP24" s="418"/>
      <c r="SKQ24" s="418"/>
      <c r="SKR24" s="418"/>
      <c r="SKS24" s="418"/>
      <c r="SKT24" s="418"/>
      <c r="SKU24" s="418"/>
      <c r="SKV24" s="418"/>
      <c r="SKW24" s="418"/>
      <c r="SKX24" s="418"/>
      <c r="SKY24" s="418"/>
      <c r="SKZ24" s="418"/>
      <c r="SLA24" s="418"/>
      <c r="SLB24" s="418"/>
      <c r="SLC24" s="418"/>
      <c r="SLD24" s="418"/>
      <c r="SLE24" s="418"/>
      <c r="SLF24" s="418"/>
      <c r="SLG24" s="418"/>
      <c r="SLH24" s="418"/>
      <c r="SLI24" s="418"/>
      <c r="SLJ24" s="418"/>
      <c r="SLK24" s="418"/>
      <c r="SLL24" s="418"/>
      <c r="SLM24" s="418"/>
      <c r="SLN24" s="418"/>
      <c r="SLO24" s="418"/>
      <c r="SLP24" s="418"/>
      <c r="SLQ24" s="418"/>
      <c r="SLR24" s="418"/>
      <c r="SLS24" s="418"/>
      <c r="SLT24" s="418"/>
      <c r="SLU24" s="418"/>
      <c r="SLV24" s="418"/>
      <c r="SLW24" s="418"/>
      <c r="SLX24" s="418"/>
      <c r="SLY24" s="418"/>
      <c r="SLZ24" s="418"/>
      <c r="SMA24" s="418"/>
      <c r="SMB24" s="418"/>
      <c r="SMC24" s="418"/>
      <c r="SMD24" s="418"/>
      <c r="SME24" s="418"/>
      <c r="SMF24" s="418"/>
      <c r="SMG24" s="418"/>
      <c r="SMH24" s="418"/>
      <c r="SMI24" s="418"/>
      <c r="SMJ24" s="418"/>
      <c r="SMK24" s="418"/>
      <c r="SML24" s="418"/>
      <c r="SMM24" s="418"/>
      <c r="SMN24" s="418"/>
      <c r="SMO24" s="418"/>
      <c r="SMP24" s="418"/>
      <c r="SMQ24" s="418"/>
      <c r="SMR24" s="418"/>
      <c r="SMS24" s="418"/>
      <c r="SMT24" s="418"/>
      <c r="SMU24" s="418"/>
      <c r="SMV24" s="418"/>
      <c r="SMW24" s="418"/>
      <c r="SMX24" s="418"/>
      <c r="SMY24" s="418"/>
      <c r="SMZ24" s="418"/>
      <c r="SNA24" s="418"/>
      <c r="SNB24" s="418"/>
      <c r="SNC24" s="418"/>
      <c r="SND24" s="418"/>
      <c r="SNE24" s="418"/>
      <c r="SNF24" s="418"/>
      <c r="SNG24" s="418"/>
      <c r="SNH24" s="418"/>
      <c r="SNI24" s="418"/>
      <c r="SNJ24" s="418"/>
      <c r="SNK24" s="418"/>
      <c r="SNL24" s="418"/>
      <c r="SNM24" s="418"/>
      <c r="SNN24" s="418"/>
      <c r="SNO24" s="418"/>
      <c r="SNP24" s="418"/>
      <c r="SNQ24" s="418"/>
      <c r="SNR24" s="418"/>
      <c r="SNS24" s="418"/>
      <c r="SNT24" s="418"/>
      <c r="SNU24" s="418"/>
      <c r="SNV24" s="418"/>
      <c r="SNW24" s="418"/>
      <c r="SNX24" s="418"/>
      <c r="SNY24" s="418"/>
      <c r="SNZ24" s="418"/>
      <c r="SOA24" s="418"/>
      <c r="SOB24" s="418"/>
      <c r="SOC24" s="418"/>
      <c r="SOD24" s="418"/>
      <c r="SOE24" s="418"/>
      <c r="SOF24" s="418"/>
      <c r="SOG24" s="418"/>
      <c r="SOH24" s="418"/>
      <c r="SOI24" s="418"/>
      <c r="SOJ24" s="418"/>
      <c r="SOK24" s="418"/>
      <c r="SOL24" s="418"/>
      <c r="SOM24" s="418"/>
      <c r="SON24" s="418"/>
      <c r="SOO24" s="418"/>
      <c r="SOP24" s="418"/>
      <c r="SOQ24" s="418"/>
      <c r="SOR24" s="418"/>
      <c r="SOS24" s="418"/>
      <c r="SOT24" s="418"/>
      <c r="SOU24" s="418"/>
      <c r="SOV24" s="418"/>
      <c r="SOW24" s="418"/>
      <c r="SOX24" s="418"/>
      <c r="SOY24" s="418"/>
      <c r="SOZ24" s="418"/>
      <c r="SPA24" s="418"/>
      <c r="SPB24" s="418"/>
      <c r="SPC24" s="418"/>
      <c r="SPD24" s="418"/>
      <c r="SPE24" s="418"/>
      <c r="SPF24" s="418"/>
      <c r="SPG24" s="418"/>
      <c r="SPH24" s="418"/>
      <c r="SPI24" s="418"/>
      <c r="SPJ24" s="418"/>
      <c r="SPK24" s="418"/>
      <c r="SPL24" s="418"/>
      <c r="SPM24" s="418"/>
      <c r="SPN24" s="418"/>
      <c r="SPO24" s="418"/>
      <c r="SPP24" s="418"/>
      <c r="SPQ24" s="418"/>
      <c r="SPR24" s="418"/>
      <c r="SPS24" s="418"/>
      <c r="SPT24" s="418"/>
      <c r="SPU24" s="418"/>
      <c r="SPV24" s="418"/>
      <c r="SPW24" s="418"/>
      <c r="SPX24" s="418"/>
      <c r="SPY24" s="418"/>
      <c r="SPZ24" s="418"/>
      <c r="SQA24" s="418"/>
      <c r="SQB24" s="418"/>
      <c r="SQC24" s="418"/>
      <c r="SQD24" s="418"/>
      <c r="SQE24" s="418"/>
      <c r="SQF24" s="418"/>
      <c r="SQG24" s="418"/>
      <c r="SQH24" s="418"/>
      <c r="SQI24" s="418"/>
      <c r="SQJ24" s="418"/>
      <c r="SQK24" s="418"/>
      <c r="SQL24" s="418"/>
      <c r="SQM24" s="418"/>
      <c r="SQN24" s="418"/>
      <c r="SQO24" s="418"/>
      <c r="SQP24" s="418"/>
      <c r="SQQ24" s="418"/>
      <c r="SQR24" s="418"/>
      <c r="SQS24" s="418"/>
      <c r="SQT24" s="418"/>
      <c r="SQU24" s="418"/>
      <c r="SQV24" s="418"/>
      <c r="SQW24" s="418"/>
      <c r="SQX24" s="418"/>
      <c r="SQY24" s="418"/>
      <c r="SQZ24" s="418"/>
      <c r="SRA24" s="418"/>
      <c r="SRB24" s="418"/>
      <c r="SRC24" s="418"/>
      <c r="SRD24" s="418"/>
      <c r="SRE24" s="418"/>
      <c r="SRF24" s="418"/>
      <c r="SRG24" s="418"/>
      <c r="SRH24" s="418"/>
      <c r="SRI24" s="418"/>
      <c r="SRJ24" s="418"/>
      <c r="SRK24" s="418"/>
      <c r="SRL24" s="418"/>
      <c r="SRM24" s="418"/>
      <c r="SRN24" s="418"/>
      <c r="SRO24" s="418"/>
      <c r="SRP24" s="418"/>
      <c r="SRQ24" s="418"/>
      <c r="SRR24" s="418"/>
      <c r="SRS24" s="418"/>
      <c r="SRT24" s="418"/>
      <c r="SRU24" s="418"/>
      <c r="SRV24" s="418"/>
      <c r="SRW24" s="418"/>
      <c r="SRX24" s="418"/>
      <c r="SRY24" s="418"/>
      <c r="SRZ24" s="418"/>
      <c r="SSA24" s="418"/>
      <c r="SSB24" s="418"/>
      <c r="SSC24" s="418"/>
      <c r="SSD24" s="418"/>
      <c r="SSE24" s="418"/>
      <c r="SSF24" s="418"/>
      <c r="SSG24" s="418"/>
      <c r="SSH24" s="418"/>
      <c r="SSI24" s="418"/>
      <c r="SSJ24" s="418"/>
      <c r="SSK24" s="418"/>
      <c r="SSL24" s="418"/>
      <c r="SSM24" s="418"/>
      <c r="SSN24" s="418"/>
      <c r="SSO24" s="418"/>
      <c r="SSP24" s="418"/>
      <c r="SSQ24" s="418"/>
      <c r="SSR24" s="418"/>
      <c r="SSS24" s="418"/>
      <c r="SST24" s="418"/>
      <c r="SSU24" s="418"/>
      <c r="SSV24" s="418"/>
      <c r="SSW24" s="418"/>
      <c r="SSX24" s="418"/>
      <c r="SSY24" s="418"/>
      <c r="SSZ24" s="418"/>
      <c r="STA24" s="418"/>
      <c r="STB24" s="418"/>
      <c r="STC24" s="418"/>
      <c r="STD24" s="418"/>
      <c r="STE24" s="418"/>
      <c r="STF24" s="418"/>
      <c r="STG24" s="418"/>
      <c r="STH24" s="418"/>
      <c r="STI24" s="418"/>
      <c r="STJ24" s="418"/>
      <c r="STK24" s="418"/>
      <c r="STL24" s="418"/>
      <c r="STM24" s="418"/>
      <c r="STN24" s="418"/>
      <c r="STO24" s="418"/>
      <c r="STP24" s="418"/>
      <c r="STQ24" s="418"/>
      <c r="STR24" s="418"/>
      <c r="STS24" s="418"/>
      <c r="STT24" s="418"/>
      <c r="STU24" s="418"/>
      <c r="STV24" s="418"/>
      <c r="STW24" s="418"/>
      <c r="STX24" s="418"/>
      <c r="STY24" s="418"/>
      <c r="STZ24" s="418"/>
      <c r="SUA24" s="418"/>
      <c r="SUB24" s="418"/>
      <c r="SUC24" s="418"/>
      <c r="SUD24" s="418"/>
      <c r="SUE24" s="418"/>
      <c r="SUF24" s="418"/>
      <c r="SUG24" s="418"/>
      <c r="SUH24" s="418"/>
      <c r="SUI24" s="418"/>
      <c r="SUJ24" s="418"/>
      <c r="SUK24" s="418"/>
      <c r="SUL24" s="418"/>
      <c r="SUM24" s="418"/>
      <c r="SUN24" s="418"/>
      <c r="SUO24" s="418"/>
      <c r="SUP24" s="418"/>
      <c r="SUQ24" s="418"/>
      <c r="SUR24" s="418"/>
      <c r="SUS24" s="418"/>
      <c r="SUT24" s="418"/>
      <c r="SUU24" s="418"/>
      <c r="SUV24" s="418"/>
      <c r="SUW24" s="418"/>
      <c r="SUX24" s="418"/>
      <c r="SUY24" s="418"/>
      <c r="SUZ24" s="418"/>
      <c r="SVA24" s="418"/>
      <c r="SVB24" s="418"/>
      <c r="SVC24" s="418"/>
      <c r="SVD24" s="418"/>
      <c r="SVE24" s="418"/>
      <c r="SVF24" s="418"/>
      <c r="SVG24" s="418"/>
      <c r="SVH24" s="418"/>
      <c r="SVI24" s="418"/>
      <c r="SVJ24" s="418"/>
      <c r="SVK24" s="418"/>
      <c r="SVL24" s="418"/>
      <c r="SVM24" s="418"/>
      <c r="SVN24" s="418"/>
      <c r="SVO24" s="418"/>
      <c r="SVP24" s="418"/>
      <c r="SVQ24" s="418"/>
      <c r="SVR24" s="418"/>
      <c r="SVS24" s="418"/>
      <c r="SVT24" s="418"/>
      <c r="SVU24" s="418"/>
      <c r="SVV24" s="418"/>
      <c r="SVW24" s="418"/>
      <c r="SVX24" s="418"/>
      <c r="SVY24" s="418"/>
      <c r="SVZ24" s="418"/>
      <c r="SWA24" s="418"/>
      <c r="SWB24" s="418"/>
      <c r="SWC24" s="418"/>
      <c r="SWD24" s="418"/>
      <c r="SWE24" s="418"/>
      <c r="SWF24" s="418"/>
      <c r="SWG24" s="418"/>
      <c r="SWH24" s="418"/>
      <c r="SWI24" s="418"/>
      <c r="SWJ24" s="418"/>
      <c r="SWK24" s="418"/>
      <c r="SWL24" s="418"/>
      <c r="SWM24" s="418"/>
      <c r="SWN24" s="418"/>
      <c r="SWO24" s="418"/>
      <c r="SWP24" s="418"/>
      <c r="SWQ24" s="418"/>
      <c r="SWR24" s="418"/>
      <c r="SWS24" s="418"/>
      <c r="SWT24" s="418"/>
      <c r="SWU24" s="418"/>
      <c r="SWV24" s="418"/>
      <c r="SWW24" s="418"/>
      <c r="SWX24" s="418"/>
      <c r="SWY24" s="418"/>
      <c r="SWZ24" s="418"/>
      <c r="SXA24" s="418"/>
      <c r="SXB24" s="418"/>
      <c r="SXC24" s="418"/>
      <c r="SXD24" s="418"/>
      <c r="SXE24" s="418"/>
      <c r="SXF24" s="418"/>
      <c r="SXG24" s="418"/>
      <c r="SXH24" s="418"/>
      <c r="SXI24" s="418"/>
      <c r="SXJ24" s="418"/>
      <c r="SXK24" s="418"/>
      <c r="SXL24" s="418"/>
      <c r="SXM24" s="418"/>
      <c r="SXN24" s="418"/>
      <c r="SXO24" s="418"/>
      <c r="SXP24" s="418"/>
      <c r="SXQ24" s="418"/>
      <c r="SXR24" s="418"/>
      <c r="SXS24" s="418"/>
      <c r="SXT24" s="418"/>
      <c r="SXU24" s="418"/>
      <c r="SXV24" s="418"/>
      <c r="SXW24" s="418"/>
      <c r="SXX24" s="418"/>
      <c r="SXY24" s="418"/>
      <c r="SXZ24" s="418"/>
      <c r="SYA24" s="418"/>
      <c r="SYB24" s="418"/>
      <c r="SYC24" s="418"/>
      <c r="SYD24" s="418"/>
      <c r="SYE24" s="418"/>
      <c r="SYF24" s="418"/>
      <c r="SYG24" s="418"/>
      <c r="SYH24" s="418"/>
      <c r="SYI24" s="418"/>
      <c r="SYJ24" s="418"/>
      <c r="SYK24" s="418"/>
      <c r="SYL24" s="418"/>
      <c r="SYM24" s="418"/>
      <c r="SYN24" s="418"/>
      <c r="SYO24" s="418"/>
      <c r="SYP24" s="418"/>
      <c r="SYQ24" s="418"/>
      <c r="SYR24" s="418"/>
      <c r="SYS24" s="418"/>
      <c r="SYT24" s="418"/>
      <c r="SYU24" s="418"/>
      <c r="SYV24" s="418"/>
      <c r="SYW24" s="418"/>
      <c r="SYX24" s="418"/>
      <c r="SYY24" s="418"/>
      <c r="SYZ24" s="418"/>
      <c r="SZA24" s="418"/>
      <c r="SZB24" s="418"/>
      <c r="SZC24" s="418"/>
      <c r="SZD24" s="418"/>
      <c r="SZE24" s="418"/>
      <c r="SZF24" s="418"/>
      <c r="SZG24" s="418"/>
      <c r="SZH24" s="418"/>
      <c r="SZI24" s="418"/>
      <c r="SZJ24" s="418"/>
      <c r="SZK24" s="418"/>
      <c r="SZL24" s="418"/>
      <c r="SZM24" s="418"/>
      <c r="SZN24" s="418"/>
      <c r="SZO24" s="418"/>
      <c r="SZP24" s="418"/>
      <c r="SZQ24" s="418"/>
      <c r="SZR24" s="418"/>
      <c r="SZS24" s="418"/>
      <c r="SZT24" s="418"/>
      <c r="SZU24" s="418"/>
      <c r="SZV24" s="418"/>
      <c r="SZW24" s="418"/>
      <c r="SZX24" s="418"/>
      <c r="SZY24" s="418"/>
      <c r="SZZ24" s="418"/>
      <c r="TAA24" s="418"/>
      <c r="TAB24" s="418"/>
      <c r="TAC24" s="418"/>
      <c r="TAD24" s="418"/>
      <c r="TAE24" s="418"/>
      <c r="TAF24" s="418"/>
      <c r="TAG24" s="418"/>
      <c r="TAH24" s="418"/>
      <c r="TAI24" s="418"/>
      <c r="TAJ24" s="418"/>
      <c r="TAK24" s="418"/>
      <c r="TAL24" s="418"/>
      <c r="TAM24" s="418"/>
      <c r="TAN24" s="418"/>
      <c r="TAO24" s="418"/>
      <c r="TAP24" s="418"/>
      <c r="TAQ24" s="418"/>
      <c r="TAR24" s="418"/>
      <c r="TAS24" s="418"/>
      <c r="TAT24" s="418"/>
      <c r="TAU24" s="418"/>
      <c r="TAV24" s="418"/>
      <c r="TAW24" s="418"/>
      <c r="TAX24" s="418"/>
      <c r="TAY24" s="418"/>
      <c r="TAZ24" s="418"/>
      <c r="TBA24" s="418"/>
      <c r="TBB24" s="418"/>
      <c r="TBC24" s="418"/>
      <c r="TBD24" s="418"/>
      <c r="TBE24" s="418"/>
      <c r="TBF24" s="418"/>
      <c r="TBG24" s="418"/>
      <c r="TBH24" s="418"/>
      <c r="TBI24" s="418"/>
      <c r="TBJ24" s="418"/>
      <c r="TBK24" s="418"/>
      <c r="TBL24" s="418"/>
      <c r="TBM24" s="418"/>
      <c r="TBN24" s="418"/>
      <c r="TBO24" s="418"/>
      <c r="TBP24" s="418"/>
      <c r="TBQ24" s="418"/>
      <c r="TBR24" s="418"/>
      <c r="TBS24" s="418"/>
      <c r="TBT24" s="418"/>
      <c r="TBU24" s="418"/>
      <c r="TBV24" s="418"/>
      <c r="TBW24" s="418"/>
      <c r="TBX24" s="418"/>
      <c r="TBY24" s="418"/>
      <c r="TBZ24" s="418"/>
      <c r="TCA24" s="418"/>
      <c r="TCB24" s="418"/>
      <c r="TCC24" s="418"/>
      <c r="TCD24" s="418"/>
      <c r="TCE24" s="418"/>
      <c r="TCF24" s="418"/>
      <c r="TCG24" s="418"/>
      <c r="TCH24" s="418"/>
      <c r="TCI24" s="418"/>
      <c r="TCJ24" s="418"/>
      <c r="TCK24" s="418"/>
      <c r="TCL24" s="418"/>
      <c r="TCM24" s="418"/>
      <c r="TCN24" s="418"/>
      <c r="TCO24" s="418"/>
      <c r="TCP24" s="418"/>
      <c r="TCQ24" s="418"/>
      <c r="TCR24" s="418"/>
      <c r="TCS24" s="418"/>
      <c r="TCT24" s="418"/>
      <c r="TCU24" s="418"/>
      <c r="TCV24" s="418"/>
      <c r="TCW24" s="418"/>
      <c r="TCX24" s="418"/>
      <c r="TCY24" s="418"/>
      <c r="TCZ24" s="418"/>
      <c r="TDA24" s="418"/>
      <c r="TDB24" s="418"/>
      <c r="TDC24" s="418"/>
      <c r="TDD24" s="418"/>
      <c r="TDE24" s="418"/>
      <c r="TDF24" s="418"/>
      <c r="TDG24" s="418"/>
      <c r="TDH24" s="418"/>
      <c r="TDI24" s="418"/>
      <c r="TDJ24" s="418"/>
      <c r="TDK24" s="418"/>
      <c r="TDL24" s="418"/>
      <c r="TDM24" s="418"/>
      <c r="TDN24" s="418"/>
      <c r="TDO24" s="418"/>
      <c r="TDP24" s="418"/>
      <c r="TDQ24" s="418"/>
      <c r="TDR24" s="418"/>
      <c r="TDS24" s="418"/>
      <c r="TDT24" s="418"/>
      <c r="TDU24" s="418"/>
      <c r="TDV24" s="418"/>
      <c r="TDW24" s="418"/>
      <c r="TDX24" s="418"/>
      <c r="TDY24" s="418"/>
      <c r="TDZ24" s="418"/>
      <c r="TEA24" s="418"/>
      <c r="TEB24" s="418"/>
      <c r="TEC24" s="418"/>
      <c r="TED24" s="418"/>
      <c r="TEE24" s="418"/>
      <c r="TEF24" s="418"/>
      <c r="TEG24" s="418"/>
      <c r="TEH24" s="418"/>
      <c r="TEI24" s="418"/>
      <c r="TEJ24" s="418"/>
      <c r="TEK24" s="418"/>
      <c r="TEL24" s="418"/>
      <c r="TEM24" s="418"/>
      <c r="TEN24" s="418"/>
      <c r="TEO24" s="418"/>
      <c r="TEP24" s="418"/>
      <c r="TEQ24" s="418"/>
      <c r="TER24" s="418"/>
      <c r="TES24" s="418"/>
      <c r="TET24" s="418"/>
      <c r="TEU24" s="418"/>
      <c r="TEV24" s="418"/>
      <c r="TEW24" s="418"/>
      <c r="TEX24" s="418"/>
      <c r="TEY24" s="418"/>
      <c r="TEZ24" s="418"/>
      <c r="TFA24" s="418"/>
      <c r="TFB24" s="418"/>
      <c r="TFC24" s="418"/>
      <c r="TFD24" s="418"/>
      <c r="TFE24" s="418"/>
      <c r="TFF24" s="418"/>
      <c r="TFG24" s="418"/>
      <c r="TFH24" s="418"/>
      <c r="TFI24" s="418"/>
      <c r="TFJ24" s="418"/>
      <c r="TFK24" s="418"/>
      <c r="TFL24" s="418"/>
      <c r="TFM24" s="418"/>
      <c r="TFN24" s="418"/>
      <c r="TFO24" s="418"/>
      <c r="TFP24" s="418"/>
      <c r="TFQ24" s="418"/>
      <c r="TFR24" s="418"/>
      <c r="TFS24" s="418"/>
      <c r="TFT24" s="418"/>
      <c r="TFU24" s="418"/>
      <c r="TFV24" s="418"/>
      <c r="TFW24" s="418"/>
      <c r="TFX24" s="418"/>
      <c r="TFY24" s="418"/>
      <c r="TFZ24" s="418"/>
      <c r="TGA24" s="418"/>
      <c r="TGB24" s="418"/>
      <c r="TGC24" s="418"/>
      <c r="TGD24" s="418"/>
      <c r="TGE24" s="418"/>
      <c r="TGF24" s="418"/>
      <c r="TGG24" s="418"/>
      <c r="TGH24" s="418"/>
      <c r="TGI24" s="418"/>
      <c r="TGJ24" s="418"/>
      <c r="TGK24" s="418"/>
      <c r="TGL24" s="418"/>
      <c r="TGM24" s="418"/>
      <c r="TGN24" s="418"/>
      <c r="TGO24" s="418"/>
      <c r="TGP24" s="418"/>
      <c r="TGQ24" s="418"/>
      <c r="TGR24" s="418"/>
      <c r="TGS24" s="418"/>
      <c r="TGT24" s="418"/>
      <c r="TGU24" s="418"/>
      <c r="TGV24" s="418"/>
      <c r="TGW24" s="418"/>
      <c r="TGX24" s="418"/>
      <c r="TGY24" s="418"/>
      <c r="TGZ24" s="418"/>
      <c r="THA24" s="418"/>
      <c r="THB24" s="418"/>
      <c r="THC24" s="418"/>
      <c r="THD24" s="418"/>
      <c r="THE24" s="418"/>
      <c r="THF24" s="418"/>
      <c r="THG24" s="418"/>
      <c r="THH24" s="418"/>
      <c r="THI24" s="418"/>
      <c r="THJ24" s="418"/>
      <c r="THK24" s="418"/>
      <c r="THL24" s="418"/>
      <c r="THM24" s="418"/>
      <c r="THN24" s="418"/>
      <c r="THO24" s="418"/>
      <c r="THP24" s="418"/>
      <c r="THQ24" s="418"/>
      <c r="THR24" s="418"/>
      <c r="THS24" s="418"/>
      <c r="THT24" s="418"/>
      <c r="THU24" s="418"/>
      <c r="THV24" s="418"/>
      <c r="THW24" s="418"/>
      <c r="THX24" s="418"/>
      <c r="THY24" s="418"/>
      <c r="THZ24" s="418"/>
      <c r="TIA24" s="418"/>
      <c r="TIB24" s="418"/>
      <c r="TIC24" s="418"/>
      <c r="TID24" s="418"/>
      <c r="TIE24" s="418"/>
      <c r="TIF24" s="418"/>
      <c r="TIG24" s="418"/>
      <c r="TIH24" s="418"/>
      <c r="TII24" s="418"/>
      <c r="TIJ24" s="418"/>
      <c r="TIK24" s="418"/>
      <c r="TIL24" s="418"/>
      <c r="TIM24" s="418"/>
      <c r="TIN24" s="418"/>
      <c r="TIO24" s="418"/>
      <c r="TIP24" s="418"/>
      <c r="TIQ24" s="418"/>
      <c r="TIR24" s="418"/>
      <c r="TIS24" s="418"/>
      <c r="TIT24" s="418"/>
      <c r="TIU24" s="418"/>
      <c r="TIV24" s="418"/>
      <c r="TIW24" s="418"/>
      <c r="TIX24" s="418"/>
      <c r="TIY24" s="418"/>
      <c r="TIZ24" s="418"/>
      <c r="TJA24" s="418"/>
      <c r="TJB24" s="418"/>
      <c r="TJC24" s="418"/>
      <c r="TJD24" s="418"/>
      <c r="TJE24" s="418"/>
      <c r="TJF24" s="418"/>
      <c r="TJG24" s="418"/>
      <c r="TJH24" s="418"/>
      <c r="TJI24" s="418"/>
      <c r="TJJ24" s="418"/>
      <c r="TJK24" s="418"/>
      <c r="TJL24" s="418"/>
      <c r="TJM24" s="418"/>
      <c r="TJN24" s="418"/>
      <c r="TJO24" s="418"/>
      <c r="TJP24" s="418"/>
      <c r="TJQ24" s="418"/>
      <c r="TJR24" s="418"/>
      <c r="TJS24" s="418"/>
      <c r="TJT24" s="418"/>
      <c r="TJU24" s="418"/>
      <c r="TJV24" s="418"/>
      <c r="TJW24" s="418"/>
      <c r="TJX24" s="418"/>
      <c r="TJY24" s="418"/>
      <c r="TJZ24" s="418"/>
      <c r="TKA24" s="418"/>
      <c r="TKB24" s="418"/>
      <c r="TKC24" s="418"/>
      <c r="TKD24" s="418"/>
      <c r="TKE24" s="418"/>
      <c r="TKF24" s="418"/>
      <c r="TKG24" s="418"/>
      <c r="TKH24" s="418"/>
      <c r="TKI24" s="418"/>
      <c r="TKJ24" s="418"/>
      <c r="TKK24" s="418"/>
      <c r="TKL24" s="418"/>
      <c r="TKM24" s="418"/>
      <c r="TKN24" s="418"/>
      <c r="TKO24" s="418"/>
      <c r="TKP24" s="418"/>
      <c r="TKQ24" s="418"/>
      <c r="TKR24" s="418"/>
      <c r="TKS24" s="418"/>
      <c r="TKT24" s="418"/>
      <c r="TKU24" s="418"/>
      <c r="TKV24" s="418"/>
      <c r="TKW24" s="418"/>
      <c r="TKX24" s="418"/>
      <c r="TKY24" s="418"/>
      <c r="TKZ24" s="418"/>
      <c r="TLA24" s="418"/>
      <c r="TLB24" s="418"/>
      <c r="TLC24" s="418"/>
      <c r="TLD24" s="418"/>
      <c r="TLE24" s="418"/>
      <c r="TLF24" s="418"/>
      <c r="TLG24" s="418"/>
      <c r="TLH24" s="418"/>
      <c r="TLI24" s="418"/>
      <c r="TLJ24" s="418"/>
      <c r="TLK24" s="418"/>
      <c r="TLL24" s="418"/>
      <c r="TLM24" s="418"/>
      <c r="TLN24" s="418"/>
      <c r="TLO24" s="418"/>
      <c r="TLP24" s="418"/>
      <c r="TLQ24" s="418"/>
      <c r="TLR24" s="418"/>
      <c r="TLS24" s="418"/>
      <c r="TLT24" s="418"/>
      <c r="TLU24" s="418"/>
      <c r="TLV24" s="418"/>
      <c r="TLW24" s="418"/>
      <c r="TLX24" s="418"/>
      <c r="TLY24" s="418"/>
      <c r="TLZ24" s="418"/>
      <c r="TMA24" s="418"/>
      <c r="TMB24" s="418"/>
      <c r="TMC24" s="418"/>
      <c r="TMD24" s="418"/>
      <c r="TME24" s="418"/>
      <c r="TMF24" s="418"/>
      <c r="TMG24" s="418"/>
      <c r="TMH24" s="418"/>
      <c r="TMI24" s="418"/>
      <c r="TMJ24" s="418"/>
      <c r="TMK24" s="418"/>
      <c r="TML24" s="418"/>
      <c r="TMM24" s="418"/>
      <c r="TMN24" s="418"/>
      <c r="TMO24" s="418"/>
      <c r="TMP24" s="418"/>
      <c r="TMQ24" s="418"/>
      <c r="TMR24" s="418"/>
      <c r="TMS24" s="418"/>
      <c r="TMT24" s="418"/>
      <c r="TMU24" s="418"/>
      <c r="TMV24" s="418"/>
      <c r="TMW24" s="418"/>
      <c r="TMX24" s="418"/>
      <c r="TMY24" s="418"/>
      <c r="TMZ24" s="418"/>
      <c r="TNA24" s="418"/>
      <c r="TNB24" s="418"/>
      <c r="TNC24" s="418"/>
      <c r="TND24" s="418"/>
      <c r="TNE24" s="418"/>
      <c r="TNF24" s="418"/>
      <c r="TNG24" s="418"/>
      <c r="TNH24" s="418"/>
      <c r="TNI24" s="418"/>
      <c r="TNJ24" s="418"/>
      <c r="TNK24" s="418"/>
      <c r="TNL24" s="418"/>
      <c r="TNM24" s="418"/>
      <c r="TNN24" s="418"/>
      <c r="TNO24" s="418"/>
      <c r="TNP24" s="418"/>
      <c r="TNQ24" s="418"/>
      <c r="TNR24" s="418"/>
      <c r="TNS24" s="418"/>
      <c r="TNT24" s="418"/>
      <c r="TNU24" s="418"/>
      <c r="TNV24" s="418"/>
      <c r="TNW24" s="418"/>
      <c r="TNX24" s="418"/>
      <c r="TNY24" s="418"/>
      <c r="TNZ24" s="418"/>
      <c r="TOA24" s="418"/>
      <c r="TOB24" s="418"/>
      <c r="TOC24" s="418"/>
      <c r="TOD24" s="418"/>
      <c r="TOE24" s="418"/>
      <c r="TOF24" s="418"/>
      <c r="TOG24" s="418"/>
      <c r="TOH24" s="418"/>
      <c r="TOI24" s="418"/>
      <c r="TOJ24" s="418"/>
      <c r="TOK24" s="418"/>
      <c r="TOL24" s="418"/>
      <c r="TOM24" s="418"/>
      <c r="TON24" s="418"/>
      <c r="TOO24" s="418"/>
      <c r="TOP24" s="418"/>
      <c r="TOQ24" s="418"/>
      <c r="TOR24" s="418"/>
      <c r="TOS24" s="418"/>
      <c r="TOT24" s="418"/>
      <c r="TOU24" s="418"/>
      <c r="TOV24" s="418"/>
      <c r="TOW24" s="418"/>
      <c r="TOX24" s="418"/>
      <c r="TOY24" s="418"/>
      <c r="TOZ24" s="418"/>
      <c r="TPA24" s="418"/>
      <c r="TPB24" s="418"/>
      <c r="TPC24" s="418"/>
      <c r="TPD24" s="418"/>
      <c r="TPE24" s="418"/>
      <c r="TPF24" s="418"/>
      <c r="TPG24" s="418"/>
      <c r="TPH24" s="418"/>
      <c r="TPI24" s="418"/>
      <c r="TPJ24" s="418"/>
      <c r="TPK24" s="418"/>
      <c r="TPL24" s="418"/>
      <c r="TPM24" s="418"/>
      <c r="TPN24" s="418"/>
      <c r="TPO24" s="418"/>
      <c r="TPP24" s="418"/>
      <c r="TPQ24" s="418"/>
      <c r="TPR24" s="418"/>
      <c r="TPS24" s="418"/>
      <c r="TPT24" s="418"/>
      <c r="TPU24" s="418"/>
      <c r="TPV24" s="418"/>
      <c r="TPW24" s="418"/>
      <c r="TPX24" s="418"/>
      <c r="TPY24" s="418"/>
      <c r="TPZ24" s="418"/>
      <c r="TQA24" s="418"/>
      <c r="TQB24" s="418"/>
      <c r="TQC24" s="418"/>
      <c r="TQD24" s="418"/>
      <c r="TQE24" s="418"/>
      <c r="TQF24" s="418"/>
      <c r="TQG24" s="418"/>
      <c r="TQH24" s="418"/>
      <c r="TQI24" s="418"/>
      <c r="TQJ24" s="418"/>
      <c r="TQK24" s="418"/>
      <c r="TQL24" s="418"/>
      <c r="TQM24" s="418"/>
      <c r="TQN24" s="418"/>
      <c r="TQO24" s="418"/>
      <c r="TQP24" s="418"/>
      <c r="TQQ24" s="418"/>
      <c r="TQR24" s="418"/>
      <c r="TQS24" s="418"/>
      <c r="TQT24" s="418"/>
      <c r="TQU24" s="418"/>
      <c r="TQV24" s="418"/>
      <c r="TQW24" s="418"/>
      <c r="TQX24" s="418"/>
      <c r="TQY24" s="418"/>
      <c r="TQZ24" s="418"/>
      <c r="TRA24" s="418"/>
      <c r="TRB24" s="418"/>
      <c r="TRC24" s="418"/>
      <c r="TRD24" s="418"/>
      <c r="TRE24" s="418"/>
      <c r="TRF24" s="418"/>
      <c r="TRG24" s="418"/>
      <c r="TRH24" s="418"/>
      <c r="TRI24" s="418"/>
      <c r="TRJ24" s="418"/>
      <c r="TRK24" s="418"/>
      <c r="TRL24" s="418"/>
      <c r="TRM24" s="418"/>
      <c r="TRN24" s="418"/>
      <c r="TRO24" s="418"/>
      <c r="TRP24" s="418"/>
      <c r="TRQ24" s="418"/>
      <c r="TRR24" s="418"/>
      <c r="TRS24" s="418"/>
      <c r="TRT24" s="418"/>
      <c r="TRU24" s="418"/>
      <c r="TRV24" s="418"/>
      <c r="TRW24" s="418"/>
      <c r="TRX24" s="418"/>
      <c r="TRY24" s="418"/>
      <c r="TRZ24" s="418"/>
      <c r="TSA24" s="418"/>
      <c r="TSB24" s="418"/>
      <c r="TSC24" s="418"/>
      <c r="TSD24" s="418"/>
      <c r="TSE24" s="418"/>
      <c r="TSF24" s="418"/>
      <c r="TSG24" s="418"/>
      <c r="TSH24" s="418"/>
      <c r="TSI24" s="418"/>
      <c r="TSJ24" s="418"/>
      <c r="TSK24" s="418"/>
      <c r="TSL24" s="418"/>
      <c r="TSM24" s="418"/>
      <c r="TSN24" s="418"/>
      <c r="TSO24" s="418"/>
      <c r="TSP24" s="418"/>
      <c r="TSQ24" s="418"/>
      <c r="TSR24" s="418"/>
      <c r="TSS24" s="418"/>
      <c r="TST24" s="418"/>
      <c r="TSU24" s="418"/>
      <c r="TSV24" s="418"/>
      <c r="TSW24" s="418"/>
      <c r="TSX24" s="418"/>
      <c r="TSY24" s="418"/>
      <c r="TSZ24" s="418"/>
      <c r="TTA24" s="418"/>
      <c r="TTB24" s="418"/>
      <c r="TTC24" s="418"/>
      <c r="TTD24" s="418"/>
      <c r="TTE24" s="418"/>
      <c r="TTF24" s="418"/>
      <c r="TTG24" s="418"/>
      <c r="TTH24" s="418"/>
      <c r="TTI24" s="418"/>
      <c r="TTJ24" s="418"/>
      <c r="TTK24" s="418"/>
      <c r="TTL24" s="418"/>
      <c r="TTM24" s="418"/>
      <c r="TTN24" s="418"/>
      <c r="TTO24" s="418"/>
      <c r="TTP24" s="418"/>
      <c r="TTQ24" s="418"/>
      <c r="TTR24" s="418"/>
      <c r="TTS24" s="418"/>
      <c r="TTT24" s="418"/>
      <c r="TTU24" s="418"/>
      <c r="TTV24" s="418"/>
      <c r="TTW24" s="418"/>
      <c r="TTX24" s="418"/>
      <c r="TTY24" s="418"/>
      <c r="TTZ24" s="418"/>
      <c r="TUA24" s="418"/>
      <c r="TUB24" s="418"/>
      <c r="TUC24" s="418"/>
      <c r="TUD24" s="418"/>
      <c r="TUE24" s="418"/>
      <c r="TUF24" s="418"/>
      <c r="TUG24" s="418"/>
      <c r="TUH24" s="418"/>
      <c r="TUI24" s="418"/>
      <c r="TUJ24" s="418"/>
      <c r="TUK24" s="418"/>
      <c r="TUL24" s="418"/>
      <c r="TUM24" s="418"/>
      <c r="TUN24" s="418"/>
      <c r="TUO24" s="418"/>
      <c r="TUP24" s="418"/>
      <c r="TUQ24" s="418"/>
      <c r="TUR24" s="418"/>
      <c r="TUS24" s="418"/>
      <c r="TUT24" s="418"/>
      <c r="TUU24" s="418"/>
      <c r="TUV24" s="418"/>
      <c r="TUW24" s="418"/>
      <c r="TUX24" s="418"/>
      <c r="TUY24" s="418"/>
      <c r="TUZ24" s="418"/>
      <c r="TVA24" s="418"/>
      <c r="TVB24" s="418"/>
      <c r="TVC24" s="418"/>
      <c r="TVD24" s="418"/>
      <c r="TVE24" s="418"/>
      <c r="TVF24" s="418"/>
      <c r="TVG24" s="418"/>
      <c r="TVH24" s="418"/>
      <c r="TVI24" s="418"/>
      <c r="TVJ24" s="418"/>
      <c r="TVK24" s="418"/>
      <c r="TVL24" s="418"/>
      <c r="TVM24" s="418"/>
      <c r="TVN24" s="418"/>
      <c r="TVO24" s="418"/>
      <c r="TVP24" s="418"/>
      <c r="TVQ24" s="418"/>
      <c r="TVR24" s="418"/>
      <c r="TVS24" s="418"/>
      <c r="TVT24" s="418"/>
      <c r="TVU24" s="418"/>
      <c r="TVV24" s="418"/>
      <c r="TVW24" s="418"/>
      <c r="TVX24" s="418"/>
      <c r="TVY24" s="418"/>
      <c r="TVZ24" s="418"/>
      <c r="TWA24" s="418"/>
      <c r="TWB24" s="418"/>
      <c r="TWC24" s="418"/>
      <c r="TWD24" s="418"/>
      <c r="TWE24" s="418"/>
      <c r="TWF24" s="418"/>
      <c r="TWG24" s="418"/>
      <c r="TWH24" s="418"/>
      <c r="TWI24" s="418"/>
      <c r="TWJ24" s="418"/>
      <c r="TWK24" s="418"/>
      <c r="TWL24" s="418"/>
      <c r="TWM24" s="418"/>
      <c r="TWN24" s="418"/>
      <c r="TWO24" s="418"/>
      <c r="TWP24" s="418"/>
      <c r="TWQ24" s="418"/>
      <c r="TWR24" s="418"/>
      <c r="TWS24" s="418"/>
      <c r="TWT24" s="418"/>
      <c r="TWU24" s="418"/>
      <c r="TWV24" s="418"/>
      <c r="TWW24" s="418"/>
      <c r="TWX24" s="418"/>
      <c r="TWY24" s="418"/>
      <c r="TWZ24" s="418"/>
      <c r="TXA24" s="418"/>
      <c r="TXB24" s="418"/>
      <c r="TXC24" s="418"/>
      <c r="TXD24" s="418"/>
      <c r="TXE24" s="418"/>
      <c r="TXF24" s="418"/>
      <c r="TXG24" s="418"/>
      <c r="TXH24" s="418"/>
      <c r="TXI24" s="418"/>
      <c r="TXJ24" s="418"/>
      <c r="TXK24" s="418"/>
      <c r="TXL24" s="418"/>
      <c r="TXM24" s="418"/>
      <c r="TXN24" s="418"/>
      <c r="TXO24" s="418"/>
      <c r="TXP24" s="418"/>
      <c r="TXQ24" s="418"/>
      <c r="TXR24" s="418"/>
      <c r="TXS24" s="418"/>
      <c r="TXT24" s="418"/>
      <c r="TXU24" s="418"/>
      <c r="TXV24" s="418"/>
      <c r="TXW24" s="418"/>
      <c r="TXX24" s="418"/>
      <c r="TXY24" s="418"/>
      <c r="TXZ24" s="418"/>
      <c r="TYA24" s="418"/>
      <c r="TYB24" s="418"/>
      <c r="TYC24" s="418"/>
      <c r="TYD24" s="418"/>
      <c r="TYE24" s="418"/>
      <c r="TYF24" s="418"/>
      <c r="TYG24" s="418"/>
      <c r="TYH24" s="418"/>
      <c r="TYI24" s="418"/>
      <c r="TYJ24" s="418"/>
      <c r="TYK24" s="418"/>
      <c r="TYL24" s="418"/>
      <c r="TYM24" s="418"/>
      <c r="TYN24" s="418"/>
      <c r="TYO24" s="418"/>
      <c r="TYP24" s="418"/>
      <c r="TYQ24" s="418"/>
      <c r="TYR24" s="418"/>
      <c r="TYS24" s="418"/>
      <c r="TYT24" s="418"/>
      <c r="TYU24" s="418"/>
      <c r="TYV24" s="418"/>
      <c r="TYW24" s="418"/>
      <c r="TYX24" s="418"/>
      <c r="TYY24" s="418"/>
      <c r="TYZ24" s="418"/>
      <c r="TZA24" s="418"/>
      <c r="TZB24" s="418"/>
      <c r="TZC24" s="418"/>
      <c r="TZD24" s="418"/>
      <c r="TZE24" s="418"/>
      <c r="TZF24" s="418"/>
      <c r="TZG24" s="418"/>
      <c r="TZH24" s="418"/>
      <c r="TZI24" s="418"/>
      <c r="TZJ24" s="418"/>
      <c r="TZK24" s="418"/>
      <c r="TZL24" s="418"/>
      <c r="TZM24" s="418"/>
      <c r="TZN24" s="418"/>
      <c r="TZO24" s="418"/>
      <c r="TZP24" s="418"/>
      <c r="TZQ24" s="418"/>
      <c r="TZR24" s="418"/>
      <c r="TZS24" s="418"/>
      <c r="TZT24" s="418"/>
      <c r="TZU24" s="418"/>
      <c r="TZV24" s="418"/>
      <c r="TZW24" s="418"/>
      <c r="TZX24" s="418"/>
      <c r="TZY24" s="418"/>
      <c r="TZZ24" s="418"/>
      <c r="UAA24" s="418"/>
      <c r="UAB24" s="418"/>
      <c r="UAC24" s="418"/>
      <c r="UAD24" s="418"/>
      <c r="UAE24" s="418"/>
      <c r="UAF24" s="418"/>
      <c r="UAG24" s="418"/>
      <c r="UAH24" s="418"/>
      <c r="UAI24" s="418"/>
      <c r="UAJ24" s="418"/>
      <c r="UAK24" s="418"/>
      <c r="UAL24" s="418"/>
      <c r="UAM24" s="418"/>
      <c r="UAN24" s="418"/>
      <c r="UAO24" s="418"/>
      <c r="UAP24" s="418"/>
      <c r="UAQ24" s="418"/>
      <c r="UAR24" s="418"/>
      <c r="UAS24" s="418"/>
      <c r="UAT24" s="418"/>
      <c r="UAU24" s="418"/>
      <c r="UAV24" s="418"/>
      <c r="UAW24" s="418"/>
      <c r="UAX24" s="418"/>
      <c r="UAY24" s="418"/>
      <c r="UAZ24" s="418"/>
      <c r="UBA24" s="418"/>
      <c r="UBB24" s="418"/>
      <c r="UBC24" s="418"/>
      <c r="UBD24" s="418"/>
      <c r="UBE24" s="418"/>
      <c r="UBF24" s="418"/>
      <c r="UBG24" s="418"/>
      <c r="UBH24" s="418"/>
      <c r="UBI24" s="418"/>
      <c r="UBJ24" s="418"/>
      <c r="UBK24" s="418"/>
      <c r="UBL24" s="418"/>
      <c r="UBM24" s="418"/>
      <c r="UBN24" s="418"/>
      <c r="UBO24" s="418"/>
      <c r="UBP24" s="418"/>
      <c r="UBQ24" s="418"/>
      <c r="UBR24" s="418"/>
      <c r="UBS24" s="418"/>
      <c r="UBT24" s="418"/>
      <c r="UBU24" s="418"/>
      <c r="UBV24" s="418"/>
      <c r="UBW24" s="418"/>
      <c r="UBX24" s="418"/>
      <c r="UBY24" s="418"/>
      <c r="UBZ24" s="418"/>
      <c r="UCA24" s="418"/>
      <c r="UCB24" s="418"/>
      <c r="UCC24" s="418"/>
      <c r="UCD24" s="418"/>
      <c r="UCE24" s="418"/>
      <c r="UCF24" s="418"/>
      <c r="UCG24" s="418"/>
      <c r="UCH24" s="418"/>
      <c r="UCI24" s="418"/>
      <c r="UCJ24" s="418"/>
      <c r="UCK24" s="418"/>
      <c r="UCL24" s="418"/>
      <c r="UCM24" s="418"/>
      <c r="UCN24" s="418"/>
      <c r="UCO24" s="418"/>
      <c r="UCP24" s="418"/>
      <c r="UCQ24" s="418"/>
      <c r="UCR24" s="418"/>
      <c r="UCS24" s="418"/>
      <c r="UCT24" s="418"/>
      <c r="UCU24" s="418"/>
      <c r="UCV24" s="418"/>
      <c r="UCW24" s="418"/>
      <c r="UCX24" s="418"/>
      <c r="UCY24" s="418"/>
      <c r="UCZ24" s="418"/>
      <c r="UDA24" s="418"/>
      <c r="UDB24" s="418"/>
      <c r="UDC24" s="418"/>
      <c r="UDD24" s="418"/>
      <c r="UDE24" s="418"/>
      <c r="UDF24" s="418"/>
      <c r="UDG24" s="418"/>
      <c r="UDH24" s="418"/>
      <c r="UDI24" s="418"/>
      <c r="UDJ24" s="418"/>
      <c r="UDK24" s="418"/>
      <c r="UDL24" s="418"/>
      <c r="UDM24" s="418"/>
      <c r="UDN24" s="418"/>
      <c r="UDO24" s="418"/>
      <c r="UDP24" s="418"/>
      <c r="UDQ24" s="418"/>
      <c r="UDR24" s="418"/>
      <c r="UDS24" s="418"/>
      <c r="UDT24" s="418"/>
      <c r="UDU24" s="418"/>
      <c r="UDV24" s="418"/>
      <c r="UDW24" s="418"/>
      <c r="UDX24" s="418"/>
      <c r="UDY24" s="418"/>
      <c r="UDZ24" s="418"/>
      <c r="UEA24" s="418"/>
      <c r="UEB24" s="418"/>
      <c r="UEC24" s="418"/>
      <c r="UED24" s="418"/>
      <c r="UEE24" s="418"/>
      <c r="UEF24" s="418"/>
      <c r="UEG24" s="418"/>
      <c r="UEH24" s="418"/>
      <c r="UEI24" s="418"/>
      <c r="UEJ24" s="418"/>
      <c r="UEK24" s="418"/>
      <c r="UEL24" s="418"/>
      <c r="UEM24" s="418"/>
      <c r="UEN24" s="418"/>
      <c r="UEO24" s="418"/>
      <c r="UEP24" s="418"/>
      <c r="UEQ24" s="418"/>
      <c r="UER24" s="418"/>
      <c r="UES24" s="418"/>
      <c r="UET24" s="418"/>
      <c r="UEU24" s="418"/>
      <c r="UEV24" s="418"/>
      <c r="UEW24" s="418"/>
      <c r="UEX24" s="418"/>
      <c r="UEY24" s="418"/>
      <c r="UEZ24" s="418"/>
      <c r="UFA24" s="418"/>
      <c r="UFB24" s="418"/>
      <c r="UFC24" s="418"/>
      <c r="UFD24" s="418"/>
      <c r="UFE24" s="418"/>
      <c r="UFF24" s="418"/>
      <c r="UFG24" s="418"/>
      <c r="UFH24" s="418"/>
      <c r="UFI24" s="418"/>
      <c r="UFJ24" s="418"/>
      <c r="UFK24" s="418"/>
      <c r="UFL24" s="418"/>
      <c r="UFM24" s="418"/>
      <c r="UFN24" s="418"/>
      <c r="UFO24" s="418"/>
      <c r="UFP24" s="418"/>
      <c r="UFQ24" s="418"/>
      <c r="UFR24" s="418"/>
      <c r="UFS24" s="418"/>
      <c r="UFT24" s="418"/>
      <c r="UFU24" s="418"/>
      <c r="UFV24" s="418"/>
      <c r="UFW24" s="418"/>
      <c r="UFX24" s="418"/>
      <c r="UFY24" s="418"/>
      <c r="UFZ24" s="418"/>
      <c r="UGA24" s="418"/>
      <c r="UGB24" s="418"/>
      <c r="UGC24" s="418"/>
      <c r="UGD24" s="418"/>
      <c r="UGE24" s="418"/>
      <c r="UGF24" s="418"/>
      <c r="UGG24" s="418"/>
      <c r="UGH24" s="418"/>
      <c r="UGI24" s="418"/>
      <c r="UGJ24" s="418"/>
      <c r="UGK24" s="418"/>
      <c r="UGL24" s="418"/>
      <c r="UGM24" s="418"/>
      <c r="UGN24" s="418"/>
      <c r="UGO24" s="418"/>
      <c r="UGP24" s="418"/>
      <c r="UGQ24" s="418"/>
      <c r="UGR24" s="418"/>
      <c r="UGS24" s="418"/>
      <c r="UGT24" s="418"/>
      <c r="UGU24" s="418"/>
      <c r="UGV24" s="418"/>
      <c r="UGW24" s="418"/>
      <c r="UGX24" s="418"/>
      <c r="UGY24" s="418"/>
      <c r="UGZ24" s="418"/>
      <c r="UHA24" s="418"/>
      <c r="UHB24" s="418"/>
      <c r="UHC24" s="418"/>
      <c r="UHD24" s="418"/>
      <c r="UHE24" s="418"/>
      <c r="UHF24" s="418"/>
      <c r="UHG24" s="418"/>
      <c r="UHH24" s="418"/>
      <c r="UHI24" s="418"/>
      <c r="UHJ24" s="418"/>
      <c r="UHK24" s="418"/>
      <c r="UHL24" s="418"/>
      <c r="UHM24" s="418"/>
      <c r="UHN24" s="418"/>
      <c r="UHO24" s="418"/>
      <c r="UHP24" s="418"/>
      <c r="UHQ24" s="418"/>
      <c r="UHR24" s="418"/>
      <c r="UHS24" s="418"/>
      <c r="UHT24" s="418"/>
      <c r="UHU24" s="418"/>
      <c r="UHV24" s="418"/>
      <c r="UHW24" s="418"/>
      <c r="UHX24" s="418"/>
      <c r="UHY24" s="418"/>
      <c r="UHZ24" s="418"/>
      <c r="UIA24" s="418"/>
      <c r="UIB24" s="418"/>
      <c r="UIC24" s="418"/>
      <c r="UID24" s="418"/>
      <c r="UIE24" s="418"/>
      <c r="UIF24" s="418"/>
      <c r="UIG24" s="418"/>
      <c r="UIH24" s="418"/>
      <c r="UII24" s="418"/>
      <c r="UIJ24" s="418"/>
      <c r="UIK24" s="418"/>
      <c r="UIL24" s="418"/>
      <c r="UIM24" s="418"/>
      <c r="UIN24" s="418"/>
      <c r="UIO24" s="418"/>
      <c r="UIP24" s="418"/>
      <c r="UIQ24" s="418"/>
      <c r="UIR24" s="418"/>
      <c r="UIS24" s="418"/>
      <c r="UIT24" s="418"/>
      <c r="UIU24" s="418"/>
      <c r="UIV24" s="418"/>
      <c r="UIW24" s="418"/>
      <c r="UIX24" s="418"/>
      <c r="UIY24" s="418"/>
      <c r="UIZ24" s="418"/>
      <c r="UJA24" s="418"/>
      <c r="UJB24" s="418"/>
      <c r="UJC24" s="418"/>
      <c r="UJD24" s="418"/>
      <c r="UJE24" s="418"/>
      <c r="UJF24" s="418"/>
      <c r="UJG24" s="418"/>
      <c r="UJH24" s="418"/>
      <c r="UJI24" s="418"/>
      <c r="UJJ24" s="418"/>
      <c r="UJK24" s="418"/>
      <c r="UJL24" s="418"/>
      <c r="UJM24" s="418"/>
      <c r="UJN24" s="418"/>
      <c r="UJO24" s="418"/>
      <c r="UJP24" s="418"/>
      <c r="UJQ24" s="418"/>
      <c r="UJR24" s="418"/>
      <c r="UJS24" s="418"/>
      <c r="UJT24" s="418"/>
      <c r="UJU24" s="418"/>
      <c r="UJV24" s="418"/>
      <c r="UJW24" s="418"/>
      <c r="UJX24" s="418"/>
      <c r="UJY24" s="418"/>
      <c r="UJZ24" s="418"/>
      <c r="UKA24" s="418"/>
      <c r="UKB24" s="418"/>
      <c r="UKC24" s="418"/>
      <c r="UKD24" s="418"/>
      <c r="UKE24" s="418"/>
      <c r="UKF24" s="418"/>
      <c r="UKG24" s="418"/>
      <c r="UKH24" s="418"/>
      <c r="UKI24" s="418"/>
      <c r="UKJ24" s="418"/>
      <c r="UKK24" s="418"/>
      <c r="UKL24" s="418"/>
      <c r="UKM24" s="418"/>
      <c r="UKN24" s="418"/>
      <c r="UKO24" s="418"/>
      <c r="UKP24" s="418"/>
      <c r="UKQ24" s="418"/>
      <c r="UKR24" s="418"/>
      <c r="UKS24" s="418"/>
      <c r="UKT24" s="418"/>
      <c r="UKU24" s="418"/>
      <c r="UKV24" s="418"/>
      <c r="UKW24" s="418"/>
      <c r="UKX24" s="418"/>
      <c r="UKY24" s="418"/>
      <c r="UKZ24" s="418"/>
      <c r="ULA24" s="418"/>
      <c r="ULB24" s="418"/>
      <c r="ULC24" s="418"/>
      <c r="ULD24" s="418"/>
      <c r="ULE24" s="418"/>
      <c r="ULF24" s="418"/>
      <c r="ULG24" s="418"/>
      <c r="ULH24" s="418"/>
      <c r="ULI24" s="418"/>
      <c r="ULJ24" s="418"/>
      <c r="ULK24" s="418"/>
      <c r="ULL24" s="418"/>
      <c r="ULM24" s="418"/>
      <c r="ULN24" s="418"/>
      <c r="ULO24" s="418"/>
      <c r="ULP24" s="418"/>
      <c r="ULQ24" s="418"/>
      <c r="ULR24" s="418"/>
      <c r="ULS24" s="418"/>
      <c r="ULT24" s="418"/>
      <c r="ULU24" s="418"/>
      <c r="ULV24" s="418"/>
      <c r="ULW24" s="418"/>
      <c r="ULX24" s="418"/>
      <c r="ULY24" s="418"/>
      <c r="ULZ24" s="418"/>
      <c r="UMA24" s="418"/>
      <c r="UMB24" s="418"/>
      <c r="UMC24" s="418"/>
      <c r="UMD24" s="418"/>
      <c r="UME24" s="418"/>
      <c r="UMF24" s="418"/>
      <c r="UMG24" s="418"/>
      <c r="UMH24" s="418"/>
      <c r="UMI24" s="418"/>
      <c r="UMJ24" s="418"/>
      <c r="UMK24" s="418"/>
      <c r="UML24" s="418"/>
      <c r="UMM24" s="418"/>
      <c r="UMN24" s="418"/>
      <c r="UMO24" s="418"/>
      <c r="UMP24" s="418"/>
      <c r="UMQ24" s="418"/>
      <c r="UMR24" s="418"/>
      <c r="UMS24" s="418"/>
      <c r="UMT24" s="418"/>
      <c r="UMU24" s="418"/>
      <c r="UMV24" s="418"/>
      <c r="UMW24" s="418"/>
      <c r="UMX24" s="418"/>
      <c r="UMY24" s="418"/>
      <c r="UMZ24" s="418"/>
      <c r="UNA24" s="418"/>
      <c r="UNB24" s="418"/>
      <c r="UNC24" s="418"/>
      <c r="UND24" s="418"/>
      <c r="UNE24" s="418"/>
      <c r="UNF24" s="418"/>
      <c r="UNG24" s="418"/>
      <c r="UNH24" s="418"/>
      <c r="UNI24" s="418"/>
      <c r="UNJ24" s="418"/>
      <c r="UNK24" s="418"/>
      <c r="UNL24" s="418"/>
      <c r="UNM24" s="418"/>
      <c r="UNN24" s="418"/>
      <c r="UNO24" s="418"/>
      <c r="UNP24" s="418"/>
      <c r="UNQ24" s="418"/>
      <c r="UNR24" s="418"/>
      <c r="UNS24" s="418"/>
      <c r="UNT24" s="418"/>
      <c r="UNU24" s="418"/>
      <c r="UNV24" s="418"/>
      <c r="UNW24" s="418"/>
      <c r="UNX24" s="418"/>
      <c r="UNY24" s="418"/>
      <c r="UNZ24" s="418"/>
      <c r="UOA24" s="418"/>
      <c r="UOB24" s="418"/>
      <c r="UOC24" s="418"/>
      <c r="UOD24" s="418"/>
      <c r="UOE24" s="418"/>
      <c r="UOF24" s="418"/>
      <c r="UOG24" s="418"/>
      <c r="UOH24" s="418"/>
      <c r="UOI24" s="418"/>
      <c r="UOJ24" s="418"/>
      <c r="UOK24" s="418"/>
      <c r="UOL24" s="418"/>
      <c r="UOM24" s="418"/>
      <c r="UON24" s="418"/>
      <c r="UOO24" s="418"/>
      <c r="UOP24" s="418"/>
      <c r="UOQ24" s="418"/>
      <c r="UOR24" s="418"/>
      <c r="UOS24" s="418"/>
      <c r="UOT24" s="418"/>
      <c r="UOU24" s="418"/>
      <c r="UOV24" s="418"/>
      <c r="UOW24" s="418"/>
      <c r="UOX24" s="418"/>
      <c r="UOY24" s="418"/>
      <c r="UOZ24" s="418"/>
      <c r="UPA24" s="418"/>
      <c r="UPB24" s="418"/>
      <c r="UPC24" s="418"/>
      <c r="UPD24" s="418"/>
      <c r="UPE24" s="418"/>
      <c r="UPF24" s="418"/>
      <c r="UPG24" s="418"/>
      <c r="UPH24" s="418"/>
      <c r="UPI24" s="418"/>
      <c r="UPJ24" s="418"/>
      <c r="UPK24" s="418"/>
      <c r="UPL24" s="418"/>
      <c r="UPM24" s="418"/>
      <c r="UPN24" s="418"/>
      <c r="UPO24" s="418"/>
      <c r="UPP24" s="418"/>
      <c r="UPQ24" s="418"/>
      <c r="UPR24" s="418"/>
      <c r="UPS24" s="418"/>
      <c r="UPT24" s="418"/>
      <c r="UPU24" s="418"/>
      <c r="UPV24" s="418"/>
      <c r="UPW24" s="418"/>
      <c r="UPX24" s="418"/>
      <c r="UPY24" s="418"/>
      <c r="UPZ24" s="418"/>
      <c r="UQA24" s="418"/>
      <c r="UQB24" s="418"/>
      <c r="UQC24" s="418"/>
      <c r="UQD24" s="418"/>
      <c r="UQE24" s="418"/>
      <c r="UQF24" s="418"/>
      <c r="UQG24" s="418"/>
      <c r="UQH24" s="418"/>
      <c r="UQI24" s="418"/>
      <c r="UQJ24" s="418"/>
      <c r="UQK24" s="418"/>
      <c r="UQL24" s="418"/>
      <c r="UQM24" s="418"/>
      <c r="UQN24" s="418"/>
      <c r="UQO24" s="418"/>
      <c r="UQP24" s="418"/>
      <c r="UQQ24" s="418"/>
      <c r="UQR24" s="418"/>
      <c r="UQS24" s="418"/>
      <c r="UQT24" s="418"/>
      <c r="UQU24" s="418"/>
      <c r="UQV24" s="418"/>
      <c r="UQW24" s="418"/>
      <c r="UQX24" s="418"/>
      <c r="UQY24" s="418"/>
      <c r="UQZ24" s="418"/>
      <c r="URA24" s="418"/>
      <c r="URB24" s="418"/>
      <c r="URC24" s="418"/>
      <c r="URD24" s="418"/>
      <c r="URE24" s="418"/>
      <c r="URF24" s="418"/>
      <c r="URG24" s="418"/>
      <c r="URH24" s="418"/>
      <c r="URI24" s="418"/>
      <c r="URJ24" s="418"/>
      <c r="URK24" s="418"/>
      <c r="URL24" s="418"/>
      <c r="URM24" s="418"/>
      <c r="URN24" s="418"/>
      <c r="URO24" s="418"/>
      <c r="URP24" s="418"/>
      <c r="URQ24" s="418"/>
      <c r="URR24" s="418"/>
      <c r="URS24" s="418"/>
      <c r="URT24" s="418"/>
      <c r="URU24" s="418"/>
      <c r="URV24" s="418"/>
      <c r="URW24" s="418"/>
      <c r="URX24" s="418"/>
      <c r="URY24" s="418"/>
      <c r="URZ24" s="418"/>
      <c r="USA24" s="418"/>
      <c r="USB24" s="418"/>
      <c r="USC24" s="418"/>
      <c r="USD24" s="418"/>
      <c r="USE24" s="418"/>
      <c r="USF24" s="418"/>
      <c r="USG24" s="418"/>
      <c r="USH24" s="418"/>
      <c r="USI24" s="418"/>
      <c r="USJ24" s="418"/>
      <c r="USK24" s="418"/>
      <c r="USL24" s="418"/>
      <c r="USM24" s="418"/>
      <c r="USN24" s="418"/>
      <c r="USO24" s="418"/>
      <c r="USP24" s="418"/>
      <c r="USQ24" s="418"/>
      <c r="USR24" s="418"/>
      <c r="USS24" s="418"/>
      <c r="UST24" s="418"/>
      <c r="USU24" s="418"/>
      <c r="USV24" s="418"/>
      <c r="USW24" s="418"/>
      <c r="USX24" s="418"/>
      <c r="USY24" s="418"/>
      <c r="USZ24" s="418"/>
      <c r="UTA24" s="418"/>
      <c r="UTB24" s="418"/>
      <c r="UTC24" s="418"/>
      <c r="UTD24" s="418"/>
      <c r="UTE24" s="418"/>
      <c r="UTF24" s="418"/>
      <c r="UTG24" s="418"/>
      <c r="UTH24" s="418"/>
      <c r="UTI24" s="418"/>
      <c r="UTJ24" s="418"/>
      <c r="UTK24" s="418"/>
      <c r="UTL24" s="418"/>
      <c r="UTM24" s="418"/>
      <c r="UTN24" s="418"/>
      <c r="UTO24" s="418"/>
      <c r="UTP24" s="418"/>
      <c r="UTQ24" s="418"/>
      <c r="UTR24" s="418"/>
      <c r="UTS24" s="418"/>
      <c r="UTT24" s="418"/>
      <c r="UTU24" s="418"/>
      <c r="UTV24" s="418"/>
      <c r="UTW24" s="418"/>
      <c r="UTX24" s="418"/>
      <c r="UTY24" s="418"/>
      <c r="UTZ24" s="418"/>
      <c r="UUA24" s="418"/>
      <c r="UUB24" s="418"/>
      <c r="UUC24" s="418"/>
      <c r="UUD24" s="418"/>
      <c r="UUE24" s="418"/>
      <c r="UUF24" s="418"/>
      <c r="UUG24" s="418"/>
      <c r="UUH24" s="418"/>
      <c r="UUI24" s="418"/>
      <c r="UUJ24" s="418"/>
      <c r="UUK24" s="418"/>
      <c r="UUL24" s="418"/>
      <c r="UUM24" s="418"/>
      <c r="UUN24" s="418"/>
      <c r="UUO24" s="418"/>
      <c r="UUP24" s="418"/>
      <c r="UUQ24" s="418"/>
      <c r="UUR24" s="418"/>
      <c r="UUS24" s="418"/>
      <c r="UUT24" s="418"/>
      <c r="UUU24" s="418"/>
      <c r="UUV24" s="418"/>
      <c r="UUW24" s="418"/>
      <c r="UUX24" s="418"/>
      <c r="UUY24" s="418"/>
      <c r="UUZ24" s="418"/>
      <c r="UVA24" s="418"/>
      <c r="UVB24" s="418"/>
      <c r="UVC24" s="418"/>
      <c r="UVD24" s="418"/>
      <c r="UVE24" s="418"/>
      <c r="UVF24" s="418"/>
      <c r="UVG24" s="418"/>
      <c r="UVH24" s="418"/>
      <c r="UVI24" s="418"/>
      <c r="UVJ24" s="418"/>
      <c r="UVK24" s="418"/>
      <c r="UVL24" s="418"/>
      <c r="UVM24" s="418"/>
      <c r="UVN24" s="418"/>
      <c r="UVO24" s="418"/>
      <c r="UVP24" s="418"/>
      <c r="UVQ24" s="418"/>
      <c r="UVR24" s="418"/>
      <c r="UVS24" s="418"/>
      <c r="UVT24" s="418"/>
      <c r="UVU24" s="418"/>
      <c r="UVV24" s="418"/>
      <c r="UVW24" s="418"/>
      <c r="UVX24" s="418"/>
      <c r="UVY24" s="418"/>
      <c r="UVZ24" s="418"/>
      <c r="UWA24" s="418"/>
      <c r="UWB24" s="418"/>
      <c r="UWC24" s="418"/>
      <c r="UWD24" s="418"/>
      <c r="UWE24" s="418"/>
      <c r="UWF24" s="418"/>
      <c r="UWG24" s="418"/>
      <c r="UWH24" s="418"/>
      <c r="UWI24" s="418"/>
      <c r="UWJ24" s="418"/>
      <c r="UWK24" s="418"/>
      <c r="UWL24" s="418"/>
      <c r="UWM24" s="418"/>
      <c r="UWN24" s="418"/>
      <c r="UWO24" s="418"/>
      <c r="UWP24" s="418"/>
      <c r="UWQ24" s="418"/>
      <c r="UWR24" s="418"/>
      <c r="UWS24" s="418"/>
      <c r="UWT24" s="418"/>
      <c r="UWU24" s="418"/>
      <c r="UWV24" s="418"/>
      <c r="UWW24" s="418"/>
      <c r="UWX24" s="418"/>
      <c r="UWY24" s="418"/>
      <c r="UWZ24" s="418"/>
      <c r="UXA24" s="418"/>
      <c r="UXB24" s="418"/>
      <c r="UXC24" s="418"/>
      <c r="UXD24" s="418"/>
      <c r="UXE24" s="418"/>
      <c r="UXF24" s="418"/>
      <c r="UXG24" s="418"/>
      <c r="UXH24" s="418"/>
      <c r="UXI24" s="418"/>
      <c r="UXJ24" s="418"/>
      <c r="UXK24" s="418"/>
      <c r="UXL24" s="418"/>
      <c r="UXM24" s="418"/>
      <c r="UXN24" s="418"/>
      <c r="UXO24" s="418"/>
      <c r="UXP24" s="418"/>
      <c r="UXQ24" s="418"/>
      <c r="UXR24" s="418"/>
      <c r="UXS24" s="418"/>
      <c r="UXT24" s="418"/>
      <c r="UXU24" s="418"/>
      <c r="UXV24" s="418"/>
      <c r="UXW24" s="418"/>
      <c r="UXX24" s="418"/>
      <c r="UXY24" s="418"/>
      <c r="UXZ24" s="418"/>
      <c r="UYA24" s="418"/>
      <c r="UYB24" s="418"/>
      <c r="UYC24" s="418"/>
      <c r="UYD24" s="418"/>
      <c r="UYE24" s="418"/>
      <c r="UYF24" s="418"/>
      <c r="UYG24" s="418"/>
      <c r="UYH24" s="418"/>
      <c r="UYI24" s="418"/>
      <c r="UYJ24" s="418"/>
      <c r="UYK24" s="418"/>
      <c r="UYL24" s="418"/>
      <c r="UYM24" s="418"/>
      <c r="UYN24" s="418"/>
      <c r="UYO24" s="418"/>
      <c r="UYP24" s="418"/>
      <c r="UYQ24" s="418"/>
      <c r="UYR24" s="418"/>
      <c r="UYS24" s="418"/>
      <c r="UYT24" s="418"/>
      <c r="UYU24" s="418"/>
      <c r="UYV24" s="418"/>
      <c r="UYW24" s="418"/>
      <c r="UYX24" s="418"/>
      <c r="UYY24" s="418"/>
      <c r="UYZ24" s="418"/>
      <c r="UZA24" s="418"/>
      <c r="UZB24" s="418"/>
      <c r="UZC24" s="418"/>
      <c r="UZD24" s="418"/>
      <c r="UZE24" s="418"/>
      <c r="UZF24" s="418"/>
      <c r="UZG24" s="418"/>
      <c r="UZH24" s="418"/>
      <c r="UZI24" s="418"/>
      <c r="UZJ24" s="418"/>
      <c r="UZK24" s="418"/>
      <c r="UZL24" s="418"/>
      <c r="UZM24" s="418"/>
      <c r="UZN24" s="418"/>
      <c r="UZO24" s="418"/>
      <c r="UZP24" s="418"/>
      <c r="UZQ24" s="418"/>
      <c r="UZR24" s="418"/>
      <c r="UZS24" s="418"/>
      <c r="UZT24" s="418"/>
      <c r="UZU24" s="418"/>
      <c r="UZV24" s="418"/>
      <c r="UZW24" s="418"/>
      <c r="UZX24" s="418"/>
      <c r="UZY24" s="418"/>
      <c r="UZZ24" s="418"/>
      <c r="VAA24" s="418"/>
      <c r="VAB24" s="418"/>
      <c r="VAC24" s="418"/>
      <c r="VAD24" s="418"/>
      <c r="VAE24" s="418"/>
      <c r="VAF24" s="418"/>
      <c r="VAG24" s="418"/>
      <c r="VAH24" s="418"/>
      <c r="VAI24" s="418"/>
      <c r="VAJ24" s="418"/>
      <c r="VAK24" s="418"/>
      <c r="VAL24" s="418"/>
      <c r="VAM24" s="418"/>
      <c r="VAN24" s="418"/>
      <c r="VAO24" s="418"/>
      <c r="VAP24" s="418"/>
      <c r="VAQ24" s="418"/>
      <c r="VAR24" s="418"/>
      <c r="VAS24" s="418"/>
      <c r="VAT24" s="418"/>
      <c r="VAU24" s="418"/>
      <c r="VAV24" s="418"/>
      <c r="VAW24" s="418"/>
      <c r="VAX24" s="418"/>
      <c r="VAY24" s="418"/>
      <c r="VAZ24" s="418"/>
      <c r="VBA24" s="418"/>
      <c r="VBB24" s="418"/>
      <c r="VBC24" s="418"/>
      <c r="VBD24" s="418"/>
      <c r="VBE24" s="418"/>
      <c r="VBF24" s="418"/>
      <c r="VBG24" s="418"/>
      <c r="VBH24" s="418"/>
      <c r="VBI24" s="418"/>
      <c r="VBJ24" s="418"/>
      <c r="VBK24" s="418"/>
      <c r="VBL24" s="418"/>
      <c r="VBM24" s="418"/>
      <c r="VBN24" s="418"/>
      <c r="VBO24" s="418"/>
      <c r="VBP24" s="418"/>
      <c r="VBQ24" s="418"/>
      <c r="VBR24" s="418"/>
      <c r="VBS24" s="418"/>
      <c r="VBT24" s="418"/>
      <c r="VBU24" s="418"/>
      <c r="VBV24" s="418"/>
      <c r="VBW24" s="418"/>
      <c r="VBX24" s="418"/>
      <c r="VBY24" s="418"/>
      <c r="VBZ24" s="418"/>
      <c r="VCA24" s="418"/>
      <c r="VCB24" s="418"/>
      <c r="VCC24" s="418"/>
      <c r="VCD24" s="418"/>
      <c r="VCE24" s="418"/>
      <c r="VCF24" s="418"/>
      <c r="VCG24" s="418"/>
      <c r="VCH24" s="418"/>
      <c r="VCI24" s="418"/>
      <c r="VCJ24" s="418"/>
      <c r="VCK24" s="418"/>
      <c r="VCL24" s="418"/>
      <c r="VCM24" s="418"/>
      <c r="VCN24" s="418"/>
      <c r="VCO24" s="418"/>
      <c r="VCP24" s="418"/>
      <c r="VCQ24" s="418"/>
      <c r="VCR24" s="418"/>
      <c r="VCS24" s="418"/>
      <c r="VCT24" s="418"/>
      <c r="VCU24" s="418"/>
      <c r="VCV24" s="418"/>
      <c r="VCW24" s="418"/>
      <c r="VCX24" s="418"/>
      <c r="VCY24" s="418"/>
      <c r="VCZ24" s="418"/>
      <c r="VDA24" s="418"/>
      <c r="VDB24" s="418"/>
      <c r="VDC24" s="418"/>
      <c r="VDD24" s="418"/>
      <c r="VDE24" s="418"/>
      <c r="VDF24" s="418"/>
      <c r="VDG24" s="418"/>
      <c r="VDH24" s="418"/>
      <c r="VDI24" s="418"/>
      <c r="VDJ24" s="418"/>
      <c r="VDK24" s="418"/>
      <c r="VDL24" s="418"/>
      <c r="VDM24" s="418"/>
      <c r="VDN24" s="418"/>
      <c r="VDO24" s="418"/>
      <c r="VDP24" s="418"/>
      <c r="VDQ24" s="418"/>
      <c r="VDR24" s="418"/>
      <c r="VDS24" s="418"/>
      <c r="VDT24" s="418"/>
      <c r="VDU24" s="418"/>
      <c r="VDV24" s="418"/>
      <c r="VDW24" s="418"/>
      <c r="VDX24" s="418"/>
      <c r="VDY24" s="418"/>
      <c r="VDZ24" s="418"/>
      <c r="VEA24" s="418"/>
      <c r="VEB24" s="418"/>
      <c r="VEC24" s="418"/>
      <c r="VED24" s="418"/>
      <c r="VEE24" s="418"/>
      <c r="VEF24" s="418"/>
      <c r="VEG24" s="418"/>
      <c r="VEH24" s="418"/>
      <c r="VEI24" s="418"/>
      <c r="VEJ24" s="418"/>
      <c r="VEK24" s="418"/>
      <c r="VEL24" s="418"/>
      <c r="VEM24" s="418"/>
      <c r="VEN24" s="418"/>
      <c r="VEO24" s="418"/>
      <c r="VEP24" s="418"/>
      <c r="VEQ24" s="418"/>
      <c r="VER24" s="418"/>
      <c r="VES24" s="418"/>
      <c r="VET24" s="418"/>
      <c r="VEU24" s="418"/>
      <c r="VEV24" s="418"/>
      <c r="VEW24" s="418"/>
      <c r="VEX24" s="418"/>
      <c r="VEY24" s="418"/>
      <c r="VEZ24" s="418"/>
      <c r="VFA24" s="418"/>
      <c r="VFB24" s="418"/>
      <c r="VFC24" s="418"/>
      <c r="VFD24" s="418"/>
      <c r="VFE24" s="418"/>
      <c r="VFF24" s="418"/>
      <c r="VFG24" s="418"/>
      <c r="VFH24" s="418"/>
      <c r="VFI24" s="418"/>
      <c r="VFJ24" s="418"/>
      <c r="VFK24" s="418"/>
      <c r="VFL24" s="418"/>
      <c r="VFM24" s="418"/>
      <c r="VFN24" s="418"/>
      <c r="VFO24" s="418"/>
      <c r="VFP24" s="418"/>
      <c r="VFQ24" s="418"/>
      <c r="VFR24" s="418"/>
      <c r="VFS24" s="418"/>
      <c r="VFT24" s="418"/>
      <c r="VFU24" s="418"/>
      <c r="VFV24" s="418"/>
      <c r="VFW24" s="418"/>
      <c r="VFX24" s="418"/>
      <c r="VFY24" s="418"/>
      <c r="VFZ24" s="418"/>
      <c r="VGA24" s="418"/>
      <c r="VGB24" s="418"/>
      <c r="VGC24" s="418"/>
      <c r="VGD24" s="418"/>
      <c r="VGE24" s="418"/>
      <c r="VGF24" s="418"/>
      <c r="VGG24" s="418"/>
      <c r="VGH24" s="418"/>
      <c r="VGI24" s="418"/>
      <c r="VGJ24" s="418"/>
      <c r="VGK24" s="418"/>
      <c r="VGL24" s="418"/>
      <c r="VGM24" s="418"/>
      <c r="VGN24" s="418"/>
      <c r="VGO24" s="418"/>
      <c r="VGP24" s="418"/>
      <c r="VGQ24" s="418"/>
      <c r="VGR24" s="418"/>
      <c r="VGS24" s="418"/>
      <c r="VGT24" s="418"/>
      <c r="VGU24" s="418"/>
      <c r="VGV24" s="418"/>
      <c r="VGW24" s="418"/>
      <c r="VGX24" s="418"/>
      <c r="VGY24" s="418"/>
      <c r="VGZ24" s="418"/>
      <c r="VHA24" s="418"/>
      <c r="VHB24" s="418"/>
      <c r="VHC24" s="418"/>
      <c r="VHD24" s="418"/>
      <c r="VHE24" s="418"/>
      <c r="VHF24" s="418"/>
      <c r="VHG24" s="418"/>
      <c r="VHH24" s="418"/>
      <c r="VHI24" s="418"/>
      <c r="VHJ24" s="418"/>
      <c r="VHK24" s="418"/>
      <c r="VHL24" s="418"/>
      <c r="VHM24" s="418"/>
      <c r="VHN24" s="418"/>
      <c r="VHO24" s="418"/>
      <c r="VHP24" s="418"/>
      <c r="VHQ24" s="418"/>
      <c r="VHR24" s="418"/>
      <c r="VHS24" s="418"/>
      <c r="VHT24" s="418"/>
      <c r="VHU24" s="418"/>
      <c r="VHV24" s="418"/>
      <c r="VHW24" s="418"/>
      <c r="VHX24" s="418"/>
      <c r="VHY24" s="418"/>
      <c r="VHZ24" s="418"/>
      <c r="VIA24" s="418"/>
      <c r="VIB24" s="418"/>
      <c r="VIC24" s="418"/>
      <c r="VID24" s="418"/>
      <c r="VIE24" s="418"/>
      <c r="VIF24" s="418"/>
      <c r="VIG24" s="418"/>
      <c r="VIH24" s="418"/>
      <c r="VII24" s="418"/>
      <c r="VIJ24" s="418"/>
      <c r="VIK24" s="418"/>
      <c r="VIL24" s="418"/>
      <c r="VIM24" s="418"/>
      <c r="VIN24" s="418"/>
      <c r="VIO24" s="418"/>
      <c r="VIP24" s="418"/>
      <c r="VIQ24" s="418"/>
      <c r="VIR24" s="418"/>
      <c r="VIS24" s="418"/>
      <c r="VIT24" s="418"/>
      <c r="VIU24" s="418"/>
      <c r="VIV24" s="418"/>
      <c r="VIW24" s="418"/>
      <c r="VIX24" s="418"/>
      <c r="VIY24" s="418"/>
      <c r="VIZ24" s="418"/>
      <c r="VJA24" s="418"/>
      <c r="VJB24" s="418"/>
      <c r="VJC24" s="418"/>
      <c r="VJD24" s="418"/>
      <c r="VJE24" s="418"/>
      <c r="VJF24" s="418"/>
      <c r="VJG24" s="418"/>
      <c r="VJH24" s="418"/>
      <c r="VJI24" s="418"/>
      <c r="VJJ24" s="418"/>
      <c r="VJK24" s="418"/>
      <c r="VJL24" s="418"/>
      <c r="VJM24" s="418"/>
      <c r="VJN24" s="418"/>
      <c r="VJO24" s="418"/>
      <c r="VJP24" s="418"/>
      <c r="VJQ24" s="418"/>
      <c r="VJR24" s="418"/>
      <c r="VJS24" s="418"/>
      <c r="VJT24" s="418"/>
      <c r="VJU24" s="418"/>
      <c r="VJV24" s="418"/>
      <c r="VJW24" s="418"/>
      <c r="VJX24" s="418"/>
      <c r="VJY24" s="418"/>
      <c r="VJZ24" s="418"/>
      <c r="VKA24" s="418"/>
      <c r="VKB24" s="418"/>
      <c r="VKC24" s="418"/>
      <c r="VKD24" s="418"/>
      <c r="VKE24" s="418"/>
      <c r="VKF24" s="418"/>
      <c r="VKG24" s="418"/>
      <c r="VKH24" s="418"/>
      <c r="VKI24" s="418"/>
      <c r="VKJ24" s="418"/>
      <c r="VKK24" s="418"/>
      <c r="VKL24" s="418"/>
      <c r="VKM24" s="418"/>
      <c r="VKN24" s="418"/>
      <c r="VKO24" s="418"/>
      <c r="VKP24" s="418"/>
      <c r="VKQ24" s="418"/>
      <c r="VKR24" s="418"/>
      <c r="VKS24" s="418"/>
      <c r="VKT24" s="418"/>
      <c r="VKU24" s="418"/>
      <c r="VKV24" s="418"/>
      <c r="VKW24" s="418"/>
      <c r="VKX24" s="418"/>
      <c r="VKY24" s="418"/>
      <c r="VKZ24" s="418"/>
      <c r="VLA24" s="418"/>
      <c r="VLB24" s="418"/>
      <c r="VLC24" s="418"/>
      <c r="VLD24" s="418"/>
      <c r="VLE24" s="418"/>
      <c r="VLF24" s="418"/>
      <c r="VLG24" s="418"/>
      <c r="VLH24" s="418"/>
      <c r="VLI24" s="418"/>
      <c r="VLJ24" s="418"/>
      <c r="VLK24" s="418"/>
      <c r="VLL24" s="418"/>
      <c r="VLM24" s="418"/>
      <c r="VLN24" s="418"/>
      <c r="VLO24" s="418"/>
      <c r="VLP24" s="418"/>
      <c r="VLQ24" s="418"/>
      <c r="VLR24" s="418"/>
      <c r="VLS24" s="418"/>
      <c r="VLT24" s="418"/>
      <c r="VLU24" s="418"/>
      <c r="VLV24" s="418"/>
      <c r="VLW24" s="418"/>
      <c r="VLX24" s="418"/>
      <c r="VLY24" s="418"/>
      <c r="VLZ24" s="418"/>
      <c r="VMA24" s="418"/>
      <c r="VMB24" s="418"/>
      <c r="VMC24" s="418"/>
      <c r="VMD24" s="418"/>
      <c r="VME24" s="418"/>
      <c r="VMF24" s="418"/>
      <c r="VMG24" s="418"/>
      <c r="VMH24" s="418"/>
      <c r="VMI24" s="418"/>
      <c r="VMJ24" s="418"/>
      <c r="VMK24" s="418"/>
      <c r="VML24" s="418"/>
      <c r="VMM24" s="418"/>
      <c r="VMN24" s="418"/>
      <c r="VMO24" s="418"/>
      <c r="VMP24" s="418"/>
      <c r="VMQ24" s="418"/>
      <c r="VMR24" s="418"/>
      <c r="VMS24" s="418"/>
      <c r="VMT24" s="418"/>
      <c r="VMU24" s="418"/>
      <c r="VMV24" s="418"/>
      <c r="VMW24" s="418"/>
      <c r="VMX24" s="418"/>
      <c r="VMY24" s="418"/>
      <c r="VMZ24" s="418"/>
      <c r="VNA24" s="418"/>
      <c r="VNB24" s="418"/>
      <c r="VNC24" s="418"/>
      <c r="VND24" s="418"/>
      <c r="VNE24" s="418"/>
      <c r="VNF24" s="418"/>
      <c r="VNG24" s="418"/>
      <c r="VNH24" s="418"/>
      <c r="VNI24" s="418"/>
      <c r="VNJ24" s="418"/>
      <c r="VNK24" s="418"/>
      <c r="VNL24" s="418"/>
      <c r="VNM24" s="418"/>
      <c r="VNN24" s="418"/>
      <c r="VNO24" s="418"/>
      <c r="VNP24" s="418"/>
      <c r="VNQ24" s="418"/>
      <c r="VNR24" s="418"/>
      <c r="VNS24" s="418"/>
      <c r="VNT24" s="418"/>
      <c r="VNU24" s="418"/>
      <c r="VNV24" s="418"/>
      <c r="VNW24" s="418"/>
      <c r="VNX24" s="418"/>
      <c r="VNY24" s="418"/>
      <c r="VNZ24" s="418"/>
      <c r="VOA24" s="418"/>
      <c r="VOB24" s="418"/>
      <c r="VOC24" s="418"/>
      <c r="VOD24" s="418"/>
      <c r="VOE24" s="418"/>
      <c r="VOF24" s="418"/>
      <c r="VOG24" s="418"/>
      <c r="VOH24" s="418"/>
      <c r="VOI24" s="418"/>
      <c r="VOJ24" s="418"/>
      <c r="VOK24" s="418"/>
      <c r="VOL24" s="418"/>
      <c r="VOM24" s="418"/>
      <c r="VON24" s="418"/>
      <c r="VOO24" s="418"/>
      <c r="VOP24" s="418"/>
      <c r="VOQ24" s="418"/>
      <c r="VOR24" s="418"/>
      <c r="VOS24" s="418"/>
      <c r="VOT24" s="418"/>
      <c r="VOU24" s="418"/>
      <c r="VOV24" s="418"/>
      <c r="VOW24" s="418"/>
      <c r="VOX24" s="418"/>
      <c r="VOY24" s="418"/>
      <c r="VOZ24" s="418"/>
      <c r="VPA24" s="418"/>
      <c r="VPB24" s="418"/>
      <c r="VPC24" s="418"/>
      <c r="VPD24" s="418"/>
      <c r="VPE24" s="418"/>
      <c r="VPF24" s="418"/>
      <c r="VPG24" s="418"/>
      <c r="VPH24" s="418"/>
      <c r="VPI24" s="418"/>
      <c r="VPJ24" s="418"/>
      <c r="VPK24" s="418"/>
      <c r="VPL24" s="418"/>
      <c r="VPM24" s="418"/>
      <c r="VPN24" s="418"/>
      <c r="VPO24" s="418"/>
      <c r="VPP24" s="418"/>
      <c r="VPQ24" s="418"/>
      <c r="VPR24" s="418"/>
      <c r="VPS24" s="418"/>
      <c r="VPT24" s="418"/>
      <c r="VPU24" s="418"/>
      <c r="VPV24" s="418"/>
      <c r="VPW24" s="418"/>
      <c r="VPX24" s="418"/>
      <c r="VPY24" s="418"/>
      <c r="VPZ24" s="418"/>
      <c r="VQA24" s="418"/>
      <c r="VQB24" s="418"/>
      <c r="VQC24" s="418"/>
      <c r="VQD24" s="418"/>
      <c r="VQE24" s="418"/>
      <c r="VQF24" s="418"/>
      <c r="VQG24" s="418"/>
      <c r="VQH24" s="418"/>
      <c r="VQI24" s="418"/>
      <c r="VQJ24" s="418"/>
      <c r="VQK24" s="418"/>
      <c r="VQL24" s="418"/>
      <c r="VQM24" s="418"/>
      <c r="VQN24" s="418"/>
      <c r="VQO24" s="418"/>
      <c r="VQP24" s="418"/>
      <c r="VQQ24" s="418"/>
      <c r="VQR24" s="418"/>
      <c r="VQS24" s="418"/>
      <c r="VQT24" s="418"/>
      <c r="VQU24" s="418"/>
      <c r="VQV24" s="418"/>
      <c r="VQW24" s="418"/>
      <c r="VQX24" s="418"/>
      <c r="VQY24" s="418"/>
      <c r="VQZ24" s="418"/>
      <c r="VRA24" s="418"/>
      <c r="VRB24" s="418"/>
      <c r="VRC24" s="418"/>
      <c r="VRD24" s="418"/>
      <c r="VRE24" s="418"/>
      <c r="VRF24" s="418"/>
      <c r="VRG24" s="418"/>
      <c r="VRH24" s="418"/>
      <c r="VRI24" s="418"/>
      <c r="VRJ24" s="418"/>
      <c r="VRK24" s="418"/>
      <c r="VRL24" s="418"/>
      <c r="VRM24" s="418"/>
      <c r="VRN24" s="418"/>
      <c r="VRO24" s="418"/>
      <c r="VRP24" s="418"/>
      <c r="VRQ24" s="418"/>
      <c r="VRR24" s="418"/>
      <c r="VRS24" s="418"/>
      <c r="VRT24" s="418"/>
      <c r="VRU24" s="418"/>
      <c r="VRV24" s="418"/>
      <c r="VRW24" s="418"/>
      <c r="VRX24" s="418"/>
      <c r="VRY24" s="418"/>
      <c r="VRZ24" s="418"/>
      <c r="VSA24" s="418"/>
      <c r="VSB24" s="418"/>
      <c r="VSC24" s="418"/>
      <c r="VSD24" s="418"/>
      <c r="VSE24" s="418"/>
      <c r="VSF24" s="418"/>
      <c r="VSG24" s="418"/>
      <c r="VSH24" s="418"/>
      <c r="VSI24" s="418"/>
      <c r="VSJ24" s="418"/>
      <c r="VSK24" s="418"/>
      <c r="VSL24" s="418"/>
      <c r="VSM24" s="418"/>
      <c r="VSN24" s="418"/>
      <c r="VSO24" s="418"/>
      <c r="VSP24" s="418"/>
      <c r="VSQ24" s="418"/>
      <c r="VSR24" s="418"/>
      <c r="VSS24" s="418"/>
      <c r="VST24" s="418"/>
      <c r="VSU24" s="418"/>
      <c r="VSV24" s="418"/>
      <c r="VSW24" s="418"/>
      <c r="VSX24" s="418"/>
      <c r="VSY24" s="418"/>
      <c r="VSZ24" s="418"/>
      <c r="VTA24" s="418"/>
      <c r="VTB24" s="418"/>
      <c r="VTC24" s="418"/>
      <c r="VTD24" s="418"/>
      <c r="VTE24" s="418"/>
      <c r="VTF24" s="418"/>
      <c r="VTG24" s="418"/>
      <c r="VTH24" s="418"/>
      <c r="VTI24" s="418"/>
      <c r="VTJ24" s="418"/>
      <c r="VTK24" s="418"/>
      <c r="VTL24" s="418"/>
      <c r="VTM24" s="418"/>
      <c r="VTN24" s="418"/>
      <c r="VTO24" s="418"/>
      <c r="VTP24" s="418"/>
      <c r="VTQ24" s="418"/>
      <c r="VTR24" s="418"/>
      <c r="VTS24" s="418"/>
      <c r="VTT24" s="418"/>
      <c r="VTU24" s="418"/>
      <c r="VTV24" s="418"/>
      <c r="VTW24" s="418"/>
      <c r="VTX24" s="418"/>
      <c r="VTY24" s="418"/>
      <c r="VTZ24" s="418"/>
      <c r="VUA24" s="418"/>
      <c r="VUB24" s="418"/>
      <c r="VUC24" s="418"/>
      <c r="VUD24" s="418"/>
      <c r="VUE24" s="418"/>
      <c r="VUF24" s="418"/>
      <c r="VUG24" s="418"/>
      <c r="VUH24" s="418"/>
      <c r="VUI24" s="418"/>
      <c r="VUJ24" s="418"/>
      <c r="VUK24" s="418"/>
      <c r="VUL24" s="418"/>
      <c r="VUM24" s="418"/>
      <c r="VUN24" s="418"/>
      <c r="VUO24" s="418"/>
      <c r="VUP24" s="418"/>
      <c r="VUQ24" s="418"/>
      <c r="VUR24" s="418"/>
      <c r="VUS24" s="418"/>
      <c r="VUT24" s="418"/>
      <c r="VUU24" s="418"/>
      <c r="VUV24" s="418"/>
      <c r="VUW24" s="418"/>
      <c r="VUX24" s="418"/>
      <c r="VUY24" s="418"/>
      <c r="VUZ24" s="418"/>
      <c r="VVA24" s="418"/>
      <c r="VVB24" s="418"/>
      <c r="VVC24" s="418"/>
      <c r="VVD24" s="418"/>
      <c r="VVE24" s="418"/>
      <c r="VVF24" s="418"/>
      <c r="VVG24" s="418"/>
      <c r="VVH24" s="418"/>
      <c r="VVI24" s="418"/>
      <c r="VVJ24" s="418"/>
      <c r="VVK24" s="418"/>
      <c r="VVL24" s="418"/>
      <c r="VVM24" s="418"/>
      <c r="VVN24" s="418"/>
      <c r="VVO24" s="418"/>
      <c r="VVP24" s="418"/>
      <c r="VVQ24" s="418"/>
      <c r="VVR24" s="418"/>
      <c r="VVS24" s="418"/>
      <c r="VVT24" s="418"/>
      <c r="VVU24" s="418"/>
      <c r="VVV24" s="418"/>
      <c r="VVW24" s="418"/>
      <c r="VVX24" s="418"/>
      <c r="VVY24" s="418"/>
      <c r="VVZ24" s="418"/>
      <c r="VWA24" s="418"/>
      <c r="VWB24" s="418"/>
      <c r="VWC24" s="418"/>
      <c r="VWD24" s="418"/>
      <c r="VWE24" s="418"/>
      <c r="VWF24" s="418"/>
      <c r="VWG24" s="418"/>
      <c r="VWH24" s="418"/>
      <c r="VWI24" s="418"/>
      <c r="VWJ24" s="418"/>
      <c r="VWK24" s="418"/>
      <c r="VWL24" s="418"/>
      <c r="VWM24" s="418"/>
      <c r="VWN24" s="418"/>
      <c r="VWO24" s="418"/>
      <c r="VWP24" s="418"/>
      <c r="VWQ24" s="418"/>
      <c r="VWR24" s="418"/>
      <c r="VWS24" s="418"/>
      <c r="VWT24" s="418"/>
      <c r="VWU24" s="418"/>
      <c r="VWV24" s="418"/>
      <c r="VWW24" s="418"/>
      <c r="VWX24" s="418"/>
      <c r="VWY24" s="418"/>
      <c r="VWZ24" s="418"/>
      <c r="VXA24" s="418"/>
      <c r="VXB24" s="418"/>
      <c r="VXC24" s="418"/>
      <c r="VXD24" s="418"/>
      <c r="VXE24" s="418"/>
      <c r="VXF24" s="418"/>
      <c r="VXG24" s="418"/>
      <c r="VXH24" s="418"/>
      <c r="VXI24" s="418"/>
      <c r="VXJ24" s="418"/>
      <c r="VXK24" s="418"/>
      <c r="VXL24" s="418"/>
      <c r="VXM24" s="418"/>
      <c r="VXN24" s="418"/>
      <c r="VXO24" s="418"/>
      <c r="VXP24" s="418"/>
      <c r="VXQ24" s="418"/>
      <c r="VXR24" s="418"/>
      <c r="VXS24" s="418"/>
      <c r="VXT24" s="418"/>
      <c r="VXU24" s="418"/>
      <c r="VXV24" s="418"/>
      <c r="VXW24" s="418"/>
      <c r="VXX24" s="418"/>
      <c r="VXY24" s="418"/>
      <c r="VXZ24" s="418"/>
      <c r="VYA24" s="418"/>
      <c r="VYB24" s="418"/>
      <c r="VYC24" s="418"/>
      <c r="VYD24" s="418"/>
      <c r="VYE24" s="418"/>
      <c r="VYF24" s="418"/>
      <c r="VYG24" s="418"/>
      <c r="VYH24" s="418"/>
      <c r="VYI24" s="418"/>
      <c r="VYJ24" s="418"/>
      <c r="VYK24" s="418"/>
      <c r="VYL24" s="418"/>
      <c r="VYM24" s="418"/>
      <c r="VYN24" s="418"/>
      <c r="VYO24" s="418"/>
      <c r="VYP24" s="418"/>
      <c r="VYQ24" s="418"/>
      <c r="VYR24" s="418"/>
      <c r="VYS24" s="418"/>
      <c r="VYT24" s="418"/>
      <c r="VYU24" s="418"/>
      <c r="VYV24" s="418"/>
      <c r="VYW24" s="418"/>
      <c r="VYX24" s="418"/>
      <c r="VYY24" s="418"/>
      <c r="VYZ24" s="418"/>
      <c r="VZA24" s="418"/>
      <c r="VZB24" s="418"/>
      <c r="VZC24" s="418"/>
      <c r="VZD24" s="418"/>
      <c r="VZE24" s="418"/>
      <c r="VZF24" s="418"/>
      <c r="VZG24" s="418"/>
      <c r="VZH24" s="418"/>
      <c r="VZI24" s="418"/>
      <c r="VZJ24" s="418"/>
      <c r="VZK24" s="418"/>
      <c r="VZL24" s="418"/>
      <c r="VZM24" s="418"/>
      <c r="VZN24" s="418"/>
      <c r="VZO24" s="418"/>
      <c r="VZP24" s="418"/>
      <c r="VZQ24" s="418"/>
      <c r="VZR24" s="418"/>
      <c r="VZS24" s="418"/>
      <c r="VZT24" s="418"/>
      <c r="VZU24" s="418"/>
      <c r="VZV24" s="418"/>
      <c r="VZW24" s="418"/>
      <c r="VZX24" s="418"/>
      <c r="VZY24" s="418"/>
      <c r="VZZ24" s="418"/>
      <c r="WAA24" s="418"/>
      <c r="WAB24" s="418"/>
      <c r="WAC24" s="418"/>
      <c r="WAD24" s="418"/>
      <c r="WAE24" s="418"/>
      <c r="WAF24" s="418"/>
      <c r="WAG24" s="418"/>
      <c r="WAH24" s="418"/>
      <c r="WAI24" s="418"/>
      <c r="WAJ24" s="418"/>
      <c r="WAK24" s="418"/>
      <c r="WAL24" s="418"/>
      <c r="WAM24" s="418"/>
      <c r="WAN24" s="418"/>
      <c r="WAO24" s="418"/>
      <c r="WAP24" s="418"/>
      <c r="WAQ24" s="418"/>
      <c r="WAR24" s="418"/>
      <c r="WAS24" s="418"/>
      <c r="WAT24" s="418"/>
      <c r="WAU24" s="418"/>
      <c r="WAV24" s="418"/>
      <c r="WAW24" s="418"/>
      <c r="WAX24" s="418"/>
      <c r="WAY24" s="418"/>
      <c r="WAZ24" s="418"/>
      <c r="WBA24" s="418"/>
      <c r="WBB24" s="418"/>
      <c r="WBC24" s="418"/>
      <c r="WBD24" s="418"/>
      <c r="WBE24" s="418"/>
      <c r="WBF24" s="418"/>
      <c r="WBG24" s="418"/>
      <c r="WBH24" s="418"/>
      <c r="WBI24" s="418"/>
      <c r="WBJ24" s="418"/>
      <c r="WBK24" s="418"/>
      <c r="WBL24" s="418"/>
      <c r="WBM24" s="418"/>
      <c r="WBN24" s="418"/>
      <c r="WBO24" s="418"/>
      <c r="WBP24" s="418"/>
      <c r="WBQ24" s="418"/>
      <c r="WBR24" s="418"/>
      <c r="WBS24" s="418"/>
      <c r="WBT24" s="418"/>
      <c r="WBU24" s="418"/>
      <c r="WBV24" s="418"/>
      <c r="WBW24" s="418"/>
      <c r="WBX24" s="418"/>
      <c r="WBY24" s="418"/>
      <c r="WBZ24" s="418"/>
      <c r="WCA24" s="418"/>
      <c r="WCB24" s="418"/>
      <c r="WCC24" s="418"/>
      <c r="WCD24" s="418"/>
      <c r="WCE24" s="418"/>
      <c r="WCF24" s="418"/>
      <c r="WCG24" s="418"/>
      <c r="WCH24" s="418"/>
      <c r="WCI24" s="418"/>
      <c r="WCJ24" s="418"/>
      <c r="WCK24" s="418"/>
      <c r="WCL24" s="418"/>
      <c r="WCM24" s="418"/>
      <c r="WCN24" s="418"/>
      <c r="WCO24" s="418"/>
      <c r="WCP24" s="418"/>
      <c r="WCQ24" s="418"/>
      <c r="WCR24" s="418"/>
      <c r="WCS24" s="418"/>
      <c r="WCT24" s="418"/>
      <c r="WCU24" s="418"/>
      <c r="WCV24" s="418"/>
      <c r="WCW24" s="418"/>
      <c r="WCX24" s="418"/>
      <c r="WCY24" s="418"/>
      <c r="WCZ24" s="418"/>
      <c r="WDA24" s="418"/>
      <c r="WDB24" s="418"/>
      <c r="WDC24" s="418"/>
      <c r="WDD24" s="418"/>
      <c r="WDE24" s="418"/>
      <c r="WDF24" s="418"/>
      <c r="WDG24" s="418"/>
      <c r="WDH24" s="418"/>
      <c r="WDI24" s="418"/>
      <c r="WDJ24" s="418"/>
      <c r="WDK24" s="418"/>
      <c r="WDL24" s="418"/>
      <c r="WDM24" s="418"/>
      <c r="WDN24" s="418"/>
      <c r="WDO24" s="418"/>
      <c r="WDP24" s="418"/>
      <c r="WDQ24" s="418"/>
      <c r="WDR24" s="418"/>
      <c r="WDS24" s="418"/>
      <c r="WDT24" s="418"/>
      <c r="WDU24" s="418"/>
      <c r="WDV24" s="418"/>
      <c r="WDW24" s="418"/>
      <c r="WDX24" s="418"/>
      <c r="WDY24" s="418"/>
      <c r="WDZ24" s="418"/>
      <c r="WEA24" s="418"/>
      <c r="WEB24" s="418"/>
      <c r="WEC24" s="418"/>
      <c r="WED24" s="418"/>
      <c r="WEE24" s="418"/>
      <c r="WEF24" s="418"/>
      <c r="WEG24" s="418"/>
      <c r="WEH24" s="418"/>
      <c r="WEI24" s="418"/>
      <c r="WEJ24" s="418"/>
      <c r="WEK24" s="418"/>
      <c r="WEL24" s="418"/>
      <c r="WEM24" s="418"/>
      <c r="WEN24" s="418"/>
      <c r="WEO24" s="418"/>
      <c r="WEP24" s="418"/>
      <c r="WEQ24" s="418"/>
      <c r="WER24" s="418"/>
      <c r="WES24" s="418"/>
      <c r="WET24" s="418"/>
      <c r="WEU24" s="418"/>
      <c r="WEV24" s="418"/>
      <c r="WEW24" s="418"/>
      <c r="WEX24" s="418"/>
      <c r="WEY24" s="418"/>
      <c r="WEZ24" s="418"/>
      <c r="WFA24" s="418"/>
      <c r="WFB24" s="418"/>
      <c r="WFC24" s="418"/>
      <c r="WFD24" s="418"/>
      <c r="WFE24" s="418"/>
      <c r="WFF24" s="418"/>
      <c r="WFG24" s="418"/>
      <c r="WFH24" s="418"/>
      <c r="WFI24" s="418"/>
      <c r="WFJ24" s="418"/>
      <c r="WFK24" s="418"/>
      <c r="WFL24" s="418"/>
      <c r="WFM24" s="418"/>
      <c r="WFN24" s="418"/>
      <c r="WFO24" s="418"/>
      <c r="WFP24" s="418"/>
      <c r="WFQ24" s="418"/>
      <c r="WFR24" s="418"/>
      <c r="WFS24" s="418"/>
      <c r="WFT24" s="418"/>
      <c r="WFU24" s="418"/>
      <c r="WFV24" s="418"/>
      <c r="WFW24" s="418"/>
      <c r="WFX24" s="418"/>
      <c r="WFY24" s="418"/>
      <c r="WFZ24" s="418"/>
      <c r="WGA24" s="418"/>
      <c r="WGB24" s="418"/>
      <c r="WGC24" s="418"/>
      <c r="WGD24" s="418"/>
      <c r="WGE24" s="418"/>
      <c r="WGF24" s="418"/>
      <c r="WGG24" s="418"/>
      <c r="WGH24" s="418"/>
      <c r="WGI24" s="418"/>
      <c r="WGJ24" s="418"/>
      <c r="WGK24" s="418"/>
      <c r="WGL24" s="418"/>
      <c r="WGM24" s="418"/>
      <c r="WGN24" s="418"/>
      <c r="WGO24" s="418"/>
      <c r="WGP24" s="418"/>
      <c r="WGQ24" s="418"/>
      <c r="WGR24" s="418"/>
      <c r="WGS24" s="418"/>
      <c r="WGT24" s="418"/>
      <c r="WGU24" s="418"/>
      <c r="WGV24" s="418"/>
      <c r="WGW24" s="418"/>
      <c r="WGX24" s="418"/>
      <c r="WGY24" s="418"/>
      <c r="WGZ24" s="418"/>
      <c r="WHA24" s="418"/>
      <c r="WHB24" s="418"/>
      <c r="WHC24" s="418"/>
      <c r="WHD24" s="418"/>
      <c r="WHE24" s="418"/>
      <c r="WHF24" s="418"/>
      <c r="WHG24" s="418"/>
      <c r="WHH24" s="418"/>
      <c r="WHI24" s="418"/>
      <c r="WHJ24" s="418"/>
      <c r="WHK24" s="418"/>
      <c r="WHL24" s="418"/>
      <c r="WHM24" s="418"/>
      <c r="WHN24" s="418"/>
      <c r="WHO24" s="418"/>
      <c r="WHP24" s="418"/>
      <c r="WHQ24" s="418"/>
      <c r="WHR24" s="418"/>
      <c r="WHS24" s="418"/>
      <c r="WHT24" s="418"/>
      <c r="WHU24" s="418"/>
      <c r="WHV24" s="418"/>
      <c r="WHW24" s="418"/>
      <c r="WHX24" s="418"/>
      <c r="WHY24" s="418"/>
      <c r="WHZ24" s="418"/>
      <c r="WIA24" s="418"/>
      <c r="WIB24" s="418"/>
      <c r="WIC24" s="418"/>
      <c r="WID24" s="418"/>
      <c r="WIE24" s="418"/>
      <c r="WIF24" s="418"/>
      <c r="WIG24" s="418"/>
      <c r="WIH24" s="418"/>
      <c r="WII24" s="418"/>
      <c r="WIJ24" s="418"/>
      <c r="WIK24" s="418"/>
      <c r="WIL24" s="418"/>
      <c r="WIM24" s="418"/>
      <c r="WIN24" s="418"/>
      <c r="WIO24" s="418"/>
      <c r="WIP24" s="418"/>
      <c r="WIQ24" s="418"/>
      <c r="WIR24" s="418"/>
      <c r="WIS24" s="418"/>
      <c r="WIT24" s="418"/>
      <c r="WIU24" s="418"/>
      <c r="WIV24" s="418"/>
      <c r="WIW24" s="418"/>
      <c r="WIX24" s="418"/>
      <c r="WIY24" s="418"/>
      <c r="WIZ24" s="418"/>
      <c r="WJA24" s="418"/>
      <c r="WJB24" s="418"/>
      <c r="WJC24" s="418"/>
      <c r="WJD24" s="418"/>
      <c r="WJE24" s="418"/>
      <c r="WJF24" s="418"/>
      <c r="WJG24" s="418"/>
      <c r="WJH24" s="418"/>
      <c r="WJI24" s="418"/>
      <c r="WJJ24" s="418"/>
      <c r="WJK24" s="418"/>
      <c r="WJL24" s="418"/>
      <c r="WJM24" s="418"/>
      <c r="WJN24" s="418"/>
      <c r="WJO24" s="418"/>
      <c r="WJP24" s="418"/>
      <c r="WJQ24" s="418"/>
      <c r="WJR24" s="418"/>
      <c r="WJS24" s="418"/>
      <c r="WJT24" s="418"/>
      <c r="WJU24" s="418"/>
      <c r="WJV24" s="418"/>
      <c r="WJW24" s="418"/>
      <c r="WJX24" s="418"/>
      <c r="WJY24" s="418"/>
      <c r="WJZ24" s="418"/>
      <c r="WKA24" s="418"/>
      <c r="WKB24" s="418"/>
      <c r="WKC24" s="418"/>
      <c r="WKD24" s="418"/>
      <c r="WKE24" s="418"/>
      <c r="WKF24" s="418"/>
      <c r="WKG24" s="418"/>
      <c r="WKH24" s="418"/>
      <c r="WKI24" s="418"/>
      <c r="WKJ24" s="418"/>
      <c r="WKK24" s="418"/>
      <c r="WKL24" s="418"/>
      <c r="WKM24" s="418"/>
      <c r="WKN24" s="418"/>
      <c r="WKO24" s="418"/>
      <c r="WKP24" s="418"/>
      <c r="WKQ24" s="418"/>
      <c r="WKR24" s="418"/>
      <c r="WKS24" s="418"/>
      <c r="WKT24" s="418"/>
      <c r="WKU24" s="418"/>
      <c r="WKV24" s="418"/>
      <c r="WKW24" s="418"/>
      <c r="WKX24" s="418"/>
      <c r="WKY24" s="418"/>
      <c r="WKZ24" s="418"/>
      <c r="WLA24" s="418"/>
      <c r="WLB24" s="418"/>
      <c r="WLC24" s="418"/>
      <c r="WLD24" s="418"/>
      <c r="WLE24" s="418"/>
      <c r="WLF24" s="418"/>
      <c r="WLG24" s="418"/>
      <c r="WLH24" s="418"/>
      <c r="WLI24" s="418"/>
      <c r="WLJ24" s="418"/>
      <c r="WLK24" s="418"/>
      <c r="WLL24" s="418"/>
      <c r="WLM24" s="418"/>
      <c r="WLN24" s="418"/>
      <c r="WLO24" s="418"/>
      <c r="WLP24" s="418"/>
      <c r="WLQ24" s="418"/>
      <c r="WLR24" s="418"/>
      <c r="WLS24" s="418"/>
      <c r="WLT24" s="418"/>
      <c r="WLU24" s="418"/>
      <c r="WLV24" s="418"/>
      <c r="WLW24" s="418"/>
      <c r="WLX24" s="418"/>
      <c r="WLY24" s="418"/>
      <c r="WLZ24" s="418"/>
      <c r="WMA24" s="418"/>
      <c r="WMB24" s="418"/>
      <c r="WMC24" s="418"/>
      <c r="WMD24" s="418"/>
      <c r="WME24" s="418"/>
      <c r="WMF24" s="418"/>
      <c r="WMG24" s="418"/>
      <c r="WMH24" s="418"/>
      <c r="WMI24" s="418"/>
      <c r="WMJ24" s="418"/>
      <c r="WMK24" s="418"/>
      <c r="WML24" s="418"/>
      <c r="WMM24" s="418"/>
      <c r="WMN24" s="418"/>
      <c r="WMO24" s="418"/>
      <c r="WMP24" s="418"/>
      <c r="WMQ24" s="418"/>
      <c r="WMR24" s="418"/>
      <c r="WMS24" s="418"/>
      <c r="WMT24" s="418"/>
      <c r="WMU24" s="418"/>
      <c r="WMV24" s="418"/>
      <c r="WMW24" s="418"/>
      <c r="WMX24" s="418"/>
      <c r="WMY24" s="418"/>
      <c r="WMZ24" s="418"/>
      <c r="WNA24" s="418"/>
      <c r="WNB24" s="418"/>
      <c r="WNC24" s="418"/>
      <c r="WND24" s="418"/>
      <c r="WNE24" s="418"/>
      <c r="WNF24" s="418"/>
      <c r="WNG24" s="418"/>
      <c r="WNH24" s="418"/>
      <c r="WNI24" s="418"/>
      <c r="WNJ24" s="418"/>
      <c r="WNK24" s="418"/>
      <c r="WNL24" s="418"/>
      <c r="WNM24" s="418"/>
      <c r="WNN24" s="418"/>
      <c r="WNO24" s="418"/>
      <c r="WNP24" s="418"/>
      <c r="WNQ24" s="418"/>
      <c r="WNR24" s="418"/>
      <c r="WNS24" s="418"/>
      <c r="WNT24" s="418"/>
      <c r="WNU24" s="418"/>
      <c r="WNV24" s="418"/>
      <c r="WNW24" s="418"/>
      <c r="WNX24" s="418"/>
      <c r="WNY24" s="418"/>
      <c r="WNZ24" s="418"/>
      <c r="WOA24" s="418"/>
      <c r="WOB24" s="418"/>
      <c r="WOC24" s="418"/>
      <c r="WOD24" s="418"/>
      <c r="WOE24" s="418"/>
      <c r="WOF24" s="418"/>
      <c r="WOG24" s="418"/>
      <c r="WOH24" s="418"/>
      <c r="WOI24" s="418"/>
      <c r="WOJ24" s="418"/>
      <c r="WOK24" s="418"/>
      <c r="WOL24" s="418"/>
      <c r="WOM24" s="418"/>
      <c r="WON24" s="418"/>
      <c r="WOO24" s="418"/>
      <c r="WOP24" s="418"/>
      <c r="WOQ24" s="418"/>
      <c r="WOR24" s="418"/>
      <c r="WOS24" s="418"/>
      <c r="WOT24" s="418"/>
      <c r="WOU24" s="418"/>
      <c r="WOV24" s="418"/>
      <c r="WOW24" s="418"/>
      <c r="WOX24" s="418"/>
      <c r="WOY24" s="418"/>
      <c r="WOZ24" s="418"/>
      <c r="WPA24" s="418"/>
      <c r="WPB24" s="418"/>
      <c r="WPC24" s="418"/>
      <c r="WPD24" s="418"/>
      <c r="WPE24" s="418"/>
      <c r="WPF24" s="418"/>
      <c r="WPG24" s="418"/>
      <c r="WPH24" s="418"/>
      <c r="WPI24" s="418"/>
      <c r="WPJ24" s="418"/>
      <c r="WPK24" s="418"/>
      <c r="WPL24" s="418"/>
      <c r="WPM24" s="418"/>
      <c r="WPN24" s="418"/>
      <c r="WPO24" s="418"/>
      <c r="WPP24" s="418"/>
      <c r="WPQ24" s="418"/>
      <c r="WPR24" s="418"/>
      <c r="WPS24" s="418"/>
      <c r="WPT24" s="418"/>
      <c r="WPU24" s="418"/>
      <c r="WPV24" s="418"/>
      <c r="WPW24" s="418"/>
      <c r="WPX24" s="418"/>
      <c r="WPY24" s="418"/>
      <c r="WPZ24" s="418"/>
      <c r="WQA24" s="418"/>
      <c r="WQB24" s="418"/>
      <c r="WQC24" s="418"/>
      <c r="WQD24" s="418"/>
      <c r="WQE24" s="418"/>
      <c r="WQF24" s="418"/>
      <c r="WQG24" s="418"/>
      <c r="WQH24" s="418"/>
      <c r="WQI24" s="418"/>
      <c r="WQJ24" s="418"/>
      <c r="WQK24" s="418"/>
      <c r="WQL24" s="418"/>
      <c r="WQM24" s="418"/>
      <c r="WQN24" s="418"/>
      <c r="WQO24" s="418"/>
      <c r="WQP24" s="418"/>
      <c r="WQQ24" s="418"/>
      <c r="WQR24" s="418"/>
      <c r="WQS24" s="418"/>
      <c r="WQT24" s="418"/>
      <c r="WQU24" s="418"/>
      <c r="WQV24" s="418"/>
      <c r="WQW24" s="418"/>
      <c r="WQX24" s="418"/>
      <c r="WQY24" s="418"/>
      <c r="WQZ24" s="418"/>
      <c r="WRA24" s="418"/>
      <c r="WRB24" s="418"/>
      <c r="WRC24" s="418"/>
      <c r="WRD24" s="418"/>
      <c r="WRE24" s="418"/>
      <c r="WRF24" s="418"/>
      <c r="WRG24" s="418"/>
      <c r="WRH24" s="418"/>
      <c r="WRI24" s="418"/>
      <c r="WRJ24" s="418"/>
      <c r="WRK24" s="418"/>
      <c r="WRL24" s="418"/>
      <c r="WRM24" s="418"/>
      <c r="WRN24" s="418"/>
      <c r="WRO24" s="418"/>
      <c r="WRP24" s="418"/>
      <c r="WRQ24" s="418"/>
      <c r="WRR24" s="418"/>
      <c r="WRS24" s="418"/>
      <c r="WRT24" s="418"/>
      <c r="WRU24" s="418"/>
      <c r="WRV24" s="418"/>
      <c r="WRW24" s="418"/>
      <c r="WRX24" s="418"/>
      <c r="WRY24" s="418"/>
      <c r="WRZ24" s="418"/>
      <c r="WSA24" s="418"/>
      <c r="WSB24" s="418"/>
      <c r="WSC24" s="418"/>
      <c r="WSD24" s="418"/>
      <c r="WSE24" s="418"/>
      <c r="WSF24" s="418"/>
      <c r="WSG24" s="418"/>
      <c r="WSH24" s="418"/>
      <c r="WSI24" s="418"/>
      <c r="WSJ24" s="418"/>
      <c r="WSK24" s="418"/>
      <c r="WSL24" s="418"/>
      <c r="WSM24" s="418"/>
      <c r="WSN24" s="418"/>
      <c r="WSO24" s="418"/>
      <c r="WSP24" s="418"/>
      <c r="WSQ24" s="418"/>
      <c r="WSR24" s="418"/>
      <c r="WSS24" s="418"/>
      <c r="WST24" s="418"/>
      <c r="WSU24" s="418"/>
      <c r="WSV24" s="418"/>
      <c r="WSW24" s="418"/>
      <c r="WSX24" s="418"/>
      <c r="WSY24" s="418"/>
      <c r="WSZ24" s="418"/>
      <c r="WTA24" s="418"/>
      <c r="WTB24" s="418"/>
      <c r="WTC24" s="418"/>
      <c r="WTD24" s="418"/>
      <c r="WTE24" s="418"/>
      <c r="WTF24" s="418"/>
      <c r="WTG24" s="418"/>
      <c r="WTH24" s="418"/>
      <c r="WTI24" s="418"/>
      <c r="WTJ24" s="418"/>
      <c r="WTK24" s="418"/>
      <c r="WTL24" s="418"/>
      <c r="WTM24" s="418"/>
      <c r="WTN24" s="418"/>
      <c r="WTO24" s="418"/>
      <c r="WTP24" s="418"/>
      <c r="WTQ24" s="418"/>
      <c r="WTR24" s="418"/>
      <c r="WTS24" s="418"/>
      <c r="WTT24" s="418"/>
      <c r="WTU24" s="418"/>
      <c r="WTV24" s="418"/>
      <c r="WTW24" s="418"/>
      <c r="WTX24" s="418"/>
      <c r="WTY24" s="418"/>
      <c r="WTZ24" s="418"/>
      <c r="WUA24" s="418"/>
      <c r="WUB24" s="418"/>
      <c r="WUC24" s="418"/>
      <c r="WUD24" s="418"/>
      <c r="WUE24" s="418"/>
      <c r="WUF24" s="418"/>
      <c r="WUG24" s="418"/>
      <c r="WUH24" s="418"/>
      <c r="WUI24" s="418"/>
      <c r="WUJ24" s="418"/>
      <c r="WUK24" s="418"/>
      <c r="WUL24" s="418"/>
      <c r="WUM24" s="418"/>
      <c r="WUN24" s="418"/>
      <c r="WUO24" s="418"/>
      <c r="WUP24" s="418"/>
      <c r="WUQ24" s="418"/>
      <c r="WUR24" s="418"/>
      <c r="WUS24" s="418"/>
      <c r="WUT24" s="418"/>
      <c r="WUU24" s="418"/>
      <c r="WUV24" s="418"/>
      <c r="WUW24" s="418"/>
      <c r="WUX24" s="418"/>
      <c r="WUY24" s="418"/>
      <c r="WUZ24" s="418"/>
      <c r="WVA24" s="418"/>
      <c r="WVB24" s="418"/>
      <c r="WVC24" s="418"/>
      <c r="WVD24" s="418"/>
      <c r="WVE24" s="418"/>
      <c r="WVF24" s="418"/>
      <c r="WVG24" s="418"/>
      <c r="WVH24" s="418"/>
      <c r="WVI24" s="418"/>
      <c r="WVJ24" s="418"/>
      <c r="WVK24" s="418"/>
      <c r="WVL24" s="418"/>
      <c r="WVM24" s="418"/>
      <c r="WVN24" s="418"/>
      <c r="WVO24" s="418"/>
      <c r="WVP24" s="418"/>
      <c r="WVQ24" s="418"/>
      <c r="WVR24" s="418"/>
      <c r="WVS24" s="418"/>
      <c r="WVT24" s="418"/>
      <c r="WVU24" s="418"/>
      <c r="WVV24" s="418"/>
      <c r="WVW24" s="418"/>
      <c r="WVX24" s="418"/>
      <c r="WVY24" s="418"/>
      <c r="WVZ24" s="418"/>
      <c r="WWA24" s="418"/>
      <c r="WWB24" s="418"/>
      <c r="WWC24" s="418"/>
      <c r="WWD24" s="418"/>
      <c r="WWE24" s="418"/>
      <c r="WWF24" s="418"/>
      <c r="WWG24" s="418"/>
      <c r="WWH24" s="418"/>
      <c r="WWI24" s="418"/>
      <c r="WWJ24" s="418"/>
      <c r="WWK24" s="418"/>
      <c r="WWL24" s="418"/>
      <c r="WWM24" s="418"/>
      <c r="WWN24" s="418"/>
      <c r="WWO24" s="418"/>
      <c r="WWP24" s="418"/>
      <c r="WWQ24" s="418"/>
      <c r="WWR24" s="418"/>
      <c r="WWS24" s="418"/>
      <c r="WWT24" s="418"/>
      <c r="WWU24" s="418"/>
      <c r="WWV24" s="418"/>
      <c r="WWW24" s="418"/>
      <c r="WWX24" s="418"/>
      <c r="WWY24" s="418"/>
      <c r="WWZ24" s="418"/>
      <c r="WXA24" s="418"/>
      <c r="WXB24" s="418"/>
      <c r="WXC24" s="418"/>
      <c r="WXD24" s="418"/>
      <c r="WXE24" s="418"/>
      <c r="WXF24" s="418"/>
      <c r="WXG24" s="418"/>
      <c r="WXH24" s="418"/>
      <c r="WXI24" s="418"/>
      <c r="WXJ24" s="418"/>
      <c r="WXK24" s="418"/>
      <c r="WXL24" s="418"/>
      <c r="WXM24" s="418"/>
      <c r="WXN24" s="418"/>
      <c r="WXO24" s="418"/>
      <c r="WXP24" s="418"/>
      <c r="WXQ24" s="418"/>
      <c r="WXR24" s="418"/>
      <c r="WXS24" s="418"/>
      <c r="WXT24" s="418"/>
      <c r="WXU24" s="418"/>
      <c r="WXV24" s="418"/>
      <c r="WXW24" s="418"/>
      <c r="WXX24" s="418"/>
      <c r="WXY24" s="418"/>
      <c r="WXZ24" s="418"/>
      <c r="WYA24" s="418"/>
      <c r="WYB24" s="418"/>
      <c r="WYC24" s="418"/>
      <c r="WYD24" s="418"/>
      <c r="WYE24" s="418"/>
      <c r="WYF24" s="418"/>
      <c r="WYG24" s="418"/>
      <c r="WYH24" s="418"/>
      <c r="WYI24" s="418"/>
      <c r="WYJ24" s="418"/>
      <c r="WYK24" s="418"/>
      <c r="WYL24" s="418"/>
      <c r="WYM24" s="418"/>
      <c r="WYN24" s="418"/>
      <c r="WYO24" s="418"/>
      <c r="WYP24" s="418"/>
      <c r="WYQ24" s="418"/>
      <c r="WYR24" s="418"/>
      <c r="WYS24" s="418"/>
      <c r="WYT24" s="418"/>
      <c r="WYU24" s="418"/>
      <c r="WYV24" s="418"/>
      <c r="WYW24" s="418"/>
      <c r="WYX24" s="418"/>
      <c r="WYY24" s="418"/>
      <c r="WYZ24" s="418"/>
      <c r="WZA24" s="418"/>
      <c r="WZB24" s="418"/>
      <c r="WZC24" s="418"/>
      <c r="WZD24" s="418"/>
      <c r="WZE24" s="418"/>
      <c r="WZF24" s="418"/>
      <c r="WZG24" s="418"/>
      <c r="WZH24" s="418"/>
      <c r="WZI24" s="418"/>
      <c r="WZJ24" s="418"/>
      <c r="WZK24" s="418"/>
      <c r="WZL24" s="418"/>
      <c r="WZM24" s="418"/>
      <c r="WZN24" s="418"/>
      <c r="WZO24" s="418"/>
      <c r="WZP24" s="418"/>
      <c r="WZQ24" s="418"/>
      <c r="WZR24" s="418"/>
      <c r="WZS24" s="418"/>
      <c r="WZT24" s="418"/>
      <c r="WZU24" s="418"/>
      <c r="WZV24" s="418"/>
      <c r="WZW24" s="418"/>
      <c r="WZX24" s="418"/>
      <c r="WZY24" s="418"/>
      <c r="WZZ24" s="418"/>
      <c r="XAA24" s="418"/>
      <c r="XAB24" s="418"/>
      <c r="XAC24" s="418"/>
      <c r="XAD24" s="418"/>
      <c r="XAE24" s="418"/>
      <c r="XAF24" s="418"/>
      <c r="XAG24" s="418"/>
      <c r="XAH24" s="418"/>
      <c r="XAI24" s="418"/>
      <c r="XAJ24" s="418"/>
      <c r="XAK24" s="418"/>
      <c r="XAL24" s="418"/>
      <c r="XAM24" s="418"/>
      <c r="XAN24" s="418"/>
      <c r="XAO24" s="418"/>
      <c r="XAP24" s="418"/>
      <c r="XAQ24" s="418"/>
      <c r="XAR24" s="418"/>
      <c r="XAS24" s="418"/>
      <c r="XAT24" s="418"/>
      <c r="XAU24" s="418"/>
      <c r="XAV24" s="418"/>
      <c r="XAW24" s="418"/>
      <c r="XAX24" s="418"/>
      <c r="XAY24" s="418"/>
      <c r="XAZ24" s="418"/>
      <c r="XBA24" s="418"/>
      <c r="XBB24" s="418"/>
      <c r="XBC24" s="418"/>
      <c r="XBD24" s="418"/>
      <c r="XBE24" s="418"/>
      <c r="XBF24" s="418"/>
      <c r="XBG24" s="418"/>
      <c r="XBH24" s="418"/>
      <c r="XBI24" s="418"/>
      <c r="XBJ24" s="418"/>
      <c r="XBK24" s="418"/>
      <c r="XBL24" s="418"/>
      <c r="XBM24" s="418"/>
      <c r="XBN24" s="418"/>
      <c r="XBO24" s="418"/>
      <c r="XBP24" s="418"/>
      <c r="XBQ24" s="418"/>
      <c r="XBR24" s="418"/>
      <c r="XBS24" s="418"/>
      <c r="XBT24" s="418"/>
      <c r="XBU24" s="418"/>
      <c r="XBV24" s="418"/>
      <c r="XBW24" s="418"/>
      <c r="XBX24" s="418"/>
      <c r="XBY24" s="418"/>
      <c r="XBZ24" s="418"/>
      <c r="XCA24" s="418"/>
      <c r="XCB24" s="418"/>
      <c r="XCC24" s="418"/>
      <c r="XCD24" s="418"/>
      <c r="XCE24" s="418"/>
      <c r="XCF24" s="418"/>
      <c r="XCG24" s="418"/>
      <c r="XCH24" s="418"/>
      <c r="XCI24" s="418"/>
      <c r="XCJ24" s="418"/>
      <c r="XCK24" s="418"/>
      <c r="XCL24" s="418"/>
      <c r="XCM24" s="418"/>
      <c r="XCN24" s="418"/>
      <c r="XCO24" s="418"/>
      <c r="XCP24" s="418"/>
      <c r="XCQ24" s="418"/>
      <c r="XCR24" s="418"/>
      <c r="XCS24" s="418"/>
      <c r="XCT24" s="418"/>
      <c r="XCU24" s="418"/>
      <c r="XCV24" s="418"/>
      <c r="XCW24" s="418"/>
      <c r="XCX24" s="418"/>
      <c r="XCY24" s="418"/>
      <c r="XCZ24" s="418"/>
      <c r="XDA24" s="418"/>
      <c r="XDB24" s="418"/>
      <c r="XDC24" s="418"/>
      <c r="XDD24" s="418"/>
      <c r="XDE24" s="418"/>
      <c r="XDF24" s="418"/>
      <c r="XDG24" s="418"/>
      <c r="XDH24" s="418"/>
      <c r="XDI24" s="418"/>
      <c r="XDJ24" s="418"/>
      <c r="XDK24" s="418"/>
      <c r="XDL24" s="418"/>
      <c r="XDM24" s="418"/>
      <c r="XDN24" s="418"/>
      <c r="XDO24" s="418"/>
      <c r="XDP24" s="418"/>
      <c r="XDQ24" s="418"/>
      <c r="XDR24" s="418"/>
      <c r="XDS24" s="418"/>
      <c r="XDT24" s="418"/>
      <c r="XDU24" s="418"/>
      <c r="XDV24" s="418"/>
      <c r="XDW24" s="418"/>
      <c r="XDX24" s="418"/>
      <c r="XDY24" s="418"/>
      <c r="XDZ24" s="418"/>
      <c r="XEA24" s="418"/>
      <c r="XEB24" s="418"/>
      <c r="XEC24" s="418"/>
      <c r="XED24" s="418"/>
      <c r="XEE24" s="418"/>
      <c r="XEF24" s="418"/>
      <c r="XEG24" s="418"/>
      <c r="XEH24" s="418"/>
      <c r="XEI24" s="418"/>
      <c r="XEJ24" s="418"/>
      <c r="XEK24" s="418"/>
      <c r="XEL24" s="418"/>
      <c r="XEM24" s="418"/>
      <c r="XEN24" s="418"/>
      <c r="XEO24" s="418"/>
      <c r="XEP24" s="418"/>
      <c r="XEQ24" s="418"/>
      <c r="XER24" s="418"/>
      <c r="XES24" s="418"/>
      <c r="XET24" s="418"/>
      <c r="XEU24" s="418"/>
      <c r="XEV24" s="418"/>
      <c r="XEW24" s="418"/>
      <c r="XEX24" s="418"/>
      <c r="XEY24" s="418"/>
      <c r="XEZ24" s="418"/>
      <c r="XFA24" s="418"/>
      <c r="XFB24" s="418"/>
      <c r="XFC24" s="418"/>
      <c r="XFD24" s="418"/>
    </row>
    <row r="25" spans="1:16384" s="379" customFormat="1" ht="15" x14ac:dyDescent="0.2">
      <c r="A25" s="419" t="s">
        <v>943</v>
      </c>
      <c r="B25" s="419"/>
      <c r="C25" s="419"/>
      <c r="D25" s="419"/>
      <c r="E25" s="419"/>
      <c r="F25" s="419"/>
      <c r="G25" s="419"/>
      <c r="H25" s="419"/>
      <c r="I25" s="419"/>
      <c r="J25" s="419"/>
    </row>
    <row r="26" spans="1:16384" s="376" customFormat="1" ht="15" x14ac:dyDescent="0.2">
      <c r="A26" s="380"/>
      <c r="B26" s="380"/>
      <c r="C26" s="380"/>
      <c r="D26" s="380"/>
      <c r="E26" s="380"/>
      <c r="F26" s="380"/>
      <c r="G26" s="380"/>
      <c r="H26" s="380"/>
      <c r="I26" s="380"/>
      <c r="J26" s="380"/>
    </row>
    <row r="27" spans="1:16384" s="376" customFormat="1" ht="15" x14ac:dyDescent="0.2">
      <c r="A27" s="375" t="s">
        <v>914</v>
      </c>
      <c r="B27" s="375"/>
      <c r="C27" s="375"/>
      <c r="D27" s="375"/>
      <c r="E27" s="375"/>
      <c r="F27" s="375"/>
      <c r="G27" s="375"/>
      <c r="H27" s="375"/>
      <c r="I27" s="375"/>
      <c r="J27" s="375"/>
    </row>
    <row r="28" spans="1:16384" s="376" customFormat="1" ht="15" x14ac:dyDescent="0.2">
      <c r="A28" s="375"/>
      <c r="B28" s="375"/>
      <c r="C28" s="375"/>
      <c r="D28" s="375"/>
      <c r="E28" s="375"/>
      <c r="F28" s="375"/>
      <c r="G28" s="375"/>
      <c r="H28" s="375"/>
      <c r="I28" s="375"/>
      <c r="J28" s="375"/>
    </row>
    <row r="29" spans="1:16384" s="376" customFormat="1" ht="15" x14ac:dyDescent="0.2">
      <c r="A29" s="375" t="s">
        <v>915</v>
      </c>
      <c r="B29" s="375"/>
      <c r="C29" s="375"/>
      <c r="D29" s="375"/>
      <c r="E29" s="375"/>
      <c r="F29" s="375"/>
      <c r="G29" s="375"/>
      <c r="H29" s="375"/>
      <c r="I29" s="375"/>
      <c r="J29" s="375"/>
    </row>
    <row r="30" spans="1:16384" s="376" customFormat="1" ht="15.75" x14ac:dyDescent="0.25">
      <c r="A30" s="381" t="s">
        <v>916</v>
      </c>
      <c r="B30" s="375"/>
      <c r="C30" s="375"/>
      <c r="D30" s="375"/>
      <c r="E30" s="375"/>
      <c r="F30" s="375"/>
      <c r="G30" s="375"/>
      <c r="H30" s="375"/>
      <c r="I30" s="375"/>
      <c r="J30" s="375"/>
    </row>
    <row r="31" spans="1:16384" s="376" customFormat="1" ht="15" x14ac:dyDescent="0.2">
      <c r="A31" s="375" t="s">
        <v>917</v>
      </c>
      <c r="B31" s="375"/>
      <c r="C31" s="375"/>
      <c r="D31" s="375"/>
      <c r="E31" s="375"/>
      <c r="F31" s="375"/>
      <c r="G31" s="375"/>
      <c r="H31" s="375"/>
      <c r="I31" s="375"/>
      <c r="J31" s="375"/>
    </row>
    <row r="32" spans="1:16384" s="376" customFormat="1" ht="15" x14ac:dyDescent="0.2">
      <c r="A32" s="375" t="s">
        <v>918</v>
      </c>
      <c r="B32" s="375"/>
      <c r="C32" s="375"/>
      <c r="D32" s="375"/>
      <c r="E32" s="375"/>
      <c r="F32" s="375"/>
      <c r="G32" s="375"/>
      <c r="H32" s="375"/>
      <c r="I32" s="375"/>
      <c r="J32" s="375"/>
    </row>
    <row r="33" spans="1:10" s="376" customFormat="1" ht="15" x14ac:dyDescent="0.2">
      <c r="A33" s="375" t="s">
        <v>919</v>
      </c>
      <c r="B33" s="375"/>
      <c r="C33" s="375"/>
      <c r="D33" s="375"/>
      <c r="E33" s="375"/>
      <c r="F33" s="375"/>
      <c r="G33" s="375"/>
      <c r="H33" s="375"/>
      <c r="I33" s="375"/>
      <c r="J33" s="375"/>
    </row>
    <row r="34" spans="1:10" s="376" customFormat="1" ht="15" x14ac:dyDescent="0.2">
      <c r="A34" s="375" t="s">
        <v>920</v>
      </c>
      <c r="B34" s="375"/>
      <c r="C34" s="375"/>
      <c r="D34" s="375"/>
      <c r="E34" s="375"/>
      <c r="F34" s="375"/>
      <c r="G34" s="375"/>
      <c r="H34" s="375"/>
      <c r="I34" s="375"/>
      <c r="J34" s="375"/>
    </row>
    <row r="35" spans="1:10" s="376" customFormat="1" ht="15" x14ac:dyDescent="0.2">
      <c r="A35" s="375"/>
      <c r="B35" s="375"/>
      <c r="C35" s="375"/>
      <c r="D35" s="375"/>
      <c r="E35" s="375"/>
      <c r="F35" s="375"/>
      <c r="G35" s="375"/>
      <c r="H35" s="375"/>
      <c r="I35" s="375"/>
      <c r="J35" s="375"/>
    </row>
    <row r="36" spans="1:10" x14ac:dyDescent="0.3"/>
    <row r="37" spans="1:10" x14ac:dyDescent="0.3"/>
    <row r="38" spans="1:10" x14ac:dyDescent="0.3"/>
    <row r="39" spans="1:10" x14ac:dyDescent="0.3"/>
    <row r="41" spans="1:10" x14ac:dyDescent="0.3"/>
    <row r="42" spans="1:10" x14ac:dyDescent="0.3"/>
    <row r="43" spans="1:10" x14ac:dyDescent="0.3"/>
    <row r="45" spans="1:10" x14ac:dyDescent="0.3"/>
    <row r="46" spans="1:10" x14ac:dyDescent="0.3"/>
    <row r="47" spans="1:10" x14ac:dyDescent="0.3"/>
    <row r="48" spans="1:10" x14ac:dyDescent="0.3"/>
    <row r="49" x14ac:dyDescent="0.3"/>
    <row r="50" x14ac:dyDescent="0.3"/>
    <row r="51" x14ac:dyDescent="0.3"/>
    <row r="52" x14ac:dyDescent="0.3"/>
    <row r="53" x14ac:dyDescent="0.3"/>
    <row r="54" x14ac:dyDescent="0.3"/>
    <row r="55" x14ac:dyDescent="0.3"/>
    <row r="56" x14ac:dyDescent="0.3"/>
  </sheetData>
  <mergeCells count="11489">
    <mergeCell ref="CM17:CV17"/>
    <mergeCell ref="CW17:DF17"/>
    <mergeCell ref="DG17:DP17"/>
    <mergeCell ref="DQ17:DZ17"/>
    <mergeCell ref="EA17:EJ17"/>
    <mergeCell ref="A8:J8"/>
    <mergeCell ref="A9:J9"/>
    <mergeCell ref="A1:J1"/>
    <mergeCell ref="A4:J4"/>
    <mergeCell ref="A5:J5"/>
    <mergeCell ref="A6:J6"/>
    <mergeCell ref="A7:J7"/>
    <mergeCell ref="A25:J25"/>
    <mergeCell ref="A16:J16"/>
    <mergeCell ref="A18:J18"/>
    <mergeCell ref="A20:J20"/>
    <mergeCell ref="A17:J17"/>
    <mergeCell ref="K17:T17"/>
    <mergeCell ref="U17:AD17"/>
    <mergeCell ref="AE17:AN17"/>
    <mergeCell ref="AO17:AX17"/>
    <mergeCell ref="AY17:BH17"/>
    <mergeCell ref="BI17:BR17"/>
    <mergeCell ref="BS17:CB17"/>
    <mergeCell ref="CC17:CL17"/>
    <mergeCell ref="A21:J21"/>
    <mergeCell ref="A22:J22"/>
    <mergeCell ref="A24:J24"/>
    <mergeCell ref="A15:J15"/>
    <mergeCell ref="A11:J11"/>
    <mergeCell ref="A12:J12"/>
    <mergeCell ref="A13:J13"/>
    <mergeCell ref="A14:J14"/>
    <mergeCell ref="A19:J19"/>
    <mergeCell ref="A23:J23"/>
    <mergeCell ref="DG19:DP19"/>
    <mergeCell ref="DQ19:DZ19"/>
    <mergeCell ref="EA19:EJ19"/>
    <mergeCell ref="A3:J3"/>
    <mergeCell ref="PY17:QH17"/>
    <mergeCell ref="QI17:QR17"/>
    <mergeCell ref="QS17:RB17"/>
    <mergeCell ref="RC17:RL17"/>
    <mergeCell ref="RM17:RV17"/>
    <mergeCell ref="OA17:OJ17"/>
    <mergeCell ref="OK17:OT17"/>
    <mergeCell ref="OU17:PD17"/>
    <mergeCell ref="PE17:PN17"/>
    <mergeCell ref="PO17:PX17"/>
    <mergeCell ref="MC17:ML17"/>
    <mergeCell ref="MM17:MV17"/>
    <mergeCell ref="MW17:NF17"/>
    <mergeCell ref="NG17:NP17"/>
    <mergeCell ref="NQ17:NZ17"/>
    <mergeCell ref="KE17:KN17"/>
    <mergeCell ref="KO17:KX17"/>
    <mergeCell ref="KY17:LH17"/>
    <mergeCell ref="LI17:LR17"/>
    <mergeCell ref="LS17:MB17"/>
    <mergeCell ref="IG17:IP17"/>
    <mergeCell ref="IQ17:IZ17"/>
    <mergeCell ref="JA17:JJ17"/>
    <mergeCell ref="JK17:JT17"/>
    <mergeCell ref="JU17:KD17"/>
    <mergeCell ref="GI17:GR17"/>
    <mergeCell ref="GS17:HB17"/>
    <mergeCell ref="HC17:HL17"/>
    <mergeCell ref="HM17:HV17"/>
    <mergeCell ref="HW17:IF17"/>
    <mergeCell ref="EK17:ET17"/>
    <mergeCell ref="EU17:FD17"/>
    <mergeCell ref="FE17:FN17"/>
    <mergeCell ref="FO17:FX17"/>
    <mergeCell ref="FY17:GH17"/>
    <mergeCell ref="ADK17:ADT17"/>
    <mergeCell ref="ADU17:AED17"/>
    <mergeCell ref="AEE17:AEN17"/>
    <mergeCell ref="AEO17:AEX17"/>
    <mergeCell ref="AEY17:AFH17"/>
    <mergeCell ref="ABM17:ABV17"/>
    <mergeCell ref="ABW17:ACF17"/>
    <mergeCell ref="ACG17:ACP17"/>
    <mergeCell ref="ACQ17:ACZ17"/>
    <mergeCell ref="ADA17:ADJ17"/>
    <mergeCell ref="ZO17:ZX17"/>
    <mergeCell ref="ZY17:AAH17"/>
    <mergeCell ref="AAI17:AAR17"/>
    <mergeCell ref="AAS17:ABB17"/>
    <mergeCell ref="ABC17:ABL17"/>
    <mergeCell ref="XQ17:XZ17"/>
    <mergeCell ref="YA17:YJ17"/>
    <mergeCell ref="YK17:YT17"/>
    <mergeCell ref="YU17:ZD17"/>
    <mergeCell ref="ZE17:ZN17"/>
    <mergeCell ref="VS17:WB17"/>
    <mergeCell ref="WC17:WL17"/>
    <mergeCell ref="WM17:WV17"/>
    <mergeCell ref="WW17:XF17"/>
    <mergeCell ref="XG17:XP17"/>
    <mergeCell ref="TU17:UD17"/>
    <mergeCell ref="UE17:UN17"/>
    <mergeCell ref="UO17:UX17"/>
    <mergeCell ref="UY17:VH17"/>
    <mergeCell ref="VI17:VR17"/>
    <mergeCell ref="RW17:SF17"/>
    <mergeCell ref="SG17:SP17"/>
    <mergeCell ref="SQ17:SZ17"/>
    <mergeCell ref="TA17:TJ17"/>
    <mergeCell ref="TK17:TT17"/>
    <mergeCell ref="AQW17:ARF17"/>
    <mergeCell ref="ARG17:ARP17"/>
    <mergeCell ref="ARQ17:ARZ17"/>
    <mergeCell ref="ASA17:ASJ17"/>
    <mergeCell ref="ASK17:AST17"/>
    <mergeCell ref="AOY17:APH17"/>
    <mergeCell ref="API17:APR17"/>
    <mergeCell ref="APS17:AQB17"/>
    <mergeCell ref="AQC17:AQL17"/>
    <mergeCell ref="AQM17:AQV17"/>
    <mergeCell ref="ANA17:ANJ17"/>
    <mergeCell ref="ANK17:ANT17"/>
    <mergeCell ref="ANU17:AOD17"/>
    <mergeCell ref="AOE17:AON17"/>
    <mergeCell ref="AOO17:AOX17"/>
    <mergeCell ref="ALC17:ALL17"/>
    <mergeCell ref="ALM17:ALV17"/>
    <mergeCell ref="ALW17:AMF17"/>
    <mergeCell ref="AMG17:AMP17"/>
    <mergeCell ref="AMQ17:AMZ17"/>
    <mergeCell ref="AJE17:AJN17"/>
    <mergeCell ref="AJO17:AJX17"/>
    <mergeCell ref="AJY17:AKH17"/>
    <mergeCell ref="AKI17:AKR17"/>
    <mergeCell ref="AKS17:ALB17"/>
    <mergeCell ref="AHG17:AHP17"/>
    <mergeCell ref="AHQ17:AHZ17"/>
    <mergeCell ref="AIA17:AIJ17"/>
    <mergeCell ref="AIK17:AIT17"/>
    <mergeCell ref="AIU17:AJD17"/>
    <mergeCell ref="AFI17:AFR17"/>
    <mergeCell ref="AFS17:AGB17"/>
    <mergeCell ref="AGC17:AGL17"/>
    <mergeCell ref="AGM17:AGV17"/>
    <mergeCell ref="AGW17:AHF17"/>
    <mergeCell ref="BEI17:BER17"/>
    <mergeCell ref="BES17:BFB17"/>
    <mergeCell ref="BFC17:BFL17"/>
    <mergeCell ref="BFM17:BFV17"/>
    <mergeCell ref="BFW17:BGF17"/>
    <mergeCell ref="BCK17:BCT17"/>
    <mergeCell ref="BCU17:BDD17"/>
    <mergeCell ref="BDE17:BDN17"/>
    <mergeCell ref="BDO17:BDX17"/>
    <mergeCell ref="BDY17:BEH17"/>
    <mergeCell ref="BAM17:BAV17"/>
    <mergeCell ref="BAW17:BBF17"/>
    <mergeCell ref="BBG17:BBP17"/>
    <mergeCell ref="BBQ17:BBZ17"/>
    <mergeCell ref="BCA17:BCJ17"/>
    <mergeCell ref="AYO17:AYX17"/>
    <mergeCell ref="AYY17:AZH17"/>
    <mergeCell ref="AZI17:AZR17"/>
    <mergeCell ref="AZS17:BAB17"/>
    <mergeCell ref="BAC17:BAL17"/>
    <mergeCell ref="AWQ17:AWZ17"/>
    <mergeCell ref="AXA17:AXJ17"/>
    <mergeCell ref="AXK17:AXT17"/>
    <mergeCell ref="AXU17:AYD17"/>
    <mergeCell ref="AYE17:AYN17"/>
    <mergeCell ref="AUS17:AVB17"/>
    <mergeCell ref="AVC17:AVL17"/>
    <mergeCell ref="AVM17:AVV17"/>
    <mergeCell ref="AVW17:AWF17"/>
    <mergeCell ref="AWG17:AWP17"/>
    <mergeCell ref="ASU17:ATD17"/>
    <mergeCell ref="ATE17:ATN17"/>
    <mergeCell ref="ATO17:ATX17"/>
    <mergeCell ref="ATY17:AUH17"/>
    <mergeCell ref="AUI17:AUR17"/>
    <mergeCell ref="BRU17:BSD17"/>
    <mergeCell ref="BSE17:BSN17"/>
    <mergeCell ref="BSO17:BSX17"/>
    <mergeCell ref="BSY17:BTH17"/>
    <mergeCell ref="BTI17:BTR17"/>
    <mergeCell ref="BPW17:BQF17"/>
    <mergeCell ref="BQG17:BQP17"/>
    <mergeCell ref="BQQ17:BQZ17"/>
    <mergeCell ref="BRA17:BRJ17"/>
    <mergeCell ref="BRK17:BRT17"/>
    <mergeCell ref="BNY17:BOH17"/>
    <mergeCell ref="BOI17:BOR17"/>
    <mergeCell ref="BOS17:BPB17"/>
    <mergeCell ref="BPC17:BPL17"/>
    <mergeCell ref="BPM17:BPV17"/>
    <mergeCell ref="BMA17:BMJ17"/>
    <mergeCell ref="BMK17:BMT17"/>
    <mergeCell ref="BMU17:BND17"/>
    <mergeCell ref="BNE17:BNN17"/>
    <mergeCell ref="BNO17:BNX17"/>
    <mergeCell ref="BKC17:BKL17"/>
    <mergeCell ref="BKM17:BKV17"/>
    <mergeCell ref="BKW17:BLF17"/>
    <mergeCell ref="BLG17:BLP17"/>
    <mergeCell ref="BLQ17:BLZ17"/>
    <mergeCell ref="BIE17:BIN17"/>
    <mergeCell ref="BIO17:BIX17"/>
    <mergeCell ref="BIY17:BJH17"/>
    <mergeCell ref="BJI17:BJR17"/>
    <mergeCell ref="BJS17:BKB17"/>
    <mergeCell ref="BGG17:BGP17"/>
    <mergeCell ref="BGQ17:BGZ17"/>
    <mergeCell ref="BHA17:BHJ17"/>
    <mergeCell ref="BHK17:BHT17"/>
    <mergeCell ref="BHU17:BID17"/>
    <mergeCell ref="CFG17:CFP17"/>
    <mergeCell ref="CFQ17:CFZ17"/>
    <mergeCell ref="CGA17:CGJ17"/>
    <mergeCell ref="CGK17:CGT17"/>
    <mergeCell ref="CGU17:CHD17"/>
    <mergeCell ref="CDI17:CDR17"/>
    <mergeCell ref="CDS17:CEB17"/>
    <mergeCell ref="CEC17:CEL17"/>
    <mergeCell ref="CEM17:CEV17"/>
    <mergeCell ref="CEW17:CFF17"/>
    <mergeCell ref="CBK17:CBT17"/>
    <mergeCell ref="CBU17:CCD17"/>
    <mergeCell ref="CCE17:CCN17"/>
    <mergeCell ref="CCO17:CCX17"/>
    <mergeCell ref="CCY17:CDH17"/>
    <mergeCell ref="BZM17:BZV17"/>
    <mergeCell ref="BZW17:CAF17"/>
    <mergeCell ref="CAG17:CAP17"/>
    <mergeCell ref="CAQ17:CAZ17"/>
    <mergeCell ref="CBA17:CBJ17"/>
    <mergeCell ref="BXO17:BXX17"/>
    <mergeCell ref="BXY17:BYH17"/>
    <mergeCell ref="BYI17:BYR17"/>
    <mergeCell ref="BYS17:BZB17"/>
    <mergeCell ref="BZC17:BZL17"/>
    <mergeCell ref="BVQ17:BVZ17"/>
    <mergeCell ref="BWA17:BWJ17"/>
    <mergeCell ref="BWK17:BWT17"/>
    <mergeCell ref="BWU17:BXD17"/>
    <mergeCell ref="BXE17:BXN17"/>
    <mergeCell ref="BTS17:BUB17"/>
    <mergeCell ref="BUC17:BUL17"/>
    <mergeCell ref="BUM17:BUV17"/>
    <mergeCell ref="BUW17:BVF17"/>
    <mergeCell ref="BVG17:BVP17"/>
    <mergeCell ref="CSS17:CTB17"/>
    <mergeCell ref="CTC17:CTL17"/>
    <mergeCell ref="CTM17:CTV17"/>
    <mergeCell ref="CTW17:CUF17"/>
    <mergeCell ref="CUG17:CUP17"/>
    <mergeCell ref="CQU17:CRD17"/>
    <mergeCell ref="CRE17:CRN17"/>
    <mergeCell ref="CRO17:CRX17"/>
    <mergeCell ref="CRY17:CSH17"/>
    <mergeCell ref="CSI17:CSR17"/>
    <mergeCell ref="COW17:CPF17"/>
    <mergeCell ref="CPG17:CPP17"/>
    <mergeCell ref="CPQ17:CPZ17"/>
    <mergeCell ref="CQA17:CQJ17"/>
    <mergeCell ref="CQK17:CQT17"/>
    <mergeCell ref="CMY17:CNH17"/>
    <mergeCell ref="CNI17:CNR17"/>
    <mergeCell ref="CNS17:COB17"/>
    <mergeCell ref="COC17:COL17"/>
    <mergeCell ref="COM17:COV17"/>
    <mergeCell ref="CLA17:CLJ17"/>
    <mergeCell ref="CLK17:CLT17"/>
    <mergeCell ref="CLU17:CMD17"/>
    <mergeCell ref="CME17:CMN17"/>
    <mergeCell ref="CMO17:CMX17"/>
    <mergeCell ref="CJC17:CJL17"/>
    <mergeCell ref="CJM17:CJV17"/>
    <mergeCell ref="CJW17:CKF17"/>
    <mergeCell ref="CKG17:CKP17"/>
    <mergeCell ref="CKQ17:CKZ17"/>
    <mergeCell ref="CHE17:CHN17"/>
    <mergeCell ref="CHO17:CHX17"/>
    <mergeCell ref="CHY17:CIH17"/>
    <mergeCell ref="CII17:CIR17"/>
    <mergeCell ref="CIS17:CJB17"/>
    <mergeCell ref="DGE17:DGN17"/>
    <mergeCell ref="DGO17:DGX17"/>
    <mergeCell ref="DGY17:DHH17"/>
    <mergeCell ref="DHI17:DHR17"/>
    <mergeCell ref="DHS17:DIB17"/>
    <mergeCell ref="DEG17:DEP17"/>
    <mergeCell ref="DEQ17:DEZ17"/>
    <mergeCell ref="DFA17:DFJ17"/>
    <mergeCell ref="DFK17:DFT17"/>
    <mergeCell ref="DFU17:DGD17"/>
    <mergeCell ref="DCI17:DCR17"/>
    <mergeCell ref="DCS17:DDB17"/>
    <mergeCell ref="DDC17:DDL17"/>
    <mergeCell ref="DDM17:DDV17"/>
    <mergeCell ref="DDW17:DEF17"/>
    <mergeCell ref="DAK17:DAT17"/>
    <mergeCell ref="DAU17:DBD17"/>
    <mergeCell ref="DBE17:DBN17"/>
    <mergeCell ref="DBO17:DBX17"/>
    <mergeCell ref="DBY17:DCH17"/>
    <mergeCell ref="CYM17:CYV17"/>
    <mergeCell ref="CYW17:CZF17"/>
    <mergeCell ref="CZG17:CZP17"/>
    <mergeCell ref="CZQ17:CZZ17"/>
    <mergeCell ref="DAA17:DAJ17"/>
    <mergeCell ref="CWO17:CWX17"/>
    <mergeCell ref="CWY17:CXH17"/>
    <mergeCell ref="CXI17:CXR17"/>
    <mergeCell ref="CXS17:CYB17"/>
    <mergeCell ref="CYC17:CYL17"/>
    <mergeCell ref="CUQ17:CUZ17"/>
    <mergeCell ref="CVA17:CVJ17"/>
    <mergeCell ref="CVK17:CVT17"/>
    <mergeCell ref="CVU17:CWD17"/>
    <mergeCell ref="CWE17:CWN17"/>
    <mergeCell ref="DTQ17:DTZ17"/>
    <mergeCell ref="DUA17:DUJ17"/>
    <mergeCell ref="DUK17:DUT17"/>
    <mergeCell ref="DUU17:DVD17"/>
    <mergeCell ref="DVE17:DVN17"/>
    <mergeCell ref="DRS17:DSB17"/>
    <mergeCell ref="DSC17:DSL17"/>
    <mergeCell ref="DSM17:DSV17"/>
    <mergeCell ref="DSW17:DTF17"/>
    <mergeCell ref="DTG17:DTP17"/>
    <mergeCell ref="DPU17:DQD17"/>
    <mergeCell ref="DQE17:DQN17"/>
    <mergeCell ref="DQO17:DQX17"/>
    <mergeCell ref="DQY17:DRH17"/>
    <mergeCell ref="DRI17:DRR17"/>
    <mergeCell ref="DNW17:DOF17"/>
    <mergeCell ref="DOG17:DOP17"/>
    <mergeCell ref="DOQ17:DOZ17"/>
    <mergeCell ref="DPA17:DPJ17"/>
    <mergeCell ref="DPK17:DPT17"/>
    <mergeCell ref="DLY17:DMH17"/>
    <mergeCell ref="DMI17:DMR17"/>
    <mergeCell ref="DMS17:DNB17"/>
    <mergeCell ref="DNC17:DNL17"/>
    <mergeCell ref="DNM17:DNV17"/>
    <mergeCell ref="DKA17:DKJ17"/>
    <mergeCell ref="DKK17:DKT17"/>
    <mergeCell ref="DKU17:DLD17"/>
    <mergeCell ref="DLE17:DLN17"/>
    <mergeCell ref="DLO17:DLX17"/>
    <mergeCell ref="DIC17:DIL17"/>
    <mergeCell ref="DIM17:DIV17"/>
    <mergeCell ref="DIW17:DJF17"/>
    <mergeCell ref="DJG17:DJP17"/>
    <mergeCell ref="DJQ17:DJZ17"/>
    <mergeCell ref="EHC17:EHL17"/>
    <mergeCell ref="EHM17:EHV17"/>
    <mergeCell ref="EHW17:EIF17"/>
    <mergeCell ref="EIG17:EIP17"/>
    <mergeCell ref="EIQ17:EIZ17"/>
    <mergeCell ref="EFE17:EFN17"/>
    <mergeCell ref="EFO17:EFX17"/>
    <mergeCell ref="EFY17:EGH17"/>
    <mergeCell ref="EGI17:EGR17"/>
    <mergeCell ref="EGS17:EHB17"/>
    <mergeCell ref="EDG17:EDP17"/>
    <mergeCell ref="EDQ17:EDZ17"/>
    <mergeCell ref="EEA17:EEJ17"/>
    <mergeCell ref="EEK17:EET17"/>
    <mergeCell ref="EEU17:EFD17"/>
    <mergeCell ref="EBI17:EBR17"/>
    <mergeCell ref="EBS17:ECB17"/>
    <mergeCell ref="ECC17:ECL17"/>
    <mergeCell ref="ECM17:ECV17"/>
    <mergeCell ref="ECW17:EDF17"/>
    <mergeCell ref="DZK17:DZT17"/>
    <mergeCell ref="DZU17:EAD17"/>
    <mergeCell ref="EAE17:EAN17"/>
    <mergeCell ref="EAO17:EAX17"/>
    <mergeCell ref="EAY17:EBH17"/>
    <mergeCell ref="DXM17:DXV17"/>
    <mergeCell ref="DXW17:DYF17"/>
    <mergeCell ref="DYG17:DYP17"/>
    <mergeCell ref="DYQ17:DYZ17"/>
    <mergeCell ref="DZA17:DZJ17"/>
    <mergeCell ref="DVO17:DVX17"/>
    <mergeCell ref="DVY17:DWH17"/>
    <mergeCell ref="DWI17:DWR17"/>
    <mergeCell ref="DWS17:DXB17"/>
    <mergeCell ref="DXC17:DXL17"/>
    <mergeCell ref="EUO17:EUX17"/>
    <mergeCell ref="EUY17:EVH17"/>
    <mergeCell ref="EVI17:EVR17"/>
    <mergeCell ref="EVS17:EWB17"/>
    <mergeCell ref="EWC17:EWL17"/>
    <mergeCell ref="ESQ17:ESZ17"/>
    <mergeCell ref="ETA17:ETJ17"/>
    <mergeCell ref="ETK17:ETT17"/>
    <mergeCell ref="ETU17:EUD17"/>
    <mergeCell ref="EUE17:EUN17"/>
    <mergeCell ref="EQS17:ERB17"/>
    <mergeCell ref="ERC17:ERL17"/>
    <mergeCell ref="ERM17:ERV17"/>
    <mergeCell ref="ERW17:ESF17"/>
    <mergeCell ref="ESG17:ESP17"/>
    <mergeCell ref="EOU17:EPD17"/>
    <mergeCell ref="EPE17:EPN17"/>
    <mergeCell ref="EPO17:EPX17"/>
    <mergeCell ref="EPY17:EQH17"/>
    <mergeCell ref="EQI17:EQR17"/>
    <mergeCell ref="EMW17:ENF17"/>
    <mergeCell ref="ENG17:ENP17"/>
    <mergeCell ref="ENQ17:ENZ17"/>
    <mergeCell ref="EOA17:EOJ17"/>
    <mergeCell ref="EOK17:EOT17"/>
    <mergeCell ref="EKY17:ELH17"/>
    <mergeCell ref="ELI17:ELR17"/>
    <mergeCell ref="ELS17:EMB17"/>
    <mergeCell ref="EMC17:EML17"/>
    <mergeCell ref="EMM17:EMV17"/>
    <mergeCell ref="EJA17:EJJ17"/>
    <mergeCell ref="EJK17:EJT17"/>
    <mergeCell ref="EJU17:EKD17"/>
    <mergeCell ref="EKE17:EKN17"/>
    <mergeCell ref="EKO17:EKX17"/>
    <mergeCell ref="FIA17:FIJ17"/>
    <mergeCell ref="FIK17:FIT17"/>
    <mergeCell ref="FIU17:FJD17"/>
    <mergeCell ref="FJE17:FJN17"/>
    <mergeCell ref="FJO17:FJX17"/>
    <mergeCell ref="FGC17:FGL17"/>
    <mergeCell ref="FGM17:FGV17"/>
    <mergeCell ref="FGW17:FHF17"/>
    <mergeCell ref="FHG17:FHP17"/>
    <mergeCell ref="FHQ17:FHZ17"/>
    <mergeCell ref="FEE17:FEN17"/>
    <mergeCell ref="FEO17:FEX17"/>
    <mergeCell ref="FEY17:FFH17"/>
    <mergeCell ref="FFI17:FFR17"/>
    <mergeCell ref="FFS17:FGB17"/>
    <mergeCell ref="FCG17:FCP17"/>
    <mergeCell ref="FCQ17:FCZ17"/>
    <mergeCell ref="FDA17:FDJ17"/>
    <mergeCell ref="FDK17:FDT17"/>
    <mergeCell ref="FDU17:FED17"/>
    <mergeCell ref="FAI17:FAR17"/>
    <mergeCell ref="FAS17:FBB17"/>
    <mergeCell ref="FBC17:FBL17"/>
    <mergeCell ref="FBM17:FBV17"/>
    <mergeCell ref="FBW17:FCF17"/>
    <mergeCell ref="EYK17:EYT17"/>
    <mergeCell ref="EYU17:EZD17"/>
    <mergeCell ref="EZE17:EZN17"/>
    <mergeCell ref="EZO17:EZX17"/>
    <mergeCell ref="EZY17:FAH17"/>
    <mergeCell ref="EWM17:EWV17"/>
    <mergeCell ref="EWW17:EXF17"/>
    <mergeCell ref="EXG17:EXP17"/>
    <mergeCell ref="EXQ17:EXZ17"/>
    <mergeCell ref="EYA17:EYJ17"/>
    <mergeCell ref="FVM17:FVV17"/>
    <mergeCell ref="FVW17:FWF17"/>
    <mergeCell ref="FWG17:FWP17"/>
    <mergeCell ref="FWQ17:FWZ17"/>
    <mergeCell ref="FXA17:FXJ17"/>
    <mergeCell ref="FTO17:FTX17"/>
    <mergeCell ref="FTY17:FUH17"/>
    <mergeCell ref="FUI17:FUR17"/>
    <mergeCell ref="FUS17:FVB17"/>
    <mergeCell ref="FVC17:FVL17"/>
    <mergeCell ref="FRQ17:FRZ17"/>
    <mergeCell ref="FSA17:FSJ17"/>
    <mergeCell ref="FSK17:FST17"/>
    <mergeCell ref="FSU17:FTD17"/>
    <mergeCell ref="FTE17:FTN17"/>
    <mergeCell ref="FPS17:FQB17"/>
    <mergeCell ref="FQC17:FQL17"/>
    <mergeCell ref="FQM17:FQV17"/>
    <mergeCell ref="FQW17:FRF17"/>
    <mergeCell ref="FRG17:FRP17"/>
    <mergeCell ref="FNU17:FOD17"/>
    <mergeCell ref="FOE17:FON17"/>
    <mergeCell ref="FOO17:FOX17"/>
    <mergeCell ref="FOY17:FPH17"/>
    <mergeCell ref="FPI17:FPR17"/>
    <mergeCell ref="FLW17:FMF17"/>
    <mergeCell ref="FMG17:FMP17"/>
    <mergeCell ref="FMQ17:FMZ17"/>
    <mergeCell ref="FNA17:FNJ17"/>
    <mergeCell ref="FNK17:FNT17"/>
    <mergeCell ref="FJY17:FKH17"/>
    <mergeCell ref="FKI17:FKR17"/>
    <mergeCell ref="FKS17:FLB17"/>
    <mergeCell ref="FLC17:FLL17"/>
    <mergeCell ref="FLM17:FLV17"/>
    <mergeCell ref="GIY17:GJH17"/>
    <mergeCell ref="GJI17:GJR17"/>
    <mergeCell ref="GJS17:GKB17"/>
    <mergeCell ref="GKC17:GKL17"/>
    <mergeCell ref="GKM17:GKV17"/>
    <mergeCell ref="GHA17:GHJ17"/>
    <mergeCell ref="GHK17:GHT17"/>
    <mergeCell ref="GHU17:GID17"/>
    <mergeCell ref="GIE17:GIN17"/>
    <mergeCell ref="GIO17:GIX17"/>
    <mergeCell ref="GFC17:GFL17"/>
    <mergeCell ref="GFM17:GFV17"/>
    <mergeCell ref="GFW17:GGF17"/>
    <mergeCell ref="GGG17:GGP17"/>
    <mergeCell ref="GGQ17:GGZ17"/>
    <mergeCell ref="GDE17:GDN17"/>
    <mergeCell ref="GDO17:GDX17"/>
    <mergeCell ref="GDY17:GEH17"/>
    <mergeCell ref="GEI17:GER17"/>
    <mergeCell ref="GES17:GFB17"/>
    <mergeCell ref="GBG17:GBP17"/>
    <mergeCell ref="GBQ17:GBZ17"/>
    <mergeCell ref="GCA17:GCJ17"/>
    <mergeCell ref="GCK17:GCT17"/>
    <mergeCell ref="GCU17:GDD17"/>
    <mergeCell ref="FZI17:FZR17"/>
    <mergeCell ref="FZS17:GAB17"/>
    <mergeCell ref="GAC17:GAL17"/>
    <mergeCell ref="GAM17:GAV17"/>
    <mergeCell ref="GAW17:GBF17"/>
    <mergeCell ref="FXK17:FXT17"/>
    <mergeCell ref="FXU17:FYD17"/>
    <mergeCell ref="FYE17:FYN17"/>
    <mergeCell ref="FYO17:FYX17"/>
    <mergeCell ref="FYY17:FZH17"/>
    <mergeCell ref="GWK17:GWT17"/>
    <mergeCell ref="GWU17:GXD17"/>
    <mergeCell ref="GXE17:GXN17"/>
    <mergeCell ref="GXO17:GXX17"/>
    <mergeCell ref="GXY17:GYH17"/>
    <mergeCell ref="GUM17:GUV17"/>
    <mergeCell ref="GUW17:GVF17"/>
    <mergeCell ref="GVG17:GVP17"/>
    <mergeCell ref="GVQ17:GVZ17"/>
    <mergeCell ref="GWA17:GWJ17"/>
    <mergeCell ref="GSO17:GSX17"/>
    <mergeCell ref="GSY17:GTH17"/>
    <mergeCell ref="GTI17:GTR17"/>
    <mergeCell ref="GTS17:GUB17"/>
    <mergeCell ref="GUC17:GUL17"/>
    <mergeCell ref="GQQ17:GQZ17"/>
    <mergeCell ref="GRA17:GRJ17"/>
    <mergeCell ref="GRK17:GRT17"/>
    <mergeCell ref="GRU17:GSD17"/>
    <mergeCell ref="GSE17:GSN17"/>
    <mergeCell ref="GOS17:GPB17"/>
    <mergeCell ref="GPC17:GPL17"/>
    <mergeCell ref="GPM17:GPV17"/>
    <mergeCell ref="GPW17:GQF17"/>
    <mergeCell ref="GQG17:GQP17"/>
    <mergeCell ref="GMU17:GND17"/>
    <mergeCell ref="GNE17:GNN17"/>
    <mergeCell ref="GNO17:GNX17"/>
    <mergeCell ref="GNY17:GOH17"/>
    <mergeCell ref="GOI17:GOR17"/>
    <mergeCell ref="GKW17:GLF17"/>
    <mergeCell ref="GLG17:GLP17"/>
    <mergeCell ref="GLQ17:GLZ17"/>
    <mergeCell ref="GMA17:GMJ17"/>
    <mergeCell ref="GMK17:GMT17"/>
    <mergeCell ref="HJW17:HKF17"/>
    <mergeCell ref="HKG17:HKP17"/>
    <mergeCell ref="HKQ17:HKZ17"/>
    <mergeCell ref="HLA17:HLJ17"/>
    <mergeCell ref="HLK17:HLT17"/>
    <mergeCell ref="HHY17:HIH17"/>
    <mergeCell ref="HII17:HIR17"/>
    <mergeCell ref="HIS17:HJB17"/>
    <mergeCell ref="HJC17:HJL17"/>
    <mergeCell ref="HJM17:HJV17"/>
    <mergeCell ref="HGA17:HGJ17"/>
    <mergeCell ref="HGK17:HGT17"/>
    <mergeCell ref="HGU17:HHD17"/>
    <mergeCell ref="HHE17:HHN17"/>
    <mergeCell ref="HHO17:HHX17"/>
    <mergeCell ref="HEC17:HEL17"/>
    <mergeCell ref="HEM17:HEV17"/>
    <mergeCell ref="HEW17:HFF17"/>
    <mergeCell ref="HFG17:HFP17"/>
    <mergeCell ref="HFQ17:HFZ17"/>
    <mergeCell ref="HCE17:HCN17"/>
    <mergeCell ref="HCO17:HCX17"/>
    <mergeCell ref="HCY17:HDH17"/>
    <mergeCell ref="HDI17:HDR17"/>
    <mergeCell ref="HDS17:HEB17"/>
    <mergeCell ref="HAG17:HAP17"/>
    <mergeCell ref="HAQ17:HAZ17"/>
    <mergeCell ref="HBA17:HBJ17"/>
    <mergeCell ref="HBK17:HBT17"/>
    <mergeCell ref="HBU17:HCD17"/>
    <mergeCell ref="GYI17:GYR17"/>
    <mergeCell ref="GYS17:GZB17"/>
    <mergeCell ref="GZC17:GZL17"/>
    <mergeCell ref="GZM17:GZV17"/>
    <mergeCell ref="GZW17:HAF17"/>
    <mergeCell ref="HXI17:HXR17"/>
    <mergeCell ref="HXS17:HYB17"/>
    <mergeCell ref="HYC17:HYL17"/>
    <mergeCell ref="HYM17:HYV17"/>
    <mergeCell ref="HYW17:HZF17"/>
    <mergeCell ref="HVK17:HVT17"/>
    <mergeCell ref="HVU17:HWD17"/>
    <mergeCell ref="HWE17:HWN17"/>
    <mergeCell ref="HWO17:HWX17"/>
    <mergeCell ref="HWY17:HXH17"/>
    <mergeCell ref="HTM17:HTV17"/>
    <mergeCell ref="HTW17:HUF17"/>
    <mergeCell ref="HUG17:HUP17"/>
    <mergeCell ref="HUQ17:HUZ17"/>
    <mergeCell ref="HVA17:HVJ17"/>
    <mergeCell ref="HRO17:HRX17"/>
    <mergeCell ref="HRY17:HSH17"/>
    <mergeCell ref="HSI17:HSR17"/>
    <mergeCell ref="HSS17:HTB17"/>
    <mergeCell ref="HTC17:HTL17"/>
    <mergeCell ref="HPQ17:HPZ17"/>
    <mergeCell ref="HQA17:HQJ17"/>
    <mergeCell ref="HQK17:HQT17"/>
    <mergeCell ref="HQU17:HRD17"/>
    <mergeCell ref="HRE17:HRN17"/>
    <mergeCell ref="HNS17:HOB17"/>
    <mergeCell ref="HOC17:HOL17"/>
    <mergeCell ref="HOM17:HOV17"/>
    <mergeCell ref="HOW17:HPF17"/>
    <mergeCell ref="HPG17:HPP17"/>
    <mergeCell ref="HLU17:HMD17"/>
    <mergeCell ref="HME17:HMN17"/>
    <mergeCell ref="HMO17:HMX17"/>
    <mergeCell ref="HMY17:HNH17"/>
    <mergeCell ref="HNI17:HNR17"/>
    <mergeCell ref="IKU17:ILD17"/>
    <mergeCell ref="ILE17:ILN17"/>
    <mergeCell ref="ILO17:ILX17"/>
    <mergeCell ref="ILY17:IMH17"/>
    <mergeCell ref="IMI17:IMR17"/>
    <mergeCell ref="IIW17:IJF17"/>
    <mergeCell ref="IJG17:IJP17"/>
    <mergeCell ref="IJQ17:IJZ17"/>
    <mergeCell ref="IKA17:IKJ17"/>
    <mergeCell ref="IKK17:IKT17"/>
    <mergeCell ref="IGY17:IHH17"/>
    <mergeCell ref="IHI17:IHR17"/>
    <mergeCell ref="IHS17:IIB17"/>
    <mergeCell ref="IIC17:IIL17"/>
    <mergeCell ref="IIM17:IIV17"/>
    <mergeCell ref="IFA17:IFJ17"/>
    <mergeCell ref="IFK17:IFT17"/>
    <mergeCell ref="IFU17:IGD17"/>
    <mergeCell ref="IGE17:IGN17"/>
    <mergeCell ref="IGO17:IGX17"/>
    <mergeCell ref="IDC17:IDL17"/>
    <mergeCell ref="IDM17:IDV17"/>
    <mergeCell ref="IDW17:IEF17"/>
    <mergeCell ref="IEG17:IEP17"/>
    <mergeCell ref="IEQ17:IEZ17"/>
    <mergeCell ref="IBE17:IBN17"/>
    <mergeCell ref="IBO17:IBX17"/>
    <mergeCell ref="IBY17:ICH17"/>
    <mergeCell ref="ICI17:ICR17"/>
    <mergeCell ref="ICS17:IDB17"/>
    <mergeCell ref="HZG17:HZP17"/>
    <mergeCell ref="HZQ17:HZZ17"/>
    <mergeCell ref="IAA17:IAJ17"/>
    <mergeCell ref="IAK17:IAT17"/>
    <mergeCell ref="IAU17:IBD17"/>
    <mergeCell ref="IYG17:IYP17"/>
    <mergeCell ref="IYQ17:IYZ17"/>
    <mergeCell ref="IZA17:IZJ17"/>
    <mergeCell ref="IZK17:IZT17"/>
    <mergeCell ref="IZU17:JAD17"/>
    <mergeCell ref="IWI17:IWR17"/>
    <mergeCell ref="IWS17:IXB17"/>
    <mergeCell ref="IXC17:IXL17"/>
    <mergeCell ref="IXM17:IXV17"/>
    <mergeCell ref="IXW17:IYF17"/>
    <mergeCell ref="IUK17:IUT17"/>
    <mergeCell ref="IUU17:IVD17"/>
    <mergeCell ref="IVE17:IVN17"/>
    <mergeCell ref="IVO17:IVX17"/>
    <mergeCell ref="IVY17:IWH17"/>
    <mergeCell ref="ISM17:ISV17"/>
    <mergeCell ref="ISW17:ITF17"/>
    <mergeCell ref="ITG17:ITP17"/>
    <mergeCell ref="ITQ17:ITZ17"/>
    <mergeCell ref="IUA17:IUJ17"/>
    <mergeCell ref="IQO17:IQX17"/>
    <mergeCell ref="IQY17:IRH17"/>
    <mergeCell ref="IRI17:IRR17"/>
    <mergeCell ref="IRS17:ISB17"/>
    <mergeCell ref="ISC17:ISL17"/>
    <mergeCell ref="IOQ17:IOZ17"/>
    <mergeCell ref="IPA17:IPJ17"/>
    <mergeCell ref="IPK17:IPT17"/>
    <mergeCell ref="IPU17:IQD17"/>
    <mergeCell ref="IQE17:IQN17"/>
    <mergeCell ref="IMS17:INB17"/>
    <mergeCell ref="INC17:INL17"/>
    <mergeCell ref="INM17:INV17"/>
    <mergeCell ref="INW17:IOF17"/>
    <mergeCell ref="IOG17:IOP17"/>
    <mergeCell ref="JLS17:JMB17"/>
    <mergeCell ref="JMC17:JML17"/>
    <mergeCell ref="JMM17:JMV17"/>
    <mergeCell ref="JMW17:JNF17"/>
    <mergeCell ref="JNG17:JNP17"/>
    <mergeCell ref="JJU17:JKD17"/>
    <mergeCell ref="JKE17:JKN17"/>
    <mergeCell ref="JKO17:JKX17"/>
    <mergeCell ref="JKY17:JLH17"/>
    <mergeCell ref="JLI17:JLR17"/>
    <mergeCell ref="JHW17:JIF17"/>
    <mergeCell ref="JIG17:JIP17"/>
    <mergeCell ref="JIQ17:JIZ17"/>
    <mergeCell ref="JJA17:JJJ17"/>
    <mergeCell ref="JJK17:JJT17"/>
    <mergeCell ref="JFY17:JGH17"/>
    <mergeCell ref="JGI17:JGR17"/>
    <mergeCell ref="JGS17:JHB17"/>
    <mergeCell ref="JHC17:JHL17"/>
    <mergeCell ref="JHM17:JHV17"/>
    <mergeCell ref="JEA17:JEJ17"/>
    <mergeCell ref="JEK17:JET17"/>
    <mergeCell ref="JEU17:JFD17"/>
    <mergeCell ref="JFE17:JFN17"/>
    <mergeCell ref="JFO17:JFX17"/>
    <mergeCell ref="JCC17:JCL17"/>
    <mergeCell ref="JCM17:JCV17"/>
    <mergeCell ref="JCW17:JDF17"/>
    <mergeCell ref="JDG17:JDP17"/>
    <mergeCell ref="JDQ17:JDZ17"/>
    <mergeCell ref="JAE17:JAN17"/>
    <mergeCell ref="JAO17:JAX17"/>
    <mergeCell ref="JAY17:JBH17"/>
    <mergeCell ref="JBI17:JBR17"/>
    <mergeCell ref="JBS17:JCB17"/>
    <mergeCell ref="JZE17:JZN17"/>
    <mergeCell ref="JZO17:JZX17"/>
    <mergeCell ref="JZY17:KAH17"/>
    <mergeCell ref="KAI17:KAR17"/>
    <mergeCell ref="KAS17:KBB17"/>
    <mergeCell ref="JXG17:JXP17"/>
    <mergeCell ref="JXQ17:JXZ17"/>
    <mergeCell ref="JYA17:JYJ17"/>
    <mergeCell ref="JYK17:JYT17"/>
    <mergeCell ref="JYU17:JZD17"/>
    <mergeCell ref="JVI17:JVR17"/>
    <mergeCell ref="JVS17:JWB17"/>
    <mergeCell ref="JWC17:JWL17"/>
    <mergeCell ref="JWM17:JWV17"/>
    <mergeCell ref="JWW17:JXF17"/>
    <mergeCell ref="JTK17:JTT17"/>
    <mergeCell ref="JTU17:JUD17"/>
    <mergeCell ref="JUE17:JUN17"/>
    <mergeCell ref="JUO17:JUX17"/>
    <mergeCell ref="JUY17:JVH17"/>
    <mergeCell ref="JRM17:JRV17"/>
    <mergeCell ref="JRW17:JSF17"/>
    <mergeCell ref="JSG17:JSP17"/>
    <mergeCell ref="JSQ17:JSZ17"/>
    <mergeCell ref="JTA17:JTJ17"/>
    <mergeCell ref="JPO17:JPX17"/>
    <mergeCell ref="JPY17:JQH17"/>
    <mergeCell ref="JQI17:JQR17"/>
    <mergeCell ref="JQS17:JRB17"/>
    <mergeCell ref="JRC17:JRL17"/>
    <mergeCell ref="JNQ17:JNZ17"/>
    <mergeCell ref="JOA17:JOJ17"/>
    <mergeCell ref="JOK17:JOT17"/>
    <mergeCell ref="JOU17:JPD17"/>
    <mergeCell ref="JPE17:JPN17"/>
    <mergeCell ref="KMQ17:KMZ17"/>
    <mergeCell ref="KNA17:KNJ17"/>
    <mergeCell ref="KNK17:KNT17"/>
    <mergeCell ref="KNU17:KOD17"/>
    <mergeCell ref="KOE17:KON17"/>
    <mergeCell ref="KKS17:KLB17"/>
    <mergeCell ref="KLC17:KLL17"/>
    <mergeCell ref="KLM17:KLV17"/>
    <mergeCell ref="KLW17:KMF17"/>
    <mergeCell ref="KMG17:KMP17"/>
    <mergeCell ref="KIU17:KJD17"/>
    <mergeCell ref="KJE17:KJN17"/>
    <mergeCell ref="KJO17:KJX17"/>
    <mergeCell ref="KJY17:KKH17"/>
    <mergeCell ref="KKI17:KKR17"/>
    <mergeCell ref="KGW17:KHF17"/>
    <mergeCell ref="KHG17:KHP17"/>
    <mergeCell ref="KHQ17:KHZ17"/>
    <mergeCell ref="KIA17:KIJ17"/>
    <mergeCell ref="KIK17:KIT17"/>
    <mergeCell ref="KEY17:KFH17"/>
    <mergeCell ref="KFI17:KFR17"/>
    <mergeCell ref="KFS17:KGB17"/>
    <mergeCell ref="KGC17:KGL17"/>
    <mergeCell ref="KGM17:KGV17"/>
    <mergeCell ref="KDA17:KDJ17"/>
    <mergeCell ref="KDK17:KDT17"/>
    <mergeCell ref="KDU17:KED17"/>
    <mergeCell ref="KEE17:KEN17"/>
    <mergeCell ref="KEO17:KEX17"/>
    <mergeCell ref="KBC17:KBL17"/>
    <mergeCell ref="KBM17:KBV17"/>
    <mergeCell ref="KBW17:KCF17"/>
    <mergeCell ref="KCG17:KCP17"/>
    <mergeCell ref="KCQ17:KCZ17"/>
    <mergeCell ref="LAC17:LAL17"/>
    <mergeCell ref="LAM17:LAV17"/>
    <mergeCell ref="LAW17:LBF17"/>
    <mergeCell ref="LBG17:LBP17"/>
    <mergeCell ref="LBQ17:LBZ17"/>
    <mergeCell ref="KYE17:KYN17"/>
    <mergeCell ref="KYO17:KYX17"/>
    <mergeCell ref="KYY17:KZH17"/>
    <mergeCell ref="KZI17:KZR17"/>
    <mergeCell ref="KZS17:LAB17"/>
    <mergeCell ref="KWG17:KWP17"/>
    <mergeCell ref="KWQ17:KWZ17"/>
    <mergeCell ref="KXA17:KXJ17"/>
    <mergeCell ref="KXK17:KXT17"/>
    <mergeCell ref="KXU17:KYD17"/>
    <mergeCell ref="KUI17:KUR17"/>
    <mergeCell ref="KUS17:KVB17"/>
    <mergeCell ref="KVC17:KVL17"/>
    <mergeCell ref="KVM17:KVV17"/>
    <mergeCell ref="KVW17:KWF17"/>
    <mergeCell ref="KSK17:KST17"/>
    <mergeCell ref="KSU17:KTD17"/>
    <mergeCell ref="KTE17:KTN17"/>
    <mergeCell ref="KTO17:KTX17"/>
    <mergeCell ref="KTY17:KUH17"/>
    <mergeCell ref="KQM17:KQV17"/>
    <mergeCell ref="KQW17:KRF17"/>
    <mergeCell ref="KRG17:KRP17"/>
    <mergeCell ref="KRQ17:KRZ17"/>
    <mergeCell ref="KSA17:KSJ17"/>
    <mergeCell ref="KOO17:KOX17"/>
    <mergeCell ref="KOY17:KPH17"/>
    <mergeCell ref="KPI17:KPR17"/>
    <mergeCell ref="KPS17:KQB17"/>
    <mergeCell ref="KQC17:KQL17"/>
    <mergeCell ref="LNO17:LNX17"/>
    <mergeCell ref="LNY17:LOH17"/>
    <mergeCell ref="LOI17:LOR17"/>
    <mergeCell ref="LOS17:LPB17"/>
    <mergeCell ref="LPC17:LPL17"/>
    <mergeCell ref="LLQ17:LLZ17"/>
    <mergeCell ref="LMA17:LMJ17"/>
    <mergeCell ref="LMK17:LMT17"/>
    <mergeCell ref="LMU17:LND17"/>
    <mergeCell ref="LNE17:LNN17"/>
    <mergeCell ref="LJS17:LKB17"/>
    <mergeCell ref="LKC17:LKL17"/>
    <mergeCell ref="LKM17:LKV17"/>
    <mergeCell ref="LKW17:LLF17"/>
    <mergeCell ref="LLG17:LLP17"/>
    <mergeCell ref="LHU17:LID17"/>
    <mergeCell ref="LIE17:LIN17"/>
    <mergeCell ref="LIO17:LIX17"/>
    <mergeCell ref="LIY17:LJH17"/>
    <mergeCell ref="LJI17:LJR17"/>
    <mergeCell ref="LFW17:LGF17"/>
    <mergeCell ref="LGG17:LGP17"/>
    <mergeCell ref="LGQ17:LGZ17"/>
    <mergeCell ref="LHA17:LHJ17"/>
    <mergeCell ref="LHK17:LHT17"/>
    <mergeCell ref="LDY17:LEH17"/>
    <mergeCell ref="LEI17:LER17"/>
    <mergeCell ref="LES17:LFB17"/>
    <mergeCell ref="LFC17:LFL17"/>
    <mergeCell ref="LFM17:LFV17"/>
    <mergeCell ref="LCA17:LCJ17"/>
    <mergeCell ref="LCK17:LCT17"/>
    <mergeCell ref="LCU17:LDD17"/>
    <mergeCell ref="LDE17:LDN17"/>
    <mergeCell ref="LDO17:LDX17"/>
    <mergeCell ref="MBA17:MBJ17"/>
    <mergeCell ref="MBK17:MBT17"/>
    <mergeCell ref="MBU17:MCD17"/>
    <mergeCell ref="MCE17:MCN17"/>
    <mergeCell ref="MCO17:MCX17"/>
    <mergeCell ref="LZC17:LZL17"/>
    <mergeCell ref="LZM17:LZV17"/>
    <mergeCell ref="LZW17:MAF17"/>
    <mergeCell ref="MAG17:MAP17"/>
    <mergeCell ref="MAQ17:MAZ17"/>
    <mergeCell ref="LXE17:LXN17"/>
    <mergeCell ref="LXO17:LXX17"/>
    <mergeCell ref="LXY17:LYH17"/>
    <mergeCell ref="LYI17:LYR17"/>
    <mergeCell ref="LYS17:LZB17"/>
    <mergeCell ref="LVG17:LVP17"/>
    <mergeCell ref="LVQ17:LVZ17"/>
    <mergeCell ref="LWA17:LWJ17"/>
    <mergeCell ref="LWK17:LWT17"/>
    <mergeCell ref="LWU17:LXD17"/>
    <mergeCell ref="LTI17:LTR17"/>
    <mergeCell ref="LTS17:LUB17"/>
    <mergeCell ref="LUC17:LUL17"/>
    <mergeCell ref="LUM17:LUV17"/>
    <mergeCell ref="LUW17:LVF17"/>
    <mergeCell ref="LRK17:LRT17"/>
    <mergeCell ref="LRU17:LSD17"/>
    <mergeCell ref="LSE17:LSN17"/>
    <mergeCell ref="LSO17:LSX17"/>
    <mergeCell ref="LSY17:LTH17"/>
    <mergeCell ref="LPM17:LPV17"/>
    <mergeCell ref="LPW17:LQF17"/>
    <mergeCell ref="LQG17:LQP17"/>
    <mergeCell ref="LQQ17:LQZ17"/>
    <mergeCell ref="LRA17:LRJ17"/>
    <mergeCell ref="MOM17:MOV17"/>
    <mergeCell ref="MOW17:MPF17"/>
    <mergeCell ref="MPG17:MPP17"/>
    <mergeCell ref="MPQ17:MPZ17"/>
    <mergeCell ref="MQA17:MQJ17"/>
    <mergeCell ref="MMO17:MMX17"/>
    <mergeCell ref="MMY17:MNH17"/>
    <mergeCell ref="MNI17:MNR17"/>
    <mergeCell ref="MNS17:MOB17"/>
    <mergeCell ref="MOC17:MOL17"/>
    <mergeCell ref="MKQ17:MKZ17"/>
    <mergeCell ref="MLA17:MLJ17"/>
    <mergeCell ref="MLK17:MLT17"/>
    <mergeCell ref="MLU17:MMD17"/>
    <mergeCell ref="MME17:MMN17"/>
    <mergeCell ref="MIS17:MJB17"/>
    <mergeCell ref="MJC17:MJL17"/>
    <mergeCell ref="MJM17:MJV17"/>
    <mergeCell ref="MJW17:MKF17"/>
    <mergeCell ref="MKG17:MKP17"/>
    <mergeCell ref="MGU17:MHD17"/>
    <mergeCell ref="MHE17:MHN17"/>
    <mergeCell ref="MHO17:MHX17"/>
    <mergeCell ref="MHY17:MIH17"/>
    <mergeCell ref="MII17:MIR17"/>
    <mergeCell ref="MEW17:MFF17"/>
    <mergeCell ref="MFG17:MFP17"/>
    <mergeCell ref="MFQ17:MFZ17"/>
    <mergeCell ref="MGA17:MGJ17"/>
    <mergeCell ref="MGK17:MGT17"/>
    <mergeCell ref="MCY17:MDH17"/>
    <mergeCell ref="MDI17:MDR17"/>
    <mergeCell ref="MDS17:MEB17"/>
    <mergeCell ref="MEC17:MEL17"/>
    <mergeCell ref="MEM17:MEV17"/>
    <mergeCell ref="NBY17:NCH17"/>
    <mergeCell ref="NCI17:NCR17"/>
    <mergeCell ref="NCS17:NDB17"/>
    <mergeCell ref="NDC17:NDL17"/>
    <mergeCell ref="NDM17:NDV17"/>
    <mergeCell ref="NAA17:NAJ17"/>
    <mergeCell ref="NAK17:NAT17"/>
    <mergeCell ref="NAU17:NBD17"/>
    <mergeCell ref="NBE17:NBN17"/>
    <mergeCell ref="NBO17:NBX17"/>
    <mergeCell ref="MYC17:MYL17"/>
    <mergeCell ref="MYM17:MYV17"/>
    <mergeCell ref="MYW17:MZF17"/>
    <mergeCell ref="MZG17:MZP17"/>
    <mergeCell ref="MZQ17:MZZ17"/>
    <mergeCell ref="MWE17:MWN17"/>
    <mergeCell ref="MWO17:MWX17"/>
    <mergeCell ref="MWY17:MXH17"/>
    <mergeCell ref="MXI17:MXR17"/>
    <mergeCell ref="MXS17:MYB17"/>
    <mergeCell ref="MUG17:MUP17"/>
    <mergeCell ref="MUQ17:MUZ17"/>
    <mergeCell ref="MVA17:MVJ17"/>
    <mergeCell ref="MVK17:MVT17"/>
    <mergeCell ref="MVU17:MWD17"/>
    <mergeCell ref="MSI17:MSR17"/>
    <mergeCell ref="MSS17:MTB17"/>
    <mergeCell ref="MTC17:MTL17"/>
    <mergeCell ref="MTM17:MTV17"/>
    <mergeCell ref="MTW17:MUF17"/>
    <mergeCell ref="MQK17:MQT17"/>
    <mergeCell ref="MQU17:MRD17"/>
    <mergeCell ref="MRE17:MRN17"/>
    <mergeCell ref="MRO17:MRX17"/>
    <mergeCell ref="MRY17:MSH17"/>
    <mergeCell ref="NPK17:NPT17"/>
    <mergeCell ref="NPU17:NQD17"/>
    <mergeCell ref="NQE17:NQN17"/>
    <mergeCell ref="NQO17:NQX17"/>
    <mergeCell ref="NQY17:NRH17"/>
    <mergeCell ref="NNM17:NNV17"/>
    <mergeCell ref="NNW17:NOF17"/>
    <mergeCell ref="NOG17:NOP17"/>
    <mergeCell ref="NOQ17:NOZ17"/>
    <mergeCell ref="NPA17:NPJ17"/>
    <mergeCell ref="NLO17:NLX17"/>
    <mergeCell ref="NLY17:NMH17"/>
    <mergeCell ref="NMI17:NMR17"/>
    <mergeCell ref="NMS17:NNB17"/>
    <mergeCell ref="NNC17:NNL17"/>
    <mergeCell ref="NJQ17:NJZ17"/>
    <mergeCell ref="NKA17:NKJ17"/>
    <mergeCell ref="NKK17:NKT17"/>
    <mergeCell ref="NKU17:NLD17"/>
    <mergeCell ref="NLE17:NLN17"/>
    <mergeCell ref="NHS17:NIB17"/>
    <mergeCell ref="NIC17:NIL17"/>
    <mergeCell ref="NIM17:NIV17"/>
    <mergeCell ref="NIW17:NJF17"/>
    <mergeCell ref="NJG17:NJP17"/>
    <mergeCell ref="NFU17:NGD17"/>
    <mergeCell ref="NGE17:NGN17"/>
    <mergeCell ref="NGO17:NGX17"/>
    <mergeCell ref="NGY17:NHH17"/>
    <mergeCell ref="NHI17:NHR17"/>
    <mergeCell ref="NDW17:NEF17"/>
    <mergeCell ref="NEG17:NEP17"/>
    <mergeCell ref="NEQ17:NEZ17"/>
    <mergeCell ref="NFA17:NFJ17"/>
    <mergeCell ref="NFK17:NFT17"/>
    <mergeCell ref="OCW17:ODF17"/>
    <mergeCell ref="ODG17:ODP17"/>
    <mergeCell ref="ODQ17:ODZ17"/>
    <mergeCell ref="OEA17:OEJ17"/>
    <mergeCell ref="OEK17:OET17"/>
    <mergeCell ref="OAY17:OBH17"/>
    <mergeCell ref="OBI17:OBR17"/>
    <mergeCell ref="OBS17:OCB17"/>
    <mergeCell ref="OCC17:OCL17"/>
    <mergeCell ref="OCM17:OCV17"/>
    <mergeCell ref="NZA17:NZJ17"/>
    <mergeCell ref="NZK17:NZT17"/>
    <mergeCell ref="NZU17:OAD17"/>
    <mergeCell ref="OAE17:OAN17"/>
    <mergeCell ref="OAO17:OAX17"/>
    <mergeCell ref="NXC17:NXL17"/>
    <mergeCell ref="NXM17:NXV17"/>
    <mergeCell ref="NXW17:NYF17"/>
    <mergeCell ref="NYG17:NYP17"/>
    <mergeCell ref="NYQ17:NYZ17"/>
    <mergeCell ref="NVE17:NVN17"/>
    <mergeCell ref="NVO17:NVX17"/>
    <mergeCell ref="NVY17:NWH17"/>
    <mergeCell ref="NWI17:NWR17"/>
    <mergeCell ref="NWS17:NXB17"/>
    <mergeCell ref="NTG17:NTP17"/>
    <mergeCell ref="NTQ17:NTZ17"/>
    <mergeCell ref="NUA17:NUJ17"/>
    <mergeCell ref="NUK17:NUT17"/>
    <mergeCell ref="NUU17:NVD17"/>
    <mergeCell ref="NRI17:NRR17"/>
    <mergeCell ref="NRS17:NSB17"/>
    <mergeCell ref="NSC17:NSL17"/>
    <mergeCell ref="NSM17:NSV17"/>
    <mergeCell ref="NSW17:NTF17"/>
    <mergeCell ref="OQI17:OQR17"/>
    <mergeCell ref="OQS17:ORB17"/>
    <mergeCell ref="ORC17:ORL17"/>
    <mergeCell ref="ORM17:ORV17"/>
    <mergeCell ref="ORW17:OSF17"/>
    <mergeCell ref="OOK17:OOT17"/>
    <mergeCell ref="OOU17:OPD17"/>
    <mergeCell ref="OPE17:OPN17"/>
    <mergeCell ref="OPO17:OPX17"/>
    <mergeCell ref="OPY17:OQH17"/>
    <mergeCell ref="OMM17:OMV17"/>
    <mergeCell ref="OMW17:ONF17"/>
    <mergeCell ref="ONG17:ONP17"/>
    <mergeCell ref="ONQ17:ONZ17"/>
    <mergeCell ref="OOA17:OOJ17"/>
    <mergeCell ref="OKO17:OKX17"/>
    <mergeCell ref="OKY17:OLH17"/>
    <mergeCell ref="OLI17:OLR17"/>
    <mergeCell ref="OLS17:OMB17"/>
    <mergeCell ref="OMC17:OML17"/>
    <mergeCell ref="OIQ17:OIZ17"/>
    <mergeCell ref="OJA17:OJJ17"/>
    <mergeCell ref="OJK17:OJT17"/>
    <mergeCell ref="OJU17:OKD17"/>
    <mergeCell ref="OKE17:OKN17"/>
    <mergeCell ref="OGS17:OHB17"/>
    <mergeCell ref="OHC17:OHL17"/>
    <mergeCell ref="OHM17:OHV17"/>
    <mergeCell ref="OHW17:OIF17"/>
    <mergeCell ref="OIG17:OIP17"/>
    <mergeCell ref="OEU17:OFD17"/>
    <mergeCell ref="OFE17:OFN17"/>
    <mergeCell ref="OFO17:OFX17"/>
    <mergeCell ref="OFY17:OGH17"/>
    <mergeCell ref="OGI17:OGR17"/>
    <mergeCell ref="PDU17:PED17"/>
    <mergeCell ref="PEE17:PEN17"/>
    <mergeCell ref="PEO17:PEX17"/>
    <mergeCell ref="PEY17:PFH17"/>
    <mergeCell ref="PFI17:PFR17"/>
    <mergeCell ref="PBW17:PCF17"/>
    <mergeCell ref="PCG17:PCP17"/>
    <mergeCell ref="PCQ17:PCZ17"/>
    <mergeCell ref="PDA17:PDJ17"/>
    <mergeCell ref="PDK17:PDT17"/>
    <mergeCell ref="OZY17:PAH17"/>
    <mergeCell ref="PAI17:PAR17"/>
    <mergeCell ref="PAS17:PBB17"/>
    <mergeCell ref="PBC17:PBL17"/>
    <mergeCell ref="PBM17:PBV17"/>
    <mergeCell ref="OYA17:OYJ17"/>
    <mergeCell ref="OYK17:OYT17"/>
    <mergeCell ref="OYU17:OZD17"/>
    <mergeCell ref="OZE17:OZN17"/>
    <mergeCell ref="OZO17:OZX17"/>
    <mergeCell ref="OWC17:OWL17"/>
    <mergeCell ref="OWM17:OWV17"/>
    <mergeCell ref="OWW17:OXF17"/>
    <mergeCell ref="OXG17:OXP17"/>
    <mergeCell ref="OXQ17:OXZ17"/>
    <mergeCell ref="OUE17:OUN17"/>
    <mergeCell ref="OUO17:OUX17"/>
    <mergeCell ref="OUY17:OVH17"/>
    <mergeCell ref="OVI17:OVR17"/>
    <mergeCell ref="OVS17:OWB17"/>
    <mergeCell ref="OSG17:OSP17"/>
    <mergeCell ref="OSQ17:OSZ17"/>
    <mergeCell ref="OTA17:OTJ17"/>
    <mergeCell ref="OTK17:OTT17"/>
    <mergeCell ref="OTU17:OUD17"/>
    <mergeCell ref="PRG17:PRP17"/>
    <mergeCell ref="PRQ17:PRZ17"/>
    <mergeCell ref="PSA17:PSJ17"/>
    <mergeCell ref="PSK17:PST17"/>
    <mergeCell ref="PSU17:PTD17"/>
    <mergeCell ref="PPI17:PPR17"/>
    <mergeCell ref="PPS17:PQB17"/>
    <mergeCell ref="PQC17:PQL17"/>
    <mergeCell ref="PQM17:PQV17"/>
    <mergeCell ref="PQW17:PRF17"/>
    <mergeCell ref="PNK17:PNT17"/>
    <mergeCell ref="PNU17:POD17"/>
    <mergeCell ref="POE17:PON17"/>
    <mergeCell ref="POO17:POX17"/>
    <mergeCell ref="POY17:PPH17"/>
    <mergeCell ref="PLM17:PLV17"/>
    <mergeCell ref="PLW17:PMF17"/>
    <mergeCell ref="PMG17:PMP17"/>
    <mergeCell ref="PMQ17:PMZ17"/>
    <mergeCell ref="PNA17:PNJ17"/>
    <mergeCell ref="PJO17:PJX17"/>
    <mergeCell ref="PJY17:PKH17"/>
    <mergeCell ref="PKI17:PKR17"/>
    <mergeCell ref="PKS17:PLB17"/>
    <mergeCell ref="PLC17:PLL17"/>
    <mergeCell ref="PHQ17:PHZ17"/>
    <mergeCell ref="PIA17:PIJ17"/>
    <mergeCell ref="PIK17:PIT17"/>
    <mergeCell ref="PIU17:PJD17"/>
    <mergeCell ref="PJE17:PJN17"/>
    <mergeCell ref="PFS17:PGB17"/>
    <mergeCell ref="PGC17:PGL17"/>
    <mergeCell ref="PGM17:PGV17"/>
    <mergeCell ref="PGW17:PHF17"/>
    <mergeCell ref="PHG17:PHP17"/>
    <mergeCell ref="QES17:QFB17"/>
    <mergeCell ref="QFC17:QFL17"/>
    <mergeCell ref="QFM17:QFV17"/>
    <mergeCell ref="QFW17:QGF17"/>
    <mergeCell ref="QGG17:QGP17"/>
    <mergeCell ref="QCU17:QDD17"/>
    <mergeCell ref="QDE17:QDN17"/>
    <mergeCell ref="QDO17:QDX17"/>
    <mergeCell ref="QDY17:QEH17"/>
    <mergeCell ref="QEI17:QER17"/>
    <mergeCell ref="QAW17:QBF17"/>
    <mergeCell ref="QBG17:QBP17"/>
    <mergeCell ref="QBQ17:QBZ17"/>
    <mergeCell ref="QCA17:QCJ17"/>
    <mergeCell ref="QCK17:QCT17"/>
    <mergeCell ref="PYY17:PZH17"/>
    <mergeCell ref="PZI17:PZR17"/>
    <mergeCell ref="PZS17:QAB17"/>
    <mergeCell ref="QAC17:QAL17"/>
    <mergeCell ref="QAM17:QAV17"/>
    <mergeCell ref="PXA17:PXJ17"/>
    <mergeCell ref="PXK17:PXT17"/>
    <mergeCell ref="PXU17:PYD17"/>
    <mergeCell ref="PYE17:PYN17"/>
    <mergeCell ref="PYO17:PYX17"/>
    <mergeCell ref="PVC17:PVL17"/>
    <mergeCell ref="PVM17:PVV17"/>
    <mergeCell ref="PVW17:PWF17"/>
    <mergeCell ref="PWG17:PWP17"/>
    <mergeCell ref="PWQ17:PWZ17"/>
    <mergeCell ref="PTE17:PTN17"/>
    <mergeCell ref="PTO17:PTX17"/>
    <mergeCell ref="PTY17:PUH17"/>
    <mergeCell ref="PUI17:PUR17"/>
    <mergeCell ref="PUS17:PVB17"/>
    <mergeCell ref="QSE17:QSN17"/>
    <mergeCell ref="QSO17:QSX17"/>
    <mergeCell ref="QSY17:QTH17"/>
    <mergeCell ref="QTI17:QTR17"/>
    <mergeCell ref="QTS17:QUB17"/>
    <mergeCell ref="QQG17:QQP17"/>
    <mergeCell ref="QQQ17:QQZ17"/>
    <mergeCell ref="QRA17:QRJ17"/>
    <mergeCell ref="QRK17:QRT17"/>
    <mergeCell ref="QRU17:QSD17"/>
    <mergeCell ref="QOI17:QOR17"/>
    <mergeCell ref="QOS17:QPB17"/>
    <mergeCell ref="QPC17:QPL17"/>
    <mergeCell ref="QPM17:QPV17"/>
    <mergeCell ref="QPW17:QQF17"/>
    <mergeCell ref="QMK17:QMT17"/>
    <mergeCell ref="QMU17:QND17"/>
    <mergeCell ref="QNE17:QNN17"/>
    <mergeCell ref="QNO17:QNX17"/>
    <mergeCell ref="QNY17:QOH17"/>
    <mergeCell ref="QKM17:QKV17"/>
    <mergeCell ref="QKW17:QLF17"/>
    <mergeCell ref="QLG17:QLP17"/>
    <mergeCell ref="QLQ17:QLZ17"/>
    <mergeCell ref="QMA17:QMJ17"/>
    <mergeCell ref="QIO17:QIX17"/>
    <mergeCell ref="QIY17:QJH17"/>
    <mergeCell ref="QJI17:QJR17"/>
    <mergeCell ref="QJS17:QKB17"/>
    <mergeCell ref="QKC17:QKL17"/>
    <mergeCell ref="QGQ17:QGZ17"/>
    <mergeCell ref="QHA17:QHJ17"/>
    <mergeCell ref="QHK17:QHT17"/>
    <mergeCell ref="QHU17:QID17"/>
    <mergeCell ref="QIE17:QIN17"/>
    <mergeCell ref="RFQ17:RFZ17"/>
    <mergeCell ref="RGA17:RGJ17"/>
    <mergeCell ref="RGK17:RGT17"/>
    <mergeCell ref="RGU17:RHD17"/>
    <mergeCell ref="RHE17:RHN17"/>
    <mergeCell ref="RDS17:REB17"/>
    <mergeCell ref="REC17:REL17"/>
    <mergeCell ref="REM17:REV17"/>
    <mergeCell ref="REW17:RFF17"/>
    <mergeCell ref="RFG17:RFP17"/>
    <mergeCell ref="RBU17:RCD17"/>
    <mergeCell ref="RCE17:RCN17"/>
    <mergeCell ref="RCO17:RCX17"/>
    <mergeCell ref="RCY17:RDH17"/>
    <mergeCell ref="RDI17:RDR17"/>
    <mergeCell ref="QZW17:RAF17"/>
    <mergeCell ref="RAG17:RAP17"/>
    <mergeCell ref="RAQ17:RAZ17"/>
    <mergeCell ref="RBA17:RBJ17"/>
    <mergeCell ref="RBK17:RBT17"/>
    <mergeCell ref="QXY17:QYH17"/>
    <mergeCell ref="QYI17:QYR17"/>
    <mergeCell ref="QYS17:QZB17"/>
    <mergeCell ref="QZC17:QZL17"/>
    <mergeCell ref="QZM17:QZV17"/>
    <mergeCell ref="QWA17:QWJ17"/>
    <mergeCell ref="QWK17:QWT17"/>
    <mergeCell ref="QWU17:QXD17"/>
    <mergeCell ref="QXE17:QXN17"/>
    <mergeCell ref="QXO17:QXX17"/>
    <mergeCell ref="QUC17:QUL17"/>
    <mergeCell ref="QUM17:QUV17"/>
    <mergeCell ref="QUW17:QVF17"/>
    <mergeCell ref="QVG17:QVP17"/>
    <mergeCell ref="QVQ17:QVZ17"/>
    <mergeCell ref="RTC17:RTL17"/>
    <mergeCell ref="RTM17:RTV17"/>
    <mergeCell ref="RTW17:RUF17"/>
    <mergeCell ref="RUG17:RUP17"/>
    <mergeCell ref="RUQ17:RUZ17"/>
    <mergeCell ref="RRE17:RRN17"/>
    <mergeCell ref="RRO17:RRX17"/>
    <mergeCell ref="RRY17:RSH17"/>
    <mergeCell ref="RSI17:RSR17"/>
    <mergeCell ref="RSS17:RTB17"/>
    <mergeCell ref="RPG17:RPP17"/>
    <mergeCell ref="RPQ17:RPZ17"/>
    <mergeCell ref="RQA17:RQJ17"/>
    <mergeCell ref="RQK17:RQT17"/>
    <mergeCell ref="RQU17:RRD17"/>
    <mergeCell ref="RNI17:RNR17"/>
    <mergeCell ref="RNS17:ROB17"/>
    <mergeCell ref="ROC17:ROL17"/>
    <mergeCell ref="ROM17:ROV17"/>
    <mergeCell ref="ROW17:RPF17"/>
    <mergeCell ref="RLK17:RLT17"/>
    <mergeCell ref="RLU17:RMD17"/>
    <mergeCell ref="RME17:RMN17"/>
    <mergeCell ref="RMO17:RMX17"/>
    <mergeCell ref="RMY17:RNH17"/>
    <mergeCell ref="RJM17:RJV17"/>
    <mergeCell ref="RJW17:RKF17"/>
    <mergeCell ref="RKG17:RKP17"/>
    <mergeCell ref="RKQ17:RKZ17"/>
    <mergeCell ref="RLA17:RLJ17"/>
    <mergeCell ref="RHO17:RHX17"/>
    <mergeCell ref="RHY17:RIH17"/>
    <mergeCell ref="RII17:RIR17"/>
    <mergeCell ref="RIS17:RJB17"/>
    <mergeCell ref="RJC17:RJL17"/>
    <mergeCell ref="SGO17:SGX17"/>
    <mergeCell ref="SGY17:SHH17"/>
    <mergeCell ref="SHI17:SHR17"/>
    <mergeCell ref="SHS17:SIB17"/>
    <mergeCell ref="SIC17:SIL17"/>
    <mergeCell ref="SEQ17:SEZ17"/>
    <mergeCell ref="SFA17:SFJ17"/>
    <mergeCell ref="SFK17:SFT17"/>
    <mergeCell ref="SFU17:SGD17"/>
    <mergeCell ref="SGE17:SGN17"/>
    <mergeCell ref="SCS17:SDB17"/>
    <mergeCell ref="SDC17:SDL17"/>
    <mergeCell ref="SDM17:SDV17"/>
    <mergeCell ref="SDW17:SEF17"/>
    <mergeCell ref="SEG17:SEP17"/>
    <mergeCell ref="SAU17:SBD17"/>
    <mergeCell ref="SBE17:SBN17"/>
    <mergeCell ref="SBO17:SBX17"/>
    <mergeCell ref="SBY17:SCH17"/>
    <mergeCell ref="SCI17:SCR17"/>
    <mergeCell ref="RYW17:RZF17"/>
    <mergeCell ref="RZG17:RZP17"/>
    <mergeCell ref="RZQ17:RZZ17"/>
    <mergeCell ref="SAA17:SAJ17"/>
    <mergeCell ref="SAK17:SAT17"/>
    <mergeCell ref="RWY17:RXH17"/>
    <mergeCell ref="RXI17:RXR17"/>
    <mergeCell ref="RXS17:RYB17"/>
    <mergeCell ref="RYC17:RYL17"/>
    <mergeCell ref="RYM17:RYV17"/>
    <mergeCell ref="RVA17:RVJ17"/>
    <mergeCell ref="RVK17:RVT17"/>
    <mergeCell ref="RVU17:RWD17"/>
    <mergeCell ref="RWE17:RWN17"/>
    <mergeCell ref="RWO17:RWX17"/>
    <mergeCell ref="SUA17:SUJ17"/>
    <mergeCell ref="SUK17:SUT17"/>
    <mergeCell ref="SUU17:SVD17"/>
    <mergeCell ref="SVE17:SVN17"/>
    <mergeCell ref="SVO17:SVX17"/>
    <mergeCell ref="SSC17:SSL17"/>
    <mergeCell ref="SSM17:SSV17"/>
    <mergeCell ref="SSW17:STF17"/>
    <mergeCell ref="STG17:STP17"/>
    <mergeCell ref="STQ17:STZ17"/>
    <mergeCell ref="SQE17:SQN17"/>
    <mergeCell ref="SQO17:SQX17"/>
    <mergeCell ref="SQY17:SRH17"/>
    <mergeCell ref="SRI17:SRR17"/>
    <mergeCell ref="SRS17:SSB17"/>
    <mergeCell ref="SOG17:SOP17"/>
    <mergeCell ref="SOQ17:SOZ17"/>
    <mergeCell ref="SPA17:SPJ17"/>
    <mergeCell ref="SPK17:SPT17"/>
    <mergeCell ref="SPU17:SQD17"/>
    <mergeCell ref="SMI17:SMR17"/>
    <mergeCell ref="SMS17:SNB17"/>
    <mergeCell ref="SNC17:SNL17"/>
    <mergeCell ref="SNM17:SNV17"/>
    <mergeCell ref="SNW17:SOF17"/>
    <mergeCell ref="SKK17:SKT17"/>
    <mergeCell ref="SKU17:SLD17"/>
    <mergeCell ref="SLE17:SLN17"/>
    <mergeCell ref="SLO17:SLX17"/>
    <mergeCell ref="SLY17:SMH17"/>
    <mergeCell ref="SIM17:SIV17"/>
    <mergeCell ref="SIW17:SJF17"/>
    <mergeCell ref="SJG17:SJP17"/>
    <mergeCell ref="SJQ17:SJZ17"/>
    <mergeCell ref="SKA17:SKJ17"/>
    <mergeCell ref="THM17:THV17"/>
    <mergeCell ref="THW17:TIF17"/>
    <mergeCell ref="TIG17:TIP17"/>
    <mergeCell ref="TIQ17:TIZ17"/>
    <mergeCell ref="TJA17:TJJ17"/>
    <mergeCell ref="TFO17:TFX17"/>
    <mergeCell ref="TFY17:TGH17"/>
    <mergeCell ref="TGI17:TGR17"/>
    <mergeCell ref="TGS17:THB17"/>
    <mergeCell ref="THC17:THL17"/>
    <mergeCell ref="TDQ17:TDZ17"/>
    <mergeCell ref="TEA17:TEJ17"/>
    <mergeCell ref="TEK17:TET17"/>
    <mergeCell ref="TEU17:TFD17"/>
    <mergeCell ref="TFE17:TFN17"/>
    <mergeCell ref="TBS17:TCB17"/>
    <mergeCell ref="TCC17:TCL17"/>
    <mergeCell ref="TCM17:TCV17"/>
    <mergeCell ref="TCW17:TDF17"/>
    <mergeCell ref="TDG17:TDP17"/>
    <mergeCell ref="SZU17:TAD17"/>
    <mergeCell ref="TAE17:TAN17"/>
    <mergeCell ref="TAO17:TAX17"/>
    <mergeCell ref="TAY17:TBH17"/>
    <mergeCell ref="TBI17:TBR17"/>
    <mergeCell ref="SXW17:SYF17"/>
    <mergeCell ref="SYG17:SYP17"/>
    <mergeCell ref="SYQ17:SYZ17"/>
    <mergeCell ref="SZA17:SZJ17"/>
    <mergeCell ref="SZK17:SZT17"/>
    <mergeCell ref="SVY17:SWH17"/>
    <mergeCell ref="SWI17:SWR17"/>
    <mergeCell ref="SWS17:SXB17"/>
    <mergeCell ref="SXC17:SXL17"/>
    <mergeCell ref="SXM17:SXV17"/>
    <mergeCell ref="TUY17:TVH17"/>
    <mergeCell ref="TVI17:TVR17"/>
    <mergeCell ref="TVS17:TWB17"/>
    <mergeCell ref="TWC17:TWL17"/>
    <mergeCell ref="TWM17:TWV17"/>
    <mergeCell ref="TTA17:TTJ17"/>
    <mergeCell ref="TTK17:TTT17"/>
    <mergeCell ref="TTU17:TUD17"/>
    <mergeCell ref="TUE17:TUN17"/>
    <mergeCell ref="TUO17:TUX17"/>
    <mergeCell ref="TRC17:TRL17"/>
    <mergeCell ref="TRM17:TRV17"/>
    <mergeCell ref="TRW17:TSF17"/>
    <mergeCell ref="TSG17:TSP17"/>
    <mergeCell ref="TSQ17:TSZ17"/>
    <mergeCell ref="TPE17:TPN17"/>
    <mergeCell ref="TPO17:TPX17"/>
    <mergeCell ref="TPY17:TQH17"/>
    <mergeCell ref="TQI17:TQR17"/>
    <mergeCell ref="TQS17:TRB17"/>
    <mergeCell ref="TNG17:TNP17"/>
    <mergeCell ref="TNQ17:TNZ17"/>
    <mergeCell ref="TOA17:TOJ17"/>
    <mergeCell ref="TOK17:TOT17"/>
    <mergeCell ref="TOU17:TPD17"/>
    <mergeCell ref="TLI17:TLR17"/>
    <mergeCell ref="TLS17:TMB17"/>
    <mergeCell ref="TMC17:TML17"/>
    <mergeCell ref="TMM17:TMV17"/>
    <mergeCell ref="TMW17:TNF17"/>
    <mergeCell ref="TJK17:TJT17"/>
    <mergeCell ref="TJU17:TKD17"/>
    <mergeCell ref="TKE17:TKN17"/>
    <mergeCell ref="TKO17:TKX17"/>
    <mergeCell ref="TKY17:TLH17"/>
    <mergeCell ref="UIK17:UIT17"/>
    <mergeCell ref="UIU17:UJD17"/>
    <mergeCell ref="UJE17:UJN17"/>
    <mergeCell ref="UJO17:UJX17"/>
    <mergeCell ref="UJY17:UKH17"/>
    <mergeCell ref="UGM17:UGV17"/>
    <mergeCell ref="UGW17:UHF17"/>
    <mergeCell ref="UHG17:UHP17"/>
    <mergeCell ref="UHQ17:UHZ17"/>
    <mergeCell ref="UIA17:UIJ17"/>
    <mergeCell ref="UEO17:UEX17"/>
    <mergeCell ref="UEY17:UFH17"/>
    <mergeCell ref="UFI17:UFR17"/>
    <mergeCell ref="UFS17:UGB17"/>
    <mergeCell ref="UGC17:UGL17"/>
    <mergeCell ref="UCQ17:UCZ17"/>
    <mergeCell ref="UDA17:UDJ17"/>
    <mergeCell ref="UDK17:UDT17"/>
    <mergeCell ref="UDU17:UED17"/>
    <mergeCell ref="UEE17:UEN17"/>
    <mergeCell ref="UAS17:UBB17"/>
    <mergeCell ref="UBC17:UBL17"/>
    <mergeCell ref="UBM17:UBV17"/>
    <mergeCell ref="UBW17:UCF17"/>
    <mergeCell ref="UCG17:UCP17"/>
    <mergeCell ref="TYU17:TZD17"/>
    <mergeCell ref="TZE17:TZN17"/>
    <mergeCell ref="TZO17:TZX17"/>
    <mergeCell ref="TZY17:UAH17"/>
    <mergeCell ref="UAI17:UAR17"/>
    <mergeCell ref="TWW17:TXF17"/>
    <mergeCell ref="TXG17:TXP17"/>
    <mergeCell ref="TXQ17:TXZ17"/>
    <mergeCell ref="TYA17:TYJ17"/>
    <mergeCell ref="TYK17:TYT17"/>
    <mergeCell ref="UVW17:UWF17"/>
    <mergeCell ref="UWG17:UWP17"/>
    <mergeCell ref="UWQ17:UWZ17"/>
    <mergeCell ref="UXA17:UXJ17"/>
    <mergeCell ref="UXK17:UXT17"/>
    <mergeCell ref="UTY17:UUH17"/>
    <mergeCell ref="UUI17:UUR17"/>
    <mergeCell ref="UUS17:UVB17"/>
    <mergeCell ref="UVC17:UVL17"/>
    <mergeCell ref="UVM17:UVV17"/>
    <mergeCell ref="USA17:USJ17"/>
    <mergeCell ref="USK17:UST17"/>
    <mergeCell ref="USU17:UTD17"/>
    <mergeCell ref="UTE17:UTN17"/>
    <mergeCell ref="UTO17:UTX17"/>
    <mergeCell ref="UQC17:UQL17"/>
    <mergeCell ref="UQM17:UQV17"/>
    <mergeCell ref="UQW17:URF17"/>
    <mergeCell ref="URG17:URP17"/>
    <mergeCell ref="URQ17:URZ17"/>
    <mergeCell ref="UOE17:UON17"/>
    <mergeCell ref="UOO17:UOX17"/>
    <mergeCell ref="UOY17:UPH17"/>
    <mergeCell ref="UPI17:UPR17"/>
    <mergeCell ref="UPS17:UQB17"/>
    <mergeCell ref="UMG17:UMP17"/>
    <mergeCell ref="UMQ17:UMZ17"/>
    <mergeCell ref="UNA17:UNJ17"/>
    <mergeCell ref="UNK17:UNT17"/>
    <mergeCell ref="UNU17:UOD17"/>
    <mergeCell ref="UKI17:UKR17"/>
    <mergeCell ref="UKS17:ULB17"/>
    <mergeCell ref="ULC17:ULL17"/>
    <mergeCell ref="ULM17:ULV17"/>
    <mergeCell ref="ULW17:UMF17"/>
    <mergeCell ref="VJI17:VJR17"/>
    <mergeCell ref="VJS17:VKB17"/>
    <mergeCell ref="VKC17:VKL17"/>
    <mergeCell ref="VKM17:VKV17"/>
    <mergeCell ref="VKW17:VLF17"/>
    <mergeCell ref="VHK17:VHT17"/>
    <mergeCell ref="VHU17:VID17"/>
    <mergeCell ref="VIE17:VIN17"/>
    <mergeCell ref="VIO17:VIX17"/>
    <mergeCell ref="VIY17:VJH17"/>
    <mergeCell ref="VFM17:VFV17"/>
    <mergeCell ref="VFW17:VGF17"/>
    <mergeCell ref="VGG17:VGP17"/>
    <mergeCell ref="VGQ17:VGZ17"/>
    <mergeCell ref="VHA17:VHJ17"/>
    <mergeCell ref="VDO17:VDX17"/>
    <mergeCell ref="VDY17:VEH17"/>
    <mergeCell ref="VEI17:VER17"/>
    <mergeCell ref="VES17:VFB17"/>
    <mergeCell ref="VFC17:VFL17"/>
    <mergeCell ref="VBQ17:VBZ17"/>
    <mergeCell ref="VCA17:VCJ17"/>
    <mergeCell ref="VCK17:VCT17"/>
    <mergeCell ref="VCU17:VDD17"/>
    <mergeCell ref="VDE17:VDN17"/>
    <mergeCell ref="UZS17:VAB17"/>
    <mergeCell ref="VAC17:VAL17"/>
    <mergeCell ref="VAM17:VAV17"/>
    <mergeCell ref="VAW17:VBF17"/>
    <mergeCell ref="VBG17:VBP17"/>
    <mergeCell ref="UXU17:UYD17"/>
    <mergeCell ref="UYE17:UYN17"/>
    <mergeCell ref="UYO17:UYX17"/>
    <mergeCell ref="UYY17:UZH17"/>
    <mergeCell ref="UZI17:UZR17"/>
    <mergeCell ref="VWU17:VXD17"/>
    <mergeCell ref="VXE17:VXN17"/>
    <mergeCell ref="VXO17:VXX17"/>
    <mergeCell ref="VXY17:VYH17"/>
    <mergeCell ref="VYI17:VYR17"/>
    <mergeCell ref="VUW17:VVF17"/>
    <mergeCell ref="VVG17:VVP17"/>
    <mergeCell ref="VVQ17:VVZ17"/>
    <mergeCell ref="VWA17:VWJ17"/>
    <mergeCell ref="VWK17:VWT17"/>
    <mergeCell ref="VSY17:VTH17"/>
    <mergeCell ref="VTI17:VTR17"/>
    <mergeCell ref="VTS17:VUB17"/>
    <mergeCell ref="VUC17:VUL17"/>
    <mergeCell ref="VUM17:VUV17"/>
    <mergeCell ref="VRA17:VRJ17"/>
    <mergeCell ref="VRK17:VRT17"/>
    <mergeCell ref="VRU17:VSD17"/>
    <mergeCell ref="VSE17:VSN17"/>
    <mergeCell ref="VSO17:VSX17"/>
    <mergeCell ref="VPC17:VPL17"/>
    <mergeCell ref="VPM17:VPV17"/>
    <mergeCell ref="VPW17:VQF17"/>
    <mergeCell ref="VQG17:VQP17"/>
    <mergeCell ref="VQQ17:VQZ17"/>
    <mergeCell ref="VNE17:VNN17"/>
    <mergeCell ref="VNO17:VNX17"/>
    <mergeCell ref="VNY17:VOH17"/>
    <mergeCell ref="VOI17:VOR17"/>
    <mergeCell ref="VOS17:VPB17"/>
    <mergeCell ref="VLG17:VLP17"/>
    <mergeCell ref="VLQ17:VLZ17"/>
    <mergeCell ref="VMA17:VMJ17"/>
    <mergeCell ref="VMK17:VMT17"/>
    <mergeCell ref="VMU17:VND17"/>
    <mergeCell ref="WNS17:WOB17"/>
    <mergeCell ref="WKG17:WKP17"/>
    <mergeCell ref="WKQ17:WKZ17"/>
    <mergeCell ref="WLA17:WLJ17"/>
    <mergeCell ref="WLK17:WLT17"/>
    <mergeCell ref="WLU17:WMD17"/>
    <mergeCell ref="WII17:WIR17"/>
    <mergeCell ref="WIS17:WJB17"/>
    <mergeCell ref="WJC17:WJL17"/>
    <mergeCell ref="WJM17:WJV17"/>
    <mergeCell ref="WJW17:WKF17"/>
    <mergeCell ref="WGK17:WGT17"/>
    <mergeCell ref="WGU17:WHD17"/>
    <mergeCell ref="WHE17:WHN17"/>
    <mergeCell ref="WHO17:WHX17"/>
    <mergeCell ref="WHY17:WIH17"/>
    <mergeCell ref="WEM17:WEV17"/>
    <mergeCell ref="WEW17:WFF17"/>
    <mergeCell ref="WFG17:WFP17"/>
    <mergeCell ref="WFQ17:WFZ17"/>
    <mergeCell ref="WGA17:WGJ17"/>
    <mergeCell ref="WCO17:WCX17"/>
    <mergeCell ref="WCY17:WDH17"/>
    <mergeCell ref="WDI17:WDR17"/>
    <mergeCell ref="WDS17:WEB17"/>
    <mergeCell ref="WEC17:WEL17"/>
    <mergeCell ref="WAQ17:WAZ17"/>
    <mergeCell ref="WBA17:WBJ17"/>
    <mergeCell ref="WBK17:WBT17"/>
    <mergeCell ref="WBU17:WCD17"/>
    <mergeCell ref="WCE17:WCN17"/>
    <mergeCell ref="VYS17:VZB17"/>
    <mergeCell ref="VZC17:VZL17"/>
    <mergeCell ref="VZM17:VZV17"/>
    <mergeCell ref="VZW17:WAF17"/>
    <mergeCell ref="WAG17:WAP17"/>
    <mergeCell ref="EK19:ET19"/>
    <mergeCell ref="EU19:FD19"/>
    <mergeCell ref="BI19:BR19"/>
    <mergeCell ref="BS19:CB19"/>
    <mergeCell ref="CC19:CL19"/>
    <mergeCell ref="CM19:CV19"/>
    <mergeCell ref="CW19:DF19"/>
    <mergeCell ref="K19:T19"/>
    <mergeCell ref="U19:AD19"/>
    <mergeCell ref="AE19:AN19"/>
    <mergeCell ref="AO19:AX19"/>
    <mergeCell ref="AY19:BH19"/>
    <mergeCell ref="XDM17:XDV17"/>
    <mergeCell ref="XDW17:XEF17"/>
    <mergeCell ref="XEG17:XEP17"/>
    <mergeCell ref="XEQ17:XEZ17"/>
    <mergeCell ref="XFA17:XFD17"/>
    <mergeCell ref="XBO17:XBX17"/>
    <mergeCell ref="XBY17:XCH17"/>
    <mergeCell ref="XCI17:XCR17"/>
    <mergeCell ref="XCS17:XDB17"/>
    <mergeCell ref="XDC17:XDL17"/>
    <mergeCell ref="WZQ17:WZZ17"/>
    <mergeCell ref="XAA17:XAJ17"/>
    <mergeCell ref="XAK17:XAT17"/>
    <mergeCell ref="XAU17:XBD17"/>
    <mergeCell ref="XBE17:XBN17"/>
    <mergeCell ref="WXS17:WYB17"/>
    <mergeCell ref="WYC17:WYL17"/>
    <mergeCell ref="WYM17:WYV17"/>
    <mergeCell ref="WYW17:WZF17"/>
    <mergeCell ref="WZG17:WZP17"/>
    <mergeCell ref="WVU17:WWD17"/>
    <mergeCell ref="WWE17:WWN17"/>
    <mergeCell ref="WWO17:WWX17"/>
    <mergeCell ref="WWY17:WXH17"/>
    <mergeCell ref="WXI17:WXR17"/>
    <mergeCell ref="WTW17:WUF17"/>
    <mergeCell ref="WUG17:WUP17"/>
    <mergeCell ref="WUQ17:WUZ17"/>
    <mergeCell ref="WVA17:WVJ17"/>
    <mergeCell ref="WVK17:WVT17"/>
    <mergeCell ref="WRY17:WSH17"/>
    <mergeCell ref="WSI17:WSR17"/>
    <mergeCell ref="WSS17:WTB17"/>
    <mergeCell ref="WTC17:WTL17"/>
    <mergeCell ref="WTM17:WTV17"/>
    <mergeCell ref="WQA17:WQJ17"/>
    <mergeCell ref="WQK17:WQT17"/>
    <mergeCell ref="WQU17:WRD17"/>
    <mergeCell ref="WRE17:WRN17"/>
    <mergeCell ref="WRO17:WRX17"/>
    <mergeCell ref="WOC17:WOL17"/>
    <mergeCell ref="WOM17:WOV17"/>
    <mergeCell ref="WOW17:WPF17"/>
    <mergeCell ref="WPG17:WPP17"/>
    <mergeCell ref="WPQ17:WPZ17"/>
    <mergeCell ref="WME17:WMN17"/>
    <mergeCell ref="WMO17:WMX17"/>
    <mergeCell ref="WMY17:WNH17"/>
    <mergeCell ref="WNI17:WNR17"/>
    <mergeCell ref="QS19:RB19"/>
    <mergeCell ref="RC19:RL19"/>
    <mergeCell ref="RM19:RV19"/>
    <mergeCell ref="RW19:SF19"/>
    <mergeCell ref="SG19:SP19"/>
    <mergeCell ref="OU19:PD19"/>
    <mergeCell ref="PE19:PN19"/>
    <mergeCell ref="PO19:PX19"/>
    <mergeCell ref="PY19:QH19"/>
    <mergeCell ref="QI19:QR19"/>
    <mergeCell ref="MW19:NF19"/>
    <mergeCell ref="NG19:NP19"/>
    <mergeCell ref="NQ19:NZ19"/>
    <mergeCell ref="OA19:OJ19"/>
    <mergeCell ref="OK19:OT19"/>
    <mergeCell ref="KY19:LH19"/>
    <mergeCell ref="LI19:LR19"/>
    <mergeCell ref="LS19:MB19"/>
    <mergeCell ref="MC19:ML19"/>
    <mergeCell ref="MM19:MV19"/>
    <mergeCell ref="JA19:JJ19"/>
    <mergeCell ref="JK19:JT19"/>
    <mergeCell ref="JU19:KD19"/>
    <mergeCell ref="KE19:KN19"/>
    <mergeCell ref="KO19:KX19"/>
    <mergeCell ref="HC19:HL19"/>
    <mergeCell ref="HM19:HV19"/>
    <mergeCell ref="HW19:IF19"/>
    <mergeCell ref="IG19:IP19"/>
    <mergeCell ref="IQ19:IZ19"/>
    <mergeCell ref="FE19:FN19"/>
    <mergeCell ref="FO19:FX19"/>
    <mergeCell ref="FY19:GH19"/>
    <mergeCell ref="GI19:GR19"/>
    <mergeCell ref="GS19:HB19"/>
    <mergeCell ref="AEE19:AEN19"/>
    <mergeCell ref="AEO19:AEX19"/>
    <mergeCell ref="AEY19:AFH19"/>
    <mergeCell ref="AFI19:AFR19"/>
    <mergeCell ref="AFS19:AGB19"/>
    <mergeCell ref="ACG19:ACP19"/>
    <mergeCell ref="ACQ19:ACZ19"/>
    <mergeCell ref="ADA19:ADJ19"/>
    <mergeCell ref="ADK19:ADT19"/>
    <mergeCell ref="ADU19:AED19"/>
    <mergeCell ref="AAI19:AAR19"/>
    <mergeCell ref="AAS19:ABB19"/>
    <mergeCell ref="ABC19:ABL19"/>
    <mergeCell ref="ABM19:ABV19"/>
    <mergeCell ref="ABW19:ACF19"/>
    <mergeCell ref="YK19:YT19"/>
    <mergeCell ref="YU19:ZD19"/>
    <mergeCell ref="ZE19:ZN19"/>
    <mergeCell ref="ZO19:ZX19"/>
    <mergeCell ref="ZY19:AAH19"/>
    <mergeCell ref="WM19:WV19"/>
    <mergeCell ref="WW19:XF19"/>
    <mergeCell ref="XG19:XP19"/>
    <mergeCell ref="XQ19:XZ19"/>
    <mergeCell ref="YA19:YJ19"/>
    <mergeCell ref="UO19:UX19"/>
    <mergeCell ref="UY19:VH19"/>
    <mergeCell ref="VI19:VR19"/>
    <mergeCell ref="VS19:WB19"/>
    <mergeCell ref="WC19:WL19"/>
    <mergeCell ref="SQ19:SZ19"/>
    <mergeCell ref="TA19:TJ19"/>
    <mergeCell ref="TK19:TT19"/>
    <mergeCell ref="TU19:UD19"/>
    <mergeCell ref="UE19:UN19"/>
    <mergeCell ref="ARQ19:ARZ19"/>
    <mergeCell ref="ASA19:ASJ19"/>
    <mergeCell ref="ASK19:AST19"/>
    <mergeCell ref="ASU19:ATD19"/>
    <mergeCell ref="ATE19:ATN19"/>
    <mergeCell ref="APS19:AQB19"/>
    <mergeCell ref="AQC19:AQL19"/>
    <mergeCell ref="AQM19:AQV19"/>
    <mergeCell ref="AQW19:ARF19"/>
    <mergeCell ref="ARG19:ARP19"/>
    <mergeCell ref="ANU19:AOD19"/>
    <mergeCell ref="AOE19:AON19"/>
    <mergeCell ref="AOO19:AOX19"/>
    <mergeCell ref="AOY19:APH19"/>
    <mergeCell ref="API19:APR19"/>
    <mergeCell ref="ALW19:AMF19"/>
    <mergeCell ref="AMG19:AMP19"/>
    <mergeCell ref="AMQ19:AMZ19"/>
    <mergeCell ref="ANA19:ANJ19"/>
    <mergeCell ref="ANK19:ANT19"/>
    <mergeCell ref="AJY19:AKH19"/>
    <mergeCell ref="AKI19:AKR19"/>
    <mergeCell ref="AKS19:ALB19"/>
    <mergeCell ref="ALC19:ALL19"/>
    <mergeCell ref="ALM19:ALV19"/>
    <mergeCell ref="AIA19:AIJ19"/>
    <mergeCell ref="AIK19:AIT19"/>
    <mergeCell ref="AIU19:AJD19"/>
    <mergeCell ref="AJE19:AJN19"/>
    <mergeCell ref="AJO19:AJX19"/>
    <mergeCell ref="AGC19:AGL19"/>
    <mergeCell ref="AGM19:AGV19"/>
    <mergeCell ref="AGW19:AHF19"/>
    <mergeCell ref="AHG19:AHP19"/>
    <mergeCell ref="AHQ19:AHZ19"/>
    <mergeCell ref="BFC19:BFL19"/>
    <mergeCell ref="BFM19:BFV19"/>
    <mergeCell ref="BFW19:BGF19"/>
    <mergeCell ref="BGG19:BGP19"/>
    <mergeCell ref="BGQ19:BGZ19"/>
    <mergeCell ref="BDE19:BDN19"/>
    <mergeCell ref="BDO19:BDX19"/>
    <mergeCell ref="BDY19:BEH19"/>
    <mergeCell ref="BEI19:BER19"/>
    <mergeCell ref="BES19:BFB19"/>
    <mergeCell ref="BBG19:BBP19"/>
    <mergeCell ref="BBQ19:BBZ19"/>
    <mergeCell ref="BCA19:BCJ19"/>
    <mergeCell ref="BCK19:BCT19"/>
    <mergeCell ref="BCU19:BDD19"/>
    <mergeCell ref="AZI19:AZR19"/>
    <mergeCell ref="AZS19:BAB19"/>
    <mergeCell ref="BAC19:BAL19"/>
    <mergeCell ref="BAM19:BAV19"/>
    <mergeCell ref="BAW19:BBF19"/>
    <mergeCell ref="AXK19:AXT19"/>
    <mergeCell ref="AXU19:AYD19"/>
    <mergeCell ref="AYE19:AYN19"/>
    <mergeCell ref="AYO19:AYX19"/>
    <mergeCell ref="AYY19:AZH19"/>
    <mergeCell ref="AVM19:AVV19"/>
    <mergeCell ref="AVW19:AWF19"/>
    <mergeCell ref="AWG19:AWP19"/>
    <mergeCell ref="AWQ19:AWZ19"/>
    <mergeCell ref="AXA19:AXJ19"/>
    <mergeCell ref="ATO19:ATX19"/>
    <mergeCell ref="ATY19:AUH19"/>
    <mergeCell ref="AUI19:AUR19"/>
    <mergeCell ref="AUS19:AVB19"/>
    <mergeCell ref="AVC19:AVL19"/>
    <mergeCell ref="BSO19:BSX19"/>
    <mergeCell ref="BSY19:BTH19"/>
    <mergeCell ref="BTI19:BTR19"/>
    <mergeCell ref="BTS19:BUB19"/>
    <mergeCell ref="BUC19:BUL19"/>
    <mergeCell ref="BQQ19:BQZ19"/>
    <mergeCell ref="BRA19:BRJ19"/>
    <mergeCell ref="BRK19:BRT19"/>
    <mergeCell ref="BRU19:BSD19"/>
    <mergeCell ref="BSE19:BSN19"/>
    <mergeCell ref="BOS19:BPB19"/>
    <mergeCell ref="BPC19:BPL19"/>
    <mergeCell ref="BPM19:BPV19"/>
    <mergeCell ref="BPW19:BQF19"/>
    <mergeCell ref="BQG19:BQP19"/>
    <mergeCell ref="BMU19:BND19"/>
    <mergeCell ref="BNE19:BNN19"/>
    <mergeCell ref="BNO19:BNX19"/>
    <mergeCell ref="BNY19:BOH19"/>
    <mergeCell ref="BOI19:BOR19"/>
    <mergeCell ref="BKW19:BLF19"/>
    <mergeCell ref="BLG19:BLP19"/>
    <mergeCell ref="BLQ19:BLZ19"/>
    <mergeCell ref="BMA19:BMJ19"/>
    <mergeCell ref="BMK19:BMT19"/>
    <mergeCell ref="BIY19:BJH19"/>
    <mergeCell ref="BJI19:BJR19"/>
    <mergeCell ref="BJS19:BKB19"/>
    <mergeCell ref="BKC19:BKL19"/>
    <mergeCell ref="BKM19:BKV19"/>
    <mergeCell ref="BHA19:BHJ19"/>
    <mergeCell ref="BHK19:BHT19"/>
    <mergeCell ref="BHU19:BID19"/>
    <mergeCell ref="BIE19:BIN19"/>
    <mergeCell ref="BIO19:BIX19"/>
    <mergeCell ref="CGA19:CGJ19"/>
    <mergeCell ref="CGK19:CGT19"/>
    <mergeCell ref="CGU19:CHD19"/>
    <mergeCell ref="CHE19:CHN19"/>
    <mergeCell ref="CHO19:CHX19"/>
    <mergeCell ref="CEC19:CEL19"/>
    <mergeCell ref="CEM19:CEV19"/>
    <mergeCell ref="CEW19:CFF19"/>
    <mergeCell ref="CFG19:CFP19"/>
    <mergeCell ref="CFQ19:CFZ19"/>
    <mergeCell ref="CCE19:CCN19"/>
    <mergeCell ref="CCO19:CCX19"/>
    <mergeCell ref="CCY19:CDH19"/>
    <mergeCell ref="CDI19:CDR19"/>
    <mergeCell ref="CDS19:CEB19"/>
    <mergeCell ref="CAG19:CAP19"/>
    <mergeCell ref="CAQ19:CAZ19"/>
    <mergeCell ref="CBA19:CBJ19"/>
    <mergeCell ref="CBK19:CBT19"/>
    <mergeCell ref="CBU19:CCD19"/>
    <mergeCell ref="BYI19:BYR19"/>
    <mergeCell ref="BYS19:BZB19"/>
    <mergeCell ref="BZC19:BZL19"/>
    <mergeCell ref="BZM19:BZV19"/>
    <mergeCell ref="BZW19:CAF19"/>
    <mergeCell ref="BWK19:BWT19"/>
    <mergeCell ref="BWU19:BXD19"/>
    <mergeCell ref="BXE19:BXN19"/>
    <mergeCell ref="BXO19:BXX19"/>
    <mergeCell ref="BXY19:BYH19"/>
    <mergeCell ref="BUM19:BUV19"/>
    <mergeCell ref="BUW19:BVF19"/>
    <mergeCell ref="BVG19:BVP19"/>
    <mergeCell ref="BVQ19:BVZ19"/>
    <mergeCell ref="BWA19:BWJ19"/>
    <mergeCell ref="CTM19:CTV19"/>
    <mergeCell ref="CTW19:CUF19"/>
    <mergeCell ref="CUG19:CUP19"/>
    <mergeCell ref="CUQ19:CUZ19"/>
    <mergeCell ref="CVA19:CVJ19"/>
    <mergeCell ref="CRO19:CRX19"/>
    <mergeCell ref="CRY19:CSH19"/>
    <mergeCell ref="CSI19:CSR19"/>
    <mergeCell ref="CSS19:CTB19"/>
    <mergeCell ref="CTC19:CTL19"/>
    <mergeCell ref="CPQ19:CPZ19"/>
    <mergeCell ref="CQA19:CQJ19"/>
    <mergeCell ref="CQK19:CQT19"/>
    <mergeCell ref="CQU19:CRD19"/>
    <mergeCell ref="CRE19:CRN19"/>
    <mergeCell ref="CNS19:COB19"/>
    <mergeCell ref="COC19:COL19"/>
    <mergeCell ref="COM19:COV19"/>
    <mergeCell ref="COW19:CPF19"/>
    <mergeCell ref="CPG19:CPP19"/>
    <mergeCell ref="CLU19:CMD19"/>
    <mergeCell ref="CME19:CMN19"/>
    <mergeCell ref="CMO19:CMX19"/>
    <mergeCell ref="CMY19:CNH19"/>
    <mergeCell ref="CNI19:CNR19"/>
    <mergeCell ref="CJW19:CKF19"/>
    <mergeCell ref="CKG19:CKP19"/>
    <mergeCell ref="CKQ19:CKZ19"/>
    <mergeCell ref="CLA19:CLJ19"/>
    <mergeCell ref="CLK19:CLT19"/>
    <mergeCell ref="CHY19:CIH19"/>
    <mergeCell ref="CII19:CIR19"/>
    <mergeCell ref="CIS19:CJB19"/>
    <mergeCell ref="CJC19:CJL19"/>
    <mergeCell ref="CJM19:CJV19"/>
    <mergeCell ref="DGY19:DHH19"/>
    <mergeCell ref="DHI19:DHR19"/>
    <mergeCell ref="DHS19:DIB19"/>
    <mergeCell ref="DIC19:DIL19"/>
    <mergeCell ref="DIM19:DIV19"/>
    <mergeCell ref="DFA19:DFJ19"/>
    <mergeCell ref="DFK19:DFT19"/>
    <mergeCell ref="DFU19:DGD19"/>
    <mergeCell ref="DGE19:DGN19"/>
    <mergeCell ref="DGO19:DGX19"/>
    <mergeCell ref="DDC19:DDL19"/>
    <mergeCell ref="DDM19:DDV19"/>
    <mergeCell ref="DDW19:DEF19"/>
    <mergeCell ref="DEG19:DEP19"/>
    <mergeCell ref="DEQ19:DEZ19"/>
    <mergeCell ref="DBE19:DBN19"/>
    <mergeCell ref="DBO19:DBX19"/>
    <mergeCell ref="DBY19:DCH19"/>
    <mergeCell ref="DCI19:DCR19"/>
    <mergeCell ref="DCS19:DDB19"/>
    <mergeCell ref="CZG19:CZP19"/>
    <mergeCell ref="CZQ19:CZZ19"/>
    <mergeCell ref="DAA19:DAJ19"/>
    <mergeCell ref="DAK19:DAT19"/>
    <mergeCell ref="DAU19:DBD19"/>
    <mergeCell ref="CXI19:CXR19"/>
    <mergeCell ref="CXS19:CYB19"/>
    <mergeCell ref="CYC19:CYL19"/>
    <mergeCell ref="CYM19:CYV19"/>
    <mergeCell ref="CYW19:CZF19"/>
    <mergeCell ref="CVK19:CVT19"/>
    <mergeCell ref="CVU19:CWD19"/>
    <mergeCell ref="CWE19:CWN19"/>
    <mergeCell ref="CWO19:CWX19"/>
    <mergeCell ref="CWY19:CXH19"/>
    <mergeCell ref="DUK19:DUT19"/>
    <mergeCell ref="DUU19:DVD19"/>
    <mergeCell ref="DVE19:DVN19"/>
    <mergeCell ref="DVO19:DVX19"/>
    <mergeCell ref="DVY19:DWH19"/>
    <mergeCell ref="DSM19:DSV19"/>
    <mergeCell ref="DSW19:DTF19"/>
    <mergeCell ref="DTG19:DTP19"/>
    <mergeCell ref="DTQ19:DTZ19"/>
    <mergeCell ref="DUA19:DUJ19"/>
    <mergeCell ref="DQO19:DQX19"/>
    <mergeCell ref="DQY19:DRH19"/>
    <mergeCell ref="DRI19:DRR19"/>
    <mergeCell ref="DRS19:DSB19"/>
    <mergeCell ref="DSC19:DSL19"/>
    <mergeCell ref="DOQ19:DOZ19"/>
    <mergeCell ref="DPA19:DPJ19"/>
    <mergeCell ref="DPK19:DPT19"/>
    <mergeCell ref="DPU19:DQD19"/>
    <mergeCell ref="DQE19:DQN19"/>
    <mergeCell ref="DMS19:DNB19"/>
    <mergeCell ref="DNC19:DNL19"/>
    <mergeCell ref="DNM19:DNV19"/>
    <mergeCell ref="DNW19:DOF19"/>
    <mergeCell ref="DOG19:DOP19"/>
    <mergeCell ref="DKU19:DLD19"/>
    <mergeCell ref="DLE19:DLN19"/>
    <mergeCell ref="DLO19:DLX19"/>
    <mergeCell ref="DLY19:DMH19"/>
    <mergeCell ref="DMI19:DMR19"/>
    <mergeCell ref="DIW19:DJF19"/>
    <mergeCell ref="DJG19:DJP19"/>
    <mergeCell ref="DJQ19:DJZ19"/>
    <mergeCell ref="DKA19:DKJ19"/>
    <mergeCell ref="DKK19:DKT19"/>
    <mergeCell ref="EHW19:EIF19"/>
    <mergeCell ref="EIG19:EIP19"/>
    <mergeCell ref="EIQ19:EIZ19"/>
    <mergeCell ref="EJA19:EJJ19"/>
    <mergeCell ref="EJK19:EJT19"/>
    <mergeCell ref="EFY19:EGH19"/>
    <mergeCell ref="EGI19:EGR19"/>
    <mergeCell ref="EGS19:EHB19"/>
    <mergeCell ref="EHC19:EHL19"/>
    <mergeCell ref="EHM19:EHV19"/>
    <mergeCell ref="EEA19:EEJ19"/>
    <mergeCell ref="EEK19:EET19"/>
    <mergeCell ref="EEU19:EFD19"/>
    <mergeCell ref="EFE19:EFN19"/>
    <mergeCell ref="EFO19:EFX19"/>
    <mergeCell ref="ECC19:ECL19"/>
    <mergeCell ref="ECM19:ECV19"/>
    <mergeCell ref="ECW19:EDF19"/>
    <mergeCell ref="EDG19:EDP19"/>
    <mergeCell ref="EDQ19:EDZ19"/>
    <mergeCell ref="EAE19:EAN19"/>
    <mergeCell ref="EAO19:EAX19"/>
    <mergeCell ref="EAY19:EBH19"/>
    <mergeCell ref="EBI19:EBR19"/>
    <mergeCell ref="EBS19:ECB19"/>
    <mergeCell ref="DYG19:DYP19"/>
    <mergeCell ref="DYQ19:DYZ19"/>
    <mergeCell ref="DZA19:DZJ19"/>
    <mergeCell ref="DZK19:DZT19"/>
    <mergeCell ref="DZU19:EAD19"/>
    <mergeCell ref="DWI19:DWR19"/>
    <mergeCell ref="DWS19:DXB19"/>
    <mergeCell ref="DXC19:DXL19"/>
    <mergeCell ref="DXM19:DXV19"/>
    <mergeCell ref="DXW19:DYF19"/>
    <mergeCell ref="EVI19:EVR19"/>
    <mergeCell ref="EVS19:EWB19"/>
    <mergeCell ref="EWC19:EWL19"/>
    <mergeCell ref="EWM19:EWV19"/>
    <mergeCell ref="EWW19:EXF19"/>
    <mergeCell ref="ETK19:ETT19"/>
    <mergeCell ref="ETU19:EUD19"/>
    <mergeCell ref="EUE19:EUN19"/>
    <mergeCell ref="EUO19:EUX19"/>
    <mergeCell ref="EUY19:EVH19"/>
    <mergeCell ref="ERM19:ERV19"/>
    <mergeCell ref="ERW19:ESF19"/>
    <mergeCell ref="ESG19:ESP19"/>
    <mergeCell ref="ESQ19:ESZ19"/>
    <mergeCell ref="ETA19:ETJ19"/>
    <mergeCell ref="EPO19:EPX19"/>
    <mergeCell ref="EPY19:EQH19"/>
    <mergeCell ref="EQI19:EQR19"/>
    <mergeCell ref="EQS19:ERB19"/>
    <mergeCell ref="ERC19:ERL19"/>
    <mergeCell ref="ENQ19:ENZ19"/>
    <mergeCell ref="EOA19:EOJ19"/>
    <mergeCell ref="EOK19:EOT19"/>
    <mergeCell ref="EOU19:EPD19"/>
    <mergeCell ref="EPE19:EPN19"/>
    <mergeCell ref="ELS19:EMB19"/>
    <mergeCell ref="EMC19:EML19"/>
    <mergeCell ref="EMM19:EMV19"/>
    <mergeCell ref="EMW19:ENF19"/>
    <mergeCell ref="ENG19:ENP19"/>
    <mergeCell ref="EJU19:EKD19"/>
    <mergeCell ref="EKE19:EKN19"/>
    <mergeCell ref="EKO19:EKX19"/>
    <mergeCell ref="EKY19:ELH19"/>
    <mergeCell ref="ELI19:ELR19"/>
    <mergeCell ref="FIU19:FJD19"/>
    <mergeCell ref="FJE19:FJN19"/>
    <mergeCell ref="FJO19:FJX19"/>
    <mergeCell ref="FJY19:FKH19"/>
    <mergeCell ref="FKI19:FKR19"/>
    <mergeCell ref="FGW19:FHF19"/>
    <mergeCell ref="FHG19:FHP19"/>
    <mergeCell ref="FHQ19:FHZ19"/>
    <mergeCell ref="FIA19:FIJ19"/>
    <mergeCell ref="FIK19:FIT19"/>
    <mergeCell ref="FEY19:FFH19"/>
    <mergeCell ref="FFI19:FFR19"/>
    <mergeCell ref="FFS19:FGB19"/>
    <mergeCell ref="FGC19:FGL19"/>
    <mergeCell ref="FGM19:FGV19"/>
    <mergeCell ref="FDA19:FDJ19"/>
    <mergeCell ref="FDK19:FDT19"/>
    <mergeCell ref="FDU19:FED19"/>
    <mergeCell ref="FEE19:FEN19"/>
    <mergeCell ref="FEO19:FEX19"/>
    <mergeCell ref="FBC19:FBL19"/>
    <mergeCell ref="FBM19:FBV19"/>
    <mergeCell ref="FBW19:FCF19"/>
    <mergeCell ref="FCG19:FCP19"/>
    <mergeCell ref="FCQ19:FCZ19"/>
    <mergeCell ref="EZE19:EZN19"/>
    <mergeCell ref="EZO19:EZX19"/>
    <mergeCell ref="EZY19:FAH19"/>
    <mergeCell ref="FAI19:FAR19"/>
    <mergeCell ref="FAS19:FBB19"/>
    <mergeCell ref="EXG19:EXP19"/>
    <mergeCell ref="EXQ19:EXZ19"/>
    <mergeCell ref="EYA19:EYJ19"/>
    <mergeCell ref="EYK19:EYT19"/>
    <mergeCell ref="EYU19:EZD19"/>
    <mergeCell ref="FWG19:FWP19"/>
    <mergeCell ref="FWQ19:FWZ19"/>
    <mergeCell ref="FXA19:FXJ19"/>
    <mergeCell ref="FXK19:FXT19"/>
    <mergeCell ref="FXU19:FYD19"/>
    <mergeCell ref="FUI19:FUR19"/>
    <mergeCell ref="FUS19:FVB19"/>
    <mergeCell ref="FVC19:FVL19"/>
    <mergeCell ref="FVM19:FVV19"/>
    <mergeCell ref="FVW19:FWF19"/>
    <mergeCell ref="FSK19:FST19"/>
    <mergeCell ref="FSU19:FTD19"/>
    <mergeCell ref="FTE19:FTN19"/>
    <mergeCell ref="FTO19:FTX19"/>
    <mergeCell ref="FTY19:FUH19"/>
    <mergeCell ref="FQM19:FQV19"/>
    <mergeCell ref="FQW19:FRF19"/>
    <mergeCell ref="FRG19:FRP19"/>
    <mergeCell ref="FRQ19:FRZ19"/>
    <mergeCell ref="FSA19:FSJ19"/>
    <mergeCell ref="FOO19:FOX19"/>
    <mergeCell ref="FOY19:FPH19"/>
    <mergeCell ref="FPI19:FPR19"/>
    <mergeCell ref="FPS19:FQB19"/>
    <mergeCell ref="FQC19:FQL19"/>
    <mergeCell ref="FMQ19:FMZ19"/>
    <mergeCell ref="FNA19:FNJ19"/>
    <mergeCell ref="FNK19:FNT19"/>
    <mergeCell ref="FNU19:FOD19"/>
    <mergeCell ref="FOE19:FON19"/>
    <mergeCell ref="FKS19:FLB19"/>
    <mergeCell ref="FLC19:FLL19"/>
    <mergeCell ref="FLM19:FLV19"/>
    <mergeCell ref="FLW19:FMF19"/>
    <mergeCell ref="FMG19:FMP19"/>
    <mergeCell ref="GJS19:GKB19"/>
    <mergeCell ref="GKC19:GKL19"/>
    <mergeCell ref="GKM19:GKV19"/>
    <mergeCell ref="GKW19:GLF19"/>
    <mergeCell ref="GLG19:GLP19"/>
    <mergeCell ref="GHU19:GID19"/>
    <mergeCell ref="GIE19:GIN19"/>
    <mergeCell ref="GIO19:GIX19"/>
    <mergeCell ref="GIY19:GJH19"/>
    <mergeCell ref="GJI19:GJR19"/>
    <mergeCell ref="GFW19:GGF19"/>
    <mergeCell ref="GGG19:GGP19"/>
    <mergeCell ref="GGQ19:GGZ19"/>
    <mergeCell ref="GHA19:GHJ19"/>
    <mergeCell ref="GHK19:GHT19"/>
    <mergeCell ref="GDY19:GEH19"/>
    <mergeCell ref="GEI19:GER19"/>
    <mergeCell ref="GES19:GFB19"/>
    <mergeCell ref="GFC19:GFL19"/>
    <mergeCell ref="GFM19:GFV19"/>
    <mergeCell ref="GCA19:GCJ19"/>
    <mergeCell ref="GCK19:GCT19"/>
    <mergeCell ref="GCU19:GDD19"/>
    <mergeCell ref="GDE19:GDN19"/>
    <mergeCell ref="GDO19:GDX19"/>
    <mergeCell ref="GAC19:GAL19"/>
    <mergeCell ref="GAM19:GAV19"/>
    <mergeCell ref="GAW19:GBF19"/>
    <mergeCell ref="GBG19:GBP19"/>
    <mergeCell ref="GBQ19:GBZ19"/>
    <mergeCell ref="FYE19:FYN19"/>
    <mergeCell ref="FYO19:FYX19"/>
    <mergeCell ref="FYY19:FZH19"/>
    <mergeCell ref="FZI19:FZR19"/>
    <mergeCell ref="FZS19:GAB19"/>
    <mergeCell ref="GXE19:GXN19"/>
    <mergeCell ref="GXO19:GXX19"/>
    <mergeCell ref="GXY19:GYH19"/>
    <mergeCell ref="GYI19:GYR19"/>
    <mergeCell ref="GYS19:GZB19"/>
    <mergeCell ref="GVG19:GVP19"/>
    <mergeCell ref="GVQ19:GVZ19"/>
    <mergeCell ref="GWA19:GWJ19"/>
    <mergeCell ref="GWK19:GWT19"/>
    <mergeCell ref="GWU19:GXD19"/>
    <mergeCell ref="GTI19:GTR19"/>
    <mergeCell ref="GTS19:GUB19"/>
    <mergeCell ref="GUC19:GUL19"/>
    <mergeCell ref="GUM19:GUV19"/>
    <mergeCell ref="GUW19:GVF19"/>
    <mergeCell ref="GRK19:GRT19"/>
    <mergeCell ref="GRU19:GSD19"/>
    <mergeCell ref="GSE19:GSN19"/>
    <mergeCell ref="GSO19:GSX19"/>
    <mergeCell ref="GSY19:GTH19"/>
    <mergeCell ref="GPM19:GPV19"/>
    <mergeCell ref="GPW19:GQF19"/>
    <mergeCell ref="GQG19:GQP19"/>
    <mergeCell ref="GQQ19:GQZ19"/>
    <mergeCell ref="GRA19:GRJ19"/>
    <mergeCell ref="GNO19:GNX19"/>
    <mergeCell ref="GNY19:GOH19"/>
    <mergeCell ref="GOI19:GOR19"/>
    <mergeCell ref="GOS19:GPB19"/>
    <mergeCell ref="GPC19:GPL19"/>
    <mergeCell ref="GLQ19:GLZ19"/>
    <mergeCell ref="GMA19:GMJ19"/>
    <mergeCell ref="GMK19:GMT19"/>
    <mergeCell ref="GMU19:GND19"/>
    <mergeCell ref="GNE19:GNN19"/>
    <mergeCell ref="HKQ19:HKZ19"/>
    <mergeCell ref="HLA19:HLJ19"/>
    <mergeCell ref="HLK19:HLT19"/>
    <mergeCell ref="HLU19:HMD19"/>
    <mergeCell ref="HME19:HMN19"/>
    <mergeCell ref="HIS19:HJB19"/>
    <mergeCell ref="HJC19:HJL19"/>
    <mergeCell ref="HJM19:HJV19"/>
    <mergeCell ref="HJW19:HKF19"/>
    <mergeCell ref="HKG19:HKP19"/>
    <mergeCell ref="HGU19:HHD19"/>
    <mergeCell ref="HHE19:HHN19"/>
    <mergeCell ref="HHO19:HHX19"/>
    <mergeCell ref="HHY19:HIH19"/>
    <mergeCell ref="HII19:HIR19"/>
    <mergeCell ref="HEW19:HFF19"/>
    <mergeCell ref="HFG19:HFP19"/>
    <mergeCell ref="HFQ19:HFZ19"/>
    <mergeCell ref="HGA19:HGJ19"/>
    <mergeCell ref="HGK19:HGT19"/>
    <mergeCell ref="HCY19:HDH19"/>
    <mergeCell ref="HDI19:HDR19"/>
    <mergeCell ref="HDS19:HEB19"/>
    <mergeCell ref="HEC19:HEL19"/>
    <mergeCell ref="HEM19:HEV19"/>
    <mergeCell ref="HBA19:HBJ19"/>
    <mergeCell ref="HBK19:HBT19"/>
    <mergeCell ref="HBU19:HCD19"/>
    <mergeCell ref="HCE19:HCN19"/>
    <mergeCell ref="HCO19:HCX19"/>
    <mergeCell ref="GZC19:GZL19"/>
    <mergeCell ref="GZM19:GZV19"/>
    <mergeCell ref="GZW19:HAF19"/>
    <mergeCell ref="HAG19:HAP19"/>
    <mergeCell ref="HAQ19:HAZ19"/>
    <mergeCell ref="HYC19:HYL19"/>
    <mergeCell ref="HYM19:HYV19"/>
    <mergeCell ref="HYW19:HZF19"/>
    <mergeCell ref="HZG19:HZP19"/>
    <mergeCell ref="HZQ19:HZZ19"/>
    <mergeCell ref="HWE19:HWN19"/>
    <mergeCell ref="HWO19:HWX19"/>
    <mergeCell ref="HWY19:HXH19"/>
    <mergeCell ref="HXI19:HXR19"/>
    <mergeCell ref="HXS19:HYB19"/>
    <mergeCell ref="HUG19:HUP19"/>
    <mergeCell ref="HUQ19:HUZ19"/>
    <mergeCell ref="HVA19:HVJ19"/>
    <mergeCell ref="HVK19:HVT19"/>
    <mergeCell ref="HVU19:HWD19"/>
    <mergeCell ref="HSI19:HSR19"/>
    <mergeCell ref="HSS19:HTB19"/>
    <mergeCell ref="HTC19:HTL19"/>
    <mergeCell ref="HTM19:HTV19"/>
    <mergeCell ref="HTW19:HUF19"/>
    <mergeCell ref="HQK19:HQT19"/>
    <mergeCell ref="HQU19:HRD19"/>
    <mergeCell ref="HRE19:HRN19"/>
    <mergeCell ref="HRO19:HRX19"/>
    <mergeCell ref="HRY19:HSH19"/>
    <mergeCell ref="HOM19:HOV19"/>
    <mergeCell ref="HOW19:HPF19"/>
    <mergeCell ref="HPG19:HPP19"/>
    <mergeCell ref="HPQ19:HPZ19"/>
    <mergeCell ref="HQA19:HQJ19"/>
    <mergeCell ref="HMO19:HMX19"/>
    <mergeCell ref="HMY19:HNH19"/>
    <mergeCell ref="HNI19:HNR19"/>
    <mergeCell ref="HNS19:HOB19"/>
    <mergeCell ref="HOC19:HOL19"/>
    <mergeCell ref="ILO19:ILX19"/>
    <mergeCell ref="ILY19:IMH19"/>
    <mergeCell ref="IMI19:IMR19"/>
    <mergeCell ref="IMS19:INB19"/>
    <mergeCell ref="INC19:INL19"/>
    <mergeCell ref="IJQ19:IJZ19"/>
    <mergeCell ref="IKA19:IKJ19"/>
    <mergeCell ref="IKK19:IKT19"/>
    <mergeCell ref="IKU19:ILD19"/>
    <mergeCell ref="ILE19:ILN19"/>
    <mergeCell ref="IHS19:IIB19"/>
    <mergeCell ref="IIC19:IIL19"/>
    <mergeCell ref="IIM19:IIV19"/>
    <mergeCell ref="IIW19:IJF19"/>
    <mergeCell ref="IJG19:IJP19"/>
    <mergeCell ref="IFU19:IGD19"/>
    <mergeCell ref="IGE19:IGN19"/>
    <mergeCell ref="IGO19:IGX19"/>
    <mergeCell ref="IGY19:IHH19"/>
    <mergeCell ref="IHI19:IHR19"/>
    <mergeCell ref="IDW19:IEF19"/>
    <mergeCell ref="IEG19:IEP19"/>
    <mergeCell ref="IEQ19:IEZ19"/>
    <mergeCell ref="IFA19:IFJ19"/>
    <mergeCell ref="IFK19:IFT19"/>
    <mergeCell ref="IBY19:ICH19"/>
    <mergeCell ref="ICI19:ICR19"/>
    <mergeCell ref="ICS19:IDB19"/>
    <mergeCell ref="IDC19:IDL19"/>
    <mergeCell ref="IDM19:IDV19"/>
    <mergeCell ref="IAA19:IAJ19"/>
    <mergeCell ref="IAK19:IAT19"/>
    <mergeCell ref="IAU19:IBD19"/>
    <mergeCell ref="IBE19:IBN19"/>
    <mergeCell ref="IBO19:IBX19"/>
    <mergeCell ref="IZA19:IZJ19"/>
    <mergeCell ref="IZK19:IZT19"/>
    <mergeCell ref="IZU19:JAD19"/>
    <mergeCell ref="JAE19:JAN19"/>
    <mergeCell ref="JAO19:JAX19"/>
    <mergeCell ref="IXC19:IXL19"/>
    <mergeCell ref="IXM19:IXV19"/>
    <mergeCell ref="IXW19:IYF19"/>
    <mergeCell ref="IYG19:IYP19"/>
    <mergeCell ref="IYQ19:IYZ19"/>
    <mergeCell ref="IVE19:IVN19"/>
    <mergeCell ref="IVO19:IVX19"/>
    <mergeCell ref="IVY19:IWH19"/>
    <mergeCell ref="IWI19:IWR19"/>
    <mergeCell ref="IWS19:IXB19"/>
    <mergeCell ref="ITG19:ITP19"/>
    <mergeCell ref="ITQ19:ITZ19"/>
    <mergeCell ref="IUA19:IUJ19"/>
    <mergeCell ref="IUK19:IUT19"/>
    <mergeCell ref="IUU19:IVD19"/>
    <mergeCell ref="IRI19:IRR19"/>
    <mergeCell ref="IRS19:ISB19"/>
    <mergeCell ref="ISC19:ISL19"/>
    <mergeCell ref="ISM19:ISV19"/>
    <mergeCell ref="ISW19:ITF19"/>
    <mergeCell ref="IPK19:IPT19"/>
    <mergeCell ref="IPU19:IQD19"/>
    <mergeCell ref="IQE19:IQN19"/>
    <mergeCell ref="IQO19:IQX19"/>
    <mergeCell ref="IQY19:IRH19"/>
    <mergeCell ref="INM19:INV19"/>
    <mergeCell ref="INW19:IOF19"/>
    <mergeCell ref="IOG19:IOP19"/>
    <mergeCell ref="IOQ19:IOZ19"/>
    <mergeCell ref="IPA19:IPJ19"/>
    <mergeCell ref="JMM19:JMV19"/>
    <mergeCell ref="JMW19:JNF19"/>
    <mergeCell ref="JNG19:JNP19"/>
    <mergeCell ref="JNQ19:JNZ19"/>
    <mergeCell ref="JOA19:JOJ19"/>
    <mergeCell ref="JKO19:JKX19"/>
    <mergeCell ref="JKY19:JLH19"/>
    <mergeCell ref="JLI19:JLR19"/>
    <mergeCell ref="JLS19:JMB19"/>
    <mergeCell ref="JMC19:JML19"/>
    <mergeCell ref="JIQ19:JIZ19"/>
    <mergeCell ref="JJA19:JJJ19"/>
    <mergeCell ref="JJK19:JJT19"/>
    <mergeCell ref="JJU19:JKD19"/>
    <mergeCell ref="JKE19:JKN19"/>
    <mergeCell ref="JGS19:JHB19"/>
    <mergeCell ref="JHC19:JHL19"/>
    <mergeCell ref="JHM19:JHV19"/>
    <mergeCell ref="JHW19:JIF19"/>
    <mergeCell ref="JIG19:JIP19"/>
    <mergeCell ref="JEU19:JFD19"/>
    <mergeCell ref="JFE19:JFN19"/>
    <mergeCell ref="JFO19:JFX19"/>
    <mergeCell ref="JFY19:JGH19"/>
    <mergeCell ref="JGI19:JGR19"/>
    <mergeCell ref="JCW19:JDF19"/>
    <mergeCell ref="JDG19:JDP19"/>
    <mergeCell ref="JDQ19:JDZ19"/>
    <mergeCell ref="JEA19:JEJ19"/>
    <mergeCell ref="JEK19:JET19"/>
    <mergeCell ref="JAY19:JBH19"/>
    <mergeCell ref="JBI19:JBR19"/>
    <mergeCell ref="JBS19:JCB19"/>
    <mergeCell ref="JCC19:JCL19"/>
    <mergeCell ref="JCM19:JCV19"/>
    <mergeCell ref="JZY19:KAH19"/>
    <mergeCell ref="KAI19:KAR19"/>
    <mergeCell ref="KAS19:KBB19"/>
    <mergeCell ref="KBC19:KBL19"/>
    <mergeCell ref="KBM19:KBV19"/>
    <mergeCell ref="JYA19:JYJ19"/>
    <mergeCell ref="JYK19:JYT19"/>
    <mergeCell ref="JYU19:JZD19"/>
    <mergeCell ref="JZE19:JZN19"/>
    <mergeCell ref="JZO19:JZX19"/>
    <mergeCell ref="JWC19:JWL19"/>
    <mergeCell ref="JWM19:JWV19"/>
    <mergeCell ref="JWW19:JXF19"/>
    <mergeCell ref="JXG19:JXP19"/>
    <mergeCell ref="JXQ19:JXZ19"/>
    <mergeCell ref="JUE19:JUN19"/>
    <mergeCell ref="JUO19:JUX19"/>
    <mergeCell ref="JUY19:JVH19"/>
    <mergeCell ref="JVI19:JVR19"/>
    <mergeCell ref="JVS19:JWB19"/>
    <mergeCell ref="JSG19:JSP19"/>
    <mergeCell ref="JSQ19:JSZ19"/>
    <mergeCell ref="JTA19:JTJ19"/>
    <mergeCell ref="JTK19:JTT19"/>
    <mergeCell ref="JTU19:JUD19"/>
    <mergeCell ref="JQI19:JQR19"/>
    <mergeCell ref="JQS19:JRB19"/>
    <mergeCell ref="JRC19:JRL19"/>
    <mergeCell ref="JRM19:JRV19"/>
    <mergeCell ref="JRW19:JSF19"/>
    <mergeCell ref="JOK19:JOT19"/>
    <mergeCell ref="JOU19:JPD19"/>
    <mergeCell ref="JPE19:JPN19"/>
    <mergeCell ref="JPO19:JPX19"/>
    <mergeCell ref="JPY19:JQH19"/>
    <mergeCell ref="KNK19:KNT19"/>
    <mergeCell ref="KNU19:KOD19"/>
    <mergeCell ref="KOE19:KON19"/>
    <mergeCell ref="KOO19:KOX19"/>
    <mergeCell ref="KOY19:KPH19"/>
    <mergeCell ref="KLM19:KLV19"/>
    <mergeCell ref="KLW19:KMF19"/>
    <mergeCell ref="KMG19:KMP19"/>
    <mergeCell ref="KMQ19:KMZ19"/>
    <mergeCell ref="KNA19:KNJ19"/>
    <mergeCell ref="KJO19:KJX19"/>
    <mergeCell ref="KJY19:KKH19"/>
    <mergeCell ref="KKI19:KKR19"/>
    <mergeCell ref="KKS19:KLB19"/>
    <mergeCell ref="KLC19:KLL19"/>
    <mergeCell ref="KHQ19:KHZ19"/>
    <mergeCell ref="KIA19:KIJ19"/>
    <mergeCell ref="KIK19:KIT19"/>
    <mergeCell ref="KIU19:KJD19"/>
    <mergeCell ref="KJE19:KJN19"/>
    <mergeCell ref="KFS19:KGB19"/>
    <mergeCell ref="KGC19:KGL19"/>
    <mergeCell ref="KGM19:KGV19"/>
    <mergeCell ref="KGW19:KHF19"/>
    <mergeCell ref="KHG19:KHP19"/>
    <mergeCell ref="KDU19:KED19"/>
    <mergeCell ref="KEE19:KEN19"/>
    <mergeCell ref="KEO19:KEX19"/>
    <mergeCell ref="KEY19:KFH19"/>
    <mergeCell ref="KFI19:KFR19"/>
    <mergeCell ref="KBW19:KCF19"/>
    <mergeCell ref="KCG19:KCP19"/>
    <mergeCell ref="KCQ19:KCZ19"/>
    <mergeCell ref="KDA19:KDJ19"/>
    <mergeCell ref="KDK19:KDT19"/>
    <mergeCell ref="LAW19:LBF19"/>
    <mergeCell ref="LBG19:LBP19"/>
    <mergeCell ref="LBQ19:LBZ19"/>
    <mergeCell ref="LCA19:LCJ19"/>
    <mergeCell ref="LCK19:LCT19"/>
    <mergeCell ref="KYY19:KZH19"/>
    <mergeCell ref="KZI19:KZR19"/>
    <mergeCell ref="KZS19:LAB19"/>
    <mergeCell ref="LAC19:LAL19"/>
    <mergeCell ref="LAM19:LAV19"/>
    <mergeCell ref="KXA19:KXJ19"/>
    <mergeCell ref="KXK19:KXT19"/>
    <mergeCell ref="KXU19:KYD19"/>
    <mergeCell ref="KYE19:KYN19"/>
    <mergeCell ref="KYO19:KYX19"/>
    <mergeCell ref="KVC19:KVL19"/>
    <mergeCell ref="KVM19:KVV19"/>
    <mergeCell ref="KVW19:KWF19"/>
    <mergeCell ref="KWG19:KWP19"/>
    <mergeCell ref="KWQ19:KWZ19"/>
    <mergeCell ref="KTE19:KTN19"/>
    <mergeCell ref="KTO19:KTX19"/>
    <mergeCell ref="KTY19:KUH19"/>
    <mergeCell ref="KUI19:KUR19"/>
    <mergeCell ref="KUS19:KVB19"/>
    <mergeCell ref="KRG19:KRP19"/>
    <mergeCell ref="KRQ19:KRZ19"/>
    <mergeCell ref="KSA19:KSJ19"/>
    <mergeCell ref="KSK19:KST19"/>
    <mergeCell ref="KSU19:KTD19"/>
    <mergeCell ref="KPI19:KPR19"/>
    <mergeCell ref="KPS19:KQB19"/>
    <mergeCell ref="KQC19:KQL19"/>
    <mergeCell ref="KQM19:KQV19"/>
    <mergeCell ref="KQW19:KRF19"/>
    <mergeCell ref="LOI19:LOR19"/>
    <mergeCell ref="LOS19:LPB19"/>
    <mergeCell ref="LPC19:LPL19"/>
    <mergeCell ref="LPM19:LPV19"/>
    <mergeCell ref="LPW19:LQF19"/>
    <mergeCell ref="LMK19:LMT19"/>
    <mergeCell ref="LMU19:LND19"/>
    <mergeCell ref="LNE19:LNN19"/>
    <mergeCell ref="LNO19:LNX19"/>
    <mergeCell ref="LNY19:LOH19"/>
    <mergeCell ref="LKM19:LKV19"/>
    <mergeCell ref="LKW19:LLF19"/>
    <mergeCell ref="LLG19:LLP19"/>
    <mergeCell ref="LLQ19:LLZ19"/>
    <mergeCell ref="LMA19:LMJ19"/>
    <mergeCell ref="LIO19:LIX19"/>
    <mergeCell ref="LIY19:LJH19"/>
    <mergeCell ref="LJI19:LJR19"/>
    <mergeCell ref="LJS19:LKB19"/>
    <mergeCell ref="LKC19:LKL19"/>
    <mergeCell ref="LGQ19:LGZ19"/>
    <mergeCell ref="LHA19:LHJ19"/>
    <mergeCell ref="LHK19:LHT19"/>
    <mergeCell ref="LHU19:LID19"/>
    <mergeCell ref="LIE19:LIN19"/>
    <mergeCell ref="LES19:LFB19"/>
    <mergeCell ref="LFC19:LFL19"/>
    <mergeCell ref="LFM19:LFV19"/>
    <mergeCell ref="LFW19:LGF19"/>
    <mergeCell ref="LGG19:LGP19"/>
    <mergeCell ref="LCU19:LDD19"/>
    <mergeCell ref="LDE19:LDN19"/>
    <mergeCell ref="LDO19:LDX19"/>
    <mergeCell ref="LDY19:LEH19"/>
    <mergeCell ref="LEI19:LER19"/>
    <mergeCell ref="MBU19:MCD19"/>
    <mergeCell ref="MCE19:MCN19"/>
    <mergeCell ref="MCO19:MCX19"/>
    <mergeCell ref="MCY19:MDH19"/>
    <mergeCell ref="MDI19:MDR19"/>
    <mergeCell ref="LZW19:MAF19"/>
    <mergeCell ref="MAG19:MAP19"/>
    <mergeCell ref="MAQ19:MAZ19"/>
    <mergeCell ref="MBA19:MBJ19"/>
    <mergeCell ref="MBK19:MBT19"/>
    <mergeCell ref="LXY19:LYH19"/>
    <mergeCell ref="LYI19:LYR19"/>
    <mergeCell ref="LYS19:LZB19"/>
    <mergeCell ref="LZC19:LZL19"/>
    <mergeCell ref="LZM19:LZV19"/>
    <mergeCell ref="LWA19:LWJ19"/>
    <mergeCell ref="LWK19:LWT19"/>
    <mergeCell ref="LWU19:LXD19"/>
    <mergeCell ref="LXE19:LXN19"/>
    <mergeCell ref="LXO19:LXX19"/>
    <mergeCell ref="LUC19:LUL19"/>
    <mergeCell ref="LUM19:LUV19"/>
    <mergeCell ref="LUW19:LVF19"/>
    <mergeCell ref="LVG19:LVP19"/>
    <mergeCell ref="LVQ19:LVZ19"/>
    <mergeCell ref="LSE19:LSN19"/>
    <mergeCell ref="LSO19:LSX19"/>
    <mergeCell ref="LSY19:LTH19"/>
    <mergeCell ref="LTI19:LTR19"/>
    <mergeCell ref="LTS19:LUB19"/>
    <mergeCell ref="LQG19:LQP19"/>
    <mergeCell ref="LQQ19:LQZ19"/>
    <mergeCell ref="LRA19:LRJ19"/>
    <mergeCell ref="LRK19:LRT19"/>
    <mergeCell ref="LRU19:LSD19"/>
    <mergeCell ref="MPG19:MPP19"/>
    <mergeCell ref="MPQ19:MPZ19"/>
    <mergeCell ref="MQA19:MQJ19"/>
    <mergeCell ref="MQK19:MQT19"/>
    <mergeCell ref="MQU19:MRD19"/>
    <mergeCell ref="MNI19:MNR19"/>
    <mergeCell ref="MNS19:MOB19"/>
    <mergeCell ref="MOC19:MOL19"/>
    <mergeCell ref="MOM19:MOV19"/>
    <mergeCell ref="MOW19:MPF19"/>
    <mergeCell ref="MLK19:MLT19"/>
    <mergeCell ref="MLU19:MMD19"/>
    <mergeCell ref="MME19:MMN19"/>
    <mergeCell ref="MMO19:MMX19"/>
    <mergeCell ref="MMY19:MNH19"/>
    <mergeCell ref="MJM19:MJV19"/>
    <mergeCell ref="MJW19:MKF19"/>
    <mergeCell ref="MKG19:MKP19"/>
    <mergeCell ref="MKQ19:MKZ19"/>
    <mergeCell ref="MLA19:MLJ19"/>
    <mergeCell ref="MHO19:MHX19"/>
    <mergeCell ref="MHY19:MIH19"/>
    <mergeCell ref="MII19:MIR19"/>
    <mergeCell ref="MIS19:MJB19"/>
    <mergeCell ref="MJC19:MJL19"/>
    <mergeCell ref="MFQ19:MFZ19"/>
    <mergeCell ref="MGA19:MGJ19"/>
    <mergeCell ref="MGK19:MGT19"/>
    <mergeCell ref="MGU19:MHD19"/>
    <mergeCell ref="MHE19:MHN19"/>
    <mergeCell ref="MDS19:MEB19"/>
    <mergeCell ref="MEC19:MEL19"/>
    <mergeCell ref="MEM19:MEV19"/>
    <mergeCell ref="MEW19:MFF19"/>
    <mergeCell ref="MFG19:MFP19"/>
    <mergeCell ref="NCS19:NDB19"/>
    <mergeCell ref="NDC19:NDL19"/>
    <mergeCell ref="NDM19:NDV19"/>
    <mergeCell ref="NDW19:NEF19"/>
    <mergeCell ref="NEG19:NEP19"/>
    <mergeCell ref="NAU19:NBD19"/>
    <mergeCell ref="NBE19:NBN19"/>
    <mergeCell ref="NBO19:NBX19"/>
    <mergeCell ref="NBY19:NCH19"/>
    <mergeCell ref="NCI19:NCR19"/>
    <mergeCell ref="MYW19:MZF19"/>
    <mergeCell ref="MZG19:MZP19"/>
    <mergeCell ref="MZQ19:MZZ19"/>
    <mergeCell ref="NAA19:NAJ19"/>
    <mergeCell ref="NAK19:NAT19"/>
    <mergeCell ref="MWY19:MXH19"/>
    <mergeCell ref="MXI19:MXR19"/>
    <mergeCell ref="MXS19:MYB19"/>
    <mergeCell ref="MYC19:MYL19"/>
    <mergeCell ref="MYM19:MYV19"/>
    <mergeCell ref="MVA19:MVJ19"/>
    <mergeCell ref="MVK19:MVT19"/>
    <mergeCell ref="MVU19:MWD19"/>
    <mergeCell ref="MWE19:MWN19"/>
    <mergeCell ref="MWO19:MWX19"/>
    <mergeCell ref="MTC19:MTL19"/>
    <mergeCell ref="MTM19:MTV19"/>
    <mergeCell ref="MTW19:MUF19"/>
    <mergeCell ref="MUG19:MUP19"/>
    <mergeCell ref="MUQ19:MUZ19"/>
    <mergeCell ref="MRE19:MRN19"/>
    <mergeCell ref="MRO19:MRX19"/>
    <mergeCell ref="MRY19:MSH19"/>
    <mergeCell ref="MSI19:MSR19"/>
    <mergeCell ref="MSS19:MTB19"/>
    <mergeCell ref="NQE19:NQN19"/>
    <mergeCell ref="NQO19:NQX19"/>
    <mergeCell ref="NQY19:NRH19"/>
    <mergeCell ref="NRI19:NRR19"/>
    <mergeCell ref="NRS19:NSB19"/>
    <mergeCell ref="NOG19:NOP19"/>
    <mergeCell ref="NOQ19:NOZ19"/>
    <mergeCell ref="NPA19:NPJ19"/>
    <mergeCell ref="NPK19:NPT19"/>
    <mergeCell ref="NPU19:NQD19"/>
    <mergeCell ref="NMI19:NMR19"/>
    <mergeCell ref="NMS19:NNB19"/>
    <mergeCell ref="NNC19:NNL19"/>
    <mergeCell ref="NNM19:NNV19"/>
    <mergeCell ref="NNW19:NOF19"/>
    <mergeCell ref="NKK19:NKT19"/>
    <mergeCell ref="NKU19:NLD19"/>
    <mergeCell ref="NLE19:NLN19"/>
    <mergeCell ref="NLO19:NLX19"/>
    <mergeCell ref="NLY19:NMH19"/>
    <mergeCell ref="NIM19:NIV19"/>
    <mergeCell ref="NIW19:NJF19"/>
    <mergeCell ref="NJG19:NJP19"/>
    <mergeCell ref="NJQ19:NJZ19"/>
    <mergeCell ref="NKA19:NKJ19"/>
    <mergeCell ref="NGO19:NGX19"/>
    <mergeCell ref="NGY19:NHH19"/>
    <mergeCell ref="NHI19:NHR19"/>
    <mergeCell ref="NHS19:NIB19"/>
    <mergeCell ref="NIC19:NIL19"/>
    <mergeCell ref="NEQ19:NEZ19"/>
    <mergeCell ref="NFA19:NFJ19"/>
    <mergeCell ref="NFK19:NFT19"/>
    <mergeCell ref="NFU19:NGD19"/>
    <mergeCell ref="NGE19:NGN19"/>
    <mergeCell ref="ODQ19:ODZ19"/>
    <mergeCell ref="OEA19:OEJ19"/>
    <mergeCell ref="OEK19:OET19"/>
    <mergeCell ref="OEU19:OFD19"/>
    <mergeCell ref="OFE19:OFN19"/>
    <mergeCell ref="OBS19:OCB19"/>
    <mergeCell ref="OCC19:OCL19"/>
    <mergeCell ref="OCM19:OCV19"/>
    <mergeCell ref="OCW19:ODF19"/>
    <mergeCell ref="ODG19:ODP19"/>
    <mergeCell ref="NZU19:OAD19"/>
    <mergeCell ref="OAE19:OAN19"/>
    <mergeCell ref="OAO19:OAX19"/>
    <mergeCell ref="OAY19:OBH19"/>
    <mergeCell ref="OBI19:OBR19"/>
    <mergeCell ref="NXW19:NYF19"/>
    <mergeCell ref="NYG19:NYP19"/>
    <mergeCell ref="NYQ19:NYZ19"/>
    <mergeCell ref="NZA19:NZJ19"/>
    <mergeCell ref="NZK19:NZT19"/>
    <mergeCell ref="NVY19:NWH19"/>
    <mergeCell ref="NWI19:NWR19"/>
    <mergeCell ref="NWS19:NXB19"/>
    <mergeCell ref="NXC19:NXL19"/>
    <mergeCell ref="NXM19:NXV19"/>
    <mergeCell ref="NUA19:NUJ19"/>
    <mergeCell ref="NUK19:NUT19"/>
    <mergeCell ref="NUU19:NVD19"/>
    <mergeCell ref="NVE19:NVN19"/>
    <mergeCell ref="NVO19:NVX19"/>
    <mergeCell ref="NSC19:NSL19"/>
    <mergeCell ref="NSM19:NSV19"/>
    <mergeCell ref="NSW19:NTF19"/>
    <mergeCell ref="NTG19:NTP19"/>
    <mergeCell ref="NTQ19:NTZ19"/>
    <mergeCell ref="ORC19:ORL19"/>
    <mergeCell ref="ORM19:ORV19"/>
    <mergeCell ref="ORW19:OSF19"/>
    <mergeCell ref="OSG19:OSP19"/>
    <mergeCell ref="OSQ19:OSZ19"/>
    <mergeCell ref="OPE19:OPN19"/>
    <mergeCell ref="OPO19:OPX19"/>
    <mergeCell ref="OPY19:OQH19"/>
    <mergeCell ref="OQI19:OQR19"/>
    <mergeCell ref="OQS19:ORB19"/>
    <mergeCell ref="ONG19:ONP19"/>
    <mergeCell ref="ONQ19:ONZ19"/>
    <mergeCell ref="OOA19:OOJ19"/>
    <mergeCell ref="OOK19:OOT19"/>
    <mergeCell ref="OOU19:OPD19"/>
    <mergeCell ref="OLI19:OLR19"/>
    <mergeCell ref="OLS19:OMB19"/>
    <mergeCell ref="OMC19:OML19"/>
    <mergeCell ref="OMM19:OMV19"/>
    <mergeCell ref="OMW19:ONF19"/>
    <mergeCell ref="OJK19:OJT19"/>
    <mergeCell ref="OJU19:OKD19"/>
    <mergeCell ref="OKE19:OKN19"/>
    <mergeCell ref="OKO19:OKX19"/>
    <mergeCell ref="OKY19:OLH19"/>
    <mergeCell ref="OHM19:OHV19"/>
    <mergeCell ref="OHW19:OIF19"/>
    <mergeCell ref="OIG19:OIP19"/>
    <mergeCell ref="OIQ19:OIZ19"/>
    <mergeCell ref="OJA19:OJJ19"/>
    <mergeCell ref="OFO19:OFX19"/>
    <mergeCell ref="OFY19:OGH19"/>
    <mergeCell ref="OGI19:OGR19"/>
    <mergeCell ref="OGS19:OHB19"/>
    <mergeCell ref="OHC19:OHL19"/>
    <mergeCell ref="PEO19:PEX19"/>
    <mergeCell ref="PEY19:PFH19"/>
    <mergeCell ref="PFI19:PFR19"/>
    <mergeCell ref="PFS19:PGB19"/>
    <mergeCell ref="PGC19:PGL19"/>
    <mergeCell ref="PCQ19:PCZ19"/>
    <mergeCell ref="PDA19:PDJ19"/>
    <mergeCell ref="PDK19:PDT19"/>
    <mergeCell ref="PDU19:PED19"/>
    <mergeCell ref="PEE19:PEN19"/>
    <mergeCell ref="PAS19:PBB19"/>
    <mergeCell ref="PBC19:PBL19"/>
    <mergeCell ref="PBM19:PBV19"/>
    <mergeCell ref="PBW19:PCF19"/>
    <mergeCell ref="PCG19:PCP19"/>
    <mergeCell ref="OYU19:OZD19"/>
    <mergeCell ref="OZE19:OZN19"/>
    <mergeCell ref="OZO19:OZX19"/>
    <mergeCell ref="OZY19:PAH19"/>
    <mergeCell ref="PAI19:PAR19"/>
    <mergeCell ref="OWW19:OXF19"/>
    <mergeCell ref="OXG19:OXP19"/>
    <mergeCell ref="OXQ19:OXZ19"/>
    <mergeCell ref="OYA19:OYJ19"/>
    <mergeCell ref="OYK19:OYT19"/>
    <mergeCell ref="OUY19:OVH19"/>
    <mergeCell ref="OVI19:OVR19"/>
    <mergeCell ref="OVS19:OWB19"/>
    <mergeCell ref="OWC19:OWL19"/>
    <mergeCell ref="OWM19:OWV19"/>
    <mergeCell ref="OTA19:OTJ19"/>
    <mergeCell ref="OTK19:OTT19"/>
    <mergeCell ref="OTU19:OUD19"/>
    <mergeCell ref="OUE19:OUN19"/>
    <mergeCell ref="OUO19:OUX19"/>
    <mergeCell ref="PSA19:PSJ19"/>
    <mergeCell ref="PSK19:PST19"/>
    <mergeCell ref="PSU19:PTD19"/>
    <mergeCell ref="PTE19:PTN19"/>
    <mergeCell ref="PTO19:PTX19"/>
    <mergeCell ref="PQC19:PQL19"/>
    <mergeCell ref="PQM19:PQV19"/>
    <mergeCell ref="PQW19:PRF19"/>
    <mergeCell ref="PRG19:PRP19"/>
    <mergeCell ref="PRQ19:PRZ19"/>
    <mergeCell ref="POE19:PON19"/>
    <mergeCell ref="POO19:POX19"/>
    <mergeCell ref="POY19:PPH19"/>
    <mergeCell ref="PPI19:PPR19"/>
    <mergeCell ref="PPS19:PQB19"/>
    <mergeCell ref="PMG19:PMP19"/>
    <mergeCell ref="PMQ19:PMZ19"/>
    <mergeCell ref="PNA19:PNJ19"/>
    <mergeCell ref="PNK19:PNT19"/>
    <mergeCell ref="PNU19:POD19"/>
    <mergeCell ref="PKI19:PKR19"/>
    <mergeCell ref="PKS19:PLB19"/>
    <mergeCell ref="PLC19:PLL19"/>
    <mergeCell ref="PLM19:PLV19"/>
    <mergeCell ref="PLW19:PMF19"/>
    <mergeCell ref="PIK19:PIT19"/>
    <mergeCell ref="PIU19:PJD19"/>
    <mergeCell ref="PJE19:PJN19"/>
    <mergeCell ref="PJO19:PJX19"/>
    <mergeCell ref="PJY19:PKH19"/>
    <mergeCell ref="PGM19:PGV19"/>
    <mergeCell ref="PGW19:PHF19"/>
    <mergeCell ref="PHG19:PHP19"/>
    <mergeCell ref="PHQ19:PHZ19"/>
    <mergeCell ref="PIA19:PIJ19"/>
    <mergeCell ref="QFM19:QFV19"/>
    <mergeCell ref="QFW19:QGF19"/>
    <mergeCell ref="QGG19:QGP19"/>
    <mergeCell ref="QGQ19:QGZ19"/>
    <mergeCell ref="QHA19:QHJ19"/>
    <mergeCell ref="QDO19:QDX19"/>
    <mergeCell ref="QDY19:QEH19"/>
    <mergeCell ref="QEI19:QER19"/>
    <mergeCell ref="QES19:QFB19"/>
    <mergeCell ref="QFC19:QFL19"/>
    <mergeCell ref="QBQ19:QBZ19"/>
    <mergeCell ref="QCA19:QCJ19"/>
    <mergeCell ref="QCK19:QCT19"/>
    <mergeCell ref="QCU19:QDD19"/>
    <mergeCell ref="QDE19:QDN19"/>
    <mergeCell ref="PZS19:QAB19"/>
    <mergeCell ref="QAC19:QAL19"/>
    <mergeCell ref="QAM19:QAV19"/>
    <mergeCell ref="QAW19:QBF19"/>
    <mergeCell ref="QBG19:QBP19"/>
    <mergeCell ref="PXU19:PYD19"/>
    <mergeCell ref="PYE19:PYN19"/>
    <mergeCell ref="PYO19:PYX19"/>
    <mergeCell ref="PYY19:PZH19"/>
    <mergeCell ref="PZI19:PZR19"/>
    <mergeCell ref="PVW19:PWF19"/>
    <mergeCell ref="PWG19:PWP19"/>
    <mergeCell ref="PWQ19:PWZ19"/>
    <mergeCell ref="PXA19:PXJ19"/>
    <mergeCell ref="PXK19:PXT19"/>
    <mergeCell ref="PTY19:PUH19"/>
    <mergeCell ref="PUI19:PUR19"/>
    <mergeCell ref="PUS19:PVB19"/>
    <mergeCell ref="PVC19:PVL19"/>
    <mergeCell ref="PVM19:PVV19"/>
    <mergeCell ref="QSY19:QTH19"/>
    <mergeCell ref="QTI19:QTR19"/>
    <mergeCell ref="QTS19:QUB19"/>
    <mergeCell ref="QUC19:QUL19"/>
    <mergeCell ref="QUM19:QUV19"/>
    <mergeCell ref="QRA19:QRJ19"/>
    <mergeCell ref="QRK19:QRT19"/>
    <mergeCell ref="QRU19:QSD19"/>
    <mergeCell ref="QSE19:QSN19"/>
    <mergeCell ref="QSO19:QSX19"/>
    <mergeCell ref="QPC19:QPL19"/>
    <mergeCell ref="QPM19:QPV19"/>
    <mergeCell ref="QPW19:QQF19"/>
    <mergeCell ref="QQG19:QQP19"/>
    <mergeCell ref="QQQ19:QQZ19"/>
    <mergeCell ref="QNE19:QNN19"/>
    <mergeCell ref="QNO19:QNX19"/>
    <mergeCell ref="QNY19:QOH19"/>
    <mergeCell ref="QOI19:QOR19"/>
    <mergeCell ref="QOS19:QPB19"/>
    <mergeCell ref="QLG19:QLP19"/>
    <mergeCell ref="QLQ19:QLZ19"/>
    <mergeCell ref="QMA19:QMJ19"/>
    <mergeCell ref="QMK19:QMT19"/>
    <mergeCell ref="QMU19:QND19"/>
    <mergeCell ref="QJI19:QJR19"/>
    <mergeCell ref="QJS19:QKB19"/>
    <mergeCell ref="QKC19:QKL19"/>
    <mergeCell ref="QKM19:QKV19"/>
    <mergeCell ref="QKW19:QLF19"/>
    <mergeCell ref="QHK19:QHT19"/>
    <mergeCell ref="QHU19:QID19"/>
    <mergeCell ref="QIE19:QIN19"/>
    <mergeCell ref="QIO19:QIX19"/>
    <mergeCell ref="QIY19:QJH19"/>
    <mergeCell ref="RGK19:RGT19"/>
    <mergeCell ref="RGU19:RHD19"/>
    <mergeCell ref="RHE19:RHN19"/>
    <mergeCell ref="RHO19:RHX19"/>
    <mergeCell ref="RHY19:RIH19"/>
    <mergeCell ref="REM19:REV19"/>
    <mergeCell ref="REW19:RFF19"/>
    <mergeCell ref="RFG19:RFP19"/>
    <mergeCell ref="RFQ19:RFZ19"/>
    <mergeCell ref="RGA19:RGJ19"/>
    <mergeCell ref="RCO19:RCX19"/>
    <mergeCell ref="RCY19:RDH19"/>
    <mergeCell ref="RDI19:RDR19"/>
    <mergeCell ref="RDS19:REB19"/>
    <mergeCell ref="REC19:REL19"/>
    <mergeCell ref="RAQ19:RAZ19"/>
    <mergeCell ref="RBA19:RBJ19"/>
    <mergeCell ref="RBK19:RBT19"/>
    <mergeCell ref="RBU19:RCD19"/>
    <mergeCell ref="RCE19:RCN19"/>
    <mergeCell ref="QYS19:QZB19"/>
    <mergeCell ref="QZC19:QZL19"/>
    <mergeCell ref="QZM19:QZV19"/>
    <mergeCell ref="QZW19:RAF19"/>
    <mergeCell ref="RAG19:RAP19"/>
    <mergeCell ref="QWU19:QXD19"/>
    <mergeCell ref="QXE19:QXN19"/>
    <mergeCell ref="QXO19:QXX19"/>
    <mergeCell ref="QXY19:QYH19"/>
    <mergeCell ref="QYI19:QYR19"/>
    <mergeCell ref="QUW19:QVF19"/>
    <mergeCell ref="QVG19:QVP19"/>
    <mergeCell ref="QVQ19:QVZ19"/>
    <mergeCell ref="QWA19:QWJ19"/>
    <mergeCell ref="QWK19:QWT19"/>
    <mergeCell ref="RTW19:RUF19"/>
    <mergeCell ref="RUG19:RUP19"/>
    <mergeCell ref="RUQ19:RUZ19"/>
    <mergeCell ref="RVA19:RVJ19"/>
    <mergeCell ref="RVK19:RVT19"/>
    <mergeCell ref="RRY19:RSH19"/>
    <mergeCell ref="RSI19:RSR19"/>
    <mergeCell ref="RSS19:RTB19"/>
    <mergeCell ref="RTC19:RTL19"/>
    <mergeCell ref="RTM19:RTV19"/>
    <mergeCell ref="RQA19:RQJ19"/>
    <mergeCell ref="RQK19:RQT19"/>
    <mergeCell ref="RQU19:RRD19"/>
    <mergeCell ref="RRE19:RRN19"/>
    <mergeCell ref="RRO19:RRX19"/>
    <mergeCell ref="ROC19:ROL19"/>
    <mergeCell ref="ROM19:ROV19"/>
    <mergeCell ref="ROW19:RPF19"/>
    <mergeCell ref="RPG19:RPP19"/>
    <mergeCell ref="RPQ19:RPZ19"/>
    <mergeCell ref="RME19:RMN19"/>
    <mergeCell ref="RMO19:RMX19"/>
    <mergeCell ref="RMY19:RNH19"/>
    <mergeCell ref="RNI19:RNR19"/>
    <mergeCell ref="RNS19:ROB19"/>
    <mergeCell ref="RKG19:RKP19"/>
    <mergeCell ref="RKQ19:RKZ19"/>
    <mergeCell ref="RLA19:RLJ19"/>
    <mergeCell ref="RLK19:RLT19"/>
    <mergeCell ref="RLU19:RMD19"/>
    <mergeCell ref="RII19:RIR19"/>
    <mergeCell ref="RIS19:RJB19"/>
    <mergeCell ref="RJC19:RJL19"/>
    <mergeCell ref="RJM19:RJV19"/>
    <mergeCell ref="RJW19:RKF19"/>
    <mergeCell ref="SHI19:SHR19"/>
    <mergeCell ref="SHS19:SIB19"/>
    <mergeCell ref="SIC19:SIL19"/>
    <mergeCell ref="SIM19:SIV19"/>
    <mergeCell ref="SIW19:SJF19"/>
    <mergeCell ref="SFK19:SFT19"/>
    <mergeCell ref="SFU19:SGD19"/>
    <mergeCell ref="SGE19:SGN19"/>
    <mergeCell ref="SGO19:SGX19"/>
    <mergeCell ref="SGY19:SHH19"/>
    <mergeCell ref="SDM19:SDV19"/>
    <mergeCell ref="SDW19:SEF19"/>
    <mergeCell ref="SEG19:SEP19"/>
    <mergeCell ref="SEQ19:SEZ19"/>
    <mergeCell ref="SFA19:SFJ19"/>
    <mergeCell ref="SBO19:SBX19"/>
    <mergeCell ref="SBY19:SCH19"/>
    <mergeCell ref="SCI19:SCR19"/>
    <mergeCell ref="SCS19:SDB19"/>
    <mergeCell ref="SDC19:SDL19"/>
    <mergeCell ref="RZQ19:RZZ19"/>
    <mergeCell ref="SAA19:SAJ19"/>
    <mergeCell ref="SAK19:SAT19"/>
    <mergeCell ref="SAU19:SBD19"/>
    <mergeCell ref="SBE19:SBN19"/>
    <mergeCell ref="RXS19:RYB19"/>
    <mergeCell ref="RYC19:RYL19"/>
    <mergeCell ref="RYM19:RYV19"/>
    <mergeCell ref="RYW19:RZF19"/>
    <mergeCell ref="RZG19:RZP19"/>
    <mergeCell ref="RVU19:RWD19"/>
    <mergeCell ref="RWE19:RWN19"/>
    <mergeCell ref="RWO19:RWX19"/>
    <mergeCell ref="RWY19:RXH19"/>
    <mergeCell ref="RXI19:RXR19"/>
    <mergeCell ref="SUU19:SVD19"/>
    <mergeCell ref="SVE19:SVN19"/>
    <mergeCell ref="SVO19:SVX19"/>
    <mergeCell ref="SVY19:SWH19"/>
    <mergeCell ref="SWI19:SWR19"/>
    <mergeCell ref="SSW19:STF19"/>
    <mergeCell ref="STG19:STP19"/>
    <mergeCell ref="STQ19:STZ19"/>
    <mergeCell ref="SUA19:SUJ19"/>
    <mergeCell ref="SUK19:SUT19"/>
    <mergeCell ref="SQY19:SRH19"/>
    <mergeCell ref="SRI19:SRR19"/>
    <mergeCell ref="SRS19:SSB19"/>
    <mergeCell ref="SSC19:SSL19"/>
    <mergeCell ref="SSM19:SSV19"/>
    <mergeCell ref="SPA19:SPJ19"/>
    <mergeCell ref="SPK19:SPT19"/>
    <mergeCell ref="SPU19:SQD19"/>
    <mergeCell ref="SQE19:SQN19"/>
    <mergeCell ref="SQO19:SQX19"/>
    <mergeCell ref="SNC19:SNL19"/>
    <mergeCell ref="SNM19:SNV19"/>
    <mergeCell ref="SNW19:SOF19"/>
    <mergeCell ref="SOG19:SOP19"/>
    <mergeCell ref="SOQ19:SOZ19"/>
    <mergeCell ref="SLE19:SLN19"/>
    <mergeCell ref="SLO19:SLX19"/>
    <mergeCell ref="SLY19:SMH19"/>
    <mergeCell ref="SMI19:SMR19"/>
    <mergeCell ref="SMS19:SNB19"/>
    <mergeCell ref="SJG19:SJP19"/>
    <mergeCell ref="SJQ19:SJZ19"/>
    <mergeCell ref="SKA19:SKJ19"/>
    <mergeCell ref="SKK19:SKT19"/>
    <mergeCell ref="SKU19:SLD19"/>
    <mergeCell ref="TIG19:TIP19"/>
    <mergeCell ref="TIQ19:TIZ19"/>
    <mergeCell ref="TJA19:TJJ19"/>
    <mergeCell ref="TJK19:TJT19"/>
    <mergeCell ref="TJU19:TKD19"/>
    <mergeCell ref="TGI19:TGR19"/>
    <mergeCell ref="TGS19:THB19"/>
    <mergeCell ref="THC19:THL19"/>
    <mergeCell ref="THM19:THV19"/>
    <mergeCell ref="THW19:TIF19"/>
    <mergeCell ref="TEK19:TET19"/>
    <mergeCell ref="TEU19:TFD19"/>
    <mergeCell ref="TFE19:TFN19"/>
    <mergeCell ref="TFO19:TFX19"/>
    <mergeCell ref="TFY19:TGH19"/>
    <mergeCell ref="TCM19:TCV19"/>
    <mergeCell ref="TCW19:TDF19"/>
    <mergeCell ref="TDG19:TDP19"/>
    <mergeCell ref="TDQ19:TDZ19"/>
    <mergeCell ref="TEA19:TEJ19"/>
    <mergeCell ref="TAO19:TAX19"/>
    <mergeCell ref="TAY19:TBH19"/>
    <mergeCell ref="TBI19:TBR19"/>
    <mergeCell ref="TBS19:TCB19"/>
    <mergeCell ref="TCC19:TCL19"/>
    <mergeCell ref="SYQ19:SYZ19"/>
    <mergeCell ref="SZA19:SZJ19"/>
    <mergeCell ref="SZK19:SZT19"/>
    <mergeCell ref="SZU19:TAD19"/>
    <mergeCell ref="TAE19:TAN19"/>
    <mergeCell ref="SWS19:SXB19"/>
    <mergeCell ref="SXC19:SXL19"/>
    <mergeCell ref="SXM19:SXV19"/>
    <mergeCell ref="SXW19:SYF19"/>
    <mergeCell ref="SYG19:SYP19"/>
    <mergeCell ref="TVS19:TWB19"/>
    <mergeCell ref="TWC19:TWL19"/>
    <mergeCell ref="TWM19:TWV19"/>
    <mergeCell ref="TWW19:TXF19"/>
    <mergeCell ref="TXG19:TXP19"/>
    <mergeCell ref="TTU19:TUD19"/>
    <mergeCell ref="TUE19:TUN19"/>
    <mergeCell ref="TUO19:TUX19"/>
    <mergeCell ref="TUY19:TVH19"/>
    <mergeCell ref="TVI19:TVR19"/>
    <mergeCell ref="TRW19:TSF19"/>
    <mergeCell ref="TSG19:TSP19"/>
    <mergeCell ref="TSQ19:TSZ19"/>
    <mergeCell ref="TTA19:TTJ19"/>
    <mergeCell ref="TTK19:TTT19"/>
    <mergeCell ref="TPY19:TQH19"/>
    <mergeCell ref="TQI19:TQR19"/>
    <mergeCell ref="TQS19:TRB19"/>
    <mergeCell ref="TRC19:TRL19"/>
    <mergeCell ref="TRM19:TRV19"/>
    <mergeCell ref="TOA19:TOJ19"/>
    <mergeCell ref="TOK19:TOT19"/>
    <mergeCell ref="TOU19:TPD19"/>
    <mergeCell ref="TPE19:TPN19"/>
    <mergeCell ref="TPO19:TPX19"/>
    <mergeCell ref="TMC19:TML19"/>
    <mergeCell ref="TMM19:TMV19"/>
    <mergeCell ref="TMW19:TNF19"/>
    <mergeCell ref="TNG19:TNP19"/>
    <mergeCell ref="TNQ19:TNZ19"/>
    <mergeCell ref="TKE19:TKN19"/>
    <mergeCell ref="TKO19:TKX19"/>
    <mergeCell ref="TKY19:TLH19"/>
    <mergeCell ref="TLI19:TLR19"/>
    <mergeCell ref="TLS19:TMB19"/>
    <mergeCell ref="UJE19:UJN19"/>
    <mergeCell ref="UJO19:UJX19"/>
    <mergeCell ref="UJY19:UKH19"/>
    <mergeCell ref="UKI19:UKR19"/>
    <mergeCell ref="UKS19:ULB19"/>
    <mergeCell ref="UHG19:UHP19"/>
    <mergeCell ref="UHQ19:UHZ19"/>
    <mergeCell ref="UIA19:UIJ19"/>
    <mergeCell ref="UIK19:UIT19"/>
    <mergeCell ref="UIU19:UJD19"/>
    <mergeCell ref="UFI19:UFR19"/>
    <mergeCell ref="UFS19:UGB19"/>
    <mergeCell ref="UGC19:UGL19"/>
    <mergeCell ref="UGM19:UGV19"/>
    <mergeCell ref="UGW19:UHF19"/>
    <mergeCell ref="UDK19:UDT19"/>
    <mergeCell ref="UDU19:UED19"/>
    <mergeCell ref="UEE19:UEN19"/>
    <mergeCell ref="UEO19:UEX19"/>
    <mergeCell ref="UEY19:UFH19"/>
    <mergeCell ref="UBM19:UBV19"/>
    <mergeCell ref="UBW19:UCF19"/>
    <mergeCell ref="UCG19:UCP19"/>
    <mergeCell ref="UCQ19:UCZ19"/>
    <mergeCell ref="UDA19:UDJ19"/>
    <mergeCell ref="TZO19:TZX19"/>
    <mergeCell ref="TZY19:UAH19"/>
    <mergeCell ref="UAI19:UAR19"/>
    <mergeCell ref="UAS19:UBB19"/>
    <mergeCell ref="UBC19:UBL19"/>
    <mergeCell ref="TXQ19:TXZ19"/>
    <mergeCell ref="TYA19:TYJ19"/>
    <mergeCell ref="TYK19:TYT19"/>
    <mergeCell ref="TYU19:TZD19"/>
    <mergeCell ref="TZE19:TZN19"/>
    <mergeCell ref="UWQ19:UWZ19"/>
    <mergeCell ref="UXA19:UXJ19"/>
    <mergeCell ref="UXK19:UXT19"/>
    <mergeCell ref="UXU19:UYD19"/>
    <mergeCell ref="UYE19:UYN19"/>
    <mergeCell ref="UUS19:UVB19"/>
    <mergeCell ref="UVC19:UVL19"/>
    <mergeCell ref="UVM19:UVV19"/>
    <mergeCell ref="UVW19:UWF19"/>
    <mergeCell ref="UWG19:UWP19"/>
    <mergeCell ref="USU19:UTD19"/>
    <mergeCell ref="UTE19:UTN19"/>
    <mergeCell ref="UTO19:UTX19"/>
    <mergeCell ref="UTY19:UUH19"/>
    <mergeCell ref="UUI19:UUR19"/>
    <mergeCell ref="UQW19:URF19"/>
    <mergeCell ref="URG19:URP19"/>
    <mergeCell ref="URQ19:URZ19"/>
    <mergeCell ref="USA19:USJ19"/>
    <mergeCell ref="USK19:UST19"/>
    <mergeCell ref="UOY19:UPH19"/>
    <mergeCell ref="UPI19:UPR19"/>
    <mergeCell ref="UPS19:UQB19"/>
    <mergeCell ref="UQC19:UQL19"/>
    <mergeCell ref="UQM19:UQV19"/>
    <mergeCell ref="UNA19:UNJ19"/>
    <mergeCell ref="UNK19:UNT19"/>
    <mergeCell ref="UNU19:UOD19"/>
    <mergeCell ref="UOE19:UON19"/>
    <mergeCell ref="UOO19:UOX19"/>
    <mergeCell ref="ULC19:ULL19"/>
    <mergeCell ref="ULM19:ULV19"/>
    <mergeCell ref="ULW19:UMF19"/>
    <mergeCell ref="UMG19:UMP19"/>
    <mergeCell ref="UMQ19:UMZ19"/>
    <mergeCell ref="VKC19:VKL19"/>
    <mergeCell ref="VKM19:VKV19"/>
    <mergeCell ref="VKW19:VLF19"/>
    <mergeCell ref="VLG19:VLP19"/>
    <mergeCell ref="VLQ19:VLZ19"/>
    <mergeCell ref="VIE19:VIN19"/>
    <mergeCell ref="VIO19:VIX19"/>
    <mergeCell ref="VIY19:VJH19"/>
    <mergeCell ref="VJI19:VJR19"/>
    <mergeCell ref="VJS19:VKB19"/>
    <mergeCell ref="VGG19:VGP19"/>
    <mergeCell ref="VGQ19:VGZ19"/>
    <mergeCell ref="VHA19:VHJ19"/>
    <mergeCell ref="VHK19:VHT19"/>
    <mergeCell ref="VHU19:VID19"/>
    <mergeCell ref="VEI19:VER19"/>
    <mergeCell ref="VES19:VFB19"/>
    <mergeCell ref="VFC19:VFL19"/>
    <mergeCell ref="VFM19:VFV19"/>
    <mergeCell ref="VFW19:VGF19"/>
    <mergeCell ref="VCK19:VCT19"/>
    <mergeCell ref="VCU19:VDD19"/>
    <mergeCell ref="VDE19:VDN19"/>
    <mergeCell ref="VDO19:VDX19"/>
    <mergeCell ref="VDY19:VEH19"/>
    <mergeCell ref="VAM19:VAV19"/>
    <mergeCell ref="VAW19:VBF19"/>
    <mergeCell ref="VBG19:VBP19"/>
    <mergeCell ref="VBQ19:VBZ19"/>
    <mergeCell ref="VCA19:VCJ19"/>
    <mergeCell ref="UYO19:UYX19"/>
    <mergeCell ref="UYY19:UZH19"/>
    <mergeCell ref="UZI19:UZR19"/>
    <mergeCell ref="UZS19:VAB19"/>
    <mergeCell ref="VAC19:VAL19"/>
    <mergeCell ref="VXO19:VXX19"/>
    <mergeCell ref="VXY19:VYH19"/>
    <mergeCell ref="VYI19:VYR19"/>
    <mergeCell ref="VYS19:VZB19"/>
    <mergeCell ref="VZC19:VZL19"/>
    <mergeCell ref="VVQ19:VVZ19"/>
    <mergeCell ref="VWA19:VWJ19"/>
    <mergeCell ref="VWK19:VWT19"/>
    <mergeCell ref="VWU19:VXD19"/>
    <mergeCell ref="VXE19:VXN19"/>
    <mergeCell ref="VTS19:VUB19"/>
    <mergeCell ref="VUC19:VUL19"/>
    <mergeCell ref="VUM19:VUV19"/>
    <mergeCell ref="VUW19:VVF19"/>
    <mergeCell ref="VVG19:VVP19"/>
    <mergeCell ref="VRU19:VSD19"/>
    <mergeCell ref="VSE19:VSN19"/>
    <mergeCell ref="VSO19:VSX19"/>
    <mergeCell ref="VSY19:VTH19"/>
    <mergeCell ref="VTI19:VTR19"/>
    <mergeCell ref="VPW19:VQF19"/>
    <mergeCell ref="VQG19:VQP19"/>
    <mergeCell ref="VQQ19:VQZ19"/>
    <mergeCell ref="VRA19:VRJ19"/>
    <mergeCell ref="VRK19:VRT19"/>
    <mergeCell ref="VNY19:VOH19"/>
    <mergeCell ref="VOI19:VOR19"/>
    <mergeCell ref="VOS19:VPB19"/>
    <mergeCell ref="VPC19:VPL19"/>
    <mergeCell ref="VPM19:VPV19"/>
    <mergeCell ref="VMA19:VMJ19"/>
    <mergeCell ref="VMK19:VMT19"/>
    <mergeCell ref="VMU19:VND19"/>
    <mergeCell ref="VNE19:VNN19"/>
    <mergeCell ref="VNO19:VNX19"/>
    <mergeCell ref="WOC19:WOL19"/>
    <mergeCell ref="WOM19:WOV19"/>
    <mergeCell ref="WLA19:WLJ19"/>
    <mergeCell ref="WLK19:WLT19"/>
    <mergeCell ref="WLU19:WMD19"/>
    <mergeCell ref="WME19:WMN19"/>
    <mergeCell ref="WMO19:WMX19"/>
    <mergeCell ref="WJC19:WJL19"/>
    <mergeCell ref="WJM19:WJV19"/>
    <mergeCell ref="WJW19:WKF19"/>
    <mergeCell ref="WKG19:WKP19"/>
    <mergeCell ref="WKQ19:WKZ19"/>
    <mergeCell ref="WHE19:WHN19"/>
    <mergeCell ref="WHO19:WHX19"/>
    <mergeCell ref="WHY19:WIH19"/>
    <mergeCell ref="WII19:WIR19"/>
    <mergeCell ref="WIS19:WJB19"/>
    <mergeCell ref="WFG19:WFP19"/>
    <mergeCell ref="WFQ19:WFZ19"/>
    <mergeCell ref="WGA19:WGJ19"/>
    <mergeCell ref="WGK19:WGT19"/>
    <mergeCell ref="WGU19:WHD19"/>
    <mergeCell ref="WDI19:WDR19"/>
    <mergeCell ref="WDS19:WEB19"/>
    <mergeCell ref="WEC19:WEL19"/>
    <mergeCell ref="WEM19:WEV19"/>
    <mergeCell ref="WEW19:WFF19"/>
    <mergeCell ref="WBK19:WBT19"/>
    <mergeCell ref="WBU19:WCD19"/>
    <mergeCell ref="WCE19:WCN19"/>
    <mergeCell ref="WCO19:WCX19"/>
    <mergeCell ref="WCY19:WDH19"/>
    <mergeCell ref="VZM19:VZV19"/>
    <mergeCell ref="VZW19:WAF19"/>
    <mergeCell ref="WAG19:WAP19"/>
    <mergeCell ref="WAQ19:WAZ19"/>
    <mergeCell ref="WBA19:WBJ19"/>
    <mergeCell ref="EK20:ET20"/>
    <mergeCell ref="EU20:FD20"/>
    <mergeCell ref="FE20:FN20"/>
    <mergeCell ref="FO20:FX20"/>
    <mergeCell ref="FY20:GH20"/>
    <mergeCell ref="XEG19:XEP19"/>
    <mergeCell ref="XEQ19:XEZ19"/>
    <mergeCell ref="XFA19:XFD19"/>
    <mergeCell ref="K20:T20"/>
    <mergeCell ref="U20:AD20"/>
    <mergeCell ref="AE20:AN20"/>
    <mergeCell ref="AO20:AX20"/>
    <mergeCell ref="AY20:BH20"/>
    <mergeCell ref="BI20:BR20"/>
    <mergeCell ref="BS20:CB20"/>
    <mergeCell ref="CC20:CL20"/>
    <mergeCell ref="CM20:CV20"/>
    <mergeCell ref="CW20:DF20"/>
    <mergeCell ref="DG20:DP20"/>
    <mergeCell ref="DQ20:DZ20"/>
    <mergeCell ref="EA20:EJ20"/>
    <mergeCell ref="XCI19:XCR19"/>
    <mergeCell ref="XCS19:XDB19"/>
    <mergeCell ref="XDC19:XDL19"/>
    <mergeCell ref="XDM19:XDV19"/>
    <mergeCell ref="XDW19:XEF19"/>
    <mergeCell ref="XAK19:XAT19"/>
    <mergeCell ref="XAU19:XBD19"/>
    <mergeCell ref="XBE19:XBN19"/>
    <mergeCell ref="XBO19:XBX19"/>
    <mergeCell ref="XBY19:XCH19"/>
    <mergeCell ref="WYM19:WYV19"/>
    <mergeCell ref="WYW19:WZF19"/>
    <mergeCell ref="WZG19:WZP19"/>
    <mergeCell ref="WZQ19:WZZ19"/>
    <mergeCell ref="XAA19:XAJ19"/>
    <mergeCell ref="WWO19:WWX19"/>
    <mergeCell ref="WWY19:WXH19"/>
    <mergeCell ref="WXI19:WXR19"/>
    <mergeCell ref="WXS19:WYB19"/>
    <mergeCell ref="WYC19:WYL19"/>
    <mergeCell ref="WUQ19:WUZ19"/>
    <mergeCell ref="WVA19:WVJ19"/>
    <mergeCell ref="WVK19:WVT19"/>
    <mergeCell ref="WVU19:WWD19"/>
    <mergeCell ref="WWE19:WWN19"/>
    <mergeCell ref="WSS19:WTB19"/>
    <mergeCell ref="WTC19:WTL19"/>
    <mergeCell ref="WTM19:WTV19"/>
    <mergeCell ref="WTW19:WUF19"/>
    <mergeCell ref="WUG19:WUP19"/>
    <mergeCell ref="WQU19:WRD19"/>
    <mergeCell ref="WRE19:WRN19"/>
    <mergeCell ref="WRO19:WRX19"/>
    <mergeCell ref="WRY19:WSH19"/>
    <mergeCell ref="WSI19:WSR19"/>
    <mergeCell ref="WOW19:WPF19"/>
    <mergeCell ref="WPG19:WPP19"/>
    <mergeCell ref="WPQ19:WPZ19"/>
    <mergeCell ref="WQA19:WQJ19"/>
    <mergeCell ref="WQK19:WQT19"/>
    <mergeCell ref="WMY19:WNH19"/>
    <mergeCell ref="WNI19:WNR19"/>
    <mergeCell ref="WNS19:WOB19"/>
    <mergeCell ref="RW20:SF20"/>
    <mergeCell ref="SG20:SP20"/>
    <mergeCell ref="SQ20:SZ20"/>
    <mergeCell ref="TA20:TJ20"/>
    <mergeCell ref="TK20:TT20"/>
    <mergeCell ref="PY20:QH20"/>
    <mergeCell ref="QI20:QR20"/>
    <mergeCell ref="QS20:RB20"/>
    <mergeCell ref="RC20:RL20"/>
    <mergeCell ref="RM20:RV20"/>
    <mergeCell ref="OA20:OJ20"/>
    <mergeCell ref="OK20:OT20"/>
    <mergeCell ref="OU20:PD20"/>
    <mergeCell ref="PE20:PN20"/>
    <mergeCell ref="PO20:PX20"/>
    <mergeCell ref="MC20:ML20"/>
    <mergeCell ref="MM20:MV20"/>
    <mergeCell ref="MW20:NF20"/>
    <mergeCell ref="NG20:NP20"/>
    <mergeCell ref="NQ20:NZ20"/>
    <mergeCell ref="KE20:KN20"/>
    <mergeCell ref="KO20:KX20"/>
    <mergeCell ref="KY20:LH20"/>
    <mergeCell ref="LI20:LR20"/>
    <mergeCell ref="LS20:MB20"/>
    <mergeCell ref="IG20:IP20"/>
    <mergeCell ref="IQ20:IZ20"/>
    <mergeCell ref="JA20:JJ20"/>
    <mergeCell ref="JK20:JT20"/>
    <mergeCell ref="JU20:KD20"/>
    <mergeCell ref="GI20:GR20"/>
    <mergeCell ref="GS20:HB20"/>
    <mergeCell ref="HC20:HL20"/>
    <mergeCell ref="HM20:HV20"/>
    <mergeCell ref="HW20:IF20"/>
    <mergeCell ref="AFI20:AFR20"/>
    <mergeCell ref="AFS20:AGB20"/>
    <mergeCell ref="AGC20:AGL20"/>
    <mergeCell ref="AGM20:AGV20"/>
    <mergeCell ref="AGW20:AHF20"/>
    <mergeCell ref="ADK20:ADT20"/>
    <mergeCell ref="ADU20:AED20"/>
    <mergeCell ref="AEE20:AEN20"/>
    <mergeCell ref="AEO20:AEX20"/>
    <mergeCell ref="AEY20:AFH20"/>
    <mergeCell ref="ABM20:ABV20"/>
    <mergeCell ref="ABW20:ACF20"/>
    <mergeCell ref="ACG20:ACP20"/>
    <mergeCell ref="ACQ20:ACZ20"/>
    <mergeCell ref="ADA20:ADJ20"/>
    <mergeCell ref="ZO20:ZX20"/>
    <mergeCell ref="ZY20:AAH20"/>
    <mergeCell ref="AAI20:AAR20"/>
    <mergeCell ref="AAS20:ABB20"/>
    <mergeCell ref="ABC20:ABL20"/>
    <mergeCell ref="XQ20:XZ20"/>
    <mergeCell ref="YA20:YJ20"/>
    <mergeCell ref="YK20:YT20"/>
    <mergeCell ref="YU20:ZD20"/>
    <mergeCell ref="ZE20:ZN20"/>
    <mergeCell ref="VS20:WB20"/>
    <mergeCell ref="WC20:WL20"/>
    <mergeCell ref="WM20:WV20"/>
    <mergeCell ref="WW20:XF20"/>
    <mergeCell ref="XG20:XP20"/>
    <mergeCell ref="TU20:UD20"/>
    <mergeCell ref="UE20:UN20"/>
    <mergeCell ref="UO20:UX20"/>
    <mergeCell ref="UY20:VH20"/>
    <mergeCell ref="VI20:VR20"/>
    <mergeCell ref="ASU20:ATD20"/>
    <mergeCell ref="ATE20:ATN20"/>
    <mergeCell ref="ATO20:ATX20"/>
    <mergeCell ref="ATY20:AUH20"/>
    <mergeCell ref="AUI20:AUR20"/>
    <mergeCell ref="AQW20:ARF20"/>
    <mergeCell ref="ARG20:ARP20"/>
    <mergeCell ref="ARQ20:ARZ20"/>
    <mergeCell ref="ASA20:ASJ20"/>
    <mergeCell ref="ASK20:AST20"/>
    <mergeCell ref="AOY20:APH20"/>
    <mergeCell ref="API20:APR20"/>
    <mergeCell ref="APS20:AQB20"/>
    <mergeCell ref="AQC20:AQL20"/>
    <mergeCell ref="AQM20:AQV20"/>
    <mergeCell ref="ANA20:ANJ20"/>
    <mergeCell ref="ANK20:ANT20"/>
    <mergeCell ref="ANU20:AOD20"/>
    <mergeCell ref="AOE20:AON20"/>
    <mergeCell ref="AOO20:AOX20"/>
    <mergeCell ref="ALC20:ALL20"/>
    <mergeCell ref="ALM20:ALV20"/>
    <mergeCell ref="ALW20:AMF20"/>
    <mergeCell ref="AMG20:AMP20"/>
    <mergeCell ref="AMQ20:AMZ20"/>
    <mergeCell ref="AJE20:AJN20"/>
    <mergeCell ref="AJO20:AJX20"/>
    <mergeCell ref="AJY20:AKH20"/>
    <mergeCell ref="AKI20:AKR20"/>
    <mergeCell ref="AKS20:ALB20"/>
    <mergeCell ref="AHG20:AHP20"/>
    <mergeCell ref="AHQ20:AHZ20"/>
    <mergeCell ref="AIA20:AIJ20"/>
    <mergeCell ref="AIK20:AIT20"/>
    <mergeCell ref="AIU20:AJD20"/>
    <mergeCell ref="BGG20:BGP20"/>
    <mergeCell ref="BGQ20:BGZ20"/>
    <mergeCell ref="BHA20:BHJ20"/>
    <mergeCell ref="BHK20:BHT20"/>
    <mergeCell ref="BHU20:BID20"/>
    <mergeCell ref="BEI20:BER20"/>
    <mergeCell ref="BES20:BFB20"/>
    <mergeCell ref="BFC20:BFL20"/>
    <mergeCell ref="BFM20:BFV20"/>
    <mergeCell ref="BFW20:BGF20"/>
    <mergeCell ref="BCK20:BCT20"/>
    <mergeCell ref="BCU20:BDD20"/>
    <mergeCell ref="BDE20:BDN20"/>
    <mergeCell ref="BDO20:BDX20"/>
    <mergeCell ref="BDY20:BEH20"/>
    <mergeCell ref="BAM20:BAV20"/>
    <mergeCell ref="BAW20:BBF20"/>
    <mergeCell ref="BBG20:BBP20"/>
    <mergeCell ref="BBQ20:BBZ20"/>
    <mergeCell ref="BCA20:BCJ20"/>
    <mergeCell ref="AYO20:AYX20"/>
    <mergeCell ref="AYY20:AZH20"/>
    <mergeCell ref="AZI20:AZR20"/>
    <mergeCell ref="AZS20:BAB20"/>
    <mergeCell ref="BAC20:BAL20"/>
    <mergeCell ref="AWQ20:AWZ20"/>
    <mergeCell ref="AXA20:AXJ20"/>
    <mergeCell ref="AXK20:AXT20"/>
    <mergeCell ref="AXU20:AYD20"/>
    <mergeCell ref="AYE20:AYN20"/>
    <mergeCell ref="AUS20:AVB20"/>
    <mergeCell ref="AVC20:AVL20"/>
    <mergeCell ref="AVM20:AVV20"/>
    <mergeCell ref="AVW20:AWF20"/>
    <mergeCell ref="AWG20:AWP20"/>
    <mergeCell ref="BTS20:BUB20"/>
    <mergeCell ref="BUC20:BUL20"/>
    <mergeCell ref="BUM20:BUV20"/>
    <mergeCell ref="BUW20:BVF20"/>
    <mergeCell ref="BVG20:BVP20"/>
    <mergeCell ref="BRU20:BSD20"/>
    <mergeCell ref="BSE20:BSN20"/>
    <mergeCell ref="BSO20:BSX20"/>
    <mergeCell ref="BSY20:BTH20"/>
    <mergeCell ref="BTI20:BTR20"/>
    <mergeCell ref="BPW20:BQF20"/>
    <mergeCell ref="BQG20:BQP20"/>
    <mergeCell ref="BQQ20:BQZ20"/>
    <mergeCell ref="BRA20:BRJ20"/>
    <mergeCell ref="BRK20:BRT20"/>
    <mergeCell ref="BNY20:BOH20"/>
    <mergeCell ref="BOI20:BOR20"/>
    <mergeCell ref="BOS20:BPB20"/>
    <mergeCell ref="BPC20:BPL20"/>
    <mergeCell ref="BPM20:BPV20"/>
    <mergeCell ref="BMA20:BMJ20"/>
    <mergeCell ref="BMK20:BMT20"/>
    <mergeCell ref="BMU20:BND20"/>
    <mergeCell ref="BNE20:BNN20"/>
    <mergeCell ref="BNO20:BNX20"/>
    <mergeCell ref="BKC20:BKL20"/>
    <mergeCell ref="BKM20:BKV20"/>
    <mergeCell ref="BKW20:BLF20"/>
    <mergeCell ref="BLG20:BLP20"/>
    <mergeCell ref="BLQ20:BLZ20"/>
    <mergeCell ref="BIE20:BIN20"/>
    <mergeCell ref="BIO20:BIX20"/>
    <mergeCell ref="BIY20:BJH20"/>
    <mergeCell ref="BJI20:BJR20"/>
    <mergeCell ref="BJS20:BKB20"/>
    <mergeCell ref="CHE20:CHN20"/>
    <mergeCell ref="CHO20:CHX20"/>
    <mergeCell ref="CHY20:CIH20"/>
    <mergeCell ref="CII20:CIR20"/>
    <mergeCell ref="CIS20:CJB20"/>
    <mergeCell ref="CFG20:CFP20"/>
    <mergeCell ref="CFQ20:CFZ20"/>
    <mergeCell ref="CGA20:CGJ20"/>
    <mergeCell ref="CGK20:CGT20"/>
    <mergeCell ref="CGU20:CHD20"/>
    <mergeCell ref="CDI20:CDR20"/>
    <mergeCell ref="CDS20:CEB20"/>
    <mergeCell ref="CEC20:CEL20"/>
    <mergeCell ref="CEM20:CEV20"/>
    <mergeCell ref="CEW20:CFF20"/>
    <mergeCell ref="CBK20:CBT20"/>
    <mergeCell ref="CBU20:CCD20"/>
    <mergeCell ref="CCE20:CCN20"/>
    <mergeCell ref="CCO20:CCX20"/>
    <mergeCell ref="CCY20:CDH20"/>
    <mergeCell ref="BZM20:BZV20"/>
    <mergeCell ref="BZW20:CAF20"/>
    <mergeCell ref="CAG20:CAP20"/>
    <mergeCell ref="CAQ20:CAZ20"/>
    <mergeCell ref="CBA20:CBJ20"/>
    <mergeCell ref="BXO20:BXX20"/>
    <mergeCell ref="BXY20:BYH20"/>
    <mergeCell ref="BYI20:BYR20"/>
    <mergeCell ref="BYS20:BZB20"/>
    <mergeCell ref="BZC20:BZL20"/>
    <mergeCell ref="BVQ20:BVZ20"/>
    <mergeCell ref="BWA20:BWJ20"/>
    <mergeCell ref="BWK20:BWT20"/>
    <mergeCell ref="BWU20:BXD20"/>
    <mergeCell ref="BXE20:BXN20"/>
    <mergeCell ref="CUQ20:CUZ20"/>
    <mergeCell ref="CVA20:CVJ20"/>
    <mergeCell ref="CVK20:CVT20"/>
    <mergeCell ref="CVU20:CWD20"/>
    <mergeCell ref="CWE20:CWN20"/>
    <mergeCell ref="CSS20:CTB20"/>
    <mergeCell ref="CTC20:CTL20"/>
    <mergeCell ref="CTM20:CTV20"/>
    <mergeCell ref="CTW20:CUF20"/>
    <mergeCell ref="CUG20:CUP20"/>
    <mergeCell ref="CQU20:CRD20"/>
    <mergeCell ref="CRE20:CRN20"/>
    <mergeCell ref="CRO20:CRX20"/>
    <mergeCell ref="CRY20:CSH20"/>
    <mergeCell ref="CSI20:CSR20"/>
    <mergeCell ref="COW20:CPF20"/>
    <mergeCell ref="CPG20:CPP20"/>
    <mergeCell ref="CPQ20:CPZ20"/>
    <mergeCell ref="CQA20:CQJ20"/>
    <mergeCell ref="CQK20:CQT20"/>
    <mergeCell ref="CMY20:CNH20"/>
    <mergeCell ref="CNI20:CNR20"/>
    <mergeCell ref="CNS20:COB20"/>
    <mergeCell ref="COC20:COL20"/>
    <mergeCell ref="COM20:COV20"/>
    <mergeCell ref="CLA20:CLJ20"/>
    <mergeCell ref="CLK20:CLT20"/>
    <mergeCell ref="CLU20:CMD20"/>
    <mergeCell ref="CME20:CMN20"/>
    <mergeCell ref="CMO20:CMX20"/>
    <mergeCell ref="CJC20:CJL20"/>
    <mergeCell ref="CJM20:CJV20"/>
    <mergeCell ref="CJW20:CKF20"/>
    <mergeCell ref="CKG20:CKP20"/>
    <mergeCell ref="CKQ20:CKZ20"/>
    <mergeCell ref="DIC20:DIL20"/>
    <mergeCell ref="DIM20:DIV20"/>
    <mergeCell ref="DIW20:DJF20"/>
    <mergeCell ref="DJG20:DJP20"/>
    <mergeCell ref="DJQ20:DJZ20"/>
    <mergeCell ref="DGE20:DGN20"/>
    <mergeCell ref="DGO20:DGX20"/>
    <mergeCell ref="DGY20:DHH20"/>
    <mergeCell ref="DHI20:DHR20"/>
    <mergeCell ref="DHS20:DIB20"/>
    <mergeCell ref="DEG20:DEP20"/>
    <mergeCell ref="DEQ20:DEZ20"/>
    <mergeCell ref="DFA20:DFJ20"/>
    <mergeCell ref="DFK20:DFT20"/>
    <mergeCell ref="DFU20:DGD20"/>
    <mergeCell ref="DCI20:DCR20"/>
    <mergeCell ref="DCS20:DDB20"/>
    <mergeCell ref="DDC20:DDL20"/>
    <mergeCell ref="DDM20:DDV20"/>
    <mergeCell ref="DDW20:DEF20"/>
    <mergeCell ref="DAK20:DAT20"/>
    <mergeCell ref="DAU20:DBD20"/>
    <mergeCell ref="DBE20:DBN20"/>
    <mergeCell ref="DBO20:DBX20"/>
    <mergeCell ref="DBY20:DCH20"/>
    <mergeCell ref="CYM20:CYV20"/>
    <mergeCell ref="CYW20:CZF20"/>
    <mergeCell ref="CZG20:CZP20"/>
    <mergeCell ref="CZQ20:CZZ20"/>
    <mergeCell ref="DAA20:DAJ20"/>
    <mergeCell ref="CWO20:CWX20"/>
    <mergeCell ref="CWY20:CXH20"/>
    <mergeCell ref="CXI20:CXR20"/>
    <mergeCell ref="CXS20:CYB20"/>
    <mergeCell ref="CYC20:CYL20"/>
    <mergeCell ref="DVO20:DVX20"/>
    <mergeCell ref="DVY20:DWH20"/>
    <mergeCell ref="DWI20:DWR20"/>
    <mergeCell ref="DWS20:DXB20"/>
    <mergeCell ref="DXC20:DXL20"/>
    <mergeCell ref="DTQ20:DTZ20"/>
    <mergeCell ref="DUA20:DUJ20"/>
    <mergeCell ref="DUK20:DUT20"/>
    <mergeCell ref="DUU20:DVD20"/>
    <mergeCell ref="DVE20:DVN20"/>
    <mergeCell ref="DRS20:DSB20"/>
    <mergeCell ref="DSC20:DSL20"/>
    <mergeCell ref="DSM20:DSV20"/>
    <mergeCell ref="DSW20:DTF20"/>
    <mergeCell ref="DTG20:DTP20"/>
    <mergeCell ref="DPU20:DQD20"/>
    <mergeCell ref="DQE20:DQN20"/>
    <mergeCell ref="DQO20:DQX20"/>
    <mergeCell ref="DQY20:DRH20"/>
    <mergeCell ref="DRI20:DRR20"/>
    <mergeCell ref="DNW20:DOF20"/>
    <mergeCell ref="DOG20:DOP20"/>
    <mergeCell ref="DOQ20:DOZ20"/>
    <mergeCell ref="DPA20:DPJ20"/>
    <mergeCell ref="DPK20:DPT20"/>
    <mergeCell ref="DLY20:DMH20"/>
    <mergeCell ref="DMI20:DMR20"/>
    <mergeCell ref="DMS20:DNB20"/>
    <mergeCell ref="DNC20:DNL20"/>
    <mergeCell ref="DNM20:DNV20"/>
    <mergeCell ref="DKA20:DKJ20"/>
    <mergeCell ref="DKK20:DKT20"/>
    <mergeCell ref="DKU20:DLD20"/>
    <mergeCell ref="DLE20:DLN20"/>
    <mergeCell ref="DLO20:DLX20"/>
    <mergeCell ref="EJA20:EJJ20"/>
    <mergeCell ref="EJK20:EJT20"/>
    <mergeCell ref="EJU20:EKD20"/>
    <mergeCell ref="EKE20:EKN20"/>
    <mergeCell ref="EKO20:EKX20"/>
    <mergeCell ref="EHC20:EHL20"/>
    <mergeCell ref="EHM20:EHV20"/>
    <mergeCell ref="EHW20:EIF20"/>
    <mergeCell ref="EIG20:EIP20"/>
    <mergeCell ref="EIQ20:EIZ20"/>
    <mergeCell ref="EFE20:EFN20"/>
    <mergeCell ref="EFO20:EFX20"/>
    <mergeCell ref="EFY20:EGH20"/>
    <mergeCell ref="EGI20:EGR20"/>
    <mergeCell ref="EGS20:EHB20"/>
    <mergeCell ref="EDG20:EDP20"/>
    <mergeCell ref="EDQ20:EDZ20"/>
    <mergeCell ref="EEA20:EEJ20"/>
    <mergeCell ref="EEK20:EET20"/>
    <mergeCell ref="EEU20:EFD20"/>
    <mergeCell ref="EBI20:EBR20"/>
    <mergeCell ref="EBS20:ECB20"/>
    <mergeCell ref="ECC20:ECL20"/>
    <mergeCell ref="ECM20:ECV20"/>
    <mergeCell ref="ECW20:EDF20"/>
    <mergeCell ref="DZK20:DZT20"/>
    <mergeCell ref="DZU20:EAD20"/>
    <mergeCell ref="EAE20:EAN20"/>
    <mergeCell ref="EAO20:EAX20"/>
    <mergeCell ref="EAY20:EBH20"/>
    <mergeCell ref="DXM20:DXV20"/>
    <mergeCell ref="DXW20:DYF20"/>
    <mergeCell ref="DYG20:DYP20"/>
    <mergeCell ref="DYQ20:DYZ20"/>
    <mergeCell ref="DZA20:DZJ20"/>
    <mergeCell ref="EWM20:EWV20"/>
    <mergeCell ref="EWW20:EXF20"/>
    <mergeCell ref="EXG20:EXP20"/>
    <mergeCell ref="EXQ20:EXZ20"/>
    <mergeCell ref="EYA20:EYJ20"/>
    <mergeCell ref="EUO20:EUX20"/>
    <mergeCell ref="EUY20:EVH20"/>
    <mergeCell ref="EVI20:EVR20"/>
    <mergeCell ref="EVS20:EWB20"/>
    <mergeCell ref="EWC20:EWL20"/>
    <mergeCell ref="ESQ20:ESZ20"/>
    <mergeCell ref="ETA20:ETJ20"/>
    <mergeCell ref="ETK20:ETT20"/>
    <mergeCell ref="ETU20:EUD20"/>
    <mergeCell ref="EUE20:EUN20"/>
    <mergeCell ref="EQS20:ERB20"/>
    <mergeCell ref="ERC20:ERL20"/>
    <mergeCell ref="ERM20:ERV20"/>
    <mergeCell ref="ERW20:ESF20"/>
    <mergeCell ref="ESG20:ESP20"/>
    <mergeCell ref="EOU20:EPD20"/>
    <mergeCell ref="EPE20:EPN20"/>
    <mergeCell ref="EPO20:EPX20"/>
    <mergeCell ref="EPY20:EQH20"/>
    <mergeCell ref="EQI20:EQR20"/>
    <mergeCell ref="EMW20:ENF20"/>
    <mergeCell ref="ENG20:ENP20"/>
    <mergeCell ref="ENQ20:ENZ20"/>
    <mergeCell ref="EOA20:EOJ20"/>
    <mergeCell ref="EOK20:EOT20"/>
    <mergeCell ref="EKY20:ELH20"/>
    <mergeCell ref="ELI20:ELR20"/>
    <mergeCell ref="ELS20:EMB20"/>
    <mergeCell ref="EMC20:EML20"/>
    <mergeCell ref="EMM20:EMV20"/>
    <mergeCell ref="FJY20:FKH20"/>
    <mergeCell ref="FKI20:FKR20"/>
    <mergeCell ref="FKS20:FLB20"/>
    <mergeCell ref="FLC20:FLL20"/>
    <mergeCell ref="FLM20:FLV20"/>
    <mergeCell ref="FIA20:FIJ20"/>
    <mergeCell ref="FIK20:FIT20"/>
    <mergeCell ref="FIU20:FJD20"/>
    <mergeCell ref="FJE20:FJN20"/>
    <mergeCell ref="FJO20:FJX20"/>
    <mergeCell ref="FGC20:FGL20"/>
    <mergeCell ref="FGM20:FGV20"/>
    <mergeCell ref="FGW20:FHF20"/>
    <mergeCell ref="FHG20:FHP20"/>
    <mergeCell ref="FHQ20:FHZ20"/>
    <mergeCell ref="FEE20:FEN20"/>
    <mergeCell ref="FEO20:FEX20"/>
    <mergeCell ref="FEY20:FFH20"/>
    <mergeCell ref="FFI20:FFR20"/>
    <mergeCell ref="FFS20:FGB20"/>
    <mergeCell ref="FCG20:FCP20"/>
    <mergeCell ref="FCQ20:FCZ20"/>
    <mergeCell ref="FDA20:FDJ20"/>
    <mergeCell ref="FDK20:FDT20"/>
    <mergeCell ref="FDU20:FED20"/>
    <mergeCell ref="FAI20:FAR20"/>
    <mergeCell ref="FAS20:FBB20"/>
    <mergeCell ref="FBC20:FBL20"/>
    <mergeCell ref="FBM20:FBV20"/>
    <mergeCell ref="FBW20:FCF20"/>
    <mergeCell ref="EYK20:EYT20"/>
    <mergeCell ref="EYU20:EZD20"/>
    <mergeCell ref="EZE20:EZN20"/>
    <mergeCell ref="EZO20:EZX20"/>
    <mergeCell ref="EZY20:FAH20"/>
    <mergeCell ref="FXK20:FXT20"/>
    <mergeCell ref="FXU20:FYD20"/>
    <mergeCell ref="FYE20:FYN20"/>
    <mergeCell ref="FYO20:FYX20"/>
    <mergeCell ref="FYY20:FZH20"/>
    <mergeCell ref="FVM20:FVV20"/>
    <mergeCell ref="FVW20:FWF20"/>
    <mergeCell ref="FWG20:FWP20"/>
    <mergeCell ref="FWQ20:FWZ20"/>
    <mergeCell ref="FXA20:FXJ20"/>
    <mergeCell ref="FTO20:FTX20"/>
    <mergeCell ref="FTY20:FUH20"/>
    <mergeCell ref="FUI20:FUR20"/>
    <mergeCell ref="FUS20:FVB20"/>
    <mergeCell ref="FVC20:FVL20"/>
    <mergeCell ref="FRQ20:FRZ20"/>
    <mergeCell ref="FSA20:FSJ20"/>
    <mergeCell ref="FSK20:FST20"/>
    <mergeCell ref="FSU20:FTD20"/>
    <mergeCell ref="FTE20:FTN20"/>
    <mergeCell ref="FPS20:FQB20"/>
    <mergeCell ref="FQC20:FQL20"/>
    <mergeCell ref="FQM20:FQV20"/>
    <mergeCell ref="FQW20:FRF20"/>
    <mergeCell ref="FRG20:FRP20"/>
    <mergeCell ref="FNU20:FOD20"/>
    <mergeCell ref="FOE20:FON20"/>
    <mergeCell ref="FOO20:FOX20"/>
    <mergeCell ref="FOY20:FPH20"/>
    <mergeCell ref="FPI20:FPR20"/>
    <mergeCell ref="FLW20:FMF20"/>
    <mergeCell ref="FMG20:FMP20"/>
    <mergeCell ref="FMQ20:FMZ20"/>
    <mergeCell ref="FNA20:FNJ20"/>
    <mergeCell ref="FNK20:FNT20"/>
    <mergeCell ref="GKW20:GLF20"/>
    <mergeCell ref="GLG20:GLP20"/>
    <mergeCell ref="GLQ20:GLZ20"/>
    <mergeCell ref="GMA20:GMJ20"/>
    <mergeCell ref="GMK20:GMT20"/>
    <mergeCell ref="GIY20:GJH20"/>
    <mergeCell ref="GJI20:GJR20"/>
    <mergeCell ref="GJS20:GKB20"/>
    <mergeCell ref="GKC20:GKL20"/>
    <mergeCell ref="GKM20:GKV20"/>
    <mergeCell ref="GHA20:GHJ20"/>
    <mergeCell ref="GHK20:GHT20"/>
    <mergeCell ref="GHU20:GID20"/>
    <mergeCell ref="GIE20:GIN20"/>
    <mergeCell ref="GIO20:GIX20"/>
    <mergeCell ref="GFC20:GFL20"/>
    <mergeCell ref="GFM20:GFV20"/>
    <mergeCell ref="GFW20:GGF20"/>
    <mergeCell ref="GGG20:GGP20"/>
    <mergeCell ref="GGQ20:GGZ20"/>
    <mergeCell ref="GDE20:GDN20"/>
    <mergeCell ref="GDO20:GDX20"/>
    <mergeCell ref="GDY20:GEH20"/>
    <mergeCell ref="GEI20:GER20"/>
    <mergeCell ref="GES20:GFB20"/>
    <mergeCell ref="GBG20:GBP20"/>
    <mergeCell ref="GBQ20:GBZ20"/>
    <mergeCell ref="GCA20:GCJ20"/>
    <mergeCell ref="GCK20:GCT20"/>
    <mergeCell ref="GCU20:GDD20"/>
    <mergeCell ref="FZI20:FZR20"/>
    <mergeCell ref="FZS20:GAB20"/>
    <mergeCell ref="GAC20:GAL20"/>
    <mergeCell ref="GAM20:GAV20"/>
    <mergeCell ref="GAW20:GBF20"/>
    <mergeCell ref="GYI20:GYR20"/>
    <mergeCell ref="GYS20:GZB20"/>
    <mergeCell ref="GZC20:GZL20"/>
    <mergeCell ref="GZM20:GZV20"/>
    <mergeCell ref="GZW20:HAF20"/>
    <mergeCell ref="GWK20:GWT20"/>
    <mergeCell ref="GWU20:GXD20"/>
    <mergeCell ref="GXE20:GXN20"/>
    <mergeCell ref="GXO20:GXX20"/>
    <mergeCell ref="GXY20:GYH20"/>
    <mergeCell ref="GUM20:GUV20"/>
    <mergeCell ref="GUW20:GVF20"/>
    <mergeCell ref="GVG20:GVP20"/>
    <mergeCell ref="GVQ20:GVZ20"/>
    <mergeCell ref="GWA20:GWJ20"/>
    <mergeCell ref="GSO20:GSX20"/>
    <mergeCell ref="GSY20:GTH20"/>
    <mergeCell ref="GTI20:GTR20"/>
    <mergeCell ref="GTS20:GUB20"/>
    <mergeCell ref="GUC20:GUL20"/>
    <mergeCell ref="GQQ20:GQZ20"/>
    <mergeCell ref="GRA20:GRJ20"/>
    <mergeCell ref="GRK20:GRT20"/>
    <mergeCell ref="GRU20:GSD20"/>
    <mergeCell ref="GSE20:GSN20"/>
    <mergeCell ref="GOS20:GPB20"/>
    <mergeCell ref="GPC20:GPL20"/>
    <mergeCell ref="GPM20:GPV20"/>
    <mergeCell ref="GPW20:GQF20"/>
    <mergeCell ref="GQG20:GQP20"/>
    <mergeCell ref="GMU20:GND20"/>
    <mergeCell ref="GNE20:GNN20"/>
    <mergeCell ref="GNO20:GNX20"/>
    <mergeCell ref="GNY20:GOH20"/>
    <mergeCell ref="GOI20:GOR20"/>
    <mergeCell ref="HLU20:HMD20"/>
    <mergeCell ref="HME20:HMN20"/>
    <mergeCell ref="HMO20:HMX20"/>
    <mergeCell ref="HMY20:HNH20"/>
    <mergeCell ref="HNI20:HNR20"/>
    <mergeCell ref="HJW20:HKF20"/>
    <mergeCell ref="HKG20:HKP20"/>
    <mergeCell ref="HKQ20:HKZ20"/>
    <mergeCell ref="HLA20:HLJ20"/>
    <mergeCell ref="HLK20:HLT20"/>
    <mergeCell ref="HHY20:HIH20"/>
    <mergeCell ref="HII20:HIR20"/>
    <mergeCell ref="HIS20:HJB20"/>
    <mergeCell ref="HJC20:HJL20"/>
    <mergeCell ref="HJM20:HJV20"/>
    <mergeCell ref="HGA20:HGJ20"/>
    <mergeCell ref="HGK20:HGT20"/>
    <mergeCell ref="HGU20:HHD20"/>
    <mergeCell ref="HHE20:HHN20"/>
    <mergeCell ref="HHO20:HHX20"/>
    <mergeCell ref="HEC20:HEL20"/>
    <mergeCell ref="HEM20:HEV20"/>
    <mergeCell ref="HEW20:HFF20"/>
    <mergeCell ref="HFG20:HFP20"/>
    <mergeCell ref="HFQ20:HFZ20"/>
    <mergeCell ref="HCE20:HCN20"/>
    <mergeCell ref="HCO20:HCX20"/>
    <mergeCell ref="HCY20:HDH20"/>
    <mergeCell ref="HDI20:HDR20"/>
    <mergeCell ref="HDS20:HEB20"/>
    <mergeCell ref="HAG20:HAP20"/>
    <mergeCell ref="HAQ20:HAZ20"/>
    <mergeCell ref="HBA20:HBJ20"/>
    <mergeCell ref="HBK20:HBT20"/>
    <mergeCell ref="HBU20:HCD20"/>
    <mergeCell ref="HZG20:HZP20"/>
    <mergeCell ref="HZQ20:HZZ20"/>
    <mergeCell ref="IAA20:IAJ20"/>
    <mergeCell ref="IAK20:IAT20"/>
    <mergeCell ref="IAU20:IBD20"/>
    <mergeCell ref="HXI20:HXR20"/>
    <mergeCell ref="HXS20:HYB20"/>
    <mergeCell ref="HYC20:HYL20"/>
    <mergeCell ref="HYM20:HYV20"/>
    <mergeCell ref="HYW20:HZF20"/>
    <mergeCell ref="HVK20:HVT20"/>
    <mergeCell ref="HVU20:HWD20"/>
    <mergeCell ref="HWE20:HWN20"/>
    <mergeCell ref="HWO20:HWX20"/>
    <mergeCell ref="HWY20:HXH20"/>
    <mergeCell ref="HTM20:HTV20"/>
    <mergeCell ref="HTW20:HUF20"/>
    <mergeCell ref="HUG20:HUP20"/>
    <mergeCell ref="HUQ20:HUZ20"/>
    <mergeCell ref="HVA20:HVJ20"/>
    <mergeCell ref="HRO20:HRX20"/>
    <mergeCell ref="HRY20:HSH20"/>
    <mergeCell ref="HSI20:HSR20"/>
    <mergeCell ref="HSS20:HTB20"/>
    <mergeCell ref="HTC20:HTL20"/>
    <mergeCell ref="HPQ20:HPZ20"/>
    <mergeCell ref="HQA20:HQJ20"/>
    <mergeCell ref="HQK20:HQT20"/>
    <mergeCell ref="HQU20:HRD20"/>
    <mergeCell ref="HRE20:HRN20"/>
    <mergeCell ref="HNS20:HOB20"/>
    <mergeCell ref="HOC20:HOL20"/>
    <mergeCell ref="HOM20:HOV20"/>
    <mergeCell ref="HOW20:HPF20"/>
    <mergeCell ref="HPG20:HPP20"/>
    <mergeCell ref="IMS20:INB20"/>
    <mergeCell ref="INC20:INL20"/>
    <mergeCell ref="INM20:INV20"/>
    <mergeCell ref="INW20:IOF20"/>
    <mergeCell ref="IOG20:IOP20"/>
    <mergeCell ref="IKU20:ILD20"/>
    <mergeCell ref="ILE20:ILN20"/>
    <mergeCell ref="ILO20:ILX20"/>
    <mergeCell ref="ILY20:IMH20"/>
    <mergeCell ref="IMI20:IMR20"/>
    <mergeCell ref="IIW20:IJF20"/>
    <mergeCell ref="IJG20:IJP20"/>
    <mergeCell ref="IJQ20:IJZ20"/>
    <mergeCell ref="IKA20:IKJ20"/>
    <mergeCell ref="IKK20:IKT20"/>
    <mergeCell ref="IGY20:IHH20"/>
    <mergeCell ref="IHI20:IHR20"/>
    <mergeCell ref="IHS20:IIB20"/>
    <mergeCell ref="IIC20:IIL20"/>
    <mergeCell ref="IIM20:IIV20"/>
    <mergeCell ref="IFA20:IFJ20"/>
    <mergeCell ref="IFK20:IFT20"/>
    <mergeCell ref="IFU20:IGD20"/>
    <mergeCell ref="IGE20:IGN20"/>
    <mergeCell ref="IGO20:IGX20"/>
    <mergeCell ref="IDC20:IDL20"/>
    <mergeCell ref="IDM20:IDV20"/>
    <mergeCell ref="IDW20:IEF20"/>
    <mergeCell ref="IEG20:IEP20"/>
    <mergeCell ref="IEQ20:IEZ20"/>
    <mergeCell ref="IBE20:IBN20"/>
    <mergeCell ref="IBO20:IBX20"/>
    <mergeCell ref="IBY20:ICH20"/>
    <mergeCell ref="ICI20:ICR20"/>
    <mergeCell ref="ICS20:IDB20"/>
    <mergeCell ref="JAE20:JAN20"/>
    <mergeCell ref="JAO20:JAX20"/>
    <mergeCell ref="JAY20:JBH20"/>
    <mergeCell ref="JBI20:JBR20"/>
    <mergeCell ref="JBS20:JCB20"/>
    <mergeCell ref="IYG20:IYP20"/>
    <mergeCell ref="IYQ20:IYZ20"/>
    <mergeCell ref="IZA20:IZJ20"/>
    <mergeCell ref="IZK20:IZT20"/>
    <mergeCell ref="IZU20:JAD20"/>
    <mergeCell ref="IWI20:IWR20"/>
    <mergeCell ref="IWS20:IXB20"/>
    <mergeCell ref="IXC20:IXL20"/>
    <mergeCell ref="IXM20:IXV20"/>
    <mergeCell ref="IXW20:IYF20"/>
    <mergeCell ref="IUK20:IUT20"/>
    <mergeCell ref="IUU20:IVD20"/>
    <mergeCell ref="IVE20:IVN20"/>
    <mergeCell ref="IVO20:IVX20"/>
    <mergeCell ref="IVY20:IWH20"/>
    <mergeCell ref="ISM20:ISV20"/>
    <mergeCell ref="ISW20:ITF20"/>
    <mergeCell ref="ITG20:ITP20"/>
    <mergeCell ref="ITQ20:ITZ20"/>
    <mergeCell ref="IUA20:IUJ20"/>
    <mergeCell ref="IQO20:IQX20"/>
    <mergeCell ref="IQY20:IRH20"/>
    <mergeCell ref="IRI20:IRR20"/>
    <mergeCell ref="IRS20:ISB20"/>
    <mergeCell ref="ISC20:ISL20"/>
    <mergeCell ref="IOQ20:IOZ20"/>
    <mergeCell ref="IPA20:IPJ20"/>
    <mergeCell ref="IPK20:IPT20"/>
    <mergeCell ref="IPU20:IQD20"/>
    <mergeCell ref="IQE20:IQN20"/>
    <mergeCell ref="JNQ20:JNZ20"/>
    <mergeCell ref="JOA20:JOJ20"/>
    <mergeCell ref="JOK20:JOT20"/>
    <mergeCell ref="JOU20:JPD20"/>
    <mergeCell ref="JPE20:JPN20"/>
    <mergeCell ref="JLS20:JMB20"/>
    <mergeCell ref="JMC20:JML20"/>
    <mergeCell ref="JMM20:JMV20"/>
    <mergeCell ref="JMW20:JNF20"/>
    <mergeCell ref="JNG20:JNP20"/>
    <mergeCell ref="JJU20:JKD20"/>
    <mergeCell ref="JKE20:JKN20"/>
    <mergeCell ref="JKO20:JKX20"/>
    <mergeCell ref="JKY20:JLH20"/>
    <mergeCell ref="JLI20:JLR20"/>
    <mergeCell ref="JHW20:JIF20"/>
    <mergeCell ref="JIG20:JIP20"/>
    <mergeCell ref="JIQ20:JIZ20"/>
    <mergeCell ref="JJA20:JJJ20"/>
    <mergeCell ref="JJK20:JJT20"/>
    <mergeCell ref="JFY20:JGH20"/>
    <mergeCell ref="JGI20:JGR20"/>
    <mergeCell ref="JGS20:JHB20"/>
    <mergeCell ref="JHC20:JHL20"/>
    <mergeCell ref="JHM20:JHV20"/>
    <mergeCell ref="JEA20:JEJ20"/>
    <mergeCell ref="JEK20:JET20"/>
    <mergeCell ref="JEU20:JFD20"/>
    <mergeCell ref="JFE20:JFN20"/>
    <mergeCell ref="JFO20:JFX20"/>
    <mergeCell ref="JCC20:JCL20"/>
    <mergeCell ref="JCM20:JCV20"/>
    <mergeCell ref="JCW20:JDF20"/>
    <mergeCell ref="JDG20:JDP20"/>
    <mergeCell ref="JDQ20:JDZ20"/>
    <mergeCell ref="KBC20:KBL20"/>
    <mergeCell ref="KBM20:KBV20"/>
    <mergeCell ref="KBW20:KCF20"/>
    <mergeCell ref="KCG20:KCP20"/>
    <mergeCell ref="KCQ20:KCZ20"/>
    <mergeCell ref="JZE20:JZN20"/>
    <mergeCell ref="JZO20:JZX20"/>
    <mergeCell ref="JZY20:KAH20"/>
    <mergeCell ref="KAI20:KAR20"/>
    <mergeCell ref="KAS20:KBB20"/>
    <mergeCell ref="JXG20:JXP20"/>
    <mergeCell ref="JXQ20:JXZ20"/>
    <mergeCell ref="JYA20:JYJ20"/>
    <mergeCell ref="JYK20:JYT20"/>
    <mergeCell ref="JYU20:JZD20"/>
    <mergeCell ref="JVI20:JVR20"/>
    <mergeCell ref="JVS20:JWB20"/>
    <mergeCell ref="JWC20:JWL20"/>
    <mergeCell ref="JWM20:JWV20"/>
    <mergeCell ref="JWW20:JXF20"/>
    <mergeCell ref="JTK20:JTT20"/>
    <mergeCell ref="JTU20:JUD20"/>
    <mergeCell ref="JUE20:JUN20"/>
    <mergeCell ref="JUO20:JUX20"/>
    <mergeCell ref="JUY20:JVH20"/>
    <mergeCell ref="JRM20:JRV20"/>
    <mergeCell ref="JRW20:JSF20"/>
    <mergeCell ref="JSG20:JSP20"/>
    <mergeCell ref="JSQ20:JSZ20"/>
    <mergeCell ref="JTA20:JTJ20"/>
    <mergeCell ref="JPO20:JPX20"/>
    <mergeCell ref="JPY20:JQH20"/>
    <mergeCell ref="JQI20:JQR20"/>
    <mergeCell ref="JQS20:JRB20"/>
    <mergeCell ref="JRC20:JRL20"/>
    <mergeCell ref="KOO20:KOX20"/>
    <mergeCell ref="KOY20:KPH20"/>
    <mergeCell ref="KPI20:KPR20"/>
    <mergeCell ref="KPS20:KQB20"/>
    <mergeCell ref="KQC20:KQL20"/>
    <mergeCell ref="KMQ20:KMZ20"/>
    <mergeCell ref="KNA20:KNJ20"/>
    <mergeCell ref="KNK20:KNT20"/>
    <mergeCell ref="KNU20:KOD20"/>
    <mergeCell ref="KOE20:KON20"/>
    <mergeCell ref="KKS20:KLB20"/>
    <mergeCell ref="KLC20:KLL20"/>
    <mergeCell ref="KLM20:KLV20"/>
    <mergeCell ref="KLW20:KMF20"/>
    <mergeCell ref="KMG20:KMP20"/>
    <mergeCell ref="KIU20:KJD20"/>
    <mergeCell ref="KJE20:KJN20"/>
    <mergeCell ref="KJO20:KJX20"/>
    <mergeCell ref="KJY20:KKH20"/>
    <mergeCell ref="KKI20:KKR20"/>
    <mergeCell ref="KGW20:KHF20"/>
    <mergeCell ref="KHG20:KHP20"/>
    <mergeCell ref="KHQ20:KHZ20"/>
    <mergeCell ref="KIA20:KIJ20"/>
    <mergeCell ref="KIK20:KIT20"/>
    <mergeCell ref="KEY20:KFH20"/>
    <mergeCell ref="KFI20:KFR20"/>
    <mergeCell ref="KFS20:KGB20"/>
    <mergeCell ref="KGC20:KGL20"/>
    <mergeCell ref="KGM20:KGV20"/>
    <mergeCell ref="KDA20:KDJ20"/>
    <mergeCell ref="KDK20:KDT20"/>
    <mergeCell ref="KDU20:KED20"/>
    <mergeCell ref="KEE20:KEN20"/>
    <mergeCell ref="KEO20:KEX20"/>
    <mergeCell ref="LCA20:LCJ20"/>
    <mergeCell ref="LCK20:LCT20"/>
    <mergeCell ref="LCU20:LDD20"/>
    <mergeCell ref="LDE20:LDN20"/>
    <mergeCell ref="LDO20:LDX20"/>
    <mergeCell ref="LAC20:LAL20"/>
    <mergeCell ref="LAM20:LAV20"/>
    <mergeCell ref="LAW20:LBF20"/>
    <mergeCell ref="LBG20:LBP20"/>
    <mergeCell ref="LBQ20:LBZ20"/>
    <mergeCell ref="KYE20:KYN20"/>
    <mergeCell ref="KYO20:KYX20"/>
    <mergeCell ref="KYY20:KZH20"/>
    <mergeCell ref="KZI20:KZR20"/>
    <mergeCell ref="KZS20:LAB20"/>
    <mergeCell ref="KWG20:KWP20"/>
    <mergeCell ref="KWQ20:KWZ20"/>
    <mergeCell ref="KXA20:KXJ20"/>
    <mergeCell ref="KXK20:KXT20"/>
    <mergeCell ref="KXU20:KYD20"/>
    <mergeCell ref="KUI20:KUR20"/>
    <mergeCell ref="KUS20:KVB20"/>
    <mergeCell ref="KVC20:KVL20"/>
    <mergeCell ref="KVM20:KVV20"/>
    <mergeCell ref="KVW20:KWF20"/>
    <mergeCell ref="KSK20:KST20"/>
    <mergeCell ref="KSU20:KTD20"/>
    <mergeCell ref="KTE20:KTN20"/>
    <mergeCell ref="KTO20:KTX20"/>
    <mergeCell ref="KTY20:KUH20"/>
    <mergeCell ref="KQM20:KQV20"/>
    <mergeCell ref="KQW20:KRF20"/>
    <mergeCell ref="KRG20:KRP20"/>
    <mergeCell ref="KRQ20:KRZ20"/>
    <mergeCell ref="KSA20:KSJ20"/>
    <mergeCell ref="LPM20:LPV20"/>
    <mergeCell ref="LPW20:LQF20"/>
    <mergeCell ref="LQG20:LQP20"/>
    <mergeCell ref="LQQ20:LQZ20"/>
    <mergeCell ref="LRA20:LRJ20"/>
    <mergeCell ref="LNO20:LNX20"/>
    <mergeCell ref="LNY20:LOH20"/>
    <mergeCell ref="LOI20:LOR20"/>
    <mergeCell ref="LOS20:LPB20"/>
    <mergeCell ref="LPC20:LPL20"/>
    <mergeCell ref="LLQ20:LLZ20"/>
    <mergeCell ref="LMA20:LMJ20"/>
    <mergeCell ref="LMK20:LMT20"/>
    <mergeCell ref="LMU20:LND20"/>
    <mergeCell ref="LNE20:LNN20"/>
    <mergeCell ref="LJS20:LKB20"/>
    <mergeCell ref="LKC20:LKL20"/>
    <mergeCell ref="LKM20:LKV20"/>
    <mergeCell ref="LKW20:LLF20"/>
    <mergeCell ref="LLG20:LLP20"/>
    <mergeCell ref="LHU20:LID20"/>
    <mergeCell ref="LIE20:LIN20"/>
    <mergeCell ref="LIO20:LIX20"/>
    <mergeCell ref="LIY20:LJH20"/>
    <mergeCell ref="LJI20:LJR20"/>
    <mergeCell ref="LFW20:LGF20"/>
    <mergeCell ref="LGG20:LGP20"/>
    <mergeCell ref="LGQ20:LGZ20"/>
    <mergeCell ref="LHA20:LHJ20"/>
    <mergeCell ref="LHK20:LHT20"/>
    <mergeCell ref="LDY20:LEH20"/>
    <mergeCell ref="LEI20:LER20"/>
    <mergeCell ref="LES20:LFB20"/>
    <mergeCell ref="LFC20:LFL20"/>
    <mergeCell ref="LFM20:LFV20"/>
    <mergeCell ref="MCY20:MDH20"/>
    <mergeCell ref="MDI20:MDR20"/>
    <mergeCell ref="MDS20:MEB20"/>
    <mergeCell ref="MEC20:MEL20"/>
    <mergeCell ref="MEM20:MEV20"/>
    <mergeCell ref="MBA20:MBJ20"/>
    <mergeCell ref="MBK20:MBT20"/>
    <mergeCell ref="MBU20:MCD20"/>
    <mergeCell ref="MCE20:MCN20"/>
    <mergeCell ref="MCO20:MCX20"/>
    <mergeCell ref="LZC20:LZL20"/>
    <mergeCell ref="LZM20:LZV20"/>
    <mergeCell ref="LZW20:MAF20"/>
    <mergeCell ref="MAG20:MAP20"/>
    <mergeCell ref="MAQ20:MAZ20"/>
    <mergeCell ref="LXE20:LXN20"/>
    <mergeCell ref="LXO20:LXX20"/>
    <mergeCell ref="LXY20:LYH20"/>
    <mergeCell ref="LYI20:LYR20"/>
    <mergeCell ref="LYS20:LZB20"/>
    <mergeCell ref="LVG20:LVP20"/>
    <mergeCell ref="LVQ20:LVZ20"/>
    <mergeCell ref="LWA20:LWJ20"/>
    <mergeCell ref="LWK20:LWT20"/>
    <mergeCell ref="LWU20:LXD20"/>
    <mergeCell ref="LTI20:LTR20"/>
    <mergeCell ref="LTS20:LUB20"/>
    <mergeCell ref="LUC20:LUL20"/>
    <mergeCell ref="LUM20:LUV20"/>
    <mergeCell ref="LUW20:LVF20"/>
    <mergeCell ref="LRK20:LRT20"/>
    <mergeCell ref="LRU20:LSD20"/>
    <mergeCell ref="LSE20:LSN20"/>
    <mergeCell ref="LSO20:LSX20"/>
    <mergeCell ref="LSY20:LTH20"/>
    <mergeCell ref="MQK20:MQT20"/>
    <mergeCell ref="MQU20:MRD20"/>
    <mergeCell ref="MRE20:MRN20"/>
    <mergeCell ref="MRO20:MRX20"/>
    <mergeCell ref="MRY20:MSH20"/>
    <mergeCell ref="MOM20:MOV20"/>
    <mergeCell ref="MOW20:MPF20"/>
    <mergeCell ref="MPG20:MPP20"/>
    <mergeCell ref="MPQ20:MPZ20"/>
    <mergeCell ref="MQA20:MQJ20"/>
    <mergeCell ref="MMO20:MMX20"/>
    <mergeCell ref="MMY20:MNH20"/>
    <mergeCell ref="MNI20:MNR20"/>
    <mergeCell ref="MNS20:MOB20"/>
    <mergeCell ref="MOC20:MOL20"/>
    <mergeCell ref="MKQ20:MKZ20"/>
    <mergeCell ref="MLA20:MLJ20"/>
    <mergeCell ref="MLK20:MLT20"/>
    <mergeCell ref="MLU20:MMD20"/>
    <mergeCell ref="MME20:MMN20"/>
    <mergeCell ref="MIS20:MJB20"/>
    <mergeCell ref="MJC20:MJL20"/>
    <mergeCell ref="MJM20:MJV20"/>
    <mergeCell ref="MJW20:MKF20"/>
    <mergeCell ref="MKG20:MKP20"/>
    <mergeCell ref="MGU20:MHD20"/>
    <mergeCell ref="MHE20:MHN20"/>
    <mergeCell ref="MHO20:MHX20"/>
    <mergeCell ref="MHY20:MIH20"/>
    <mergeCell ref="MII20:MIR20"/>
    <mergeCell ref="MEW20:MFF20"/>
    <mergeCell ref="MFG20:MFP20"/>
    <mergeCell ref="MFQ20:MFZ20"/>
    <mergeCell ref="MGA20:MGJ20"/>
    <mergeCell ref="MGK20:MGT20"/>
    <mergeCell ref="NDW20:NEF20"/>
    <mergeCell ref="NEG20:NEP20"/>
    <mergeCell ref="NEQ20:NEZ20"/>
    <mergeCell ref="NFA20:NFJ20"/>
    <mergeCell ref="NFK20:NFT20"/>
    <mergeCell ref="NBY20:NCH20"/>
    <mergeCell ref="NCI20:NCR20"/>
    <mergeCell ref="NCS20:NDB20"/>
    <mergeCell ref="NDC20:NDL20"/>
    <mergeCell ref="NDM20:NDV20"/>
    <mergeCell ref="NAA20:NAJ20"/>
    <mergeCell ref="NAK20:NAT20"/>
    <mergeCell ref="NAU20:NBD20"/>
    <mergeCell ref="NBE20:NBN20"/>
    <mergeCell ref="NBO20:NBX20"/>
    <mergeCell ref="MYC20:MYL20"/>
    <mergeCell ref="MYM20:MYV20"/>
    <mergeCell ref="MYW20:MZF20"/>
    <mergeCell ref="MZG20:MZP20"/>
    <mergeCell ref="MZQ20:MZZ20"/>
    <mergeCell ref="MWE20:MWN20"/>
    <mergeCell ref="MWO20:MWX20"/>
    <mergeCell ref="MWY20:MXH20"/>
    <mergeCell ref="MXI20:MXR20"/>
    <mergeCell ref="MXS20:MYB20"/>
    <mergeCell ref="MUG20:MUP20"/>
    <mergeCell ref="MUQ20:MUZ20"/>
    <mergeCell ref="MVA20:MVJ20"/>
    <mergeCell ref="MVK20:MVT20"/>
    <mergeCell ref="MVU20:MWD20"/>
    <mergeCell ref="MSI20:MSR20"/>
    <mergeCell ref="MSS20:MTB20"/>
    <mergeCell ref="MTC20:MTL20"/>
    <mergeCell ref="MTM20:MTV20"/>
    <mergeCell ref="MTW20:MUF20"/>
    <mergeCell ref="NRI20:NRR20"/>
    <mergeCell ref="NRS20:NSB20"/>
    <mergeCell ref="NSC20:NSL20"/>
    <mergeCell ref="NSM20:NSV20"/>
    <mergeCell ref="NSW20:NTF20"/>
    <mergeCell ref="NPK20:NPT20"/>
    <mergeCell ref="NPU20:NQD20"/>
    <mergeCell ref="NQE20:NQN20"/>
    <mergeCell ref="NQO20:NQX20"/>
    <mergeCell ref="NQY20:NRH20"/>
    <mergeCell ref="NNM20:NNV20"/>
    <mergeCell ref="NNW20:NOF20"/>
    <mergeCell ref="NOG20:NOP20"/>
    <mergeCell ref="NOQ20:NOZ20"/>
    <mergeCell ref="NPA20:NPJ20"/>
    <mergeCell ref="NLO20:NLX20"/>
    <mergeCell ref="NLY20:NMH20"/>
    <mergeCell ref="NMI20:NMR20"/>
    <mergeCell ref="NMS20:NNB20"/>
    <mergeCell ref="NNC20:NNL20"/>
    <mergeCell ref="NJQ20:NJZ20"/>
    <mergeCell ref="NKA20:NKJ20"/>
    <mergeCell ref="NKK20:NKT20"/>
    <mergeCell ref="NKU20:NLD20"/>
    <mergeCell ref="NLE20:NLN20"/>
    <mergeCell ref="NHS20:NIB20"/>
    <mergeCell ref="NIC20:NIL20"/>
    <mergeCell ref="NIM20:NIV20"/>
    <mergeCell ref="NIW20:NJF20"/>
    <mergeCell ref="NJG20:NJP20"/>
    <mergeCell ref="NFU20:NGD20"/>
    <mergeCell ref="NGE20:NGN20"/>
    <mergeCell ref="NGO20:NGX20"/>
    <mergeCell ref="NGY20:NHH20"/>
    <mergeCell ref="NHI20:NHR20"/>
    <mergeCell ref="OEU20:OFD20"/>
    <mergeCell ref="OFE20:OFN20"/>
    <mergeCell ref="OFO20:OFX20"/>
    <mergeCell ref="OFY20:OGH20"/>
    <mergeCell ref="OGI20:OGR20"/>
    <mergeCell ref="OCW20:ODF20"/>
    <mergeCell ref="ODG20:ODP20"/>
    <mergeCell ref="ODQ20:ODZ20"/>
    <mergeCell ref="OEA20:OEJ20"/>
    <mergeCell ref="OEK20:OET20"/>
    <mergeCell ref="OAY20:OBH20"/>
    <mergeCell ref="OBI20:OBR20"/>
    <mergeCell ref="OBS20:OCB20"/>
    <mergeCell ref="OCC20:OCL20"/>
    <mergeCell ref="OCM20:OCV20"/>
    <mergeCell ref="NZA20:NZJ20"/>
    <mergeCell ref="NZK20:NZT20"/>
    <mergeCell ref="NZU20:OAD20"/>
    <mergeCell ref="OAE20:OAN20"/>
    <mergeCell ref="OAO20:OAX20"/>
    <mergeCell ref="NXC20:NXL20"/>
    <mergeCell ref="NXM20:NXV20"/>
    <mergeCell ref="NXW20:NYF20"/>
    <mergeCell ref="NYG20:NYP20"/>
    <mergeCell ref="NYQ20:NYZ20"/>
    <mergeCell ref="NVE20:NVN20"/>
    <mergeCell ref="NVO20:NVX20"/>
    <mergeCell ref="NVY20:NWH20"/>
    <mergeCell ref="NWI20:NWR20"/>
    <mergeCell ref="NWS20:NXB20"/>
    <mergeCell ref="NTG20:NTP20"/>
    <mergeCell ref="NTQ20:NTZ20"/>
    <mergeCell ref="NUA20:NUJ20"/>
    <mergeCell ref="NUK20:NUT20"/>
    <mergeCell ref="NUU20:NVD20"/>
    <mergeCell ref="OSG20:OSP20"/>
    <mergeCell ref="OSQ20:OSZ20"/>
    <mergeCell ref="OTA20:OTJ20"/>
    <mergeCell ref="OTK20:OTT20"/>
    <mergeCell ref="OTU20:OUD20"/>
    <mergeCell ref="OQI20:OQR20"/>
    <mergeCell ref="OQS20:ORB20"/>
    <mergeCell ref="ORC20:ORL20"/>
    <mergeCell ref="ORM20:ORV20"/>
    <mergeCell ref="ORW20:OSF20"/>
    <mergeCell ref="OOK20:OOT20"/>
    <mergeCell ref="OOU20:OPD20"/>
    <mergeCell ref="OPE20:OPN20"/>
    <mergeCell ref="OPO20:OPX20"/>
    <mergeCell ref="OPY20:OQH20"/>
    <mergeCell ref="OMM20:OMV20"/>
    <mergeCell ref="OMW20:ONF20"/>
    <mergeCell ref="ONG20:ONP20"/>
    <mergeCell ref="ONQ20:ONZ20"/>
    <mergeCell ref="OOA20:OOJ20"/>
    <mergeCell ref="OKO20:OKX20"/>
    <mergeCell ref="OKY20:OLH20"/>
    <mergeCell ref="OLI20:OLR20"/>
    <mergeCell ref="OLS20:OMB20"/>
    <mergeCell ref="OMC20:OML20"/>
    <mergeCell ref="OIQ20:OIZ20"/>
    <mergeCell ref="OJA20:OJJ20"/>
    <mergeCell ref="OJK20:OJT20"/>
    <mergeCell ref="OJU20:OKD20"/>
    <mergeCell ref="OKE20:OKN20"/>
    <mergeCell ref="OGS20:OHB20"/>
    <mergeCell ref="OHC20:OHL20"/>
    <mergeCell ref="OHM20:OHV20"/>
    <mergeCell ref="OHW20:OIF20"/>
    <mergeCell ref="OIG20:OIP20"/>
    <mergeCell ref="PFS20:PGB20"/>
    <mergeCell ref="PGC20:PGL20"/>
    <mergeCell ref="PGM20:PGV20"/>
    <mergeCell ref="PGW20:PHF20"/>
    <mergeCell ref="PHG20:PHP20"/>
    <mergeCell ref="PDU20:PED20"/>
    <mergeCell ref="PEE20:PEN20"/>
    <mergeCell ref="PEO20:PEX20"/>
    <mergeCell ref="PEY20:PFH20"/>
    <mergeCell ref="PFI20:PFR20"/>
    <mergeCell ref="PBW20:PCF20"/>
    <mergeCell ref="PCG20:PCP20"/>
    <mergeCell ref="PCQ20:PCZ20"/>
    <mergeCell ref="PDA20:PDJ20"/>
    <mergeCell ref="PDK20:PDT20"/>
    <mergeCell ref="OZY20:PAH20"/>
    <mergeCell ref="PAI20:PAR20"/>
    <mergeCell ref="PAS20:PBB20"/>
    <mergeCell ref="PBC20:PBL20"/>
    <mergeCell ref="PBM20:PBV20"/>
    <mergeCell ref="OYA20:OYJ20"/>
    <mergeCell ref="OYK20:OYT20"/>
    <mergeCell ref="OYU20:OZD20"/>
    <mergeCell ref="OZE20:OZN20"/>
    <mergeCell ref="OZO20:OZX20"/>
    <mergeCell ref="OWC20:OWL20"/>
    <mergeCell ref="OWM20:OWV20"/>
    <mergeCell ref="OWW20:OXF20"/>
    <mergeCell ref="OXG20:OXP20"/>
    <mergeCell ref="OXQ20:OXZ20"/>
    <mergeCell ref="OUE20:OUN20"/>
    <mergeCell ref="OUO20:OUX20"/>
    <mergeCell ref="OUY20:OVH20"/>
    <mergeCell ref="OVI20:OVR20"/>
    <mergeCell ref="OVS20:OWB20"/>
    <mergeCell ref="PTE20:PTN20"/>
    <mergeCell ref="PTO20:PTX20"/>
    <mergeCell ref="PTY20:PUH20"/>
    <mergeCell ref="PUI20:PUR20"/>
    <mergeCell ref="PUS20:PVB20"/>
    <mergeCell ref="PRG20:PRP20"/>
    <mergeCell ref="PRQ20:PRZ20"/>
    <mergeCell ref="PSA20:PSJ20"/>
    <mergeCell ref="PSK20:PST20"/>
    <mergeCell ref="PSU20:PTD20"/>
    <mergeCell ref="PPI20:PPR20"/>
    <mergeCell ref="PPS20:PQB20"/>
    <mergeCell ref="PQC20:PQL20"/>
    <mergeCell ref="PQM20:PQV20"/>
    <mergeCell ref="PQW20:PRF20"/>
    <mergeCell ref="PNK20:PNT20"/>
    <mergeCell ref="PNU20:POD20"/>
    <mergeCell ref="POE20:PON20"/>
    <mergeCell ref="POO20:POX20"/>
    <mergeCell ref="POY20:PPH20"/>
    <mergeCell ref="PLM20:PLV20"/>
    <mergeCell ref="PLW20:PMF20"/>
    <mergeCell ref="PMG20:PMP20"/>
    <mergeCell ref="PMQ20:PMZ20"/>
    <mergeCell ref="PNA20:PNJ20"/>
    <mergeCell ref="PJO20:PJX20"/>
    <mergeCell ref="PJY20:PKH20"/>
    <mergeCell ref="PKI20:PKR20"/>
    <mergeCell ref="PKS20:PLB20"/>
    <mergeCell ref="PLC20:PLL20"/>
    <mergeCell ref="PHQ20:PHZ20"/>
    <mergeCell ref="PIA20:PIJ20"/>
    <mergeCell ref="PIK20:PIT20"/>
    <mergeCell ref="PIU20:PJD20"/>
    <mergeCell ref="PJE20:PJN20"/>
    <mergeCell ref="QGQ20:QGZ20"/>
    <mergeCell ref="QHA20:QHJ20"/>
    <mergeCell ref="QHK20:QHT20"/>
    <mergeCell ref="QHU20:QID20"/>
    <mergeCell ref="QIE20:QIN20"/>
    <mergeCell ref="QES20:QFB20"/>
    <mergeCell ref="QFC20:QFL20"/>
    <mergeCell ref="QFM20:QFV20"/>
    <mergeCell ref="QFW20:QGF20"/>
    <mergeCell ref="QGG20:QGP20"/>
    <mergeCell ref="QCU20:QDD20"/>
    <mergeCell ref="QDE20:QDN20"/>
    <mergeCell ref="QDO20:QDX20"/>
    <mergeCell ref="QDY20:QEH20"/>
    <mergeCell ref="QEI20:QER20"/>
    <mergeCell ref="QAW20:QBF20"/>
    <mergeCell ref="QBG20:QBP20"/>
    <mergeCell ref="QBQ20:QBZ20"/>
    <mergeCell ref="QCA20:QCJ20"/>
    <mergeCell ref="QCK20:QCT20"/>
    <mergeCell ref="PYY20:PZH20"/>
    <mergeCell ref="PZI20:PZR20"/>
    <mergeCell ref="PZS20:QAB20"/>
    <mergeCell ref="QAC20:QAL20"/>
    <mergeCell ref="QAM20:QAV20"/>
    <mergeCell ref="PXA20:PXJ20"/>
    <mergeCell ref="PXK20:PXT20"/>
    <mergeCell ref="PXU20:PYD20"/>
    <mergeCell ref="PYE20:PYN20"/>
    <mergeCell ref="PYO20:PYX20"/>
    <mergeCell ref="PVC20:PVL20"/>
    <mergeCell ref="PVM20:PVV20"/>
    <mergeCell ref="PVW20:PWF20"/>
    <mergeCell ref="PWG20:PWP20"/>
    <mergeCell ref="PWQ20:PWZ20"/>
    <mergeCell ref="QUC20:QUL20"/>
    <mergeCell ref="QUM20:QUV20"/>
    <mergeCell ref="QUW20:QVF20"/>
    <mergeCell ref="QVG20:QVP20"/>
    <mergeCell ref="QVQ20:QVZ20"/>
    <mergeCell ref="QSE20:QSN20"/>
    <mergeCell ref="QSO20:QSX20"/>
    <mergeCell ref="QSY20:QTH20"/>
    <mergeCell ref="QTI20:QTR20"/>
    <mergeCell ref="QTS20:QUB20"/>
    <mergeCell ref="QQG20:QQP20"/>
    <mergeCell ref="QQQ20:QQZ20"/>
    <mergeCell ref="QRA20:QRJ20"/>
    <mergeCell ref="QRK20:QRT20"/>
    <mergeCell ref="QRU20:QSD20"/>
    <mergeCell ref="QOI20:QOR20"/>
    <mergeCell ref="QOS20:QPB20"/>
    <mergeCell ref="QPC20:QPL20"/>
    <mergeCell ref="QPM20:QPV20"/>
    <mergeCell ref="QPW20:QQF20"/>
    <mergeCell ref="QMK20:QMT20"/>
    <mergeCell ref="QMU20:QND20"/>
    <mergeCell ref="QNE20:QNN20"/>
    <mergeCell ref="QNO20:QNX20"/>
    <mergeCell ref="QNY20:QOH20"/>
    <mergeCell ref="QKM20:QKV20"/>
    <mergeCell ref="QKW20:QLF20"/>
    <mergeCell ref="QLG20:QLP20"/>
    <mergeCell ref="QLQ20:QLZ20"/>
    <mergeCell ref="QMA20:QMJ20"/>
    <mergeCell ref="QIO20:QIX20"/>
    <mergeCell ref="QIY20:QJH20"/>
    <mergeCell ref="QJI20:QJR20"/>
    <mergeCell ref="QJS20:QKB20"/>
    <mergeCell ref="QKC20:QKL20"/>
    <mergeCell ref="RHO20:RHX20"/>
    <mergeCell ref="RHY20:RIH20"/>
    <mergeCell ref="RII20:RIR20"/>
    <mergeCell ref="RIS20:RJB20"/>
    <mergeCell ref="RJC20:RJL20"/>
    <mergeCell ref="RFQ20:RFZ20"/>
    <mergeCell ref="RGA20:RGJ20"/>
    <mergeCell ref="RGK20:RGT20"/>
    <mergeCell ref="RGU20:RHD20"/>
    <mergeCell ref="RHE20:RHN20"/>
    <mergeCell ref="RDS20:REB20"/>
    <mergeCell ref="REC20:REL20"/>
    <mergeCell ref="REM20:REV20"/>
    <mergeCell ref="REW20:RFF20"/>
    <mergeCell ref="RFG20:RFP20"/>
    <mergeCell ref="RBU20:RCD20"/>
    <mergeCell ref="RCE20:RCN20"/>
    <mergeCell ref="RCO20:RCX20"/>
    <mergeCell ref="RCY20:RDH20"/>
    <mergeCell ref="RDI20:RDR20"/>
    <mergeCell ref="QZW20:RAF20"/>
    <mergeCell ref="RAG20:RAP20"/>
    <mergeCell ref="RAQ20:RAZ20"/>
    <mergeCell ref="RBA20:RBJ20"/>
    <mergeCell ref="RBK20:RBT20"/>
    <mergeCell ref="QXY20:QYH20"/>
    <mergeCell ref="QYI20:QYR20"/>
    <mergeCell ref="QYS20:QZB20"/>
    <mergeCell ref="QZC20:QZL20"/>
    <mergeCell ref="QZM20:QZV20"/>
    <mergeCell ref="QWA20:QWJ20"/>
    <mergeCell ref="QWK20:QWT20"/>
    <mergeCell ref="QWU20:QXD20"/>
    <mergeCell ref="QXE20:QXN20"/>
    <mergeCell ref="QXO20:QXX20"/>
    <mergeCell ref="RVA20:RVJ20"/>
    <mergeCell ref="RVK20:RVT20"/>
    <mergeCell ref="RVU20:RWD20"/>
    <mergeCell ref="RWE20:RWN20"/>
    <mergeCell ref="RWO20:RWX20"/>
    <mergeCell ref="RTC20:RTL20"/>
    <mergeCell ref="RTM20:RTV20"/>
    <mergeCell ref="RTW20:RUF20"/>
    <mergeCell ref="RUG20:RUP20"/>
    <mergeCell ref="RUQ20:RUZ20"/>
    <mergeCell ref="RRE20:RRN20"/>
    <mergeCell ref="RRO20:RRX20"/>
    <mergeCell ref="RRY20:RSH20"/>
    <mergeCell ref="RSI20:RSR20"/>
    <mergeCell ref="RSS20:RTB20"/>
    <mergeCell ref="RPG20:RPP20"/>
    <mergeCell ref="RPQ20:RPZ20"/>
    <mergeCell ref="RQA20:RQJ20"/>
    <mergeCell ref="RQK20:RQT20"/>
    <mergeCell ref="RQU20:RRD20"/>
    <mergeCell ref="RNI20:RNR20"/>
    <mergeCell ref="RNS20:ROB20"/>
    <mergeCell ref="ROC20:ROL20"/>
    <mergeCell ref="ROM20:ROV20"/>
    <mergeCell ref="ROW20:RPF20"/>
    <mergeCell ref="RLK20:RLT20"/>
    <mergeCell ref="RLU20:RMD20"/>
    <mergeCell ref="RME20:RMN20"/>
    <mergeCell ref="RMO20:RMX20"/>
    <mergeCell ref="RMY20:RNH20"/>
    <mergeCell ref="RJM20:RJV20"/>
    <mergeCell ref="RJW20:RKF20"/>
    <mergeCell ref="RKG20:RKP20"/>
    <mergeCell ref="RKQ20:RKZ20"/>
    <mergeCell ref="RLA20:RLJ20"/>
    <mergeCell ref="SIM20:SIV20"/>
    <mergeCell ref="SIW20:SJF20"/>
    <mergeCell ref="SJG20:SJP20"/>
    <mergeCell ref="SJQ20:SJZ20"/>
    <mergeCell ref="SKA20:SKJ20"/>
    <mergeCell ref="SGO20:SGX20"/>
    <mergeCell ref="SGY20:SHH20"/>
    <mergeCell ref="SHI20:SHR20"/>
    <mergeCell ref="SHS20:SIB20"/>
    <mergeCell ref="SIC20:SIL20"/>
    <mergeCell ref="SEQ20:SEZ20"/>
    <mergeCell ref="SFA20:SFJ20"/>
    <mergeCell ref="SFK20:SFT20"/>
    <mergeCell ref="SFU20:SGD20"/>
    <mergeCell ref="SGE20:SGN20"/>
    <mergeCell ref="SCS20:SDB20"/>
    <mergeCell ref="SDC20:SDL20"/>
    <mergeCell ref="SDM20:SDV20"/>
    <mergeCell ref="SDW20:SEF20"/>
    <mergeCell ref="SEG20:SEP20"/>
    <mergeCell ref="SAU20:SBD20"/>
    <mergeCell ref="SBE20:SBN20"/>
    <mergeCell ref="SBO20:SBX20"/>
    <mergeCell ref="SBY20:SCH20"/>
    <mergeCell ref="SCI20:SCR20"/>
    <mergeCell ref="RYW20:RZF20"/>
    <mergeCell ref="RZG20:RZP20"/>
    <mergeCell ref="RZQ20:RZZ20"/>
    <mergeCell ref="SAA20:SAJ20"/>
    <mergeCell ref="SAK20:SAT20"/>
    <mergeCell ref="RWY20:RXH20"/>
    <mergeCell ref="RXI20:RXR20"/>
    <mergeCell ref="RXS20:RYB20"/>
    <mergeCell ref="RYC20:RYL20"/>
    <mergeCell ref="RYM20:RYV20"/>
    <mergeCell ref="SVY20:SWH20"/>
    <mergeCell ref="SWI20:SWR20"/>
    <mergeCell ref="SWS20:SXB20"/>
    <mergeCell ref="SXC20:SXL20"/>
    <mergeCell ref="SXM20:SXV20"/>
    <mergeCell ref="SUA20:SUJ20"/>
    <mergeCell ref="SUK20:SUT20"/>
    <mergeCell ref="SUU20:SVD20"/>
    <mergeCell ref="SVE20:SVN20"/>
    <mergeCell ref="SVO20:SVX20"/>
    <mergeCell ref="SSC20:SSL20"/>
    <mergeCell ref="SSM20:SSV20"/>
    <mergeCell ref="SSW20:STF20"/>
    <mergeCell ref="STG20:STP20"/>
    <mergeCell ref="STQ20:STZ20"/>
    <mergeCell ref="SQE20:SQN20"/>
    <mergeCell ref="SQO20:SQX20"/>
    <mergeCell ref="SQY20:SRH20"/>
    <mergeCell ref="SRI20:SRR20"/>
    <mergeCell ref="SRS20:SSB20"/>
    <mergeCell ref="SOG20:SOP20"/>
    <mergeCell ref="SOQ20:SOZ20"/>
    <mergeCell ref="SPA20:SPJ20"/>
    <mergeCell ref="SPK20:SPT20"/>
    <mergeCell ref="SPU20:SQD20"/>
    <mergeCell ref="SMI20:SMR20"/>
    <mergeCell ref="SMS20:SNB20"/>
    <mergeCell ref="SNC20:SNL20"/>
    <mergeCell ref="SNM20:SNV20"/>
    <mergeCell ref="SNW20:SOF20"/>
    <mergeCell ref="SKK20:SKT20"/>
    <mergeCell ref="SKU20:SLD20"/>
    <mergeCell ref="SLE20:SLN20"/>
    <mergeCell ref="SLO20:SLX20"/>
    <mergeCell ref="SLY20:SMH20"/>
    <mergeCell ref="TJK20:TJT20"/>
    <mergeCell ref="TJU20:TKD20"/>
    <mergeCell ref="TKE20:TKN20"/>
    <mergeCell ref="TKO20:TKX20"/>
    <mergeCell ref="TKY20:TLH20"/>
    <mergeCell ref="THM20:THV20"/>
    <mergeCell ref="THW20:TIF20"/>
    <mergeCell ref="TIG20:TIP20"/>
    <mergeCell ref="TIQ20:TIZ20"/>
    <mergeCell ref="TJA20:TJJ20"/>
    <mergeCell ref="TFO20:TFX20"/>
    <mergeCell ref="TFY20:TGH20"/>
    <mergeCell ref="TGI20:TGR20"/>
    <mergeCell ref="TGS20:THB20"/>
    <mergeCell ref="THC20:THL20"/>
    <mergeCell ref="TDQ20:TDZ20"/>
    <mergeCell ref="TEA20:TEJ20"/>
    <mergeCell ref="TEK20:TET20"/>
    <mergeCell ref="TEU20:TFD20"/>
    <mergeCell ref="TFE20:TFN20"/>
    <mergeCell ref="TBS20:TCB20"/>
    <mergeCell ref="TCC20:TCL20"/>
    <mergeCell ref="TCM20:TCV20"/>
    <mergeCell ref="TCW20:TDF20"/>
    <mergeCell ref="TDG20:TDP20"/>
    <mergeCell ref="SZU20:TAD20"/>
    <mergeCell ref="TAE20:TAN20"/>
    <mergeCell ref="TAO20:TAX20"/>
    <mergeCell ref="TAY20:TBH20"/>
    <mergeCell ref="TBI20:TBR20"/>
    <mergeCell ref="SXW20:SYF20"/>
    <mergeCell ref="SYG20:SYP20"/>
    <mergeCell ref="SYQ20:SYZ20"/>
    <mergeCell ref="SZA20:SZJ20"/>
    <mergeCell ref="SZK20:SZT20"/>
    <mergeCell ref="TWW20:TXF20"/>
    <mergeCell ref="TXG20:TXP20"/>
    <mergeCell ref="TXQ20:TXZ20"/>
    <mergeCell ref="TYA20:TYJ20"/>
    <mergeCell ref="TYK20:TYT20"/>
    <mergeCell ref="TUY20:TVH20"/>
    <mergeCell ref="TVI20:TVR20"/>
    <mergeCell ref="TVS20:TWB20"/>
    <mergeCell ref="TWC20:TWL20"/>
    <mergeCell ref="TWM20:TWV20"/>
    <mergeCell ref="TTA20:TTJ20"/>
    <mergeCell ref="TTK20:TTT20"/>
    <mergeCell ref="TTU20:TUD20"/>
    <mergeCell ref="TUE20:TUN20"/>
    <mergeCell ref="TUO20:TUX20"/>
    <mergeCell ref="TRC20:TRL20"/>
    <mergeCell ref="TRM20:TRV20"/>
    <mergeCell ref="TRW20:TSF20"/>
    <mergeCell ref="TSG20:TSP20"/>
    <mergeCell ref="TSQ20:TSZ20"/>
    <mergeCell ref="TPE20:TPN20"/>
    <mergeCell ref="TPO20:TPX20"/>
    <mergeCell ref="TPY20:TQH20"/>
    <mergeCell ref="TQI20:TQR20"/>
    <mergeCell ref="TQS20:TRB20"/>
    <mergeCell ref="TNG20:TNP20"/>
    <mergeCell ref="TNQ20:TNZ20"/>
    <mergeCell ref="TOA20:TOJ20"/>
    <mergeCell ref="TOK20:TOT20"/>
    <mergeCell ref="TOU20:TPD20"/>
    <mergeCell ref="TLI20:TLR20"/>
    <mergeCell ref="TLS20:TMB20"/>
    <mergeCell ref="TMC20:TML20"/>
    <mergeCell ref="TMM20:TMV20"/>
    <mergeCell ref="TMW20:TNF20"/>
    <mergeCell ref="UKI20:UKR20"/>
    <mergeCell ref="UKS20:ULB20"/>
    <mergeCell ref="ULC20:ULL20"/>
    <mergeCell ref="ULM20:ULV20"/>
    <mergeCell ref="ULW20:UMF20"/>
    <mergeCell ref="UIK20:UIT20"/>
    <mergeCell ref="UIU20:UJD20"/>
    <mergeCell ref="UJE20:UJN20"/>
    <mergeCell ref="UJO20:UJX20"/>
    <mergeCell ref="UJY20:UKH20"/>
    <mergeCell ref="UGM20:UGV20"/>
    <mergeCell ref="UGW20:UHF20"/>
    <mergeCell ref="UHG20:UHP20"/>
    <mergeCell ref="UHQ20:UHZ20"/>
    <mergeCell ref="UIA20:UIJ20"/>
    <mergeCell ref="UEO20:UEX20"/>
    <mergeCell ref="UEY20:UFH20"/>
    <mergeCell ref="UFI20:UFR20"/>
    <mergeCell ref="UFS20:UGB20"/>
    <mergeCell ref="UGC20:UGL20"/>
    <mergeCell ref="UCQ20:UCZ20"/>
    <mergeCell ref="UDA20:UDJ20"/>
    <mergeCell ref="UDK20:UDT20"/>
    <mergeCell ref="UDU20:UED20"/>
    <mergeCell ref="UEE20:UEN20"/>
    <mergeCell ref="UAS20:UBB20"/>
    <mergeCell ref="UBC20:UBL20"/>
    <mergeCell ref="UBM20:UBV20"/>
    <mergeCell ref="UBW20:UCF20"/>
    <mergeCell ref="UCG20:UCP20"/>
    <mergeCell ref="TYU20:TZD20"/>
    <mergeCell ref="TZE20:TZN20"/>
    <mergeCell ref="TZO20:TZX20"/>
    <mergeCell ref="TZY20:UAH20"/>
    <mergeCell ref="UAI20:UAR20"/>
    <mergeCell ref="UXU20:UYD20"/>
    <mergeCell ref="UYE20:UYN20"/>
    <mergeCell ref="UYO20:UYX20"/>
    <mergeCell ref="UYY20:UZH20"/>
    <mergeCell ref="UZI20:UZR20"/>
    <mergeCell ref="UVW20:UWF20"/>
    <mergeCell ref="UWG20:UWP20"/>
    <mergeCell ref="UWQ20:UWZ20"/>
    <mergeCell ref="UXA20:UXJ20"/>
    <mergeCell ref="UXK20:UXT20"/>
    <mergeCell ref="UTY20:UUH20"/>
    <mergeCell ref="UUI20:UUR20"/>
    <mergeCell ref="UUS20:UVB20"/>
    <mergeCell ref="UVC20:UVL20"/>
    <mergeCell ref="UVM20:UVV20"/>
    <mergeCell ref="USA20:USJ20"/>
    <mergeCell ref="USK20:UST20"/>
    <mergeCell ref="USU20:UTD20"/>
    <mergeCell ref="UTE20:UTN20"/>
    <mergeCell ref="UTO20:UTX20"/>
    <mergeCell ref="UQC20:UQL20"/>
    <mergeCell ref="UQM20:UQV20"/>
    <mergeCell ref="UQW20:URF20"/>
    <mergeCell ref="URG20:URP20"/>
    <mergeCell ref="URQ20:URZ20"/>
    <mergeCell ref="UOE20:UON20"/>
    <mergeCell ref="UOO20:UOX20"/>
    <mergeCell ref="UOY20:UPH20"/>
    <mergeCell ref="UPI20:UPR20"/>
    <mergeCell ref="UPS20:UQB20"/>
    <mergeCell ref="UMG20:UMP20"/>
    <mergeCell ref="UMQ20:UMZ20"/>
    <mergeCell ref="UNA20:UNJ20"/>
    <mergeCell ref="UNK20:UNT20"/>
    <mergeCell ref="UNU20:UOD20"/>
    <mergeCell ref="VLG20:VLP20"/>
    <mergeCell ref="VLQ20:VLZ20"/>
    <mergeCell ref="VMA20:VMJ20"/>
    <mergeCell ref="VMK20:VMT20"/>
    <mergeCell ref="VMU20:VND20"/>
    <mergeCell ref="VJI20:VJR20"/>
    <mergeCell ref="VJS20:VKB20"/>
    <mergeCell ref="VKC20:VKL20"/>
    <mergeCell ref="VKM20:VKV20"/>
    <mergeCell ref="VKW20:VLF20"/>
    <mergeCell ref="VHK20:VHT20"/>
    <mergeCell ref="VHU20:VID20"/>
    <mergeCell ref="VIE20:VIN20"/>
    <mergeCell ref="VIO20:VIX20"/>
    <mergeCell ref="VIY20:VJH20"/>
    <mergeCell ref="VFM20:VFV20"/>
    <mergeCell ref="VFW20:VGF20"/>
    <mergeCell ref="VGG20:VGP20"/>
    <mergeCell ref="VGQ20:VGZ20"/>
    <mergeCell ref="VHA20:VHJ20"/>
    <mergeCell ref="VDO20:VDX20"/>
    <mergeCell ref="VDY20:VEH20"/>
    <mergeCell ref="VEI20:VER20"/>
    <mergeCell ref="VES20:VFB20"/>
    <mergeCell ref="VFC20:VFL20"/>
    <mergeCell ref="VBQ20:VBZ20"/>
    <mergeCell ref="VCA20:VCJ20"/>
    <mergeCell ref="VCK20:VCT20"/>
    <mergeCell ref="VCU20:VDD20"/>
    <mergeCell ref="VDE20:VDN20"/>
    <mergeCell ref="UZS20:VAB20"/>
    <mergeCell ref="VAC20:VAL20"/>
    <mergeCell ref="VAM20:VAV20"/>
    <mergeCell ref="VAW20:VBF20"/>
    <mergeCell ref="VBG20:VBP20"/>
    <mergeCell ref="VYS20:VZB20"/>
    <mergeCell ref="VZC20:VZL20"/>
    <mergeCell ref="VZM20:VZV20"/>
    <mergeCell ref="VZW20:WAF20"/>
    <mergeCell ref="WAG20:WAP20"/>
    <mergeCell ref="VWU20:VXD20"/>
    <mergeCell ref="VXE20:VXN20"/>
    <mergeCell ref="VXO20:VXX20"/>
    <mergeCell ref="VXY20:VYH20"/>
    <mergeCell ref="VYI20:VYR20"/>
    <mergeCell ref="VUW20:VVF20"/>
    <mergeCell ref="VVG20:VVP20"/>
    <mergeCell ref="VVQ20:VVZ20"/>
    <mergeCell ref="VWA20:VWJ20"/>
    <mergeCell ref="VWK20:VWT20"/>
    <mergeCell ref="VSY20:VTH20"/>
    <mergeCell ref="VTI20:VTR20"/>
    <mergeCell ref="VTS20:VUB20"/>
    <mergeCell ref="VUC20:VUL20"/>
    <mergeCell ref="VUM20:VUV20"/>
    <mergeCell ref="VRA20:VRJ20"/>
    <mergeCell ref="VRK20:VRT20"/>
    <mergeCell ref="VRU20:VSD20"/>
    <mergeCell ref="VSE20:VSN20"/>
    <mergeCell ref="VSO20:VSX20"/>
    <mergeCell ref="VPC20:VPL20"/>
    <mergeCell ref="VPM20:VPV20"/>
    <mergeCell ref="VPW20:VQF20"/>
    <mergeCell ref="VQG20:VQP20"/>
    <mergeCell ref="VQQ20:VQZ20"/>
    <mergeCell ref="VNE20:VNN20"/>
    <mergeCell ref="VNO20:VNX20"/>
    <mergeCell ref="VNY20:VOH20"/>
    <mergeCell ref="VOI20:VOR20"/>
    <mergeCell ref="VOS20:VPB20"/>
    <mergeCell ref="WPQ20:WPZ20"/>
    <mergeCell ref="WME20:WMN20"/>
    <mergeCell ref="WMO20:WMX20"/>
    <mergeCell ref="WMY20:WNH20"/>
    <mergeCell ref="WNI20:WNR20"/>
    <mergeCell ref="WNS20:WOB20"/>
    <mergeCell ref="WKG20:WKP20"/>
    <mergeCell ref="WKQ20:WKZ20"/>
    <mergeCell ref="WLA20:WLJ20"/>
    <mergeCell ref="WLK20:WLT20"/>
    <mergeCell ref="WLU20:WMD20"/>
    <mergeCell ref="WII20:WIR20"/>
    <mergeCell ref="WIS20:WJB20"/>
    <mergeCell ref="WJC20:WJL20"/>
    <mergeCell ref="WJM20:WJV20"/>
    <mergeCell ref="WJW20:WKF20"/>
    <mergeCell ref="WGK20:WGT20"/>
    <mergeCell ref="WGU20:WHD20"/>
    <mergeCell ref="WHE20:WHN20"/>
    <mergeCell ref="WHO20:WHX20"/>
    <mergeCell ref="WHY20:WIH20"/>
    <mergeCell ref="WEM20:WEV20"/>
    <mergeCell ref="WEW20:WFF20"/>
    <mergeCell ref="WFG20:WFP20"/>
    <mergeCell ref="WFQ20:WFZ20"/>
    <mergeCell ref="WGA20:WGJ20"/>
    <mergeCell ref="WCO20:WCX20"/>
    <mergeCell ref="WCY20:WDH20"/>
    <mergeCell ref="WDI20:WDR20"/>
    <mergeCell ref="WDS20:WEB20"/>
    <mergeCell ref="WEC20:WEL20"/>
    <mergeCell ref="WAQ20:WAZ20"/>
    <mergeCell ref="WBA20:WBJ20"/>
    <mergeCell ref="WBK20:WBT20"/>
    <mergeCell ref="WBU20:WCD20"/>
    <mergeCell ref="WCE20:WCN20"/>
    <mergeCell ref="FE21:FN21"/>
    <mergeCell ref="FO21:FX21"/>
    <mergeCell ref="FY21:GH21"/>
    <mergeCell ref="GI21:GR21"/>
    <mergeCell ref="GS21:HB21"/>
    <mergeCell ref="DG21:DP21"/>
    <mergeCell ref="DQ21:DZ21"/>
    <mergeCell ref="EA21:EJ21"/>
    <mergeCell ref="EK21:ET21"/>
    <mergeCell ref="EU21:FD21"/>
    <mergeCell ref="BI21:BR21"/>
    <mergeCell ref="BS21:CB21"/>
    <mergeCell ref="CC21:CL21"/>
    <mergeCell ref="CM21:CV21"/>
    <mergeCell ref="CW21:DF21"/>
    <mergeCell ref="K21:T21"/>
    <mergeCell ref="U21:AD21"/>
    <mergeCell ref="AE21:AN21"/>
    <mergeCell ref="AO21:AX21"/>
    <mergeCell ref="AY21:BH21"/>
    <mergeCell ref="XDM20:XDV20"/>
    <mergeCell ref="XDW20:XEF20"/>
    <mergeCell ref="XEG20:XEP20"/>
    <mergeCell ref="XEQ20:XEZ20"/>
    <mergeCell ref="XFA20:XFD20"/>
    <mergeCell ref="XBO20:XBX20"/>
    <mergeCell ref="XBY20:XCH20"/>
    <mergeCell ref="XCI20:XCR20"/>
    <mergeCell ref="XCS20:XDB20"/>
    <mergeCell ref="XDC20:XDL20"/>
    <mergeCell ref="WZQ20:WZZ20"/>
    <mergeCell ref="XAA20:XAJ20"/>
    <mergeCell ref="XAK20:XAT20"/>
    <mergeCell ref="XAU20:XBD20"/>
    <mergeCell ref="XBE20:XBN20"/>
    <mergeCell ref="WXS20:WYB20"/>
    <mergeCell ref="WYC20:WYL20"/>
    <mergeCell ref="WYM20:WYV20"/>
    <mergeCell ref="WYW20:WZF20"/>
    <mergeCell ref="WZG20:WZP20"/>
    <mergeCell ref="WVU20:WWD20"/>
    <mergeCell ref="WWE20:WWN20"/>
    <mergeCell ref="WWO20:WWX20"/>
    <mergeCell ref="WWY20:WXH20"/>
    <mergeCell ref="WXI20:WXR20"/>
    <mergeCell ref="WTW20:WUF20"/>
    <mergeCell ref="WUG20:WUP20"/>
    <mergeCell ref="WUQ20:WUZ20"/>
    <mergeCell ref="WVA20:WVJ20"/>
    <mergeCell ref="WVK20:WVT20"/>
    <mergeCell ref="WRY20:WSH20"/>
    <mergeCell ref="WSI20:WSR20"/>
    <mergeCell ref="WSS20:WTB20"/>
    <mergeCell ref="WTC20:WTL20"/>
    <mergeCell ref="WTM20:WTV20"/>
    <mergeCell ref="WQA20:WQJ20"/>
    <mergeCell ref="WQK20:WQT20"/>
    <mergeCell ref="WQU20:WRD20"/>
    <mergeCell ref="WRE20:WRN20"/>
    <mergeCell ref="WRO20:WRX20"/>
    <mergeCell ref="WOC20:WOL20"/>
    <mergeCell ref="WOM20:WOV20"/>
    <mergeCell ref="WOW20:WPF20"/>
    <mergeCell ref="WPG20:WPP20"/>
    <mergeCell ref="SQ21:SZ21"/>
    <mergeCell ref="TA21:TJ21"/>
    <mergeCell ref="TK21:TT21"/>
    <mergeCell ref="TU21:UD21"/>
    <mergeCell ref="UE21:UN21"/>
    <mergeCell ref="QS21:RB21"/>
    <mergeCell ref="RC21:RL21"/>
    <mergeCell ref="RM21:RV21"/>
    <mergeCell ref="RW21:SF21"/>
    <mergeCell ref="SG21:SP21"/>
    <mergeCell ref="OU21:PD21"/>
    <mergeCell ref="PE21:PN21"/>
    <mergeCell ref="PO21:PX21"/>
    <mergeCell ref="PY21:QH21"/>
    <mergeCell ref="QI21:QR21"/>
    <mergeCell ref="MW21:NF21"/>
    <mergeCell ref="NG21:NP21"/>
    <mergeCell ref="NQ21:NZ21"/>
    <mergeCell ref="OA21:OJ21"/>
    <mergeCell ref="OK21:OT21"/>
    <mergeCell ref="KY21:LH21"/>
    <mergeCell ref="LI21:LR21"/>
    <mergeCell ref="LS21:MB21"/>
    <mergeCell ref="MC21:ML21"/>
    <mergeCell ref="MM21:MV21"/>
    <mergeCell ref="JA21:JJ21"/>
    <mergeCell ref="JK21:JT21"/>
    <mergeCell ref="JU21:KD21"/>
    <mergeCell ref="KE21:KN21"/>
    <mergeCell ref="KO21:KX21"/>
    <mergeCell ref="HC21:HL21"/>
    <mergeCell ref="HM21:HV21"/>
    <mergeCell ref="HW21:IF21"/>
    <mergeCell ref="IG21:IP21"/>
    <mergeCell ref="IQ21:IZ21"/>
    <mergeCell ref="AGC21:AGL21"/>
    <mergeCell ref="AGM21:AGV21"/>
    <mergeCell ref="AGW21:AHF21"/>
    <mergeCell ref="AHG21:AHP21"/>
    <mergeCell ref="AHQ21:AHZ21"/>
    <mergeCell ref="AEE21:AEN21"/>
    <mergeCell ref="AEO21:AEX21"/>
    <mergeCell ref="AEY21:AFH21"/>
    <mergeCell ref="AFI21:AFR21"/>
    <mergeCell ref="AFS21:AGB21"/>
    <mergeCell ref="ACG21:ACP21"/>
    <mergeCell ref="ACQ21:ACZ21"/>
    <mergeCell ref="ADA21:ADJ21"/>
    <mergeCell ref="ADK21:ADT21"/>
    <mergeCell ref="ADU21:AED21"/>
    <mergeCell ref="AAI21:AAR21"/>
    <mergeCell ref="AAS21:ABB21"/>
    <mergeCell ref="ABC21:ABL21"/>
    <mergeCell ref="ABM21:ABV21"/>
    <mergeCell ref="ABW21:ACF21"/>
    <mergeCell ref="YK21:YT21"/>
    <mergeCell ref="YU21:ZD21"/>
    <mergeCell ref="ZE21:ZN21"/>
    <mergeCell ref="ZO21:ZX21"/>
    <mergeCell ref="ZY21:AAH21"/>
    <mergeCell ref="WM21:WV21"/>
    <mergeCell ref="WW21:XF21"/>
    <mergeCell ref="XG21:XP21"/>
    <mergeCell ref="XQ21:XZ21"/>
    <mergeCell ref="YA21:YJ21"/>
    <mergeCell ref="UO21:UX21"/>
    <mergeCell ref="UY21:VH21"/>
    <mergeCell ref="VI21:VR21"/>
    <mergeCell ref="VS21:WB21"/>
    <mergeCell ref="WC21:WL21"/>
    <mergeCell ref="ATO21:ATX21"/>
    <mergeCell ref="ATY21:AUH21"/>
    <mergeCell ref="AUI21:AUR21"/>
    <mergeCell ref="AUS21:AVB21"/>
    <mergeCell ref="AVC21:AVL21"/>
    <mergeCell ref="ARQ21:ARZ21"/>
    <mergeCell ref="ASA21:ASJ21"/>
    <mergeCell ref="ASK21:AST21"/>
    <mergeCell ref="ASU21:ATD21"/>
    <mergeCell ref="ATE21:ATN21"/>
    <mergeCell ref="APS21:AQB21"/>
    <mergeCell ref="AQC21:AQL21"/>
    <mergeCell ref="AQM21:AQV21"/>
    <mergeCell ref="AQW21:ARF21"/>
    <mergeCell ref="ARG21:ARP21"/>
    <mergeCell ref="ANU21:AOD21"/>
    <mergeCell ref="AOE21:AON21"/>
    <mergeCell ref="AOO21:AOX21"/>
    <mergeCell ref="AOY21:APH21"/>
    <mergeCell ref="API21:APR21"/>
    <mergeCell ref="ALW21:AMF21"/>
    <mergeCell ref="AMG21:AMP21"/>
    <mergeCell ref="AMQ21:AMZ21"/>
    <mergeCell ref="ANA21:ANJ21"/>
    <mergeCell ref="ANK21:ANT21"/>
    <mergeCell ref="AJY21:AKH21"/>
    <mergeCell ref="AKI21:AKR21"/>
    <mergeCell ref="AKS21:ALB21"/>
    <mergeCell ref="ALC21:ALL21"/>
    <mergeCell ref="ALM21:ALV21"/>
    <mergeCell ref="AIA21:AIJ21"/>
    <mergeCell ref="AIK21:AIT21"/>
    <mergeCell ref="AIU21:AJD21"/>
    <mergeCell ref="AJE21:AJN21"/>
    <mergeCell ref="AJO21:AJX21"/>
    <mergeCell ref="BHA21:BHJ21"/>
    <mergeCell ref="BHK21:BHT21"/>
    <mergeCell ref="BHU21:BID21"/>
    <mergeCell ref="BIE21:BIN21"/>
    <mergeCell ref="BIO21:BIX21"/>
    <mergeCell ref="BFC21:BFL21"/>
    <mergeCell ref="BFM21:BFV21"/>
    <mergeCell ref="BFW21:BGF21"/>
    <mergeCell ref="BGG21:BGP21"/>
    <mergeCell ref="BGQ21:BGZ21"/>
    <mergeCell ref="BDE21:BDN21"/>
    <mergeCell ref="BDO21:BDX21"/>
    <mergeCell ref="BDY21:BEH21"/>
    <mergeCell ref="BEI21:BER21"/>
    <mergeCell ref="BES21:BFB21"/>
    <mergeCell ref="BBG21:BBP21"/>
    <mergeCell ref="BBQ21:BBZ21"/>
    <mergeCell ref="BCA21:BCJ21"/>
    <mergeCell ref="BCK21:BCT21"/>
    <mergeCell ref="BCU21:BDD21"/>
    <mergeCell ref="AZI21:AZR21"/>
    <mergeCell ref="AZS21:BAB21"/>
    <mergeCell ref="BAC21:BAL21"/>
    <mergeCell ref="BAM21:BAV21"/>
    <mergeCell ref="BAW21:BBF21"/>
    <mergeCell ref="AXK21:AXT21"/>
    <mergeCell ref="AXU21:AYD21"/>
    <mergeCell ref="AYE21:AYN21"/>
    <mergeCell ref="AYO21:AYX21"/>
    <mergeCell ref="AYY21:AZH21"/>
    <mergeCell ref="AVM21:AVV21"/>
    <mergeCell ref="AVW21:AWF21"/>
    <mergeCell ref="AWG21:AWP21"/>
    <mergeCell ref="AWQ21:AWZ21"/>
    <mergeCell ref="AXA21:AXJ21"/>
    <mergeCell ref="BUM21:BUV21"/>
    <mergeCell ref="BUW21:BVF21"/>
    <mergeCell ref="BVG21:BVP21"/>
    <mergeCell ref="BVQ21:BVZ21"/>
    <mergeCell ref="BWA21:BWJ21"/>
    <mergeCell ref="BSO21:BSX21"/>
    <mergeCell ref="BSY21:BTH21"/>
    <mergeCell ref="BTI21:BTR21"/>
    <mergeCell ref="BTS21:BUB21"/>
    <mergeCell ref="BUC21:BUL21"/>
    <mergeCell ref="BQQ21:BQZ21"/>
    <mergeCell ref="BRA21:BRJ21"/>
    <mergeCell ref="BRK21:BRT21"/>
    <mergeCell ref="BRU21:BSD21"/>
    <mergeCell ref="BSE21:BSN21"/>
    <mergeCell ref="BOS21:BPB21"/>
    <mergeCell ref="BPC21:BPL21"/>
    <mergeCell ref="BPM21:BPV21"/>
    <mergeCell ref="BPW21:BQF21"/>
    <mergeCell ref="BQG21:BQP21"/>
    <mergeCell ref="BMU21:BND21"/>
    <mergeCell ref="BNE21:BNN21"/>
    <mergeCell ref="BNO21:BNX21"/>
    <mergeCell ref="BNY21:BOH21"/>
    <mergeCell ref="BOI21:BOR21"/>
    <mergeCell ref="BKW21:BLF21"/>
    <mergeCell ref="BLG21:BLP21"/>
    <mergeCell ref="BLQ21:BLZ21"/>
    <mergeCell ref="BMA21:BMJ21"/>
    <mergeCell ref="BMK21:BMT21"/>
    <mergeCell ref="BIY21:BJH21"/>
    <mergeCell ref="BJI21:BJR21"/>
    <mergeCell ref="BJS21:BKB21"/>
    <mergeCell ref="BKC21:BKL21"/>
    <mergeCell ref="BKM21:BKV21"/>
    <mergeCell ref="CHY21:CIH21"/>
    <mergeCell ref="CII21:CIR21"/>
    <mergeCell ref="CIS21:CJB21"/>
    <mergeCell ref="CJC21:CJL21"/>
    <mergeCell ref="CJM21:CJV21"/>
    <mergeCell ref="CGA21:CGJ21"/>
    <mergeCell ref="CGK21:CGT21"/>
    <mergeCell ref="CGU21:CHD21"/>
    <mergeCell ref="CHE21:CHN21"/>
    <mergeCell ref="CHO21:CHX21"/>
    <mergeCell ref="CEC21:CEL21"/>
    <mergeCell ref="CEM21:CEV21"/>
    <mergeCell ref="CEW21:CFF21"/>
    <mergeCell ref="CFG21:CFP21"/>
    <mergeCell ref="CFQ21:CFZ21"/>
    <mergeCell ref="CCE21:CCN21"/>
    <mergeCell ref="CCO21:CCX21"/>
    <mergeCell ref="CCY21:CDH21"/>
    <mergeCell ref="CDI21:CDR21"/>
    <mergeCell ref="CDS21:CEB21"/>
    <mergeCell ref="CAG21:CAP21"/>
    <mergeCell ref="CAQ21:CAZ21"/>
    <mergeCell ref="CBA21:CBJ21"/>
    <mergeCell ref="CBK21:CBT21"/>
    <mergeCell ref="CBU21:CCD21"/>
    <mergeCell ref="BYI21:BYR21"/>
    <mergeCell ref="BYS21:BZB21"/>
    <mergeCell ref="BZC21:BZL21"/>
    <mergeCell ref="BZM21:BZV21"/>
    <mergeCell ref="BZW21:CAF21"/>
    <mergeCell ref="BWK21:BWT21"/>
    <mergeCell ref="BWU21:BXD21"/>
    <mergeCell ref="BXE21:BXN21"/>
    <mergeCell ref="BXO21:BXX21"/>
    <mergeCell ref="BXY21:BYH21"/>
    <mergeCell ref="CVK21:CVT21"/>
    <mergeCell ref="CVU21:CWD21"/>
    <mergeCell ref="CWE21:CWN21"/>
    <mergeCell ref="CWO21:CWX21"/>
    <mergeCell ref="CWY21:CXH21"/>
    <mergeCell ref="CTM21:CTV21"/>
    <mergeCell ref="CTW21:CUF21"/>
    <mergeCell ref="CUG21:CUP21"/>
    <mergeCell ref="CUQ21:CUZ21"/>
    <mergeCell ref="CVA21:CVJ21"/>
    <mergeCell ref="CRO21:CRX21"/>
    <mergeCell ref="CRY21:CSH21"/>
    <mergeCell ref="CSI21:CSR21"/>
    <mergeCell ref="CSS21:CTB21"/>
    <mergeCell ref="CTC21:CTL21"/>
    <mergeCell ref="CPQ21:CPZ21"/>
    <mergeCell ref="CQA21:CQJ21"/>
    <mergeCell ref="CQK21:CQT21"/>
    <mergeCell ref="CQU21:CRD21"/>
    <mergeCell ref="CRE21:CRN21"/>
    <mergeCell ref="CNS21:COB21"/>
    <mergeCell ref="COC21:COL21"/>
    <mergeCell ref="COM21:COV21"/>
    <mergeCell ref="COW21:CPF21"/>
    <mergeCell ref="CPG21:CPP21"/>
    <mergeCell ref="CLU21:CMD21"/>
    <mergeCell ref="CME21:CMN21"/>
    <mergeCell ref="CMO21:CMX21"/>
    <mergeCell ref="CMY21:CNH21"/>
    <mergeCell ref="CNI21:CNR21"/>
    <mergeCell ref="CJW21:CKF21"/>
    <mergeCell ref="CKG21:CKP21"/>
    <mergeCell ref="CKQ21:CKZ21"/>
    <mergeCell ref="CLA21:CLJ21"/>
    <mergeCell ref="CLK21:CLT21"/>
    <mergeCell ref="DIW21:DJF21"/>
    <mergeCell ref="DJG21:DJP21"/>
    <mergeCell ref="DJQ21:DJZ21"/>
    <mergeCell ref="DKA21:DKJ21"/>
    <mergeCell ref="DKK21:DKT21"/>
    <mergeCell ref="DGY21:DHH21"/>
    <mergeCell ref="DHI21:DHR21"/>
    <mergeCell ref="DHS21:DIB21"/>
    <mergeCell ref="DIC21:DIL21"/>
    <mergeCell ref="DIM21:DIV21"/>
    <mergeCell ref="DFA21:DFJ21"/>
    <mergeCell ref="DFK21:DFT21"/>
    <mergeCell ref="DFU21:DGD21"/>
    <mergeCell ref="DGE21:DGN21"/>
    <mergeCell ref="DGO21:DGX21"/>
    <mergeCell ref="DDC21:DDL21"/>
    <mergeCell ref="DDM21:DDV21"/>
    <mergeCell ref="DDW21:DEF21"/>
    <mergeCell ref="DEG21:DEP21"/>
    <mergeCell ref="DEQ21:DEZ21"/>
    <mergeCell ref="DBE21:DBN21"/>
    <mergeCell ref="DBO21:DBX21"/>
    <mergeCell ref="DBY21:DCH21"/>
    <mergeCell ref="DCI21:DCR21"/>
    <mergeCell ref="DCS21:DDB21"/>
    <mergeCell ref="CZG21:CZP21"/>
    <mergeCell ref="CZQ21:CZZ21"/>
    <mergeCell ref="DAA21:DAJ21"/>
    <mergeCell ref="DAK21:DAT21"/>
    <mergeCell ref="DAU21:DBD21"/>
    <mergeCell ref="CXI21:CXR21"/>
    <mergeCell ref="CXS21:CYB21"/>
    <mergeCell ref="CYC21:CYL21"/>
    <mergeCell ref="CYM21:CYV21"/>
    <mergeCell ref="CYW21:CZF21"/>
    <mergeCell ref="DWI21:DWR21"/>
    <mergeCell ref="DWS21:DXB21"/>
    <mergeCell ref="DXC21:DXL21"/>
    <mergeCell ref="DXM21:DXV21"/>
    <mergeCell ref="DXW21:DYF21"/>
    <mergeCell ref="DUK21:DUT21"/>
    <mergeCell ref="DUU21:DVD21"/>
    <mergeCell ref="DVE21:DVN21"/>
    <mergeCell ref="DVO21:DVX21"/>
    <mergeCell ref="DVY21:DWH21"/>
    <mergeCell ref="DSM21:DSV21"/>
    <mergeCell ref="DSW21:DTF21"/>
    <mergeCell ref="DTG21:DTP21"/>
    <mergeCell ref="DTQ21:DTZ21"/>
    <mergeCell ref="DUA21:DUJ21"/>
    <mergeCell ref="DQO21:DQX21"/>
    <mergeCell ref="DQY21:DRH21"/>
    <mergeCell ref="DRI21:DRR21"/>
    <mergeCell ref="DRS21:DSB21"/>
    <mergeCell ref="DSC21:DSL21"/>
    <mergeCell ref="DOQ21:DOZ21"/>
    <mergeCell ref="DPA21:DPJ21"/>
    <mergeCell ref="DPK21:DPT21"/>
    <mergeCell ref="DPU21:DQD21"/>
    <mergeCell ref="DQE21:DQN21"/>
    <mergeCell ref="DMS21:DNB21"/>
    <mergeCell ref="DNC21:DNL21"/>
    <mergeCell ref="DNM21:DNV21"/>
    <mergeCell ref="DNW21:DOF21"/>
    <mergeCell ref="DOG21:DOP21"/>
    <mergeCell ref="DKU21:DLD21"/>
    <mergeCell ref="DLE21:DLN21"/>
    <mergeCell ref="DLO21:DLX21"/>
    <mergeCell ref="DLY21:DMH21"/>
    <mergeCell ref="DMI21:DMR21"/>
    <mergeCell ref="EJU21:EKD21"/>
    <mergeCell ref="EKE21:EKN21"/>
    <mergeCell ref="EKO21:EKX21"/>
    <mergeCell ref="EKY21:ELH21"/>
    <mergeCell ref="ELI21:ELR21"/>
    <mergeCell ref="EHW21:EIF21"/>
    <mergeCell ref="EIG21:EIP21"/>
    <mergeCell ref="EIQ21:EIZ21"/>
    <mergeCell ref="EJA21:EJJ21"/>
    <mergeCell ref="EJK21:EJT21"/>
    <mergeCell ref="EFY21:EGH21"/>
    <mergeCell ref="EGI21:EGR21"/>
    <mergeCell ref="EGS21:EHB21"/>
    <mergeCell ref="EHC21:EHL21"/>
    <mergeCell ref="EHM21:EHV21"/>
    <mergeCell ref="EEA21:EEJ21"/>
    <mergeCell ref="EEK21:EET21"/>
    <mergeCell ref="EEU21:EFD21"/>
    <mergeCell ref="EFE21:EFN21"/>
    <mergeCell ref="EFO21:EFX21"/>
    <mergeCell ref="ECC21:ECL21"/>
    <mergeCell ref="ECM21:ECV21"/>
    <mergeCell ref="ECW21:EDF21"/>
    <mergeCell ref="EDG21:EDP21"/>
    <mergeCell ref="EDQ21:EDZ21"/>
    <mergeCell ref="EAE21:EAN21"/>
    <mergeCell ref="EAO21:EAX21"/>
    <mergeCell ref="EAY21:EBH21"/>
    <mergeCell ref="EBI21:EBR21"/>
    <mergeCell ref="EBS21:ECB21"/>
    <mergeCell ref="DYG21:DYP21"/>
    <mergeCell ref="DYQ21:DYZ21"/>
    <mergeCell ref="DZA21:DZJ21"/>
    <mergeCell ref="DZK21:DZT21"/>
    <mergeCell ref="DZU21:EAD21"/>
    <mergeCell ref="EXG21:EXP21"/>
    <mergeCell ref="EXQ21:EXZ21"/>
    <mergeCell ref="EYA21:EYJ21"/>
    <mergeCell ref="EYK21:EYT21"/>
    <mergeCell ref="EYU21:EZD21"/>
    <mergeCell ref="EVI21:EVR21"/>
    <mergeCell ref="EVS21:EWB21"/>
    <mergeCell ref="EWC21:EWL21"/>
    <mergeCell ref="EWM21:EWV21"/>
    <mergeCell ref="EWW21:EXF21"/>
    <mergeCell ref="ETK21:ETT21"/>
    <mergeCell ref="ETU21:EUD21"/>
    <mergeCell ref="EUE21:EUN21"/>
    <mergeCell ref="EUO21:EUX21"/>
    <mergeCell ref="EUY21:EVH21"/>
    <mergeCell ref="ERM21:ERV21"/>
    <mergeCell ref="ERW21:ESF21"/>
    <mergeCell ref="ESG21:ESP21"/>
    <mergeCell ref="ESQ21:ESZ21"/>
    <mergeCell ref="ETA21:ETJ21"/>
    <mergeCell ref="EPO21:EPX21"/>
    <mergeCell ref="EPY21:EQH21"/>
    <mergeCell ref="EQI21:EQR21"/>
    <mergeCell ref="EQS21:ERB21"/>
    <mergeCell ref="ERC21:ERL21"/>
    <mergeCell ref="ENQ21:ENZ21"/>
    <mergeCell ref="EOA21:EOJ21"/>
    <mergeCell ref="EOK21:EOT21"/>
    <mergeCell ref="EOU21:EPD21"/>
    <mergeCell ref="EPE21:EPN21"/>
    <mergeCell ref="ELS21:EMB21"/>
    <mergeCell ref="EMC21:EML21"/>
    <mergeCell ref="EMM21:EMV21"/>
    <mergeCell ref="EMW21:ENF21"/>
    <mergeCell ref="ENG21:ENP21"/>
    <mergeCell ref="FKS21:FLB21"/>
    <mergeCell ref="FLC21:FLL21"/>
    <mergeCell ref="FLM21:FLV21"/>
    <mergeCell ref="FLW21:FMF21"/>
    <mergeCell ref="FMG21:FMP21"/>
    <mergeCell ref="FIU21:FJD21"/>
    <mergeCell ref="FJE21:FJN21"/>
    <mergeCell ref="FJO21:FJX21"/>
    <mergeCell ref="FJY21:FKH21"/>
    <mergeCell ref="FKI21:FKR21"/>
    <mergeCell ref="FGW21:FHF21"/>
    <mergeCell ref="FHG21:FHP21"/>
    <mergeCell ref="FHQ21:FHZ21"/>
    <mergeCell ref="FIA21:FIJ21"/>
    <mergeCell ref="FIK21:FIT21"/>
    <mergeCell ref="FEY21:FFH21"/>
    <mergeCell ref="FFI21:FFR21"/>
    <mergeCell ref="FFS21:FGB21"/>
    <mergeCell ref="FGC21:FGL21"/>
    <mergeCell ref="FGM21:FGV21"/>
    <mergeCell ref="FDA21:FDJ21"/>
    <mergeCell ref="FDK21:FDT21"/>
    <mergeCell ref="FDU21:FED21"/>
    <mergeCell ref="FEE21:FEN21"/>
    <mergeCell ref="FEO21:FEX21"/>
    <mergeCell ref="FBC21:FBL21"/>
    <mergeCell ref="FBM21:FBV21"/>
    <mergeCell ref="FBW21:FCF21"/>
    <mergeCell ref="FCG21:FCP21"/>
    <mergeCell ref="FCQ21:FCZ21"/>
    <mergeCell ref="EZE21:EZN21"/>
    <mergeCell ref="EZO21:EZX21"/>
    <mergeCell ref="EZY21:FAH21"/>
    <mergeCell ref="FAI21:FAR21"/>
    <mergeCell ref="FAS21:FBB21"/>
    <mergeCell ref="FYE21:FYN21"/>
    <mergeCell ref="FYO21:FYX21"/>
    <mergeCell ref="FYY21:FZH21"/>
    <mergeCell ref="FZI21:FZR21"/>
    <mergeCell ref="FZS21:GAB21"/>
    <mergeCell ref="FWG21:FWP21"/>
    <mergeCell ref="FWQ21:FWZ21"/>
    <mergeCell ref="FXA21:FXJ21"/>
    <mergeCell ref="FXK21:FXT21"/>
    <mergeCell ref="FXU21:FYD21"/>
    <mergeCell ref="FUI21:FUR21"/>
    <mergeCell ref="FUS21:FVB21"/>
    <mergeCell ref="FVC21:FVL21"/>
    <mergeCell ref="FVM21:FVV21"/>
    <mergeCell ref="FVW21:FWF21"/>
    <mergeCell ref="FSK21:FST21"/>
    <mergeCell ref="FSU21:FTD21"/>
    <mergeCell ref="FTE21:FTN21"/>
    <mergeCell ref="FTO21:FTX21"/>
    <mergeCell ref="FTY21:FUH21"/>
    <mergeCell ref="FQM21:FQV21"/>
    <mergeCell ref="FQW21:FRF21"/>
    <mergeCell ref="FRG21:FRP21"/>
    <mergeCell ref="FRQ21:FRZ21"/>
    <mergeCell ref="FSA21:FSJ21"/>
    <mergeCell ref="FOO21:FOX21"/>
    <mergeCell ref="FOY21:FPH21"/>
    <mergeCell ref="FPI21:FPR21"/>
    <mergeCell ref="FPS21:FQB21"/>
    <mergeCell ref="FQC21:FQL21"/>
    <mergeCell ref="FMQ21:FMZ21"/>
    <mergeCell ref="FNA21:FNJ21"/>
    <mergeCell ref="FNK21:FNT21"/>
    <mergeCell ref="FNU21:FOD21"/>
    <mergeCell ref="FOE21:FON21"/>
    <mergeCell ref="GLQ21:GLZ21"/>
    <mergeCell ref="GMA21:GMJ21"/>
    <mergeCell ref="GMK21:GMT21"/>
    <mergeCell ref="GMU21:GND21"/>
    <mergeCell ref="GNE21:GNN21"/>
    <mergeCell ref="GJS21:GKB21"/>
    <mergeCell ref="GKC21:GKL21"/>
    <mergeCell ref="GKM21:GKV21"/>
    <mergeCell ref="GKW21:GLF21"/>
    <mergeCell ref="GLG21:GLP21"/>
    <mergeCell ref="GHU21:GID21"/>
    <mergeCell ref="GIE21:GIN21"/>
    <mergeCell ref="GIO21:GIX21"/>
    <mergeCell ref="GIY21:GJH21"/>
    <mergeCell ref="GJI21:GJR21"/>
    <mergeCell ref="GFW21:GGF21"/>
    <mergeCell ref="GGG21:GGP21"/>
    <mergeCell ref="GGQ21:GGZ21"/>
    <mergeCell ref="GHA21:GHJ21"/>
    <mergeCell ref="GHK21:GHT21"/>
    <mergeCell ref="GDY21:GEH21"/>
    <mergeCell ref="GEI21:GER21"/>
    <mergeCell ref="GES21:GFB21"/>
    <mergeCell ref="GFC21:GFL21"/>
    <mergeCell ref="GFM21:GFV21"/>
    <mergeCell ref="GCA21:GCJ21"/>
    <mergeCell ref="GCK21:GCT21"/>
    <mergeCell ref="GCU21:GDD21"/>
    <mergeCell ref="GDE21:GDN21"/>
    <mergeCell ref="GDO21:GDX21"/>
    <mergeCell ref="GAC21:GAL21"/>
    <mergeCell ref="GAM21:GAV21"/>
    <mergeCell ref="GAW21:GBF21"/>
    <mergeCell ref="GBG21:GBP21"/>
    <mergeCell ref="GBQ21:GBZ21"/>
    <mergeCell ref="GZC21:GZL21"/>
    <mergeCell ref="GZM21:GZV21"/>
    <mergeCell ref="GZW21:HAF21"/>
    <mergeCell ref="HAG21:HAP21"/>
    <mergeCell ref="HAQ21:HAZ21"/>
    <mergeCell ref="GXE21:GXN21"/>
    <mergeCell ref="GXO21:GXX21"/>
    <mergeCell ref="GXY21:GYH21"/>
    <mergeCell ref="GYI21:GYR21"/>
    <mergeCell ref="GYS21:GZB21"/>
    <mergeCell ref="GVG21:GVP21"/>
    <mergeCell ref="GVQ21:GVZ21"/>
    <mergeCell ref="GWA21:GWJ21"/>
    <mergeCell ref="GWK21:GWT21"/>
    <mergeCell ref="GWU21:GXD21"/>
    <mergeCell ref="GTI21:GTR21"/>
    <mergeCell ref="GTS21:GUB21"/>
    <mergeCell ref="GUC21:GUL21"/>
    <mergeCell ref="GUM21:GUV21"/>
    <mergeCell ref="GUW21:GVF21"/>
    <mergeCell ref="GRK21:GRT21"/>
    <mergeCell ref="GRU21:GSD21"/>
    <mergeCell ref="GSE21:GSN21"/>
    <mergeCell ref="GSO21:GSX21"/>
    <mergeCell ref="GSY21:GTH21"/>
    <mergeCell ref="GPM21:GPV21"/>
    <mergeCell ref="GPW21:GQF21"/>
    <mergeCell ref="GQG21:GQP21"/>
    <mergeCell ref="GQQ21:GQZ21"/>
    <mergeCell ref="GRA21:GRJ21"/>
    <mergeCell ref="GNO21:GNX21"/>
    <mergeCell ref="GNY21:GOH21"/>
    <mergeCell ref="GOI21:GOR21"/>
    <mergeCell ref="GOS21:GPB21"/>
    <mergeCell ref="GPC21:GPL21"/>
    <mergeCell ref="HMO21:HMX21"/>
    <mergeCell ref="HMY21:HNH21"/>
    <mergeCell ref="HNI21:HNR21"/>
    <mergeCell ref="HNS21:HOB21"/>
    <mergeCell ref="HOC21:HOL21"/>
    <mergeCell ref="HKQ21:HKZ21"/>
    <mergeCell ref="HLA21:HLJ21"/>
    <mergeCell ref="HLK21:HLT21"/>
    <mergeCell ref="HLU21:HMD21"/>
    <mergeCell ref="HME21:HMN21"/>
    <mergeCell ref="HIS21:HJB21"/>
    <mergeCell ref="HJC21:HJL21"/>
    <mergeCell ref="HJM21:HJV21"/>
    <mergeCell ref="HJW21:HKF21"/>
    <mergeCell ref="HKG21:HKP21"/>
    <mergeCell ref="HGU21:HHD21"/>
    <mergeCell ref="HHE21:HHN21"/>
    <mergeCell ref="HHO21:HHX21"/>
    <mergeCell ref="HHY21:HIH21"/>
    <mergeCell ref="HII21:HIR21"/>
    <mergeCell ref="HEW21:HFF21"/>
    <mergeCell ref="HFG21:HFP21"/>
    <mergeCell ref="HFQ21:HFZ21"/>
    <mergeCell ref="HGA21:HGJ21"/>
    <mergeCell ref="HGK21:HGT21"/>
    <mergeCell ref="HCY21:HDH21"/>
    <mergeCell ref="HDI21:HDR21"/>
    <mergeCell ref="HDS21:HEB21"/>
    <mergeCell ref="HEC21:HEL21"/>
    <mergeCell ref="HEM21:HEV21"/>
    <mergeCell ref="HBA21:HBJ21"/>
    <mergeCell ref="HBK21:HBT21"/>
    <mergeCell ref="HBU21:HCD21"/>
    <mergeCell ref="HCE21:HCN21"/>
    <mergeCell ref="HCO21:HCX21"/>
    <mergeCell ref="IAA21:IAJ21"/>
    <mergeCell ref="IAK21:IAT21"/>
    <mergeCell ref="IAU21:IBD21"/>
    <mergeCell ref="IBE21:IBN21"/>
    <mergeCell ref="IBO21:IBX21"/>
    <mergeCell ref="HYC21:HYL21"/>
    <mergeCell ref="HYM21:HYV21"/>
    <mergeCell ref="HYW21:HZF21"/>
    <mergeCell ref="HZG21:HZP21"/>
    <mergeCell ref="HZQ21:HZZ21"/>
    <mergeCell ref="HWE21:HWN21"/>
    <mergeCell ref="HWO21:HWX21"/>
    <mergeCell ref="HWY21:HXH21"/>
    <mergeCell ref="HXI21:HXR21"/>
    <mergeCell ref="HXS21:HYB21"/>
    <mergeCell ref="HUG21:HUP21"/>
    <mergeCell ref="HUQ21:HUZ21"/>
    <mergeCell ref="HVA21:HVJ21"/>
    <mergeCell ref="HVK21:HVT21"/>
    <mergeCell ref="HVU21:HWD21"/>
    <mergeCell ref="HSI21:HSR21"/>
    <mergeCell ref="HSS21:HTB21"/>
    <mergeCell ref="HTC21:HTL21"/>
    <mergeCell ref="HTM21:HTV21"/>
    <mergeCell ref="HTW21:HUF21"/>
    <mergeCell ref="HQK21:HQT21"/>
    <mergeCell ref="HQU21:HRD21"/>
    <mergeCell ref="HRE21:HRN21"/>
    <mergeCell ref="HRO21:HRX21"/>
    <mergeCell ref="HRY21:HSH21"/>
    <mergeCell ref="HOM21:HOV21"/>
    <mergeCell ref="HOW21:HPF21"/>
    <mergeCell ref="HPG21:HPP21"/>
    <mergeCell ref="HPQ21:HPZ21"/>
    <mergeCell ref="HQA21:HQJ21"/>
    <mergeCell ref="INM21:INV21"/>
    <mergeCell ref="INW21:IOF21"/>
    <mergeCell ref="IOG21:IOP21"/>
    <mergeCell ref="IOQ21:IOZ21"/>
    <mergeCell ref="IPA21:IPJ21"/>
    <mergeCell ref="ILO21:ILX21"/>
    <mergeCell ref="ILY21:IMH21"/>
    <mergeCell ref="IMI21:IMR21"/>
    <mergeCell ref="IMS21:INB21"/>
    <mergeCell ref="INC21:INL21"/>
    <mergeCell ref="IJQ21:IJZ21"/>
    <mergeCell ref="IKA21:IKJ21"/>
    <mergeCell ref="IKK21:IKT21"/>
    <mergeCell ref="IKU21:ILD21"/>
    <mergeCell ref="ILE21:ILN21"/>
    <mergeCell ref="IHS21:IIB21"/>
    <mergeCell ref="IIC21:IIL21"/>
    <mergeCell ref="IIM21:IIV21"/>
    <mergeCell ref="IIW21:IJF21"/>
    <mergeCell ref="IJG21:IJP21"/>
    <mergeCell ref="IFU21:IGD21"/>
    <mergeCell ref="IGE21:IGN21"/>
    <mergeCell ref="IGO21:IGX21"/>
    <mergeCell ref="IGY21:IHH21"/>
    <mergeCell ref="IHI21:IHR21"/>
    <mergeCell ref="IDW21:IEF21"/>
    <mergeCell ref="IEG21:IEP21"/>
    <mergeCell ref="IEQ21:IEZ21"/>
    <mergeCell ref="IFA21:IFJ21"/>
    <mergeCell ref="IFK21:IFT21"/>
    <mergeCell ref="IBY21:ICH21"/>
    <mergeCell ref="ICI21:ICR21"/>
    <mergeCell ref="ICS21:IDB21"/>
    <mergeCell ref="IDC21:IDL21"/>
    <mergeCell ref="IDM21:IDV21"/>
    <mergeCell ref="JAY21:JBH21"/>
    <mergeCell ref="JBI21:JBR21"/>
    <mergeCell ref="JBS21:JCB21"/>
    <mergeCell ref="JCC21:JCL21"/>
    <mergeCell ref="JCM21:JCV21"/>
    <mergeCell ref="IZA21:IZJ21"/>
    <mergeCell ref="IZK21:IZT21"/>
    <mergeCell ref="IZU21:JAD21"/>
    <mergeCell ref="JAE21:JAN21"/>
    <mergeCell ref="JAO21:JAX21"/>
    <mergeCell ref="IXC21:IXL21"/>
    <mergeCell ref="IXM21:IXV21"/>
    <mergeCell ref="IXW21:IYF21"/>
    <mergeCell ref="IYG21:IYP21"/>
    <mergeCell ref="IYQ21:IYZ21"/>
    <mergeCell ref="IVE21:IVN21"/>
    <mergeCell ref="IVO21:IVX21"/>
    <mergeCell ref="IVY21:IWH21"/>
    <mergeCell ref="IWI21:IWR21"/>
    <mergeCell ref="IWS21:IXB21"/>
    <mergeCell ref="ITG21:ITP21"/>
    <mergeCell ref="ITQ21:ITZ21"/>
    <mergeCell ref="IUA21:IUJ21"/>
    <mergeCell ref="IUK21:IUT21"/>
    <mergeCell ref="IUU21:IVD21"/>
    <mergeCell ref="IRI21:IRR21"/>
    <mergeCell ref="IRS21:ISB21"/>
    <mergeCell ref="ISC21:ISL21"/>
    <mergeCell ref="ISM21:ISV21"/>
    <mergeCell ref="ISW21:ITF21"/>
    <mergeCell ref="IPK21:IPT21"/>
    <mergeCell ref="IPU21:IQD21"/>
    <mergeCell ref="IQE21:IQN21"/>
    <mergeCell ref="IQO21:IQX21"/>
    <mergeCell ref="IQY21:IRH21"/>
    <mergeCell ref="JOK21:JOT21"/>
    <mergeCell ref="JOU21:JPD21"/>
    <mergeCell ref="JPE21:JPN21"/>
    <mergeCell ref="JPO21:JPX21"/>
    <mergeCell ref="JPY21:JQH21"/>
    <mergeCell ref="JMM21:JMV21"/>
    <mergeCell ref="JMW21:JNF21"/>
    <mergeCell ref="JNG21:JNP21"/>
    <mergeCell ref="JNQ21:JNZ21"/>
    <mergeCell ref="JOA21:JOJ21"/>
    <mergeCell ref="JKO21:JKX21"/>
    <mergeCell ref="JKY21:JLH21"/>
    <mergeCell ref="JLI21:JLR21"/>
    <mergeCell ref="JLS21:JMB21"/>
    <mergeCell ref="JMC21:JML21"/>
    <mergeCell ref="JIQ21:JIZ21"/>
    <mergeCell ref="JJA21:JJJ21"/>
    <mergeCell ref="JJK21:JJT21"/>
    <mergeCell ref="JJU21:JKD21"/>
    <mergeCell ref="JKE21:JKN21"/>
    <mergeCell ref="JGS21:JHB21"/>
    <mergeCell ref="JHC21:JHL21"/>
    <mergeCell ref="JHM21:JHV21"/>
    <mergeCell ref="JHW21:JIF21"/>
    <mergeCell ref="JIG21:JIP21"/>
    <mergeCell ref="JEU21:JFD21"/>
    <mergeCell ref="JFE21:JFN21"/>
    <mergeCell ref="JFO21:JFX21"/>
    <mergeCell ref="JFY21:JGH21"/>
    <mergeCell ref="JGI21:JGR21"/>
    <mergeCell ref="JCW21:JDF21"/>
    <mergeCell ref="JDG21:JDP21"/>
    <mergeCell ref="JDQ21:JDZ21"/>
    <mergeCell ref="JEA21:JEJ21"/>
    <mergeCell ref="JEK21:JET21"/>
    <mergeCell ref="KBW21:KCF21"/>
    <mergeCell ref="KCG21:KCP21"/>
    <mergeCell ref="KCQ21:KCZ21"/>
    <mergeCell ref="KDA21:KDJ21"/>
    <mergeCell ref="KDK21:KDT21"/>
    <mergeCell ref="JZY21:KAH21"/>
    <mergeCell ref="KAI21:KAR21"/>
    <mergeCell ref="KAS21:KBB21"/>
    <mergeCell ref="KBC21:KBL21"/>
    <mergeCell ref="KBM21:KBV21"/>
    <mergeCell ref="JYA21:JYJ21"/>
    <mergeCell ref="JYK21:JYT21"/>
    <mergeCell ref="JYU21:JZD21"/>
    <mergeCell ref="JZE21:JZN21"/>
    <mergeCell ref="JZO21:JZX21"/>
    <mergeCell ref="JWC21:JWL21"/>
    <mergeCell ref="JWM21:JWV21"/>
    <mergeCell ref="JWW21:JXF21"/>
    <mergeCell ref="JXG21:JXP21"/>
    <mergeCell ref="JXQ21:JXZ21"/>
    <mergeCell ref="JUE21:JUN21"/>
    <mergeCell ref="JUO21:JUX21"/>
    <mergeCell ref="JUY21:JVH21"/>
    <mergeCell ref="JVI21:JVR21"/>
    <mergeCell ref="JVS21:JWB21"/>
    <mergeCell ref="JSG21:JSP21"/>
    <mergeCell ref="JSQ21:JSZ21"/>
    <mergeCell ref="JTA21:JTJ21"/>
    <mergeCell ref="JTK21:JTT21"/>
    <mergeCell ref="JTU21:JUD21"/>
    <mergeCell ref="JQI21:JQR21"/>
    <mergeCell ref="JQS21:JRB21"/>
    <mergeCell ref="JRC21:JRL21"/>
    <mergeCell ref="JRM21:JRV21"/>
    <mergeCell ref="JRW21:JSF21"/>
    <mergeCell ref="KPI21:KPR21"/>
    <mergeCell ref="KPS21:KQB21"/>
    <mergeCell ref="KQC21:KQL21"/>
    <mergeCell ref="KQM21:KQV21"/>
    <mergeCell ref="KQW21:KRF21"/>
    <mergeCell ref="KNK21:KNT21"/>
    <mergeCell ref="KNU21:KOD21"/>
    <mergeCell ref="KOE21:KON21"/>
    <mergeCell ref="KOO21:KOX21"/>
    <mergeCell ref="KOY21:KPH21"/>
    <mergeCell ref="KLM21:KLV21"/>
    <mergeCell ref="KLW21:KMF21"/>
    <mergeCell ref="KMG21:KMP21"/>
    <mergeCell ref="KMQ21:KMZ21"/>
    <mergeCell ref="KNA21:KNJ21"/>
    <mergeCell ref="KJO21:KJX21"/>
    <mergeCell ref="KJY21:KKH21"/>
    <mergeCell ref="KKI21:KKR21"/>
    <mergeCell ref="KKS21:KLB21"/>
    <mergeCell ref="KLC21:KLL21"/>
    <mergeCell ref="KHQ21:KHZ21"/>
    <mergeCell ref="KIA21:KIJ21"/>
    <mergeCell ref="KIK21:KIT21"/>
    <mergeCell ref="KIU21:KJD21"/>
    <mergeCell ref="KJE21:KJN21"/>
    <mergeCell ref="KFS21:KGB21"/>
    <mergeCell ref="KGC21:KGL21"/>
    <mergeCell ref="KGM21:KGV21"/>
    <mergeCell ref="KGW21:KHF21"/>
    <mergeCell ref="KHG21:KHP21"/>
    <mergeCell ref="KDU21:KED21"/>
    <mergeCell ref="KEE21:KEN21"/>
    <mergeCell ref="KEO21:KEX21"/>
    <mergeCell ref="KEY21:KFH21"/>
    <mergeCell ref="KFI21:KFR21"/>
    <mergeCell ref="LCU21:LDD21"/>
    <mergeCell ref="LDE21:LDN21"/>
    <mergeCell ref="LDO21:LDX21"/>
    <mergeCell ref="LDY21:LEH21"/>
    <mergeCell ref="LEI21:LER21"/>
    <mergeCell ref="LAW21:LBF21"/>
    <mergeCell ref="LBG21:LBP21"/>
    <mergeCell ref="LBQ21:LBZ21"/>
    <mergeCell ref="LCA21:LCJ21"/>
    <mergeCell ref="LCK21:LCT21"/>
    <mergeCell ref="KYY21:KZH21"/>
    <mergeCell ref="KZI21:KZR21"/>
    <mergeCell ref="KZS21:LAB21"/>
    <mergeCell ref="LAC21:LAL21"/>
    <mergeCell ref="LAM21:LAV21"/>
    <mergeCell ref="KXA21:KXJ21"/>
    <mergeCell ref="KXK21:KXT21"/>
    <mergeCell ref="KXU21:KYD21"/>
    <mergeCell ref="KYE21:KYN21"/>
    <mergeCell ref="KYO21:KYX21"/>
    <mergeCell ref="KVC21:KVL21"/>
    <mergeCell ref="KVM21:KVV21"/>
    <mergeCell ref="KVW21:KWF21"/>
    <mergeCell ref="KWG21:KWP21"/>
    <mergeCell ref="KWQ21:KWZ21"/>
    <mergeCell ref="KTE21:KTN21"/>
    <mergeCell ref="KTO21:KTX21"/>
    <mergeCell ref="KTY21:KUH21"/>
    <mergeCell ref="KUI21:KUR21"/>
    <mergeCell ref="KUS21:KVB21"/>
    <mergeCell ref="KRG21:KRP21"/>
    <mergeCell ref="KRQ21:KRZ21"/>
    <mergeCell ref="KSA21:KSJ21"/>
    <mergeCell ref="KSK21:KST21"/>
    <mergeCell ref="KSU21:KTD21"/>
    <mergeCell ref="LQG21:LQP21"/>
    <mergeCell ref="LQQ21:LQZ21"/>
    <mergeCell ref="LRA21:LRJ21"/>
    <mergeCell ref="LRK21:LRT21"/>
    <mergeCell ref="LRU21:LSD21"/>
    <mergeCell ref="LOI21:LOR21"/>
    <mergeCell ref="LOS21:LPB21"/>
    <mergeCell ref="LPC21:LPL21"/>
    <mergeCell ref="LPM21:LPV21"/>
    <mergeCell ref="LPW21:LQF21"/>
    <mergeCell ref="LMK21:LMT21"/>
    <mergeCell ref="LMU21:LND21"/>
    <mergeCell ref="LNE21:LNN21"/>
    <mergeCell ref="LNO21:LNX21"/>
    <mergeCell ref="LNY21:LOH21"/>
    <mergeCell ref="LKM21:LKV21"/>
    <mergeCell ref="LKW21:LLF21"/>
    <mergeCell ref="LLG21:LLP21"/>
    <mergeCell ref="LLQ21:LLZ21"/>
    <mergeCell ref="LMA21:LMJ21"/>
    <mergeCell ref="LIO21:LIX21"/>
    <mergeCell ref="LIY21:LJH21"/>
    <mergeCell ref="LJI21:LJR21"/>
    <mergeCell ref="LJS21:LKB21"/>
    <mergeCell ref="LKC21:LKL21"/>
    <mergeCell ref="LGQ21:LGZ21"/>
    <mergeCell ref="LHA21:LHJ21"/>
    <mergeCell ref="LHK21:LHT21"/>
    <mergeCell ref="LHU21:LID21"/>
    <mergeCell ref="LIE21:LIN21"/>
    <mergeCell ref="LES21:LFB21"/>
    <mergeCell ref="LFC21:LFL21"/>
    <mergeCell ref="LFM21:LFV21"/>
    <mergeCell ref="LFW21:LGF21"/>
    <mergeCell ref="LGG21:LGP21"/>
    <mergeCell ref="MDS21:MEB21"/>
    <mergeCell ref="MEC21:MEL21"/>
    <mergeCell ref="MEM21:MEV21"/>
    <mergeCell ref="MEW21:MFF21"/>
    <mergeCell ref="MFG21:MFP21"/>
    <mergeCell ref="MBU21:MCD21"/>
    <mergeCell ref="MCE21:MCN21"/>
    <mergeCell ref="MCO21:MCX21"/>
    <mergeCell ref="MCY21:MDH21"/>
    <mergeCell ref="MDI21:MDR21"/>
    <mergeCell ref="LZW21:MAF21"/>
    <mergeCell ref="MAG21:MAP21"/>
    <mergeCell ref="MAQ21:MAZ21"/>
    <mergeCell ref="MBA21:MBJ21"/>
    <mergeCell ref="MBK21:MBT21"/>
    <mergeCell ref="LXY21:LYH21"/>
    <mergeCell ref="LYI21:LYR21"/>
    <mergeCell ref="LYS21:LZB21"/>
    <mergeCell ref="LZC21:LZL21"/>
    <mergeCell ref="LZM21:LZV21"/>
    <mergeCell ref="LWA21:LWJ21"/>
    <mergeCell ref="LWK21:LWT21"/>
    <mergeCell ref="LWU21:LXD21"/>
    <mergeCell ref="LXE21:LXN21"/>
    <mergeCell ref="LXO21:LXX21"/>
    <mergeCell ref="LUC21:LUL21"/>
    <mergeCell ref="LUM21:LUV21"/>
    <mergeCell ref="LUW21:LVF21"/>
    <mergeCell ref="LVG21:LVP21"/>
    <mergeCell ref="LVQ21:LVZ21"/>
    <mergeCell ref="LSE21:LSN21"/>
    <mergeCell ref="LSO21:LSX21"/>
    <mergeCell ref="LSY21:LTH21"/>
    <mergeCell ref="LTI21:LTR21"/>
    <mergeCell ref="LTS21:LUB21"/>
    <mergeCell ref="MRE21:MRN21"/>
    <mergeCell ref="MRO21:MRX21"/>
    <mergeCell ref="MRY21:MSH21"/>
    <mergeCell ref="MSI21:MSR21"/>
    <mergeCell ref="MSS21:MTB21"/>
    <mergeCell ref="MPG21:MPP21"/>
    <mergeCell ref="MPQ21:MPZ21"/>
    <mergeCell ref="MQA21:MQJ21"/>
    <mergeCell ref="MQK21:MQT21"/>
    <mergeCell ref="MQU21:MRD21"/>
    <mergeCell ref="MNI21:MNR21"/>
    <mergeCell ref="MNS21:MOB21"/>
    <mergeCell ref="MOC21:MOL21"/>
    <mergeCell ref="MOM21:MOV21"/>
    <mergeCell ref="MOW21:MPF21"/>
    <mergeCell ref="MLK21:MLT21"/>
    <mergeCell ref="MLU21:MMD21"/>
    <mergeCell ref="MME21:MMN21"/>
    <mergeCell ref="MMO21:MMX21"/>
    <mergeCell ref="MMY21:MNH21"/>
    <mergeCell ref="MJM21:MJV21"/>
    <mergeCell ref="MJW21:MKF21"/>
    <mergeCell ref="MKG21:MKP21"/>
    <mergeCell ref="MKQ21:MKZ21"/>
    <mergeCell ref="MLA21:MLJ21"/>
    <mergeCell ref="MHO21:MHX21"/>
    <mergeCell ref="MHY21:MIH21"/>
    <mergeCell ref="MII21:MIR21"/>
    <mergeCell ref="MIS21:MJB21"/>
    <mergeCell ref="MJC21:MJL21"/>
    <mergeCell ref="MFQ21:MFZ21"/>
    <mergeCell ref="MGA21:MGJ21"/>
    <mergeCell ref="MGK21:MGT21"/>
    <mergeCell ref="MGU21:MHD21"/>
    <mergeCell ref="MHE21:MHN21"/>
    <mergeCell ref="NEQ21:NEZ21"/>
    <mergeCell ref="NFA21:NFJ21"/>
    <mergeCell ref="NFK21:NFT21"/>
    <mergeCell ref="NFU21:NGD21"/>
    <mergeCell ref="NGE21:NGN21"/>
    <mergeCell ref="NCS21:NDB21"/>
    <mergeCell ref="NDC21:NDL21"/>
    <mergeCell ref="NDM21:NDV21"/>
    <mergeCell ref="NDW21:NEF21"/>
    <mergeCell ref="NEG21:NEP21"/>
    <mergeCell ref="NAU21:NBD21"/>
    <mergeCell ref="NBE21:NBN21"/>
    <mergeCell ref="NBO21:NBX21"/>
    <mergeCell ref="NBY21:NCH21"/>
    <mergeCell ref="NCI21:NCR21"/>
    <mergeCell ref="MYW21:MZF21"/>
    <mergeCell ref="MZG21:MZP21"/>
    <mergeCell ref="MZQ21:MZZ21"/>
    <mergeCell ref="NAA21:NAJ21"/>
    <mergeCell ref="NAK21:NAT21"/>
    <mergeCell ref="MWY21:MXH21"/>
    <mergeCell ref="MXI21:MXR21"/>
    <mergeCell ref="MXS21:MYB21"/>
    <mergeCell ref="MYC21:MYL21"/>
    <mergeCell ref="MYM21:MYV21"/>
    <mergeCell ref="MVA21:MVJ21"/>
    <mergeCell ref="MVK21:MVT21"/>
    <mergeCell ref="MVU21:MWD21"/>
    <mergeCell ref="MWE21:MWN21"/>
    <mergeCell ref="MWO21:MWX21"/>
    <mergeCell ref="MTC21:MTL21"/>
    <mergeCell ref="MTM21:MTV21"/>
    <mergeCell ref="MTW21:MUF21"/>
    <mergeCell ref="MUG21:MUP21"/>
    <mergeCell ref="MUQ21:MUZ21"/>
    <mergeCell ref="NSC21:NSL21"/>
    <mergeCell ref="NSM21:NSV21"/>
    <mergeCell ref="NSW21:NTF21"/>
    <mergeCell ref="NTG21:NTP21"/>
    <mergeCell ref="NTQ21:NTZ21"/>
    <mergeCell ref="NQE21:NQN21"/>
    <mergeCell ref="NQO21:NQX21"/>
    <mergeCell ref="NQY21:NRH21"/>
    <mergeCell ref="NRI21:NRR21"/>
    <mergeCell ref="NRS21:NSB21"/>
    <mergeCell ref="NOG21:NOP21"/>
    <mergeCell ref="NOQ21:NOZ21"/>
    <mergeCell ref="NPA21:NPJ21"/>
    <mergeCell ref="NPK21:NPT21"/>
    <mergeCell ref="NPU21:NQD21"/>
    <mergeCell ref="NMI21:NMR21"/>
    <mergeCell ref="NMS21:NNB21"/>
    <mergeCell ref="NNC21:NNL21"/>
    <mergeCell ref="NNM21:NNV21"/>
    <mergeCell ref="NNW21:NOF21"/>
    <mergeCell ref="NKK21:NKT21"/>
    <mergeCell ref="NKU21:NLD21"/>
    <mergeCell ref="NLE21:NLN21"/>
    <mergeCell ref="NLO21:NLX21"/>
    <mergeCell ref="NLY21:NMH21"/>
    <mergeCell ref="NIM21:NIV21"/>
    <mergeCell ref="NIW21:NJF21"/>
    <mergeCell ref="NJG21:NJP21"/>
    <mergeCell ref="NJQ21:NJZ21"/>
    <mergeCell ref="NKA21:NKJ21"/>
    <mergeCell ref="NGO21:NGX21"/>
    <mergeCell ref="NGY21:NHH21"/>
    <mergeCell ref="NHI21:NHR21"/>
    <mergeCell ref="NHS21:NIB21"/>
    <mergeCell ref="NIC21:NIL21"/>
    <mergeCell ref="OFO21:OFX21"/>
    <mergeCell ref="OFY21:OGH21"/>
    <mergeCell ref="OGI21:OGR21"/>
    <mergeCell ref="OGS21:OHB21"/>
    <mergeCell ref="OHC21:OHL21"/>
    <mergeCell ref="ODQ21:ODZ21"/>
    <mergeCell ref="OEA21:OEJ21"/>
    <mergeCell ref="OEK21:OET21"/>
    <mergeCell ref="OEU21:OFD21"/>
    <mergeCell ref="OFE21:OFN21"/>
    <mergeCell ref="OBS21:OCB21"/>
    <mergeCell ref="OCC21:OCL21"/>
    <mergeCell ref="OCM21:OCV21"/>
    <mergeCell ref="OCW21:ODF21"/>
    <mergeCell ref="ODG21:ODP21"/>
    <mergeCell ref="NZU21:OAD21"/>
    <mergeCell ref="OAE21:OAN21"/>
    <mergeCell ref="OAO21:OAX21"/>
    <mergeCell ref="OAY21:OBH21"/>
    <mergeCell ref="OBI21:OBR21"/>
    <mergeCell ref="NXW21:NYF21"/>
    <mergeCell ref="NYG21:NYP21"/>
    <mergeCell ref="NYQ21:NYZ21"/>
    <mergeCell ref="NZA21:NZJ21"/>
    <mergeCell ref="NZK21:NZT21"/>
    <mergeCell ref="NVY21:NWH21"/>
    <mergeCell ref="NWI21:NWR21"/>
    <mergeCell ref="NWS21:NXB21"/>
    <mergeCell ref="NXC21:NXL21"/>
    <mergeCell ref="NXM21:NXV21"/>
    <mergeCell ref="NUA21:NUJ21"/>
    <mergeCell ref="NUK21:NUT21"/>
    <mergeCell ref="NUU21:NVD21"/>
    <mergeCell ref="NVE21:NVN21"/>
    <mergeCell ref="NVO21:NVX21"/>
    <mergeCell ref="OTA21:OTJ21"/>
    <mergeCell ref="OTK21:OTT21"/>
    <mergeCell ref="OTU21:OUD21"/>
    <mergeCell ref="OUE21:OUN21"/>
    <mergeCell ref="OUO21:OUX21"/>
    <mergeCell ref="ORC21:ORL21"/>
    <mergeCell ref="ORM21:ORV21"/>
    <mergeCell ref="ORW21:OSF21"/>
    <mergeCell ref="OSG21:OSP21"/>
    <mergeCell ref="OSQ21:OSZ21"/>
    <mergeCell ref="OPE21:OPN21"/>
    <mergeCell ref="OPO21:OPX21"/>
    <mergeCell ref="OPY21:OQH21"/>
    <mergeCell ref="OQI21:OQR21"/>
    <mergeCell ref="OQS21:ORB21"/>
    <mergeCell ref="ONG21:ONP21"/>
    <mergeCell ref="ONQ21:ONZ21"/>
    <mergeCell ref="OOA21:OOJ21"/>
    <mergeCell ref="OOK21:OOT21"/>
    <mergeCell ref="OOU21:OPD21"/>
    <mergeCell ref="OLI21:OLR21"/>
    <mergeCell ref="OLS21:OMB21"/>
    <mergeCell ref="OMC21:OML21"/>
    <mergeCell ref="OMM21:OMV21"/>
    <mergeCell ref="OMW21:ONF21"/>
    <mergeCell ref="OJK21:OJT21"/>
    <mergeCell ref="OJU21:OKD21"/>
    <mergeCell ref="OKE21:OKN21"/>
    <mergeCell ref="OKO21:OKX21"/>
    <mergeCell ref="OKY21:OLH21"/>
    <mergeCell ref="OHM21:OHV21"/>
    <mergeCell ref="OHW21:OIF21"/>
    <mergeCell ref="OIG21:OIP21"/>
    <mergeCell ref="OIQ21:OIZ21"/>
    <mergeCell ref="OJA21:OJJ21"/>
    <mergeCell ref="PGM21:PGV21"/>
    <mergeCell ref="PGW21:PHF21"/>
    <mergeCell ref="PHG21:PHP21"/>
    <mergeCell ref="PHQ21:PHZ21"/>
    <mergeCell ref="PIA21:PIJ21"/>
    <mergeCell ref="PEO21:PEX21"/>
    <mergeCell ref="PEY21:PFH21"/>
    <mergeCell ref="PFI21:PFR21"/>
    <mergeCell ref="PFS21:PGB21"/>
    <mergeCell ref="PGC21:PGL21"/>
    <mergeCell ref="PCQ21:PCZ21"/>
    <mergeCell ref="PDA21:PDJ21"/>
    <mergeCell ref="PDK21:PDT21"/>
    <mergeCell ref="PDU21:PED21"/>
    <mergeCell ref="PEE21:PEN21"/>
    <mergeCell ref="PAS21:PBB21"/>
    <mergeCell ref="PBC21:PBL21"/>
    <mergeCell ref="PBM21:PBV21"/>
    <mergeCell ref="PBW21:PCF21"/>
    <mergeCell ref="PCG21:PCP21"/>
    <mergeCell ref="OYU21:OZD21"/>
    <mergeCell ref="OZE21:OZN21"/>
    <mergeCell ref="OZO21:OZX21"/>
    <mergeCell ref="OZY21:PAH21"/>
    <mergeCell ref="PAI21:PAR21"/>
    <mergeCell ref="OWW21:OXF21"/>
    <mergeCell ref="OXG21:OXP21"/>
    <mergeCell ref="OXQ21:OXZ21"/>
    <mergeCell ref="OYA21:OYJ21"/>
    <mergeCell ref="OYK21:OYT21"/>
    <mergeCell ref="OUY21:OVH21"/>
    <mergeCell ref="OVI21:OVR21"/>
    <mergeCell ref="OVS21:OWB21"/>
    <mergeCell ref="OWC21:OWL21"/>
    <mergeCell ref="OWM21:OWV21"/>
    <mergeCell ref="PTY21:PUH21"/>
    <mergeCell ref="PUI21:PUR21"/>
    <mergeCell ref="PUS21:PVB21"/>
    <mergeCell ref="PVC21:PVL21"/>
    <mergeCell ref="PVM21:PVV21"/>
    <mergeCell ref="PSA21:PSJ21"/>
    <mergeCell ref="PSK21:PST21"/>
    <mergeCell ref="PSU21:PTD21"/>
    <mergeCell ref="PTE21:PTN21"/>
    <mergeCell ref="PTO21:PTX21"/>
    <mergeCell ref="PQC21:PQL21"/>
    <mergeCell ref="PQM21:PQV21"/>
    <mergeCell ref="PQW21:PRF21"/>
    <mergeCell ref="PRG21:PRP21"/>
    <mergeCell ref="PRQ21:PRZ21"/>
    <mergeCell ref="POE21:PON21"/>
    <mergeCell ref="POO21:POX21"/>
    <mergeCell ref="POY21:PPH21"/>
    <mergeCell ref="PPI21:PPR21"/>
    <mergeCell ref="PPS21:PQB21"/>
    <mergeCell ref="PMG21:PMP21"/>
    <mergeCell ref="PMQ21:PMZ21"/>
    <mergeCell ref="PNA21:PNJ21"/>
    <mergeCell ref="PNK21:PNT21"/>
    <mergeCell ref="PNU21:POD21"/>
    <mergeCell ref="PKI21:PKR21"/>
    <mergeCell ref="PKS21:PLB21"/>
    <mergeCell ref="PLC21:PLL21"/>
    <mergeCell ref="PLM21:PLV21"/>
    <mergeCell ref="PLW21:PMF21"/>
    <mergeCell ref="PIK21:PIT21"/>
    <mergeCell ref="PIU21:PJD21"/>
    <mergeCell ref="PJE21:PJN21"/>
    <mergeCell ref="PJO21:PJX21"/>
    <mergeCell ref="PJY21:PKH21"/>
    <mergeCell ref="QHK21:QHT21"/>
    <mergeCell ref="QHU21:QID21"/>
    <mergeCell ref="QIE21:QIN21"/>
    <mergeCell ref="QIO21:QIX21"/>
    <mergeCell ref="QIY21:QJH21"/>
    <mergeCell ref="QFM21:QFV21"/>
    <mergeCell ref="QFW21:QGF21"/>
    <mergeCell ref="QGG21:QGP21"/>
    <mergeCell ref="QGQ21:QGZ21"/>
    <mergeCell ref="QHA21:QHJ21"/>
    <mergeCell ref="QDO21:QDX21"/>
    <mergeCell ref="QDY21:QEH21"/>
    <mergeCell ref="QEI21:QER21"/>
    <mergeCell ref="QES21:QFB21"/>
    <mergeCell ref="QFC21:QFL21"/>
    <mergeCell ref="QBQ21:QBZ21"/>
    <mergeCell ref="QCA21:QCJ21"/>
    <mergeCell ref="QCK21:QCT21"/>
    <mergeCell ref="QCU21:QDD21"/>
    <mergeCell ref="QDE21:QDN21"/>
    <mergeCell ref="PZS21:QAB21"/>
    <mergeCell ref="QAC21:QAL21"/>
    <mergeCell ref="QAM21:QAV21"/>
    <mergeCell ref="QAW21:QBF21"/>
    <mergeCell ref="QBG21:QBP21"/>
    <mergeCell ref="PXU21:PYD21"/>
    <mergeCell ref="PYE21:PYN21"/>
    <mergeCell ref="PYO21:PYX21"/>
    <mergeCell ref="PYY21:PZH21"/>
    <mergeCell ref="PZI21:PZR21"/>
    <mergeCell ref="PVW21:PWF21"/>
    <mergeCell ref="PWG21:PWP21"/>
    <mergeCell ref="PWQ21:PWZ21"/>
    <mergeCell ref="PXA21:PXJ21"/>
    <mergeCell ref="PXK21:PXT21"/>
    <mergeCell ref="QUW21:QVF21"/>
    <mergeCell ref="QVG21:QVP21"/>
    <mergeCell ref="QVQ21:QVZ21"/>
    <mergeCell ref="QWA21:QWJ21"/>
    <mergeCell ref="QWK21:QWT21"/>
    <mergeCell ref="QSY21:QTH21"/>
    <mergeCell ref="QTI21:QTR21"/>
    <mergeCell ref="QTS21:QUB21"/>
    <mergeCell ref="QUC21:QUL21"/>
    <mergeCell ref="QUM21:QUV21"/>
    <mergeCell ref="QRA21:QRJ21"/>
    <mergeCell ref="QRK21:QRT21"/>
    <mergeCell ref="QRU21:QSD21"/>
    <mergeCell ref="QSE21:QSN21"/>
    <mergeCell ref="QSO21:QSX21"/>
    <mergeCell ref="QPC21:QPL21"/>
    <mergeCell ref="QPM21:QPV21"/>
    <mergeCell ref="QPW21:QQF21"/>
    <mergeCell ref="QQG21:QQP21"/>
    <mergeCell ref="QQQ21:QQZ21"/>
    <mergeCell ref="QNE21:QNN21"/>
    <mergeCell ref="QNO21:QNX21"/>
    <mergeCell ref="QNY21:QOH21"/>
    <mergeCell ref="QOI21:QOR21"/>
    <mergeCell ref="QOS21:QPB21"/>
    <mergeCell ref="QLG21:QLP21"/>
    <mergeCell ref="QLQ21:QLZ21"/>
    <mergeCell ref="QMA21:QMJ21"/>
    <mergeCell ref="QMK21:QMT21"/>
    <mergeCell ref="QMU21:QND21"/>
    <mergeCell ref="QJI21:QJR21"/>
    <mergeCell ref="QJS21:QKB21"/>
    <mergeCell ref="QKC21:QKL21"/>
    <mergeCell ref="QKM21:QKV21"/>
    <mergeCell ref="QKW21:QLF21"/>
    <mergeCell ref="RII21:RIR21"/>
    <mergeCell ref="RIS21:RJB21"/>
    <mergeCell ref="RJC21:RJL21"/>
    <mergeCell ref="RJM21:RJV21"/>
    <mergeCell ref="RJW21:RKF21"/>
    <mergeCell ref="RGK21:RGT21"/>
    <mergeCell ref="RGU21:RHD21"/>
    <mergeCell ref="RHE21:RHN21"/>
    <mergeCell ref="RHO21:RHX21"/>
    <mergeCell ref="RHY21:RIH21"/>
    <mergeCell ref="REM21:REV21"/>
    <mergeCell ref="REW21:RFF21"/>
    <mergeCell ref="RFG21:RFP21"/>
    <mergeCell ref="RFQ21:RFZ21"/>
    <mergeCell ref="RGA21:RGJ21"/>
    <mergeCell ref="RCO21:RCX21"/>
    <mergeCell ref="RCY21:RDH21"/>
    <mergeCell ref="RDI21:RDR21"/>
    <mergeCell ref="RDS21:REB21"/>
    <mergeCell ref="REC21:REL21"/>
    <mergeCell ref="RAQ21:RAZ21"/>
    <mergeCell ref="RBA21:RBJ21"/>
    <mergeCell ref="RBK21:RBT21"/>
    <mergeCell ref="RBU21:RCD21"/>
    <mergeCell ref="RCE21:RCN21"/>
    <mergeCell ref="QYS21:QZB21"/>
    <mergeCell ref="QZC21:QZL21"/>
    <mergeCell ref="QZM21:QZV21"/>
    <mergeCell ref="QZW21:RAF21"/>
    <mergeCell ref="RAG21:RAP21"/>
    <mergeCell ref="QWU21:QXD21"/>
    <mergeCell ref="QXE21:QXN21"/>
    <mergeCell ref="QXO21:QXX21"/>
    <mergeCell ref="QXY21:QYH21"/>
    <mergeCell ref="QYI21:QYR21"/>
    <mergeCell ref="RVU21:RWD21"/>
    <mergeCell ref="RWE21:RWN21"/>
    <mergeCell ref="RWO21:RWX21"/>
    <mergeCell ref="RWY21:RXH21"/>
    <mergeCell ref="RXI21:RXR21"/>
    <mergeCell ref="RTW21:RUF21"/>
    <mergeCell ref="RUG21:RUP21"/>
    <mergeCell ref="RUQ21:RUZ21"/>
    <mergeCell ref="RVA21:RVJ21"/>
    <mergeCell ref="RVK21:RVT21"/>
    <mergeCell ref="RRY21:RSH21"/>
    <mergeCell ref="RSI21:RSR21"/>
    <mergeCell ref="RSS21:RTB21"/>
    <mergeCell ref="RTC21:RTL21"/>
    <mergeCell ref="RTM21:RTV21"/>
    <mergeCell ref="RQA21:RQJ21"/>
    <mergeCell ref="RQK21:RQT21"/>
    <mergeCell ref="RQU21:RRD21"/>
    <mergeCell ref="RRE21:RRN21"/>
    <mergeCell ref="RRO21:RRX21"/>
    <mergeCell ref="ROC21:ROL21"/>
    <mergeCell ref="ROM21:ROV21"/>
    <mergeCell ref="ROW21:RPF21"/>
    <mergeCell ref="RPG21:RPP21"/>
    <mergeCell ref="RPQ21:RPZ21"/>
    <mergeCell ref="RME21:RMN21"/>
    <mergeCell ref="RMO21:RMX21"/>
    <mergeCell ref="RMY21:RNH21"/>
    <mergeCell ref="RNI21:RNR21"/>
    <mergeCell ref="RNS21:ROB21"/>
    <mergeCell ref="RKG21:RKP21"/>
    <mergeCell ref="RKQ21:RKZ21"/>
    <mergeCell ref="RLA21:RLJ21"/>
    <mergeCell ref="RLK21:RLT21"/>
    <mergeCell ref="RLU21:RMD21"/>
    <mergeCell ref="SJG21:SJP21"/>
    <mergeCell ref="SJQ21:SJZ21"/>
    <mergeCell ref="SKA21:SKJ21"/>
    <mergeCell ref="SKK21:SKT21"/>
    <mergeCell ref="SKU21:SLD21"/>
    <mergeCell ref="SHI21:SHR21"/>
    <mergeCell ref="SHS21:SIB21"/>
    <mergeCell ref="SIC21:SIL21"/>
    <mergeCell ref="SIM21:SIV21"/>
    <mergeCell ref="SIW21:SJF21"/>
    <mergeCell ref="SFK21:SFT21"/>
    <mergeCell ref="SFU21:SGD21"/>
    <mergeCell ref="SGE21:SGN21"/>
    <mergeCell ref="SGO21:SGX21"/>
    <mergeCell ref="SGY21:SHH21"/>
    <mergeCell ref="SDM21:SDV21"/>
    <mergeCell ref="SDW21:SEF21"/>
    <mergeCell ref="SEG21:SEP21"/>
    <mergeCell ref="SEQ21:SEZ21"/>
    <mergeCell ref="SFA21:SFJ21"/>
    <mergeCell ref="SBO21:SBX21"/>
    <mergeCell ref="SBY21:SCH21"/>
    <mergeCell ref="SCI21:SCR21"/>
    <mergeCell ref="SCS21:SDB21"/>
    <mergeCell ref="SDC21:SDL21"/>
    <mergeCell ref="RZQ21:RZZ21"/>
    <mergeCell ref="SAA21:SAJ21"/>
    <mergeCell ref="SAK21:SAT21"/>
    <mergeCell ref="SAU21:SBD21"/>
    <mergeCell ref="SBE21:SBN21"/>
    <mergeCell ref="RXS21:RYB21"/>
    <mergeCell ref="RYC21:RYL21"/>
    <mergeCell ref="RYM21:RYV21"/>
    <mergeCell ref="RYW21:RZF21"/>
    <mergeCell ref="RZG21:RZP21"/>
    <mergeCell ref="SWS21:SXB21"/>
    <mergeCell ref="SXC21:SXL21"/>
    <mergeCell ref="SXM21:SXV21"/>
    <mergeCell ref="SXW21:SYF21"/>
    <mergeCell ref="SYG21:SYP21"/>
    <mergeCell ref="SUU21:SVD21"/>
    <mergeCell ref="SVE21:SVN21"/>
    <mergeCell ref="SVO21:SVX21"/>
    <mergeCell ref="SVY21:SWH21"/>
    <mergeCell ref="SWI21:SWR21"/>
    <mergeCell ref="SSW21:STF21"/>
    <mergeCell ref="STG21:STP21"/>
    <mergeCell ref="STQ21:STZ21"/>
    <mergeCell ref="SUA21:SUJ21"/>
    <mergeCell ref="SUK21:SUT21"/>
    <mergeCell ref="SQY21:SRH21"/>
    <mergeCell ref="SRI21:SRR21"/>
    <mergeCell ref="SRS21:SSB21"/>
    <mergeCell ref="SSC21:SSL21"/>
    <mergeCell ref="SSM21:SSV21"/>
    <mergeCell ref="SPA21:SPJ21"/>
    <mergeCell ref="SPK21:SPT21"/>
    <mergeCell ref="SPU21:SQD21"/>
    <mergeCell ref="SQE21:SQN21"/>
    <mergeCell ref="SQO21:SQX21"/>
    <mergeCell ref="SNC21:SNL21"/>
    <mergeCell ref="SNM21:SNV21"/>
    <mergeCell ref="SNW21:SOF21"/>
    <mergeCell ref="SOG21:SOP21"/>
    <mergeCell ref="SOQ21:SOZ21"/>
    <mergeCell ref="SLE21:SLN21"/>
    <mergeCell ref="SLO21:SLX21"/>
    <mergeCell ref="SLY21:SMH21"/>
    <mergeCell ref="SMI21:SMR21"/>
    <mergeCell ref="SMS21:SNB21"/>
    <mergeCell ref="TKE21:TKN21"/>
    <mergeCell ref="TKO21:TKX21"/>
    <mergeCell ref="TKY21:TLH21"/>
    <mergeCell ref="TLI21:TLR21"/>
    <mergeCell ref="TLS21:TMB21"/>
    <mergeCell ref="TIG21:TIP21"/>
    <mergeCell ref="TIQ21:TIZ21"/>
    <mergeCell ref="TJA21:TJJ21"/>
    <mergeCell ref="TJK21:TJT21"/>
    <mergeCell ref="TJU21:TKD21"/>
    <mergeCell ref="TGI21:TGR21"/>
    <mergeCell ref="TGS21:THB21"/>
    <mergeCell ref="THC21:THL21"/>
    <mergeCell ref="THM21:THV21"/>
    <mergeCell ref="THW21:TIF21"/>
    <mergeCell ref="TEK21:TET21"/>
    <mergeCell ref="TEU21:TFD21"/>
    <mergeCell ref="TFE21:TFN21"/>
    <mergeCell ref="TFO21:TFX21"/>
    <mergeCell ref="TFY21:TGH21"/>
    <mergeCell ref="TCM21:TCV21"/>
    <mergeCell ref="TCW21:TDF21"/>
    <mergeCell ref="TDG21:TDP21"/>
    <mergeCell ref="TDQ21:TDZ21"/>
    <mergeCell ref="TEA21:TEJ21"/>
    <mergeCell ref="TAO21:TAX21"/>
    <mergeCell ref="TAY21:TBH21"/>
    <mergeCell ref="TBI21:TBR21"/>
    <mergeCell ref="TBS21:TCB21"/>
    <mergeCell ref="TCC21:TCL21"/>
    <mergeCell ref="SYQ21:SYZ21"/>
    <mergeCell ref="SZA21:SZJ21"/>
    <mergeCell ref="SZK21:SZT21"/>
    <mergeCell ref="SZU21:TAD21"/>
    <mergeCell ref="TAE21:TAN21"/>
    <mergeCell ref="TXQ21:TXZ21"/>
    <mergeCell ref="TYA21:TYJ21"/>
    <mergeCell ref="TYK21:TYT21"/>
    <mergeCell ref="TYU21:TZD21"/>
    <mergeCell ref="TZE21:TZN21"/>
    <mergeCell ref="TVS21:TWB21"/>
    <mergeCell ref="TWC21:TWL21"/>
    <mergeCell ref="TWM21:TWV21"/>
    <mergeCell ref="TWW21:TXF21"/>
    <mergeCell ref="TXG21:TXP21"/>
    <mergeCell ref="TTU21:TUD21"/>
    <mergeCell ref="TUE21:TUN21"/>
    <mergeCell ref="TUO21:TUX21"/>
    <mergeCell ref="TUY21:TVH21"/>
    <mergeCell ref="TVI21:TVR21"/>
    <mergeCell ref="TRW21:TSF21"/>
    <mergeCell ref="TSG21:TSP21"/>
    <mergeCell ref="TSQ21:TSZ21"/>
    <mergeCell ref="TTA21:TTJ21"/>
    <mergeCell ref="TTK21:TTT21"/>
    <mergeCell ref="TPY21:TQH21"/>
    <mergeCell ref="TQI21:TQR21"/>
    <mergeCell ref="TQS21:TRB21"/>
    <mergeCell ref="TRC21:TRL21"/>
    <mergeCell ref="TRM21:TRV21"/>
    <mergeCell ref="TOA21:TOJ21"/>
    <mergeCell ref="TOK21:TOT21"/>
    <mergeCell ref="TOU21:TPD21"/>
    <mergeCell ref="TPE21:TPN21"/>
    <mergeCell ref="TPO21:TPX21"/>
    <mergeCell ref="TMC21:TML21"/>
    <mergeCell ref="TMM21:TMV21"/>
    <mergeCell ref="TMW21:TNF21"/>
    <mergeCell ref="TNG21:TNP21"/>
    <mergeCell ref="TNQ21:TNZ21"/>
    <mergeCell ref="ULC21:ULL21"/>
    <mergeCell ref="ULM21:ULV21"/>
    <mergeCell ref="ULW21:UMF21"/>
    <mergeCell ref="UMG21:UMP21"/>
    <mergeCell ref="UMQ21:UMZ21"/>
    <mergeCell ref="UJE21:UJN21"/>
    <mergeCell ref="UJO21:UJX21"/>
    <mergeCell ref="UJY21:UKH21"/>
    <mergeCell ref="UKI21:UKR21"/>
    <mergeCell ref="UKS21:ULB21"/>
    <mergeCell ref="UHG21:UHP21"/>
    <mergeCell ref="UHQ21:UHZ21"/>
    <mergeCell ref="UIA21:UIJ21"/>
    <mergeCell ref="UIK21:UIT21"/>
    <mergeCell ref="UIU21:UJD21"/>
    <mergeCell ref="UFI21:UFR21"/>
    <mergeCell ref="UFS21:UGB21"/>
    <mergeCell ref="UGC21:UGL21"/>
    <mergeCell ref="UGM21:UGV21"/>
    <mergeCell ref="UGW21:UHF21"/>
    <mergeCell ref="UDK21:UDT21"/>
    <mergeCell ref="UDU21:UED21"/>
    <mergeCell ref="UEE21:UEN21"/>
    <mergeCell ref="UEO21:UEX21"/>
    <mergeCell ref="UEY21:UFH21"/>
    <mergeCell ref="UBM21:UBV21"/>
    <mergeCell ref="UBW21:UCF21"/>
    <mergeCell ref="UCG21:UCP21"/>
    <mergeCell ref="UCQ21:UCZ21"/>
    <mergeCell ref="UDA21:UDJ21"/>
    <mergeCell ref="TZO21:TZX21"/>
    <mergeCell ref="TZY21:UAH21"/>
    <mergeCell ref="UAI21:UAR21"/>
    <mergeCell ref="UAS21:UBB21"/>
    <mergeCell ref="UBC21:UBL21"/>
    <mergeCell ref="UYO21:UYX21"/>
    <mergeCell ref="UYY21:UZH21"/>
    <mergeCell ref="UZI21:UZR21"/>
    <mergeCell ref="UZS21:VAB21"/>
    <mergeCell ref="VAC21:VAL21"/>
    <mergeCell ref="UWQ21:UWZ21"/>
    <mergeCell ref="UXA21:UXJ21"/>
    <mergeCell ref="UXK21:UXT21"/>
    <mergeCell ref="UXU21:UYD21"/>
    <mergeCell ref="UYE21:UYN21"/>
    <mergeCell ref="UUS21:UVB21"/>
    <mergeCell ref="UVC21:UVL21"/>
    <mergeCell ref="UVM21:UVV21"/>
    <mergeCell ref="UVW21:UWF21"/>
    <mergeCell ref="UWG21:UWP21"/>
    <mergeCell ref="USU21:UTD21"/>
    <mergeCell ref="UTE21:UTN21"/>
    <mergeCell ref="UTO21:UTX21"/>
    <mergeCell ref="UTY21:UUH21"/>
    <mergeCell ref="UUI21:UUR21"/>
    <mergeCell ref="UQW21:URF21"/>
    <mergeCell ref="URG21:URP21"/>
    <mergeCell ref="URQ21:URZ21"/>
    <mergeCell ref="USA21:USJ21"/>
    <mergeCell ref="USK21:UST21"/>
    <mergeCell ref="UOY21:UPH21"/>
    <mergeCell ref="UPI21:UPR21"/>
    <mergeCell ref="UPS21:UQB21"/>
    <mergeCell ref="UQC21:UQL21"/>
    <mergeCell ref="UQM21:UQV21"/>
    <mergeCell ref="UNA21:UNJ21"/>
    <mergeCell ref="UNK21:UNT21"/>
    <mergeCell ref="UNU21:UOD21"/>
    <mergeCell ref="UOE21:UON21"/>
    <mergeCell ref="UOO21:UOX21"/>
    <mergeCell ref="VMA21:VMJ21"/>
    <mergeCell ref="VMK21:VMT21"/>
    <mergeCell ref="VMU21:VND21"/>
    <mergeCell ref="VNE21:VNN21"/>
    <mergeCell ref="VNO21:VNX21"/>
    <mergeCell ref="VKC21:VKL21"/>
    <mergeCell ref="VKM21:VKV21"/>
    <mergeCell ref="VKW21:VLF21"/>
    <mergeCell ref="VLG21:VLP21"/>
    <mergeCell ref="VLQ21:VLZ21"/>
    <mergeCell ref="VIE21:VIN21"/>
    <mergeCell ref="VIO21:VIX21"/>
    <mergeCell ref="VIY21:VJH21"/>
    <mergeCell ref="VJI21:VJR21"/>
    <mergeCell ref="VJS21:VKB21"/>
    <mergeCell ref="VGG21:VGP21"/>
    <mergeCell ref="VGQ21:VGZ21"/>
    <mergeCell ref="VHA21:VHJ21"/>
    <mergeCell ref="VHK21:VHT21"/>
    <mergeCell ref="VHU21:VID21"/>
    <mergeCell ref="VEI21:VER21"/>
    <mergeCell ref="VES21:VFB21"/>
    <mergeCell ref="VFC21:VFL21"/>
    <mergeCell ref="VFM21:VFV21"/>
    <mergeCell ref="VFW21:VGF21"/>
    <mergeCell ref="VCK21:VCT21"/>
    <mergeCell ref="VCU21:VDD21"/>
    <mergeCell ref="VDE21:VDN21"/>
    <mergeCell ref="VDO21:VDX21"/>
    <mergeCell ref="VDY21:VEH21"/>
    <mergeCell ref="VAM21:VAV21"/>
    <mergeCell ref="VAW21:VBF21"/>
    <mergeCell ref="VBG21:VBP21"/>
    <mergeCell ref="VBQ21:VBZ21"/>
    <mergeCell ref="VCA21:VCJ21"/>
    <mergeCell ref="VZM21:VZV21"/>
    <mergeCell ref="VZW21:WAF21"/>
    <mergeCell ref="WAG21:WAP21"/>
    <mergeCell ref="WAQ21:WAZ21"/>
    <mergeCell ref="WBA21:WBJ21"/>
    <mergeCell ref="VXO21:VXX21"/>
    <mergeCell ref="VXY21:VYH21"/>
    <mergeCell ref="VYI21:VYR21"/>
    <mergeCell ref="VYS21:VZB21"/>
    <mergeCell ref="VZC21:VZL21"/>
    <mergeCell ref="VVQ21:VVZ21"/>
    <mergeCell ref="VWA21:VWJ21"/>
    <mergeCell ref="VWK21:VWT21"/>
    <mergeCell ref="VWU21:VXD21"/>
    <mergeCell ref="VXE21:VXN21"/>
    <mergeCell ref="VTS21:VUB21"/>
    <mergeCell ref="VUC21:VUL21"/>
    <mergeCell ref="VUM21:VUV21"/>
    <mergeCell ref="VUW21:VVF21"/>
    <mergeCell ref="VVG21:VVP21"/>
    <mergeCell ref="VRU21:VSD21"/>
    <mergeCell ref="VSE21:VSN21"/>
    <mergeCell ref="VSO21:VSX21"/>
    <mergeCell ref="VSY21:VTH21"/>
    <mergeCell ref="VTI21:VTR21"/>
    <mergeCell ref="VPW21:VQF21"/>
    <mergeCell ref="VQG21:VQP21"/>
    <mergeCell ref="VQQ21:VQZ21"/>
    <mergeCell ref="VRA21:VRJ21"/>
    <mergeCell ref="VRK21:VRT21"/>
    <mergeCell ref="VNY21:VOH21"/>
    <mergeCell ref="VOI21:VOR21"/>
    <mergeCell ref="VOS21:VPB21"/>
    <mergeCell ref="VPC21:VPL21"/>
    <mergeCell ref="VPM21:VPV21"/>
    <mergeCell ref="WQA21:WQJ21"/>
    <mergeCell ref="WQK21:WQT21"/>
    <mergeCell ref="WMY21:WNH21"/>
    <mergeCell ref="WNI21:WNR21"/>
    <mergeCell ref="WNS21:WOB21"/>
    <mergeCell ref="WOC21:WOL21"/>
    <mergeCell ref="WOM21:WOV21"/>
    <mergeCell ref="WLA21:WLJ21"/>
    <mergeCell ref="WLK21:WLT21"/>
    <mergeCell ref="WLU21:WMD21"/>
    <mergeCell ref="WME21:WMN21"/>
    <mergeCell ref="WMO21:WMX21"/>
    <mergeCell ref="WJC21:WJL21"/>
    <mergeCell ref="WJM21:WJV21"/>
    <mergeCell ref="WJW21:WKF21"/>
    <mergeCell ref="WKG21:WKP21"/>
    <mergeCell ref="WKQ21:WKZ21"/>
    <mergeCell ref="WHE21:WHN21"/>
    <mergeCell ref="WHO21:WHX21"/>
    <mergeCell ref="WHY21:WIH21"/>
    <mergeCell ref="WII21:WIR21"/>
    <mergeCell ref="WIS21:WJB21"/>
    <mergeCell ref="WFG21:WFP21"/>
    <mergeCell ref="WFQ21:WFZ21"/>
    <mergeCell ref="WGA21:WGJ21"/>
    <mergeCell ref="WGK21:WGT21"/>
    <mergeCell ref="WGU21:WHD21"/>
    <mergeCell ref="WDI21:WDR21"/>
    <mergeCell ref="WDS21:WEB21"/>
    <mergeCell ref="WEC21:WEL21"/>
    <mergeCell ref="WEM21:WEV21"/>
    <mergeCell ref="WEW21:WFF21"/>
    <mergeCell ref="WBK21:WBT21"/>
    <mergeCell ref="WBU21:WCD21"/>
    <mergeCell ref="WCE21:WCN21"/>
    <mergeCell ref="WCO21:WCX21"/>
    <mergeCell ref="WCY21:WDH21"/>
    <mergeCell ref="GI22:GR22"/>
    <mergeCell ref="GS22:HB22"/>
    <mergeCell ref="HC22:HL22"/>
    <mergeCell ref="HM22:HV22"/>
    <mergeCell ref="HW22:IF22"/>
    <mergeCell ref="EK22:ET22"/>
    <mergeCell ref="EU22:FD22"/>
    <mergeCell ref="FE22:FN22"/>
    <mergeCell ref="FO22:FX22"/>
    <mergeCell ref="FY22:GH22"/>
    <mergeCell ref="XEG21:XEP21"/>
    <mergeCell ref="XEQ21:XEZ21"/>
    <mergeCell ref="XFA21:XFD21"/>
    <mergeCell ref="K22:T22"/>
    <mergeCell ref="U22:AD22"/>
    <mergeCell ref="AE22:AN22"/>
    <mergeCell ref="AO22:AX22"/>
    <mergeCell ref="AY22:BH22"/>
    <mergeCell ref="BI22:BR22"/>
    <mergeCell ref="BS22:CB22"/>
    <mergeCell ref="CC22:CL22"/>
    <mergeCell ref="CM22:CV22"/>
    <mergeCell ref="CW22:DF22"/>
    <mergeCell ref="DG22:DP22"/>
    <mergeCell ref="DQ22:DZ22"/>
    <mergeCell ref="EA22:EJ22"/>
    <mergeCell ref="XCI21:XCR21"/>
    <mergeCell ref="XCS21:XDB21"/>
    <mergeCell ref="XDC21:XDL21"/>
    <mergeCell ref="XDM21:XDV21"/>
    <mergeCell ref="XDW21:XEF21"/>
    <mergeCell ref="XAK21:XAT21"/>
    <mergeCell ref="XAU21:XBD21"/>
    <mergeCell ref="XBE21:XBN21"/>
    <mergeCell ref="XBO21:XBX21"/>
    <mergeCell ref="XBY21:XCH21"/>
    <mergeCell ref="WYM21:WYV21"/>
    <mergeCell ref="WYW21:WZF21"/>
    <mergeCell ref="WZG21:WZP21"/>
    <mergeCell ref="WZQ21:WZZ21"/>
    <mergeCell ref="XAA21:XAJ21"/>
    <mergeCell ref="WWO21:WWX21"/>
    <mergeCell ref="WWY21:WXH21"/>
    <mergeCell ref="WXI21:WXR21"/>
    <mergeCell ref="WXS21:WYB21"/>
    <mergeCell ref="WYC21:WYL21"/>
    <mergeCell ref="WUQ21:WUZ21"/>
    <mergeCell ref="WVA21:WVJ21"/>
    <mergeCell ref="WVK21:WVT21"/>
    <mergeCell ref="WVU21:WWD21"/>
    <mergeCell ref="WWE21:WWN21"/>
    <mergeCell ref="WSS21:WTB21"/>
    <mergeCell ref="WTC21:WTL21"/>
    <mergeCell ref="WTM21:WTV21"/>
    <mergeCell ref="WTW21:WUF21"/>
    <mergeCell ref="WUG21:WUP21"/>
    <mergeCell ref="WQU21:WRD21"/>
    <mergeCell ref="WRE21:WRN21"/>
    <mergeCell ref="WRO21:WRX21"/>
    <mergeCell ref="WRY21:WSH21"/>
    <mergeCell ref="WSI21:WSR21"/>
    <mergeCell ref="WOW21:WPF21"/>
    <mergeCell ref="WPG21:WPP21"/>
    <mergeCell ref="WPQ21:WPZ21"/>
    <mergeCell ref="TU22:UD22"/>
    <mergeCell ref="UE22:UN22"/>
    <mergeCell ref="UO22:UX22"/>
    <mergeCell ref="UY22:VH22"/>
    <mergeCell ref="VI22:VR22"/>
    <mergeCell ref="RW22:SF22"/>
    <mergeCell ref="SG22:SP22"/>
    <mergeCell ref="SQ22:SZ22"/>
    <mergeCell ref="TA22:TJ22"/>
    <mergeCell ref="TK22:TT22"/>
    <mergeCell ref="PY22:QH22"/>
    <mergeCell ref="QI22:QR22"/>
    <mergeCell ref="QS22:RB22"/>
    <mergeCell ref="RC22:RL22"/>
    <mergeCell ref="RM22:RV22"/>
    <mergeCell ref="OA22:OJ22"/>
    <mergeCell ref="OK22:OT22"/>
    <mergeCell ref="OU22:PD22"/>
    <mergeCell ref="PE22:PN22"/>
    <mergeCell ref="PO22:PX22"/>
    <mergeCell ref="MC22:ML22"/>
    <mergeCell ref="MM22:MV22"/>
    <mergeCell ref="MW22:NF22"/>
    <mergeCell ref="NG22:NP22"/>
    <mergeCell ref="NQ22:NZ22"/>
    <mergeCell ref="KE22:KN22"/>
    <mergeCell ref="KO22:KX22"/>
    <mergeCell ref="KY22:LH22"/>
    <mergeCell ref="LI22:LR22"/>
    <mergeCell ref="LS22:MB22"/>
    <mergeCell ref="IG22:IP22"/>
    <mergeCell ref="IQ22:IZ22"/>
    <mergeCell ref="JA22:JJ22"/>
    <mergeCell ref="JK22:JT22"/>
    <mergeCell ref="JU22:KD22"/>
    <mergeCell ref="AHG22:AHP22"/>
    <mergeCell ref="AHQ22:AHZ22"/>
    <mergeCell ref="AIA22:AIJ22"/>
    <mergeCell ref="AIK22:AIT22"/>
    <mergeCell ref="AIU22:AJD22"/>
    <mergeCell ref="AFI22:AFR22"/>
    <mergeCell ref="AFS22:AGB22"/>
    <mergeCell ref="AGC22:AGL22"/>
    <mergeCell ref="AGM22:AGV22"/>
    <mergeCell ref="AGW22:AHF22"/>
    <mergeCell ref="ADK22:ADT22"/>
    <mergeCell ref="ADU22:AED22"/>
    <mergeCell ref="AEE22:AEN22"/>
    <mergeCell ref="AEO22:AEX22"/>
    <mergeCell ref="AEY22:AFH22"/>
    <mergeCell ref="ABM22:ABV22"/>
    <mergeCell ref="ABW22:ACF22"/>
    <mergeCell ref="ACG22:ACP22"/>
    <mergeCell ref="ACQ22:ACZ22"/>
    <mergeCell ref="ADA22:ADJ22"/>
    <mergeCell ref="ZO22:ZX22"/>
    <mergeCell ref="ZY22:AAH22"/>
    <mergeCell ref="AAI22:AAR22"/>
    <mergeCell ref="AAS22:ABB22"/>
    <mergeCell ref="ABC22:ABL22"/>
    <mergeCell ref="XQ22:XZ22"/>
    <mergeCell ref="YA22:YJ22"/>
    <mergeCell ref="YK22:YT22"/>
    <mergeCell ref="YU22:ZD22"/>
    <mergeCell ref="ZE22:ZN22"/>
    <mergeCell ref="VS22:WB22"/>
    <mergeCell ref="WC22:WL22"/>
    <mergeCell ref="WM22:WV22"/>
    <mergeCell ref="WW22:XF22"/>
    <mergeCell ref="XG22:XP22"/>
    <mergeCell ref="AUS22:AVB22"/>
    <mergeCell ref="AVC22:AVL22"/>
    <mergeCell ref="AVM22:AVV22"/>
    <mergeCell ref="AVW22:AWF22"/>
    <mergeCell ref="AWG22:AWP22"/>
    <mergeCell ref="ASU22:ATD22"/>
    <mergeCell ref="ATE22:ATN22"/>
    <mergeCell ref="ATO22:ATX22"/>
    <mergeCell ref="ATY22:AUH22"/>
    <mergeCell ref="AUI22:AUR22"/>
    <mergeCell ref="AQW22:ARF22"/>
    <mergeCell ref="ARG22:ARP22"/>
    <mergeCell ref="ARQ22:ARZ22"/>
    <mergeCell ref="ASA22:ASJ22"/>
    <mergeCell ref="ASK22:AST22"/>
    <mergeCell ref="AOY22:APH22"/>
    <mergeCell ref="API22:APR22"/>
    <mergeCell ref="APS22:AQB22"/>
    <mergeCell ref="AQC22:AQL22"/>
    <mergeCell ref="AQM22:AQV22"/>
    <mergeCell ref="ANA22:ANJ22"/>
    <mergeCell ref="ANK22:ANT22"/>
    <mergeCell ref="ANU22:AOD22"/>
    <mergeCell ref="AOE22:AON22"/>
    <mergeCell ref="AOO22:AOX22"/>
    <mergeCell ref="ALC22:ALL22"/>
    <mergeCell ref="ALM22:ALV22"/>
    <mergeCell ref="ALW22:AMF22"/>
    <mergeCell ref="AMG22:AMP22"/>
    <mergeCell ref="AMQ22:AMZ22"/>
    <mergeCell ref="AJE22:AJN22"/>
    <mergeCell ref="AJO22:AJX22"/>
    <mergeCell ref="AJY22:AKH22"/>
    <mergeCell ref="AKI22:AKR22"/>
    <mergeCell ref="AKS22:ALB22"/>
    <mergeCell ref="BIE22:BIN22"/>
    <mergeCell ref="BIO22:BIX22"/>
    <mergeCell ref="BIY22:BJH22"/>
    <mergeCell ref="BJI22:BJR22"/>
    <mergeCell ref="BJS22:BKB22"/>
    <mergeCell ref="BGG22:BGP22"/>
    <mergeCell ref="BGQ22:BGZ22"/>
    <mergeCell ref="BHA22:BHJ22"/>
    <mergeCell ref="BHK22:BHT22"/>
    <mergeCell ref="BHU22:BID22"/>
    <mergeCell ref="BEI22:BER22"/>
    <mergeCell ref="BES22:BFB22"/>
    <mergeCell ref="BFC22:BFL22"/>
    <mergeCell ref="BFM22:BFV22"/>
    <mergeCell ref="BFW22:BGF22"/>
    <mergeCell ref="BCK22:BCT22"/>
    <mergeCell ref="BCU22:BDD22"/>
    <mergeCell ref="BDE22:BDN22"/>
    <mergeCell ref="BDO22:BDX22"/>
    <mergeCell ref="BDY22:BEH22"/>
    <mergeCell ref="BAM22:BAV22"/>
    <mergeCell ref="BAW22:BBF22"/>
    <mergeCell ref="BBG22:BBP22"/>
    <mergeCell ref="BBQ22:BBZ22"/>
    <mergeCell ref="BCA22:BCJ22"/>
    <mergeCell ref="AYO22:AYX22"/>
    <mergeCell ref="AYY22:AZH22"/>
    <mergeCell ref="AZI22:AZR22"/>
    <mergeCell ref="AZS22:BAB22"/>
    <mergeCell ref="BAC22:BAL22"/>
    <mergeCell ref="AWQ22:AWZ22"/>
    <mergeCell ref="AXA22:AXJ22"/>
    <mergeCell ref="AXK22:AXT22"/>
    <mergeCell ref="AXU22:AYD22"/>
    <mergeCell ref="AYE22:AYN22"/>
    <mergeCell ref="BVQ22:BVZ22"/>
    <mergeCell ref="BWA22:BWJ22"/>
    <mergeCell ref="BWK22:BWT22"/>
    <mergeCell ref="BWU22:BXD22"/>
    <mergeCell ref="BXE22:BXN22"/>
    <mergeCell ref="BTS22:BUB22"/>
    <mergeCell ref="BUC22:BUL22"/>
    <mergeCell ref="BUM22:BUV22"/>
    <mergeCell ref="BUW22:BVF22"/>
    <mergeCell ref="BVG22:BVP22"/>
    <mergeCell ref="BRU22:BSD22"/>
    <mergeCell ref="BSE22:BSN22"/>
    <mergeCell ref="BSO22:BSX22"/>
    <mergeCell ref="BSY22:BTH22"/>
    <mergeCell ref="BTI22:BTR22"/>
    <mergeCell ref="BPW22:BQF22"/>
    <mergeCell ref="BQG22:BQP22"/>
    <mergeCell ref="BQQ22:BQZ22"/>
    <mergeCell ref="BRA22:BRJ22"/>
    <mergeCell ref="BRK22:BRT22"/>
    <mergeCell ref="BNY22:BOH22"/>
    <mergeCell ref="BOI22:BOR22"/>
    <mergeCell ref="BOS22:BPB22"/>
    <mergeCell ref="BPC22:BPL22"/>
    <mergeCell ref="BPM22:BPV22"/>
    <mergeCell ref="BMA22:BMJ22"/>
    <mergeCell ref="BMK22:BMT22"/>
    <mergeCell ref="BMU22:BND22"/>
    <mergeCell ref="BNE22:BNN22"/>
    <mergeCell ref="BNO22:BNX22"/>
    <mergeCell ref="BKC22:BKL22"/>
    <mergeCell ref="BKM22:BKV22"/>
    <mergeCell ref="BKW22:BLF22"/>
    <mergeCell ref="BLG22:BLP22"/>
    <mergeCell ref="BLQ22:BLZ22"/>
    <mergeCell ref="CJC22:CJL22"/>
    <mergeCell ref="CJM22:CJV22"/>
    <mergeCell ref="CJW22:CKF22"/>
    <mergeCell ref="CKG22:CKP22"/>
    <mergeCell ref="CKQ22:CKZ22"/>
    <mergeCell ref="CHE22:CHN22"/>
    <mergeCell ref="CHO22:CHX22"/>
    <mergeCell ref="CHY22:CIH22"/>
    <mergeCell ref="CII22:CIR22"/>
    <mergeCell ref="CIS22:CJB22"/>
    <mergeCell ref="CFG22:CFP22"/>
    <mergeCell ref="CFQ22:CFZ22"/>
    <mergeCell ref="CGA22:CGJ22"/>
    <mergeCell ref="CGK22:CGT22"/>
    <mergeCell ref="CGU22:CHD22"/>
    <mergeCell ref="CDI22:CDR22"/>
    <mergeCell ref="CDS22:CEB22"/>
    <mergeCell ref="CEC22:CEL22"/>
    <mergeCell ref="CEM22:CEV22"/>
    <mergeCell ref="CEW22:CFF22"/>
    <mergeCell ref="CBK22:CBT22"/>
    <mergeCell ref="CBU22:CCD22"/>
    <mergeCell ref="CCE22:CCN22"/>
    <mergeCell ref="CCO22:CCX22"/>
    <mergeCell ref="CCY22:CDH22"/>
    <mergeCell ref="BZM22:BZV22"/>
    <mergeCell ref="BZW22:CAF22"/>
    <mergeCell ref="CAG22:CAP22"/>
    <mergeCell ref="CAQ22:CAZ22"/>
    <mergeCell ref="CBA22:CBJ22"/>
    <mergeCell ref="BXO22:BXX22"/>
    <mergeCell ref="BXY22:BYH22"/>
    <mergeCell ref="BYI22:BYR22"/>
    <mergeCell ref="BYS22:BZB22"/>
    <mergeCell ref="BZC22:BZL22"/>
    <mergeCell ref="CWO22:CWX22"/>
    <mergeCell ref="CWY22:CXH22"/>
    <mergeCell ref="CXI22:CXR22"/>
    <mergeCell ref="CXS22:CYB22"/>
    <mergeCell ref="CYC22:CYL22"/>
    <mergeCell ref="CUQ22:CUZ22"/>
    <mergeCell ref="CVA22:CVJ22"/>
    <mergeCell ref="CVK22:CVT22"/>
    <mergeCell ref="CVU22:CWD22"/>
    <mergeCell ref="CWE22:CWN22"/>
    <mergeCell ref="CSS22:CTB22"/>
    <mergeCell ref="CTC22:CTL22"/>
    <mergeCell ref="CTM22:CTV22"/>
    <mergeCell ref="CTW22:CUF22"/>
    <mergeCell ref="CUG22:CUP22"/>
    <mergeCell ref="CQU22:CRD22"/>
    <mergeCell ref="CRE22:CRN22"/>
    <mergeCell ref="CRO22:CRX22"/>
    <mergeCell ref="CRY22:CSH22"/>
    <mergeCell ref="CSI22:CSR22"/>
    <mergeCell ref="COW22:CPF22"/>
    <mergeCell ref="CPG22:CPP22"/>
    <mergeCell ref="CPQ22:CPZ22"/>
    <mergeCell ref="CQA22:CQJ22"/>
    <mergeCell ref="CQK22:CQT22"/>
    <mergeCell ref="CMY22:CNH22"/>
    <mergeCell ref="CNI22:CNR22"/>
    <mergeCell ref="CNS22:COB22"/>
    <mergeCell ref="COC22:COL22"/>
    <mergeCell ref="COM22:COV22"/>
    <mergeCell ref="CLA22:CLJ22"/>
    <mergeCell ref="CLK22:CLT22"/>
    <mergeCell ref="CLU22:CMD22"/>
    <mergeCell ref="CME22:CMN22"/>
    <mergeCell ref="CMO22:CMX22"/>
    <mergeCell ref="DKA22:DKJ22"/>
    <mergeCell ref="DKK22:DKT22"/>
    <mergeCell ref="DKU22:DLD22"/>
    <mergeCell ref="DLE22:DLN22"/>
    <mergeCell ref="DLO22:DLX22"/>
    <mergeCell ref="DIC22:DIL22"/>
    <mergeCell ref="DIM22:DIV22"/>
    <mergeCell ref="DIW22:DJF22"/>
    <mergeCell ref="DJG22:DJP22"/>
    <mergeCell ref="DJQ22:DJZ22"/>
    <mergeCell ref="DGE22:DGN22"/>
    <mergeCell ref="DGO22:DGX22"/>
    <mergeCell ref="DGY22:DHH22"/>
    <mergeCell ref="DHI22:DHR22"/>
    <mergeCell ref="DHS22:DIB22"/>
    <mergeCell ref="DEG22:DEP22"/>
    <mergeCell ref="DEQ22:DEZ22"/>
    <mergeCell ref="DFA22:DFJ22"/>
    <mergeCell ref="DFK22:DFT22"/>
    <mergeCell ref="DFU22:DGD22"/>
    <mergeCell ref="DCI22:DCR22"/>
    <mergeCell ref="DCS22:DDB22"/>
    <mergeCell ref="DDC22:DDL22"/>
    <mergeCell ref="DDM22:DDV22"/>
    <mergeCell ref="DDW22:DEF22"/>
    <mergeCell ref="DAK22:DAT22"/>
    <mergeCell ref="DAU22:DBD22"/>
    <mergeCell ref="DBE22:DBN22"/>
    <mergeCell ref="DBO22:DBX22"/>
    <mergeCell ref="DBY22:DCH22"/>
    <mergeCell ref="CYM22:CYV22"/>
    <mergeCell ref="CYW22:CZF22"/>
    <mergeCell ref="CZG22:CZP22"/>
    <mergeCell ref="CZQ22:CZZ22"/>
    <mergeCell ref="DAA22:DAJ22"/>
    <mergeCell ref="DXM22:DXV22"/>
    <mergeCell ref="DXW22:DYF22"/>
    <mergeCell ref="DYG22:DYP22"/>
    <mergeCell ref="DYQ22:DYZ22"/>
    <mergeCell ref="DZA22:DZJ22"/>
    <mergeCell ref="DVO22:DVX22"/>
    <mergeCell ref="DVY22:DWH22"/>
    <mergeCell ref="DWI22:DWR22"/>
    <mergeCell ref="DWS22:DXB22"/>
    <mergeCell ref="DXC22:DXL22"/>
    <mergeCell ref="DTQ22:DTZ22"/>
    <mergeCell ref="DUA22:DUJ22"/>
    <mergeCell ref="DUK22:DUT22"/>
    <mergeCell ref="DUU22:DVD22"/>
    <mergeCell ref="DVE22:DVN22"/>
    <mergeCell ref="DRS22:DSB22"/>
    <mergeCell ref="DSC22:DSL22"/>
    <mergeCell ref="DSM22:DSV22"/>
    <mergeCell ref="DSW22:DTF22"/>
    <mergeCell ref="DTG22:DTP22"/>
    <mergeCell ref="DPU22:DQD22"/>
    <mergeCell ref="DQE22:DQN22"/>
    <mergeCell ref="DQO22:DQX22"/>
    <mergeCell ref="DQY22:DRH22"/>
    <mergeCell ref="DRI22:DRR22"/>
    <mergeCell ref="DNW22:DOF22"/>
    <mergeCell ref="DOG22:DOP22"/>
    <mergeCell ref="DOQ22:DOZ22"/>
    <mergeCell ref="DPA22:DPJ22"/>
    <mergeCell ref="DPK22:DPT22"/>
    <mergeCell ref="DLY22:DMH22"/>
    <mergeCell ref="DMI22:DMR22"/>
    <mergeCell ref="DMS22:DNB22"/>
    <mergeCell ref="DNC22:DNL22"/>
    <mergeCell ref="DNM22:DNV22"/>
    <mergeCell ref="EKY22:ELH22"/>
    <mergeCell ref="ELI22:ELR22"/>
    <mergeCell ref="ELS22:EMB22"/>
    <mergeCell ref="EMC22:EML22"/>
    <mergeCell ref="EMM22:EMV22"/>
    <mergeCell ref="EJA22:EJJ22"/>
    <mergeCell ref="EJK22:EJT22"/>
    <mergeCell ref="EJU22:EKD22"/>
    <mergeCell ref="EKE22:EKN22"/>
    <mergeCell ref="EKO22:EKX22"/>
    <mergeCell ref="EHC22:EHL22"/>
    <mergeCell ref="EHM22:EHV22"/>
    <mergeCell ref="EHW22:EIF22"/>
    <mergeCell ref="EIG22:EIP22"/>
    <mergeCell ref="EIQ22:EIZ22"/>
    <mergeCell ref="EFE22:EFN22"/>
    <mergeCell ref="EFO22:EFX22"/>
    <mergeCell ref="EFY22:EGH22"/>
    <mergeCell ref="EGI22:EGR22"/>
    <mergeCell ref="EGS22:EHB22"/>
    <mergeCell ref="EDG22:EDP22"/>
    <mergeCell ref="EDQ22:EDZ22"/>
    <mergeCell ref="EEA22:EEJ22"/>
    <mergeCell ref="EEK22:EET22"/>
    <mergeCell ref="EEU22:EFD22"/>
    <mergeCell ref="EBI22:EBR22"/>
    <mergeCell ref="EBS22:ECB22"/>
    <mergeCell ref="ECC22:ECL22"/>
    <mergeCell ref="ECM22:ECV22"/>
    <mergeCell ref="ECW22:EDF22"/>
    <mergeCell ref="DZK22:DZT22"/>
    <mergeCell ref="DZU22:EAD22"/>
    <mergeCell ref="EAE22:EAN22"/>
    <mergeCell ref="EAO22:EAX22"/>
    <mergeCell ref="EAY22:EBH22"/>
    <mergeCell ref="EYK22:EYT22"/>
    <mergeCell ref="EYU22:EZD22"/>
    <mergeCell ref="EZE22:EZN22"/>
    <mergeCell ref="EZO22:EZX22"/>
    <mergeCell ref="EZY22:FAH22"/>
    <mergeCell ref="EWM22:EWV22"/>
    <mergeCell ref="EWW22:EXF22"/>
    <mergeCell ref="EXG22:EXP22"/>
    <mergeCell ref="EXQ22:EXZ22"/>
    <mergeCell ref="EYA22:EYJ22"/>
    <mergeCell ref="EUO22:EUX22"/>
    <mergeCell ref="EUY22:EVH22"/>
    <mergeCell ref="EVI22:EVR22"/>
    <mergeCell ref="EVS22:EWB22"/>
    <mergeCell ref="EWC22:EWL22"/>
    <mergeCell ref="ESQ22:ESZ22"/>
    <mergeCell ref="ETA22:ETJ22"/>
    <mergeCell ref="ETK22:ETT22"/>
    <mergeCell ref="ETU22:EUD22"/>
    <mergeCell ref="EUE22:EUN22"/>
    <mergeCell ref="EQS22:ERB22"/>
    <mergeCell ref="ERC22:ERL22"/>
    <mergeCell ref="ERM22:ERV22"/>
    <mergeCell ref="ERW22:ESF22"/>
    <mergeCell ref="ESG22:ESP22"/>
    <mergeCell ref="EOU22:EPD22"/>
    <mergeCell ref="EPE22:EPN22"/>
    <mergeCell ref="EPO22:EPX22"/>
    <mergeCell ref="EPY22:EQH22"/>
    <mergeCell ref="EQI22:EQR22"/>
    <mergeCell ref="EMW22:ENF22"/>
    <mergeCell ref="ENG22:ENP22"/>
    <mergeCell ref="ENQ22:ENZ22"/>
    <mergeCell ref="EOA22:EOJ22"/>
    <mergeCell ref="EOK22:EOT22"/>
    <mergeCell ref="FLW22:FMF22"/>
    <mergeCell ref="FMG22:FMP22"/>
    <mergeCell ref="FMQ22:FMZ22"/>
    <mergeCell ref="FNA22:FNJ22"/>
    <mergeCell ref="FNK22:FNT22"/>
    <mergeCell ref="FJY22:FKH22"/>
    <mergeCell ref="FKI22:FKR22"/>
    <mergeCell ref="FKS22:FLB22"/>
    <mergeCell ref="FLC22:FLL22"/>
    <mergeCell ref="FLM22:FLV22"/>
    <mergeCell ref="FIA22:FIJ22"/>
    <mergeCell ref="FIK22:FIT22"/>
    <mergeCell ref="FIU22:FJD22"/>
    <mergeCell ref="FJE22:FJN22"/>
    <mergeCell ref="FJO22:FJX22"/>
    <mergeCell ref="FGC22:FGL22"/>
    <mergeCell ref="FGM22:FGV22"/>
    <mergeCell ref="FGW22:FHF22"/>
    <mergeCell ref="FHG22:FHP22"/>
    <mergeCell ref="FHQ22:FHZ22"/>
    <mergeCell ref="FEE22:FEN22"/>
    <mergeCell ref="FEO22:FEX22"/>
    <mergeCell ref="FEY22:FFH22"/>
    <mergeCell ref="FFI22:FFR22"/>
    <mergeCell ref="FFS22:FGB22"/>
    <mergeCell ref="FCG22:FCP22"/>
    <mergeCell ref="FCQ22:FCZ22"/>
    <mergeCell ref="FDA22:FDJ22"/>
    <mergeCell ref="FDK22:FDT22"/>
    <mergeCell ref="FDU22:FED22"/>
    <mergeCell ref="FAI22:FAR22"/>
    <mergeCell ref="FAS22:FBB22"/>
    <mergeCell ref="FBC22:FBL22"/>
    <mergeCell ref="FBM22:FBV22"/>
    <mergeCell ref="FBW22:FCF22"/>
    <mergeCell ref="FZI22:FZR22"/>
    <mergeCell ref="FZS22:GAB22"/>
    <mergeCell ref="GAC22:GAL22"/>
    <mergeCell ref="GAM22:GAV22"/>
    <mergeCell ref="GAW22:GBF22"/>
    <mergeCell ref="FXK22:FXT22"/>
    <mergeCell ref="FXU22:FYD22"/>
    <mergeCell ref="FYE22:FYN22"/>
    <mergeCell ref="FYO22:FYX22"/>
    <mergeCell ref="FYY22:FZH22"/>
    <mergeCell ref="FVM22:FVV22"/>
    <mergeCell ref="FVW22:FWF22"/>
    <mergeCell ref="FWG22:FWP22"/>
    <mergeCell ref="FWQ22:FWZ22"/>
    <mergeCell ref="FXA22:FXJ22"/>
    <mergeCell ref="FTO22:FTX22"/>
    <mergeCell ref="FTY22:FUH22"/>
    <mergeCell ref="FUI22:FUR22"/>
    <mergeCell ref="FUS22:FVB22"/>
    <mergeCell ref="FVC22:FVL22"/>
    <mergeCell ref="FRQ22:FRZ22"/>
    <mergeCell ref="FSA22:FSJ22"/>
    <mergeCell ref="FSK22:FST22"/>
    <mergeCell ref="FSU22:FTD22"/>
    <mergeCell ref="FTE22:FTN22"/>
    <mergeCell ref="FPS22:FQB22"/>
    <mergeCell ref="FQC22:FQL22"/>
    <mergeCell ref="FQM22:FQV22"/>
    <mergeCell ref="FQW22:FRF22"/>
    <mergeCell ref="FRG22:FRP22"/>
    <mergeCell ref="FNU22:FOD22"/>
    <mergeCell ref="FOE22:FON22"/>
    <mergeCell ref="FOO22:FOX22"/>
    <mergeCell ref="FOY22:FPH22"/>
    <mergeCell ref="FPI22:FPR22"/>
    <mergeCell ref="GMU22:GND22"/>
    <mergeCell ref="GNE22:GNN22"/>
    <mergeCell ref="GNO22:GNX22"/>
    <mergeCell ref="GNY22:GOH22"/>
    <mergeCell ref="GOI22:GOR22"/>
    <mergeCell ref="GKW22:GLF22"/>
    <mergeCell ref="GLG22:GLP22"/>
    <mergeCell ref="GLQ22:GLZ22"/>
    <mergeCell ref="GMA22:GMJ22"/>
    <mergeCell ref="GMK22:GMT22"/>
    <mergeCell ref="GIY22:GJH22"/>
    <mergeCell ref="GJI22:GJR22"/>
    <mergeCell ref="GJS22:GKB22"/>
    <mergeCell ref="GKC22:GKL22"/>
    <mergeCell ref="GKM22:GKV22"/>
    <mergeCell ref="GHA22:GHJ22"/>
    <mergeCell ref="GHK22:GHT22"/>
    <mergeCell ref="GHU22:GID22"/>
    <mergeCell ref="GIE22:GIN22"/>
    <mergeCell ref="GIO22:GIX22"/>
    <mergeCell ref="GFC22:GFL22"/>
    <mergeCell ref="GFM22:GFV22"/>
    <mergeCell ref="GFW22:GGF22"/>
    <mergeCell ref="GGG22:GGP22"/>
    <mergeCell ref="GGQ22:GGZ22"/>
    <mergeCell ref="GDE22:GDN22"/>
    <mergeCell ref="GDO22:GDX22"/>
    <mergeCell ref="GDY22:GEH22"/>
    <mergeCell ref="GEI22:GER22"/>
    <mergeCell ref="GES22:GFB22"/>
    <mergeCell ref="GBG22:GBP22"/>
    <mergeCell ref="GBQ22:GBZ22"/>
    <mergeCell ref="GCA22:GCJ22"/>
    <mergeCell ref="GCK22:GCT22"/>
    <mergeCell ref="GCU22:GDD22"/>
    <mergeCell ref="HAG22:HAP22"/>
    <mergeCell ref="HAQ22:HAZ22"/>
    <mergeCell ref="HBA22:HBJ22"/>
    <mergeCell ref="HBK22:HBT22"/>
    <mergeCell ref="HBU22:HCD22"/>
    <mergeCell ref="GYI22:GYR22"/>
    <mergeCell ref="GYS22:GZB22"/>
    <mergeCell ref="GZC22:GZL22"/>
    <mergeCell ref="GZM22:GZV22"/>
    <mergeCell ref="GZW22:HAF22"/>
    <mergeCell ref="GWK22:GWT22"/>
    <mergeCell ref="GWU22:GXD22"/>
    <mergeCell ref="GXE22:GXN22"/>
    <mergeCell ref="GXO22:GXX22"/>
    <mergeCell ref="GXY22:GYH22"/>
    <mergeCell ref="GUM22:GUV22"/>
    <mergeCell ref="GUW22:GVF22"/>
    <mergeCell ref="GVG22:GVP22"/>
    <mergeCell ref="GVQ22:GVZ22"/>
    <mergeCell ref="GWA22:GWJ22"/>
    <mergeCell ref="GSO22:GSX22"/>
    <mergeCell ref="GSY22:GTH22"/>
    <mergeCell ref="GTI22:GTR22"/>
    <mergeCell ref="GTS22:GUB22"/>
    <mergeCell ref="GUC22:GUL22"/>
    <mergeCell ref="GQQ22:GQZ22"/>
    <mergeCell ref="GRA22:GRJ22"/>
    <mergeCell ref="GRK22:GRT22"/>
    <mergeCell ref="GRU22:GSD22"/>
    <mergeCell ref="GSE22:GSN22"/>
    <mergeCell ref="GOS22:GPB22"/>
    <mergeCell ref="GPC22:GPL22"/>
    <mergeCell ref="GPM22:GPV22"/>
    <mergeCell ref="GPW22:GQF22"/>
    <mergeCell ref="GQG22:GQP22"/>
    <mergeCell ref="HNS22:HOB22"/>
    <mergeCell ref="HOC22:HOL22"/>
    <mergeCell ref="HOM22:HOV22"/>
    <mergeCell ref="HOW22:HPF22"/>
    <mergeCell ref="HPG22:HPP22"/>
    <mergeCell ref="HLU22:HMD22"/>
    <mergeCell ref="HME22:HMN22"/>
    <mergeCell ref="HMO22:HMX22"/>
    <mergeCell ref="HMY22:HNH22"/>
    <mergeCell ref="HNI22:HNR22"/>
    <mergeCell ref="HJW22:HKF22"/>
    <mergeCell ref="HKG22:HKP22"/>
    <mergeCell ref="HKQ22:HKZ22"/>
    <mergeCell ref="HLA22:HLJ22"/>
    <mergeCell ref="HLK22:HLT22"/>
    <mergeCell ref="HHY22:HIH22"/>
    <mergeCell ref="HII22:HIR22"/>
    <mergeCell ref="HIS22:HJB22"/>
    <mergeCell ref="HJC22:HJL22"/>
    <mergeCell ref="HJM22:HJV22"/>
    <mergeCell ref="HGA22:HGJ22"/>
    <mergeCell ref="HGK22:HGT22"/>
    <mergeCell ref="HGU22:HHD22"/>
    <mergeCell ref="HHE22:HHN22"/>
    <mergeCell ref="HHO22:HHX22"/>
    <mergeCell ref="HEC22:HEL22"/>
    <mergeCell ref="HEM22:HEV22"/>
    <mergeCell ref="HEW22:HFF22"/>
    <mergeCell ref="HFG22:HFP22"/>
    <mergeCell ref="HFQ22:HFZ22"/>
    <mergeCell ref="HCE22:HCN22"/>
    <mergeCell ref="HCO22:HCX22"/>
    <mergeCell ref="HCY22:HDH22"/>
    <mergeCell ref="HDI22:HDR22"/>
    <mergeCell ref="HDS22:HEB22"/>
    <mergeCell ref="IBE22:IBN22"/>
    <mergeCell ref="IBO22:IBX22"/>
    <mergeCell ref="IBY22:ICH22"/>
    <mergeCell ref="ICI22:ICR22"/>
    <mergeCell ref="ICS22:IDB22"/>
    <mergeCell ref="HZG22:HZP22"/>
    <mergeCell ref="HZQ22:HZZ22"/>
    <mergeCell ref="IAA22:IAJ22"/>
    <mergeCell ref="IAK22:IAT22"/>
    <mergeCell ref="IAU22:IBD22"/>
    <mergeCell ref="HXI22:HXR22"/>
    <mergeCell ref="HXS22:HYB22"/>
    <mergeCell ref="HYC22:HYL22"/>
    <mergeCell ref="HYM22:HYV22"/>
    <mergeCell ref="HYW22:HZF22"/>
    <mergeCell ref="HVK22:HVT22"/>
    <mergeCell ref="HVU22:HWD22"/>
    <mergeCell ref="HWE22:HWN22"/>
    <mergeCell ref="HWO22:HWX22"/>
    <mergeCell ref="HWY22:HXH22"/>
    <mergeCell ref="HTM22:HTV22"/>
    <mergeCell ref="HTW22:HUF22"/>
    <mergeCell ref="HUG22:HUP22"/>
    <mergeCell ref="HUQ22:HUZ22"/>
    <mergeCell ref="HVA22:HVJ22"/>
    <mergeCell ref="HRO22:HRX22"/>
    <mergeCell ref="HRY22:HSH22"/>
    <mergeCell ref="HSI22:HSR22"/>
    <mergeCell ref="HSS22:HTB22"/>
    <mergeCell ref="HTC22:HTL22"/>
    <mergeCell ref="HPQ22:HPZ22"/>
    <mergeCell ref="HQA22:HQJ22"/>
    <mergeCell ref="HQK22:HQT22"/>
    <mergeCell ref="HQU22:HRD22"/>
    <mergeCell ref="HRE22:HRN22"/>
    <mergeCell ref="IOQ22:IOZ22"/>
    <mergeCell ref="IPA22:IPJ22"/>
    <mergeCell ref="IPK22:IPT22"/>
    <mergeCell ref="IPU22:IQD22"/>
    <mergeCell ref="IQE22:IQN22"/>
    <mergeCell ref="IMS22:INB22"/>
    <mergeCell ref="INC22:INL22"/>
    <mergeCell ref="INM22:INV22"/>
    <mergeCell ref="INW22:IOF22"/>
    <mergeCell ref="IOG22:IOP22"/>
    <mergeCell ref="IKU22:ILD22"/>
    <mergeCell ref="ILE22:ILN22"/>
    <mergeCell ref="ILO22:ILX22"/>
    <mergeCell ref="ILY22:IMH22"/>
    <mergeCell ref="IMI22:IMR22"/>
    <mergeCell ref="IIW22:IJF22"/>
    <mergeCell ref="IJG22:IJP22"/>
    <mergeCell ref="IJQ22:IJZ22"/>
    <mergeCell ref="IKA22:IKJ22"/>
    <mergeCell ref="IKK22:IKT22"/>
    <mergeCell ref="IGY22:IHH22"/>
    <mergeCell ref="IHI22:IHR22"/>
    <mergeCell ref="IHS22:IIB22"/>
    <mergeCell ref="IIC22:IIL22"/>
    <mergeCell ref="IIM22:IIV22"/>
    <mergeCell ref="IFA22:IFJ22"/>
    <mergeCell ref="IFK22:IFT22"/>
    <mergeCell ref="IFU22:IGD22"/>
    <mergeCell ref="IGE22:IGN22"/>
    <mergeCell ref="IGO22:IGX22"/>
    <mergeCell ref="IDC22:IDL22"/>
    <mergeCell ref="IDM22:IDV22"/>
    <mergeCell ref="IDW22:IEF22"/>
    <mergeCell ref="IEG22:IEP22"/>
    <mergeCell ref="IEQ22:IEZ22"/>
    <mergeCell ref="JCC22:JCL22"/>
    <mergeCell ref="JCM22:JCV22"/>
    <mergeCell ref="JCW22:JDF22"/>
    <mergeCell ref="JDG22:JDP22"/>
    <mergeCell ref="JDQ22:JDZ22"/>
    <mergeCell ref="JAE22:JAN22"/>
    <mergeCell ref="JAO22:JAX22"/>
    <mergeCell ref="JAY22:JBH22"/>
    <mergeCell ref="JBI22:JBR22"/>
    <mergeCell ref="JBS22:JCB22"/>
    <mergeCell ref="IYG22:IYP22"/>
    <mergeCell ref="IYQ22:IYZ22"/>
    <mergeCell ref="IZA22:IZJ22"/>
    <mergeCell ref="IZK22:IZT22"/>
    <mergeCell ref="IZU22:JAD22"/>
    <mergeCell ref="IWI22:IWR22"/>
    <mergeCell ref="IWS22:IXB22"/>
    <mergeCell ref="IXC22:IXL22"/>
    <mergeCell ref="IXM22:IXV22"/>
    <mergeCell ref="IXW22:IYF22"/>
    <mergeCell ref="IUK22:IUT22"/>
    <mergeCell ref="IUU22:IVD22"/>
    <mergeCell ref="IVE22:IVN22"/>
    <mergeCell ref="IVO22:IVX22"/>
    <mergeCell ref="IVY22:IWH22"/>
    <mergeCell ref="ISM22:ISV22"/>
    <mergeCell ref="ISW22:ITF22"/>
    <mergeCell ref="ITG22:ITP22"/>
    <mergeCell ref="ITQ22:ITZ22"/>
    <mergeCell ref="IUA22:IUJ22"/>
    <mergeCell ref="IQO22:IQX22"/>
    <mergeCell ref="IQY22:IRH22"/>
    <mergeCell ref="IRI22:IRR22"/>
    <mergeCell ref="IRS22:ISB22"/>
    <mergeCell ref="ISC22:ISL22"/>
    <mergeCell ref="JPO22:JPX22"/>
    <mergeCell ref="JPY22:JQH22"/>
    <mergeCell ref="JQI22:JQR22"/>
    <mergeCell ref="JQS22:JRB22"/>
    <mergeCell ref="JRC22:JRL22"/>
    <mergeCell ref="JNQ22:JNZ22"/>
    <mergeCell ref="JOA22:JOJ22"/>
    <mergeCell ref="JOK22:JOT22"/>
    <mergeCell ref="JOU22:JPD22"/>
    <mergeCell ref="JPE22:JPN22"/>
    <mergeCell ref="JLS22:JMB22"/>
    <mergeCell ref="JMC22:JML22"/>
    <mergeCell ref="JMM22:JMV22"/>
    <mergeCell ref="JMW22:JNF22"/>
    <mergeCell ref="JNG22:JNP22"/>
    <mergeCell ref="JJU22:JKD22"/>
    <mergeCell ref="JKE22:JKN22"/>
    <mergeCell ref="JKO22:JKX22"/>
    <mergeCell ref="JKY22:JLH22"/>
    <mergeCell ref="JLI22:JLR22"/>
    <mergeCell ref="JHW22:JIF22"/>
    <mergeCell ref="JIG22:JIP22"/>
    <mergeCell ref="JIQ22:JIZ22"/>
    <mergeCell ref="JJA22:JJJ22"/>
    <mergeCell ref="JJK22:JJT22"/>
    <mergeCell ref="JFY22:JGH22"/>
    <mergeCell ref="JGI22:JGR22"/>
    <mergeCell ref="JGS22:JHB22"/>
    <mergeCell ref="JHC22:JHL22"/>
    <mergeCell ref="JHM22:JHV22"/>
    <mergeCell ref="JEA22:JEJ22"/>
    <mergeCell ref="JEK22:JET22"/>
    <mergeCell ref="JEU22:JFD22"/>
    <mergeCell ref="JFE22:JFN22"/>
    <mergeCell ref="JFO22:JFX22"/>
    <mergeCell ref="KDA22:KDJ22"/>
    <mergeCell ref="KDK22:KDT22"/>
    <mergeCell ref="KDU22:KED22"/>
    <mergeCell ref="KEE22:KEN22"/>
    <mergeCell ref="KEO22:KEX22"/>
    <mergeCell ref="KBC22:KBL22"/>
    <mergeCell ref="KBM22:KBV22"/>
    <mergeCell ref="KBW22:KCF22"/>
    <mergeCell ref="KCG22:KCP22"/>
    <mergeCell ref="KCQ22:KCZ22"/>
    <mergeCell ref="JZE22:JZN22"/>
    <mergeCell ref="JZO22:JZX22"/>
    <mergeCell ref="JZY22:KAH22"/>
    <mergeCell ref="KAI22:KAR22"/>
    <mergeCell ref="KAS22:KBB22"/>
    <mergeCell ref="JXG22:JXP22"/>
    <mergeCell ref="JXQ22:JXZ22"/>
    <mergeCell ref="JYA22:JYJ22"/>
    <mergeCell ref="JYK22:JYT22"/>
    <mergeCell ref="JYU22:JZD22"/>
    <mergeCell ref="JVI22:JVR22"/>
    <mergeCell ref="JVS22:JWB22"/>
    <mergeCell ref="JWC22:JWL22"/>
    <mergeCell ref="JWM22:JWV22"/>
    <mergeCell ref="JWW22:JXF22"/>
    <mergeCell ref="JTK22:JTT22"/>
    <mergeCell ref="JTU22:JUD22"/>
    <mergeCell ref="JUE22:JUN22"/>
    <mergeCell ref="JUO22:JUX22"/>
    <mergeCell ref="JUY22:JVH22"/>
    <mergeCell ref="JRM22:JRV22"/>
    <mergeCell ref="JRW22:JSF22"/>
    <mergeCell ref="JSG22:JSP22"/>
    <mergeCell ref="JSQ22:JSZ22"/>
    <mergeCell ref="JTA22:JTJ22"/>
    <mergeCell ref="KQM22:KQV22"/>
    <mergeCell ref="KQW22:KRF22"/>
    <mergeCell ref="KRG22:KRP22"/>
    <mergeCell ref="KRQ22:KRZ22"/>
    <mergeCell ref="KSA22:KSJ22"/>
    <mergeCell ref="KOO22:KOX22"/>
    <mergeCell ref="KOY22:KPH22"/>
    <mergeCell ref="KPI22:KPR22"/>
    <mergeCell ref="KPS22:KQB22"/>
    <mergeCell ref="KQC22:KQL22"/>
    <mergeCell ref="KMQ22:KMZ22"/>
    <mergeCell ref="KNA22:KNJ22"/>
    <mergeCell ref="KNK22:KNT22"/>
    <mergeCell ref="KNU22:KOD22"/>
    <mergeCell ref="KOE22:KON22"/>
    <mergeCell ref="KKS22:KLB22"/>
    <mergeCell ref="KLC22:KLL22"/>
    <mergeCell ref="KLM22:KLV22"/>
    <mergeCell ref="KLW22:KMF22"/>
    <mergeCell ref="KMG22:KMP22"/>
    <mergeCell ref="KIU22:KJD22"/>
    <mergeCell ref="KJE22:KJN22"/>
    <mergeCell ref="KJO22:KJX22"/>
    <mergeCell ref="KJY22:KKH22"/>
    <mergeCell ref="KKI22:KKR22"/>
    <mergeCell ref="KGW22:KHF22"/>
    <mergeCell ref="KHG22:KHP22"/>
    <mergeCell ref="KHQ22:KHZ22"/>
    <mergeCell ref="KIA22:KIJ22"/>
    <mergeCell ref="KIK22:KIT22"/>
    <mergeCell ref="KEY22:KFH22"/>
    <mergeCell ref="KFI22:KFR22"/>
    <mergeCell ref="KFS22:KGB22"/>
    <mergeCell ref="KGC22:KGL22"/>
    <mergeCell ref="KGM22:KGV22"/>
    <mergeCell ref="LDY22:LEH22"/>
    <mergeCell ref="LEI22:LER22"/>
    <mergeCell ref="LES22:LFB22"/>
    <mergeCell ref="LFC22:LFL22"/>
    <mergeCell ref="LFM22:LFV22"/>
    <mergeCell ref="LCA22:LCJ22"/>
    <mergeCell ref="LCK22:LCT22"/>
    <mergeCell ref="LCU22:LDD22"/>
    <mergeCell ref="LDE22:LDN22"/>
    <mergeCell ref="LDO22:LDX22"/>
    <mergeCell ref="LAC22:LAL22"/>
    <mergeCell ref="LAM22:LAV22"/>
    <mergeCell ref="LAW22:LBF22"/>
    <mergeCell ref="LBG22:LBP22"/>
    <mergeCell ref="LBQ22:LBZ22"/>
    <mergeCell ref="KYE22:KYN22"/>
    <mergeCell ref="KYO22:KYX22"/>
    <mergeCell ref="KYY22:KZH22"/>
    <mergeCell ref="KZI22:KZR22"/>
    <mergeCell ref="KZS22:LAB22"/>
    <mergeCell ref="KWG22:KWP22"/>
    <mergeCell ref="KWQ22:KWZ22"/>
    <mergeCell ref="KXA22:KXJ22"/>
    <mergeCell ref="KXK22:KXT22"/>
    <mergeCell ref="KXU22:KYD22"/>
    <mergeCell ref="KUI22:KUR22"/>
    <mergeCell ref="KUS22:KVB22"/>
    <mergeCell ref="KVC22:KVL22"/>
    <mergeCell ref="KVM22:KVV22"/>
    <mergeCell ref="KVW22:KWF22"/>
    <mergeCell ref="KSK22:KST22"/>
    <mergeCell ref="KSU22:KTD22"/>
    <mergeCell ref="KTE22:KTN22"/>
    <mergeCell ref="KTO22:KTX22"/>
    <mergeCell ref="KTY22:KUH22"/>
    <mergeCell ref="LRK22:LRT22"/>
    <mergeCell ref="LRU22:LSD22"/>
    <mergeCell ref="LSE22:LSN22"/>
    <mergeCell ref="LSO22:LSX22"/>
    <mergeCell ref="LSY22:LTH22"/>
    <mergeCell ref="LPM22:LPV22"/>
    <mergeCell ref="LPW22:LQF22"/>
    <mergeCell ref="LQG22:LQP22"/>
    <mergeCell ref="LQQ22:LQZ22"/>
    <mergeCell ref="LRA22:LRJ22"/>
    <mergeCell ref="LNO22:LNX22"/>
    <mergeCell ref="LNY22:LOH22"/>
    <mergeCell ref="LOI22:LOR22"/>
    <mergeCell ref="LOS22:LPB22"/>
    <mergeCell ref="LPC22:LPL22"/>
    <mergeCell ref="LLQ22:LLZ22"/>
    <mergeCell ref="LMA22:LMJ22"/>
    <mergeCell ref="LMK22:LMT22"/>
    <mergeCell ref="LMU22:LND22"/>
    <mergeCell ref="LNE22:LNN22"/>
    <mergeCell ref="LJS22:LKB22"/>
    <mergeCell ref="LKC22:LKL22"/>
    <mergeCell ref="LKM22:LKV22"/>
    <mergeCell ref="LKW22:LLF22"/>
    <mergeCell ref="LLG22:LLP22"/>
    <mergeCell ref="LHU22:LID22"/>
    <mergeCell ref="LIE22:LIN22"/>
    <mergeCell ref="LIO22:LIX22"/>
    <mergeCell ref="LIY22:LJH22"/>
    <mergeCell ref="LJI22:LJR22"/>
    <mergeCell ref="LFW22:LGF22"/>
    <mergeCell ref="LGG22:LGP22"/>
    <mergeCell ref="LGQ22:LGZ22"/>
    <mergeCell ref="LHA22:LHJ22"/>
    <mergeCell ref="LHK22:LHT22"/>
    <mergeCell ref="MEW22:MFF22"/>
    <mergeCell ref="MFG22:MFP22"/>
    <mergeCell ref="MFQ22:MFZ22"/>
    <mergeCell ref="MGA22:MGJ22"/>
    <mergeCell ref="MGK22:MGT22"/>
    <mergeCell ref="MCY22:MDH22"/>
    <mergeCell ref="MDI22:MDR22"/>
    <mergeCell ref="MDS22:MEB22"/>
    <mergeCell ref="MEC22:MEL22"/>
    <mergeCell ref="MEM22:MEV22"/>
    <mergeCell ref="MBA22:MBJ22"/>
    <mergeCell ref="MBK22:MBT22"/>
    <mergeCell ref="MBU22:MCD22"/>
    <mergeCell ref="MCE22:MCN22"/>
    <mergeCell ref="MCO22:MCX22"/>
    <mergeCell ref="LZC22:LZL22"/>
    <mergeCell ref="LZM22:LZV22"/>
    <mergeCell ref="LZW22:MAF22"/>
    <mergeCell ref="MAG22:MAP22"/>
    <mergeCell ref="MAQ22:MAZ22"/>
    <mergeCell ref="LXE22:LXN22"/>
    <mergeCell ref="LXO22:LXX22"/>
    <mergeCell ref="LXY22:LYH22"/>
    <mergeCell ref="LYI22:LYR22"/>
    <mergeCell ref="LYS22:LZB22"/>
    <mergeCell ref="LVG22:LVP22"/>
    <mergeCell ref="LVQ22:LVZ22"/>
    <mergeCell ref="LWA22:LWJ22"/>
    <mergeCell ref="LWK22:LWT22"/>
    <mergeCell ref="LWU22:LXD22"/>
    <mergeCell ref="LTI22:LTR22"/>
    <mergeCell ref="LTS22:LUB22"/>
    <mergeCell ref="LUC22:LUL22"/>
    <mergeCell ref="LUM22:LUV22"/>
    <mergeCell ref="LUW22:LVF22"/>
    <mergeCell ref="MSI22:MSR22"/>
    <mergeCell ref="MSS22:MTB22"/>
    <mergeCell ref="MTC22:MTL22"/>
    <mergeCell ref="MTM22:MTV22"/>
    <mergeCell ref="MTW22:MUF22"/>
    <mergeCell ref="MQK22:MQT22"/>
    <mergeCell ref="MQU22:MRD22"/>
    <mergeCell ref="MRE22:MRN22"/>
    <mergeCell ref="MRO22:MRX22"/>
    <mergeCell ref="MRY22:MSH22"/>
    <mergeCell ref="MOM22:MOV22"/>
    <mergeCell ref="MOW22:MPF22"/>
    <mergeCell ref="MPG22:MPP22"/>
    <mergeCell ref="MPQ22:MPZ22"/>
    <mergeCell ref="MQA22:MQJ22"/>
    <mergeCell ref="MMO22:MMX22"/>
    <mergeCell ref="MMY22:MNH22"/>
    <mergeCell ref="MNI22:MNR22"/>
    <mergeCell ref="MNS22:MOB22"/>
    <mergeCell ref="MOC22:MOL22"/>
    <mergeCell ref="MKQ22:MKZ22"/>
    <mergeCell ref="MLA22:MLJ22"/>
    <mergeCell ref="MLK22:MLT22"/>
    <mergeCell ref="MLU22:MMD22"/>
    <mergeCell ref="MME22:MMN22"/>
    <mergeCell ref="MIS22:MJB22"/>
    <mergeCell ref="MJC22:MJL22"/>
    <mergeCell ref="MJM22:MJV22"/>
    <mergeCell ref="MJW22:MKF22"/>
    <mergeCell ref="MKG22:MKP22"/>
    <mergeCell ref="MGU22:MHD22"/>
    <mergeCell ref="MHE22:MHN22"/>
    <mergeCell ref="MHO22:MHX22"/>
    <mergeCell ref="MHY22:MIH22"/>
    <mergeCell ref="MII22:MIR22"/>
    <mergeCell ref="NFU22:NGD22"/>
    <mergeCell ref="NGE22:NGN22"/>
    <mergeCell ref="NGO22:NGX22"/>
    <mergeCell ref="NGY22:NHH22"/>
    <mergeCell ref="NHI22:NHR22"/>
    <mergeCell ref="NDW22:NEF22"/>
    <mergeCell ref="NEG22:NEP22"/>
    <mergeCell ref="NEQ22:NEZ22"/>
    <mergeCell ref="NFA22:NFJ22"/>
    <mergeCell ref="NFK22:NFT22"/>
    <mergeCell ref="NBY22:NCH22"/>
    <mergeCell ref="NCI22:NCR22"/>
    <mergeCell ref="NCS22:NDB22"/>
    <mergeCell ref="NDC22:NDL22"/>
    <mergeCell ref="NDM22:NDV22"/>
    <mergeCell ref="NAA22:NAJ22"/>
    <mergeCell ref="NAK22:NAT22"/>
    <mergeCell ref="NAU22:NBD22"/>
    <mergeCell ref="NBE22:NBN22"/>
    <mergeCell ref="NBO22:NBX22"/>
    <mergeCell ref="MYC22:MYL22"/>
    <mergeCell ref="MYM22:MYV22"/>
    <mergeCell ref="MYW22:MZF22"/>
    <mergeCell ref="MZG22:MZP22"/>
    <mergeCell ref="MZQ22:MZZ22"/>
    <mergeCell ref="MWE22:MWN22"/>
    <mergeCell ref="MWO22:MWX22"/>
    <mergeCell ref="MWY22:MXH22"/>
    <mergeCell ref="MXI22:MXR22"/>
    <mergeCell ref="MXS22:MYB22"/>
    <mergeCell ref="MUG22:MUP22"/>
    <mergeCell ref="MUQ22:MUZ22"/>
    <mergeCell ref="MVA22:MVJ22"/>
    <mergeCell ref="MVK22:MVT22"/>
    <mergeCell ref="MVU22:MWD22"/>
    <mergeCell ref="NTG22:NTP22"/>
    <mergeCell ref="NTQ22:NTZ22"/>
    <mergeCell ref="NUA22:NUJ22"/>
    <mergeCell ref="NUK22:NUT22"/>
    <mergeCell ref="NUU22:NVD22"/>
    <mergeCell ref="NRI22:NRR22"/>
    <mergeCell ref="NRS22:NSB22"/>
    <mergeCell ref="NSC22:NSL22"/>
    <mergeCell ref="NSM22:NSV22"/>
    <mergeCell ref="NSW22:NTF22"/>
    <mergeCell ref="NPK22:NPT22"/>
    <mergeCell ref="NPU22:NQD22"/>
    <mergeCell ref="NQE22:NQN22"/>
    <mergeCell ref="NQO22:NQX22"/>
    <mergeCell ref="NQY22:NRH22"/>
    <mergeCell ref="NNM22:NNV22"/>
    <mergeCell ref="NNW22:NOF22"/>
    <mergeCell ref="NOG22:NOP22"/>
    <mergeCell ref="NOQ22:NOZ22"/>
    <mergeCell ref="NPA22:NPJ22"/>
    <mergeCell ref="NLO22:NLX22"/>
    <mergeCell ref="NLY22:NMH22"/>
    <mergeCell ref="NMI22:NMR22"/>
    <mergeCell ref="NMS22:NNB22"/>
    <mergeCell ref="NNC22:NNL22"/>
    <mergeCell ref="NJQ22:NJZ22"/>
    <mergeCell ref="NKA22:NKJ22"/>
    <mergeCell ref="NKK22:NKT22"/>
    <mergeCell ref="NKU22:NLD22"/>
    <mergeCell ref="NLE22:NLN22"/>
    <mergeCell ref="NHS22:NIB22"/>
    <mergeCell ref="NIC22:NIL22"/>
    <mergeCell ref="NIM22:NIV22"/>
    <mergeCell ref="NIW22:NJF22"/>
    <mergeCell ref="NJG22:NJP22"/>
    <mergeCell ref="OGS22:OHB22"/>
    <mergeCell ref="OHC22:OHL22"/>
    <mergeCell ref="OHM22:OHV22"/>
    <mergeCell ref="OHW22:OIF22"/>
    <mergeCell ref="OIG22:OIP22"/>
    <mergeCell ref="OEU22:OFD22"/>
    <mergeCell ref="OFE22:OFN22"/>
    <mergeCell ref="OFO22:OFX22"/>
    <mergeCell ref="OFY22:OGH22"/>
    <mergeCell ref="OGI22:OGR22"/>
    <mergeCell ref="OCW22:ODF22"/>
    <mergeCell ref="ODG22:ODP22"/>
    <mergeCell ref="ODQ22:ODZ22"/>
    <mergeCell ref="OEA22:OEJ22"/>
    <mergeCell ref="OEK22:OET22"/>
    <mergeCell ref="OAY22:OBH22"/>
    <mergeCell ref="OBI22:OBR22"/>
    <mergeCell ref="OBS22:OCB22"/>
    <mergeCell ref="OCC22:OCL22"/>
    <mergeCell ref="OCM22:OCV22"/>
    <mergeCell ref="NZA22:NZJ22"/>
    <mergeCell ref="NZK22:NZT22"/>
    <mergeCell ref="NZU22:OAD22"/>
    <mergeCell ref="OAE22:OAN22"/>
    <mergeCell ref="OAO22:OAX22"/>
    <mergeCell ref="NXC22:NXL22"/>
    <mergeCell ref="NXM22:NXV22"/>
    <mergeCell ref="NXW22:NYF22"/>
    <mergeCell ref="NYG22:NYP22"/>
    <mergeCell ref="NYQ22:NYZ22"/>
    <mergeCell ref="NVE22:NVN22"/>
    <mergeCell ref="NVO22:NVX22"/>
    <mergeCell ref="NVY22:NWH22"/>
    <mergeCell ref="NWI22:NWR22"/>
    <mergeCell ref="NWS22:NXB22"/>
    <mergeCell ref="OUE22:OUN22"/>
    <mergeCell ref="OUO22:OUX22"/>
    <mergeCell ref="OUY22:OVH22"/>
    <mergeCell ref="OVI22:OVR22"/>
    <mergeCell ref="OVS22:OWB22"/>
    <mergeCell ref="OSG22:OSP22"/>
    <mergeCell ref="OSQ22:OSZ22"/>
    <mergeCell ref="OTA22:OTJ22"/>
    <mergeCell ref="OTK22:OTT22"/>
    <mergeCell ref="OTU22:OUD22"/>
    <mergeCell ref="OQI22:OQR22"/>
    <mergeCell ref="OQS22:ORB22"/>
    <mergeCell ref="ORC22:ORL22"/>
    <mergeCell ref="ORM22:ORV22"/>
    <mergeCell ref="ORW22:OSF22"/>
    <mergeCell ref="OOK22:OOT22"/>
    <mergeCell ref="OOU22:OPD22"/>
    <mergeCell ref="OPE22:OPN22"/>
    <mergeCell ref="OPO22:OPX22"/>
    <mergeCell ref="OPY22:OQH22"/>
    <mergeCell ref="OMM22:OMV22"/>
    <mergeCell ref="OMW22:ONF22"/>
    <mergeCell ref="ONG22:ONP22"/>
    <mergeCell ref="ONQ22:ONZ22"/>
    <mergeCell ref="OOA22:OOJ22"/>
    <mergeCell ref="OKO22:OKX22"/>
    <mergeCell ref="OKY22:OLH22"/>
    <mergeCell ref="OLI22:OLR22"/>
    <mergeCell ref="OLS22:OMB22"/>
    <mergeCell ref="OMC22:OML22"/>
    <mergeCell ref="OIQ22:OIZ22"/>
    <mergeCell ref="OJA22:OJJ22"/>
    <mergeCell ref="OJK22:OJT22"/>
    <mergeCell ref="OJU22:OKD22"/>
    <mergeCell ref="OKE22:OKN22"/>
    <mergeCell ref="PHQ22:PHZ22"/>
    <mergeCell ref="PIA22:PIJ22"/>
    <mergeCell ref="PIK22:PIT22"/>
    <mergeCell ref="PIU22:PJD22"/>
    <mergeCell ref="PJE22:PJN22"/>
    <mergeCell ref="PFS22:PGB22"/>
    <mergeCell ref="PGC22:PGL22"/>
    <mergeCell ref="PGM22:PGV22"/>
    <mergeCell ref="PGW22:PHF22"/>
    <mergeCell ref="PHG22:PHP22"/>
    <mergeCell ref="PDU22:PED22"/>
    <mergeCell ref="PEE22:PEN22"/>
    <mergeCell ref="PEO22:PEX22"/>
    <mergeCell ref="PEY22:PFH22"/>
    <mergeCell ref="PFI22:PFR22"/>
    <mergeCell ref="PBW22:PCF22"/>
    <mergeCell ref="PCG22:PCP22"/>
    <mergeCell ref="PCQ22:PCZ22"/>
    <mergeCell ref="PDA22:PDJ22"/>
    <mergeCell ref="PDK22:PDT22"/>
    <mergeCell ref="OZY22:PAH22"/>
    <mergeCell ref="PAI22:PAR22"/>
    <mergeCell ref="PAS22:PBB22"/>
    <mergeCell ref="PBC22:PBL22"/>
    <mergeCell ref="PBM22:PBV22"/>
    <mergeCell ref="OYA22:OYJ22"/>
    <mergeCell ref="OYK22:OYT22"/>
    <mergeCell ref="OYU22:OZD22"/>
    <mergeCell ref="OZE22:OZN22"/>
    <mergeCell ref="OZO22:OZX22"/>
    <mergeCell ref="OWC22:OWL22"/>
    <mergeCell ref="OWM22:OWV22"/>
    <mergeCell ref="OWW22:OXF22"/>
    <mergeCell ref="OXG22:OXP22"/>
    <mergeCell ref="OXQ22:OXZ22"/>
    <mergeCell ref="PVC22:PVL22"/>
    <mergeCell ref="PVM22:PVV22"/>
    <mergeCell ref="PVW22:PWF22"/>
    <mergeCell ref="PWG22:PWP22"/>
    <mergeCell ref="PWQ22:PWZ22"/>
    <mergeCell ref="PTE22:PTN22"/>
    <mergeCell ref="PTO22:PTX22"/>
    <mergeCell ref="PTY22:PUH22"/>
    <mergeCell ref="PUI22:PUR22"/>
    <mergeCell ref="PUS22:PVB22"/>
    <mergeCell ref="PRG22:PRP22"/>
    <mergeCell ref="PRQ22:PRZ22"/>
    <mergeCell ref="PSA22:PSJ22"/>
    <mergeCell ref="PSK22:PST22"/>
    <mergeCell ref="PSU22:PTD22"/>
    <mergeCell ref="PPI22:PPR22"/>
    <mergeCell ref="PPS22:PQB22"/>
    <mergeCell ref="PQC22:PQL22"/>
    <mergeCell ref="PQM22:PQV22"/>
    <mergeCell ref="PQW22:PRF22"/>
    <mergeCell ref="PNK22:PNT22"/>
    <mergeCell ref="PNU22:POD22"/>
    <mergeCell ref="POE22:PON22"/>
    <mergeCell ref="POO22:POX22"/>
    <mergeCell ref="POY22:PPH22"/>
    <mergeCell ref="PLM22:PLV22"/>
    <mergeCell ref="PLW22:PMF22"/>
    <mergeCell ref="PMG22:PMP22"/>
    <mergeCell ref="PMQ22:PMZ22"/>
    <mergeCell ref="PNA22:PNJ22"/>
    <mergeCell ref="PJO22:PJX22"/>
    <mergeCell ref="PJY22:PKH22"/>
    <mergeCell ref="PKI22:PKR22"/>
    <mergeCell ref="PKS22:PLB22"/>
    <mergeCell ref="PLC22:PLL22"/>
    <mergeCell ref="QIO22:QIX22"/>
    <mergeCell ref="QIY22:QJH22"/>
    <mergeCell ref="QJI22:QJR22"/>
    <mergeCell ref="QJS22:QKB22"/>
    <mergeCell ref="QKC22:QKL22"/>
    <mergeCell ref="QGQ22:QGZ22"/>
    <mergeCell ref="QHA22:QHJ22"/>
    <mergeCell ref="QHK22:QHT22"/>
    <mergeCell ref="QHU22:QID22"/>
    <mergeCell ref="QIE22:QIN22"/>
    <mergeCell ref="QES22:QFB22"/>
    <mergeCell ref="QFC22:QFL22"/>
    <mergeCell ref="QFM22:QFV22"/>
    <mergeCell ref="QFW22:QGF22"/>
    <mergeCell ref="QGG22:QGP22"/>
    <mergeCell ref="QCU22:QDD22"/>
    <mergeCell ref="QDE22:QDN22"/>
    <mergeCell ref="QDO22:QDX22"/>
    <mergeCell ref="QDY22:QEH22"/>
    <mergeCell ref="QEI22:QER22"/>
    <mergeCell ref="QAW22:QBF22"/>
    <mergeCell ref="QBG22:QBP22"/>
    <mergeCell ref="QBQ22:QBZ22"/>
    <mergeCell ref="QCA22:QCJ22"/>
    <mergeCell ref="QCK22:QCT22"/>
    <mergeCell ref="PYY22:PZH22"/>
    <mergeCell ref="PZI22:PZR22"/>
    <mergeCell ref="PZS22:QAB22"/>
    <mergeCell ref="QAC22:QAL22"/>
    <mergeCell ref="QAM22:QAV22"/>
    <mergeCell ref="PXA22:PXJ22"/>
    <mergeCell ref="PXK22:PXT22"/>
    <mergeCell ref="PXU22:PYD22"/>
    <mergeCell ref="PYE22:PYN22"/>
    <mergeCell ref="PYO22:PYX22"/>
    <mergeCell ref="QWA22:QWJ22"/>
    <mergeCell ref="QWK22:QWT22"/>
    <mergeCell ref="QWU22:QXD22"/>
    <mergeCell ref="QXE22:QXN22"/>
    <mergeCell ref="QXO22:QXX22"/>
    <mergeCell ref="QUC22:QUL22"/>
    <mergeCell ref="QUM22:QUV22"/>
    <mergeCell ref="QUW22:QVF22"/>
    <mergeCell ref="QVG22:QVP22"/>
    <mergeCell ref="QVQ22:QVZ22"/>
    <mergeCell ref="QSE22:QSN22"/>
    <mergeCell ref="QSO22:QSX22"/>
    <mergeCell ref="QSY22:QTH22"/>
    <mergeCell ref="QTI22:QTR22"/>
    <mergeCell ref="QTS22:QUB22"/>
    <mergeCell ref="QQG22:QQP22"/>
    <mergeCell ref="QQQ22:QQZ22"/>
    <mergeCell ref="QRA22:QRJ22"/>
    <mergeCell ref="QRK22:QRT22"/>
    <mergeCell ref="QRU22:QSD22"/>
    <mergeCell ref="QOI22:QOR22"/>
    <mergeCell ref="QOS22:QPB22"/>
    <mergeCell ref="QPC22:QPL22"/>
    <mergeCell ref="QPM22:QPV22"/>
    <mergeCell ref="QPW22:QQF22"/>
    <mergeCell ref="QMK22:QMT22"/>
    <mergeCell ref="QMU22:QND22"/>
    <mergeCell ref="QNE22:QNN22"/>
    <mergeCell ref="QNO22:QNX22"/>
    <mergeCell ref="QNY22:QOH22"/>
    <mergeCell ref="QKM22:QKV22"/>
    <mergeCell ref="QKW22:QLF22"/>
    <mergeCell ref="QLG22:QLP22"/>
    <mergeCell ref="QLQ22:QLZ22"/>
    <mergeCell ref="QMA22:QMJ22"/>
    <mergeCell ref="RJM22:RJV22"/>
    <mergeCell ref="RJW22:RKF22"/>
    <mergeCell ref="RKG22:RKP22"/>
    <mergeCell ref="RKQ22:RKZ22"/>
    <mergeCell ref="RLA22:RLJ22"/>
    <mergeCell ref="RHO22:RHX22"/>
    <mergeCell ref="RHY22:RIH22"/>
    <mergeCell ref="RII22:RIR22"/>
    <mergeCell ref="RIS22:RJB22"/>
    <mergeCell ref="RJC22:RJL22"/>
    <mergeCell ref="RFQ22:RFZ22"/>
    <mergeCell ref="RGA22:RGJ22"/>
    <mergeCell ref="RGK22:RGT22"/>
    <mergeCell ref="RGU22:RHD22"/>
    <mergeCell ref="RHE22:RHN22"/>
    <mergeCell ref="RDS22:REB22"/>
    <mergeCell ref="REC22:REL22"/>
    <mergeCell ref="REM22:REV22"/>
    <mergeCell ref="REW22:RFF22"/>
    <mergeCell ref="RFG22:RFP22"/>
    <mergeCell ref="RBU22:RCD22"/>
    <mergeCell ref="RCE22:RCN22"/>
    <mergeCell ref="RCO22:RCX22"/>
    <mergeCell ref="RCY22:RDH22"/>
    <mergeCell ref="RDI22:RDR22"/>
    <mergeCell ref="QZW22:RAF22"/>
    <mergeCell ref="RAG22:RAP22"/>
    <mergeCell ref="RAQ22:RAZ22"/>
    <mergeCell ref="RBA22:RBJ22"/>
    <mergeCell ref="RBK22:RBT22"/>
    <mergeCell ref="QXY22:QYH22"/>
    <mergeCell ref="QYI22:QYR22"/>
    <mergeCell ref="QYS22:QZB22"/>
    <mergeCell ref="QZC22:QZL22"/>
    <mergeCell ref="QZM22:QZV22"/>
    <mergeCell ref="RWY22:RXH22"/>
    <mergeCell ref="RXI22:RXR22"/>
    <mergeCell ref="RXS22:RYB22"/>
    <mergeCell ref="RYC22:RYL22"/>
    <mergeCell ref="RYM22:RYV22"/>
    <mergeCell ref="RVA22:RVJ22"/>
    <mergeCell ref="RVK22:RVT22"/>
    <mergeCell ref="RVU22:RWD22"/>
    <mergeCell ref="RWE22:RWN22"/>
    <mergeCell ref="RWO22:RWX22"/>
    <mergeCell ref="RTC22:RTL22"/>
    <mergeCell ref="RTM22:RTV22"/>
    <mergeCell ref="RTW22:RUF22"/>
    <mergeCell ref="RUG22:RUP22"/>
    <mergeCell ref="RUQ22:RUZ22"/>
    <mergeCell ref="RRE22:RRN22"/>
    <mergeCell ref="RRO22:RRX22"/>
    <mergeCell ref="RRY22:RSH22"/>
    <mergeCell ref="RSI22:RSR22"/>
    <mergeCell ref="RSS22:RTB22"/>
    <mergeCell ref="RPG22:RPP22"/>
    <mergeCell ref="RPQ22:RPZ22"/>
    <mergeCell ref="RQA22:RQJ22"/>
    <mergeCell ref="RQK22:RQT22"/>
    <mergeCell ref="RQU22:RRD22"/>
    <mergeCell ref="RNI22:RNR22"/>
    <mergeCell ref="RNS22:ROB22"/>
    <mergeCell ref="ROC22:ROL22"/>
    <mergeCell ref="ROM22:ROV22"/>
    <mergeCell ref="ROW22:RPF22"/>
    <mergeCell ref="RLK22:RLT22"/>
    <mergeCell ref="RLU22:RMD22"/>
    <mergeCell ref="RME22:RMN22"/>
    <mergeCell ref="RMO22:RMX22"/>
    <mergeCell ref="RMY22:RNH22"/>
    <mergeCell ref="SKK22:SKT22"/>
    <mergeCell ref="SKU22:SLD22"/>
    <mergeCell ref="SLE22:SLN22"/>
    <mergeCell ref="SLO22:SLX22"/>
    <mergeCell ref="SLY22:SMH22"/>
    <mergeCell ref="SIM22:SIV22"/>
    <mergeCell ref="SIW22:SJF22"/>
    <mergeCell ref="SJG22:SJP22"/>
    <mergeCell ref="SJQ22:SJZ22"/>
    <mergeCell ref="SKA22:SKJ22"/>
    <mergeCell ref="SGO22:SGX22"/>
    <mergeCell ref="SGY22:SHH22"/>
    <mergeCell ref="SHI22:SHR22"/>
    <mergeCell ref="SHS22:SIB22"/>
    <mergeCell ref="SIC22:SIL22"/>
    <mergeCell ref="SEQ22:SEZ22"/>
    <mergeCell ref="SFA22:SFJ22"/>
    <mergeCell ref="SFK22:SFT22"/>
    <mergeCell ref="SFU22:SGD22"/>
    <mergeCell ref="SGE22:SGN22"/>
    <mergeCell ref="SCS22:SDB22"/>
    <mergeCell ref="SDC22:SDL22"/>
    <mergeCell ref="SDM22:SDV22"/>
    <mergeCell ref="SDW22:SEF22"/>
    <mergeCell ref="SEG22:SEP22"/>
    <mergeCell ref="SAU22:SBD22"/>
    <mergeCell ref="SBE22:SBN22"/>
    <mergeCell ref="SBO22:SBX22"/>
    <mergeCell ref="SBY22:SCH22"/>
    <mergeCell ref="SCI22:SCR22"/>
    <mergeCell ref="RYW22:RZF22"/>
    <mergeCell ref="RZG22:RZP22"/>
    <mergeCell ref="RZQ22:RZZ22"/>
    <mergeCell ref="SAA22:SAJ22"/>
    <mergeCell ref="SAK22:SAT22"/>
    <mergeCell ref="SXW22:SYF22"/>
    <mergeCell ref="SYG22:SYP22"/>
    <mergeCell ref="SYQ22:SYZ22"/>
    <mergeCell ref="SZA22:SZJ22"/>
    <mergeCell ref="SZK22:SZT22"/>
    <mergeCell ref="SVY22:SWH22"/>
    <mergeCell ref="SWI22:SWR22"/>
    <mergeCell ref="SWS22:SXB22"/>
    <mergeCell ref="SXC22:SXL22"/>
    <mergeCell ref="SXM22:SXV22"/>
    <mergeCell ref="SUA22:SUJ22"/>
    <mergeCell ref="SUK22:SUT22"/>
    <mergeCell ref="SUU22:SVD22"/>
    <mergeCell ref="SVE22:SVN22"/>
    <mergeCell ref="SVO22:SVX22"/>
    <mergeCell ref="SSC22:SSL22"/>
    <mergeCell ref="SSM22:SSV22"/>
    <mergeCell ref="SSW22:STF22"/>
    <mergeCell ref="STG22:STP22"/>
    <mergeCell ref="STQ22:STZ22"/>
    <mergeCell ref="SQE22:SQN22"/>
    <mergeCell ref="SQO22:SQX22"/>
    <mergeCell ref="SQY22:SRH22"/>
    <mergeCell ref="SRI22:SRR22"/>
    <mergeCell ref="SRS22:SSB22"/>
    <mergeCell ref="SOG22:SOP22"/>
    <mergeCell ref="SOQ22:SOZ22"/>
    <mergeCell ref="SPA22:SPJ22"/>
    <mergeCell ref="SPK22:SPT22"/>
    <mergeCell ref="SPU22:SQD22"/>
    <mergeCell ref="SMI22:SMR22"/>
    <mergeCell ref="SMS22:SNB22"/>
    <mergeCell ref="SNC22:SNL22"/>
    <mergeCell ref="SNM22:SNV22"/>
    <mergeCell ref="SNW22:SOF22"/>
    <mergeCell ref="TLI22:TLR22"/>
    <mergeCell ref="TLS22:TMB22"/>
    <mergeCell ref="TMC22:TML22"/>
    <mergeCell ref="TMM22:TMV22"/>
    <mergeCell ref="TMW22:TNF22"/>
    <mergeCell ref="TJK22:TJT22"/>
    <mergeCell ref="TJU22:TKD22"/>
    <mergeCell ref="TKE22:TKN22"/>
    <mergeCell ref="TKO22:TKX22"/>
    <mergeCell ref="TKY22:TLH22"/>
    <mergeCell ref="THM22:THV22"/>
    <mergeCell ref="THW22:TIF22"/>
    <mergeCell ref="TIG22:TIP22"/>
    <mergeCell ref="TIQ22:TIZ22"/>
    <mergeCell ref="TJA22:TJJ22"/>
    <mergeCell ref="TFO22:TFX22"/>
    <mergeCell ref="TFY22:TGH22"/>
    <mergeCell ref="TGI22:TGR22"/>
    <mergeCell ref="TGS22:THB22"/>
    <mergeCell ref="THC22:THL22"/>
    <mergeCell ref="TDQ22:TDZ22"/>
    <mergeCell ref="TEA22:TEJ22"/>
    <mergeCell ref="TEK22:TET22"/>
    <mergeCell ref="TEU22:TFD22"/>
    <mergeCell ref="TFE22:TFN22"/>
    <mergeCell ref="TBS22:TCB22"/>
    <mergeCell ref="TCC22:TCL22"/>
    <mergeCell ref="TCM22:TCV22"/>
    <mergeCell ref="TCW22:TDF22"/>
    <mergeCell ref="TDG22:TDP22"/>
    <mergeCell ref="SZU22:TAD22"/>
    <mergeCell ref="TAE22:TAN22"/>
    <mergeCell ref="TAO22:TAX22"/>
    <mergeCell ref="TAY22:TBH22"/>
    <mergeCell ref="TBI22:TBR22"/>
    <mergeCell ref="TYU22:TZD22"/>
    <mergeCell ref="TZE22:TZN22"/>
    <mergeCell ref="TZO22:TZX22"/>
    <mergeCell ref="TZY22:UAH22"/>
    <mergeCell ref="UAI22:UAR22"/>
    <mergeCell ref="TWW22:TXF22"/>
    <mergeCell ref="TXG22:TXP22"/>
    <mergeCell ref="TXQ22:TXZ22"/>
    <mergeCell ref="TYA22:TYJ22"/>
    <mergeCell ref="TYK22:TYT22"/>
    <mergeCell ref="TUY22:TVH22"/>
    <mergeCell ref="TVI22:TVR22"/>
    <mergeCell ref="TVS22:TWB22"/>
    <mergeCell ref="TWC22:TWL22"/>
    <mergeCell ref="TWM22:TWV22"/>
    <mergeCell ref="TTA22:TTJ22"/>
    <mergeCell ref="TTK22:TTT22"/>
    <mergeCell ref="TTU22:TUD22"/>
    <mergeCell ref="TUE22:TUN22"/>
    <mergeCell ref="TUO22:TUX22"/>
    <mergeCell ref="TRC22:TRL22"/>
    <mergeCell ref="TRM22:TRV22"/>
    <mergeCell ref="TRW22:TSF22"/>
    <mergeCell ref="TSG22:TSP22"/>
    <mergeCell ref="TSQ22:TSZ22"/>
    <mergeCell ref="TPE22:TPN22"/>
    <mergeCell ref="TPO22:TPX22"/>
    <mergeCell ref="TPY22:TQH22"/>
    <mergeCell ref="TQI22:TQR22"/>
    <mergeCell ref="TQS22:TRB22"/>
    <mergeCell ref="TNG22:TNP22"/>
    <mergeCell ref="TNQ22:TNZ22"/>
    <mergeCell ref="TOA22:TOJ22"/>
    <mergeCell ref="TOK22:TOT22"/>
    <mergeCell ref="TOU22:TPD22"/>
    <mergeCell ref="UMG22:UMP22"/>
    <mergeCell ref="UMQ22:UMZ22"/>
    <mergeCell ref="UNA22:UNJ22"/>
    <mergeCell ref="UNK22:UNT22"/>
    <mergeCell ref="UNU22:UOD22"/>
    <mergeCell ref="UKI22:UKR22"/>
    <mergeCell ref="UKS22:ULB22"/>
    <mergeCell ref="ULC22:ULL22"/>
    <mergeCell ref="ULM22:ULV22"/>
    <mergeCell ref="ULW22:UMF22"/>
    <mergeCell ref="UIK22:UIT22"/>
    <mergeCell ref="UIU22:UJD22"/>
    <mergeCell ref="UJE22:UJN22"/>
    <mergeCell ref="UJO22:UJX22"/>
    <mergeCell ref="UJY22:UKH22"/>
    <mergeCell ref="UGM22:UGV22"/>
    <mergeCell ref="UGW22:UHF22"/>
    <mergeCell ref="UHG22:UHP22"/>
    <mergeCell ref="UHQ22:UHZ22"/>
    <mergeCell ref="UIA22:UIJ22"/>
    <mergeCell ref="UEO22:UEX22"/>
    <mergeCell ref="UEY22:UFH22"/>
    <mergeCell ref="UFI22:UFR22"/>
    <mergeCell ref="UFS22:UGB22"/>
    <mergeCell ref="UGC22:UGL22"/>
    <mergeCell ref="UCQ22:UCZ22"/>
    <mergeCell ref="UDA22:UDJ22"/>
    <mergeCell ref="UDK22:UDT22"/>
    <mergeCell ref="UDU22:UED22"/>
    <mergeCell ref="UEE22:UEN22"/>
    <mergeCell ref="UAS22:UBB22"/>
    <mergeCell ref="UBC22:UBL22"/>
    <mergeCell ref="UBM22:UBV22"/>
    <mergeCell ref="UBW22:UCF22"/>
    <mergeCell ref="UCG22:UCP22"/>
    <mergeCell ref="UZS22:VAB22"/>
    <mergeCell ref="VAC22:VAL22"/>
    <mergeCell ref="VAM22:VAV22"/>
    <mergeCell ref="VAW22:VBF22"/>
    <mergeCell ref="VBG22:VBP22"/>
    <mergeCell ref="UXU22:UYD22"/>
    <mergeCell ref="UYE22:UYN22"/>
    <mergeCell ref="UYO22:UYX22"/>
    <mergeCell ref="UYY22:UZH22"/>
    <mergeCell ref="UZI22:UZR22"/>
    <mergeCell ref="UVW22:UWF22"/>
    <mergeCell ref="UWG22:UWP22"/>
    <mergeCell ref="UWQ22:UWZ22"/>
    <mergeCell ref="UXA22:UXJ22"/>
    <mergeCell ref="UXK22:UXT22"/>
    <mergeCell ref="UTY22:UUH22"/>
    <mergeCell ref="UUI22:UUR22"/>
    <mergeCell ref="UUS22:UVB22"/>
    <mergeCell ref="UVC22:UVL22"/>
    <mergeCell ref="UVM22:UVV22"/>
    <mergeCell ref="USA22:USJ22"/>
    <mergeCell ref="USK22:UST22"/>
    <mergeCell ref="USU22:UTD22"/>
    <mergeCell ref="UTE22:UTN22"/>
    <mergeCell ref="UTO22:UTX22"/>
    <mergeCell ref="UQC22:UQL22"/>
    <mergeCell ref="UQM22:UQV22"/>
    <mergeCell ref="UQW22:URF22"/>
    <mergeCell ref="URG22:URP22"/>
    <mergeCell ref="URQ22:URZ22"/>
    <mergeCell ref="UOE22:UON22"/>
    <mergeCell ref="UOO22:UOX22"/>
    <mergeCell ref="UOY22:UPH22"/>
    <mergeCell ref="UPI22:UPR22"/>
    <mergeCell ref="UPS22:UQB22"/>
    <mergeCell ref="VNE22:VNN22"/>
    <mergeCell ref="VNO22:VNX22"/>
    <mergeCell ref="VNY22:VOH22"/>
    <mergeCell ref="VOI22:VOR22"/>
    <mergeCell ref="VOS22:VPB22"/>
    <mergeCell ref="VLG22:VLP22"/>
    <mergeCell ref="VLQ22:VLZ22"/>
    <mergeCell ref="VMA22:VMJ22"/>
    <mergeCell ref="VMK22:VMT22"/>
    <mergeCell ref="VMU22:VND22"/>
    <mergeCell ref="VJI22:VJR22"/>
    <mergeCell ref="VJS22:VKB22"/>
    <mergeCell ref="VKC22:VKL22"/>
    <mergeCell ref="VKM22:VKV22"/>
    <mergeCell ref="VKW22:VLF22"/>
    <mergeCell ref="VHK22:VHT22"/>
    <mergeCell ref="VHU22:VID22"/>
    <mergeCell ref="VIE22:VIN22"/>
    <mergeCell ref="VIO22:VIX22"/>
    <mergeCell ref="VIY22:VJH22"/>
    <mergeCell ref="VFM22:VFV22"/>
    <mergeCell ref="VFW22:VGF22"/>
    <mergeCell ref="VGG22:VGP22"/>
    <mergeCell ref="VGQ22:VGZ22"/>
    <mergeCell ref="VHA22:VHJ22"/>
    <mergeCell ref="VDO22:VDX22"/>
    <mergeCell ref="VDY22:VEH22"/>
    <mergeCell ref="VEI22:VER22"/>
    <mergeCell ref="VES22:VFB22"/>
    <mergeCell ref="VFC22:VFL22"/>
    <mergeCell ref="VBQ22:VBZ22"/>
    <mergeCell ref="VCA22:VCJ22"/>
    <mergeCell ref="VCK22:VCT22"/>
    <mergeCell ref="VCU22:VDD22"/>
    <mergeCell ref="VDE22:VDN22"/>
    <mergeCell ref="WAQ22:WAZ22"/>
    <mergeCell ref="WBA22:WBJ22"/>
    <mergeCell ref="WBK22:WBT22"/>
    <mergeCell ref="WBU22:WCD22"/>
    <mergeCell ref="WCE22:WCN22"/>
    <mergeCell ref="VYS22:VZB22"/>
    <mergeCell ref="VZC22:VZL22"/>
    <mergeCell ref="VZM22:VZV22"/>
    <mergeCell ref="VZW22:WAF22"/>
    <mergeCell ref="WAG22:WAP22"/>
    <mergeCell ref="VWU22:VXD22"/>
    <mergeCell ref="VXE22:VXN22"/>
    <mergeCell ref="VXO22:VXX22"/>
    <mergeCell ref="VXY22:VYH22"/>
    <mergeCell ref="VYI22:VYR22"/>
    <mergeCell ref="VUW22:VVF22"/>
    <mergeCell ref="VVG22:VVP22"/>
    <mergeCell ref="VVQ22:VVZ22"/>
    <mergeCell ref="VWA22:VWJ22"/>
    <mergeCell ref="VWK22:VWT22"/>
    <mergeCell ref="VSY22:VTH22"/>
    <mergeCell ref="VTI22:VTR22"/>
    <mergeCell ref="VTS22:VUB22"/>
    <mergeCell ref="VUC22:VUL22"/>
    <mergeCell ref="VUM22:VUV22"/>
    <mergeCell ref="VRA22:VRJ22"/>
    <mergeCell ref="VRK22:VRT22"/>
    <mergeCell ref="VRU22:VSD22"/>
    <mergeCell ref="VSE22:VSN22"/>
    <mergeCell ref="VSO22:VSX22"/>
    <mergeCell ref="VPC22:VPL22"/>
    <mergeCell ref="VPM22:VPV22"/>
    <mergeCell ref="VPW22:VQF22"/>
    <mergeCell ref="VQG22:VQP22"/>
    <mergeCell ref="VQQ22:VQZ22"/>
    <mergeCell ref="WRO22:WRX22"/>
    <mergeCell ref="WOC22:WOL22"/>
    <mergeCell ref="WOM22:WOV22"/>
    <mergeCell ref="WOW22:WPF22"/>
    <mergeCell ref="WPG22:WPP22"/>
    <mergeCell ref="WPQ22:WPZ22"/>
    <mergeCell ref="WME22:WMN22"/>
    <mergeCell ref="WMO22:WMX22"/>
    <mergeCell ref="WMY22:WNH22"/>
    <mergeCell ref="WNI22:WNR22"/>
    <mergeCell ref="WNS22:WOB22"/>
    <mergeCell ref="WKG22:WKP22"/>
    <mergeCell ref="WKQ22:WKZ22"/>
    <mergeCell ref="WLA22:WLJ22"/>
    <mergeCell ref="WLK22:WLT22"/>
    <mergeCell ref="WLU22:WMD22"/>
    <mergeCell ref="WII22:WIR22"/>
    <mergeCell ref="WIS22:WJB22"/>
    <mergeCell ref="WJC22:WJL22"/>
    <mergeCell ref="WJM22:WJV22"/>
    <mergeCell ref="WJW22:WKF22"/>
    <mergeCell ref="WGK22:WGT22"/>
    <mergeCell ref="WGU22:WHD22"/>
    <mergeCell ref="WHE22:WHN22"/>
    <mergeCell ref="WHO22:WHX22"/>
    <mergeCell ref="WHY22:WIH22"/>
    <mergeCell ref="WEM22:WEV22"/>
    <mergeCell ref="WEW22:WFF22"/>
    <mergeCell ref="WFG22:WFP22"/>
    <mergeCell ref="WFQ22:WFZ22"/>
    <mergeCell ref="WGA22:WGJ22"/>
    <mergeCell ref="WCO22:WCX22"/>
    <mergeCell ref="WCY22:WDH22"/>
    <mergeCell ref="WDI22:WDR22"/>
    <mergeCell ref="WDS22:WEB22"/>
    <mergeCell ref="WEC22:WEL22"/>
    <mergeCell ref="HC23:HL23"/>
    <mergeCell ref="HM23:HV23"/>
    <mergeCell ref="HW23:IF23"/>
    <mergeCell ref="IG23:IP23"/>
    <mergeCell ref="IQ23:IZ23"/>
    <mergeCell ref="FE23:FN23"/>
    <mergeCell ref="FO23:FX23"/>
    <mergeCell ref="FY23:GH23"/>
    <mergeCell ref="GI23:GR23"/>
    <mergeCell ref="GS23:HB23"/>
    <mergeCell ref="DG23:DP23"/>
    <mergeCell ref="DQ23:DZ23"/>
    <mergeCell ref="EA23:EJ23"/>
    <mergeCell ref="EK23:ET23"/>
    <mergeCell ref="EU23:FD23"/>
    <mergeCell ref="BI23:BR23"/>
    <mergeCell ref="BS23:CB23"/>
    <mergeCell ref="CC23:CL23"/>
    <mergeCell ref="CM23:CV23"/>
    <mergeCell ref="CW23:DF23"/>
    <mergeCell ref="K23:T23"/>
    <mergeCell ref="U23:AD23"/>
    <mergeCell ref="AE23:AN23"/>
    <mergeCell ref="AO23:AX23"/>
    <mergeCell ref="AY23:BH23"/>
    <mergeCell ref="XDM22:XDV22"/>
    <mergeCell ref="XDW22:XEF22"/>
    <mergeCell ref="XEG22:XEP22"/>
    <mergeCell ref="XEQ22:XEZ22"/>
    <mergeCell ref="XFA22:XFD22"/>
    <mergeCell ref="XBO22:XBX22"/>
    <mergeCell ref="XBY22:XCH22"/>
    <mergeCell ref="XCI22:XCR22"/>
    <mergeCell ref="XCS22:XDB22"/>
    <mergeCell ref="XDC22:XDL22"/>
    <mergeCell ref="WZQ22:WZZ22"/>
    <mergeCell ref="XAA22:XAJ22"/>
    <mergeCell ref="XAK22:XAT22"/>
    <mergeCell ref="XAU22:XBD22"/>
    <mergeCell ref="XBE22:XBN22"/>
    <mergeCell ref="WXS22:WYB22"/>
    <mergeCell ref="WYC22:WYL22"/>
    <mergeCell ref="WYM22:WYV22"/>
    <mergeCell ref="WYW22:WZF22"/>
    <mergeCell ref="WZG22:WZP22"/>
    <mergeCell ref="WVU22:WWD22"/>
    <mergeCell ref="WWE22:WWN22"/>
    <mergeCell ref="WWO22:WWX22"/>
    <mergeCell ref="WWY22:WXH22"/>
    <mergeCell ref="WXI22:WXR22"/>
    <mergeCell ref="WTW22:WUF22"/>
    <mergeCell ref="WUG22:WUP22"/>
    <mergeCell ref="WUQ22:WUZ22"/>
    <mergeCell ref="WVA22:WVJ22"/>
    <mergeCell ref="WVK22:WVT22"/>
    <mergeCell ref="WRY22:WSH22"/>
    <mergeCell ref="WSI22:WSR22"/>
    <mergeCell ref="WSS22:WTB22"/>
    <mergeCell ref="WTC22:WTL22"/>
    <mergeCell ref="WTM22:WTV22"/>
    <mergeCell ref="WQA22:WQJ22"/>
    <mergeCell ref="WQK22:WQT22"/>
    <mergeCell ref="WQU22:WRD22"/>
    <mergeCell ref="WRE22:WRN22"/>
    <mergeCell ref="UO23:UX23"/>
    <mergeCell ref="UY23:VH23"/>
    <mergeCell ref="VI23:VR23"/>
    <mergeCell ref="VS23:WB23"/>
    <mergeCell ref="WC23:WL23"/>
    <mergeCell ref="SQ23:SZ23"/>
    <mergeCell ref="TA23:TJ23"/>
    <mergeCell ref="TK23:TT23"/>
    <mergeCell ref="TU23:UD23"/>
    <mergeCell ref="UE23:UN23"/>
    <mergeCell ref="QS23:RB23"/>
    <mergeCell ref="RC23:RL23"/>
    <mergeCell ref="RM23:RV23"/>
    <mergeCell ref="RW23:SF23"/>
    <mergeCell ref="SG23:SP23"/>
    <mergeCell ref="OU23:PD23"/>
    <mergeCell ref="PE23:PN23"/>
    <mergeCell ref="PO23:PX23"/>
    <mergeCell ref="PY23:QH23"/>
    <mergeCell ref="QI23:QR23"/>
    <mergeCell ref="MW23:NF23"/>
    <mergeCell ref="NG23:NP23"/>
    <mergeCell ref="NQ23:NZ23"/>
    <mergeCell ref="OA23:OJ23"/>
    <mergeCell ref="OK23:OT23"/>
    <mergeCell ref="KY23:LH23"/>
    <mergeCell ref="LI23:LR23"/>
    <mergeCell ref="LS23:MB23"/>
    <mergeCell ref="MC23:ML23"/>
    <mergeCell ref="MM23:MV23"/>
    <mergeCell ref="JA23:JJ23"/>
    <mergeCell ref="JK23:JT23"/>
    <mergeCell ref="JU23:KD23"/>
    <mergeCell ref="KE23:KN23"/>
    <mergeCell ref="KO23:KX23"/>
    <mergeCell ref="AIA23:AIJ23"/>
    <mergeCell ref="AIK23:AIT23"/>
    <mergeCell ref="AIU23:AJD23"/>
    <mergeCell ref="AJE23:AJN23"/>
    <mergeCell ref="AJO23:AJX23"/>
    <mergeCell ref="AGC23:AGL23"/>
    <mergeCell ref="AGM23:AGV23"/>
    <mergeCell ref="AGW23:AHF23"/>
    <mergeCell ref="AHG23:AHP23"/>
    <mergeCell ref="AHQ23:AHZ23"/>
    <mergeCell ref="AEE23:AEN23"/>
    <mergeCell ref="AEO23:AEX23"/>
    <mergeCell ref="AEY23:AFH23"/>
    <mergeCell ref="AFI23:AFR23"/>
    <mergeCell ref="AFS23:AGB23"/>
    <mergeCell ref="ACG23:ACP23"/>
    <mergeCell ref="ACQ23:ACZ23"/>
    <mergeCell ref="ADA23:ADJ23"/>
    <mergeCell ref="ADK23:ADT23"/>
    <mergeCell ref="ADU23:AED23"/>
    <mergeCell ref="AAI23:AAR23"/>
    <mergeCell ref="AAS23:ABB23"/>
    <mergeCell ref="ABC23:ABL23"/>
    <mergeCell ref="ABM23:ABV23"/>
    <mergeCell ref="ABW23:ACF23"/>
    <mergeCell ref="YK23:YT23"/>
    <mergeCell ref="YU23:ZD23"/>
    <mergeCell ref="ZE23:ZN23"/>
    <mergeCell ref="ZO23:ZX23"/>
    <mergeCell ref="ZY23:AAH23"/>
    <mergeCell ref="WM23:WV23"/>
    <mergeCell ref="WW23:XF23"/>
    <mergeCell ref="XG23:XP23"/>
    <mergeCell ref="XQ23:XZ23"/>
    <mergeCell ref="YA23:YJ23"/>
    <mergeCell ref="AVM23:AVV23"/>
    <mergeCell ref="AVW23:AWF23"/>
    <mergeCell ref="AWG23:AWP23"/>
    <mergeCell ref="AWQ23:AWZ23"/>
    <mergeCell ref="AXA23:AXJ23"/>
    <mergeCell ref="ATO23:ATX23"/>
    <mergeCell ref="ATY23:AUH23"/>
    <mergeCell ref="AUI23:AUR23"/>
    <mergeCell ref="AUS23:AVB23"/>
    <mergeCell ref="AVC23:AVL23"/>
    <mergeCell ref="ARQ23:ARZ23"/>
    <mergeCell ref="ASA23:ASJ23"/>
    <mergeCell ref="ASK23:AST23"/>
    <mergeCell ref="ASU23:ATD23"/>
    <mergeCell ref="ATE23:ATN23"/>
    <mergeCell ref="APS23:AQB23"/>
    <mergeCell ref="AQC23:AQL23"/>
    <mergeCell ref="AQM23:AQV23"/>
    <mergeCell ref="AQW23:ARF23"/>
    <mergeCell ref="ARG23:ARP23"/>
    <mergeCell ref="ANU23:AOD23"/>
    <mergeCell ref="AOE23:AON23"/>
    <mergeCell ref="AOO23:AOX23"/>
    <mergeCell ref="AOY23:APH23"/>
    <mergeCell ref="API23:APR23"/>
    <mergeCell ref="ALW23:AMF23"/>
    <mergeCell ref="AMG23:AMP23"/>
    <mergeCell ref="AMQ23:AMZ23"/>
    <mergeCell ref="ANA23:ANJ23"/>
    <mergeCell ref="ANK23:ANT23"/>
    <mergeCell ref="AJY23:AKH23"/>
    <mergeCell ref="AKI23:AKR23"/>
    <mergeCell ref="AKS23:ALB23"/>
    <mergeCell ref="ALC23:ALL23"/>
    <mergeCell ref="ALM23:ALV23"/>
    <mergeCell ref="BIY23:BJH23"/>
    <mergeCell ref="BJI23:BJR23"/>
    <mergeCell ref="BJS23:BKB23"/>
    <mergeCell ref="BKC23:BKL23"/>
    <mergeCell ref="BKM23:BKV23"/>
    <mergeCell ref="BHA23:BHJ23"/>
    <mergeCell ref="BHK23:BHT23"/>
    <mergeCell ref="BHU23:BID23"/>
    <mergeCell ref="BIE23:BIN23"/>
    <mergeCell ref="BIO23:BIX23"/>
    <mergeCell ref="BFC23:BFL23"/>
    <mergeCell ref="BFM23:BFV23"/>
    <mergeCell ref="BFW23:BGF23"/>
    <mergeCell ref="BGG23:BGP23"/>
    <mergeCell ref="BGQ23:BGZ23"/>
    <mergeCell ref="BDE23:BDN23"/>
    <mergeCell ref="BDO23:BDX23"/>
    <mergeCell ref="BDY23:BEH23"/>
    <mergeCell ref="BEI23:BER23"/>
    <mergeCell ref="BES23:BFB23"/>
    <mergeCell ref="BBG23:BBP23"/>
    <mergeCell ref="BBQ23:BBZ23"/>
    <mergeCell ref="BCA23:BCJ23"/>
    <mergeCell ref="BCK23:BCT23"/>
    <mergeCell ref="BCU23:BDD23"/>
    <mergeCell ref="AZI23:AZR23"/>
    <mergeCell ref="AZS23:BAB23"/>
    <mergeCell ref="BAC23:BAL23"/>
    <mergeCell ref="BAM23:BAV23"/>
    <mergeCell ref="BAW23:BBF23"/>
    <mergeCell ref="AXK23:AXT23"/>
    <mergeCell ref="AXU23:AYD23"/>
    <mergeCell ref="AYE23:AYN23"/>
    <mergeCell ref="AYO23:AYX23"/>
    <mergeCell ref="AYY23:AZH23"/>
    <mergeCell ref="BWK23:BWT23"/>
    <mergeCell ref="BWU23:BXD23"/>
    <mergeCell ref="BXE23:BXN23"/>
    <mergeCell ref="BXO23:BXX23"/>
    <mergeCell ref="BXY23:BYH23"/>
    <mergeCell ref="BUM23:BUV23"/>
    <mergeCell ref="BUW23:BVF23"/>
    <mergeCell ref="BVG23:BVP23"/>
    <mergeCell ref="BVQ23:BVZ23"/>
    <mergeCell ref="BWA23:BWJ23"/>
    <mergeCell ref="BSO23:BSX23"/>
    <mergeCell ref="BSY23:BTH23"/>
    <mergeCell ref="BTI23:BTR23"/>
    <mergeCell ref="BTS23:BUB23"/>
    <mergeCell ref="BUC23:BUL23"/>
    <mergeCell ref="BQQ23:BQZ23"/>
    <mergeCell ref="BRA23:BRJ23"/>
    <mergeCell ref="BRK23:BRT23"/>
    <mergeCell ref="BRU23:BSD23"/>
    <mergeCell ref="BSE23:BSN23"/>
    <mergeCell ref="BOS23:BPB23"/>
    <mergeCell ref="BPC23:BPL23"/>
    <mergeCell ref="BPM23:BPV23"/>
    <mergeCell ref="BPW23:BQF23"/>
    <mergeCell ref="BQG23:BQP23"/>
    <mergeCell ref="BMU23:BND23"/>
    <mergeCell ref="BNE23:BNN23"/>
    <mergeCell ref="BNO23:BNX23"/>
    <mergeCell ref="BNY23:BOH23"/>
    <mergeCell ref="BOI23:BOR23"/>
    <mergeCell ref="BKW23:BLF23"/>
    <mergeCell ref="BLG23:BLP23"/>
    <mergeCell ref="BLQ23:BLZ23"/>
    <mergeCell ref="BMA23:BMJ23"/>
    <mergeCell ref="BMK23:BMT23"/>
    <mergeCell ref="CJW23:CKF23"/>
    <mergeCell ref="CKG23:CKP23"/>
    <mergeCell ref="CKQ23:CKZ23"/>
    <mergeCell ref="CLA23:CLJ23"/>
    <mergeCell ref="CLK23:CLT23"/>
    <mergeCell ref="CHY23:CIH23"/>
    <mergeCell ref="CII23:CIR23"/>
    <mergeCell ref="CIS23:CJB23"/>
    <mergeCell ref="CJC23:CJL23"/>
    <mergeCell ref="CJM23:CJV23"/>
    <mergeCell ref="CGA23:CGJ23"/>
    <mergeCell ref="CGK23:CGT23"/>
    <mergeCell ref="CGU23:CHD23"/>
    <mergeCell ref="CHE23:CHN23"/>
    <mergeCell ref="CHO23:CHX23"/>
    <mergeCell ref="CEC23:CEL23"/>
    <mergeCell ref="CEM23:CEV23"/>
    <mergeCell ref="CEW23:CFF23"/>
    <mergeCell ref="CFG23:CFP23"/>
    <mergeCell ref="CFQ23:CFZ23"/>
    <mergeCell ref="CCE23:CCN23"/>
    <mergeCell ref="CCO23:CCX23"/>
    <mergeCell ref="CCY23:CDH23"/>
    <mergeCell ref="CDI23:CDR23"/>
    <mergeCell ref="CDS23:CEB23"/>
    <mergeCell ref="CAG23:CAP23"/>
    <mergeCell ref="CAQ23:CAZ23"/>
    <mergeCell ref="CBA23:CBJ23"/>
    <mergeCell ref="CBK23:CBT23"/>
    <mergeCell ref="CBU23:CCD23"/>
    <mergeCell ref="BYI23:BYR23"/>
    <mergeCell ref="BYS23:BZB23"/>
    <mergeCell ref="BZC23:BZL23"/>
    <mergeCell ref="BZM23:BZV23"/>
    <mergeCell ref="BZW23:CAF23"/>
    <mergeCell ref="CXI23:CXR23"/>
    <mergeCell ref="CXS23:CYB23"/>
    <mergeCell ref="CYC23:CYL23"/>
    <mergeCell ref="CYM23:CYV23"/>
    <mergeCell ref="CYW23:CZF23"/>
    <mergeCell ref="CVK23:CVT23"/>
    <mergeCell ref="CVU23:CWD23"/>
    <mergeCell ref="CWE23:CWN23"/>
    <mergeCell ref="CWO23:CWX23"/>
    <mergeCell ref="CWY23:CXH23"/>
    <mergeCell ref="CTM23:CTV23"/>
    <mergeCell ref="CTW23:CUF23"/>
    <mergeCell ref="CUG23:CUP23"/>
    <mergeCell ref="CUQ23:CUZ23"/>
    <mergeCell ref="CVA23:CVJ23"/>
    <mergeCell ref="CRO23:CRX23"/>
    <mergeCell ref="CRY23:CSH23"/>
    <mergeCell ref="CSI23:CSR23"/>
    <mergeCell ref="CSS23:CTB23"/>
    <mergeCell ref="CTC23:CTL23"/>
    <mergeCell ref="CPQ23:CPZ23"/>
    <mergeCell ref="CQA23:CQJ23"/>
    <mergeCell ref="CQK23:CQT23"/>
    <mergeCell ref="CQU23:CRD23"/>
    <mergeCell ref="CRE23:CRN23"/>
    <mergeCell ref="CNS23:COB23"/>
    <mergeCell ref="COC23:COL23"/>
    <mergeCell ref="COM23:COV23"/>
    <mergeCell ref="COW23:CPF23"/>
    <mergeCell ref="CPG23:CPP23"/>
    <mergeCell ref="CLU23:CMD23"/>
    <mergeCell ref="CME23:CMN23"/>
    <mergeCell ref="CMO23:CMX23"/>
    <mergeCell ref="CMY23:CNH23"/>
    <mergeCell ref="CNI23:CNR23"/>
    <mergeCell ref="DKU23:DLD23"/>
    <mergeCell ref="DLE23:DLN23"/>
    <mergeCell ref="DLO23:DLX23"/>
    <mergeCell ref="DLY23:DMH23"/>
    <mergeCell ref="DMI23:DMR23"/>
    <mergeCell ref="DIW23:DJF23"/>
    <mergeCell ref="DJG23:DJP23"/>
    <mergeCell ref="DJQ23:DJZ23"/>
    <mergeCell ref="DKA23:DKJ23"/>
    <mergeCell ref="DKK23:DKT23"/>
    <mergeCell ref="DGY23:DHH23"/>
    <mergeCell ref="DHI23:DHR23"/>
    <mergeCell ref="DHS23:DIB23"/>
    <mergeCell ref="DIC23:DIL23"/>
    <mergeCell ref="DIM23:DIV23"/>
    <mergeCell ref="DFA23:DFJ23"/>
    <mergeCell ref="DFK23:DFT23"/>
    <mergeCell ref="DFU23:DGD23"/>
    <mergeCell ref="DGE23:DGN23"/>
    <mergeCell ref="DGO23:DGX23"/>
    <mergeCell ref="DDC23:DDL23"/>
    <mergeCell ref="DDM23:DDV23"/>
    <mergeCell ref="DDW23:DEF23"/>
    <mergeCell ref="DEG23:DEP23"/>
    <mergeCell ref="DEQ23:DEZ23"/>
    <mergeCell ref="DBE23:DBN23"/>
    <mergeCell ref="DBO23:DBX23"/>
    <mergeCell ref="DBY23:DCH23"/>
    <mergeCell ref="DCI23:DCR23"/>
    <mergeCell ref="DCS23:DDB23"/>
    <mergeCell ref="CZG23:CZP23"/>
    <mergeCell ref="CZQ23:CZZ23"/>
    <mergeCell ref="DAA23:DAJ23"/>
    <mergeCell ref="DAK23:DAT23"/>
    <mergeCell ref="DAU23:DBD23"/>
    <mergeCell ref="DYG23:DYP23"/>
    <mergeCell ref="DYQ23:DYZ23"/>
    <mergeCell ref="DZA23:DZJ23"/>
    <mergeCell ref="DZK23:DZT23"/>
    <mergeCell ref="DZU23:EAD23"/>
    <mergeCell ref="DWI23:DWR23"/>
    <mergeCell ref="DWS23:DXB23"/>
    <mergeCell ref="DXC23:DXL23"/>
    <mergeCell ref="DXM23:DXV23"/>
    <mergeCell ref="DXW23:DYF23"/>
    <mergeCell ref="DUK23:DUT23"/>
    <mergeCell ref="DUU23:DVD23"/>
    <mergeCell ref="DVE23:DVN23"/>
    <mergeCell ref="DVO23:DVX23"/>
    <mergeCell ref="DVY23:DWH23"/>
    <mergeCell ref="DSM23:DSV23"/>
    <mergeCell ref="DSW23:DTF23"/>
    <mergeCell ref="DTG23:DTP23"/>
    <mergeCell ref="DTQ23:DTZ23"/>
    <mergeCell ref="DUA23:DUJ23"/>
    <mergeCell ref="DQO23:DQX23"/>
    <mergeCell ref="DQY23:DRH23"/>
    <mergeCell ref="DRI23:DRR23"/>
    <mergeCell ref="DRS23:DSB23"/>
    <mergeCell ref="DSC23:DSL23"/>
    <mergeCell ref="DOQ23:DOZ23"/>
    <mergeCell ref="DPA23:DPJ23"/>
    <mergeCell ref="DPK23:DPT23"/>
    <mergeCell ref="DPU23:DQD23"/>
    <mergeCell ref="DQE23:DQN23"/>
    <mergeCell ref="DMS23:DNB23"/>
    <mergeCell ref="DNC23:DNL23"/>
    <mergeCell ref="DNM23:DNV23"/>
    <mergeCell ref="DNW23:DOF23"/>
    <mergeCell ref="DOG23:DOP23"/>
    <mergeCell ref="ELS23:EMB23"/>
    <mergeCell ref="EMC23:EML23"/>
    <mergeCell ref="EMM23:EMV23"/>
    <mergeCell ref="EMW23:ENF23"/>
    <mergeCell ref="ENG23:ENP23"/>
    <mergeCell ref="EJU23:EKD23"/>
    <mergeCell ref="EKE23:EKN23"/>
    <mergeCell ref="EKO23:EKX23"/>
    <mergeCell ref="EKY23:ELH23"/>
    <mergeCell ref="ELI23:ELR23"/>
    <mergeCell ref="EHW23:EIF23"/>
    <mergeCell ref="EIG23:EIP23"/>
    <mergeCell ref="EIQ23:EIZ23"/>
    <mergeCell ref="EJA23:EJJ23"/>
    <mergeCell ref="EJK23:EJT23"/>
    <mergeCell ref="EFY23:EGH23"/>
    <mergeCell ref="EGI23:EGR23"/>
    <mergeCell ref="EGS23:EHB23"/>
    <mergeCell ref="EHC23:EHL23"/>
    <mergeCell ref="EHM23:EHV23"/>
    <mergeCell ref="EEA23:EEJ23"/>
    <mergeCell ref="EEK23:EET23"/>
    <mergeCell ref="EEU23:EFD23"/>
    <mergeCell ref="EFE23:EFN23"/>
    <mergeCell ref="EFO23:EFX23"/>
    <mergeCell ref="ECC23:ECL23"/>
    <mergeCell ref="ECM23:ECV23"/>
    <mergeCell ref="ECW23:EDF23"/>
    <mergeCell ref="EDG23:EDP23"/>
    <mergeCell ref="EDQ23:EDZ23"/>
    <mergeCell ref="EAE23:EAN23"/>
    <mergeCell ref="EAO23:EAX23"/>
    <mergeCell ref="EAY23:EBH23"/>
    <mergeCell ref="EBI23:EBR23"/>
    <mergeCell ref="EBS23:ECB23"/>
    <mergeCell ref="EZE23:EZN23"/>
    <mergeCell ref="EZO23:EZX23"/>
    <mergeCell ref="EZY23:FAH23"/>
    <mergeCell ref="FAI23:FAR23"/>
    <mergeCell ref="FAS23:FBB23"/>
    <mergeCell ref="EXG23:EXP23"/>
    <mergeCell ref="EXQ23:EXZ23"/>
    <mergeCell ref="EYA23:EYJ23"/>
    <mergeCell ref="EYK23:EYT23"/>
    <mergeCell ref="EYU23:EZD23"/>
    <mergeCell ref="EVI23:EVR23"/>
    <mergeCell ref="EVS23:EWB23"/>
    <mergeCell ref="EWC23:EWL23"/>
    <mergeCell ref="EWM23:EWV23"/>
    <mergeCell ref="EWW23:EXF23"/>
    <mergeCell ref="ETK23:ETT23"/>
    <mergeCell ref="ETU23:EUD23"/>
    <mergeCell ref="EUE23:EUN23"/>
    <mergeCell ref="EUO23:EUX23"/>
    <mergeCell ref="EUY23:EVH23"/>
    <mergeCell ref="ERM23:ERV23"/>
    <mergeCell ref="ERW23:ESF23"/>
    <mergeCell ref="ESG23:ESP23"/>
    <mergeCell ref="ESQ23:ESZ23"/>
    <mergeCell ref="ETA23:ETJ23"/>
    <mergeCell ref="EPO23:EPX23"/>
    <mergeCell ref="EPY23:EQH23"/>
    <mergeCell ref="EQI23:EQR23"/>
    <mergeCell ref="EQS23:ERB23"/>
    <mergeCell ref="ERC23:ERL23"/>
    <mergeCell ref="ENQ23:ENZ23"/>
    <mergeCell ref="EOA23:EOJ23"/>
    <mergeCell ref="EOK23:EOT23"/>
    <mergeCell ref="EOU23:EPD23"/>
    <mergeCell ref="EPE23:EPN23"/>
    <mergeCell ref="FMQ23:FMZ23"/>
    <mergeCell ref="FNA23:FNJ23"/>
    <mergeCell ref="FNK23:FNT23"/>
    <mergeCell ref="FNU23:FOD23"/>
    <mergeCell ref="FOE23:FON23"/>
    <mergeCell ref="FKS23:FLB23"/>
    <mergeCell ref="FLC23:FLL23"/>
    <mergeCell ref="FLM23:FLV23"/>
    <mergeCell ref="FLW23:FMF23"/>
    <mergeCell ref="FMG23:FMP23"/>
    <mergeCell ref="FIU23:FJD23"/>
    <mergeCell ref="FJE23:FJN23"/>
    <mergeCell ref="FJO23:FJX23"/>
    <mergeCell ref="FJY23:FKH23"/>
    <mergeCell ref="FKI23:FKR23"/>
    <mergeCell ref="FGW23:FHF23"/>
    <mergeCell ref="FHG23:FHP23"/>
    <mergeCell ref="FHQ23:FHZ23"/>
    <mergeCell ref="FIA23:FIJ23"/>
    <mergeCell ref="FIK23:FIT23"/>
    <mergeCell ref="FEY23:FFH23"/>
    <mergeCell ref="FFI23:FFR23"/>
    <mergeCell ref="FFS23:FGB23"/>
    <mergeCell ref="FGC23:FGL23"/>
    <mergeCell ref="FGM23:FGV23"/>
    <mergeCell ref="FDA23:FDJ23"/>
    <mergeCell ref="FDK23:FDT23"/>
    <mergeCell ref="FDU23:FED23"/>
    <mergeCell ref="FEE23:FEN23"/>
    <mergeCell ref="FEO23:FEX23"/>
    <mergeCell ref="FBC23:FBL23"/>
    <mergeCell ref="FBM23:FBV23"/>
    <mergeCell ref="FBW23:FCF23"/>
    <mergeCell ref="FCG23:FCP23"/>
    <mergeCell ref="FCQ23:FCZ23"/>
    <mergeCell ref="GAC23:GAL23"/>
    <mergeCell ref="GAM23:GAV23"/>
    <mergeCell ref="GAW23:GBF23"/>
    <mergeCell ref="GBG23:GBP23"/>
    <mergeCell ref="GBQ23:GBZ23"/>
    <mergeCell ref="FYE23:FYN23"/>
    <mergeCell ref="FYO23:FYX23"/>
    <mergeCell ref="FYY23:FZH23"/>
    <mergeCell ref="FZI23:FZR23"/>
    <mergeCell ref="FZS23:GAB23"/>
    <mergeCell ref="FWG23:FWP23"/>
    <mergeCell ref="FWQ23:FWZ23"/>
    <mergeCell ref="FXA23:FXJ23"/>
    <mergeCell ref="FXK23:FXT23"/>
    <mergeCell ref="FXU23:FYD23"/>
    <mergeCell ref="FUI23:FUR23"/>
    <mergeCell ref="FUS23:FVB23"/>
    <mergeCell ref="FVC23:FVL23"/>
    <mergeCell ref="FVM23:FVV23"/>
    <mergeCell ref="FVW23:FWF23"/>
    <mergeCell ref="FSK23:FST23"/>
    <mergeCell ref="FSU23:FTD23"/>
    <mergeCell ref="FTE23:FTN23"/>
    <mergeCell ref="FTO23:FTX23"/>
    <mergeCell ref="FTY23:FUH23"/>
    <mergeCell ref="FQM23:FQV23"/>
    <mergeCell ref="FQW23:FRF23"/>
    <mergeCell ref="FRG23:FRP23"/>
    <mergeCell ref="FRQ23:FRZ23"/>
    <mergeCell ref="FSA23:FSJ23"/>
    <mergeCell ref="FOO23:FOX23"/>
    <mergeCell ref="FOY23:FPH23"/>
    <mergeCell ref="FPI23:FPR23"/>
    <mergeCell ref="FPS23:FQB23"/>
    <mergeCell ref="FQC23:FQL23"/>
    <mergeCell ref="GNO23:GNX23"/>
    <mergeCell ref="GNY23:GOH23"/>
    <mergeCell ref="GOI23:GOR23"/>
    <mergeCell ref="GOS23:GPB23"/>
    <mergeCell ref="GPC23:GPL23"/>
    <mergeCell ref="GLQ23:GLZ23"/>
    <mergeCell ref="GMA23:GMJ23"/>
    <mergeCell ref="GMK23:GMT23"/>
    <mergeCell ref="GMU23:GND23"/>
    <mergeCell ref="GNE23:GNN23"/>
    <mergeCell ref="GJS23:GKB23"/>
    <mergeCell ref="GKC23:GKL23"/>
    <mergeCell ref="GKM23:GKV23"/>
    <mergeCell ref="GKW23:GLF23"/>
    <mergeCell ref="GLG23:GLP23"/>
    <mergeCell ref="GHU23:GID23"/>
    <mergeCell ref="GIE23:GIN23"/>
    <mergeCell ref="GIO23:GIX23"/>
    <mergeCell ref="GIY23:GJH23"/>
    <mergeCell ref="GJI23:GJR23"/>
    <mergeCell ref="GFW23:GGF23"/>
    <mergeCell ref="GGG23:GGP23"/>
    <mergeCell ref="GGQ23:GGZ23"/>
    <mergeCell ref="GHA23:GHJ23"/>
    <mergeCell ref="GHK23:GHT23"/>
    <mergeCell ref="GDY23:GEH23"/>
    <mergeCell ref="GEI23:GER23"/>
    <mergeCell ref="GES23:GFB23"/>
    <mergeCell ref="GFC23:GFL23"/>
    <mergeCell ref="GFM23:GFV23"/>
    <mergeCell ref="GCA23:GCJ23"/>
    <mergeCell ref="GCK23:GCT23"/>
    <mergeCell ref="GCU23:GDD23"/>
    <mergeCell ref="GDE23:GDN23"/>
    <mergeCell ref="GDO23:GDX23"/>
    <mergeCell ref="HBA23:HBJ23"/>
    <mergeCell ref="HBK23:HBT23"/>
    <mergeCell ref="HBU23:HCD23"/>
    <mergeCell ref="HCE23:HCN23"/>
    <mergeCell ref="HCO23:HCX23"/>
    <mergeCell ref="GZC23:GZL23"/>
    <mergeCell ref="GZM23:GZV23"/>
    <mergeCell ref="GZW23:HAF23"/>
    <mergeCell ref="HAG23:HAP23"/>
    <mergeCell ref="HAQ23:HAZ23"/>
    <mergeCell ref="GXE23:GXN23"/>
    <mergeCell ref="GXO23:GXX23"/>
    <mergeCell ref="GXY23:GYH23"/>
    <mergeCell ref="GYI23:GYR23"/>
    <mergeCell ref="GYS23:GZB23"/>
    <mergeCell ref="GVG23:GVP23"/>
    <mergeCell ref="GVQ23:GVZ23"/>
    <mergeCell ref="GWA23:GWJ23"/>
    <mergeCell ref="GWK23:GWT23"/>
    <mergeCell ref="GWU23:GXD23"/>
    <mergeCell ref="GTI23:GTR23"/>
    <mergeCell ref="GTS23:GUB23"/>
    <mergeCell ref="GUC23:GUL23"/>
    <mergeCell ref="GUM23:GUV23"/>
    <mergeCell ref="GUW23:GVF23"/>
    <mergeCell ref="GRK23:GRT23"/>
    <mergeCell ref="GRU23:GSD23"/>
    <mergeCell ref="GSE23:GSN23"/>
    <mergeCell ref="GSO23:GSX23"/>
    <mergeCell ref="GSY23:GTH23"/>
    <mergeCell ref="GPM23:GPV23"/>
    <mergeCell ref="GPW23:GQF23"/>
    <mergeCell ref="GQG23:GQP23"/>
    <mergeCell ref="GQQ23:GQZ23"/>
    <mergeCell ref="GRA23:GRJ23"/>
    <mergeCell ref="HOM23:HOV23"/>
    <mergeCell ref="HOW23:HPF23"/>
    <mergeCell ref="HPG23:HPP23"/>
    <mergeCell ref="HPQ23:HPZ23"/>
    <mergeCell ref="HQA23:HQJ23"/>
    <mergeCell ref="HMO23:HMX23"/>
    <mergeCell ref="HMY23:HNH23"/>
    <mergeCell ref="HNI23:HNR23"/>
    <mergeCell ref="HNS23:HOB23"/>
    <mergeCell ref="HOC23:HOL23"/>
    <mergeCell ref="HKQ23:HKZ23"/>
    <mergeCell ref="HLA23:HLJ23"/>
    <mergeCell ref="HLK23:HLT23"/>
    <mergeCell ref="HLU23:HMD23"/>
    <mergeCell ref="HME23:HMN23"/>
    <mergeCell ref="HIS23:HJB23"/>
    <mergeCell ref="HJC23:HJL23"/>
    <mergeCell ref="HJM23:HJV23"/>
    <mergeCell ref="HJW23:HKF23"/>
    <mergeCell ref="HKG23:HKP23"/>
    <mergeCell ref="HGU23:HHD23"/>
    <mergeCell ref="HHE23:HHN23"/>
    <mergeCell ref="HHO23:HHX23"/>
    <mergeCell ref="HHY23:HIH23"/>
    <mergeCell ref="HII23:HIR23"/>
    <mergeCell ref="HEW23:HFF23"/>
    <mergeCell ref="HFG23:HFP23"/>
    <mergeCell ref="HFQ23:HFZ23"/>
    <mergeCell ref="HGA23:HGJ23"/>
    <mergeCell ref="HGK23:HGT23"/>
    <mergeCell ref="HCY23:HDH23"/>
    <mergeCell ref="HDI23:HDR23"/>
    <mergeCell ref="HDS23:HEB23"/>
    <mergeCell ref="HEC23:HEL23"/>
    <mergeCell ref="HEM23:HEV23"/>
    <mergeCell ref="IBY23:ICH23"/>
    <mergeCell ref="ICI23:ICR23"/>
    <mergeCell ref="ICS23:IDB23"/>
    <mergeCell ref="IDC23:IDL23"/>
    <mergeCell ref="IDM23:IDV23"/>
    <mergeCell ref="IAA23:IAJ23"/>
    <mergeCell ref="IAK23:IAT23"/>
    <mergeCell ref="IAU23:IBD23"/>
    <mergeCell ref="IBE23:IBN23"/>
    <mergeCell ref="IBO23:IBX23"/>
    <mergeCell ref="HYC23:HYL23"/>
    <mergeCell ref="HYM23:HYV23"/>
    <mergeCell ref="HYW23:HZF23"/>
    <mergeCell ref="HZG23:HZP23"/>
    <mergeCell ref="HZQ23:HZZ23"/>
    <mergeCell ref="HWE23:HWN23"/>
    <mergeCell ref="HWO23:HWX23"/>
    <mergeCell ref="HWY23:HXH23"/>
    <mergeCell ref="HXI23:HXR23"/>
    <mergeCell ref="HXS23:HYB23"/>
    <mergeCell ref="HUG23:HUP23"/>
    <mergeCell ref="HUQ23:HUZ23"/>
    <mergeCell ref="HVA23:HVJ23"/>
    <mergeCell ref="HVK23:HVT23"/>
    <mergeCell ref="HVU23:HWD23"/>
    <mergeCell ref="HSI23:HSR23"/>
    <mergeCell ref="HSS23:HTB23"/>
    <mergeCell ref="HTC23:HTL23"/>
    <mergeCell ref="HTM23:HTV23"/>
    <mergeCell ref="HTW23:HUF23"/>
    <mergeCell ref="HQK23:HQT23"/>
    <mergeCell ref="HQU23:HRD23"/>
    <mergeCell ref="HRE23:HRN23"/>
    <mergeCell ref="HRO23:HRX23"/>
    <mergeCell ref="HRY23:HSH23"/>
    <mergeCell ref="IPK23:IPT23"/>
    <mergeCell ref="IPU23:IQD23"/>
    <mergeCell ref="IQE23:IQN23"/>
    <mergeCell ref="IQO23:IQX23"/>
    <mergeCell ref="IQY23:IRH23"/>
    <mergeCell ref="INM23:INV23"/>
    <mergeCell ref="INW23:IOF23"/>
    <mergeCell ref="IOG23:IOP23"/>
    <mergeCell ref="IOQ23:IOZ23"/>
    <mergeCell ref="IPA23:IPJ23"/>
    <mergeCell ref="ILO23:ILX23"/>
    <mergeCell ref="ILY23:IMH23"/>
    <mergeCell ref="IMI23:IMR23"/>
    <mergeCell ref="IMS23:INB23"/>
    <mergeCell ref="INC23:INL23"/>
    <mergeCell ref="IJQ23:IJZ23"/>
    <mergeCell ref="IKA23:IKJ23"/>
    <mergeCell ref="IKK23:IKT23"/>
    <mergeCell ref="IKU23:ILD23"/>
    <mergeCell ref="ILE23:ILN23"/>
    <mergeCell ref="IHS23:IIB23"/>
    <mergeCell ref="IIC23:IIL23"/>
    <mergeCell ref="IIM23:IIV23"/>
    <mergeCell ref="IIW23:IJF23"/>
    <mergeCell ref="IJG23:IJP23"/>
    <mergeCell ref="IFU23:IGD23"/>
    <mergeCell ref="IGE23:IGN23"/>
    <mergeCell ref="IGO23:IGX23"/>
    <mergeCell ref="IGY23:IHH23"/>
    <mergeCell ref="IHI23:IHR23"/>
    <mergeCell ref="IDW23:IEF23"/>
    <mergeCell ref="IEG23:IEP23"/>
    <mergeCell ref="IEQ23:IEZ23"/>
    <mergeCell ref="IFA23:IFJ23"/>
    <mergeCell ref="IFK23:IFT23"/>
    <mergeCell ref="JCW23:JDF23"/>
    <mergeCell ref="JDG23:JDP23"/>
    <mergeCell ref="JDQ23:JDZ23"/>
    <mergeCell ref="JEA23:JEJ23"/>
    <mergeCell ref="JEK23:JET23"/>
    <mergeCell ref="JAY23:JBH23"/>
    <mergeCell ref="JBI23:JBR23"/>
    <mergeCell ref="JBS23:JCB23"/>
    <mergeCell ref="JCC23:JCL23"/>
    <mergeCell ref="JCM23:JCV23"/>
    <mergeCell ref="IZA23:IZJ23"/>
    <mergeCell ref="IZK23:IZT23"/>
    <mergeCell ref="IZU23:JAD23"/>
    <mergeCell ref="JAE23:JAN23"/>
    <mergeCell ref="JAO23:JAX23"/>
    <mergeCell ref="IXC23:IXL23"/>
    <mergeCell ref="IXM23:IXV23"/>
    <mergeCell ref="IXW23:IYF23"/>
    <mergeCell ref="IYG23:IYP23"/>
    <mergeCell ref="IYQ23:IYZ23"/>
    <mergeCell ref="IVE23:IVN23"/>
    <mergeCell ref="IVO23:IVX23"/>
    <mergeCell ref="IVY23:IWH23"/>
    <mergeCell ref="IWI23:IWR23"/>
    <mergeCell ref="IWS23:IXB23"/>
    <mergeCell ref="ITG23:ITP23"/>
    <mergeCell ref="ITQ23:ITZ23"/>
    <mergeCell ref="IUA23:IUJ23"/>
    <mergeCell ref="IUK23:IUT23"/>
    <mergeCell ref="IUU23:IVD23"/>
    <mergeCell ref="IRI23:IRR23"/>
    <mergeCell ref="IRS23:ISB23"/>
    <mergeCell ref="ISC23:ISL23"/>
    <mergeCell ref="ISM23:ISV23"/>
    <mergeCell ref="ISW23:ITF23"/>
    <mergeCell ref="JQI23:JQR23"/>
    <mergeCell ref="JQS23:JRB23"/>
    <mergeCell ref="JRC23:JRL23"/>
    <mergeCell ref="JRM23:JRV23"/>
    <mergeCell ref="JRW23:JSF23"/>
    <mergeCell ref="JOK23:JOT23"/>
    <mergeCell ref="JOU23:JPD23"/>
    <mergeCell ref="JPE23:JPN23"/>
    <mergeCell ref="JPO23:JPX23"/>
    <mergeCell ref="JPY23:JQH23"/>
    <mergeCell ref="JMM23:JMV23"/>
    <mergeCell ref="JMW23:JNF23"/>
    <mergeCell ref="JNG23:JNP23"/>
    <mergeCell ref="JNQ23:JNZ23"/>
    <mergeCell ref="JOA23:JOJ23"/>
    <mergeCell ref="JKO23:JKX23"/>
    <mergeCell ref="JKY23:JLH23"/>
    <mergeCell ref="JLI23:JLR23"/>
    <mergeCell ref="JLS23:JMB23"/>
    <mergeCell ref="JMC23:JML23"/>
    <mergeCell ref="JIQ23:JIZ23"/>
    <mergeCell ref="JJA23:JJJ23"/>
    <mergeCell ref="JJK23:JJT23"/>
    <mergeCell ref="JJU23:JKD23"/>
    <mergeCell ref="JKE23:JKN23"/>
    <mergeCell ref="JGS23:JHB23"/>
    <mergeCell ref="JHC23:JHL23"/>
    <mergeCell ref="JHM23:JHV23"/>
    <mergeCell ref="JHW23:JIF23"/>
    <mergeCell ref="JIG23:JIP23"/>
    <mergeCell ref="JEU23:JFD23"/>
    <mergeCell ref="JFE23:JFN23"/>
    <mergeCell ref="JFO23:JFX23"/>
    <mergeCell ref="JFY23:JGH23"/>
    <mergeCell ref="JGI23:JGR23"/>
    <mergeCell ref="KDU23:KED23"/>
    <mergeCell ref="KEE23:KEN23"/>
    <mergeCell ref="KEO23:KEX23"/>
    <mergeCell ref="KEY23:KFH23"/>
    <mergeCell ref="KFI23:KFR23"/>
    <mergeCell ref="KBW23:KCF23"/>
    <mergeCell ref="KCG23:KCP23"/>
    <mergeCell ref="KCQ23:KCZ23"/>
    <mergeCell ref="KDA23:KDJ23"/>
    <mergeCell ref="KDK23:KDT23"/>
    <mergeCell ref="JZY23:KAH23"/>
    <mergeCell ref="KAI23:KAR23"/>
    <mergeCell ref="KAS23:KBB23"/>
    <mergeCell ref="KBC23:KBL23"/>
    <mergeCell ref="KBM23:KBV23"/>
    <mergeCell ref="JYA23:JYJ23"/>
    <mergeCell ref="JYK23:JYT23"/>
    <mergeCell ref="JYU23:JZD23"/>
    <mergeCell ref="JZE23:JZN23"/>
    <mergeCell ref="JZO23:JZX23"/>
    <mergeCell ref="JWC23:JWL23"/>
    <mergeCell ref="JWM23:JWV23"/>
    <mergeCell ref="JWW23:JXF23"/>
    <mergeCell ref="JXG23:JXP23"/>
    <mergeCell ref="JXQ23:JXZ23"/>
    <mergeCell ref="JUE23:JUN23"/>
    <mergeCell ref="JUO23:JUX23"/>
    <mergeCell ref="JUY23:JVH23"/>
    <mergeCell ref="JVI23:JVR23"/>
    <mergeCell ref="JVS23:JWB23"/>
    <mergeCell ref="JSG23:JSP23"/>
    <mergeCell ref="JSQ23:JSZ23"/>
    <mergeCell ref="JTA23:JTJ23"/>
    <mergeCell ref="JTK23:JTT23"/>
    <mergeCell ref="JTU23:JUD23"/>
    <mergeCell ref="KRG23:KRP23"/>
    <mergeCell ref="KRQ23:KRZ23"/>
    <mergeCell ref="KSA23:KSJ23"/>
    <mergeCell ref="KSK23:KST23"/>
    <mergeCell ref="KSU23:KTD23"/>
    <mergeCell ref="KPI23:KPR23"/>
    <mergeCell ref="KPS23:KQB23"/>
    <mergeCell ref="KQC23:KQL23"/>
    <mergeCell ref="KQM23:KQV23"/>
    <mergeCell ref="KQW23:KRF23"/>
    <mergeCell ref="KNK23:KNT23"/>
    <mergeCell ref="KNU23:KOD23"/>
    <mergeCell ref="KOE23:KON23"/>
    <mergeCell ref="KOO23:KOX23"/>
    <mergeCell ref="KOY23:KPH23"/>
    <mergeCell ref="KLM23:KLV23"/>
    <mergeCell ref="KLW23:KMF23"/>
    <mergeCell ref="KMG23:KMP23"/>
    <mergeCell ref="KMQ23:KMZ23"/>
    <mergeCell ref="KNA23:KNJ23"/>
    <mergeCell ref="KJO23:KJX23"/>
    <mergeCell ref="KJY23:KKH23"/>
    <mergeCell ref="KKI23:KKR23"/>
    <mergeCell ref="KKS23:KLB23"/>
    <mergeCell ref="KLC23:KLL23"/>
    <mergeCell ref="KHQ23:KHZ23"/>
    <mergeCell ref="KIA23:KIJ23"/>
    <mergeCell ref="KIK23:KIT23"/>
    <mergeCell ref="KIU23:KJD23"/>
    <mergeCell ref="KJE23:KJN23"/>
    <mergeCell ref="KFS23:KGB23"/>
    <mergeCell ref="KGC23:KGL23"/>
    <mergeCell ref="KGM23:KGV23"/>
    <mergeCell ref="KGW23:KHF23"/>
    <mergeCell ref="KHG23:KHP23"/>
    <mergeCell ref="LES23:LFB23"/>
    <mergeCell ref="LFC23:LFL23"/>
    <mergeCell ref="LFM23:LFV23"/>
    <mergeCell ref="LFW23:LGF23"/>
    <mergeCell ref="LGG23:LGP23"/>
    <mergeCell ref="LCU23:LDD23"/>
    <mergeCell ref="LDE23:LDN23"/>
    <mergeCell ref="LDO23:LDX23"/>
    <mergeCell ref="LDY23:LEH23"/>
    <mergeCell ref="LEI23:LER23"/>
    <mergeCell ref="LAW23:LBF23"/>
    <mergeCell ref="LBG23:LBP23"/>
    <mergeCell ref="LBQ23:LBZ23"/>
    <mergeCell ref="LCA23:LCJ23"/>
    <mergeCell ref="LCK23:LCT23"/>
    <mergeCell ref="KYY23:KZH23"/>
    <mergeCell ref="KZI23:KZR23"/>
    <mergeCell ref="KZS23:LAB23"/>
    <mergeCell ref="LAC23:LAL23"/>
    <mergeCell ref="LAM23:LAV23"/>
    <mergeCell ref="KXA23:KXJ23"/>
    <mergeCell ref="KXK23:KXT23"/>
    <mergeCell ref="KXU23:KYD23"/>
    <mergeCell ref="KYE23:KYN23"/>
    <mergeCell ref="KYO23:KYX23"/>
    <mergeCell ref="KVC23:KVL23"/>
    <mergeCell ref="KVM23:KVV23"/>
    <mergeCell ref="KVW23:KWF23"/>
    <mergeCell ref="KWG23:KWP23"/>
    <mergeCell ref="KWQ23:KWZ23"/>
    <mergeCell ref="KTE23:KTN23"/>
    <mergeCell ref="KTO23:KTX23"/>
    <mergeCell ref="KTY23:KUH23"/>
    <mergeCell ref="KUI23:KUR23"/>
    <mergeCell ref="KUS23:KVB23"/>
    <mergeCell ref="LSE23:LSN23"/>
    <mergeCell ref="LSO23:LSX23"/>
    <mergeCell ref="LSY23:LTH23"/>
    <mergeCell ref="LTI23:LTR23"/>
    <mergeCell ref="LTS23:LUB23"/>
    <mergeCell ref="LQG23:LQP23"/>
    <mergeCell ref="LQQ23:LQZ23"/>
    <mergeCell ref="LRA23:LRJ23"/>
    <mergeCell ref="LRK23:LRT23"/>
    <mergeCell ref="LRU23:LSD23"/>
    <mergeCell ref="LOI23:LOR23"/>
    <mergeCell ref="LOS23:LPB23"/>
    <mergeCell ref="LPC23:LPL23"/>
    <mergeCell ref="LPM23:LPV23"/>
    <mergeCell ref="LPW23:LQF23"/>
    <mergeCell ref="LMK23:LMT23"/>
    <mergeCell ref="LMU23:LND23"/>
    <mergeCell ref="LNE23:LNN23"/>
    <mergeCell ref="LNO23:LNX23"/>
    <mergeCell ref="LNY23:LOH23"/>
    <mergeCell ref="LKM23:LKV23"/>
    <mergeCell ref="LKW23:LLF23"/>
    <mergeCell ref="LLG23:LLP23"/>
    <mergeCell ref="LLQ23:LLZ23"/>
    <mergeCell ref="LMA23:LMJ23"/>
    <mergeCell ref="LIO23:LIX23"/>
    <mergeCell ref="LIY23:LJH23"/>
    <mergeCell ref="LJI23:LJR23"/>
    <mergeCell ref="LJS23:LKB23"/>
    <mergeCell ref="LKC23:LKL23"/>
    <mergeCell ref="LGQ23:LGZ23"/>
    <mergeCell ref="LHA23:LHJ23"/>
    <mergeCell ref="LHK23:LHT23"/>
    <mergeCell ref="LHU23:LID23"/>
    <mergeCell ref="LIE23:LIN23"/>
    <mergeCell ref="MFQ23:MFZ23"/>
    <mergeCell ref="MGA23:MGJ23"/>
    <mergeCell ref="MGK23:MGT23"/>
    <mergeCell ref="MGU23:MHD23"/>
    <mergeCell ref="MHE23:MHN23"/>
    <mergeCell ref="MDS23:MEB23"/>
    <mergeCell ref="MEC23:MEL23"/>
    <mergeCell ref="MEM23:MEV23"/>
    <mergeCell ref="MEW23:MFF23"/>
    <mergeCell ref="MFG23:MFP23"/>
    <mergeCell ref="MBU23:MCD23"/>
    <mergeCell ref="MCE23:MCN23"/>
    <mergeCell ref="MCO23:MCX23"/>
    <mergeCell ref="MCY23:MDH23"/>
    <mergeCell ref="MDI23:MDR23"/>
    <mergeCell ref="LZW23:MAF23"/>
    <mergeCell ref="MAG23:MAP23"/>
    <mergeCell ref="MAQ23:MAZ23"/>
    <mergeCell ref="MBA23:MBJ23"/>
    <mergeCell ref="MBK23:MBT23"/>
    <mergeCell ref="LXY23:LYH23"/>
    <mergeCell ref="LYI23:LYR23"/>
    <mergeCell ref="LYS23:LZB23"/>
    <mergeCell ref="LZC23:LZL23"/>
    <mergeCell ref="LZM23:LZV23"/>
    <mergeCell ref="LWA23:LWJ23"/>
    <mergeCell ref="LWK23:LWT23"/>
    <mergeCell ref="LWU23:LXD23"/>
    <mergeCell ref="LXE23:LXN23"/>
    <mergeCell ref="LXO23:LXX23"/>
    <mergeCell ref="LUC23:LUL23"/>
    <mergeCell ref="LUM23:LUV23"/>
    <mergeCell ref="LUW23:LVF23"/>
    <mergeCell ref="LVG23:LVP23"/>
    <mergeCell ref="LVQ23:LVZ23"/>
    <mergeCell ref="MTC23:MTL23"/>
    <mergeCell ref="MTM23:MTV23"/>
    <mergeCell ref="MTW23:MUF23"/>
    <mergeCell ref="MUG23:MUP23"/>
    <mergeCell ref="MUQ23:MUZ23"/>
    <mergeCell ref="MRE23:MRN23"/>
    <mergeCell ref="MRO23:MRX23"/>
    <mergeCell ref="MRY23:MSH23"/>
    <mergeCell ref="MSI23:MSR23"/>
    <mergeCell ref="MSS23:MTB23"/>
    <mergeCell ref="MPG23:MPP23"/>
    <mergeCell ref="MPQ23:MPZ23"/>
    <mergeCell ref="MQA23:MQJ23"/>
    <mergeCell ref="MQK23:MQT23"/>
    <mergeCell ref="MQU23:MRD23"/>
    <mergeCell ref="MNI23:MNR23"/>
    <mergeCell ref="MNS23:MOB23"/>
    <mergeCell ref="MOC23:MOL23"/>
    <mergeCell ref="MOM23:MOV23"/>
    <mergeCell ref="MOW23:MPF23"/>
    <mergeCell ref="MLK23:MLT23"/>
    <mergeCell ref="MLU23:MMD23"/>
    <mergeCell ref="MME23:MMN23"/>
    <mergeCell ref="MMO23:MMX23"/>
    <mergeCell ref="MMY23:MNH23"/>
    <mergeCell ref="MJM23:MJV23"/>
    <mergeCell ref="MJW23:MKF23"/>
    <mergeCell ref="MKG23:MKP23"/>
    <mergeCell ref="MKQ23:MKZ23"/>
    <mergeCell ref="MLA23:MLJ23"/>
    <mergeCell ref="MHO23:MHX23"/>
    <mergeCell ref="MHY23:MIH23"/>
    <mergeCell ref="MII23:MIR23"/>
    <mergeCell ref="MIS23:MJB23"/>
    <mergeCell ref="MJC23:MJL23"/>
    <mergeCell ref="NGO23:NGX23"/>
    <mergeCell ref="NGY23:NHH23"/>
    <mergeCell ref="NHI23:NHR23"/>
    <mergeCell ref="NHS23:NIB23"/>
    <mergeCell ref="NIC23:NIL23"/>
    <mergeCell ref="NEQ23:NEZ23"/>
    <mergeCell ref="NFA23:NFJ23"/>
    <mergeCell ref="NFK23:NFT23"/>
    <mergeCell ref="NFU23:NGD23"/>
    <mergeCell ref="NGE23:NGN23"/>
    <mergeCell ref="NCS23:NDB23"/>
    <mergeCell ref="NDC23:NDL23"/>
    <mergeCell ref="NDM23:NDV23"/>
    <mergeCell ref="NDW23:NEF23"/>
    <mergeCell ref="NEG23:NEP23"/>
    <mergeCell ref="NAU23:NBD23"/>
    <mergeCell ref="NBE23:NBN23"/>
    <mergeCell ref="NBO23:NBX23"/>
    <mergeCell ref="NBY23:NCH23"/>
    <mergeCell ref="NCI23:NCR23"/>
    <mergeCell ref="MYW23:MZF23"/>
    <mergeCell ref="MZG23:MZP23"/>
    <mergeCell ref="MZQ23:MZZ23"/>
    <mergeCell ref="NAA23:NAJ23"/>
    <mergeCell ref="NAK23:NAT23"/>
    <mergeCell ref="MWY23:MXH23"/>
    <mergeCell ref="MXI23:MXR23"/>
    <mergeCell ref="MXS23:MYB23"/>
    <mergeCell ref="MYC23:MYL23"/>
    <mergeCell ref="MYM23:MYV23"/>
    <mergeCell ref="MVA23:MVJ23"/>
    <mergeCell ref="MVK23:MVT23"/>
    <mergeCell ref="MVU23:MWD23"/>
    <mergeCell ref="MWE23:MWN23"/>
    <mergeCell ref="MWO23:MWX23"/>
    <mergeCell ref="NUA23:NUJ23"/>
    <mergeCell ref="NUK23:NUT23"/>
    <mergeCell ref="NUU23:NVD23"/>
    <mergeCell ref="NVE23:NVN23"/>
    <mergeCell ref="NVO23:NVX23"/>
    <mergeCell ref="NSC23:NSL23"/>
    <mergeCell ref="NSM23:NSV23"/>
    <mergeCell ref="NSW23:NTF23"/>
    <mergeCell ref="NTG23:NTP23"/>
    <mergeCell ref="NTQ23:NTZ23"/>
    <mergeCell ref="NQE23:NQN23"/>
    <mergeCell ref="NQO23:NQX23"/>
    <mergeCell ref="NQY23:NRH23"/>
    <mergeCell ref="NRI23:NRR23"/>
    <mergeCell ref="NRS23:NSB23"/>
    <mergeCell ref="NOG23:NOP23"/>
    <mergeCell ref="NOQ23:NOZ23"/>
    <mergeCell ref="NPA23:NPJ23"/>
    <mergeCell ref="NPK23:NPT23"/>
    <mergeCell ref="NPU23:NQD23"/>
    <mergeCell ref="NMI23:NMR23"/>
    <mergeCell ref="NMS23:NNB23"/>
    <mergeCell ref="NNC23:NNL23"/>
    <mergeCell ref="NNM23:NNV23"/>
    <mergeCell ref="NNW23:NOF23"/>
    <mergeCell ref="NKK23:NKT23"/>
    <mergeCell ref="NKU23:NLD23"/>
    <mergeCell ref="NLE23:NLN23"/>
    <mergeCell ref="NLO23:NLX23"/>
    <mergeCell ref="NLY23:NMH23"/>
    <mergeCell ref="NIM23:NIV23"/>
    <mergeCell ref="NIW23:NJF23"/>
    <mergeCell ref="NJG23:NJP23"/>
    <mergeCell ref="NJQ23:NJZ23"/>
    <mergeCell ref="NKA23:NKJ23"/>
    <mergeCell ref="OHM23:OHV23"/>
    <mergeCell ref="OHW23:OIF23"/>
    <mergeCell ref="OIG23:OIP23"/>
    <mergeCell ref="OIQ23:OIZ23"/>
    <mergeCell ref="OJA23:OJJ23"/>
    <mergeCell ref="OFO23:OFX23"/>
    <mergeCell ref="OFY23:OGH23"/>
    <mergeCell ref="OGI23:OGR23"/>
    <mergeCell ref="OGS23:OHB23"/>
    <mergeCell ref="OHC23:OHL23"/>
    <mergeCell ref="ODQ23:ODZ23"/>
    <mergeCell ref="OEA23:OEJ23"/>
    <mergeCell ref="OEK23:OET23"/>
    <mergeCell ref="OEU23:OFD23"/>
    <mergeCell ref="OFE23:OFN23"/>
    <mergeCell ref="OBS23:OCB23"/>
    <mergeCell ref="OCC23:OCL23"/>
    <mergeCell ref="OCM23:OCV23"/>
    <mergeCell ref="OCW23:ODF23"/>
    <mergeCell ref="ODG23:ODP23"/>
    <mergeCell ref="NZU23:OAD23"/>
    <mergeCell ref="OAE23:OAN23"/>
    <mergeCell ref="OAO23:OAX23"/>
    <mergeCell ref="OAY23:OBH23"/>
    <mergeCell ref="OBI23:OBR23"/>
    <mergeCell ref="NXW23:NYF23"/>
    <mergeCell ref="NYG23:NYP23"/>
    <mergeCell ref="NYQ23:NYZ23"/>
    <mergeCell ref="NZA23:NZJ23"/>
    <mergeCell ref="NZK23:NZT23"/>
    <mergeCell ref="NVY23:NWH23"/>
    <mergeCell ref="NWI23:NWR23"/>
    <mergeCell ref="NWS23:NXB23"/>
    <mergeCell ref="NXC23:NXL23"/>
    <mergeCell ref="NXM23:NXV23"/>
    <mergeCell ref="OUY23:OVH23"/>
    <mergeCell ref="OVI23:OVR23"/>
    <mergeCell ref="OVS23:OWB23"/>
    <mergeCell ref="OWC23:OWL23"/>
    <mergeCell ref="OWM23:OWV23"/>
    <mergeCell ref="OTA23:OTJ23"/>
    <mergeCell ref="OTK23:OTT23"/>
    <mergeCell ref="OTU23:OUD23"/>
    <mergeCell ref="OUE23:OUN23"/>
    <mergeCell ref="OUO23:OUX23"/>
    <mergeCell ref="ORC23:ORL23"/>
    <mergeCell ref="ORM23:ORV23"/>
    <mergeCell ref="ORW23:OSF23"/>
    <mergeCell ref="OSG23:OSP23"/>
    <mergeCell ref="OSQ23:OSZ23"/>
    <mergeCell ref="OPE23:OPN23"/>
    <mergeCell ref="OPO23:OPX23"/>
    <mergeCell ref="OPY23:OQH23"/>
    <mergeCell ref="OQI23:OQR23"/>
    <mergeCell ref="OQS23:ORB23"/>
    <mergeCell ref="ONG23:ONP23"/>
    <mergeCell ref="ONQ23:ONZ23"/>
    <mergeCell ref="OOA23:OOJ23"/>
    <mergeCell ref="OOK23:OOT23"/>
    <mergeCell ref="OOU23:OPD23"/>
    <mergeCell ref="OLI23:OLR23"/>
    <mergeCell ref="OLS23:OMB23"/>
    <mergeCell ref="OMC23:OML23"/>
    <mergeCell ref="OMM23:OMV23"/>
    <mergeCell ref="OMW23:ONF23"/>
    <mergeCell ref="OJK23:OJT23"/>
    <mergeCell ref="OJU23:OKD23"/>
    <mergeCell ref="OKE23:OKN23"/>
    <mergeCell ref="OKO23:OKX23"/>
    <mergeCell ref="OKY23:OLH23"/>
    <mergeCell ref="PIK23:PIT23"/>
    <mergeCell ref="PIU23:PJD23"/>
    <mergeCell ref="PJE23:PJN23"/>
    <mergeCell ref="PJO23:PJX23"/>
    <mergeCell ref="PJY23:PKH23"/>
    <mergeCell ref="PGM23:PGV23"/>
    <mergeCell ref="PGW23:PHF23"/>
    <mergeCell ref="PHG23:PHP23"/>
    <mergeCell ref="PHQ23:PHZ23"/>
    <mergeCell ref="PIA23:PIJ23"/>
    <mergeCell ref="PEO23:PEX23"/>
    <mergeCell ref="PEY23:PFH23"/>
    <mergeCell ref="PFI23:PFR23"/>
    <mergeCell ref="PFS23:PGB23"/>
    <mergeCell ref="PGC23:PGL23"/>
    <mergeCell ref="PCQ23:PCZ23"/>
    <mergeCell ref="PDA23:PDJ23"/>
    <mergeCell ref="PDK23:PDT23"/>
    <mergeCell ref="PDU23:PED23"/>
    <mergeCell ref="PEE23:PEN23"/>
    <mergeCell ref="PAS23:PBB23"/>
    <mergeCell ref="PBC23:PBL23"/>
    <mergeCell ref="PBM23:PBV23"/>
    <mergeCell ref="PBW23:PCF23"/>
    <mergeCell ref="PCG23:PCP23"/>
    <mergeCell ref="OYU23:OZD23"/>
    <mergeCell ref="OZE23:OZN23"/>
    <mergeCell ref="OZO23:OZX23"/>
    <mergeCell ref="OZY23:PAH23"/>
    <mergeCell ref="PAI23:PAR23"/>
    <mergeCell ref="OWW23:OXF23"/>
    <mergeCell ref="OXG23:OXP23"/>
    <mergeCell ref="OXQ23:OXZ23"/>
    <mergeCell ref="OYA23:OYJ23"/>
    <mergeCell ref="OYK23:OYT23"/>
    <mergeCell ref="PVW23:PWF23"/>
    <mergeCell ref="PWG23:PWP23"/>
    <mergeCell ref="PWQ23:PWZ23"/>
    <mergeCell ref="PXA23:PXJ23"/>
    <mergeCell ref="PXK23:PXT23"/>
    <mergeCell ref="PTY23:PUH23"/>
    <mergeCell ref="PUI23:PUR23"/>
    <mergeCell ref="PUS23:PVB23"/>
    <mergeCell ref="PVC23:PVL23"/>
    <mergeCell ref="PVM23:PVV23"/>
    <mergeCell ref="PSA23:PSJ23"/>
    <mergeCell ref="PSK23:PST23"/>
    <mergeCell ref="PSU23:PTD23"/>
    <mergeCell ref="PTE23:PTN23"/>
    <mergeCell ref="PTO23:PTX23"/>
    <mergeCell ref="PQC23:PQL23"/>
    <mergeCell ref="PQM23:PQV23"/>
    <mergeCell ref="PQW23:PRF23"/>
    <mergeCell ref="PRG23:PRP23"/>
    <mergeCell ref="PRQ23:PRZ23"/>
    <mergeCell ref="POE23:PON23"/>
    <mergeCell ref="POO23:POX23"/>
    <mergeCell ref="POY23:PPH23"/>
    <mergeCell ref="PPI23:PPR23"/>
    <mergeCell ref="PPS23:PQB23"/>
    <mergeCell ref="PMG23:PMP23"/>
    <mergeCell ref="PMQ23:PMZ23"/>
    <mergeCell ref="PNA23:PNJ23"/>
    <mergeCell ref="PNK23:PNT23"/>
    <mergeCell ref="PNU23:POD23"/>
    <mergeCell ref="PKI23:PKR23"/>
    <mergeCell ref="PKS23:PLB23"/>
    <mergeCell ref="PLC23:PLL23"/>
    <mergeCell ref="PLM23:PLV23"/>
    <mergeCell ref="PLW23:PMF23"/>
    <mergeCell ref="QJI23:QJR23"/>
    <mergeCell ref="QJS23:QKB23"/>
    <mergeCell ref="QKC23:QKL23"/>
    <mergeCell ref="QKM23:QKV23"/>
    <mergeCell ref="QKW23:QLF23"/>
    <mergeCell ref="QHK23:QHT23"/>
    <mergeCell ref="QHU23:QID23"/>
    <mergeCell ref="QIE23:QIN23"/>
    <mergeCell ref="QIO23:QIX23"/>
    <mergeCell ref="QIY23:QJH23"/>
    <mergeCell ref="QFM23:QFV23"/>
    <mergeCell ref="QFW23:QGF23"/>
    <mergeCell ref="QGG23:QGP23"/>
    <mergeCell ref="QGQ23:QGZ23"/>
    <mergeCell ref="QHA23:QHJ23"/>
    <mergeCell ref="QDO23:QDX23"/>
    <mergeCell ref="QDY23:QEH23"/>
    <mergeCell ref="QEI23:QER23"/>
    <mergeCell ref="QES23:QFB23"/>
    <mergeCell ref="QFC23:QFL23"/>
    <mergeCell ref="QBQ23:QBZ23"/>
    <mergeCell ref="QCA23:QCJ23"/>
    <mergeCell ref="QCK23:QCT23"/>
    <mergeCell ref="QCU23:QDD23"/>
    <mergeCell ref="QDE23:QDN23"/>
    <mergeCell ref="PZS23:QAB23"/>
    <mergeCell ref="QAC23:QAL23"/>
    <mergeCell ref="QAM23:QAV23"/>
    <mergeCell ref="QAW23:QBF23"/>
    <mergeCell ref="QBG23:QBP23"/>
    <mergeCell ref="PXU23:PYD23"/>
    <mergeCell ref="PYE23:PYN23"/>
    <mergeCell ref="PYO23:PYX23"/>
    <mergeCell ref="PYY23:PZH23"/>
    <mergeCell ref="PZI23:PZR23"/>
    <mergeCell ref="QWU23:QXD23"/>
    <mergeCell ref="QXE23:QXN23"/>
    <mergeCell ref="QXO23:QXX23"/>
    <mergeCell ref="QXY23:QYH23"/>
    <mergeCell ref="QYI23:QYR23"/>
    <mergeCell ref="QUW23:QVF23"/>
    <mergeCell ref="QVG23:QVP23"/>
    <mergeCell ref="QVQ23:QVZ23"/>
    <mergeCell ref="QWA23:QWJ23"/>
    <mergeCell ref="QWK23:QWT23"/>
    <mergeCell ref="QSY23:QTH23"/>
    <mergeCell ref="QTI23:QTR23"/>
    <mergeCell ref="QTS23:QUB23"/>
    <mergeCell ref="QUC23:QUL23"/>
    <mergeCell ref="QUM23:QUV23"/>
    <mergeCell ref="QRA23:QRJ23"/>
    <mergeCell ref="QRK23:QRT23"/>
    <mergeCell ref="QRU23:QSD23"/>
    <mergeCell ref="QSE23:QSN23"/>
    <mergeCell ref="QSO23:QSX23"/>
    <mergeCell ref="QPC23:QPL23"/>
    <mergeCell ref="QPM23:QPV23"/>
    <mergeCell ref="QPW23:QQF23"/>
    <mergeCell ref="QQG23:QQP23"/>
    <mergeCell ref="QQQ23:QQZ23"/>
    <mergeCell ref="QNE23:QNN23"/>
    <mergeCell ref="QNO23:QNX23"/>
    <mergeCell ref="QNY23:QOH23"/>
    <mergeCell ref="QOI23:QOR23"/>
    <mergeCell ref="QOS23:QPB23"/>
    <mergeCell ref="QLG23:QLP23"/>
    <mergeCell ref="QLQ23:QLZ23"/>
    <mergeCell ref="QMA23:QMJ23"/>
    <mergeCell ref="QMK23:QMT23"/>
    <mergeCell ref="QMU23:QND23"/>
    <mergeCell ref="RKG23:RKP23"/>
    <mergeCell ref="RKQ23:RKZ23"/>
    <mergeCell ref="RLA23:RLJ23"/>
    <mergeCell ref="RLK23:RLT23"/>
    <mergeCell ref="RLU23:RMD23"/>
    <mergeCell ref="RII23:RIR23"/>
    <mergeCell ref="RIS23:RJB23"/>
    <mergeCell ref="RJC23:RJL23"/>
    <mergeCell ref="RJM23:RJV23"/>
    <mergeCell ref="RJW23:RKF23"/>
    <mergeCell ref="RGK23:RGT23"/>
    <mergeCell ref="RGU23:RHD23"/>
    <mergeCell ref="RHE23:RHN23"/>
    <mergeCell ref="RHO23:RHX23"/>
    <mergeCell ref="RHY23:RIH23"/>
    <mergeCell ref="REM23:REV23"/>
    <mergeCell ref="REW23:RFF23"/>
    <mergeCell ref="RFG23:RFP23"/>
    <mergeCell ref="RFQ23:RFZ23"/>
    <mergeCell ref="RGA23:RGJ23"/>
    <mergeCell ref="RCO23:RCX23"/>
    <mergeCell ref="RCY23:RDH23"/>
    <mergeCell ref="RDI23:RDR23"/>
    <mergeCell ref="RDS23:REB23"/>
    <mergeCell ref="REC23:REL23"/>
    <mergeCell ref="RAQ23:RAZ23"/>
    <mergeCell ref="RBA23:RBJ23"/>
    <mergeCell ref="RBK23:RBT23"/>
    <mergeCell ref="RBU23:RCD23"/>
    <mergeCell ref="RCE23:RCN23"/>
    <mergeCell ref="QYS23:QZB23"/>
    <mergeCell ref="QZC23:QZL23"/>
    <mergeCell ref="QZM23:QZV23"/>
    <mergeCell ref="QZW23:RAF23"/>
    <mergeCell ref="RAG23:RAP23"/>
    <mergeCell ref="RXS23:RYB23"/>
    <mergeCell ref="RYC23:RYL23"/>
    <mergeCell ref="RYM23:RYV23"/>
    <mergeCell ref="RYW23:RZF23"/>
    <mergeCell ref="RZG23:RZP23"/>
    <mergeCell ref="RVU23:RWD23"/>
    <mergeCell ref="RWE23:RWN23"/>
    <mergeCell ref="RWO23:RWX23"/>
    <mergeCell ref="RWY23:RXH23"/>
    <mergeCell ref="RXI23:RXR23"/>
    <mergeCell ref="RTW23:RUF23"/>
    <mergeCell ref="RUG23:RUP23"/>
    <mergeCell ref="RUQ23:RUZ23"/>
    <mergeCell ref="RVA23:RVJ23"/>
    <mergeCell ref="RVK23:RVT23"/>
    <mergeCell ref="RRY23:RSH23"/>
    <mergeCell ref="RSI23:RSR23"/>
    <mergeCell ref="RSS23:RTB23"/>
    <mergeCell ref="RTC23:RTL23"/>
    <mergeCell ref="RTM23:RTV23"/>
    <mergeCell ref="RQA23:RQJ23"/>
    <mergeCell ref="RQK23:RQT23"/>
    <mergeCell ref="RQU23:RRD23"/>
    <mergeCell ref="RRE23:RRN23"/>
    <mergeCell ref="RRO23:RRX23"/>
    <mergeCell ref="ROC23:ROL23"/>
    <mergeCell ref="ROM23:ROV23"/>
    <mergeCell ref="ROW23:RPF23"/>
    <mergeCell ref="RPG23:RPP23"/>
    <mergeCell ref="RPQ23:RPZ23"/>
    <mergeCell ref="RME23:RMN23"/>
    <mergeCell ref="RMO23:RMX23"/>
    <mergeCell ref="RMY23:RNH23"/>
    <mergeCell ref="RNI23:RNR23"/>
    <mergeCell ref="RNS23:ROB23"/>
    <mergeCell ref="SLE23:SLN23"/>
    <mergeCell ref="SLO23:SLX23"/>
    <mergeCell ref="SLY23:SMH23"/>
    <mergeCell ref="SMI23:SMR23"/>
    <mergeCell ref="SMS23:SNB23"/>
    <mergeCell ref="SJG23:SJP23"/>
    <mergeCell ref="SJQ23:SJZ23"/>
    <mergeCell ref="SKA23:SKJ23"/>
    <mergeCell ref="SKK23:SKT23"/>
    <mergeCell ref="SKU23:SLD23"/>
    <mergeCell ref="SHI23:SHR23"/>
    <mergeCell ref="SHS23:SIB23"/>
    <mergeCell ref="SIC23:SIL23"/>
    <mergeCell ref="SIM23:SIV23"/>
    <mergeCell ref="SIW23:SJF23"/>
    <mergeCell ref="SFK23:SFT23"/>
    <mergeCell ref="SFU23:SGD23"/>
    <mergeCell ref="SGE23:SGN23"/>
    <mergeCell ref="SGO23:SGX23"/>
    <mergeCell ref="SGY23:SHH23"/>
    <mergeCell ref="SDM23:SDV23"/>
    <mergeCell ref="SDW23:SEF23"/>
    <mergeCell ref="SEG23:SEP23"/>
    <mergeCell ref="SEQ23:SEZ23"/>
    <mergeCell ref="SFA23:SFJ23"/>
    <mergeCell ref="SBO23:SBX23"/>
    <mergeCell ref="SBY23:SCH23"/>
    <mergeCell ref="SCI23:SCR23"/>
    <mergeCell ref="SCS23:SDB23"/>
    <mergeCell ref="SDC23:SDL23"/>
    <mergeCell ref="RZQ23:RZZ23"/>
    <mergeCell ref="SAA23:SAJ23"/>
    <mergeCell ref="SAK23:SAT23"/>
    <mergeCell ref="SAU23:SBD23"/>
    <mergeCell ref="SBE23:SBN23"/>
    <mergeCell ref="SYQ23:SYZ23"/>
    <mergeCell ref="SZA23:SZJ23"/>
    <mergeCell ref="SZK23:SZT23"/>
    <mergeCell ref="SZU23:TAD23"/>
    <mergeCell ref="TAE23:TAN23"/>
    <mergeCell ref="SWS23:SXB23"/>
    <mergeCell ref="SXC23:SXL23"/>
    <mergeCell ref="SXM23:SXV23"/>
    <mergeCell ref="SXW23:SYF23"/>
    <mergeCell ref="SYG23:SYP23"/>
    <mergeCell ref="SUU23:SVD23"/>
    <mergeCell ref="SVE23:SVN23"/>
    <mergeCell ref="SVO23:SVX23"/>
    <mergeCell ref="SVY23:SWH23"/>
    <mergeCell ref="SWI23:SWR23"/>
    <mergeCell ref="SSW23:STF23"/>
    <mergeCell ref="STG23:STP23"/>
    <mergeCell ref="STQ23:STZ23"/>
    <mergeCell ref="SUA23:SUJ23"/>
    <mergeCell ref="SUK23:SUT23"/>
    <mergeCell ref="SQY23:SRH23"/>
    <mergeCell ref="SRI23:SRR23"/>
    <mergeCell ref="SRS23:SSB23"/>
    <mergeCell ref="SSC23:SSL23"/>
    <mergeCell ref="SSM23:SSV23"/>
    <mergeCell ref="SPA23:SPJ23"/>
    <mergeCell ref="SPK23:SPT23"/>
    <mergeCell ref="SPU23:SQD23"/>
    <mergeCell ref="SQE23:SQN23"/>
    <mergeCell ref="SQO23:SQX23"/>
    <mergeCell ref="SNC23:SNL23"/>
    <mergeCell ref="SNM23:SNV23"/>
    <mergeCell ref="SNW23:SOF23"/>
    <mergeCell ref="SOG23:SOP23"/>
    <mergeCell ref="SOQ23:SOZ23"/>
    <mergeCell ref="TMC23:TML23"/>
    <mergeCell ref="TMM23:TMV23"/>
    <mergeCell ref="TMW23:TNF23"/>
    <mergeCell ref="TNG23:TNP23"/>
    <mergeCell ref="TNQ23:TNZ23"/>
    <mergeCell ref="TKE23:TKN23"/>
    <mergeCell ref="TKO23:TKX23"/>
    <mergeCell ref="TKY23:TLH23"/>
    <mergeCell ref="TLI23:TLR23"/>
    <mergeCell ref="TLS23:TMB23"/>
    <mergeCell ref="TIG23:TIP23"/>
    <mergeCell ref="TIQ23:TIZ23"/>
    <mergeCell ref="TJA23:TJJ23"/>
    <mergeCell ref="TJK23:TJT23"/>
    <mergeCell ref="TJU23:TKD23"/>
    <mergeCell ref="TGI23:TGR23"/>
    <mergeCell ref="TGS23:THB23"/>
    <mergeCell ref="THC23:THL23"/>
    <mergeCell ref="THM23:THV23"/>
    <mergeCell ref="THW23:TIF23"/>
    <mergeCell ref="TEK23:TET23"/>
    <mergeCell ref="TEU23:TFD23"/>
    <mergeCell ref="TFE23:TFN23"/>
    <mergeCell ref="TFO23:TFX23"/>
    <mergeCell ref="TFY23:TGH23"/>
    <mergeCell ref="TCM23:TCV23"/>
    <mergeCell ref="TCW23:TDF23"/>
    <mergeCell ref="TDG23:TDP23"/>
    <mergeCell ref="TDQ23:TDZ23"/>
    <mergeCell ref="TEA23:TEJ23"/>
    <mergeCell ref="TAO23:TAX23"/>
    <mergeCell ref="TAY23:TBH23"/>
    <mergeCell ref="TBI23:TBR23"/>
    <mergeCell ref="TBS23:TCB23"/>
    <mergeCell ref="TCC23:TCL23"/>
    <mergeCell ref="TZO23:TZX23"/>
    <mergeCell ref="TZY23:UAH23"/>
    <mergeCell ref="UAI23:UAR23"/>
    <mergeCell ref="UAS23:UBB23"/>
    <mergeCell ref="UBC23:UBL23"/>
    <mergeCell ref="TXQ23:TXZ23"/>
    <mergeCell ref="TYA23:TYJ23"/>
    <mergeCell ref="TYK23:TYT23"/>
    <mergeCell ref="TYU23:TZD23"/>
    <mergeCell ref="TZE23:TZN23"/>
    <mergeCell ref="TVS23:TWB23"/>
    <mergeCell ref="TWC23:TWL23"/>
    <mergeCell ref="TWM23:TWV23"/>
    <mergeCell ref="TWW23:TXF23"/>
    <mergeCell ref="TXG23:TXP23"/>
    <mergeCell ref="TTU23:TUD23"/>
    <mergeCell ref="TUE23:TUN23"/>
    <mergeCell ref="TUO23:TUX23"/>
    <mergeCell ref="TUY23:TVH23"/>
    <mergeCell ref="TVI23:TVR23"/>
    <mergeCell ref="TRW23:TSF23"/>
    <mergeCell ref="TSG23:TSP23"/>
    <mergeCell ref="TSQ23:TSZ23"/>
    <mergeCell ref="TTA23:TTJ23"/>
    <mergeCell ref="TTK23:TTT23"/>
    <mergeCell ref="TPY23:TQH23"/>
    <mergeCell ref="TQI23:TQR23"/>
    <mergeCell ref="TQS23:TRB23"/>
    <mergeCell ref="TRC23:TRL23"/>
    <mergeCell ref="TRM23:TRV23"/>
    <mergeCell ref="TOA23:TOJ23"/>
    <mergeCell ref="TOK23:TOT23"/>
    <mergeCell ref="TOU23:TPD23"/>
    <mergeCell ref="TPE23:TPN23"/>
    <mergeCell ref="TPO23:TPX23"/>
    <mergeCell ref="UNA23:UNJ23"/>
    <mergeCell ref="UNK23:UNT23"/>
    <mergeCell ref="UNU23:UOD23"/>
    <mergeCell ref="UOE23:UON23"/>
    <mergeCell ref="UOO23:UOX23"/>
    <mergeCell ref="ULC23:ULL23"/>
    <mergeCell ref="ULM23:ULV23"/>
    <mergeCell ref="ULW23:UMF23"/>
    <mergeCell ref="UMG23:UMP23"/>
    <mergeCell ref="UMQ23:UMZ23"/>
    <mergeCell ref="UJE23:UJN23"/>
    <mergeCell ref="UJO23:UJX23"/>
    <mergeCell ref="UJY23:UKH23"/>
    <mergeCell ref="UKI23:UKR23"/>
    <mergeCell ref="UKS23:ULB23"/>
    <mergeCell ref="UHG23:UHP23"/>
    <mergeCell ref="UHQ23:UHZ23"/>
    <mergeCell ref="UIA23:UIJ23"/>
    <mergeCell ref="UIK23:UIT23"/>
    <mergeCell ref="UIU23:UJD23"/>
    <mergeCell ref="UFI23:UFR23"/>
    <mergeCell ref="UFS23:UGB23"/>
    <mergeCell ref="UGC23:UGL23"/>
    <mergeCell ref="UGM23:UGV23"/>
    <mergeCell ref="UGW23:UHF23"/>
    <mergeCell ref="UDK23:UDT23"/>
    <mergeCell ref="UDU23:UED23"/>
    <mergeCell ref="UEE23:UEN23"/>
    <mergeCell ref="UEO23:UEX23"/>
    <mergeCell ref="UEY23:UFH23"/>
    <mergeCell ref="UBM23:UBV23"/>
    <mergeCell ref="UBW23:UCF23"/>
    <mergeCell ref="UCG23:UCP23"/>
    <mergeCell ref="UCQ23:UCZ23"/>
    <mergeCell ref="UDA23:UDJ23"/>
    <mergeCell ref="VAM23:VAV23"/>
    <mergeCell ref="VAW23:VBF23"/>
    <mergeCell ref="VBG23:VBP23"/>
    <mergeCell ref="VBQ23:VBZ23"/>
    <mergeCell ref="VCA23:VCJ23"/>
    <mergeCell ref="UYO23:UYX23"/>
    <mergeCell ref="UYY23:UZH23"/>
    <mergeCell ref="UZI23:UZR23"/>
    <mergeCell ref="UZS23:VAB23"/>
    <mergeCell ref="VAC23:VAL23"/>
    <mergeCell ref="UWQ23:UWZ23"/>
    <mergeCell ref="UXA23:UXJ23"/>
    <mergeCell ref="UXK23:UXT23"/>
    <mergeCell ref="UXU23:UYD23"/>
    <mergeCell ref="UYE23:UYN23"/>
    <mergeCell ref="UUS23:UVB23"/>
    <mergeCell ref="UVC23:UVL23"/>
    <mergeCell ref="UVM23:UVV23"/>
    <mergeCell ref="UVW23:UWF23"/>
    <mergeCell ref="UWG23:UWP23"/>
    <mergeCell ref="USU23:UTD23"/>
    <mergeCell ref="UTE23:UTN23"/>
    <mergeCell ref="UTO23:UTX23"/>
    <mergeCell ref="UTY23:UUH23"/>
    <mergeCell ref="UUI23:UUR23"/>
    <mergeCell ref="UQW23:URF23"/>
    <mergeCell ref="URG23:URP23"/>
    <mergeCell ref="URQ23:URZ23"/>
    <mergeCell ref="USA23:USJ23"/>
    <mergeCell ref="USK23:UST23"/>
    <mergeCell ref="UOY23:UPH23"/>
    <mergeCell ref="UPI23:UPR23"/>
    <mergeCell ref="UPS23:UQB23"/>
    <mergeCell ref="UQC23:UQL23"/>
    <mergeCell ref="UQM23:UQV23"/>
    <mergeCell ref="VNY23:VOH23"/>
    <mergeCell ref="VOI23:VOR23"/>
    <mergeCell ref="VOS23:VPB23"/>
    <mergeCell ref="VPC23:VPL23"/>
    <mergeCell ref="VPM23:VPV23"/>
    <mergeCell ref="VMA23:VMJ23"/>
    <mergeCell ref="VMK23:VMT23"/>
    <mergeCell ref="VMU23:VND23"/>
    <mergeCell ref="VNE23:VNN23"/>
    <mergeCell ref="VNO23:VNX23"/>
    <mergeCell ref="VKC23:VKL23"/>
    <mergeCell ref="VKM23:VKV23"/>
    <mergeCell ref="VKW23:VLF23"/>
    <mergeCell ref="VLG23:VLP23"/>
    <mergeCell ref="VLQ23:VLZ23"/>
    <mergeCell ref="VIE23:VIN23"/>
    <mergeCell ref="VIO23:VIX23"/>
    <mergeCell ref="VIY23:VJH23"/>
    <mergeCell ref="VJI23:VJR23"/>
    <mergeCell ref="VJS23:VKB23"/>
    <mergeCell ref="VGG23:VGP23"/>
    <mergeCell ref="VGQ23:VGZ23"/>
    <mergeCell ref="VHA23:VHJ23"/>
    <mergeCell ref="VHK23:VHT23"/>
    <mergeCell ref="VHU23:VID23"/>
    <mergeCell ref="VEI23:VER23"/>
    <mergeCell ref="VES23:VFB23"/>
    <mergeCell ref="VFC23:VFL23"/>
    <mergeCell ref="VFM23:VFV23"/>
    <mergeCell ref="VFW23:VGF23"/>
    <mergeCell ref="VCK23:VCT23"/>
    <mergeCell ref="VCU23:VDD23"/>
    <mergeCell ref="VDE23:VDN23"/>
    <mergeCell ref="VDO23:VDX23"/>
    <mergeCell ref="VDY23:VEH23"/>
    <mergeCell ref="WBK23:WBT23"/>
    <mergeCell ref="WBU23:WCD23"/>
    <mergeCell ref="WCE23:WCN23"/>
    <mergeCell ref="WCO23:WCX23"/>
    <mergeCell ref="WCY23:WDH23"/>
    <mergeCell ref="VZM23:VZV23"/>
    <mergeCell ref="VZW23:WAF23"/>
    <mergeCell ref="WAG23:WAP23"/>
    <mergeCell ref="WAQ23:WAZ23"/>
    <mergeCell ref="WBA23:WBJ23"/>
    <mergeCell ref="VXO23:VXX23"/>
    <mergeCell ref="VXY23:VYH23"/>
    <mergeCell ref="VYI23:VYR23"/>
    <mergeCell ref="VYS23:VZB23"/>
    <mergeCell ref="VZC23:VZL23"/>
    <mergeCell ref="VVQ23:VVZ23"/>
    <mergeCell ref="VWA23:VWJ23"/>
    <mergeCell ref="VWK23:VWT23"/>
    <mergeCell ref="VWU23:VXD23"/>
    <mergeCell ref="VXE23:VXN23"/>
    <mergeCell ref="VTS23:VUB23"/>
    <mergeCell ref="VUC23:VUL23"/>
    <mergeCell ref="VUM23:VUV23"/>
    <mergeCell ref="VUW23:VVF23"/>
    <mergeCell ref="VVG23:VVP23"/>
    <mergeCell ref="VRU23:VSD23"/>
    <mergeCell ref="VSE23:VSN23"/>
    <mergeCell ref="VSO23:VSX23"/>
    <mergeCell ref="VSY23:VTH23"/>
    <mergeCell ref="VTI23:VTR23"/>
    <mergeCell ref="VPW23:VQF23"/>
    <mergeCell ref="VQG23:VQP23"/>
    <mergeCell ref="VQQ23:VQZ23"/>
    <mergeCell ref="VRA23:VRJ23"/>
    <mergeCell ref="VRK23:VRT23"/>
    <mergeCell ref="WRY23:WSH23"/>
    <mergeCell ref="WSI23:WSR23"/>
    <mergeCell ref="WOW23:WPF23"/>
    <mergeCell ref="WPG23:WPP23"/>
    <mergeCell ref="WPQ23:WPZ23"/>
    <mergeCell ref="WQA23:WQJ23"/>
    <mergeCell ref="WQK23:WQT23"/>
    <mergeCell ref="WMY23:WNH23"/>
    <mergeCell ref="WNI23:WNR23"/>
    <mergeCell ref="WNS23:WOB23"/>
    <mergeCell ref="WOC23:WOL23"/>
    <mergeCell ref="WOM23:WOV23"/>
    <mergeCell ref="WLA23:WLJ23"/>
    <mergeCell ref="WLK23:WLT23"/>
    <mergeCell ref="WLU23:WMD23"/>
    <mergeCell ref="WME23:WMN23"/>
    <mergeCell ref="WMO23:WMX23"/>
    <mergeCell ref="WJC23:WJL23"/>
    <mergeCell ref="WJM23:WJV23"/>
    <mergeCell ref="WJW23:WKF23"/>
    <mergeCell ref="WKG23:WKP23"/>
    <mergeCell ref="WKQ23:WKZ23"/>
    <mergeCell ref="WHE23:WHN23"/>
    <mergeCell ref="WHO23:WHX23"/>
    <mergeCell ref="WHY23:WIH23"/>
    <mergeCell ref="WII23:WIR23"/>
    <mergeCell ref="WIS23:WJB23"/>
    <mergeCell ref="WFG23:WFP23"/>
    <mergeCell ref="WFQ23:WFZ23"/>
    <mergeCell ref="WGA23:WGJ23"/>
    <mergeCell ref="WGK23:WGT23"/>
    <mergeCell ref="WGU23:WHD23"/>
    <mergeCell ref="WDI23:WDR23"/>
    <mergeCell ref="WDS23:WEB23"/>
    <mergeCell ref="WEC23:WEL23"/>
    <mergeCell ref="WEM23:WEV23"/>
    <mergeCell ref="WEW23:WFF23"/>
    <mergeCell ref="IG24:IP24"/>
    <mergeCell ref="IQ24:IZ24"/>
    <mergeCell ref="JA24:JJ24"/>
    <mergeCell ref="JK24:JT24"/>
    <mergeCell ref="JU24:KD24"/>
    <mergeCell ref="GI24:GR24"/>
    <mergeCell ref="GS24:HB24"/>
    <mergeCell ref="HC24:HL24"/>
    <mergeCell ref="HM24:HV24"/>
    <mergeCell ref="HW24:IF24"/>
    <mergeCell ref="EK24:ET24"/>
    <mergeCell ref="EU24:FD24"/>
    <mergeCell ref="FE24:FN24"/>
    <mergeCell ref="FO24:FX24"/>
    <mergeCell ref="FY24:GH24"/>
    <mergeCell ref="XEG23:XEP23"/>
    <mergeCell ref="XEQ23:XEZ23"/>
    <mergeCell ref="XFA23:XFD23"/>
    <mergeCell ref="K24:T24"/>
    <mergeCell ref="U24:AD24"/>
    <mergeCell ref="AE24:AN24"/>
    <mergeCell ref="AO24:AX24"/>
    <mergeCell ref="AY24:BH24"/>
    <mergeCell ref="BI24:BR24"/>
    <mergeCell ref="BS24:CB24"/>
    <mergeCell ref="CC24:CL24"/>
    <mergeCell ref="CM24:CV24"/>
    <mergeCell ref="CW24:DF24"/>
    <mergeCell ref="DG24:DP24"/>
    <mergeCell ref="DQ24:DZ24"/>
    <mergeCell ref="EA24:EJ24"/>
    <mergeCell ref="XCI23:XCR23"/>
    <mergeCell ref="XCS23:XDB23"/>
    <mergeCell ref="XDC23:XDL23"/>
    <mergeCell ref="XDM23:XDV23"/>
    <mergeCell ref="XDW23:XEF23"/>
    <mergeCell ref="XAK23:XAT23"/>
    <mergeCell ref="XAU23:XBD23"/>
    <mergeCell ref="XBE23:XBN23"/>
    <mergeCell ref="XBO23:XBX23"/>
    <mergeCell ref="XBY23:XCH23"/>
    <mergeCell ref="WYM23:WYV23"/>
    <mergeCell ref="WYW23:WZF23"/>
    <mergeCell ref="WZG23:WZP23"/>
    <mergeCell ref="WZQ23:WZZ23"/>
    <mergeCell ref="XAA23:XAJ23"/>
    <mergeCell ref="WWO23:WWX23"/>
    <mergeCell ref="WWY23:WXH23"/>
    <mergeCell ref="WXI23:WXR23"/>
    <mergeCell ref="WXS23:WYB23"/>
    <mergeCell ref="WYC23:WYL23"/>
    <mergeCell ref="WUQ23:WUZ23"/>
    <mergeCell ref="WVA23:WVJ23"/>
    <mergeCell ref="WVK23:WVT23"/>
    <mergeCell ref="WVU23:WWD23"/>
    <mergeCell ref="WWE23:WWN23"/>
    <mergeCell ref="WSS23:WTB23"/>
    <mergeCell ref="WTC23:WTL23"/>
    <mergeCell ref="WTM23:WTV23"/>
    <mergeCell ref="WTW23:WUF23"/>
    <mergeCell ref="WUG23:WUP23"/>
    <mergeCell ref="WQU23:WRD23"/>
    <mergeCell ref="WRE23:WRN23"/>
    <mergeCell ref="WRO23:WRX23"/>
    <mergeCell ref="VS24:WB24"/>
    <mergeCell ref="WC24:WL24"/>
    <mergeCell ref="WM24:WV24"/>
    <mergeCell ref="WW24:XF24"/>
    <mergeCell ref="XG24:XP24"/>
    <mergeCell ref="TU24:UD24"/>
    <mergeCell ref="UE24:UN24"/>
    <mergeCell ref="UO24:UX24"/>
    <mergeCell ref="UY24:VH24"/>
    <mergeCell ref="VI24:VR24"/>
    <mergeCell ref="RW24:SF24"/>
    <mergeCell ref="SG24:SP24"/>
    <mergeCell ref="SQ24:SZ24"/>
    <mergeCell ref="TA24:TJ24"/>
    <mergeCell ref="TK24:TT24"/>
    <mergeCell ref="PY24:QH24"/>
    <mergeCell ref="QI24:QR24"/>
    <mergeCell ref="QS24:RB24"/>
    <mergeCell ref="RC24:RL24"/>
    <mergeCell ref="RM24:RV24"/>
    <mergeCell ref="OA24:OJ24"/>
    <mergeCell ref="OK24:OT24"/>
    <mergeCell ref="OU24:PD24"/>
    <mergeCell ref="PE24:PN24"/>
    <mergeCell ref="PO24:PX24"/>
    <mergeCell ref="MC24:ML24"/>
    <mergeCell ref="MM24:MV24"/>
    <mergeCell ref="MW24:NF24"/>
    <mergeCell ref="NG24:NP24"/>
    <mergeCell ref="NQ24:NZ24"/>
    <mergeCell ref="KE24:KN24"/>
    <mergeCell ref="KO24:KX24"/>
    <mergeCell ref="KY24:LH24"/>
    <mergeCell ref="LI24:LR24"/>
    <mergeCell ref="LS24:MB24"/>
    <mergeCell ref="AJE24:AJN24"/>
    <mergeCell ref="AJO24:AJX24"/>
    <mergeCell ref="AJY24:AKH24"/>
    <mergeCell ref="AKI24:AKR24"/>
    <mergeCell ref="AKS24:ALB24"/>
    <mergeCell ref="AHG24:AHP24"/>
    <mergeCell ref="AHQ24:AHZ24"/>
    <mergeCell ref="AIA24:AIJ24"/>
    <mergeCell ref="AIK24:AIT24"/>
    <mergeCell ref="AIU24:AJD24"/>
    <mergeCell ref="AFI24:AFR24"/>
    <mergeCell ref="AFS24:AGB24"/>
    <mergeCell ref="AGC24:AGL24"/>
    <mergeCell ref="AGM24:AGV24"/>
    <mergeCell ref="AGW24:AHF24"/>
    <mergeCell ref="ADK24:ADT24"/>
    <mergeCell ref="ADU24:AED24"/>
    <mergeCell ref="AEE24:AEN24"/>
    <mergeCell ref="AEO24:AEX24"/>
    <mergeCell ref="AEY24:AFH24"/>
    <mergeCell ref="ABM24:ABV24"/>
    <mergeCell ref="ABW24:ACF24"/>
    <mergeCell ref="ACG24:ACP24"/>
    <mergeCell ref="ACQ24:ACZ24"/>
    <mergeCell ref="ADA24:ADJ24"/>
    <mergeCell ref="ZO24:ZX24"/>
    <mergeCell ref="ZY24:AAH24"/>
    <mergeCell ref="AAI24:AAR24"/>
    <mergeCell ref="AAS24:ABB24"/>
    <mergeCell ref="ABC24:ABL24"/>
    <mergeCell ref="XQ24:XZ24"/>
    <mergeCell ref="YA24:YJ24"/>
    <mergeCell ref="YK24:YT24"/>
    <mergeCell ref="YU24:ZD24"/>
    <mergeCell ref="ZE24:ZN24"/>
    <mergeCell ref="AWQ24:AWZ24"/>
    <mergeCell ref="AXA24:AXJ24"/>
    <mergeCell ref="AXK24:AXT24"/>
    <mergeCell ref="AXU24:AYD24"/>
    <mergeCell ref="AYE24:AYN24"/>
    <mergeCell ref="AUS24:AVB24"/>
    <mergeCell ref="AVC24:AVL24"/>
    <mergeCell ref="AVM24:AVV24"/>
    <mergeCell ref="AVW24:AWF24"/>
    <mergeCell ref="AWG24:AWP24"/>
    <mergeCell ref="ASU24:ATD24"/>
    <mergeCell ref="ATE24:ATN24"/>
    <mergeCell ref="ATO24:ATX24"/>
    <mergeCell ref="ATY24:AUH24"/>
    <mergeCell ref="AUI24:AUR24"/>
    <mergeCell ref="AQW24:ARF24"/>
    <mergeCell ref="ARG24:ARP24"/>
    <mergeCell ref="ARQ24:ARZ24"/>
    <mergeCell ref="ASA24:ASJ24"/>
    <mergeCell ref="ASK24:AST24"/>
    <mergeCell ref="AOY24:APH24"/>
    <mergeCell ref="API24:APR24"/>
    <mergeCell ref="APS24:AQB24"/>
    <mergeCell ref="AQC24:AQL24"/>
    <mergeCell ref="AQM24:AQV24"/>
    <mergeCell ref="ANA24:ANJ24"/>
    <mergeCell ref="ANK24:ANT24"/>
    <mergeCell ref="ANU24:AOD24"/>
    <mergeCell ref="AOE24:AON24"/>
    <mergeCell ref="AOO24:AOX24"/>
    <mergeCell ref="ALC24:ALL24"/>
    <mergeCell ref="ALM24:ALV24"/>
    <mergeCell ref="ALW24:AMF24"/>
    <mergeCell ref="AMG24:AMP24"/>
    <mergeCell ref="AMQ24:AMZ24"/>
    <mergeCell ref="BKC24:BKL24"/>
    <mergeCell ref="BKM24:BKV24"/>
    <mergeCell ref="BKW24:BLF24"/>
    <mergeCell ref="BLG24:BLP24"/>
    <mergeCell ref="BLQ24:BLZ24"/>
    <mergeCell ref="BIE24:BIN24"/>
    <mergeCell ref="BIO24:BIX24"/>
    <mergeCell ref="BIY24:BJH24"/>
    <mergeCell ref="BJI24:BJR24"/>
    <mergeCell ref="BJS24:BKB24"/>
    <mergeCell ref="BGG24:BGP24"/>
    <mergeCell ref="BGQ24:BGZ24"/>
    <mergeCell ref="BHA24:BHJ24"/>
    <mergeCell ref="BHK24:BHT24"/>
    <mergeCell ref="BHU24:BID24"/>
    <mergeCell ref="BEI24:BER24"/>
    <mergeCell ref="BES24:BFB24"/>
    <mergeCell ref="BFC24:BFL24"/>
    <mergeCell ref="BFM24:BFV24"/>
    <mergeCell ref="BFW24:BGF24"/>
    <mergeCell ref="BCK24:BCT24"/>
    <mergeCell ref="BCU24:BDD24"/>
    <mergeCell ref="BDE24:BDN24"/>
    <mergeCell ref="BDO24:BDX24"/>
    <mergeCell ref="BDY24:BEH24"/>
    <mergeCell ref="BAM24:BAV24"/>
    <mergeCell ref="BAW24:BBF24"/>
    <mergeCell ref="BBG24:BBP24"/>
    <mergeCell ref="BBQ24:BBZ24"/>
    <mergeCell ref="BCA24:BCJ24"/>
    <mergeCell ref="AYO24:AYX24"/>
    <mergeCell ref="AYY24:AZH24"/>
    <mergeCell ref="AZI24:AZR24"/>
    <mergeCell ref="AZS24:BAB24"/>
    <mergeCell ref="BAC24:BAL24"/>
    <mergeCell ref="BXO24:BXX24"/>
    <mergeCell ref="BXY24:BYH24"/>
    <mergeCell ref="BYI24:BYR24"/>
    <mergeCell ref="BYS24:BZB24"/>
    <mergeCell ref="BZC24:BZL24"/>
    <mergeCell ref="BVQ24:BVZ24"/>
    <mergeCell ref="BWA24:BWJ24"/>
    <mergeCell ref="BWK24:BWT24"/>
    <mergeCell ref="BWU24:BXD24"/>
    <mergeCell ref="BXE24:BXN24"/>
    <mergeCell ref="BTS24:BUB24"/>
    <mergeCell ref="BUC24:BUL24"/>
    <mergeCell ref="BUM24:BUV24"/>
    <mergeCell ref="BUW24:BVF24"/>
    <mergeCell ref="BVG24:BVP24"/>
    <mergeCell ref="BRU24:BSD24"/>
    <mergeCell ref="BSE24:BSN24"/>
    <mergeCell ref="BSO24:BSX24"/>
    <mergeCell ref="BSY24:BTH24"/>
    <mergeCell ref="BTI24:BTR24"/>
    <mergeCell ref="BPW24:BQF24"/>
    <mergeCell ref="BQG24:BQP24"/>
    <mergeCell ref="BQQ24:BQZ24"/>
    <mergeCell ref="BRA24:BRJ24"/>
    <mergeCell ref="BRK24:BRT24"/>
    <mergeCell ref="BNY24:BOH24"/>
    <mergeCell ref="BOI24:BOR24"/>
    <mergeCell ref="BOS24:BPB24"/>
    <mergeCell ref="BPC24:BPL24"/>
    <mergeCell ref="BPM24:BPV24"/>
    <mergeCell ref="BMA24:BMJ24"/>
    <mergeCell ref="BMK24:BMT24"/>
    <mergeCell ref="BMU24:BND24"/>
    <mergeCell ref="BNE24:BNN24"/>
    <mergeCell ref="BNO24:BNX24"/>
    <mergeCell ref="CLA24:CLJ24"/>
    <mergeCell ref="CLK24:CLT24"/>
    <mergeCell ref="CLU24:CMD24"/>
    <mergeCell ref="CME24:CMN24"/>
    <mergeCell ref="CMO24:CMX24"/>
    <mergeCell ref="CJC24:CJL24"/>
    <mergeCell ref="CJM24:CJV24"/>
    <mergeCell ref="CJW24:CKF24"/>
    <mergeCell ref="CKG24:CKP24"/>
    <mergeCell ref="CKQ24:CKZ24"/>
    <mergeCell ref="CHE24:CHN24"/>
    <mergeCell ref="CHO24:CHX24"/>
    <mergeCell ref="CHY24:CIH24"/>
    <mergeCell ref="CII24:CIR24"/>
    <mergeCell ref="CIS24:CJB24"/>
    <mergeCell ref="CFG24:CFP24"/>
    <mergeCell ref="CFQ24:CFZ24"/>
    <mergeCell ref="CGA24:CGJ24"/>
    <mergeCell ref="CGK24:CGT24"/>
    <mergeCell ref="CGU24:CHD24"/>
    <mergeCell ref="CDI24:CDR24"/>
    <mergeCell ref="CDS24:CEB24"/>
    <mergeCell ref="CEC24:CEL24"/>
    <mergeCell ref="CEM24:CEV24"/>
    <mergeCell ref="CEW24:CFF24"/>
    <mergeCell ref="CBK24:CBT24"/>
    <mergeCell ref="CBU24:CCD24"/>
    <mergeCell ref="CCE24:CCN24"/>
    <mergeCell ref="CCO24:CCX24"/>
    <mergeCell ref="CCY24:CDH24"/>
    <mergeCell ref="BZM24:BZV24"/>
    <mergeCell ref="BZW24:CAF24"/>
    <mergeCell ref="CAG24:CAP24"/>
    <mergeCell ref="CAQ24:CAZ24"/>
    <mergeCell ref="CBA24:CBJ24"/>
    <mergeCell ref="CYM24:CYV24"/>
    <mergeCell ref="CYW24:CZF24"/>
    <mergeCell ref="CZG24:CZP24"/>
    <mergeCell ref="CZQ24:CZZ24"/>
    <mergeCell ref="DAA24:DAJ24"/>
    <mergeCell ref="CWO24:CWX24"/>
    <mergeCell ref="CWY24:CXH24"/>
    <mergeCell ref="CXI24:CXR24"/>
    <mergeCell ref="CXS24:CYB24"/>
    <mergeCell ref="CYC24:CYL24"/>
    <mergeCell ref="CUQ24:CUZ24"/>
    <mergeCell ref="CVA24:CVJ24"/>
    <mergeCell ref="CVK24:CVT24"/>
    <mergeCell ref="CVU24:CWD24"/>
    <mergeCell ref="CWE24:CWN24"/>
    <mergeCell ref="CSS24:CTB24"/>
    <mergeCell ref="CTC24:CTL24"/>
    <mergeCell ref="CTM24:CTV24"/>
    <mergeCell ref="CTW24:CUF24"/>
    <mergeCell ref="CUG24:CUP24"/>
    <mergeCell ref="CQU24:CRD24"/>
    <mergeCell ref="CRE24:CRN24"/>
    <mergeCell ref="CRO24:CRX24"/>
    <mergeCell ref="CRY24:CSH24"/>
    <mergeCell ref="CSI24:CSR24"/>
    <mergeCell ref="COW24:CPF24"/>
    <mergeCell ref="CPG24:CPP24"/>
    <mergeCell ref="CPQ24:CPZ24"/>
    <mergeCell ref="CQA24:CQJ24"/>
    <mergeCell ref="CQK24:CQT24"/>
    <mergeCell ref="CMY24:CNH24"/>
    <mergeCell ref="CNI24:CNR24"/>
    <mergeCell ref="CNS24:COB24"/>
    <mergeCell ref="COC24:COL24"/>
    <mergeCell ref="COM24:COV24"/>
    <mergeCell ref="DLY24:DMH24"/>
    <mergeCell ref="DMI24:DMR24"/>
    <mergeCell ref="DMS24:DNB24"/>
    <mergeCell ref="DNC24:DNL24"/>
    <mergeCell ref="DNM24:DNV24"/>
    <mergeCell ref="DKA24:DKJ24"/>
    <mergeCell ref="DKK24:DKT24"/>
    <mergeCell ref="DKU24:DLD24"/>
    <mergeCell ref="DLE24:DLN24"/>
    <mergeCell ref="DLO24:DLX24"/>
    <mergeCell ref="DIC24:DIL24"/>
    <mergeCell ref="DIM24:DIV24"/>
    <mergeCell ref="DIW24:DJF24"/>
    <mergeCell ref="DJG24:DJP24"/>
    <mergeCell ref="DJQ24:DJZ24"/>
    <mergeCell ref="DGE24:DGN24"/>
    <mergeCell ref="DGO24:DGX24"/>
    <mergeCell ref="DGY24:DHH24"/>
    <mergeCell ref="DHI24:DHR24"/>
    <mergeCell ref="DHS24:DIB24"/>
    <mergeCell ref="DEG24:DEP24"/>
    <mergeCell ref="DEQ24:DEZ24"/>
    <mergeCell ref="DFA24:DFJ24"/>
    <mergeCell ref="DFK24:DFT24"/>
    <mergeCell ref="DFU24:DGD24"/>
    <mergeCell ref="DCI24:DCR24"/>
    <mergeCell ref="DCS24:DDB24"/>
    <mergeCell ref="DDC24:DDL24"/>
    <mergeCell ref="DDM24:DDV24"/>
    <mergeCell ref="DDW24:DEF24"/>
    <mergeCell ref="DAK24:DAT24"/>
    <mergeCell ref="DAU24:DBD24"/>
    <mergeCell ref="DBE24:DBN24"/>
    <mergeCell ref="DBO24:DBX24"/>
    <mergeCell ref="DBY24:DCH24"/>
    <mergeCell ref="DZK24:DZT24"/>
    <mergeCell ref="DZU24:EAD24"/>
    <mergeCell ref="EAE24:EAN24"/>
    <mergeCell ref="EAO24:EAX24"/>
    <mergeCell ref="EAY24:EBH24"/>
    <mergeCell ref="DXM24:DXV24"/>
    <mergeCell ref="DXW24:DYF24"/>
    <mergeCell ref="DYG24:DYP24"/>
    <mergeCell ref="DYQ24:DYZ24"/>
    <mergeCell ref="DZA24:DZJ24"/>
    <mergeCell ref="DVO24:DVX24"/>
    <mergeCell ref="DVY24:DWH24"/>
    <mergeCell ref="DWI24:DWR24"/>
    <mergeCell ref="DWS24:DXB24"/>
    <mergeCell ref="DXC24:DXL24"/>
    <mergeCell ref="DTQ24:DTZ24"/>
    <mergeCell ref="DUA24:DUJ24"/>
    <mergeCell ref="DUK24:DUT24"/>
    <mergeCell ref="DUU24:DVD24"/>
    <mergeCell ref="DVE24:DVN24"/>
    <mergeCell ref="DRS24:DSB24"/>
    <mergeCell ref="DSC24:DSL24"/>
    <mergeCell ref="DSM24:DSV24"/>
    <mergeCell ref="DSW24:DTF24"/>
    <mergeCell ref="DTG24:DTP24"/>
    <mergeCell ref="DPU24:DQD24"/>
    <mergeCell ref="DQE24:DQN24"/>
    <mergeCell ref="DQO24:DQX24"/>
    <mergeCell ref="DQY24:DRH24"/>
    <mergeCell ref="DRI24:DRR24"/>
    <mergeCell ref="DNW24:DOF24"/>
    <mergeCell ref="DOG24:DOP24"/>
    <mergeCell ref="DOQ24:DOZ24"/>
    <mergeCell ref="DPA24:DPJ24"/>
    <mergeCell ref="DPK24:DPT24"/>
    <mergeCell ref="EMW24:ENF24"/>
    <mergeCell ref="ENG24:ENP24"/>
    <mergeCell ref="ENQ24:ENZ24"/>
    <mergeCell ref="EOA24:EOJ24"/>
    <mergeCell ref="EOK24:EOT24"/>
    <mergeCell ref="EKY24:ELH24"/>
    <mergeCell ref="ELI24:ELR24"/>
    <mergeCell ref="ELS24:EMB24"/>
    <mergeCell ref="EMC24:EML24"/>
    <mergeCell ref="EMM24:EMV24"/>
    <mergeCell ref="EJA24:EJJ24"/>
    <mergeCell ref="EJK24:EJT24"/>
    <mergeCell ref="EJU24:EKD24"/>
    <mergeCell ref="EKE24:EKN24"/>
    <mergeCell ref="EKO24:EKX24"/>
    <mergeCell ref="EHC24:EHL24"/>
    <mergeCell ref="EHM24:EHV24"/>
    <mergeCell ref="EHW24:EIF24"/>
    <mergeCell ref="EIG24:EIP24"/>
    <mergeCell ref="EIQ24:EIZ24"/>
    <mergeCell ref="EFE24:EFN24"/>
    <mergeCell ref="EFO24:EFX24"/>
    <mergeCell ref="EFY24:EGH24"/>
    <mergeCell ref="EGI24:EGR24"/>
    <mergeCell ref="EGS24:EHB24"/>
    <mergeCell ref="EDG24:EDP24"/>
    <mergeCell ref="EDQ24:EDZ24"/>
    <mergeCell ref="EEA24:EEJ24"/>
    <mergeCell ref="EEK24:EET24"/>
    <mergeCell ref="EEU24:EFD24"/>
    <mergeCell ref="EBI24:EBR24"/>
    <mergeCell ref="EBS24:ECB24"/>
    <mergeCell ref="ECC24:ECL24"/>
    <mergeCell ref="ECM24:ECV24"/>
    <mergeCell ref="ECW24:EDF24"/>
    <mergeCell ref="FAI24:FAR24"/>
    <mergeCell ref="FAS24:FBB24"/>
    <mergeCell ref="FBC24:FBL24"/>
    <mergeCell ref="FBM24:FBV24"/>
    <mergeCell ref="FBW24:FCF24"/>
    <mergeCell ref="EYK24:EYT24"/>
    <mergeCell ref="EYU24:EZD24"/>
    <mergeCell ref="EZE24:EZN24"/>
    <mergeCell ref="EZO24:EZX24"/>
    <mergeCell ref="EZY24:FAH24"/>
    <mergeCell ref="EWM24:EWV24"/>
    <mergeCell ref="EWW24:EXF24"/>
    <mergeCell ref="EXG24:EXP24"/>
    <mergeCell ref="EXQ24:EXZ24"/>
    <mergeCell ref="EYA24:EYJ24"/>
    <mergeCell ref="EUO24:EUX24"/>
    <mergeCell ref="EUY24:EVH24"/>
    <mergeCell ref="EVI24:EVR24"/>
    <mergeCell ref="EVS24:EWB24"/>
    <mergeCell ref="EWC24:EWL24"/>
    <mergeCell ref="ESQ24:ESZ24"/>
    <mergeCell ref="ETA24:ETJ24"/>
    <mergeCell ref="ETK24:ETT24"/>
    <mergeCell ref="ETU24:EUD24"/>
    <mergeCell ref="EUE24:EUN24"/>
    <mergeCell ref="EQS24:ERB24"/>
    <mergeCell ref="ERC24:ERL24"/>
    <mergeCell ref="ERM24:ERV24"/>
    <mergeCell ref="ERW24:ESF24"/>
    <mergeCell ref="ESG24:ESP24"/>
    <mergeCell ref="EOU24:EPD24"/>
    <mergeCell ref="EPE24:EPN24"/>
    <mergeCell ref="EPO24:EPX24"/>
    <mergeCell ref="EPY24:EQH24"/>
    <mergeCell ref="EQI24:EQR24"/>
    <mergeCell ref="FNU24:FOD24"/>
    <mergeCell ref="FOE24:FON24"/>
    <mergeCell ref="FOO24:FOX24"/>
    <mergeCell ref="FOY24:FPH24"/>
    <mergeCell ref="FPI24:FPR24"/>
    <mergeCell ref="FLW24:FMF24"/>
    <mergeCell ref="FMG24:FMP24"/>
    <mergeCell ref="FMQ24:FMZ24"/>
    <mergeCell ref="FNA24:FNJ24"/>
    <mergeCell ref="FNK24:FNT24"/>
    <mergeCell ref="FJY24:FKH24"/>
    <mergeCell ref="FKI24:FKR24"/>
    <mergeCell ref="FKS24:FLB24"/>
    <mergeCell ref="FLC24:FLL24"/>
    <mergeCell ref="FLM24:FLV24"/>
    <mergeCell ref="FIA24:FIJ24"/>
    <mergeCell ref="FIK24:FIT24"/>
    <mergeCell ref="FIU24:FJD24"/>
    <mergeCell ref="FJE24:FJN24"/>
    <mergeCell ref="FJO24:FJX24"/>
    <mergeCell ref="FGC24:FGL24"/>
    <mergeCell ref="FGM24:FGV24"/>
    <mergeCell ref="FGW24:FHF24"/>
    <mergeCell ref="FHG24:FHP24"/>
    <mergeCell ref="FHQ24:FHZ24"/>
    <mergeCell ref="FEE24:FEN24"/>
    <mergeCell ref="FEO24:FEX24"/>
    <mergeCell ref="FEY24:FFH24"/>
    <mergeCell ref="FFI24:FFR24"/>
    <mergeCell ref="FFS24:FGB24"/>
    <mergeCell ref="FCG24:FCP24"/>
    <mergeCell ref="FCQ24:FCZ24"/>
    <mergeCell ref="FDA24:FDJ24"/>
    <mergeCell ref="FDK24:FDT24"/>
    <mergeCell ref="FDU24:FED24"/>
    <mergeCell ref="GBG24:GBP24"/>
    <mergeCell ref="GBQ24:GBZ24"/>
    <mergeCell ref="GCA24:GCJ24"/>
    <mergeCell ref="GCK24:GCT24"/>
    <mergeCell ref="GCU24:GDD24"/>
    <mergeCell ref="FZI24:FZR24"/>
    <mergeCell ref="FZS24:GAB24"/>
    <mergeCell ref="GAC24:GAL24"/>
    <mergeCell ref="GAM24:GAV24"/>
    <mergeCell ref="GAW24:GBF24"/>
    <mergeCell ref="FXK24:FXT24"/>
    <mergeCell ref="FXU24:FYD24"/>
    <mergeCell ref="FYE24:FYN24"/>
    <mergeCell ref="FYO24:FYX24"/>
    <mergeCell ref="FYY24:FZH24"/>
    <mergeCell ref="FVM24:FVV24"/>
    <mergeCell ref="FVW24:FWF24"/>
    <mergeCell ref="FWG24:FWP24"/>
    <mergeCell ref="FWQ24:FWZ24"/>
    <mergeCell ref="FXA24:FXJ24"/>
    <mergeCell ref="FTO24:FTX24"/>
    <mergeCell ref="FTY24:FUH24"/>
    <mergeCell ref="FUI24:FUR24"/>
    <mergeCell ref="FUS24:FVB24"/>
    <mergeCell ref="FVC24:FVL24"/>
    <mergeCell ref="FRQ24:FRZ24"/>
    <mergeCell ref="FSA24:FSJ24"/>
    <mergeCell ref="FSK24:FST24"/>
    <mergeCell ref="FSU24:FTD24"/>
    <mergeCell ref="FTE24:FTN24"/>
    <mergeCell ref="FPS24:FQB24"/>
    <mergeCell ref="FQC24:FQL24"/>
    <mergeCell ref="FQM24:FQV24"/>
    <mergeCell ref="FQW24:FRF24"/>
    <mergeCell ref="FRG24:FRP24"/>
    <mergeCell ref="GOS24:GPB24"/>
    <mergeCell ref="GPC24:GPL24"/>
    <mergeCell ref="GPM24:GPV24"/>
    <mergeCell ref="GPW24:GQF24"/>
    <mergeCell ref="GQG24:GQP24"/>
    <mergeCell ref="GMU24:GND24"/>
    <mergeCell ref="GNE24:GNN24"/>
    <mergeCell ref="GNO24:GNX24"/>
    <mergeCell ref="GNY24:GOH24"/>
    <mergeCell ref="GOI24:GOR24"/>
    <mergeCell ref="GKW24:GLF24"/>
    <mergeCell ref="GLG24:GLP24"/>
    <mergeCell ref="GLQ24:GLZ24"/>
    <mergeCell ref="GMA24:GMJ24"/>
    <mergeCell ref="GMK24:GMT24"/>
    <mergeCell ref="GIY24:GJH24"/>
    <mergeCell ref="GJI24:GJR24"/>
    <mergeCell ref="GJS24:GKB24"/>
    <mergeCell ref="GKC24:GKL24"/>
    <mergeCell ref="GKM24:GKV24"/>
    <mergeCell ref="GHA24:GHJ24"/>
    <mergeCell ref="GHK24:GHT24"/>
    <mergeCell ref="GHU24:GID24"/>
    <mergeCell ref="GIE24:GIN24"/>
    <mergeCell ref="GIO24:GIX24"/>
    <mergeCell ref="GFC24:GFL24"/>
    <mergeCell ref="GFM24:GFV24"/>
    <mergeCell ref="GFW24:GGF24"/>
    <mergeCell ref="GGG24:GGP24"/>
    <mergeCell ref="GGQ24:GGZ24"/>
    <mergeCell ref="GDE24:GDN24"/>
    <mergeCell ref="GDO24:GDX24"/>
    <mergeCell ref="GDY24:GEH24"/>
    <mergeCell ref="GEI24:GER24"/>
    <mergeCell ref="GES24:GFB24"/>
    <mergeCell ref="HCE24:HCN24"/>
    <mergeCell ref="HCO24:HCX24"/>
    <mergeCell ref="HCY24:HDH24"/>
    <mergeCell ref="HDI24:HDR24"/>
    <mergeCell ref="HDS24:HEB24"/>
    <mergeCell ref="HAG24:HAP24"/>
    <mergeCell ref="HAQ24:HAZ24"/>
    <mergeCell ref="HBA24:HBJ24"/>
    <mergeCell ref="HBK24:HBT24"/>
    <mergeCell ref="HBU24:HCD24"/>
    <mergeCell ref="GYI24:GYR24"/>
    <mergeCell ref="GYS24:GZB24"/>
    <mergeCell ref="GZC24:GZL24"/>
    <mergeCell ref="GZM24:GZV24"/>
    <mergeCell ref="GZW24:HAF24"/>
    <mergeCell ref="GWK24:GWT24"/>
    <mergeCell ref="GWU24:GXD24"/>
    <mergeCell ref="GXE24:GXN24"/>
    <mergeCell ref="GXO24:GXX24"/>
    <mergeCell ref="GXY24:GYH24"/>
    <mergeCell ref="GUM24:GUV24"/>
    <mergeCell ref="GUW24:GVF24"/>
    <mergeCell ref="GVG24:GVP24"/>
    <mergeCell ref="GVQ24:GVZ24"/>
    <mergeCell ref="GWA24:GWJ24"/>
    <mergeCell ref="GSO24:GSX24"/>
    <mergeCell ref="GSY24:GTH24"/>
    <mergeCell ref="GTI24:GTR24"/>
    <mergeCell ref="GTS24:GUB24"/>
    <mergeCell ref="GUC24:GUL24"/>
    <mergeCell ref="GQQ24:GQZ24"/>
    <mergeCell ref="GRA24:GRJ24"/>
    <mergeCell ref="GRK24:GRT24"/>
    <mergeCell ref="GRU24:GSD24"/>
    <mergeCell ref="GSE24:GSN24"/>
    <mergeCell ref="HPQ24:HPZ24"/>
    <mergeCell ref="HQA24:HQJ24"/>
    <mergeCell ref="HQK24:HQT24"/>
    <mergeCell ref="HQU24:HRD24"/>
    <mergeCell ref="HRE24:HRN24"/>
    <mergeCell ref="HNS24:HOB24"/>
    <mergeCell ref="HOC24:HOL24"/>
    <mergeCell ref="HOM24:HOV24"/>
    <mergeCell ref="HOW24:HPF24"/>
    <mergeCell ref="HPG24:HPP24"/>
    <mergeCell ref="HLU24:HMD24"/>
    <mergeCell ref="HME24:HMN24"/>
    <mergeCell ref="HMO24:HMX24"/>
    <mergeCell ref="HMY24:HNH24"/>
    <mergeCell ref="HNI24:HNR24"/>
    <mergeCell ref="HJW24:HKF24"/>
    <mergeCell ref="HKG24:HKP24"/>
    <mergeCell ref="HKQ24:HKZ24"/>
    <mergeCell ref="HLA24:HLJ24"/>
    <mergeCell ref="HLK24:HLT24"/>
    <mergeCell ref="HHY24:HIH24"/>
    <mergeCell ref="HII24:HIR24"/>
    <mergeCell ref="HIS24:HJB24"/>
    <mergeCell ref="HJC24:HJL24"/>
    <mergeCell ref="HJM24:HJV24"/>
    <mergeCell ref="HGA24:HGJ24"/>
    <mergeCell ref="HGK24:HGT24"/>
    <mergeCell ref="HGU24:HHD24"/>
    <mergeCell ref="HHE24:HHN24"/>
    <mergeCell ref="HHO24:HHX24"/>
    <mergeCell ref="HEC24:HEL24"/>
    <mergeCell ref="HEM24:HEV24"/>
    <mergeCell ref="HEW24:HFF24"/>
    <mergeCell ref="HFG24:HFP24"/>
    <mergeCell ref="HFQ24:HFZ24"/>
    <mergeCell ref="IDC24:IDL24"/>
    <mergeCell ref="IDM24:IDV24"/>
    <mergeCell ref="IDW24:IEF24"/>
    <mergeCell ref="IEG24:IEP24"/>
    <mergeCell ref="IEQ24:IEZ24"/>
    <mergeCell ref="IBE24:IBN24"/>
    <mergeCell ref="IBO24:IBX24"/>
    <mergeCell ref="IBY24:ICH24"/>
    <mergeCell ref="ICI24:ICR24"/>
    <mergeCell ref="ICS24:IDB24"/>
    <mergeCell ref="HZG24:HZP24"/>
    <mergeCell ref="HZQ24:HZZ24"/>
    <mergeCell ref="IAA24:IAJ24"/>
    <mergeCell ref="IAK24:IAT24"/>
    <mergeCell ref="IAU24:IBD24"/>
    <mergeCell ref="HXI24:HXR24"/>
    <mergeCell ref="HXS24:HYB24"/>
    <mergeCell ref="HYC24:HYL24"/>
    <mergeCell ref="HYM24:HYV24"/>
    <mergeCell ref="HYW24:HZF24"/>
    <mergeCell ref="HVK24:HVT24"/>
    <mergeCell ref="HVU24:HWD24"/>
    <mergeCell ref="HWE24:HWN24"/>
    <mergeCell ref="HWO24:HWX24"/>
    <mergeCell ref="HWY24:HXH24"/>
    <mergeCell ref="HTM24:HTV24"/>
    <mergeCell ref="HTW24:HUF24"/>
    <mergeCell ref="HUG24:HUP24"/>
    <mergeCell ref="HUQ24:HUZ24"/>
    <mergeCell ref="HVA24:HVJ24"/>
    <mergeCell ref="HRO24:HRX24"/>
    <mergeCell ref="HRY24:HSH24"/>
    <mergeCell ref="HSI24:HSR24"/>
    <mergeCell ref="HSS24:HTB24"/>
    <mergeCell ref="HTC24:HTL24"/>
    <mergeCell ref="IQO24:IQX24"/>
    <mergeCell ref="IQY24:IRH24"/>
    <mergeCell ref="IRI24:IRR24"/>
    <mergeCell ref="IRS24:ISB24"/>
    <mergeCell ref="ISC24:ISL24"/>
    <mergeCell ref="IOQ24:IOZ24"/>
    <mergeCell ref="IPA24:IPJ24"/>
    <mergeCell ref="IPK24:IPT24"/>
    <mergeCell ref="IPU24:IQD24"/>
    <mergeCell ref="IQE24:IQN24"/>
    <mergeCell ref="IMS24:INB24"/>
    <mergeCell ref="INC24:INL24"/>
    <mergeCell ref="INM24:INV24"/>
    <mergeCell ref="INW24:IOF24"/>
    <mergeCell ref="IOG24:IOP24"/>
    <mergeCell ref="IKU24:ILD24"/>
    <mergeCell ref="ILE24:ILN24"/>
    <mergeCell ref="ILO24:ILX24"/>
    <mergeCell ref="ILY24:IMH24"/>
    <mergeCell ref="IMI24:IMR24"/>
    <mergeCell ref="IIW24:IJF24"/>
    <mergeCell ref="IJG24:IJP24"/>
    <mergeCell ref="IJQ24:IJZ24"/>
    <mergeCell ref="IKA24:IKJ24"/>
    <mergeCell ref="IKK24:IKT24"/>
    <mergeCell ref="IGY24:IHH24"/>
    <mergeCell ref="IHI24:IHR24"/>
    <mergeCell ref="IHS24:IIB24"/>
    <mergeCell ref="IIC24:IIL24"/>
    <mergeCell ref="IIM24:IIV24"/>
    <mergeCell ref="IFA24:IFJ24"/>
    <mergeCell ref="IFK24:IFT24"/>
    <mergeCell ref="IFU24:IGD24"/>
    <mergeCell ref="IGE24:IGN24"/>
    <mergeCell ref="IGO24:IGX24"/>
    <mergeCell ref="JEA24:JEJ24"/>
    <mergeCell ref="JEK24:JET24"/>
    <mergeCell ref="JEU24:JFD24"/>
    <mergeCell ref="JFE24:JFN24"/>
    <mergeCell ref="JFO24:JFX24"/>
    <mergeCell ref="JCC24:JCL24"/>
    <mergeCell ref="JCM24:JCV24"/>
    <mergeCell ref="JCW24:JDF24"/>
    <mergeCell ref="JDG24:JDP24"/>
    <mergeCell ref="JDQ24:JDZ24"/>
    <mergeCell ref="JAE24:JAN24"/>
    <mergeCell ref="JAO24:JAX24"/>
    <mergeCell ref="JAY24:JBH24"/>
    <mergeCell ref="JBI24:JBR24"/>
    <mergeCell ref="JBS24:JCB24"/>
    <mergeCell ref="IYG24:IYP24"/>
    <mergeCell ref="IYQ24:IYZ24"/>
    <mergeCell ref="IZA24:IZJ24"/>
    <mergeCell ref="IZK24:IZT24"/>
    <mergeCell ref="IZU24:JAD24"/>
    <mergeCell ref="IWI24:IWR24"/>
    <mergeCell ref="IWS24:IXB24"/>
    <mergeCell ref="IXC24:IXL24"/>
    <mergeCell ref="IXM24:IXV24"/>
    <mergeCell ref="IXW24:IYF24"/>
    <mergeCell ref="IUK24:IUT24"/>
    <mergeCell ref="IUU24:IVD24"/>
    <mergeCell ref="IVE24:IVN24"/>
    <mergeCell ref="IVO24:IVX24"/>
    <mergeCell ref="IVY24:IWH24"/>
    <mergeCell ref="ISM24:ISV24"/>
    <mergeCell ref="ISW24:ITF24"/>
    <mergeCell ref="ITG24:ITP24"/>
    <mergeCell ref="ITQ24:ITZ24"/>
    <mergeCell ref="IUA24:IUJ24"/>
    <mergeCell ref="JRM24:JRV24"/>
    <mergeCell ref="JRW24:JSF24"/>
    <mergeCell ref="JSG24:JSP24"/>
    <mergeCell ref="JSQ24:JSZ24"/>
    <mergeCell ref="JTA24:JTJ24"/>
    <mergeCell ref="JPO24:JPX24"/>
    <mergeCell ref="JPY24:JQH24"/>
    <mergeCell ref="JQI24:JQR24"/>
    <mergeCell ref="JQS24:JRB24"/>
    <mergeCell ref="JRC24:JRL24"/>
    <mergeCell ref="JNQ24:JNZ24"/>
    <mergeCell ref="JOA24:JOJ24"/>
    <mergeCell ref="JOK24:JOT24"/>
    <mergeCell ref="JOU24:JPD24"/>
    <mergeCell ref="JPE24:JPN24"/>
    <mergeCell ref="JLS24:JMB24"/>
    <mergeCell ref="JMC24:JML24"/>
    <mergeCell ref="JMM24:JMV24"/>
    <mergeCell ref="JMW24:JNF24"/>
    <mergeCell ref="JNG24:JNP24"/>
    <mergeCell ref="JJU24:JKD24"/>
    <mergeCell ref="JKE24:JKN24"/>
    <mergeCell ref="JKO24:JKX24"/>
    <mergeCell ref="JKY24:JLH24"/>
    <mergeCell ref="JLI24:JLR24"/>
    <mergeCell ref="JHW24:JIF24"/>
    <mergeCell ref="JIG24:JIP24"/>
    <mergeCell ref="JIQ24:JIZ24"/>
    <mergeCell ref="JJA24:JJJ24"/>
    <mergeCell ref="JJK24:JJT24"/>
    <mergeCell ref="JFY24:JGH24"/>
    <mergeCell ref="JGI24:JGR24"/>
    <mergeCell ref="JGS24:JHB24"/>
    <mergeCell ref="JHC24:JHL24"/>
    <mergeCell ref="JHM24:JHV24"/>
    <mergeCell ref="KEY24:KFH24"/>
    <mergeCell ref="KFI24:KFR24"/>
    <mergeCell ref="KFS24:KGB24"/>
    <mergeCell ref="KGC24:KGL24"/>
    <mergeCell ref="KGM24:KGV24"/>
    <mergeCell ref="KDA24:KDJ24"/>
    <mergeCell ref="KDK24:KDT24"/>
    <mergeCell ref="KDU24:KED24"/>
    <mergeCell ref="KEE24:KEN24"/>
    <mergeCell ref="KEO24:KEX24"/>
    <mergeCell ref="KBC24:KBL24"/>
    <mergeCell ref="KBM24:KBV24"/>
    <mergeCell ref="KBW24:KCF24"/>
    <mergeCell ref="KCG24:KCP24"/>
    <mergeCell ref="KCQ24:KCZ24"/>
    <mergeCell ref="JZE24:JZN24"/>
    <mergeCell ref="JZO24:JZX24"/>
    <mergeCell ref="JZY24:KAH24"/>
    <mergeCell ref="KAI24:KAR24"/>
    <mergeCell ref="KAS24:KBB24"/>
    <mergeCell ref="JXG24:JXP24"/>
    <mergeCell ref="JXQ24:JXZ24"/>
    <mergeCell ref="JYA24:JYJ24"/>
    <mergeCell ref="JYK24:JYT24"/>
    <mergeCell ref="JYU24:JZD24"/>
    <mergeCell ref="JVI24:JVR24"/>
    <mergeCell ref="JVS24:JWB24"/>
    <mergeCell ref="JWC24:JWL24"/>
    <mergeCell ref="JWM24:JWV24"/>
    <mergeCell ref="JWW24:JXF24"/>
    <mergeCell ref="JTK24:JTT24"/>
    <mergeCell ref="JTU24:JUD24"/>
    <mergeCell ref="JUE24:JUN24"/>
    <mergeCell ref="JUO24:JUX24"/>
    <mergeCell ref="JUY24:JVH24"/>
    <mergeCell ref="KSK24:KST24"/>
    <mergeCell ref="KSU24:KTD24"/>
    <mergeCell ref="KTE24:KTN24"/>
    <mergeCell ref="KTO24:KTX24"/>
    <mergeCell ref="KTY24:KUH24"/>
    <mergeCell ref="KQM24:KQV24"/>
    <mergeCell ref="KQW24:KRF24"/>
    <mergeCell ref="KRG24:KRP24"/>
    <mergeCell ref="KRQ24:KRZ24"/>
    <mergeCell ref="KSA24:KSJ24"/>
    <mergeCell ref="KOO24:KOX24"/>
    <mergeCell ref="KOY24:KPH24"/>
    <mergeCell ref="KPI24:KPR24"/>
    <mergeCell ref="KPS24:KQB24"/>
    <mergeCell ref="KQC24:KQL24"/>
    <mergeCell ref="KMQ24:KMZ24"/>
    <mergeCell ref="KNA24:KNJ24"/>
    <mergeCell ref="KNK24:KNT24"/>
    <mergeCell ref="KNU24:KOD24"/>
    <mergeCell ref="KOE24:KON24"/>
    <mergeCell ref="KKS24:KLB24"/>
    <mergeCell ref="KLC24:KLL24"/>
    <mergeCell ref="KLM24:KLV24"/>
    <mergeCell ref="KLW24:KMF24"/>
    <mergeCell ref="KMG24:KMP24"/>
    <mergeCell ref="KIU24:KJD24"/>
    <mergeCell ref="KJE24:KJN24"/>
    <mergeCell ref="KJO24:KJX24"/>
    <mergeCell ref="KJY24:KKH24"/>
    <mergeCell ref="KKI24:KKR24"/>
    <mergeCell ref="KGW24:KHF24"/>
    <mergeCell ref="KHG24:KHP24"/>
    <mergeCell ref="KHQ24:KHZ24"/>
    <mergeCell ref="KIA24:KIJ24"/>
    <mergeCell ref="KIK24:KIT24"/>
    <mergeCell ref="LFW24:LGF24"/>
    <mergeCell ref="LGG24:LGP24"/>
    <mergeCell ref="LGQ24:LGZ24"/>
    <mergeCell ref="LHA24:LHJ24"/>
    <mergeCell ref="LHK24:LHT24"/>
    <mergeCell ref="LDY24:LEH24"/>
    <mergeCell ref="LEI24:LER24"/>
    <mergeCell ref="LES24:LFB24"/>
    <mergeCell ref="LFC24:LFL24"/>
    <mergeCell ref="LFM24:LFV24"/>
    <mergeCell ref="LCA24:LCJ24"/>
    <mergeCell ref="LCK24:LCT24"/>
    <mergeCell ref="LCU24:LDD24"/>
    <mergeCell ref="LDE24:LDN24"/>
    <mergeCell ref="LDO24:LDX24"/>
    <mergeCell ref="LAC24:LAL24"/>
    <mergeCell ref="LAM24:LAV24"/>
    <mergeCell ref="LAW24:LBF24"/>
    <mergeCell ref="LBG24:LBP24"/>
    <mergeCell ref="LBQ24:LBZ24"/>
    <mergeCell ref="KYE24:KYN24"/>
    <mergeCell ref="KYO24:KYX24"/>
    <mergeCell ref="KYY24:KZH24"/>
    <mergeCell ref="KZI24:KZR24"/>
    <mergeCell ref="KZS24:LAB24"/>
    <mergeCell ref="KWG24:KWP24"/>
    <mergeCell ref="KWQ24:KWZ24"/>
    <mergeCell ref="KXA24:KXJ24"/>
    <mergeCell ref="KXK24:KXT24"/>
    <mergeCell ref="KXU24:KYD24"/>
    <mergeCell ref="KUI24:KUR24"/>
    <mergeCell ref="KUS24:KVB24"/>
    <mergeCell ref="KVC24:KVL24"/>
    <mergeCell ref="KVM24:KVV24"/>
    <mergeCell ref="KVW24:KWF24"/>
    <mergeCell ref="LTI24:LTR24"/>
    <mergeCell ref="LTS24:LUB24"/>
    <mergeCell ref="LUC24:LUL24"/>
    <mergeCell ref="LUM24:LUV24"/>
    <mergeCell ref="LUW24:LVF24"/>
    <mergeCell ref="LRK24:LRT24"/>
    <mergeCell ref="LRU24:LSD24"/>
    <mergeCell ref="LSE24:LSN24"/>
    <mergeCell ref="LSO24:LSX24"/>
    <mergeCell ref="LSY24:LTH24"/>
    <mergeCell ref="LPM24:LPV24"/>
    <mergeCell ref="LPW24:LQF24"/>
    <mergeCell ref="LQG24:LQP24"/>
    <mergeCell ref="LQQ24:LQZ24"/>
    <mergeCell ref="LRA24:LRJ24"/>
    <mergeCell ref="LNO24:LNX24"/>
    <mergeCell ref="LNY24:LOH24"/>
    <mergeCell ref="LOI24:LOR24"/>
    <mergeCell ref="LOS24:LPB24"/>
    <mergeCell ref="LPC24:LPL24"/>
    <mergeCell ref="LLQ24:LLZ24"/>
    <mergeCell ref="LMA24:LMJ24"/>
    <mergeCell ref="LMK24:LMT24"/>
    <mergeCell ref="LMU24:LND24"/>
    <mergeCell ref="LNE24:LNN24"/>
    <mergeCell ref="LJS24:LKB24"/>
    <mergeCell ref="LKC24:LKL24"/>
    <mergeCell ref="LKM24:LKV24"/>
    <mergeCell ref="LKW24:LLF24"/>
    <mergeCell ref="LLG24:LLP24"/>
    <mergeCell ref="LHU24:LID24"/>
    <mergeCell ref="LIE24:LIN24"/>
    <mergeCell ref="LIO24:LIX24"/>
    <mergeCell ref="LIY24:LJH24"/>
    <mergeCell ref="LJI24:LJR24"/>
    <mergeCell ref="MGU24:MHD24"/>
    <mergeCell ref="MHE24:MHN24"/>
    <mergeCell ref="MHO24:MHX24"/>
    <mergeCell ref="MHY24:MIH24"/>
    <mergeCell ref="MII24:MIR24"/>
    <mergeCell ref="MEW24:MFF24"/>
    <mergeCell ref="MFG24:MFP24"/>
    <mergeCell ref="MFQ24:MFZ24"/>
    <mergeCell ref="MGA24:MGJ24"/>
    <mergeCell ref="MGK24:MGT24"/>
    <mergeCell ref="MCY24:MDH24"/>
    <mergeCell ref="MDI24:MDR24"/>
    <mergeCell ref="MDS24:MEB24"/>
    <mergeCell ref="MEC24:MEL24"/>
    <mergeCell ref="MEM24:MEV24"/>
    <mergeCell ref="MBA24:MBJ24"/>
    <mergeCell ref="MBK24:MBT24"/>
    <mergeCell ref="MBU24:MCD24"/>
    <mergeCell ref="MCE24:MCN24"/>
    <mergeCell ref="MCO24:MCX24"/>
    <mergeCell ref="LZC24:LZL24"/>
    <mergeCell ref="LZM24:LZV24"/>
    <mergeCell ref="LZW24:MAF24"/>
    <mergeCell ref="MAG24:MAP24"/>
    <mergeCell ref="MAQ24:MAZ24"/>
    <mergeCell ref="LXE24:LXN24"/>
    <mergeCell ref="LXO24:LXX24"/>
    <mergeCell ref="LXY24:LYH24"/>
    <mergeCell ref="LYI24:LYR24"/>
    <mergeCell ref="LYS24:LZB24"/>
    <mergeCell ref="LVG24:LVP24"/>
    <mergeCell ref="LVQ24:LVZ24"/>
    <mergeCell ref="LWA24:LWJ24"/>
    <mergeCell ref="LWK24:LWT24"/>
    <mergeCell ref="LWU24:LXD24"/>
    <mergeCell ref="MUG24:MUP24"/>
    <mergeCell ref="MUQ24:MUZ24"/>
    <mergeCell ref="MVA24:MVJ24"/>
    <mergeCell ref="MVK24:MVT24"/>
    <mergeCell ref="MVU24:MWD24"/>
    <mergeCell ref="MSI24:MSR24"/>
    <mergeCell ref="MSS24:MTB24"/>
    <mergeCell ref="MTC24:MTL24"/>
    <mergeCell ref="MTM24:MTV24"/>
    <mergeCell ref="MTW24:MUF24"/>
    <mergeCell ref="MQK24:MQT24"/>
    <mergeCell ref="MQU24:MRD24"/>
    <mergeCell ref="MRE24:MRN24"/>
    <mergeCell ref="MRO24:MRX24"/>
    <mergeCell ref="MRY24:MSH24"/>
    <mergeCell ref="MOM24:MOV24"/>
    <mergeCell ref="MOW24:MPF24"/>
    <mergeCell ref="MPG24:MPP24"/>
    <mergeCell ref="MPQ24:MPZ24"/>
    <mergeCell ref="MQA24:MQJ24"/>
    <mergeCell ref="MMO24:MMX24"/>
    <mergeCell ref="MMY24:MNH24"/>
    <mergeCell ref="MNI24:MNR24"/>
    <mergeCell ref="MNS24:MOB24"/>
    <mergeCell ref="MOC24:MOL24"/>
    <mergeCell ref="MKQ24:MKZ24"/>
    <mergeCell ref="MLA24:MLJ24"/>
    <mergeCell ref="MLK24:MLT24"/>
    <mergeCell ref="MLU24:MMD24"/>
    <mergeCell ref="MME24:MMN24"/>
    <mergeCell ref="MIS24:MJB24"/>
    <mergeCell ref="MJC24:MJL24"/>
    <mergeCell ref="MJM24:MJV24"/>
    <mergeCell ref="MJW24:MKF24"/>
    <mergeCell ref="MKG24:MKP24"/>
    <mergeCell ref="NHS24:NIB24"/>
    <mergeCell ref="NIC24:NIL24"/>
    <mergeCell ref="NIM24:NIV24"/>
    <mergeCell ref="NIW24:NJF24"/>
    <mergeCell ref="NJG24:NJP24"/>
    <mergeCell ref="NFU24:NGD24"/>
    <mergeCell ref="NGE24:NGN24"/>
    <mergeCell ref="NGO24:NGX24"/>
    <mergeCell ref="NGY24:NHH24"/>
    <mergeCell ref="NHI24:NHR24"/>
    <mergeCell ref="NDW24:NEF24"/>
    <mergeCell ref="NEG24:NEP24"/>
    <mergeCell ref="NEQ24:NEZ24"/>
    <mergeCell ref="NFA24:NFJ24"/>
    <mergeCell ref="NFK24:NFT24"/>
    <mergeCell ref="NBY24:NCH24"/>
    <mergeCell ref="NCI24:NCR24"/>
    <mergeCell ref="NCS24:NDB24"/>
    <mergeCell ref="NDC24:NDL24"/>
    <mergeCell ref="NDM24:NDV24"/>
    <mergeCell ref="NAA24:NAJ24"/>
    <mergeCell ref="NAK24:NAT24"/>
    <mergeCell ref="NAU24:NBD24"/>
    <mergeCell ref="NBE24:NBN24"/>
    <mergeCell ref="NBO24:NBX24"/>
    <mergeCell ref="MYC24:MYL24"/>
    <mergeCell ref="MYM24:MYV24"/>
    <mergeCell ref="MYW24:MZF24"/>
    <mergeCell ref="MZG24:MZP24"/>
    <mergeCell ref="MZQ24:MZZ24"/>
    <mergeCell ref="MWE24:MWN24"/>
    <mergeCell ref="MWO24:MWX24"/>
    <mergeCell ref="MWY24:MXH24"/>
    <mergeCell ref="MXI24:MXR24"/>
    <mergeCell ref="MXS24:MYB24"/>
    <mergeCell ref="NVE24:NVN24"/>
    <mergeCell ref="NVO24:NVX24"/>
    <mergeCell ref="NVY24:NWH24"/>
    <mergeCell ref="NWI24:NWR24"/>
    <mergeCell ref="NWS24:NXB24"/>
    <mergeCell ref="NTG24:NTP24"/>
    <mergeCell ref="NTQ24:NTZ24"/>
    <mergeCell ref="NUA24:NUJ24"/>
    <mergeCell ref="NUK24:NUT24"/>
    <mergeCell ref="NUU24:NVD24"/>
    <mergeCell ref="NRI24:NRR24"/>
    <mergeCell ref="NRS24:NSB24"/>
    <mergeCell ref="NSC24:NSL24"/>
    <mergeCell ref="NSM24:NSV24"/>
    <mergeCell ref="NSW24:NTF24"/>
    <mergeCell ref="NPK24:NPT24"/>
    <mergeCell ref="NPU24:NQD24"/>
    <mergeCell ref="NQE24:NQN24"/>
    <mergeCell ref="NQO24:NQX24"/>
    <mergeCell ref="NQY24:NRH24"/>
    <mergeCell ref="NNM24:NNV24"/>
    <mergeCell ref="NNW24:NOF24"/>
    <mergeCell ref="NOG24:NOP24"/>
    <mergeCell ref="NOQ24:NOZ24"/>
    <mergeCell ref="NPA24:NPJ24"/>
    <mergeCell ref="NLO24:NLX24"/>
    <mergeCell ref="NLY24:NMH24"/>
    <mergeCell ref="NMI24:NMR24"/>
    <mergeCell ref="NMS24:NNB24"/>
    <mergeCell ref="NNC24:NNL24"/>
    <mergeCell ref="NJQ24:NJZ24"/>
    <mergeCell ref="NKA24:NKJ24"/>
    <mergeCell ref="NKK24:NKT24"/>
    <mergeCell ref="NKU24:NLD24"/>
    <mergeCell ref="NLE24:NLN24"/>
    <mergeCell ref="OIQ24:OIZ24"/>
    <mergeCell ref="OJA24:OJJ24"/>
    <mergeCell ref="OJK24:OJT24"/>
    <mergeCell ref="OJU24:OKD24"/>
    <mergeCell ref="OKE24:OKN24"/>
    <mergeCell ref="OGS24:OHB24"/>
    <mergeCell ref="OHC24:OHL24"/>
    <mergeCell ref="OHM24:OHV24"/>
    <mergeCell ref="OHW24:OIF24"/>
    <mergeCell ref="OIG24:OIP24"/>
    <mergeCell ref="OEU24:OFD24"/>
    <mergeCell ref="OFE24:OFN24"/>
    <mergeCell ref="OFO24:OFX24"/>
    <mergeCell ref="OFY24:OGH24"/>
    <mergeCell ref="OGI24:OGR24"/>
    <mergeCell ref="OCW24:ODF24"/>
    <mergeCell ref="ODG24:ODP24"/>
    <mergeCell ref="ODQ24:ODZ24"/>
    <mergeCell ref="OEA24:OEJ24"/>
    <mergeCell ref="OEK24:OET24"/>
    <mergeCell ref="OAY24:OBH24"/>
    <mergeCell ref="OBI24:OBR24"/>
    <mergeCell ref="OBS24:OCB24"/>
    <mergeCell ref="OCC24:OCL24"/>
    <mergeCell ref="OCM24:OCV24"/>
    <mergeCell ref="NZA24:NZJ24"/>
    <mergeCell ref="NZK24:NZT24"/>
    <mergeCell ref="NZU24:OAD24"/>
    <mergeCell ref="OAE24:OAN24"/>
    <mergeCell ref="OAO24:OAX24"/>
    <mergeCell ref="NXC24:NXL24"/>
    <mergeCell ref="NXM24:NXV24"/>
    <mergeCell ref="NXW24:NYF24"/>
    <mergeCell ref="NYG24:NYP24"/>
    <mergeCell ref="NYQ24:NYZ24"/>
    <mergeCell ref="OWC24:OWL24"/>
    <mergeCell ref="OWM24:OWV24"/>
    <mergeCell ref="OWW24:OXF24"/>
    <mergeCell ref="OXG24:OXP24"/>
    <mergeCell ref="OXQ24:OXZ24"/>
    <mergeCell ref="OUE24:OUN24"/>
    <mergeCell ref="OUO24:OUX24"/>
    <mergeCell ref="OUY24:OVH24"/>
    <mergeCell ref="OVI24:OVR24"/>
    <mergeCell ref="OVS24:OWB24"/>
    <mergeCell ref="OSG24:OSP24"/>
    <mergeCell ref="OSQ24:OSZ24"/>
    <mergeCell ref="OTA24:OTJ24"/>
    <mergeCell ref="OTK24:OTT24"/>
    <mergeCell ref="OTU24:OUD24"/>
    <mergeCell ref="OQI24:OQR24"/>
    <mergeCell ref="OQS24:ORB24"/>
    <mergeCell ref="ORC24:ORL24"/>
    <mergeCell ref="ORM24:ORV24"/>
    <mergeCell ref="ORW24:OSF24"/>
    <mergeCell ref="OOK24:OOT24"/>
    <mergeCell ref="OOU24:OPD24"/>
    <mergeCell ref="OPE24:OPN24"/>
    <mergeCell ref="OPO24:OPX24"/>
    <mergeCell ref="OPY24:OQH24"/>
    <mergeCell ref="OMM24:OMV24"/>
    <mergeCell ref="OMW24:ONF24"/>
    <mergeCell ref="ONG24:ONP24"/>
    <mergeCell ref="ONQ24:ONZ24"/>
    <mergeCell ref="OOA24:OOJ24"/>
    <mergeCell ref="OKO24:OKX24"/>
    <mergeCell ref="OKY24:OLH24"/>
    <mergeCell ref="OLI24:OLR24"/>
    <mergeCell ref="OLS24:OMB24"/>
    <mergeCell ref="OMC24:OML24"/>
    <mergeCell ref="PJO24:PJX24"/>
    <mergeCell ref="PJY24:PKH24"/>
    <mergeCell ref="PKI24:PKR24"/>
    <mergeCell ref="PKS24:PLB24"/>
    <mergeCell ref="PLC24:PLL24"/>
    <mergeCell ref="PHQ24:PHZ24"/>
    <mergeCell ref="PIA24:PIJ24"/>
    <mergeCell ref="PIK24:PIT24"/>
    <mergeCell ref="PIU24:PJD24"/>
    <mergeCell ref="PJE24:PJN24"/>
    <mergeCell ref="PFS24:PGB24"/>
    <mergeCell ref="PGC24:PGL24"/>
    <mergeCell ref="PGM24:PGV24"/>
    <mergeCell ref="PGW24:PHF24"/>
    <mergeCell ref="PHG24:PHP24"/>
    <mergeCell ref="PDU24:PED24"/>
    <mergeCell ref="PEE24:PEN24"/>
    <mergeCell ref="PEO24:PEX24"/>
    <mergeCell ref="PEY24:PFH24"/>
    <mergeCell ref="PFI24:PFR24"/>
    <mergeCell ref="PBW24:PCF24"/>
    <mergeCell ref="PCG24:PCP24"/>
    <mergeCell ref="PCQ24:PCZ24"/>
    <mergeCell ref="PDA24:PDJ24"/>
    <mergeCell ref="PDK24:PDT24"/>
    <mergeCell ref="OZY24:PAH24"/>
    <mergeCell ref="PAI24:PAR24"/>
    <mergeCell ref="PAS24:PBB24"/>
    <mergeCell ref="PBC24:PBL24"/>
    <mergeCell ref="PBM24:PBV24"/>
    <mergeCell ref="OYA24:OYJ24"/>
    <mergeCell ref="OYK24:OYT24"/>
    <mergeCell ref="OYU24:OZD24"/>
    <mergeCell ref="OZE24:OZN24"/>
    <mergeCell ref="OZO24:OZX24"/>
    <mergeCell ref="PXA24:PXJ24"/>
    <mergeCell ref="PXK24:PXT24"/>
    <mergeCell ref="PXU24:PYD24"/>
    <mergeCell ref="PYE24:PYN24"/>
    <mergeCell ref="PYO24:PYX24"/>
    <mergeCell ref="PVC24:PVL24"/>
    <mergeCell ref="PVM24:PVV24"/>
    <mergeCell ref="PVW24:PWF24"/>
    <mergeCell ref="PWG24:PWP24"/>
    <mergeCell ref="PWQ24:PWZ24"/>
    <mergeCell ref="PTE24:PTN24"/>
    <mergeCell ref="PTO24:PTX24"/>
    <mergeCell ref="PTY24:PUH24"/>
    <mergeCell ref="PUI24:PUR24"/>
    <mergeCell ref="PUS24:PVB24"/>
    <mergeCell ref="PRG24:PRP24"/>
    <mergeCell ref="PRQ24:PRZ24"/>
    <mergeCell ref="PSA24:PSJ24"/>
    <mergeCell ref="PSK24:PST24"/>
    <mergeCell ref="PSU24:PTD24"/>
    <mergeCell ref="PPI24:PPR24"/>
    <mergeCell ref="PPS24:PQB24"/>
    <mergeCell ref="PQC24:PQL24"/>
    <mergeCell ref="PQM24:PQV24"/>
    <mergeCell ref="PQW24:PRF24"/>
    <mergeCell ref="PNK24:PNT24"/>
    <mergeCell ref="PNU24:POD24"/>
    <mergeCell ref="POE24:PON24"/>
    <mergeCell ref="POO24:POX24"/>
    <mergeCell ref="POY24:PPH24"/>
    <mergeCell ref="PLM24:PLV24"/>
    <mergeCell ref="PLW24:PMF24"/>
    <mergeCell ref="PMG24:PMP24"/>
    <mergeCell ref="PMQ24:PMZ24"/>
    <mergeCell ref="PNA24:PNJ24"/>
    <mergeCell ref="QKM24:QKV24"/>
    <mergeCell ref="QKW24:QLF24"/>
    <mergeCell ref="QLG24:QLP24"/>
    <mergeCell ref="QLQ24:QLZ24"/>
    <mergeCell ref="QMA24:QMJ24"/>
    <mergeCell ref="QIO24:QIX24"/>
    <mergeCell ref="QIY24:QJH24"/>
    <mergeCell ref="QJI24:QJR24"/>
    <mergeCell ref="QJS24:QKB24"/>
    <mergeCell ref="QKC24:QKL24"/>
    <mergeCell ref="QGQ24:QGZ24"/>
    <mergeCell ref="QHA24:QHJ24"/>
    <mergeCell ref="QHK24:QHT24"/>
    <mergeCell ref="QHU24:QID24"/>
    <mergeCell ref="QIE24:QIN24"/>
    <mergeCell ref="QES24:QFB24"/>
    <mergeCell ref="QFC24:QFL24"/>
    <mergeCell ref="QFM24:QFV24"/>
    <mergeCell ref="QFW24:QGF24"/>
    <mergeCell ref="QGG24:QGP24"/>
    <mergeCell ref="QCU24:QDD24"/>
    <mergeCell ref="QDE24:QDN24"/>
    <mergeCell ref="QDO24:QDX24"/>
    <mergeCell ref="QDY24:QEH24"/>
    <mergeCell ref="QEI24:QER24"/>
    <mergeCell ref="QAW24:QBF24"/>
    <mergeCell ref="QBG24:QBP24"/>
    <mergeCell ref="QBQ24:QBZ24"/>
    <mergeCell ref="QCA24:QCJ24"/>
    <mergeCell ref="QCK24:QCT24"/>
    <mergeCell ref="PYY24:PZH24"/>
    <mergeCell ref="PZI24:PZR24"/>
    <mergeCell ref="PZS24:QAB24"/>
    <mergeCell ref="QAC24:QAL24"/>
    <mergeCell ref="QAM24:QAV24"/>
    <mergeCell ref="QXY24:QYH24"/>
    <mergeCell ref="QYI24:QYR24"/>
    <mergeCell ref="QYS24:QZB24"/>
    <mergeCell ref="QZC24:QZL24"/>
    <mergeCell ref="QZM24:QZV24"/>
    <mergeCell ref="QWA24:QWJ24"/>
    <mergeCell ref="QWK24:QWT24"/>
    <mergeCell ref="QWU24:QXD24"/>
    <mergeCell ref="QXE24:QXN24"/>
    <mergeCell ref="QXO24:QXX24"/>
    <mergeCell ref="QUC24:QUL24"/>
    <mergeCell ref="QUM24:QUV24"/>
    <mergeCell ref="QUW24:QVF24"/>
    <mergeCell ref="QVG24:QVP24"/>
    <mergeCell ref="QVQ24:QVZ24"/>
    <mergeCell ref="QSE24:QSN24"/>
    <mergeCell ref="QSO24:QSX24"/>
    <mergeCell ref="QSY24:QTH24"/>
    <mergeCell ref="QTI24:QTR24"/>
    <mergeCell ref="QTS24:QUB24"/>
    <mergeCell ref="QQG24:QQP24"/>
    <mergeCell ref="QQQ24:QQZ24"/>
    <mergeCell ref="QRA24:QRJ24"/>
    <mergeCell ref="QRK24:QRT24"/>
    <mergeCell ref="QRU24:QSD24"/>
    <mergeCell ref="QOI24:QOR24"/>
    <mergeCell ref="QOS24:QPB24"/>
    <mergeCell ref="QPC24:QPL24"/>
    <mergeCell ref="QPM24:QPV24"/>
    <mergeCell ref="QPW24:QQF24"/>
    <mergeCell ref="QMK24:QMT24"/>
    <mergeCell ref="QMU24:QND24"/>
    <mergeCell ref="QNE24:QNN24"/>
    <mergeCell ref="QNO24:QNX24"/>
    <mergeCell ref="QNY24:QOH24"/>
    <mergeCell ref="RLK24:RLT24"/>
    <mergeCell ref="RLU24:RMD24"/>
    <mergeCell ref="RME24:RMN24"/>
    <mergeCell ref="RMO24:RMX24"/>
    <mergeCell ref="RMY24:RNH24"/>
    <mergeCell ref="RJM24:RJV24"/>
    <mergeCell ref="RJW24:RKF24"/>
    <mergeCell ref="RKG24:RKP24"/>
    <mergeCell ref="RKQ24:RKZ24"/>
    <mergeCell ref="RLA24:RLJ24"/>
    <mergeCell ref="RHO24:RHX24"/>
    <mergeCell ref="RHY24:RIH24"/>
    <mergeCell ref="RII24:RIR24"/>
    <mergeCell ref="RIS24:RJB24"/>
    <mergeCell ref="RJC24:RJL24"/>
    <mergeCell ref="RFQ24:RFZ24"/>
    <mergeCell ref="RGA24:RGJ24"/>
    <mergeCell ref="RGK24:RGT24"/>
    <mergeCell ref="RGU24:RHD24"/>
    <mergeCell ref="RHE24:RHN24"/>
    <mergeCell ref="RDS24:REB24"/>
    <mergeCell ref="REC24:REL24"/>
    <mergeCell ref="REM24:REV24"/>
    <mergeCell ref="REW24:RFF24"/>
    <mergeCell ref="RFG24:RFP24"/>
    <mergeCell ref="RBU24:RCD24"/>
    <mergeCell ref="RCE24:RCN24"/>
    <mergeCell ref="RCO24:RCX24"/>
    <mergeCell ref="RCY24:RDH24"/>
    <mergeCell ref="RDI24:RDR24"/>
    <mergeCell ref="QZW24:RAF24"/>
    <mergeCell ref="RAG24:RAP24"/>
    <mergeCell ref="RAQ24:RAZ24"/>
    <mergeCell ref="RBA24:RBJ24"/>
    <mergeCell ref="RBK24:RBT24"/>
    <mergeCell ref="RYW24:RZF24"/>
    <mergeCell ref="RZG24:RZP24"/>
    <mergeCell ref="RZQ24:RZZ24"/>
    <mergeCell ref="SAA24:SAJ24"/>
    <mergeCell ref="SAK24:SAT24"/>
    <mergeCell ref="RWY24:RXH24"/>
    <mergeCell ref="RXI24:RXR24"/>
    <mergeCell ref="RXS24:RYB24"/>
    <mergeCell ref="RYC24:RYL24"/>
    <mergeCell ref="RYM24:RYV24"/>
    <mergeCell ref="RVA24:RVJ24"/>
    <mergeCell ref="RVK24:RVT24"/>
    <mergeCell ref="RVU24:RWD24"/>
    <mergeCell ref="RWE24:RWN24"/>
    <mergeCell ref="RWO24:RWX24"/>
    <mergeCell ref="RTC24:RTL24"/>
    <mergeCell ref="RTM24:RTV24"/>
    <mergeCell ref="RTW24:RUF24"/>
    <mergeCell ref="RUG24:RUP24"/>
    <mergeCell ref="RUQ24:RUZ24"/>
    <mergeCell ref="RRE24:RRN24"/>
    <mergeCell ref="RRO24:RRX24"/>
    <mergeCell ref="RRY24:RSH24"/>
    <mergeCell ref="RSI24:RSR24"/>
    <mergeCell ref="RSS24:RTB24"/>
    <mergeCell ref="RPG24:RPP24"/>
    <mergeCell ref="RPQ24:RPZ24"/>
    <mergeCell ref="RQA24:RQJ24"/>
    <mergeCell ref="RQK24:RQT24"/>
    <mergeCell ref="RQU24:RRD24"/>
    <mergeCell ref="RNI24:RNR24"/>
    <mergeCell ref="RNS24:ROB24"/>
    <mergeCell ref="ROC24:ROL24"/>
    <mergeCell ref="ROM24:ROV24"/>
    <mergeCell ref="ROW24:RPF24"/>
    <mergeCell ref="SMI24:SMR24"/>
    <mergeCell ref="SMS24:SNB24"/>
    <mergeCell ref="SNC24:SNL24"/>
    <mergeCell ref="SNM24:SNV24"/>
    <mergeCell ref="SNW24:SOF24"/>
    <mergeCell ref="SKK24:SKT24"/>
    <mergeCell ref="SKU24:SLD24"/>
    <mergeCell ref="SLE24:SLN24"/>
    <mergeCell ref="SLO24:SLX24"/>
    <mergeCell ref="SLY24:SMH24"/>
    <mergeCell ref="SIM24:SIV24"/>
    <mergeCell ref="SIW24:SJF24"/>
    <mergeCell ref="SJG24:SJP24"/>
    <mergeCell ref="SJQ24:SJZ24"/>
    <mergeCell ref="SKA24:SKJ24"/>
    <mergeCell ref="SGO24:SGX24"/>
    <mergeCell ref="SGY24:SHH24"/>
    <mergeCell ref="SHI24:SHR24"/>
    <mergeCell ref="SHS24:SIB24"/>
    <mergeCell ref="SIC24:SIL24"/>
    <mergeCell ref="SEQ24:SEZ24"/>
    <mergeCell ref="SFA24:SFJ24"/>
    <mergeCell ref="SFK24:SFT24"/>
    <mergeCell ref="SFU24:SGD24"/>
    <mergeCell ref="SGE24:SGN24"/>
    <mergeCell ref="SCS24:SDB24"/>
    <mergeCell ref="SDC24:SDL24"/>
    <mergeCell ref="SDM24:SDV24"/>
    <mergeCell ref="SDW24:SEF24"/>
    <mergeCell ref="SEG24:SEP24"/>
    <mergeCell ref="SAU24:SBD24"/>
    <mergeCell ref="SBE24:SBN24"/>
    <mergeCell ref="SBO24:SBX24"/>
    <mergeCell ref="SBY24:SCH24"/>
    <mergeCell ref="SCI24:SCR24"/>
    <mergeCell ref="SZU24:TAD24"/>
    <mergeCell ref="TAE24:TAN24"/>
    <mergeCell ref="TAO24:TAX24"/>
    <mergeCell ref="TAY24:TBH24"/>
    <mergeCell ref="TBI24:TBR24"/>
    <mergeCell ref="SXW24:SYF24"/>
    <mergeCell ref="SYG24:SYP24"/>
    <mergeCell ref="SYQ24:SYZ24"/>
    <mergeCell ref="SZA24:SZJ24"/>
    <mergeCell ref="SZK24:SZT24"/>
    <mergeCell ref="SVY24:SWH24"/>
    <mergeCell ref="SWI24:SWR24"/>
    <mergeCell ref="SWS24:SXB24"/>
    <mergeCell ref="SXC24:SXL24"/>
    <mergeCell ref="SXM24:SXV24"/>
    <mergeCell ref="SUA24:SUJ24"/>
    <mergeCell ref="SUK24:SUT24"/>
    <mergeCell ref="SUU24:SVD24"/>
    <mergeCell ref="SVE24:SVN24"/>
    <mergeCell ref="SVO24:SVX24"/>
    <mergeCell ref="SSC24:SSL24"/>
    <mergeCell ref="SSM24:SSV24"/>
    <mergeCell ref="SSW24:STF24"/>
    <mergeCell ref="STG24:STP24"/>
    <mergeCell ref="STQ24:STZ24"/>
    <mergeCell ref="SQE24:SQN24"/>
    <mergeCell ref="SQO24:SQX24"/>
    <mergeCell ref="SQY24:SRH24"/>
    <mergeCell ref="SRI24:SRR24"/>
    <mergeCell ref="SRS24:SSB24"/>
    <mergeCell ref="SOG24:SOP24"/>
    <mergeCell ref="SOQ24:SOZ24"/>
    <mergeCell ref="SPA24:SPJ24"/>
    <mergeCell ref="SPK24:SPT24"/>
    <mergeCell ref="SPU24:SQD24"/>
    <mergeCell ref="TNG24:TNP24"/>
    <mergeCell ref="TNQ24:TNZ24"/>
    <mergeCell ref="TOA24:TOJ24"/>
    <mergeCell ref="TOK24:TOT24"/>
    <mergeCell ref="TOU24:TPD24"/>
    <mergeCell ref="TLI24:TLR24"/>
    <mergeCell ref="TLS24:TMB24"/>
    <mergeCell ref="TMC24:TML24"/>
    <mergeCell ref="TMM24:TMV24"/>
    <mergeCell ref="TMW24:TNF24"/>
    <mergeCell ref="TJK24:TJT24"/>
    <mergeCell ref="TJU24:TKD24"/>
    <mergeCell ref="TKE24:TKN24"/>
    <mergeCell ref="TKO24:TKX24"/>
    <mergeCell ref="TKY24:TLH24"/>
    <mergeCell ref="THM24:THV24"/>
    <mergeCell ref="THW24:TIF24"/>
    <mergeCell ref="TIG24:TIP24"/>
    <mergeCell ref="TIQ24:TIZ24"/>
    <mergeCell ref="TJA24:TJJ24"/>
    <mergeCell ref="TFO24:TFX24"/>
    <mergeCell ref="TFY24:TGH24"/>
    <mergeCell ref="TGI24:TGR24"/>
    <mergeCell ref="TGS24:THB24"/>
    <mergeCell ref="THC24:THL24"/>
    <mergeCell ref="TDQ24:TDZ24"/>
    <mergeCell ref="TEA24:TEJ24"/>
    <mergeCell ref="TEK24:TET24"/>
    <mergeCell ref="TEU24:TFD24"/>
    <mergeCell ref="TFE24:TFN24"/>
    <mergeCell ref="TBS24:TCB24"/>
    <mergeCell ref="TCC24:TCL24"/>
    <mergeCell ref="TCM24:TCV24"/>
    <mergeCell ref="TCW24:TDF24"/>
    <mergeCell ref="TDG24:TDP24"/>
    <mergeCell ref="UAS24:UBB24"/>
    <mergeCell ref="UBC24:UBL24"/>
    <mergeCell ref="UBM24:UBV24"/>
    <mergeCell ref="UBW24:UCF24"/>
    <mergeCell ref="UCG24:UCP24"/>
    <mergeCell ref="TYU24:TZD24"/>
    <mergeCell ref="TZE24:TZN24"/>
    <mergeCell ref="TZO24:TZX24"/>
    <mergeCell ref="TZY24:UAH24"/>
    <mergeCell ref="UAI24:UAR24"/>
    <mergeCell ref="TWW24:TXF24"/>
    <mergeCell ref="TXG24:TXP24"/>
    <mergeCell ref="TXQ24:TXZ24"/>
    <mergeCell ref="TYA24:TYJ24"/>
    <mergeCell ref="TYK24:TYT24"/>
    <mergeCell ref="TUY24:TVH24"/>
    <mergeCell ref="TVI24:TVR24"/>
    <mergeCell ref="TVS24:TWB24"/>
    <mergeCell ref="TWC24:TWL24"/>
    <mergeCell ref="TWM24:TWV24"/>
    <mergeCell ref="TTA24:TTJ24"/>
    <mergeCell ref="TTK24:TTT24"/>
    <mergeCell ref="TTU24:TUD24"/>
    <mergeCell ref="TUE24:TUN24"/>
    <mergeCell ref="TUO24:TUX24"/>
    <mergeCell ref="TRC24:TRL24"/>
    <mergeCell ref="TRM24:TRV24"/>
    <mergeCell ref="TRW24:TSF24"/>
    <mergeCell ref="TSG24:TSP24"/>
    <mergeCell ref="TSQ24:TSZ24"/>
    <mergeCell ref="TPE24:TPN24"/>
    <mergeCell ref="TPO24:TPX24"/>
    <mergeCell ref="TPY24:TQH24"/>
    <mergeCell ref="TQI24:TQR24"/>
    <mergeCell ref="TQS24:TRB24"/>
    <mergeCell ref="UOE24:UON24"/>
    <mergeCell ref="UOO24:UOX24"/>
    <mergeCell ref="UOY24:UPH24"/>
    <mergeCell ref="UPI24:UPR24"/>
    <mergeCell ref="UPS24:UQB24"/>
    <mergeCell ref="UMG24:UMP24"/>
    <mergeCell ref="UMQ24:UMZ24"/>
    <mergeCell ref="UNA24:UNJ24"/>
    <mergeCell ref="UNK24:UNT24"/>
    <mergeCell ref="UNU24:UOD24"/>
    <mergeCell ref="UKI24:UKR24"/>
    <mergeCell ref="UKS24:ULB24"/>
    <mergeCell ref="ULC24:ULL24"/>
    <mergeCell ref="ULM24:ULV24"/>
    <mergeCell ref="ULW24:UMF24"/>
    <mergeCell ref="UIK24:UIT24"/>
    <mergeCell ref="UIU24:UJD24"/>
    <mergeCell ref="UJE24:UJN24"/>
    <mergeCell ref="UJO24:UJX24"/>
    <mergeCell ref="UJY24:UKH24"/>
    <mergeCell ref="UGM24:UGV24"/>
    <mergeCell ref="UGW24:UHF24"/>
    <mergeCell ref="UHG24:UHP24"/>
    <mergeCell ref="UHQ24:UHZ24"/>
    <mergeCell ref="UIA24:UIJ24"/>
    <mergeCell ref="UEO24:UEX24"/>
    <mergeCell ref="UEY24:UFH24"/>
    <mergeCell ref="UFI24:UFR24"/>
    <mergeCell ref="UFS24:UGB24"/>
    <mergeCell ref="UGC24:UGL24"/>
    <mergeCell ref="UCQ24:UCZ24"/>
    <mergeCell ref="UDA24:UDJ24"/>
    <mergeCell ref="UDK24:UDT24"/>
    <mergeCell ref="UDU24:UED24"/>
    <mergeCell ref="UEE24:UEN24"/>
    <mergeCell ref="VBQ24:VBZ24"/>
    <mergeCell ref="VCA24:VCJ24"/>
    <mergeCell ref="VCK24:VCT24"/>
    <mergeCell ref="VCU24:VDD24"/>
    <mergeCell ref="VDE24:VDN24"/>
    <mergeCell ref="UZS24:VAB24"/>
    <mergeCell ref="VAC24:VAL24"/>
    <mergeCell ref="VAM24:VAV24"/>
    <mergeCell ref="VAW24:VBF24"/>
    <mergeCell ref="VBG24:VBP24"/>
    <mergeCell ref="UXU24:UYD24"/>
    <mergeCell ref="UYE24:UYN24"/>
    <mergeCell ref="UYO24:UYX24"/>
    <mergeCell ref="UYY24:UZH24"/>
    <mergeCell ref="UZI24:UZR24"/>
    <mergeCell ref="UVW24:UWF24"/>
    <mergeCell ref="UWG24:UWP24"/>
    <mergeCell ref="UWQ24:UWZ24"/>
    <mergeCell ref="UXA24:UXJ24"/>
    <mergeCell ref="UXK24:UXT24"/>
    <mergeCell ref="UTY24:UUH24"/>
    <mergeCell ref="UUI24:UUR24"/>
    <mergeCell ref="UUS24:UVB24"/>
    <mergeCell ref="UVC24:UVL24"/>
    <mergeCell ref="UVM24:UVV24"/>
    <mergeCell ref="USA24:USJ24"/>
    <mergeCell ref="USK24:UST24"/>
    <mergeCell ref="USU24:UTD24"/>
    <mergeCell ref="UTE24:UTN24"/>
    <mergeCell ref="UTO24:UTX24"/>
    <mergeCell ref="UQC24:UQL24"/>
    <mergeCell ref="UQM24:UQV24"/>
    <mergeCell ref="UQW24:URF24"/>
    <mergeCell ref="URG24:URP24"/>
    <mergeCell ref="URQ24:URZ24"/>
    <mergeCell ref="VPC24:VPL24"/>
    <mergeCell ref="VPM24:VPV24"/>
    <mergeCell ref="VPW24:VQF24"/>
    <mergeCell ref="VQG24:VQP24"/>
    <mergeCell ref="VQQ24:VQZ24"/>
    <mergeCell ref="VNE24:VNN24"/>
    <mergeCell ref="VNO24:VNX24"/>
    <mergeCell ref="VNY24:VOH24"/>
    <mergeCell ref="VOI24:VOR24"/>
    <mergeCell ref="VOS24:VPB24"/>
    <mergeCell ref="VLG24:VLP24"/>
    <mergeCell ref="VLQ24:VLZ24"/>
    <mergeCell ref="VMA24:VMJ24"/>
    <mergeCell ref="VMK24:VMT24"/>
    <mergeCell ref="VMU24:VND24"/>
    <mergeCell ref="VJI24:VJR24"/>
    <mergeCell ref="VJS24:VKB24"/>
    <mergeCell ref="VKC24:VKL24"/>
    <mergeCell ref="VKM24:VKV24"/>
    <mergeCell ref="VKW24:VLF24"/>
    <mergeCell ref="VHK24:VHT24"/>
    <mergeCell ref="VHU24:VID24"/>
    <mergeCell ref="VIE24:VIN24"/>
    <mergeCell ref="VIO24:VIX24"/>
    <mergeCell ref="VIY24:VJH24"/>
    <mergeCell ref="VFM24:VFV24"/>
    <mergeCell ref="VFW24:VGF24"/>
    <mergeCell ref="VGG24:VGP24"/>
    <mergeCell ref="VGQ24:VGZ24"/>
    <mergeCell ref="VHA24:VHJ24"/>
    <mergeCell ref="VDO24:VDX24"/>
    <mergeCell ref="VDY24:VEH24"/>
    <mergeCell ref="VEI24:VER24"/>
    <mergeCell ref="VES24:VFB24"/>
    <mergeCell ref="VFC24:VFL24"/>
    <mergeCell ref="WCO24:WCX24"/>
    <mergeCell ref="WCY24:WDH24"/>
    <mergeCell ref="WDI24:WDR24"/>
    <mergeCell ref="WDS24:WEB24"/>
    <mergeCell ref="WEC24:WEL24"/>
    <mergeCell ref="WAQ24:WAZ24"/>
    <mergeCell ref="WBA24:WBJ24"/>
    <mergeCell ref="WBK24:WBT24"/>
    <mergeCell ref="WBU24:WCD24"/>
    <mergeCell ref="WCE24:WCN24"/>
    <mergeCell ref="VYS24:VZB24"/>
    <mergeCell ref="VZC24:VZL24"/>
    <mergeCell ref="VZM24:VZV24"/>
    <mergeCell ref="VZW24:WAF24"/>
    <mergeCell ref="WAG24:WAP24"/>
    <mergeCell ref="VWU24:VXD24"/>
    <mergeCell ref="VXE24:VXN24"/>
    <mergeCell ref="VXO24:VXX24"/>
    <mergeCell ref="VXY24:VYH24"/>
    <mergeCell ref="VYI24:VYR24"/>
    <mergeCell ref="VUW24:VVF24"/>
    <mergeCell ref="VVG24:VVP24"/>
    <mergeCell ref="VVQ24:VVZ24"/>
    <mergeCell ref="VWA24:VWJ24"/>
    <mergeCell ref="VWK24:VWT24"/>
    <mergeCell ref="VSY24:VTH24"/>
    <mergeCell ref="VTI24:VTR24"/>
    <mergeCell ref="VTS24:VUB24"/>
    <mergeCell ref="VUC24:VUL24"/>
    <mergeCell ref="VUM24:VUV24"/>
    <mergeCell ref="VRA24:VRJ24"/>
    <mergeCell ref="VRK24:VRT24"/>
    <mergeCell ref="VRU24:VSD24"/>
    <mergeCell ref="VSE24:VSN24"/>
    <mergeCell ref="VSO24:VSX24"/>
    <mergeCell ref="WQA24:WQJ24"/>
    <mergeCell ref="WQK24:WQT24"/>
    <mergeCell ref="WQU24:WRD24"/>
    <mergeCell ref="WRE24:WRN24"/>
    <mergeCell ref="WRO24:WRX24"/>
    <mergeCell ref="WOC24:WOL24"/>
    <mergeCell ref="WOM24:WOV24"/>
    <mergeCell ref="WOW24:WPF24"/>
    <mergeCell ref="WPG24:WPP24"/>
    <mergeCell ref="WPQ24:WPZ24"/>
    <mergeCell ref="WME24:WMN24"/>
    <mergeCell ref="WMO24:WMX24"/>
    <mergeCell ref="WMY24:WNH24"/>
    <mergeCell ref="WNI24:WNR24"/>
    <mergeCell ref="WNS24:WOB24"/>
    <mergeCell ref="WKG24:WKP24"/>
    <mergeCell ref="WKQ24:WKZ24"/>
    <mergeCell ref="WLA24:WLJ24"/>
    <mergeCell ref="WLK24:WLT24"/>
    <mergeCell ref="WLU24:WMD24"/>
    <mergeCell ref="WII24:WIR24"/>
    <mergeCell ref="WIS24:WJB24"/>
    <mergeCell ref="WJC24:WJL24"/>
    <mergeCell ref="WJM24:WJV24"/>
    <mergeCell ref="WJW24:WKF24"/>
    <mergeCell ref="WGK24:WGT24"/>
    <mergeCell ref="WGU24:WHD24"/>
    <mergeCell ref="WHE24:WHN24"/>
    <mergeCell ref="WHO24:WHX24"/>
    <mergeCell ref="WHY24:WIH24"/>
    <mergeCell ref="WEM24:WEV24"/>
    <mergeCell ref="WEW24:WFF24"/>
    <mergeCell ref="WFG24:WFP24"/>
    <mergeCell ref="WFQ24:WFZ24"/>
    <mergeCell ref="WGA24:WGJ24"/>
    <mergeCell ref="XDM24:XDV24"/>
    <mergeCell ref="XDW24:XEF24"/>
    <mergeCell ref="XEG24:XEP24"/>
    <mergeCell ref="XEQ24:XEZ24"/>
    <mergeCell ref="XFA24:XFD24"/>
    <mergeCell ref="XBO24:XBX24"/>
    <mergeCell ref="XBY24:XCH24"/>
    <mergeCell ref="XCI24:XCR24"/>
    <mergeCell ref="XCS24:XDB24"/>
    <mergeCell ref="XDC24:XDL24"/>
    <mergeCell ref="WZQ24:WZZ24"/>
    <mergeCell ref="XAA24:XAJ24"/>
    <mergeCell ref="XAK24:XAT24"/>
    <mergeCell ref="XAU24:XBD24"/>
    <mergeCell ref="XBE24:XBN24"/>
    <mergeCell ref="WXS24:WYB24"/>
    <mergeCell ref="WYC24:WYL24"/>
    <mergeCell ref="WYM24:WYV24"/>
    <mergeCell ref="WYW24:WZF24"/>
    <mergeCell ref="WZG24:WZP24"/>
    <mergeCell ref="WVU24:WWD24"/>
    <mergeCell ref="WWE24:WWN24"/>
    <mergeCell ref="WWO24:WWX24"/>
    <mergeCell ref="WWY24:WXH24"/>
    <mergeCell ref="WXI24:WXR24"/>
    <mergeCell ref="WTW24:WUF24"/>
    <mergeCell ref="WUG24:WUP24"/>
    <mergeCell ref="WUQ24:WUZ24"/>
    <mergeCell ref="WVA24:WVJ24"/>
    <mergeCell ref="WVK24:WVT24"/>
    <mergeCell ref="WRY24:WSH24"/>
    <mergeCell ref="WSI24:WSR24"/>
    <mergeCell ref="WSS24:WTB24"/>
    <mergeCell ref="WTC24:WTL24"/>
    <mergeCell ref="WTM24:WTV24"/>
  </mergeCells>
  <phoneticPr fontId="5" type="noConversion"/>
  <hyperlinks>
    <hyperlink ref="A4" location="指标相关性汇总!A1" display="面板-总览"/>
    <hyperlink ref="A5" location="'12m-3m NDF'!A1" display="面板-景气指数"/>
    <hyperlink ref="A6" location="'Shibor-Hibor'!A1" display="面板-细分环节景气分位数"/>
    <hyperlink ref="A8" location="A股换手率!A1" display="附录-指标体系"/>
    <hyperlink ref="A9" location="'美债10年期 &amp; AH溢价波动率'!A1" display="附录-数据来源"/>
    <hyperlink ref="A7" location="'美债10年期 &amp; AH溢价波动率'!A1" display="面板-细分环节景气指标"/>
    <hyperlink ref="A4:J4" location="'面板-总览'!A1" display="面板-总览"/>
    <hyperlink ref="A5:J5" location="'面板-景气指数'!A1" display="面板-景气指数"/>
    <hyperlink ref="A6:J6" location="'面板-分位数'!A1" display="面板-细分环节景气分位数"/>
    <hyperlink ref="A12" location="'锂电-同步'!A1" display="锂电-领先"/>
    <hyperlink ref="A13" location="'光伏-同步'!A1" display="光伏-领先"/>
    <hyperlink ref="A14" location="'风电-同步'!A1" display="风电-领先"/>
    <hyperlink ref="A15" location="'半导体-同步'!A1" display="半导体-领先"/>
    <hyperlink ref="A12:H12" location="'锂电-领先'!A1" display="锂电-领先"/>
    <hyperlink ref="A14:H14" location="'风电-领先'!A1" display="风电-领先"/>
    <hyperlink ref="A13:H13" location="'光伏-领先'!A1" display="光伏-领先"/>
    <hyperlink ref="A9:J9" location="'附录-数据来源'!A1" display="附录-数据来源"/>
    <hyperlink ref="A8:J8" location="'附录-指标体系'!A1" display="附录-指标体系"/>
    <hyperlink ref="A7:J7" location="'面板-MA'!A1" display="面板-细分环节景气指标"/>
    <hyperlink ref="A15:J15" location="'储能-领先'!A1" display="半导体-领先"/>
    <hyperlink ref="A14:J14" location="'风电-领先 '!A1" display="风电-领先"/>
    <hyperlink ref="A12:J12" location="'锂电-领先'!A1" display="锂电-领先"/>
    <hyperlink ref="A13:J13" location="'光伏-领先'!A1" display="光伏-领先"/>
    <hyperlink ref="D12:H15" location="'数字基建-领先'!A1" display="'数字基建-领先'!A1"/>
    <hyperlink ref="A16:J16" location="'半导体-领先 '!A1" display="半导体-领先"/>
    <hyperlink ref="A17:J17" location="'数字基建-领先'!A1" display="数字基建-领先"/>
    <hyperlink ref="A18:J18" location="'元宇宙-领先'!A1" display="元宇宙-领先"/>
    <hyperlink ref="A20:J20" location="'机器人-领先'!A1" display="机器人-领先"/>
    <hyperlink ref="A19:J19" location="'物联网-领先 '!A1" display="物联网-领先"/>
    <hyperlink ref="A21:J21" location="'机床-领先'!A1" display="机床-领先"/>
    <hyperlink ref="A22:J22" location="'航空装备-领先'!A1" display="航空装备-领先"/>
    <hyperlink ref="A23:J23" location="'智能汽车-领先'!A1" display="智能汽车-领先"/>
    <hyperlink ref="A24:J24" location="'CXO-领先'!A1" display="CXO-领先"/>
    <hyperlink ref="A3:J3" location="组合回测!A1" display="组合回测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3778"/>
  </sheetPr>
  <dimension ref="A1:AB37"/>
  <sheetViews>
    <sheetView showGridLines="0" workbookViewId="0">
      <selection activeCell="G27" sqref="G27"/>
    </sheetView>
  </sheetViews>
  <sheetFormatPr defaultColWidth="9" defaultRowHeight="12.75" x14ac:dyDescent="0.15"/>
  <cols>
    <col min="1" max="1" width="12.42578125" style="270" bestFit="1" customWidth="1"/>
    <col min="2" max="2" width="30.85546875" style="270" bestFit="1" customWidth="1"/>
    <col min="3" max="11" width="8.7109375" style="270" customWidth="1"/>
    <col min="12" max="12" width="10.42578125" style="270" bestFit="1" customWidth="1"/>
    <col min="13" max="13" width="8.7109375" style="270" customWidth="1"/>
    <col min="14" max="14" width="7.28515625" style="270" customWidth="1"/>
    <col min="15" max="16" width="15.7109375" style="270" customWidth="1"/>
    <col min="17" max="26" width="8.28515625" style="270" customWidth="1"/>
    <col min="27" max="27" width="10.28515625" style="270" bestFit="1" customWidth="1"/>
    <col min="28" max="28" width="8.28515625" style="270" customWidth="1"/>
    <col min="29" max="16384" width="9" style="270"/>
  </cols>
  <sheetData>
    <row r="1" spans="1:28" x14ac:dyDescent="0.15">
      <c r="C1" s="387"/>
      <c r="L1" s="270" t="s">
        <v>1021</v>
      </c>
    </row>
    <row r="2" spans="1:28" ht="18" customHeight="1" x14ac:dyDescent="0.15">
      <c r="C2" s="388">
        <v>44562</v>
      </c>
      <c r="D2" s="388">
        <v>44593</v>
      </c>
      <c r="E2" s="388">
        <v>44621</v>
      </c>
      <c r="F2" s="388">
        <v>44652</v>
      </c>
      <c r="G2" s="388">
        <v>44682</v>
      </c>
      <c r="H2" s="388">
        <v>44713</v>
      </c>
      <c r="I2" s="388">
        <v>44743</v>
      </c>
      <c r="J2" s="388">
        <v>44774</v>
      </c>
      <c r="K2" s="388">
        <v>44805</v>
      </c>
      <c r="L2" s="388">
        <v>44835</v>
      </c>
      <c r="M2" s="388"/>
      <c r="O2" s="389"/>
      <c r="P2" s="390"/>
      <c r="Q2" s="391" t="s">
        <v>948</v>
      </c>
      <c r="R2" s="391" t="s">
        <v>949</v>
      </c>
      <c r="S2" s="391" t="s">
        <v>950</v>
      </c>
      <c r="T2" s="391" t="s">
        <v>951</v>
      </c>
      <c r="U2" s="391" t="s">
        <v>952</v>
      </c>
      <c r="V2" s="391" t="s">
        <v>953</v>
      </c>
      <c r="W2" s="391" t="s">
        <v>954</v>
      </c>
      <c r="X2" s="391" t="s">
        <v>955</v>
      </c>
      <c r="Y2" s="391" t="s">
        <v>956</v>
      </c>
      <c r="Z2" s="391" t="s">
        <v>957</v>
      </c>
      <c r="AA2" s="391" t="s">
        <v>958</v>
      </c>
      <c r="AB2" s="391" t="s">
        <v>959</v>
      </c>
    </row>
    <row r="3" spans="1:28" ht="18" customHeight="1" x14ac:dyDescent="0.15">
      <c r="A3" s="392" t="s">
        <v>960</v>
      </c>
      <c r="B3" s="392" t="s">
        <v>961</v>
      </c>
      <c r="C3" s="393">
        <v>-14.842353338622649</v>
      </c>
      <c r="D3" s="393">
        <v>4.7821383898390524</v>
      </c>
      <c r="E3" s="393">
        <v>-13.586805340642661</v>
      </c>
      <c r="F3" s="393">
        <v>-18.740444986089109</v>
      </c>
      <c r="G3" s="393">
        <v>20.8266363141264</v>
      </c>
      <c r="H3" s="393">
        <v>26.753549033938519</v>
      </c>
      <c r="I3" s="393">
        <v>6.4962535688273926</v>
      </c>
      <c r="J3" s="393">
        <v>-3.9431588897325787</v>
      </c>
      <c r="K3" s="393">
        <v>-9.0113700679526172</v>
      </c>
      <c r="L3" s="394">
        <v>13.77356528185234</v>
      </c>
      <c r="M3" s="393"/>
      <c r="O3" s="428" t="s">
        <v>962</v>
      </c>
      <c r="P3" s="395" t="s">
        <v>681</v>
      </c>
      <c r="Q3" s="396"/>
      <c r="R3" s="396"/>
      <c r="S3" s="396"/>
      <c r="T3" s="396">
        <v>1</v>
      </c>
      <c r="U3" s="396">
        <v>1</v>
      </c>
      <c r="V3" s="396">
        <v>1</v>
      </c>
      <c r="W3" s="396">
        <v>1</v>
      </c>
      <c r="X3" s="396">
        <v>1</v>
      </c>
      <c r="Y3" s="396">
        <v>1</v>
      </c>
      <c r="Z3" s="396">
        <v>1</v>
      </c>
      <c r="AA3" s="396"/>
      <c r="AB3" s="396"/>
    </row>
    <row r="4" spans="1:28" ht="18" customHeight="1" x14ac:dyDescent="0.15">
      <c r="A4" s="392" t="s">
        <v>963</v>
      </c>
      <c r="B4" s="392" t="s">
        <v>964</v>
      </c>
      <c r="C4" s="393">
        <v>-7.8922957330691768</v>
      </c>
      <c r="D4" s="393">
        <v>-1.4783535154276883</v>
      </c>
      <c r="E4" s="393">
        <v>-13.321727711086162</v>
      </c>
      <c r="F4" s="393">
        <v>-11.90031945948693</v>
      </c>
      <c r="G4" s="393">
        <v>14.904159452599108</v>
      </c>
      <c r="H4" s="393">
        <v>14.603652157718837</v>
      </c>
      <c r="I4" s="393">
        <v>16.386086959132374</v>
      </c>
      <c r="J4" s="393">
        <v>-13.951797222873097</v>
      </c>
      <c r="K4" s="393">
        <v>-8.31482180368236</v>
      </c>
      <c r="L4" s="394">
        <v>12.52931372697217</v>
      </c>
      <c r="M4" s="393"/>
      <c r="O4" s="428"/>
      <c r="P4" s="395" t="s">
        <v>965</v>
      </c>
      <c r="Q4" s="396">
        <v>1</v>
      </c>
      <c r="R4" s="396">
        <v>1</v>
      </c>
      <c r="S4" s="396"/>
      <c r="T4" s="396">
        <v>1</v>
      </c>
      <c r="U4" s="396">
        <v>1</v>
      </c>
      <c r="V4" s="396">
        <v>1</v>
      </c>
      <c r="W4" s="396">
        <v>1</v>
      </c>
      <c r="X4" s="396">
        <v>1</v>
      </c>
      <c r="Y4" s="396">
        <v>1</v>
      </c>
      <c r="Z4" s="396">
        <v>1</v>
      </c>
      <c r="AA4" s="396"/>
      <c r="AB4" s="396"/>
    </row>
    <row r="5" spans="1:28" ht="18" customHeight="1" x14ac:dyDescent="0.15">
      <c r="A5" s="392" t="s">
        <v>966</v>
      </c>
      <c r="B5" s="392" t="s">
        <v>967</v>
      </c>
      <c r="C5" s="393">
        <v>-23.63111214281215</v>
      </c>
      <c r="D5" s="393">
        <v>9.0565248745071223</v>
      </c>
      <c r="E5" s="393">
        <v>-9.41101880663191</v>
      </c>
      <c r="F5" s="393">
        <v>-12.600208612501184</v>
      </c>
      <c r="G5" s="393">
        <v>15.595733012979164</v>
      </c>
      <c r="H5" s="393">
        <v>23.567464709459763</v>
      </c>
      <c r="I5" s="393">
        <v>14.203029685661782</v>
      </c>
      <c r="J5" s="393">
        <v>-2.0584895969766315E-2</v>
      </c>
      <c r="K5" s="393">
        <v>-8.1152642500328831</v>
      </c>
      <c r="L5" s="394">
        <v>14.801592131957154</v>
      </c>
      <c r="M5" s="393"/>
      <c r="O5" s="428"/>
      <c r="P5" s="395" t="s">
        <v>968</v>
      </c>
      <c r="Q5" s="396"/>
      <c r="R5" s="396"/>
      <c r="S5" s="396"/>
      <c r="T5" s="396">
        <v>1</v>
      </c>
      <c r="U5" s="396">
        <v>1</v>
      </c>
      <c r="V5" s="396">
        <v>1</v>
      </c>
      <c r="W5" s="396">
        <v>1</v>
      </c>
      <c r="X5" s="396">
        <v>1</v>
      </c>
      <c r="Y5" s="396">
        <v>1</v>
      </c>
      <c r="Z5" s="396">
        <v>1</v>
      </c>
      <c r="AA5" s="396"/>
      <c r="AB5" s="396"/>
    </row>
    <row r="6" spans="1:28" ht="18" customHeight="1" x14ac:dyDescent="0.15">
      <c r="A6" s="392" t="s">
        <v>969</v>
      </c>
      <c r="B6" s="392" t="s">
        <v>970</v>
      </c>
      <c r="C6" s="393">
        <v>-20.444444444444454</v>
      </c>
      <c r="D6" s="393">
        <v>0.5733607762422821</v>
      </c>
      <c r="E6" s="393">
        <v>-20.333284607513512</v>
      </c>
      <c r="F6" s="393">
        <v>-19.633027522935787</v>
      </c>
      <c r="G6" s="393">
        <v>22.602739726027423</v>
      </c>
      <c r="H6" s="393">
        <v>24.767225325884535</v>
      </c>
      <c r="I6" s="393">
        <v>26.716417910447767</v>
      </c>
      <c r="J6" s="393">
        <v>11.943462897526501</v>
      </c>
      <c r="K6" s="393">
        <v>13.331228956228935</v>
      </c>
      <c r="L6" s="394">
        <v>13.527063411011063</v>
      </c>
      <c r="M6" s="393"/>
      <c r="O6" s="428"/>
      <c r="P6" s="395" t="s">
        <v>971</v>
      </c>
      <c r="Q6" s="396"/>
      <c r="R6" s="396"/>
      <c r="S6" s="396"/>
      <c r="T6" s="396">
        <v>1</v>
      </c>
      <c r="U6" s="396">
        <v>1</v>
      </c>
      <c r="V6" s="396">
        <v>1</v>
      </c>
      <c r="W6" s="396">
        <v>1</v>
      </c>
      <c r="X6" s="396">
        <v>1</v>
      </c>
      <c r="Y6" s="396">
        <v>1</v>
      </c>
      <c r="Z6" s="396">
        <v>1</v>
      </c>
      <c r="AA6" s="396"/>
      <c r="AB6" s="396"/>
    </row>
    <row r="7" spans="1:28" ht="18" customHeight="1" x14ac:dyDescent="0.15">
      <c r="A7" s="392" t="s">
        <v>972</v>
      </c>
      <c r="B7" s="392" t="s">
        <v>973</v>
      </c>
      <c r="C7" s="393">
        <v>-13.242190836005518</v>
      </c>
      <c r="D7" s="393">
        <v>7.9342773029133173</v>
      </c>
      <c r="E7" s="393">
        <v>-13.065676419299365</v>
      </c>
      <c r="F7" s="393">
        <v>-18.556395109074654</v>
      </c>
      <c r="G7" s="393">
        <v>13.994051926544525</v>
      </c>
      <c r="H7" s="393">
        <v>21.365570726096372</v>
      </c>
      <c r="I7" s="393">
        <v>1.7138715148780292</v>
      </c>
      <c r="J7" s="393">
        <v>-8.1280516386417645</v>
      </c>
      <c r="K7" s="393">
        <v>-12.856294074377317</v>
      </c>
      <c r="L7" s="394">
        <v>9.069459095326259</v>
      </c>
      <c r="M7" s="393"/>
      <c r="O7" s="429" t="s">
        <v>974</v>
      </c>
      <c r="P7" s="397" t="s">
        <v>975</v>
      </c>
      <c r="Q7" s="398"/>
      <c r="R7" s="398"/>
      <c r="S7" s="398"/>
      <c r="T7" s="398"/>
      <c r="U7" s="398">
        <v>1</v>
      </c>
      <c r="V7" s="398">
        <v>1</v>
      </c>
      <c r="W7" s="398"/>
      <c r="X7" s="398"/>
      <c r="Y7" s="398"/>
      <c r="Z7" s="398"/>
      <c r="AA7" s="398"/>
      <c r="AB7" s="398"/>
    </row>
    <row r="8" spans="1:28" ht="18" customHeight="1" x14ac:dyDescent="0.15">
      <c r="A8" s="392" t="s">
        <v>976</v>
      </c>
      <c r="B8" s="392" t="s">
        <v>977</v>
      </c>
      <c r="C8" s="393">
        <v>-16.305612262788859</v>
      </c>
      <c r="D8" s="393">
        <v>10.182547171529865</v>
      </c>
      <c r="E8" s="393">
        <v>-8.9640184408900421</v>
      </c>
      <c r="F8" s="393">
        <v>-12.028803239910468</v>
      </c>
      <c r="G8" s="393">
        <v>17.036713611534317</v>
      </c>
      <c r="H8" s="393">
        <v>21.041816047491423</v>
      </c>
      <c r="I8" s="393">
        <v>0.87399785344086656</v>
      </c>
      <c r="J8" s="393">
        <v>-9.21032862764587</v>
      </c>
      <c r="K8" s="393">
        <v>-7.0420092385000022</v>
      </c>
      <c r="L8" s="394">
        <v>11.88409468658902</v>
      </c>
      <c r="M8" s="393"/>
      <c r="O8" s="429"/>
      <c r="P8" s="397" t="s">
        <v>978</v>
      </c>
      <c r="Q8" s="398"/>
      <c r="R8" s="398"/>
      <c r="S8" s="398">
        <v>1</v>
      </c>
      <c r="T8" s="398">
        <v>1</v>
      </c>
      <c r="U8" s="398">
        <v>1</v>
      </c>
      <c r="V8" s="398">
        <v>1</v>
      </c>
      <c r="W8" s="398"/>
      <c r="X8" s="398"/>
      <c r="Y8" s="398"/>
      <c r="Z8" s="398"/>
      <c r="AA8" s="398"/>
      <c r="AB8" s="398"/>
    </row>
    <row r="9" spans="1:28" ht="18" customHeight="1" x14ac:dyDescent="0.15">
      <c r="A9" s="392" t="s">
        <v>979</v>
      </c>
      <c r="B9" s="392" t="s">
        <v>980</v>
      </c>
      <c r="C9" s="393">
        <v>-6.6124315623586671</v>
      </c>
      <c r="D9" s="393">
        <v>-0.26139898087486069</v>
      </c>
      <c r="E9" s="393">
        <v>-18.69150986358963</v>
      </c>
      <c r="F9" s="393">
        <v>-16.656713539097247</v>
      </c>
      <c r="G9" s="393">
        <v>22.015122991130063</v>
      </c>
      <c r="H9" s="393">
        <v>21.23235956039786</v>
      </c>
      <c r="I9" s="393">
        <v>2.8146596984658379</v>
      </c>
      <c r="J9" s="393">
        <v>-12.770029439134722</v>
      </c>
      <c r="K9" s="393">
        <v>-9.5966237704808055</v>
      </c>
      <c r="L9" s="394">
        <v>8.5179495172147632</v>
      </c>
      <c r="M9" s="393"/>
      <c r="O9" s="429"/>
      <c r="P9" s="397" t="s">
        <v>981</v>
      </c>
      <c r="Q9" s="398"/>
      <c r="R9" s="398"/>
      <c r="S9" s="398">
        <v>1</v>
      </c>
      <c r="T9" s="398">
        <v>1</v>
      </c>
      <c r="U9" s="398"/>
      <c r="V9" s="398"/>
      <c r="W9" s="398"/>
      <c r="X9" s="398"/>
      <c r="Y9" s="398"/>
      <c r="Z9" s="398"/>
      <c r="AA9" s="398"/>
      <c r="AB9" s="398"/>
    </row>
    <row r="10" spans="1:28" ht="18" customHeight="1" x14ac:dyDescent="0.15">
      <c r="A10" s="392" t="s">
        <v>982</v>
      </c>
      <c r="B10" s="392" t="s">
        <v>983</v>
      </c>
      <c r="C10" s="393">
        <v>-14.967512208145395</v>
      </c>
      <c r="D10" s="393">
        <v>4.9215519837901622</v>
      </c>
      <c r="E10" s="393">
        <v>-12.78150096733337</v>
      </c>
      <c r="F10" s="393">
        <v>-14.929056015128328</v>
      </c>
      <c r="G10" s="393">
        <v>9.148122962928241</v>
      </c>
      <c r="H10" s="393">
        <v>8.7085700045544066</v>
      </c>
      <c r="I10" s="393">
        <v>-8.9711691807257026</v>
      </c>
      <c r="J10" s="393">
        <v>-1.2528629579375838</v>
      </c>
      <c r="K10" s="393">
        <v>-12.338244799430143</v>
      </c>
      <c r="L10" s="394">
        <v>9.8627402296775024</v>
      </c>
      <c r="M10" s="393"/>
      <c r="O10" s="429"/>
      <c r="P10" s="397" t="s">
        <v>984</v>
      </c>
      <c r="Q10" s="398"/>
      <c r="R10" s="398"/>
      <c r="S10" s="398"/>
      <c r="T10" s="398"/>
      <c r="U10" s="398"/>
      <c r="V10" s="398"/>
      <c r="W10" s="398"/>
      <c r="X10" s="398"/>
      <c r="Y10" s="398"/>
      <c r="Z10" s="398"/>
      <c r="AA10" s="398"/>
      <c r="AB10" s="398"/>
    </row>
    <row r="11" spans="1:28" ht="18" customHeight="1" x14ac:dyDescent="0.15">
      <c r="A11" s="392" t="s">
        <v>985</v>
      </c>
      <c r="B11" s="392" t="s">
        <v>986</v>
      </c>
      <c r="C11" s="393">
        <v>-10.946424021396428</v>
      </c>
      <c r="D11" s="393">
        <v>7.8725006364417371</v>
      </c>
      <c r="E11" s="393">
        <v>-8.9973116704016967</v>
      </c>
      <c r="F11" s="393">
        <v>-12.258813933901457</v>
      </c>
      <c r="G11" s="393">
        <v>12.062682436298932</v>
      </c>
      <c r="H11" s="393">
        <v>13.740869212219131</v>
      </c>
      <c r="I11" s="393">
        <v>-7.8405203581213616</v>
      </c>
      <c r="J11" s="393">
        <v>-5.0237391375510203</v>
      </c>
      <c r="K11" s="393">
        <v>-12.767570566745245</v>
      </c>
      <c r="L11" s="394">
        <v>11.492062887108423</v>
      </c>
      <c r="M11" s="393"/>
      <c r="O11" s="429"/>
      <c r="P11" s="397" t="s">
        <v>987</v>
      </c>
      <c r="Q11" s="398"/>
      <c r="R11" s="398"/>
      <c r="S11" s="398"/>
      <c r="T11" s="398"/>
      <c r="U11" s="398">
        <v>1</v>
      </c>
      <c r="V11" s="398"/>
      <c r="W11" s="398"/>
      <c r="X11" s="398"/>
      <c r="Y11" s="398"/>
      <c r="Z11" s="398"/>
      <c r="AA11" s="398"/>
      <c r="AB11" s="398"/>
    </row>
    <row r="12" spans="1:28" ht="18" customHeight="1" x14ac:dyDescent="0.15">
      <c r="A12" s="392" t="s">
        <v>988</v>
      </c>
      <c r="B12" s="392" t="s">
        <v>989</v>
      </c>
      <c r="C12" s="393">
        <v>-5.5868098160965936</v>
      </c>
      <c r="D12" s="393">
        <v>16.500487178065004</v>
      </c>
      <c r="E12" s="393">
        <v>-10.979523679909153</v>
      </c>
      <c r="F12" s="393">
        <v>-21.250941645449984</v>
      </c>
      <c r="G12" s="393">
        <v>8.8510415395865571</v>
      </c>
      <c r="H12" s="393">
        <v>9.4994234389762724</v>
      </c>
      <c r="I12" s="393">
        <v>2.5542209150608564</v>
      </c>
      <c r="J12" s="393">
        <v>-5.3109646270969364</v>
      </c>
      <c r="K12" s="393">
        <v>-9.3525360468086127</v>
      </c>
      <c r="L12" s="394">
        <v>17.743988831386947</v>
      </c>
      <c r="M12" s="393"/>
      <c r="O12" s="429"/>
      <c r="P12" s="397" t="s">
        <v>990</v>
      </c>
      <c r="Q12" s="398">
        <v>1</v>
      </c>
      <c r="R12" s="398">
        <v>1</v>
      </c>
      <c r="S12" s="398"/>
      <c r="T12" s="398"/>
      <c r="U12" s="398">
        <v>1</v>
      </c>
      <c r="V12" s="398">
        <v>1</v>
      </c>
      <c r="W12" s="398"/>
      <c r="X12" s="398"/>
      <c r="Y12" s="398"/>
      <c r="Z12" s="398"/>
      <c r="AA12" s="398"/>
      <c r="AB12" s="398"/>
    </row>
    <row r="13" spans="1:28" ht="18" customHeight="1" x14ac:dyDescent="0.15">
      <c r="A13" s="392" t="s">
        <v>991</v>
      </c>
      <c r="B13" s="392" t="s">
        <v>992</v>
      </c>
      <c r="C13" s="393">
        <v>-12.120337172144691</v>
      </c>
      <c r="D13" s="393">
        <v>-3.4057448637258458</v>
      </c>
      <c r="E13" s="393">
        <v>-21.035114736076153</v>
      </c>
      <c r="F13" s="393">
        <v>-9.8813898794269832</v>
      </c>
      <c r="G13" s="393">
        <v>10.822486376598818</v>
      </c>
      <c r="H13" s="393">
        <v>3.8773430391264796</v>
      </c>
      <c r="I13" s="393">
        <v>1.3552765738271688</v>
      </c>
      <c r="J13" s="393">
        <v>1.1547994786895277</v>
      </c>
      <c r="K13" s="393">
        <v>-15.921452164388604</v>
      </c>
      <c r="L13" s="394">
        <v>8.0854064753976829</v>
      </c>
      <c r="M13" s="393"/>
      <c r="O13" s="429"/>
      <c r="P13" s="397" t="s">
        <v>993</v>
      </c>
      <c r="Q13" s="398"/>
      <c r="R13" s="398"/>
      <c r="S13" s="398"/>
      <c r="T13" s="398"/>
      <c r="U13" s="398"/>
      <c r="V13" s="398"/>
      <c r="W13" s="398"/>
      <c r="X13" s="398"/>
      <c r="Y13" s="398"/>
      <c r="Z13" s="398"/>
      <c r="AA13" s="398"/>
      <c r="AB13" s="398"/>
    </row>
    <row r="14" spans="1:28" ht="18" customHeight="1" x14ac:dyDescent="0.15">
      <c r="A14" s="392" t="s">
        <v>994</v>
      </c>
      <c r="B14" s="392" t="s">
        <v>995</v>
      </c>
      <c r="C14" s="393">
        <v>-13.613308568055249</v>
      </c>
      <c r="D14" s="393">
        <v>5.1548405619853188</v>
      </c>
      <c r="E14" s="393">
        <v>-11.448574449890792</v>
      </c>
      <c r="F14" s="393">
        <v>-19.825327532777248</v>
      </c>
      <c r="G14" s="393">
        <v>9.0394366512516413</v>
      </c>
      <c r="H14" s="393">
        <v>11.313892422678196</v>
      </c>
      <c r="I14" s="393">
        <v>0.96865663470266927</v>
      </c>
      <c r="J14" s="393">
        <v>-5.2799466348940838</v>
      </c>
      <c r="K14" s="393">
        <v>-13.758683848979313</v>
      </c>
      <c r="L14" s="394">
        <v>13.276966309604422</v>
      </c>
      <c r="M14" s="393"/>
      <c r="O14" s="429"/>
      <c r="P14" s="397" t="s">
        <v>996</v>
      </c>
      <c r="Q14" s="398"/>
      <c r="R14" s="398"/>
      <c r="S14" s="398"/>
      <c r="T14" s="398"/>
      <c r="U14" s="398"/>
      <c r="V14" s="398"/>
      <c r="W14" s="398"/>
      <c r="X14" s="398"/>
      <c r="Y14" s="398">
        <v>1</v>
      </c>
      <c r="Z14" s="398">
        <v>1</v>
      </c>
      <c r="AA14" s="398"/>
      <c r="AB14" s="398"/>
    </row>
    <row r="15" spans="1:28" ht="18" customHeight="1" x14ac:dyDescent="0.15">
      <c r="A15" s="392" t="s">
        <v>997</v>
      </c>
      <c r="B15" s="392" t="s">
        <v>998</v>
      </c>
      <c r="C15" s="393">
        <v>-10.053328080182888</v>
      </c>
      <c r="D15" s="393">
        <v>2.7083904304794348</v>
      </c>
      <c r="E15" s="393">
        <v>-10.996613051696059</v>
      </c>
      <c r="F15" s="393">
        <v>-17.87974967783169</v>
      </c>
      <c r="G15" s="393">
        <v>10.555662372620645</v>
      </c>
      <c r="H15" s="393">
        <v>26.866753449622504</v>
      </c>
      <c r="I15" s="393">
        <v>14.373184878488443</v>
      </c>
      <c r="J15" s="393">
        <v>-14.647936006320361</v>
      </c>
      <c r="K15" s="393">
        <v>-10.682204065378109</v>
      </c>
      <c r="L15" s="394">
        <v>13.500820133512835</v>
      </c>
      <c r="M15" s="393"/>
      <c r="O15" s="429"/>
      <c r="P15" s="397" t="s">
        <v>999</v>
      </c>
      <c r="Q15" s="398"/>
      <c r="R15" s="398"/>
      <c r="S15" s="398"/>
      <c r="T15" s="398"/>
      <c r="U15" s="398">
        <v>1</v>
      </c>
      <c r="V15" s="398">
        <v>1</v>
      </c>
      <c r="W15" s="398">
        <v>1</v>
      </c>
      <c r="X15" s="398"/>
      <c r="Y15" s="398"/>
      <c r="Z15" s="398">
        <v>1</v>
      </c>
      <c r="AA15" s="398"/>
      <c r="AB15" s="398"/>
    </row>
    <row r="16" spans="1:28" ht="18" customHeight="1" x14ac:dyDescent="0.15">
      <c r="A16" s="392" t="s">
        <v>1000</v>
      </c>
      <c r="B16" s="392" t="s">
        <v>1001</v>
      </c>
      <c r="C16" s="393">
        <v>-17.335223129764731</v>
      </c>
      <c r="D16" s="393">
        <v>7.4520922762736586</v>
      </c>
      <c r="E16" s="393">
        <v>-15.798113498965993</v>
      </c>
      <c r="F16" s="393">
        <v>-15.845990852281066</v>
      </c>
      <c r="G16" s="393">
        <v>14.084892263959814</v>
      </c>
      <c r="H16" s="393">
        <v>14.965216528142644</v>
      </c>
      <c r="I16" s="393">
        <v>10.788018288877277</v>
      </c>
      <c r="J16" s="393">
        <v>-11.318609966136295</v>
      </c>
      <c r="K16" s="393">
        <v>-8.2903343145642072</v>
      </c>
      <c r="L16" s="394">
        <v>27.516357911908273</v>
      </c>
      <c r="M16" s="393"/>
      <c r="O16" s="429"/>
      <c r="P16" s="397" t="s">
        <v>1002</v>
      </c>
      <c r="Q16" s="398"/>
      <c r="R16" s="398"/>
      <c r="S16" s="398"/>
      <c r="T16" s="398"/>
      <c r="U16" s="398"/>
      <c r="V16" s="398"/>
      <c r="W16" s="398"/>
      <c r="X16" s="398"/>
      <c r="Y16" s="398"/>
      <c r="Z16" s="398">
        <v>1</v>
      </c>
      <c r="AA16" s="398"/>
      <c r="AB16" s="398"/>
    </row>
    <row r="17" spans="1:28" ht="18" customHeight="1" x14ac:dyDescent="0.15">
      <c r="A17" s="392" t="s">
        <v>1003</v>
      </c>
      <c r="B17" s="392" t="s">
        <v>1004</v>
      </c>
      <c r="C17" s="393">
        <v>-22.353158025032215</v>
      </c>
      <c r="D17" s="393">
        <v>6.520216883672858</v>
      </c>
      <c r="E17" s="393">
        <v>-10.154664120478952</v>
      </c>
      <c r="F17" s="393">
        <v>-15.221851716933955</v>
      </c>
      <c r="G17" s="393">
        <v>11.425437549502448</v>
      </c>
      <c r="H17" s="393">
        <v>10.826610533162073</v>
      </c>
      <c r="I17" s="393">
        <v>1.8630868118752364</v>
      </c>
      <c r="J17" s="393">
        <v>-5.7520315313123405</v>
      </c>
      <c r="K17" s="393">
        <v>-1.5676677560419128</v>
      </c>
      <c r="L17" s="394">
        <v>10.176834724519889</v>
      </c>
      <c r="M17" s="393"/>
      <c r="O17" s="429"/>
      <c r="P17" s="397" t="s">
        <v>1005</v>
      </c>
      <c r="Q17" s="398">
        <v>1</v>
      </c>
      <c r="R17" s="398">
        <v>1</v>
      </c>
      <c r="S17" s="398"/>
      <c r="T17" s="398"/>
      <c r="U17" s="398">
        <v>1</v>
      </c>
      <c r="V17" s="398">
        <v>1</v>
      </c>
      <c r="W17" s="398"/>
      <c r="X17" s="398"/>
      <c r="Y17" s="398"/>
      <c r="Z17" s="398"/>
      <c r="AA17" s="398"/>
      <c r="AB17" s="398"/>
    </row>
    <row r="18" spans="1:28" ht="18" customHeight="1" x14ac:dyDescent="0.15">
      <c r="A18" s="392" t="s">
        <v>1006</v>
      </c>
      <c r="B18" s="392" t="s">
        <v>1007</v>
      </c>
      <c r="C18" s="393">
        <v>-16.473649961292303</v>
      </c>
      <c r="D18" s="393">
        <v>1.965620979521554</v>
      </c>
      <c r="E18" s="393">
        <v>7.4020600707719542</v>
      </c>
      <c r="F18" s="393">
        <v>-11.908193904878217</v>
      </c>
      <c r="G18" s="393">
        <v>-4.4213125438684493</v>
      </c>
      <c r="H18" s="393">
        <v>14.127385862188802</v>
      </c>
      <c r="I18" s="393">
        <v>-11.59054596973097</v>
      </c>
      <c r="J18" s="393">
        <v>-2.6953946688657138</v>
      </c>
      <c r="K18" s="393">
        <v>-19.057560294089171</v>
      </c>
      <c r="L18" s="394">
        <v>13.480532703193958</v>
      </c>
      <c r="M18" s="393"/>
      <c r="O18" s="429"/>
      <c r="P18" s="397" t="s">
        <v>547</v>
      </c>
      <c r="Q18" s="398"/>
      <c r="R18" s="398"/>
      <c r="S18" s="398"/>
      <c r="T18" s="398"/>
      <c r="U18" s="398"/>
      <c r="V18" s="398"/>
      <c r="W18" s="398">
        <v>1</v>
      </c>
      <c r="X18" s="398"/>
      <c r="Y18" s="398"/>
      <c r="Z18" s="398"/>
      <c r="AA18" s="398"/>
      <c r="AB18" s="398"/>
    </row>
    <row r="19" spans="1:28" ht="18" customHeight="1" x14ac:dyDescent="0.15">
      <c r="A19" s="392" t="s">
        <v>1008</v>
      </c>
      <c r="B19" s="392" t="s">
        <v>1009</v>
      </c>
      <c r="C19" s="393">
        <v>-14.092645212104937</v>
      </c>
      <c r="D19" s="393">
        <v>4.2863431442493161</v>
      </c>
      <c r="E19" s="393">
        <v>-4.3002614158374808</v>
      </c>
      <c r="F19" s="393">
        <v>-1.7492440880690685</v>
      </c>
      <c r="G19" s="393">
        <v>5.4233625343081737</v>
      </c>
      <c r="H19" s="393">
        <v>10.564200306306581</v>
      </c>
      <c r="I19" s="393">
        <v>-2.1863018137725621</v>
      </c>
      <c r="J19" s="393">
        <v>-4.3630744916150599</v>
      </c>
      <c r="K19" s="393">
        <v>-7.9570961078418101</v>
      </c>
      <c r="L19" s="394">
        <v>2.8041794304646706</v>
      </c>
      <c r="M19" s="393"/>
      <c r="O19" s="429"/>
      <c r="P19" s="397" t="s">
        <v>1010</v>
      </c>
      <c r="Q19" s="398"/>
      <c r="R19" s="398"/>
      <c r="S19" s="398"/>
      <c r="T19" s="398"/>
      <c r="U19" s="398"/>
      <c r="V19" s="398"/>
      <c r="W19" s="398"/>
      <c r="X19" s="398">
        <v>1</v>
      </c>
      <c r="Y19" s="398">
        <v>1</v>
      </c>
      <c r="Z19" s="398">
        <v>1</v>
      </c>
      <c r="AA19" s="398"/>
      <c r="AB19" s="398"/>
    </row>
    <row r="20" spans="1:28" ht="18" customHeight="1" x14ac:dyDescent="0.15">
      <c r="A20" s="392" t="s">
        <v>1011</v>
      </c>
      <c r="B20" s="392" t="s">
        <v>1012</v>
      </c>
      <c r="C20" s="399">
        <v>-10.293153784343978</v>
      </c>
      <c r="D20" s="399">
        <v>0.95795891732417537</v>
      </c>
      <c r="E20" s="399">
        <v>-9.9398440807372701</v>
      </c>
      <c r="F20" s="399">
        <v>-9.0509653688320526</v>
      </c>
      <c r="G20" s="399">
        <v>4.592736664706476</v>
      </c>
      <c r="H20" s="399">
        <v>11.872208704158616</v>
      </c>
      <c r="I20" s="399">
        <v>-4.8796056576028146</v>
      </c>
      <c r="J20" s="399">
        <v>-3.677593041467675</v>
      </c>
      <c r="K20" s="399">
        <v>-8.7778977368145661</v>
      </c>
      <c r="L20" s="394">
        <v>3.7928371962834495</v>
      </c>
      <c r="M20" s="393"/>
      <c r="O20" s="424" t="s">
        <v>1013</v>
      </c>
      <c r="P20" s="425"/>
      <c r="Q20" s="400">
        <f t="shared" ref="Q20:Z20" si="0">SUMPRODUCT(Q3:Q19,C3:C19)/SUM(Q3:Q19)/100</f>
        <v>-0.11944087858065994</v>
      </c>
      <c r="R20" s="400">
        <f t="shared" si="0"/>
        <v>7.1807835154367256E-2</v>
      </c>
      <c r="S20" s="400">
        <f t="shared" si="0"/>
        <v>-0.13827764152239838</v>
      </c>
      <c r="T20" s="400">
        <f t="shared" si="0"/>
        <v>-0.15259919560003454</v>
      </c>
      <c r="U20" s="400">
        <f t="shared" si="0"/>
        <v>0.14785485794181952</v>
      </c>
      <c r="V20" s="400">
        <f t="shared" si="0"/>
        <v>0.19921340602483364</v>
      </c>
      <c r="W20" s="400">
        <f t="shared" si="0"/>
        <v>0.11097404505471131</v>
      </c>
      <c r="X20" s="400">
        <f t="shared" si="0"/>
        <v>-2.0670305205327998E-2</v>
      </c>
      <c r="Y20" s="400">
        <f t="shared" si="0"/>
        <v>-5.6376678537100086E-2</v>
      </c>
      <c r="Z20" s="400">
        <f t="shared" si="0"/>
        <v>0.13966232292160366</v>
      </c>
      <c r="AA20" s="401" cm="1">
        <f t="array" ref="AA20">SUMPRODUCT(PRODUCT(1+Q20:Y20)-1)</f>
        <v>-2.602763547929321E-2</v>
      </c>
      <c r="AB20" s="402">
        <f>SUM(U20:Y20)</f>
        <v>0.38099532527893637</v>
      </c>
    </row>
    <row r="21" spans="1:28" ht="18" customHeight="1" x14ac:dyDescent="0.15">
      <c r="A21" s="392"/>
      <c r="B21" s="392"/>
      <c r="C21" s="399"/>
      <c r="D21" s="399"/>
      <c r="E21" s="399"/>
      <c r="F21" s="399"/>
      <c r="G21" s="399"/>
      <c r="H21" s="399"/>
      <c r="I21" s="399"/>
      <c r="J21" s="399"/>
      <c r="K21" s="399"/>
      <c r="L21" s="399"/>
      <c r="M21" s="399"/>
      <c r="O21" s="426" t="s">
        <v>1014</v>
      </c>
      <c r="P21" s="427"/>
      <c r="Q21" s="403">
        <f t="shared" ref="Q21:Z21" si="1">IFERROR(SUMPRODUCT(Q3:Q6,C3:C6)/SUM(Q3:Q6)/100,0)</f>
        <v>-7.8922957330691768E-2</v>
      </c>
      <c r="R21" s="403">
        <f t="shared" si="1"/>
        <v>-1.4783535154276883E-2</v>
      </c>
      <c r="S21" s="403">
        <f t="shared" si="1"/>
        <v>0</v>
      </c>
      <c r="T21" s="403">
        <f t="shared" si="1"/>
        <v>-0.15718500145253253</v>
      </c>
      <c r="U21" s="403">
        <f t="shared" si="1"/>
        <v>0.18482317126433023</v>
      </c>
      <c r="V21" s="403">
        <f t="shared" si="1"/>
        <v>0.22422972806750416</v>
      </c>
      <c r="W21" s="403">
        <f t="shared" si="1"/>
        <v>0.15950447031017329</v>
      </c>
      <c r="X21" s="403">
        <f t="shared" si="1"/>
        <v>-1.4930195277622351E-2</v>
      </c>
      <c r="Y21" s="403">
        <f t="shared" si="1"/>
        <v>-3.0275567913597309E-2</v>
      </c>
      <c r="Z21" s="403">
        <f t="shared" si="1"/>
        <v>0.13657883637948184</v>
      </c>
      <c r="AA21" s="404" cm="1">
        <f t="array" ref="AA21">SUMPRODUCT(PRODUCT(1+Q21:Y21)-1)</f>
        <v>0.22875162971354923</v>
      </c>
      <c r="AB21" s="405">
        <f>SUM(U21:Y21)</f>
        <v>0.52335160645078793</v>
      </c>
    </row>
    <row r="22" spans="1:28" ht="18" customHeight="1" x14ac:dyDescent="0.15">
      <c r="A22" s="392"/>
      <c r="B22" s="392"/>
      <c r="C22" s="399"/>
      <c r="D22" s="399"/>
      <c r="E22" s="399"/>
      <c r="F22" s="399"/>
      <c r="G22" s="399"/>
      <c r="H22" s="399"/>
      <c r="I22" s="399"/>
      <c r="J22" s="399"/>
      <c r="K22" s="399"/>
      <c r="L22" s="399"/>
      <c r="M22" s="399"/>
      <c r="O22" s="426" t="s">
        <v>1015</v>
      </c>
      <c r="P22" s="427"/>
      <c r="Q22" s="403">
        <f t="shared" ref="Q22:Z22" si="2">IFERROR(SUMPRODUCT(Q7:Q19,C7:C19)/SUM(Q7:Q19)/100,0)</f>
        <v>-0.13969983920564405</v>
      </c>
      <c r="R22" s="403">
        <f t="shared" si="2"/>
        <v>0.11510352030868931</v>
      </c>
      <c r="S22" s="403">
        <f t="shared" si="2"/>
        <v>-0.13827764152239838</v>
      </c>
      <c r="T22" s="403">
        <f t="shared" si="2"/>
        <v>-0.14342758389503857</v>
      </c>
      <c r="U22" s="403">
        <f t="shared" si="2"/>
        <v>0.12320931572681237</v>
      </c>
      <c r="V22" s="403">
        <f t="shared" si="2"/>
        <v>0.17920034839069729</v>
      </c>
      <c r="W22" s="403">
        <f t="shared" si="2"/>
        <v>1.3913194543787366E-2</v>
      </c>
      <c r="X22" s="403">
        <f t="shared" si="2"/>
        <v>-4.3630744916150599E-2</v>
      </c>
      <c r="Y22" s="403">
        <f t="shared" si="2"/>
        <v>-0.10857889978410562</v>
      </c>
      <c r="Z22" s="403">
        <f t="shared" si="2"/>
        <v>0.1427458094637255</v>
      </c>
      <c r="AA22" s="404" cm="1">
        <f t="array" ref="AA22">SUMPRODUCT(PRODUCT(1+Q22:Y22)-1)</f>
        <v>-0.18931110592216971</v>
      </c>
      <c r="AB22" s="405">
        <f>SUM(U22:Y22)</f>
        <v>0.16411321396104084</v>
      </c>
    </row>
    <row r="23" spans="1:28" ht="18" customHeight="1" x14ac:dyDescent="0.15">
      <c r="A23" s="392"/>
      <c r="B23" s="392"/>
      <c r="C23" s="399"/>
      <c r="D23" s="399"/>
      <c r="E23" s="399"/>
      <c r="F23" s="399"/>
      <c r="G23" s="399"/>
      <c r="H23" s="399"/>
      <c r="I23" s="399"/>
      <c r="J23" s="399"/>
      <c r="K23" s="399"/>
      <c r="L23" s="399"/>
      <c r="M23" s="399"/>
      <c r="O23" s="426" t="s">
        <v>1016</v>
      </c>
      <c r="P23" s="427"/>
      <c r="Q23" s="403">
        <f t="shared" ref="Q23:Z23" si="3">C20/100</f>
        <v>-0.10293153784343978</v>
      </c>
      <c r="R23" s="403">
        <f t="shared" si="3"/>
        <v>9.5795891732417537E-3</v>
      </c>
      <c r="S23" s="403">
        <f t="shared" si="3"/>
        <v>-9.9398440807372701E-2</v>
      </c>
      <c r="T23" s="403">
        <f t="shared" si="3"/>
        <v>-9.0509653688320521E-2</v>
      </c>
      <c r="U23" s="403">
        <f t="shared" si="3"/>
        <v>4.592736664706476E-2</v>
      </c>
      <c r="V23" s="403">
        <f t="shared" si="3"/>
        <v>0.11872208704158617</v>
      </c>
      <c r="W23" s="403">
        <f t="shared" si="3"/>
        <v>-4.8796056576028146E-2</v>
      </c>
      <c r="X23" s="403">
        <f t="shared" si="3"/>
        <v>-3.677593041467675E-2</v>
      </c>
      <c r="Y23" s="403">
        <f t="shared" si="3"/>
        <v>-8.7778977368145661E-2</v>
      </c>
      <c r="Z23" s="403">
        <f t="shared" si="3"/>
        <v>3.7928371962834495E-2</v>
      </c>
      <c r="AA23" s="404" cm="1">
        <f t="array" ref="AA23">SUMPRODUCT(PRODUCT(1+Q23:Y23)-1)</f>
        <v>-0.27452621700863333</v>
      </c>
      <c r="AB23" s="405">
        <f>SUM(U23:Y23)</f>
        <v>-8.7015106701996414E-3</v>
      </c>
    </row>
    <row r="24" spans="1:28" ht="18" customHeight="1" x14ac:dyDescent="0.15">
      <c r="A24" s="392"/>
      <c r="B24" s="392"/>
      <c r="C24" s="399"/>
      <c r="D24" s="399"/>
      <c r="E24" s="399"/>
      <c r="F24" s="399"/>
      <c r="G24" s="399"/>
      <c r="H24" s="399"/>
      <c r="I24" s="399"/>
      <c r="J24" s="399"/>
      <c r="K24" s="399"/>
      <c r="L24" s="399"/>
      <c r="M24" s="399"/>
      <c r="O24" s="424" t="s">
        <v>1017</v>
      </c>
      <c r="P24" s="425"/>
      <c r="Q24" s="400">
        <f t="shared" ref="Q24:AA24" si="4">Q20-Q23</f>
        <v>-1.6509340737220157E-2</v>
      </c>
      <c r="R24" s="400">
        <f t="shared" si="4"/>
        <v>6.2228245981125502E-2</v>
      </c>
      <c r="S24" s="400">
        <f t="shared" si="4"/>
        <v>-3.887920071502568E-2</v>
      </c>
      <c r="T24" s="400">
        <f t="shared" si="4"/>
        <v>-6.2089541911714022E-2</v>
      </c>
      <c r="U24" s="400">
        <f t="shared" si="4"/>
        <v>0.10192749129475476</v>
      </c>
      <c r="V24" s="400">
        <f t="shared" si="4"/>
        <v>8.0491318983247476E-2</v>
      </c>
      <c r="W24" s="400">
        <f t="shared" si="4"/>
        <v>0.15977010163073946</v>
      </c>
      <c r="X24" s="400">
        <f t="shared" si="4"/>
        <v>1.6105625209348752E-2</v>
      </c>
      <c r="Y24" s="400">
        <f t="shared" si="4"/>
        <v>3.1402298831045575E-2</v>
      </c>
      <c r="Z24" s="400">
        <f t="shared" si="4"/>
        <v>0.10173395095876916</v>
      </c>
      <c r="AA24" s="401">
        <f t="shared" si="4"/>
        <v>0.24849858152934012</v>
      </c>
      <c r="AB24" s="402">
        <f>SUM(U24:Y24)</f>
        <v>0.38969683594913601</v>
      </c>
    </row>
    <row r="25" spans="1:28" ht="18" customHeight="1" x14ac:dyDescent="0.15">
      <c r="A25" s="392"/>
      <c r="B25" s="392"/>
      <c r="C25" s="399"/>
      <c r="D25" s="399"/>
      <c r="E25" s="399"/>
      <c r="F25" s="399"/>
      <c r="G25" s="399"/>
      <c r="H25" s="399"/>
      <c r="I25" s="399"/>
      <c r="J25" s="399"/>
      <c r="K25" s="399"/>
      <c r="L25" s="399"/>
      <c r="M25" s="399"/>
      <c r="O25" s="426" t="s">
        <v>1018</v>
      </c>
      <c r="P25" s="427"/>
      <c r="Q25" s="403">
        <f>Q21-Q23</f>
        <v>2.4008580512748012E-2</v>
      </c>
      <c r="R25" s="403">
        <f t="shared" ref="R25:AB25" si="5">R21-R23</f>
        <v>-2.4363124327518637E-2</v>
      </c>
      <c r="S25" s="403">
        <f t="shared" si="5"/>
        <v>9.9398440807372701E-2</v>
      </c>
      <c r="T25" s="403">
        <f t="shared" si="5"/>
        <v>-6.6675347764212009E-2</v>
      </c>
      <c r="U25" s="403">
        <f t="shared" si="5"/>
        <v>0.13889580461726547</v>
      </c>
      <c r="V25" s="403">
        <f t="shared" si="5"/>
        <v>0.10550764102591799</v>
      </c>
      <c r="W25" s="403">
        <f t="shared" si="5"/>
        <v>0.20830052688620143</v>
      </c>
      <c r="X25" s="403">
        <f t="shared" si="5"/>
        <v>2.1845735137054401E-2</v>
      </c>
      <c r="Y25" s="403">
        <f t="shared" si="5"/>
        <v>5.7503409454548349E-2</v>
      </c>
      <c r="Z25" s="403">
        <f t="shared" si="5"/>
        <v>9.8650464416647349E-2</v>
      </c>
      <c r="AA25" s="404">
        <f t="shared" si="5"/>
        <v>0.50327784672218256</v>
      </c>
      <c r="AB25" s="405">
        <f t="shared" si="5"/>
        <v>0.53205311712098757</v>
      </c>
    </row>
    <row r="26" spans="1:28" ht="18" customHeight="1" x14ac:dyDescent="0.15">
      <c r="A26" s="392"/>
      <c r="B26" s="392"/>
      <c r="C26" s="399"/>
      <c r="D26" s="399"/>
      <c r="E26" s="399"/>
      <c r="F26" s="399"/>
      <c r="G26" s="399"/>
      <c r="H26" s="399"/>
      <c r="I26" s="399"/>
      <c r="J26" s="399"/>
      <c r="K26" s="399"/>
      <c r="L26" s="399"/>
      <c r="M26" s="399"/>
      <c r="O26" s="426" t="s">
        <v>1019</v>
      </c>
      <c r="P26" s="427"/>
      <c r="Q26" s="403">
        <f>Q22-Q23</f>
        <v>-3.676830136220427E-2</v>
      </c>
      <c r="R26" s="403">
        <f t="shared" ref="R26:AB26" si="6">R22-R23</f>
        <v>0.10552393113544756</v>
      </c>
      <c r="S26" s="403">
        <f t="shared" si="6"/>
        <v>-3.887920071502568E-2</v>
      </c>
      <c r="T26" s="403">
        <f t="shared" si="6"/>
        <v>-5.2917930206718047E-2</v>
      </c>
      <c r="U26" s="403">
        <f t="shared" si="6"/>
        <v>7.7281949079747614E-2</v>
      </c>
      <c r="V26" s="403">
        <f t="shared" si="6"/>
        <v>6.047826134911112E-2</v>
      </c>
      <c r="W26" s="403">
        <f t="shared" si="6"/>
        <v>6.2709251119815512E-2</v>
      </c>
      <c r="X26" s="403">
        <f t="shared" si="6"/>
        <v>-6.8548145014738493E-3</v>
      </c>
      <c r="Y26" s="403">
        <f t="shared" si="6"/>
        <v>-2.0799922415959959E-2</v>
      </c>
      <c r="Z26" s="403">
        <f t="shared" si="6"/>
        <v>0.10481743750089101</v>
      </c>
      <c r="AA26" s="404">
        <f t="shared" si="6"/>
        <v>8.5215111086463624E-2</v>
      </c>
      <c r="AB26" s="405">
        <f t="shared" si="6"/>
        <v>0.17281472463124048</v>
      </c>
    </row>
    <row r="27" spans="1:28" x14ac:dyDescent="0.15">
      <c r="C27" s="387"/>
      <c r="D27" s="387"/>
      <c r="E27" s="387"/>
      <c r="F27" s="387"/>
      <c r="G27" s="387"/>
      <c r="H27" s="387"/>
      <c r="I27" s="387"/>
      <c r="J27" s="387"/>
      <c r="K27" s="387"/>
      <c r="L27" s="387"/>
      <c r="M27" s="387"/>
    </row>
    <row r="28" spans="1:28" x14ac:dyDescent="0.15">
      <c r="C28" s="387"/>
      <c r="D28" s="387"/>
      <c r="E28" s="387"/>
      <c r="F28" s="387"/>
      <c r="G28" s="387"/>
      <c r="H28" s="387"/>
      <c r="I28" s="387"/>
      <c r="J28" s="387"/>
      <c r="K28" s="387"/>
      <c r="L28" s="387"/>
      <c r="M28" s="387"/>
    </row>
    <row r="29" spans="1:28" x14ac:dyDescent="0.15">
      <c r="C29" s="387"/>
      <c r="D29" s="387"/>
      <c r="E29" s="387"/>
      <c r="F29" s="387"/>
      <c r="G29" s="387"/>
      <c r="H29" s="387"/>
      <c r="I29" s="387"/>
      <c r="J29" s="387"/>
      <c r="K29" s="387"/>
      <c r="L29" s="387"/>
      <c r="M29" s="387"/>
    </row>
    <row r="30" spans="1:28" x14ac:dyDescent="0.15">
      <c r="C30" s="387"/>
      <c r="D30" s="387"/>
      <c r="E30" s="387"/>
      <c r="F30" s="387"/>
      <c r="G30" s="387"/>
      <c r="H30" s="387"/>
      <c r="I30" s="387"/>
      <c r="J30" s="387"/>
      <c r="K30" s="387"/>
      <c r="L30" s="387"/>
      <c r="M30" s="387"/>
    </row>
    <row r="31" spans="1:28" x14ac:dyDescent="0.15">
      <c r="C31" s="387"/>
      <c r="D31" s="387"/>
      <c r="E31" s="387"/>
      <c r="F31" s="387"/>
      <c r="G31" s="387"/>
      <c r="H31" s="387"/>
      <c r="I31" s="387"/>
      <c r="J31" s="387"/>
      <c r="K31" s="387"/>
      <c r="L31" s="387"/>
      <c r="M31" s="387"/>
    </row>
    <row r="32" spans="1:28" x14ac:dyDescent="0.15">
      <c r="C32" s="387"/>
      <c r="D32" s="387"/>
      <c r="E32" s="387"/>
      <c r="F32" s="387"/>
      <c r="G32" s="387"/>
      <c r="H32" s="387"/>
      <c r="I32" s="387"/>
      <c r="J32" s="387"/>
      <c r="K32" s="387"/>
      <c r="L32" s="387"/>
      <c r="M32" s="387"/>
    </row>
    <row r="33" spans="3:13" x14ac:dyDescent="0.15">
      <c r="C33" s="387"/>
      <c r="D33" s="387"/>
      <c r="E33" s="387"/>
      <c r="F33" s="387"/>
      <c r="G33" s="387"/>
      <c r="H33" s="387"/>
      <c r="I33" s="387"/>
      <c r="J33" s="387"/>
      <c r="K33" s="387"/>
      <c r="L33" s="387"/>
      <c r="M33" s="387"/>
    </row>
    <row r="34" spans="3:13" x14ac:dyDescent="0.15">
      <c r="C34" s="387"/>
      <c r="D34" s="387"/>
      <c r="E34" s="387"/>
      <c r="F34" s="387"/>
      <c r="G34" s="387"/>
      <c r="H34" s="387"/>
      <c r="I34" s="387"/>
      <c r="J34" s="387"/>
      <c r="K34" s="387"/>
      <c r="L34" s="387"/>
      <c r="M34" s="387"/>
    </row>
    <row r="35" spans="3:13" x14ac:dyDescent="0.15">
      <c r="C35" s="387"/>
      <c r="D35" s="387"/>
      <c r="E35" s="387"/>
      <c r="F35" s="387"/>
      <c r="G35" s="387"/>
      <c r="H35" s="387"/>
      <c r="I35" s="387"/>
      <c r="J35" s="387"/>
      <c r="K35" s="387"/>
      <c r="L35" s="387"/>
      <c r="M35" s="387"/>
    </row>
    <row r="36" spans="3:13" x14ac:dyDescent="0.15">
      <c r="C36" s="387"/>
      <c r="D36" s="387"/>
      <c r="E36" s="387"/>
      <c r="F36" s="387"/>
      <c r="G36" s="387"/>
      <c r="H36" s="387"/>
      <c r="I36" s="387"/>
      <c r="J36" s="387"/>
      <c r="K36" s="387"/>
      <c r="L36" s="387"/>
      <c r="M36" s="387"/>
    </row>
    <row r="37" spans="3:13" x14ac:dyDescent="0.15">
      <c r="C37" s="387"/>
      <c r="D37" s="387"/>
      <c r="E37" s="387"/>
      <c r="F37" s="387"/>
      <c r="G37" s="387"/>
      <c r="H37" s="387"/>
      <c r="I37" s="387"/>
      <c r="J37" s="387"/>
      <c r="K37" s="387"/>
      <c r="L37" s="387"/>
      <c r="M37" s="387"/>
    </row>
  </sheetData>
  <mergeCells count="9">
    <mergeCell ref="O24:P24"/>
    <mergeCell ref="O25:P25"/>
    <mergeCell ref="O26:P26"/>
    <mergeCell ref="O3:O6"/>
    <mergeCell ref="O7:O19"/>
    <mergeCell ref="O20:P20"/>
    <mergeCell ref="O21:P21"/>
    <mergeCell ref="O22:P22"/>
    <mergeCell ref="O23:P23"/>
  </mergeCells>
  <phoneticPr fontId="5" type="noConversion"/>
  <conditionalFormatting sqref="Q7">
    <cfRule type="iconSet" priority="22">
      <iconSet iconSet="3Flags" showValue="0">
        <cfvo type="percent" val="0"/>
        <cfvo type="percent" val="0"/>
        <cfvo type="num" val="1"/>
      </iconSet>
    </cfRule>
  </conditionalFormatting>
  <conditionalFormatting sqref="U7:V7">
    <cfRule type="iconSet" priority="18">
      <iconSet iconSet="3Flags" showValue="0">
        <cfvo type="percent" val="0"/>
        <cfvo type="percent" val="0"/>
        <cfvo type="num" val="1"/>
      </iconSet>
    </cfRule>
  </conditionalFormatting>
  <conditionalFormatting sqref="S8:T8 S5:T5">
    <cfRule type="iconSet" priority="11">
      <iconSet iconSet="3Flags" showValue="0">
        <cfvo type="percent" val="0"/>
        <cfvo type="percent" val="0"/>
        <cfvo type="num" val="1"/>
      </iconSet>
    </cfRule>
  </conditionalFormatting>
  <conditionalFormatting sqref="U8:V8 U5:V5">
    <cfRule type="iconSet" priority="17">
      <iconSet iconSet="3Flags" showValue="0">
        <cfvo type="percent" val="0"/>
        <cfvo type="percent" val="0"/>
        <cfvo type="num" val="1"/>
      </iconSet>
    </cfRule>
  </conditionalFormatting>
  <conditionalFormatting sqref="S9:T9">
    <cfRule type="iconSet" priority="10">
      <iconSet iconSet="3Flags" showValue="0">
        <cfvo type="percent" val="0"/>
        <cfvo type="percent" val="0"/>
        <cfvo type="num" val="1"/>
      </iconSet>
    </cfRule>
  </conditionalFormatting>
  <conditionalFormatting sqref="T3:Z3">
    <cfRule type="iconSet" priority="33">
      <iconSet iconSet="3Flags" showValue="0">
        <cfvo type="percent" val="0"/>
        <cfvo type="percent" val="0"/>
        <cfvo type="num" val="1"/>
      </iconSet>
    </cfRule>
  </conditionalFormatting>
  <conditionalFormatting sqref="U10:U11 U6">
    <cfRule type="iconSet" priority="14">
      <iconSet iconSet="3Flags" showValue="0">
        <cfvo type="percent" val="0"/>
        <cfvo type="percent" val="0"/>
        <cfvo type="num" val="1"/>
      </iconSet>
    </cfRule>
  </conditionalFormatting>
  <conditionalFormatting sqref="R12">
    <cfRule type="iconSet" priority="7">
      <iconSet iconSet="3Flags" showValue="0">
        <cfvo type="percent" val="0"/>
        <cfvo type="percent" val="0"/>
        <cfvo type="num" val="1"/>
      </iconSet>
    </cfRule>
  </conditionalFormatting>
  <conditionalFormatting sqref="S12:T12">
    <cfRule type="iconSet" priority="9">
      <iconSet iconSet="3Flags" showValue="0">
        <cfvo type="percent" val="0"/>
        <cfvo type="percent" val="0"/>
        <cfvo type="num" val="1"/>
      </iconSet>
    </cfRule>
  </conditionalFormatting>
  <conditionalFormatting sqref="U11:U12">
    <cfRule type="iconSet" priority="12">
      <iconSet iconSet="3Flags" showValue="0">
        <cfvo type="percent" val="0"/>
        <cfvo type="percent" val="0"/>
        <cfvo type="num" val="1"/>
      </iconSet>
    </cfRule>
  </conditionalFormatting>
  <conditionalFormatting sqref="V12">
    <cfRule type="iconSet" priority="16">
      <iconSet iconSet="3Flags" showValue="0">
        <cfvo type="percent" val="0"/>
        <cfvo type="percent" val="0"/>
        <cfvo type="num" val="1"/>
      </iconSet>
    </cfRule>
  </conditionalFormatting>
  <conditionalFormatting sqref="Y14:Z14">
    <cfRule type="iconSet" priority="35">
      <iconSet iconSet="3Flags" showValue="0">
        <cfvo type="percent" val="0"/>
        <cfvo type="percent" val="0"/>
        <cfvo type="num" val="1"/>
      </iconSet>
    </cfRule>
  </conditionalFormatting>
  <conditionalFormatting sqref="U15:W15">
    <cfRule type="iconSet" priority="19">
      <iconSet iconSet="3Flags" showValue="0">
        <cfvo type="percent" val="0"/>
        <cfvo type="percent" val="0"/>
        <cfvo type="num" val="1"/>
      </iconSet>
    </cfRule>
  </conditionalFormatting>
  <conditionalFormatting sqref="X16:Y16">
    <cfRule type="iconSet" priority="20">
      <iconSet iconSet="3Flags" showValue="0">
        <cfvo type="percent" val="0"/>
        <cfvo type="percent" val="0"/>
        <cfvo type="num" val="1"/>
      </iconSet>
    </cfRule>
  </conditionalFormatting>
  <conditionalFormatting sqref="Q17:R17">
    <cfRule type="iconSet" priority="6">
      <iconSet iconSet="3Flags" showValue="0">
        <cfvo type="percent" val="0"/>
        <cfvo type="percent" val="0"/>
        <cfvo type="num" val="1"/>
      </iconSet>
    </cfRule>
  </conditionalFormatting>
  <conditionalFormatting sqref="U17">
    <cfRule type="iconSet" priority="13">
      <iconSet iconSet="3Flags" showValue="0">
        <cfvo type="percent" val="0"/>
        <cfvo type="percent" val="0"/>
        <cfvo type="num" val="1"/>
      </iconSet>
    </cfRule>
  </conditionalFormatting>
  <conditionalFormatting sqref="V17">
    <cfRule type="iconSet" priority="15">
      <iconSet iconSet="3Flags" showValue="0">
        <cfvo type="percent" val="0"/>
        <cfvo type="percent" val="0"/>
        <cfvo type="num" val="1"/>
      </iconSet>
    </cfRule>
  </conditionalFormatting>
  <conditionalFormatting sqref="Q4:R4">
    <cfRule type="iconSet" priority="8">
      <iconSet iconSet="3Flags" showValue="0">
        <cfvo type="percent" val="0"/>
        <cfvo type="percent" val="0"/>
        <cfvo type="num" val="1"/>
      </iconSet>
    </cfRule>
  </conditionalFormatting>
  <conditionalFormatting sqref="W18 T4:Z6">
    <cfRule type="iconSet" priority="32">
      <iconSet iconSet="3Flags" showValue="0">
        <cfvo type="percent" val="0"/>
        <cfvo type="percent" val="0"/>
        <cfvo type="num" val="1"/>
      </iconSet>
    </cfRule>
  </conditionalFormatting>
  <conditionalFormatting sqref="X19">
    <cfRule type="iconSet" priority="21">
      <iconSet iconSet="3Flags" showValue="0">
        <cfvo type="percent" val="0"/>
        <cfvo type="percent" val="0"/>
        <cfvo type="num" val="1"/>
      </iconSet>
    </cfRule>
  </conditionalFormatting>
  <conditionalFormatting sqref="Y19:Z19">
    <cfRule type="iconSet" priority="34">
      <iconSet iconSet="3Flags" showValue="0">
        <cfvo type="percent" val="0"/>
        <cfvo type="percent" val="0"/>
        <cfvo type="num" val="1"/>
      </iconSet>
    </cfRule>
  </conditionalFormatting>
  <conditionalFormatting sqref="C3:C19">
    <cfRule type="colorScale" priority="2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D3:D19">
    <cfRule type="colorScale" priority="2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3:E19">
    <cfRule type="colorScale" priority="2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F3:F19">
    <cfRule type="colorScale" priority="2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G3:G19">
    <cfRule type="colorScale" priority="2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H3:H19">
    <cfRule type="colorScale" priority="2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I3:I19">
    <cfRule type="colorScale" priority="2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3:J19 L3:M20">
    <cfRule type="colorScale" priority="3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3:K19">
    <cfRule type="colorScale" priority="3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Q3:AA19">
    <cfRule type="iconSet" priority="36">
      <iconSet iconSet="3Flags" showValue="0">
        <cfvo type="percent" val="0"/>
        <cfvo type="percent" val="0"/>
        <cfvo type="num" val="1"/>
      </iconSet>
    </cfRule>
  </conditionalFormatting>
  <conditionalFormatting sqref="Z14:Z16">
    <cfRule type="iconSet" priority="5">
      <iconSet iconSet="3Flags" showValue="0">
        <cfvo type="percent" val="0"/>
        <cfvo type="percent" val="0"/>
        <cfvo type="num" val="1"/>
      </iconSet>
    </cfRule>
  </conditionalFormatting>
  <conditionalFormatting sqref="Z4:Z6">
    <cfRule type="iconSet" priority="4">
      <iconSet iconSet="3Flags" showValue="0">
        <cfvo type="percent" val="0"/>
        <cfvo type="percent" val="0"/>
        <cfvo type="num" val="1"/>
      </iconSet>
    </cfRule>
  </conditionalFormatting>
  <conditionalFormatting sqref="Z19">
    <cfRule type="iconSet" priority="3">
      <iconSet iconSet="3Flags" showValue="0">
        <cfvo type="percent" val="0"/>
        <cfvo type="percent" val="0"/>
        <cfvo type="num" val="1"/>
      </iconSet>
    </cfRule>
  </conditionalFormatting>
  <conditionalFormatting sqref="X16:Y16">
    <cfRule type="iconSet" priority="2">
      <iconSet iconSet="3Flags" showValue="0">
        <cfvo type="percent" val="0"/>
        <cfvo type="percent" val="0"/>
        <cfvo type="num" val="1"/>
      </iconSet>
    </cfRule>
  </conditionalFormatting>
  <conditionalFormatting sqref="C1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2060"/>
  </sheetPr>
  <dimension ref="A1:AJ41"/>
  <sheetViews>
    <sheetView showGridLines="0" topLeftCell="G15" zoomScale="75" zoomScaleNormal="75" workbookViewId="0">
      <selection activeCell="T2" sqref="T2:AJ38"/>
    </sheetView>
  </sheetViews>
  <sheetFormatPr defaultColWidth="8.85546875" defaultRowHeight="12.75" x14ac:dyDescent="0.15"/>
  <cols>
    <col min="1" max="1" width="14.85546875" style="270" customWidth="1"/>
    <col min="2" max="14" width="10" style="270" customWidth="1"/>
    <col min="15" max="15" width="3.5703125" style="271" customWidth="1"/>
    <col min="16" max="16" width="6" style="271" customWidth="1"/>
    <col min="17" max="17" width="3.5703125" style="270" customWidth="1"/>
    <col min="18" max="18" width="6" style="271" customWidth="1"/>
    <col min="19" max="19" width="8.85546875" style="270"/>
    <col min="20" max="20" width="20.42578125" style="270" customWidth="1"/>
    <col min="21" max="33" width="10" style="270" customWidth="1"/>
    <col min="34" max="34" width="3.5703125" style="271" customWidth="1"/>
    <col min="35" max="35" width="6" style="271" customWidth="1"/>
    <col min="36" max="36" width="8.85546875" style="270" customWidth="1"/>
    <col min="37" max="16384" width="8.85546875" style="270"/>
  </cols>
  <sheetData>
    <row r="1" spans="1:36" x14ac:dyDescent="0.15">
      <c r="A1" s="272"/>
    </row>
    <row r="2" spans="1:36" ht="21.75" customHeight="1" x14ac:dyDescent="0.15">
      <c r="A2" s="273" t="s">
        <v>784</v>
      </c>
      <c r="B2" s="274">
        <v>44500</v>
      </c>
      <c r="C2" s="274">
        <v>44530</v>
      </c>
      <c r="D2" s="274">
        <v>44561</v>
      </c>
      <c r="E2" s="274">
        <v>44592</v>
      </c>
      <c r="F2" s="274">
        <v>44620</v>
      </c>
      <c r="G2" s="274">
        <v>44651</v>
      </c>
      <c r="H2" s="274">
        <v>44681</v>
      </c>
      <c r="I2" s="274">
        <v>44712</v>
      </c>
      <c r="J2" s="274">
        <v>44742</v>
      </c>
      <c r="K2" s="274">
        <v>44773</v>
      </c>
      <c r="L2" s="274">
        <v>44804</v>
      </c>
      <c r="M2" s="274">
        <v>44834</v>
      </c>
      <c r="N2" s="274">
        <v>44865</v>
      </c>
      <c r="O2" s="430" t="s">
        <v>785</v>
      </c>
      <c r="P2" s="430"/>
      <c r="Q2" s="430" t="s">
        <v>786</v>
      </c>
      <c r="R2" s="430"/>
      <c r="T2" s="273" t="s">
        <v>784</v>
      </c>
      <c r="U2" s="274">
        <v>44500</v>
      </c>
      <c r="V2" s="274">
        <v>44530</v>
      </c>
      <c r="W2" s="274">
        <v>44561</v>
      </c>
      <c r="X2" s="274">
        <v>44592</v>
      </c>
      <c r="Y2" s="274">
        <v>44620</v>
      </c>
      <c r="Z2" s="274">
        <v>44651</v>
      </c>
      <c r="AA2" s="274">
        <v>44681</v>
      </c>
      <c r="AB2" s="274">
        <v>44712</v>
      </c>
      <c r="AC2" s="274">
        <v>44742</v>
      </c>
      <c r="AD2" s="274">
        <v>44773</v>
      </c>
      <c r="AE2" s="274">
        <v>44804</v>
      </c>
      <c r="AF2" s="274">
        <v>44834</v>
      </c>
      <c r="AG2" s="274">
        <v>44865</v>
      </c>
      <c r="AH2" s="430" t="s">
        <v>785</v>
      </c>
      <c r="AI2" s="430"/>
      <c r="AJ2" s="275" t="s">
        <v>787</v>
      </c>
    </row>
    <row r="3" spans="1:36" ht="21.75" customHeight="1" x14ac:dyDescent="0.15">
      <c r="A3" s="384" t="s">
        <v>0</v>
      </c>
      <c r="B3" s="276">
        <f>INDEX('面板-景气指数'!$33:$45,MATCH('面板-总览'!$A3,'面板-景气指数'!$J$33:$J$45,0),MATCH('面板-总览'!B$2,'面板-景气指数'!$32:$32,0))</f>
        <v>0.80168421052631578</v>
      </c>
      <c r="C3" s="276">
        <f>INDEX('面板-景气指数'!$33:$45,MATCH('面板-总览'!$A3,'面板-景气指数'!$J$33:$J$45,0),MATCH('面板-总览'!C$2,'面板-景气指数'!$32:$32,0))</f>
        <v>0.73826315789473673</v>
      </c>
      <c r="D3" s="276">
        <f>INDEX('面板-景气指数'!$33:$45,MATCH('面板-总览'!$A3,'面板-景气指数'!$J$33:$J$45,0),MATCH('面板-总览'!D$2,'面板-景气指数'!$32:$32,0))</f>
        <v>0.73242105263157897</v>
      </c>
      <c r="E3" s="276">
        <f>INDEX('面板-景气指数'!$33:$45,MATCH('面板-总览'!$A3,'面板-景气指数'!$J$33:$J$45,0),MATCH('面板-总览'!E$2,'面板-景气指数'!$32:$32,0))</f>
        <v>0.76571052631578951</v>
      </c>
      <c r="F3" s="276">
        <f>INDEX('面板-景气指数'!$33:$45,MATCH('面板-总览'!$A3,'面板-景气指数'!$J$33:$J$45,0),MATCH('面板-总览'!F$2,'面板-景气指数'!$32:$32,0))</f>
        <v>0.80694736842105264</v>
      </c>
      <c r="G3" s="276">
        <f>INDEX('面板-景气指数'!$33:$45,MATCH('面板-总览'!$A3,'面板-景气指数'!$J$33:$J$45,0),MATCH('面板-总览'!G$2,'面板-景气指数'!$32:$32,0))</f>
        <v>0.82213157894736844</v>
      </c>
      <c r="H3" s="276">
        <f>INDEX('面板-景气指数'!$33:$45,MATCH('面板-总览'!$A3,'面板-景气指数'!$J$33:$J$45,0),MATCH('面板-总览'!H$2,'面板-景气指数'!$32:$32,0))</f>
        <v>0.70592105263157889</v>
      </c>
      <c r="I3" s="276">
        <f>INDEX('面板-景气指数'!$33:$45,MATCH('面板-总览'!$A3,'面板-景气指数'!$J$33:$J$45,0),MATCH('面板-总览'!I$2,'面板-景气指数'!$32:$32,0))</f>
        <v>0.61299999999999999</v>
      </c>
      <c r="J3" s="276">
        <f>INDEX('面板-景气指数'!$33:$45,MATCH('面板-总览'!$A3,'面板-景气指数'!$J$33:$J$45,0),MATCH('面板-总览'!J$2,'面板-景气指数'!$32:$32,0))</f>
        <v>0.67594736842105263</v>
      </c>
      <c r="K3" s="276">
        <f>INDEX('面板-景气指数'!$33:$45,MATCH('面板-总览'!$A3,'面板-景气指数'!$J$33:$J$45,0),MATCH('面板-总览'!K$2,'面板-景气指数'!$32:$32,0))</f>
        <v>0.68705263157894736</v>
      </c>
      <c r="L3" s="276">
        <f>INDEX('面板-景气指数'!$33:$46,MATCH('面板-总览'!$A3,'面板-景气指数'!$J$33:$J$46,0),MATCH('面板-总览'!L$2,'面板-景气指数'!$32:$32,0))</f>
        <v>0.65971052631578941</v>
      </c>
      <c r="M3" s="276">
        <f>INDEX('面板-景气指数'!$33:$46,MATCH('面板-总览'!$A3,'面板-景气指数'!$J$33:$J$46,0),MATCH('面板-总览'!M$2,'面板-景气指数'!$32:$32,0))</f>
        <v>0.60428947368421049</v>
      </c>
      <c r="N3" s="276">
        <f>INDEX('面板-景气指数'!$33:$46,MATCH('面板-总览'!$A3,'面板-景气指数'!$J$33:$J$46,0),MATCH('面板-总览'!N$2,'面板-景气指数'!$32:$32,0))</f>
        <v>0.60357894736842099</v>
      </c>
      <c r="O3" s="277"/>
      <c r="P3" s="278">
        <f>N3-L3</f>
        <v>-5.6131578947368421E-2</v>
      </c>
      <c r="Q3" s="279"/>
      <c r="R3" s="280">
        <v>-10</v>
      </c>
      <c r="T3" s="384" t="s">
        <v>3</v>
      </c>
      <c r="U3" s="276">
        <f>INDEX('面板-景气指数'!$48:$84,MATCH('面板-总览'!$T3,'面板-景气指数'!$J$48:$J$84,0),MATCH('面板-总览'!U$2,'面板-景气指数'!$32:$32,0))</f>
        <v>0.82699999999999985</v>
      </c>
      <c r="V3" s="276">
        <f>INDEX('面板-景气指数'!$48:$84,MATCH('面板-总览'!$T3,'面板-景气指数'!$J$48:$J$84,0),MATCH('面板-总览'!V$2,'面板-景气指数'!$32:$32,0))</f>
        <v>0.85116666666666652</v>
      </c>
      <c r="W3" s="276">
        <f>INDEX('面板-景气指数'!$48:$84,MATCH('面板-总览'!$T3,'面板-景气指数'!$J$48:$J$84,0),MATCH('面板-总览'!W$2,'面板-景气指数'!$32:$32,0))</f>
        <v>0.83916666666666673</v>
      </c>
      <c r="X3" s="276">
        <f>INDEX('面板-景气指数'!$48:$84,MATCH('面板-总览'!$T3,'面板-景气指数'!$J$48:$J$84,0),MATCH('面板-总览'!X$2,'面板-景气指数'!$32:$32,0))</f>
        <v>0.83666666666666667</v>
      </c>
      <c r="Y3" s="276">
        <f>INDEX('面板-景气指数'!$48:$84,MATCH('面板-总览'!$T3,'面板-景气指数'!$J$48:$J$84,0),MATCH('面板-总览'!Y$2,'面板-景气指数'!$32:$32,0))</f>
        <v>0.8803333333333333</v>
      </c>
      <c r="Z3" s="276">
        <f>INDEX('面板-景气指数'!$48:$84,MATCH('面板-总览'!$T3,'面板-景气指数'!$J$48:$J$84,0),MATCH('面板-总览'!Z$2,'面板-景气指数'!$32:$32,0))</f>
        <v>0.91433333333333333</v>
      </c>
      <c r="AA3" s="276">
        <f>INDEX('面板-景气指数'!$48:$84,MATCH('面板-总览'!$T3,'面板-景气指数'!$J$48:$J$84,0),MATCH('面板-总览'!AA$2,'面板-景气指数'!$32:$32,0))</f>
        <v>0.93900000000000006</v>
      </c>
      <c r="AB3" s="276">
        <f>INDEX('面板-景气指数'!$48:$84,MATCH('面板-总览'!$T3,'面板-景气指数'!$J$48:$J$84,0),MATCH('面板-总览'!AB$2,'面板-景气指数'!$32:$32,0))</f>
        <v>0.86399999999999999</v>
      </c>
      <c r="AC3" s="276">
        <f>INDEX('面板-景气指数'!$48:$84,MATCH('面板-总览'!$T3,'面板-景气指数'!$J$48:$J$84,0),MATCH('面板-总览'!AC$2,'面板-景气指数'!$32:$32,0))</f>
        <v>0.81533333333333335</v>
      </c>
      <c r="AD3" s="276">
        <f>INDEX('面板-景气指数'!$48:$84,MATCH('面板-总览'!$T3,'面板-景气指数'!$J$48:$J$84,0),MATCH('面板-总览'!AD$2,'面板-景气指数'!$32:$32,0))</f>
        <v>0.7503333333333333</v>
      </c>
      <c r="AE3" s="276">
        <f>INDEX('面板-景气指数'!$48:$84,MATCH('面板-总览'!$T3,'面板-景气指数'!$J$48:$J$84,0),MATCH('面板-总览'!AE$2,'面板-景气指数'!$32:$32,0))</f>
        <v>0.70450000000000002</v>
      </c>
      <c r="AF3" s="276">
        <f>INDEX('面板-景气指数'!$48:$84,MATCH('面板-总览'!$T3,'面板-景气指数'!$J$48:$J$84,0),MATCH('面板-总览'!AF$2,'面板-景气指数'!$32:$32,0))</f>
        <v>0.6828333333333334</v>
      </c>
      <c r="AG3" s="276">
        <f>INDEX('面板-景气指数'!$48:$84,MATCH('面板-总览'!$T3,'面板-景气指数'!$J$48:$J$84,0),MATCH('面板-总览'!AG$2,'面板-景气指数'!$32:$32,0))</f>
        <v>0.69533333333333336</v>
      </c>
      <c r="AH3" s="277"/>
      <c r="AI3" s="278">
        <f>AG3-AE3</f>
        <v>-9.1666666666666563E-3</v>
      </c>
    </row>
    <row r="4" spans="1:36" ht="21.75" customHeight="1" x14ac:dyDescent="0.15">
      <c r="A4" s="384" t="s">
        <v>788</v>
      </c>
      <c r="B4" s="276">
        <f>INDEX('面板-景气指数'!$33:$45,MATCH('面板-总览'!$A4,'面板-景气指数'!$J$33:$J$45,0),MATCH('面板-总览'!B$2,'面板-景气指数'!$32:$32,0))</f>
        <v>0.51808333333333334</v>
      </c>
      <c r="C4" s="276">
        <f>INDEX('面板-景气指数'!$33:$45,MATCH('面板-总览'!$A4,'面板-景气指数'!$J$33:$J$45,0),MATCH('面板-总览'!C$2,'面板-景气指数'!$32:$32,0))</f>
        <v>0.49891666666666667</v>
      </c>
      <c r="D4" s="276">
        <f>INDEX('面板-景气指数'!$33:$45,MATCH('面板-总览'!$A4,'面板-景气指数'!$J$33:$J$45,0),MATCH('面板-总览'!D$2,'面板-景气指数'!$32:$32,0))</f>
        <v>0.51424999999999998</v>
      </c>
      <c r="E4" s="276">
        <f>INDEX('面板-景气指数'!$33:$45,MATCH('面板-总览'!$A4,'面板-景气指数'!$J$33:$J$45,0),MATCH('面板-总览'!E$2,'面板-景气指数'!$32:$32,0))</f>
        <v>0.50824999999999998</v>
      </c>
      <c r="F4" s="276">
        <f>INDEX('面板-景气指数'!$33:$45,MATCH('面板-总览'!$A4,'面板-景气指数'!$J$33:$J$45,0),MATCH('面板-总览'!F$2,'面板-景气指数'!$32:$32,0))</f>
        <v>0.64966666666666661</v>
      </c>
      <c r="G4" s="276">
        <f>INDEX('面板-景气指数'!$33:$45,MATCH('面板-总览'!$A4,'面板-景气指数'!$J$33:$J$45,0),MATCH('面板-总览'!G$2,'面板-景气指数'!$32:$32,0))</f>
        <v>0.58466666666666667</v>
      </c>
      <c r="H4" s="276">
        <f>INDEX('面板-景气指数'!$33:$45,MATCH('面板-总览'!$A4,'面板-景气指数'!$J$33:$J$45,0),MATCH('面板-总览'!H$2,'面板-景气指数'!$32:$32,0))</f>
        <v>0.36208333333333331</v>
      </c>
      <c r="I4" s="276">
        <f>INDEX('面板-景气指数'!$33:$45,MATCH('面板-总览'!$A4,'面板-景气指数'!$J$33:$J$45,0),MATCH('面板-总览'!I$2,'面板-景气指数'!$32:$32,0))</f>
        <v>0.19950000000000001</v>
      </c>
      <c r="J4" s="276">
        <f>INDEX('面板-景气指数'!$33:$45,MATCH('面板-总览'!$A4,'面板-景气指数'!$J$33:$J$45,0),MATCH('面板-总览'!J$2,'面板-景气指数'!$32:$32,0))</f>
        <v>0.34599999999999997</v>
      </c>
      <c r="K4" s="276">
        <f>INDEX('面板-景气指数'!$33:$45,MATCH('面板-总览'!$A4,'面板-景气指数'!$J$33:$J$45,0),MATCH('面板-总览'!K$2,'面板-景气指数'!$32:$32,0))</f>
        <v>0.42274999999999996</v>
      </c>
      <c r="L4" s="276">
        <f>INDEX('面板-景气指数'!$33:$46,MATCH('面板-总览'!$A4,'面板-景气指数'!$J$33:$J$46,0),MATCH('面板-总览'!L$2,'面板-景气指数'!$32:$32,0))</f>
        <v>0.36824999999999997</v>
      </c>
      <c r="M4" s="276">
        <f>INDEX('面板-景气指数'!$33:$46,MATCH('面板-总览'!$A4,'面板-景气指数'!$J$33:$J$46,0),MATCH('面板-总览'!M$2,'面板-景气指数'!$32:$32,0))</f>
        <v>0.36575000000000002</v>
      </c>
      <c r="N4" s="276">
        <f>INDEX('面板-景气指数'!$33:$46,MATCH('面板-总览'!$A4,'面板-景气指数'!$J$33:$J$46,0),MATCH('面板-总览'!N$2,'面板-景气指数'!$32:$32,0))</f>
        <v>0.36450000000000005</v>
      </c>
      <c r="O4" s="277"/>
      <c r="P4" s="278">
        <f t="shared" ref="P4:P16" si="0">N4-L4</f>
        <v>-3.7499999999999201E-3</v>
      </c>
      <c r="Q4" s="279"/>
      <c r="R4" s="280">
        <v>10</v>
      </c>
      <c r="T4" s="384" t="s">
        <v>4</v>
      </c>
      <c r="U4" s="276">
        <f>INDEX('面板-景气指数'!$48:$84,MATCH('面板-总览'!$T4,'面板-景气指数'!$J$48:$J$84,0),MATCH('面板-总览'!U$2,'面板-景气指数'!$32:$32,0))</f>
        <v>0.71207692307692305</v>
      </c>
      <c r="V4" s="276">
        <f>INDEX('面板-景气指数'!$48:$84,MATCH('面板-总览'!$T4,'面板-景气指数'!$J$48:$J$84,0),MATCH('面板-总览'!V$2,'面板-景气指数'!$32:$32,0))</f>
        <v>0.70699999999999996</v>
      </c>
      <c r="W4" s="276">
        <f>INDEX('面板-景气指数'!$48:$84,MATCH('面板-总览'!$T4,'面板-景气指数'!$J$48:$J$84,0),MATCH('面板-总览'!W$2,'面板-景气指数'!$32:$32,0))</f>
        <v>0.73784615384615393</v>
      </c>
      <c r="X4" s="276">
        <f>INDEX('面板-景气指数'!$48:$84,MATCH('面板-总览'!$T4,'面板-景气指数'!$J$48:$J$84,0),MATCH('面板-总览'!X$2,'面板-景气指数'!$32:$32,0))</f>
        <v>0.77200000000000013</v>
      </c>
      <c r="Y4" s="276">
        <f>INDEX('面板-景气指数'!$48:$84,MATCH('面板-总览'!$T4,'面板-景气指数'!$J$48:$J$84,0),MATCH('面板-总览'!Y$2,'面板-景气指数'!$32:$32,0))</f>
        <v>0.7876153846153845</v>
      </c>
      <c r="Z4" s="276">
        <f>INDEX('面板-景气指数'!$48:$84,MATCH('面板-总览'!$T4,'面板-景气指数'!$J$48:$J$84,0),MATCH('面板-总览'!Z$2,'面板-景气指数'!$32:$32,0))</f>
        <v>0.79584615384615387</v>
      </c>
      <c r="AA4" s="276">
        <f>INDEX('面板-景气指数'!$48:$84,MATCH('面板-总览'!$T4,'面板-景气指数'!$J$48:$J$84,0),MATCH('面板-总览'!AA$2,'面板-景气指数'!$32:$32,0))</f>
        <v>0.74146153846153851</v>
      </c>
      <c r="AB4" s="276">
        <f>INDEX('面板-景气指数'!$48:$84,MATCH('面板-总览'!$T4,'面板-景气指数'!$J$48:$J$84,0),MATCH('面板-总览'!AB$2,'面板-景气指数'!$32:$32,0))</f>
        <v>0.69446153846153835</v>
      </c>
      <c r="AC4" s="276">
        <f>INDEX('面板-景气指数'!$48:$84,MATCH('面板-总览'!$T4,'面板-景气指数'!$J$48:$J$84,0),MATCH('面板-总览'!AC$2,'面板-景气指数'!$32:$32,0))</f>
        <v>0.68900000000000017</v>
      </c>
      <c r="AD4" s="276">
        <f>INDEX('面板-景气指数'!$48:$84,MATCH('面板-总览'!$T4,'面板-景气指数'!$J$48:$J$84,0),MATCH('面板-总览'!AD$2,'面板-景气指数'!$32:$32,0))</f>
        <v>0.68861538461538485</v>
      </c>
      <c r="AE4" s="276">
        <f>INDEX('面板-景气指数'!$48:$84,MATCH('面板-总览'!$T4,'面板-景气指数'!$J$48:$J$84,0),MATCH('面板-总览'!AE$2,'面板-景气指数'!$32:$32,0))</f>
        <v>0.6722307692307693</v>
      </c>
      <c r="AF4" s="276">
        <f>INDEX('面板-景气指数'!$48:$84,MATCH('面板-总览'!$T4,'面板-景气指数'!$J$48:$J$84,0),MATCH('面板-总览'!AF$2,'面板-景气指数'!$32:$32,0))</f>
        <v>0.66784615384615387</v>
      </c>
      <c r="AG4" s="276">
        <f>INDEX('面板-景气指数'!$48:$84,MATCH('面板-总览'!$T4,'面板-景气指数'!$J$48:$J$84,0),MATCH('面板-总览'!AG$2,'面板-景气指数'!$32:$32,0))</f>
        <v>0.65999999999999992</v>
      </c>
      <c r="AH4" s="277"/>
      <c r="AI4" s="278">
        <f t="shared" ref="AI4:AI38" si="1">AG4-AE4</f>
        <v>-1.2230769230769378E-2</v>
      </c>
    </row>
    <row r="5" spans="1:36" ht="21.75" customHeight="1" x14ac:dyDescent="0.15">
      <c r="A5" s="384" t="s">
        <v>789</v>
      </c>
      <c r="B5" s="276">
        <f>INDEX('面板-景气指数'!$33:$45,MATCH('面板-总览'!$A5,'面板-景气指数'!$J$33:$J$45,0),MATCH('面板-总览'!B$2,'面板-景气指数'!$32:$32,0))</f>
        <v>0.69716666666666671</v>
      </c>
      <c r="C5" s="276">
        <f>INDEX('面板-景气指数'!$33:$45,MATCH('面板-总览'!$A5,'面板-景气指数'!$J$33:$J$45,0),MATCH('面板-总览'!C$2,'面板-景气指数'!$32:$32,0))</f>
        <v>0.60016666666666663</v>
      </c>
      <c r="D5" s="276">
        <f>INDEX('面板-景气指数'!$33:$45,MATCH('面板-总览'!$A5,'面板-景气指数'!$J$33:$J$45,0),MATCH('面板-总览'!D$2,'面板-景气指数'!$32:$32,0))</f>
        <v>0.52633333333333332</v>
      </c>
      <c r="E5" s="276">
        <f>INDEX('面板-景气指数'!$33:$45,MATCH('面板-总览'!$A5,'面板-景气指数'!$J$33:$J$45,0),MATCH('面板-总览'!E$2,'面板-景气指数'!$32:$32,0))</f>
        <v>0.60050000000000003</v>
      </c>
      <c r="F5" s="276">
        <f>INDEX('面板-景气指数'!$33:$45,MATCH('面板-总览'!$A5,'面板-景气指数'!$J$33:$J$45,0),MATCH('面板-总览'!F$2,'面板-景气指数'!$32:$32,0))</f>
        <v>0.74124999999999996</v>
      </c>
      <c r="G5" s="276">
        <f>INDEX('面板-景气指数'!$33:$45,MATCH('面板-总览'!$A5,'面板-景气指数'!$J$33:$J$45,0),MATCH('面板-总览'!G$2,'面板-景气指数'!$32:$32,0))</f>
        <v>0.60166666666666657</v>
      </c>
      <c r="H5" s="276">
        <f>INDEX('面板-景气指数'!$33:$45,MATCH('面板-总览'!$A5,'面板-景气指数'!$J$33:$J$45,0),MATCH('面板-总览'!H$2,'面板-景气指数'!$32:$32,0))</f>
        <v>0.43100000000000005</v>
      </c>
      <c r="I5" s="276">
        <f>INDEX('面板-景气指数'!$33:$45,MATCH('面板-总览'!$A5,'面板-景气指数'!$J$33:$J$45,0),MATCH('面板-总览'!I$2,'面板-景气指数'!$32:$32,0))</f>
        <v>0.44725000000000004</v>
      </c>
      <c r="J5" s="276">
        <f>INDEX('面板-景气指数'!$33:$45,MATCH('面板-总览'!$A5,'面板-景气指数'!$J$33:$J$45,0),MATCH('面板-总览'!J$2,'面板-景气指数'!$32:$32,0))</f>
        <v>0.47116666666666662</v>
      </c>
      <c r="K5" s="276">
        <f>INDEX('面板-景气指数'!$33:$45,MATCH('面板-总览'!$A5,'面板-景气指数'!$J$33:$J$45,0),MATCH('面板-总览'!K$2,'面板-景气指数'!$32:$32,0))</f>
        <v>0.32616666666666666</v>
      </c>
      <c r="L5" s="276">
        <f>INDEX('面板-景气指数'!$33:$46,MATCH('面板-总览'!$A5,'面板-景气指数'!$J$33:$J$46,0),MATCH('面板-总览'!L$2,'面板-景气指数'!$32:$32,0))</f>
        <v>0.38966666666666666</v>
      </c>
      <c r="M5" s="276">
        <f>INDEX('面板-景气指数'!$33:$46,MATCH('面板-总览'!$A5,'面板-景气指数'!$J$33:$J$46,0),MATCH('面板-总览'!M$2,'面板-景气指数'!$32:$32,0))</f>
        <v>0.43658333333333332</v>
      </c>
      <c r="N5" s="276">
        <f>INDEX('面板-景气指数'!$33:$46,MATCH('面板-总览'!$A5,'面板-景气指数'!$J$33:$J$46,0),MATCH('面板-总览'!N$2,'面板-景气指数'!$32:$32,0))</f>
        <v>0.43658333333333332</v>
      </c>
      <c r="O5" s="277"/>
      <c r="P5" s="278">
        <f t="shared" si="0"/>
        <v>4.6916666666666662E-2</v>
      </c>
      <c r="Q5" s="279"/>
      <c r="R5" s="280">
        <v>10</v>
      </c>
      <c r="T5" s="384" t="s">
        <v>5</v>
      </c>
      <c r="U5" s="276">
        <f>INDEX('面板-景气指数'!$48:$84,MATCH('面板-总览'!$T5,'面板-景气指数'!$J$48:$J$84,0),MATCH('面板-总览'!U$2,'面板-景气指数'!$32:$32,0))</f>
        <v>0.85499999999999998</v>
      </c>
      <c r="V5" s="276">
        <f>INDEX('面板-景气指数'!$48:$84,MATCH('面板-总览'!$T5,'面板-景气指数'!$J$48:$J$84,0),MATCH('面板-总览'!V$2,'面板-景气指数'!$32:$32,0))</f>
        <v>0.72399999999999998</v>
      </c>
      <c r="W5" s="276">
        <f>INDEX('面板-景气指数'!$48:$84,MATCH('面板-总览'!$T5,'面板-景气指数'!$J$48:$J$84,0),MATCH('面板-总览'!W$2,'面板-景气指数'!$32:$32,0))</f>
        <v>0.69499999999999995</v>
      </c>
      <c r="X5" s="276">
        <f>INDEX('面板-景气指数'!$48:$84,MATCH('面板-总览'!$T5,'面板-景气指数'!$J$48:$J$84,0),MATCH('面板-总览'!X$2,'面板-景气指数'!$32:$32,0))</f>
        <v>0.73899999999999999</v>
      </c>
      <c r="Y5" s="276">
        <f>INDEX('面板-景气指数'!$48:$84,MATCH('面板-总览'!$T5,'面板-景气指数'!$J$48:$J$84,0),MATCH('面板-总览'!Y$2,'面板-景气指数'!$32:$32,0))</f>
        <v>0.79700000000000004</v>
      </c>
      <c r="Z5" s="276">
        <f>INDEX('面板-景气指数'!$48:$84,MATCH('面板-总览'!$T5,'面板-景气指数'!$J$48:$J$84,0),MATCH('面板-总览'!Z$2,'面板-景气指数'!$32:$32,0))</f>
        <v>0.81100000000000005</v>
      </c>
      <c r="AA5" s="276">
        <f>INDEX('面板-景气指数'!$48:$84,MATCH('面板-总览'!$T5,'面板-景气指数'!$J$48:$J$84,0),MATCH('面板-总览'!AA$2,'面板-景气指数'!$32:$32,0))</f>
        <v>0.60799999999999998</v>
      </c>
      <c r="AB5" s="276">
        <f>INDEX('面板-景气指数'!$48:$84,MATCH('面板-总览'!$T5,'面板-景气指数'!$J$48:$J$84,0),MATCH('面板-总览'!AB$2,'面板-景气指数'!$32:$32,0))</f>
        <v>0.47799999999999998</v>
      </c>
      <c r="AC5" s="276">
        <f>INDEX('面板-景气指数'!$48:$84,MATCH('面板-总览'!$T5,'面板-景气指数'!$J$48:$J$84,0),MATCH('面板-总览'!AC$2,'面板-景气指数'!$32:$32,0))</f>
        <v>0.623</v>
      </c>
      <c r="AD5" s="276">
        <f>INDEX('面板-景气指数'!$48:$84,MATCH('面板-总览'!$T5,'面板-景气指数'!$J$48:$J$84,0),MATCH('面板-总览'!AD$2,'面板-景气指数'!$32:$32,0))</f>
        <v>0.66600000000000004</v>
      </c>
      <c r="AE5" s="276">
        <f>INDEX('面板-景气指数'!$48:$84,MATCH('面板-总览'!$T5,'面板-景气指数'!$J$48:$J$84,0),MATCH('面板-总览'!AE$2,'面板-景气指数'!$32:$32,0))</f>
        <v>0.63700000000000001</v>
      </c>
      <c r="AF5" s="276">
        <f>INDEX('面板-景气指数'!$48:$84,MATCH('面板-总览'!$T5,'面板-景气指数'!$J$48:$J$84,0),MATCH('面板-总览'!AF$2,'面板-景气指数'!$32:$32,0))</f>
        <v>0.53600000000000003</v>
      </c>
      <c r="AG5" s="276">
        <f>INDEX('面板-景气指数'!$48:$84,MATCH('面板-总览'!$T5,'面板-景气指数'!$J$48:$J$84,0),MATCH('面板-总览'!AG$2,'面板-景气指数'!$32:$32,0))</f>
        <v>0.53600000000000003</v>
      </c>
      <c r="AH5" s="277"/>
      <c r="AI5" s="278">
        <f t="shared" si="1"/>
        <v>-0.10099999999999998</v>
      </c>
    </row>
    <row r="6" spans="1:36" ht="21.75" customHeight="1" x14ac:dyDescent="0.15">
      <c r="A6" s="384" t="s">
        <v>790</v>
      </c>
      <c r="B6" s="276">
        <f>INDEX('面板-景气指数'!$33:$45,MATCH('面板-总览'!$A6,'面板-景气指数'!$J$33:$J$45,0),MATCH('面板-总览'!B$2,'面板-景气指数'!$32:$32,0))</f>
        <v>0.76024999999999987</v>
      </c>
      <c r="C6" s="276">
        <f>INDEX('面板-景气指数'!$33:$45,MATCH('面板-总览'!$A6,'面板-景气指数'!$J$33:$J$45,0),MATCH('面板-总览'!C$2,'面板-景气指数'!$32:$32,0))</f>
        <v>0.71037500000000009</v>
      </c>
      <c r="D6" s="276">
        <f>INDEX('面板-景气指数'!$33:$45,MATCH('面板-总览'!$A6,'面板-景气指数'!$J$33:$J$45,0),MATCH('面板-总览'!D$2,'面板-景气指数'!$32:$32,0))</f>
        <v>0.41912500000000003</v>
      </c>
      <c r="E6" s="276">
        <f>INDEX('面板-景气指数'!$33:$45,MATCH('面板-总览'!$A6,'面板-景气指数'!$J$33:$J$45,0),MATCH('面板-总览'!E$2,'面板-景气指数'!$32:$32,0))</f>
        <v>0.49337500000000001</v>
      </c>
      <c r="F6" s="276">
        <f>INDEX('面板-景气指数'!$33:$45,MATCH('面板-总览'!$A6,'面板-景气指数'!$J$33:$J$45,0),MATCH('面板-总览'!F$2,'面板-景气指数'!$32:$32,0))</f>
        <v>0.45950000000000002</v>
      </c>
      <c r="G6" s="276">
        <f>INDEX('面板-景气指数'!$33:$45,MATCH('面板-总览'!$A6,'面板-景气指数'!$J$33:$J$45,0),MATCH('面板-总览'!G$2,'面板-景气指数'!$32:$32,0))</f>
        <v>0.46400000000000002</v>
      </c>
      <c r="H6" s="276">
        <f>INDEX('面板-景气指数'!$33:$45,MATCH('面板-总览'!$A6,'面板-景气指数'!$J$33:$J$45,0),MATCH('面板-总览'!H$2,'面板-景气指数'!$32:$32,0))</f>
        <v>0.44987499999999997</v>
      </c>
      <c r="I6" s="276">
        <f>INDEX('面板-景气指数'!$33:$45,MATCH('面板-总览'!$A6,'面板-景气指数'!$J$33:$J$45,0),MATCH('面板-总览'!I$2,'面板-景气指数'!$32:$32,0))</f>
        <v>0.46837500000000004</v>
      </c>
      <c r="J6" s="276">
        <f>INDEX('面板-景气指数'!$33:$45,MATCH('面板-总览'!$A6,'面板-景气指数'!$J$33:$J$45,0),MATCH('面板-总览'!J$2,'面板-景气指数'!$32:$32,0))</f>
        <v>0.61837500000000012</v>
      </c>
      <c r="K6" s="276">
        <f>INDEX('面板-景气指数'!$33:$45,MATCH('面板-总览'!$A6,'面板-景气指数'!$J$33:$J$45,0),MATCH('面板-总览'!K$2,'面板-景气指数'!$32:$32,0))</f>
        <v>0.68587500000000012</v>
      </c>
      <c r="L6" s="276">
        <f>INDEX('面板-景气指数'!$33:$46,MATCH('面板-总览'!$A6,'面板-景气指数'!$J$33:$J$46,0),MATCH('面板-总览'!L$2,'面板-景气指数'!$32:$32,0))</f>
        <v>0.67200000000000004</v>
      </c>
      <c r="M6" s="276">
        <f>INDEX('面板-景气指数'!$33:$46,MATCH('面板-总览'!$A6,'面板-景气指数'!$J$33:$J$46,0),MATCH('面板-总览'!M$2,'面板-景气指数'!$32:$32,0))</f>
        <v>0.199875</v>
      </c>
      <c r="N6" s="276">
        <f>INDEX('面板-景气指数'!$33:$46,MATCH('面板-总览'!$A6,'面板-景气指数'!$J$33:$J$46,0),MATCH('面板-总览'!N$2,'面板-景气指数'!$32:$32,0))</f>
        <v>0.18562499999999998</v>
      </c>
      <c r="O6" s="277"/>
      <c r="P6" s="278">
        <f t="shared" si="0"/>
        <v>-0.48637500000000006</v>
      </c>
      <c r="Q6" s="279"/>
      <c r="R6" s="280">
        <v>10</v>
      </c>
      <c r="T6" s="384" t="s">
        <v>6</v>
      </c>
      <c r="U6" s="276">
        <f>INDEX('面板-景气指数'!$48:$84,MATCH('面板-总览'!$T6,'面板-景气指数'!$J$48:$J$84,0),MATCH('面板-总览'!U$2,'面板-景气指数'!$32:$32,0))</f>
        <v>0.82599999999999996</v>
      </c>
      <c r="V6" s="276">
        <f>INDEX('面板-景气指数'!$48:$84,MATCH('面板-总览'!$T6,'面板-景气指数'!$J$48:$J$84,0),MATCH('面板-总览'!V$2,'面板-景气指数'!$32:$32,0))</f>
        <v>0.86899999999999988</v>
      </c>
      <c r="W6" s="276">
        <f>INDEX('面板-景气指数'!$48:$84,MATCH('面板-总览'!$T6,'面板-景气指数'!$J$48:$J$84,0),MATCH('面板-总览'!W$2,'面板-景气指数'!$32:$32,0))</f>
        <v>0.89800000000000002</v>
      </c>
      <c r="X6" s="276">
        <f>INDEX('面板-景气指数'!$48:$84,MATCH('面板-总览'!$T6,'面板-景气指数'!$J$48:$J$84,0),MATCH('面板-总览'!X$2,'面板-景气指数'!$32:$32,0))</f>
        <v>0.91300000000000003</v>
      </c>
      <c r="Y6" s="276">
        <f>INDEX('面板-景气指数'!$48:$84,MATCH('面板-总览'!$T6,'面板-景气指数'!$J$48:$J$84,0),MATCH('面板-总览'!Y$2,'面板-景气指数'!$32:$32,0))</f>
        <v>0.98499999999999999</v>
      </c>
      <c r="Z6" s="276">
        <f>INDEX('面板-景气指数'!$48:$84,MATCH('面板-总览'!$T6,'面板-景气指数'!$J$48:$J$84,0),MATCH('面板-总览'!Z$2,'面板-景气指数'!$32:$32,0))</f>
        <v>1</v>
      </c>
      <c r="AA6" s="276">
        <f>INDEX('面板-景气指数'!$48:$84,MATCH('面板-总览'!$T6,'面板-景气指数'!$J$48:$J$84,0),MATCH('面板-总览'!AA$2,'面板-景气指数'!$32:$32,0))</f>
        <v>0.97099999999999997</v>
      </c>
      <c r="AB6" s="276">
        <f>INDEX('面板-景气指数'!$48:$84,MATCH('面板-总览'!$T6,'面板-景气指数'!$J$48:$J$84,0),MATCH('面板-总览'!AB$2,'面板-景气指数'!$32:$32,0))</f>
        <v>0.92700000000000005</v>
      </c>
      <c r="AC6" s="276">
        <f>INDEX('面板-景气指数'!$48:$84,MATCH('面板-总览'!$T6,'面板-景气指数'!$J$48:$J$84,0),MATCH('面板-总览'!AC$2,'面板-景气指数'!$32:$32,0))</f>
        <v>0.95599999999999996</v>
      </c>
      <c r="AD6" s="276">
        <f>INDEX('面板-景气指数'!$48:$84,MATCH('面板-总览'!$T6,'面板-景气指数'!$J$48:$J$84,0),MATCH('面板-总览'!AD$2,'面板-景气指数'!$32:$32,0))</f>
        <v>0.94199999999999984</v>
      </c>
      <c r="AE6" s="276">
        <f>INDEX('面板-景气指数'!$48:$84,MATCH('面板-总览'!$T6,'面板-景气指数'!$J$48:$J$84,0),MATCH('面板-总览'!AE$2,'面板-景气指数'!$32:$32,0))</f>
        <v>0.8839999999999999</v>
      </c>
      <c r="AF6" s="276">
        <f>INDEX('面板-景气指数'!$48:$84,MATCH('面板-总览'!$T6,'面板-景气指数'!$J$48:$J$84,0),MATCH('面板-总览'!AF$2,'面板-景气指数'!$32:$32,0))</f>
        <v>0.85499999999999998</v>
      </c>
      <c r="AG6" s="276">
        <f>INDEX('面板-景气指数'!$48:$84,MATCH('面板-总览'!$T6,'面板-景气指数'!$J$48:$J$84,0),MATCH('面板-总览'!AG$2,'面板-景气指数'!$32:$32,0))</f>
        <v>0.84</v>
      </c>
      <c r="AH6" s="277"/>
      <c r="AI6" s="278">
        <f t="shared" si="1"/>
        <v>-4.3999999999999928E-2</v>
      </c>
    </row>
    <row r="7" spans="1:36" ht="21.75" customHeight="1" x14ac:dyDescent="0.15">
      <c r="A7" s="384" t="s">
        <v>1</v>
      </c>
      <c r="B7" s="276">
        <f>INDEX('面板-景气指数'!$33:$45,MATCH('面板-总览'!$A7,'面板-景气指数'!$J$33:$J$45,0),MATCH('面板-总览'!B$2,'面板-景气指数'!$32:$32,0))</f>
        <v>0.60390624999999998</v>
      </c>
      <c r="C7" s="276">
        <f>INDEX('面板-景气指数'!$33:$45,MATCH('面板-总览'!$A7,'面板-景气指数'!$J$33:$J$45,0),MATCH('面板-总览'!C$2,'面板-景气指数'!$32:$32,0))</f>
        <v>0.57996874999999992</v>
      </c>
      <c r="D7" s="276">
        <f>INDEX('面板-景气指数'!$33:$45,MATCH('面板-总览'!$A7,'面板-景气指数'!$J$33:$J$45,0),MATCH('面板-总览'!D$2,'面板-景气指数'!$32:$32,0))</f>
        <v>0.54449999999999987</v>
      </c>
      <c r="E7" s="276">
        <f>INDEX('面板-景气指数'!$33:$45,MATCH('面板-总览'!$A7,'面板-景气指数'!$J$33:$J$45,0),MATCH('面板-总览'!E$2,'面板-景气指数'!$32:$32,0))</f>
        <v>0.55065624999999985</v>
      </c>
      <c r="F7" s="276">
        <f>INDEX('面板-景气指数'!$33:$45,MATCH('面板-总览'!$A7,'面板-景气指数'!$J$33:$J$45,0),MATCH('面板-总览'!F$2,'面板-景气指数'!$32:$32,0))</f>
        <v>0.80618749999999995</v>
      </c>
      <c r="G7" s="276">
        <f>INDEX('面板-景气指数'!$33:$45,MATCH('面板-总览'!$A7,'面板-景气指数'!$J$33:$J$45,0),MATCH('面板-总览'!G$2,'面板-景气指数'!$32:$32,0))</f>
        <v>0.7815312499999999</v>
      </c>
      <c r="H7" s="276">
        <f>INDEX('面板-景气指数'!$33:$45,MATCH('面板-总览'!$A7,'面板-景气指数'!$J$33:$J$45,0),MATCH('面板-总览'!H$2,'面板-景气指数'!$32:$32,0))</f>
        <v>0.80559375000000011</v>
      </c>
      <c r="I7" s="276">
        <f>INDEX('面板-景气指数'!$33:$45,MATCH('面板-总览'!$A7,'面板-景气指数'!$J$33:$J$45,0),MATCH('面板-总览'!I$2,'面板-景气指数'!$32:$32,0))</f>
        <v>0.82537499999999986</v>
      </c>
      <c r="J7" s="276">
        <f>INDEX('面板-景气指数'!$33:$45,MATCH('面板-总览'!$A7,'面板-景气指数'!$J$33:$J$45,0),MATCH('面板-总览'!J$2,'面板-景气指数'!$32:$32,0))</f>
        <v>0.82462500000000005</v>
      </c>
      <c r="K7" s="276">
        <f>INDEX('面板-景气指数'!$33:$45,MATCH('面板-总览'!$A7,'面板-景气指数'!$J$33:$J$45,0),MATCH('面板-总览'!K$2,'面板-景气指数'!$32:$32,0))</f>
        <v>0.8118749999999999</v>
      </c>
      <c r="L7" s="276">
        <f>INDEX('面板-景气指数'!$33:$46,MATCH('面板-总览'!$A7,'面板-景气指数'!$J$33:$J$46,0),MATCH('面板-总览'!L$2,'面板-景气指数'!$32:$32,0))</f>
        <v>0.7890625</v>
      </c>
      <c r="M7" s="276">
        <f>INDEX('面板-景气指数'!$33:$46,MATCH('面板-总览'!$A7,'面板-景气指数'!$J$33:$J$46,0),MATCH('面板-总览'!M$2,'面板-景气指数'!$32:$32,0))</f>
        <v>0.74650000000000016</v>
      </c>
      <c r="N7" s="276">
        <f>INDEX('面板-景气指数'!$33:$46,MATCH('面板-总览'!$A7,'面板-景气指数'!$J$33:$J$46,0),MATCH('面板-总览'!N$2,'面板-景气指数'!$32:$32,0))</f>
        <v>0.74537500000000012</v>
      </c>
      <c r="O7" s="277"/>
      <c r="P7" s="278">
        <f t="shared" si="0"/>
        <v>-4.3687499999999879E-2</v>
      </c>
      <c r="Q7" s="279"/>
      <c r="R7" s="280">
        <v>-10</v>
      </c>
      <c r="T7" s="384" t="s">
        <v>7</v>
      </c>
      <c r="U7" s="276">
        <f>INDEX('面板-景气指数'!$48:$84,MATCH('面板-总览'!$T7,'面板-景气指数'!$J$48:$J$84,0),MATCH('面板-总览'!U$2,'面板-景气指数'!$32:$32,0))</f>
        <v>0.49009090909090908</v>
      </c>
      <c r="V7" s="276">
        <f>INDEX('面板-景气指数'!$48:$84,MATCH('面板-总览'!$T7,'面板-景气指数'!$J$48:$J$84,0),MATCH('面板-总览'!V$2,'面板-景气指数'!$32:$32,0))</f>
        <v>0.46527272727272728</v>
      </c>
      <c r="W7" s="276">
        <f>INDEX('面板-景气指数'!$48:$84,MATCH('面板-总览'!$T7,'面板-景气指数'!$J$48:$J$84,0),MATCH('面板-总览'!W$2,'面板-景气指数'!$32:$32,0))</f>
        <v>0.47936363636363638</v>
      </c>
      <c r="X7" s="276">
        <f>INDEX('面板-景气指数'!$48:$84,MATCH('面板-总览'!$T7,'面板-景气指数'!$J$48:$J$84,0),MATCH('面板-总览'!X$2,'面板-景气指数'!$32:$32,0))</f>
        <v>0.47145454545454546</v>
      </c>
      <c r="Y7" s="276">
        <f>INDEX('面板-景气指数'!$48:$84,MATCH('面板-总览'!$T7,'面板-景气指数'!$J$48:$J$84,0),MATCH('面板-总览'!Y$2,'面板-景气指数'!$32:$32,0))</f>
        <v>0.61918181818181817</v>
      </c>
      <c r="Z7" s="276">
        <f>INDEX('面板-景气指数'!$48:$84,MATCH('面板-总览'!$T7,'面板-景气指数'!$J$48:$J$84,0),MATCH('面板-总览'!Z$2,'面板-景气指数'!$32:$32,0))</f>
        <v>0.5469090909090909</v>
      </c>
      <c r="AA7" s="276">
        <f>INDEX('面板-景气指数'!$48:$84,MATCH('面板-总览'!$T7,'面板-景气指数'!$J$48:$J$84,0),MATCH('面板-总览'!AA$2,'面板-景气指数'!$32:$32,0))</f>
        <v>0.30672727272727274</v>
      </c>
      <c r="AB7" s="276">
        <f>INDEX('面板-景气指数'!$48:$84,MATCH('面板-总览'!$T7,'面板-景气指数'!$J$48:$J$84,0),MATCH('面板-总览'!AB$2,'面板-景气指数'!$32:$32,0))</f>
        <v>0.13336363636363638</v>
      </c>
      <c r="AC7" s="276">
        <f>INDEX('面板-景气指数'!$48:$84,MATCH('面板-总览'!$T7,'面板-景气指数'!$J$48:$J$84,0),MATCH('面板-总览'!AC$2,'面板-景气指数'!$32:$32,0))</f>
        <v>0.29054545454545455</v>
      </c>
      <c r="AD7" s="276">
        <f>INDEX('面板-景气指数'!$48:$84,MATCH('面板-总览'!$T7,'面板-景气指数'!$J$48:$J$84,0),MATCH('面板-总览'!AD$2,'面板-景气指数'!$32:$32,0))</f>
        <v>0.37554545454545457</v>
      </c>
      <c r="AE7" s="276">
        <f>INDEX('面板-景气指数'!$48:$84,MATCH('面板-总览'!$T7,'面板-景气指数'!$J$48:$J$84,0),MATCH('面板-总览'!AE$2,'面板-景气指数'!$32:$32,0))</f>
        <v>0.32136363636363635</v>
      </c>
      <c r="AF7" s="276">
        <f>INDEX('面板-景气指数'!$48:$84,MATCH('面板-总览'!$T7,'面板-景气指数'!$J$48:$J$84,0),MATCH('面板-总览'!AF$2,'面板-景气指数'!$32:$32,0))</f>
        <v>0.32127272727272727</v>
      </c>
      <c r="AG7" s="276">
        <f>INDEX('面板-景气指数'!$48:$84,MATCH('面板-总览'!$T7,'面板-景气指数'!$J$48:$J$84,0),MATCH('面板-总览'!AG$2,'面板-景气指数'!$32:$32,0))</f>
        <v>0.32127272727272727</v>
      </c>
      <c r="AH7" s="277"/>
      <c r="AI7" s="278">
        <f t="shared" si="1"/>
        <v>-9.0909090909085943E-5</v>
      </c>
    </row>
    <row r="8" spans="1:36" ht="21.75" customHeight="1" x14ac:dyDescent="0.15">
      <c r="A8" s="384" t="s">
        <v>791</v>
      </c>
      <c r="B8" s="276">
        <f>INDEX('面板-景气指数'!$33:$45,MATCH('面板-总览'!$A8,'面板-景气指数'!$J$33:$J$45,0),MATCH('面板-总览'!B$2,'面板-景气指数'!$32:$32,0))</f>
        <v>0.46971153846153851</v>
      </c>
      <c r="C8" s="276">
        <f>INDEX('面板-景气指数'!$33:$45,MATCH('面板-总览'!$A8,'面板-景气指数'!$J$33:$J$45,0),MATCH('面板-总览'!C$2,'面板-景气指数'!$32:$32,0))</f>
        <v>0.42417307692307699</v>
      </c>
      <c r="D8" s="276">
        <f>INDEX('面板-景气指数'!$33:$45,MATCH('面板-总览'!$A8,'面板-景气指数'!$J$33:$J$45,0),MATCH('面板-总览'!D$2,'面板-景气指数'!$32:$32,0))</f>
        <v>0.35930769230769238</v>
      </c>
      <c r="E8" s="276">
        <f>INDEX('面板-景气指数'!$33:$45,MATCH('面板-总览'!$A8,'面板-景气指数'!$J$33:$J$45,0),MATCH('面板-总览'!E$2,'面板-景气指数'!$32:$32,0))</f>
        <v>0.35619230769230775</v>
      </c>
      <c r="F8" s="276">
        <f>INDEX('面板-景气指数'!$33:$45,MATCH('面板-总览'!$A8,'面板-景气指数'!$J$33:$J$45,0),MATCH('面板-总览'!F$2,'面板-景气指数'!$32:$32,0))</f>
        <v>0.49707692307692314</v>
      </c>
      <c r="G8" s="276">
        <f>INDEX('面板-景气指数'!$33:$45,MATCH('面板-总览'!$A8,'面板-景气指数'!$J$33:$J$45,0),MATCH('面板-总览'!G$2,'面板-景气指数'!$32:$32,0))</f>
        <v>0.42100000000000004</v>
      </c>
      <c r="H8" s="276">
        <f>INDEX('面板-景气指数'!$33:$45,MATCH('面板-总览'!$A8,'面板-景气指数'!$J$33:$J$45,0),MATCH('面板-总览'!H$2,'面板-景气指数'!$32:$32,0))</f>
        <v>0.40128846153846159</v>
      </c>
      <c r="I8" s="276">
        <f>INDEX('面板-景气指数'!$33:$45,MATCH('面板-总览'!$A8,'面板-景气指数'!$J$33:$J$45,0),MATCH('面板-总览'!I$2,'面板-景气指数'!$32:$32,0))</f>
        <v>0.42980769230769239</v>
      </c>
      <c r="J8" s="276">
        <f>INDEX('面板-景气指数'!$33:$45,MATCH('面板-总览'!$A8,'面板-景气指数'!$J$33:$J$45,0),MATCH('面板-总览'!J$2,'面板-景气指数'!$32:$32,0))</f>
        <v>0.39523076923076927</v>
      </c>
      <c r="K8" s="276">
        <f>INDEX('面板-景气指数'!$33:$45,MATCH('面板-总览'!$A8,'面板-景气指数'!$J$33:$J$45,0),MATCH('面板-总览'!K$2,'面板-景气指数'!$32:$32,0))</f>
        <v>0.37986538461538466</v>
      </c>
      <c r="L8" s="276">
        <f>INDEX('面板-景气指数'!$33:$46,MATCH('面板-总览'!$A8,'面板-景气指数'!$J$33:$J$46,0),MATCH('面板-总览'!L$2,'面板-景气指数'!$32:$32,0))</f>
        <v>0.41230769230769237</v>
      </c>
      <c r="M8" s="276">
        <f>INDEX('面板-景气指数'!$33:$46,MATCH('面板-总览'!$A8,'面板-景气指数'!$J$33:$J$46,0),MATCH('面板-总览'!M$2,'面板-景气指数'!$32:$32,0))</f>
        <v>0.41907692307692312</v>
      </c>
      <c r="N8" s="276">
        <f>INDEX('面板-景气指数'!$33:$46,MATCH('面板-总览'!$A8,'面板-景气指数'!$J$33:$J$46,0),MATCH('面板-总览'!N$2,'面板-景气指数'!$32:$32,0))</f>
        <v>0.42663461538461545</v>
      </c>
      <c r="O8" s="277"/>
      <c r="P8" s="278">
        <f t="shared" si="0"/>
        <v>1.432692307692307E-2</v>
      </c>
      <c r="Q8" s="279"/>
      <c r="R8" s="280">
        <v>10</v>
      </c>
      <c r="T8" s="384" t="s">
        <v>8</v>
      </c>
      <c r="U8" s="276">
        <f>INDEX('面板-景气指数'!$48:$84,MATCH('面板-总览'!$T8,'面板-景气指数'!$J$48:$J$84,0),MATCH('面板-总览'!U$2,'面板-景气指数'!$32:$32,0))</f>
        <v>0.69716666666666671</v>
      </c>
      <c r="V8" s="276">
        <f>INDEX('面板-景气指数'!$48:$84,MATCH('面板-总览'!$T8,'面板-景气指数'!$J$48:$J$84,0),MATCH('面板-总览'!V$2,'面板-景气指数'!$32:$32,0))</f>
        <v>0.60016666666666663</v>
      </c>
      <c r="W8" s="276">
        <f>INDEX('面板-景气指数'!$48:$84,MATCH('面板-总览'!$T8,'面板-景气指数'!$J$48:$J$84,0),MATCH('面板-总览'!W$2,'面板-景气指数'!$32:$32,0))</f>
        <v>0.52633333333333332</v>
      </c>
      <c r="X8" s="276">
        <f>INDEX('面板-景气指数'!$48:$84,MATCH('面板-总览'!$T8,'面板-景气指数'!$J$48:$J$84,0),MATCH('面板-总览'!X$2,'面板-景气指数'!$32:$32,0))</f>
        <v>0.60050000000000003</v>
      </c>
      <c r="Y8" s="276">
        <f>INDEX('面板-景气指数'!$48:$84,MATCH('面板-总览'!$T8,'面板-景气指数'!$J$48:$J$84,0),MATCH('面板-总览'!Y$2,'面板-景气指数'!$32:$32,0))</f>
        <v>0.74124999999999996</v>
      </c>
      <c r="Z8" s="276">
        <f>INDEX('面板-景气指数'!$48:$84,MATCH('面板-总览'!$T8,'面板-景气指数'!$J$48:$J$84,0),MATCH('面板-总览'!Z$2,'面板-景气指数'!$32:$32,0))</f>
        <v>0.60166666666666657</v>
      </c>
      <c r="AA8" s="276">
        <f>INDEX('面板-景气指数'!$48:$84,MATCH('面板-总览'!$T8,'面板-景气指数'!$J$48:$J$84,0),MATCH('面板-总览'!AA$2,'面板-景气指数'!$32:$32,0))</f>
        <v>0.43100000000000005</v>
      </c>
      <c r="AB8" s="276">
        <f>INDEX('面板-景气指数'!$48:$84,MATCH('面板-总览'!$T8,'面板-景气指数'!$J$48:$J$84,0),MATCH('面板-总览'!AB$2,'面板-景气指数'!$32:$32,0))</f>
        <v>0.44725000000000004</v>
      </c>
      <c r="AC8" s="276">
        <f>INDEX('面板-景气指数'!$48:$84,MATCH('面板-总览'!$T8,'面板-景气指数'!$J$48:$J$84,0),MATCH('面板-总览'!AC$2,'面板-景气指数'!$32:$32,0))</f>
        <v>0.47116666666666662</v>
      </c>
      <c r="AD8" s="276">
        <f>INDEX('面板-景气指数'!$48:$84,MATCH('面板-总览'!$T8,'面板-景气指数'!$J$48:$J$84,0),MATCH('面板-总览'!AD$2,'面板-景气指数'!$32:$32,0))</f>
        <v>0.32616666666666666</v>
      </c>
      <c r="AE8" s="276">
        <f>INDEX('面板-景气指数'!$48:$84,MATCH('面板-总览'!$T8,'面板-景气指数'!$J$48:$J$84,0),MATCH('面板-总览'!AE$2,'面板-景气指数'!$32:$32,0))</f>
        <v>0.38966666666666666</v>
      </c>
      <c r="AF8" s="276">
        <f>INDEX('面板-景气指数'!$48:$84,MATCH('面板-总览'!$T8,'面板-景气指数'!$J$48:$J$84,0),MATCH('面板-总览'!AF$2,'面板-景气指数'!$32:$32,0))</f>
        <v>0.43658333333333332</v>
      </c>
      <c r="AG8" s="276">
        <f>INDEX('面板-景气指数'!$48:$84,MATCH('面板-总览'!$T8,'面板-景气指数'!$J$48:$J$84,0),MATCH('面板-总览'!AG$2,'面板-景气指数'!$32:$32,0))</f>
        <v>0.43658333333333332</v>
      </c>
      <c r="AH8" s="277"/>
      <c r="AI8" s="278">
        <f t="shared" si="1"/>
        <v>4.6916666666666662E-2</v>
      </c>
    </row>
    <row r="9" spans="1:36" ht="21.75" customHeight="1" x14ac:dyDescent="0.15">
      <c r="A9" s="384" t="s">
        <v>792</v>
      </c>
      <c r="B9" s="276">
        <f>INDEX('面板-景气指数'!$33:$45,MATCH('面板-总览'!$A9,'面板-景气指数'!$J$33:$J$45,0),MATCH('面板-总览'!B$2,'面板-景气指数'!$32:$32,0))</f>
        <v>0.66088043478260872</v>
      </c>
      <c r="C9" s="276">
        <f>INDEX('面板-景气指数'!$33:$45,MATCH('面板-总览'!$A9,'面板-景气指数'!$J$33:$J$45,0),MATCH('面板-总览'!C$2,'面板-景气指数'!$32:$32,0))</f>
        <v>0.65001086956521736</v>
      </c>
      <c r="D9" s="276">
        <f>INDEX('面板-景气指数'!$33:$45,MATCH('面板-总览'!$A9,'面板-景气指数'!$J$33:$J$45,0),MATCH('面板-总览'!D$2,'面板-景气指数'!$32:$32,0))</f>
        <v>0.61475000000000002</v>
      </c>
      <c r="E9" s="276">
        <f>INDEX('面板-景气指数'!$33:$45,MATCH('面板-总览'!$A9,'面板-景气指数'!$J$33:$J$45,0),MATCH('面板-总览'!E$2,'面板-景气指数'!$32:$32,0))</f>
        <v>0.60363043478260869</v>
      </c>
      <c r="F9" s="276">
        <f>INDEX('面板-景气指数'!$33:$45,MATCH('面板-总览'!$A9,'面板-景气指数'!$J$33:$J$45,0),MATCH('面板-总览'!F$2,'面板-景气指数'!$32:$32,0))</f>
        <v>0.57363043478260878</v>
      </c>
      <c r="G9" s="276">
        <f>INDEX('面板-景气指数'!$33:$45,MATCH('面板-总览'!$A9,'面板-景气指数'!$J$33:$J$45,0),MATCH('面板-总览'!G$2,'面板-景气指数'!$32:$32,0))</f>
        <v>0.51900000000000002</v>
      </c>
      <c r="H9" s="276">
        <f>INDEX('面板-景气指数'!$33:$45,MATCH('面板-总览'!$A9,'面板-景气指数'!$J$33:$J$45,0),MATCH('面板-总览'!H$2,'面板-景气指数'!$32:$32,0))</f>
        <v>0.41781521739130434</v>
      </c>
      <c r="I9" s="276">
        <f>INDEX('面板-景气指数'!$33:$45,MATCH('面板-总览'!$A9,'面板-景气指数'!$J$33:$J$45,0),MATCH('面板-总览'!I$2,'面板-景气指数'!$32:$32,0))</f>
        <v>0.39574999999999994</v>
      </c>
      <c r="J9" s="276">
        <f>INDEX('面板-景气指数'!$33:$45,MATCH('面板-总览'!$A9,'面板-景气指数'!$J$33:$J$45,0),MATCH('面板-总览'!J$2,'面板-景气指数'!$32:$32,0))</f>
        <v>0.3691630434782609</v>
      </c>
      <c r="K9" s="276">
        <f>INDEX('面板-景气指数'!$33:$45,MATCH('面板-总览'!$A9,'面板-景气指数'!$J$33:$J$45,0),MATCH('面板-总览'!K$2,'面板-景气指数'!$32:$32,0))</f>
        <v>0.30642391304347821</v>
      </c>
      <c r="L9" s="276">
        <f>INDEX('面板-景气指数'!$33:$46,MATCH('面板-总览'!$A9,'面板-景气指数'!$J$33:$J$46,0),MATCH('面板-总览'!L$2,'面板-景气指数'!$32:$32,0))</f>
        <v>0.26147826086956527</v>
      </c>
      <c r="M9" s="276">
        <f>INDEX('面板-景气指数'!$33:$46,MATCH('面板-总览'!$A9,'面板-景气指数'!$J$33:$J$46,0),MATCH('面板-总览'!M$2,'面板-景气指数'!$32:$32,0))</f>
        <v>0.19802173913043475</v>
      </c>
      <c r="N9" s="276">
        <f>INDEX('面板-景气指数'!$33:$46,MATCH('面板-总览'!$A9,'面板-景气指数'!$J$33:$J$46,0),MATCH('面板-总览'!N$2,'面板-景气指数'!$32:$32,0))</f>
        <v>0.19676086956521738</v>
      </c>
      <c r="O9" s="277"/>
      <c r="P9" s="278">
        <f t="shared" si="0"/>
        <v>-6.4717391304347893E-2</v>
      </c>
      <c r="Q9" s="279"/>
      <c r="R9" s="280">
        <v>-10</v>
      </c>
      <c r="T9" s="275" t="s">
        <v>793</v>
      </c>
      <c r="U9" s="276">
        <f>INDEX('面板-景气指数'!$48:$84,MATCH('面板-总览'!$T9,'面板-景气指数'!$J$48:$J$84,0),MATCH('面板-总览'!U$2,'面板-景气指数'!$32:$32,0))</f>
        <v>0.90133333333333321</v>
      </c>
      <c r="V9" s="276">
        <f>INDEX('面板-景气指数'!$48:$84,MATCH('面板-总览'!$T9,'面板-景气指数'!$J$48:$J$84,0),MATCH('面板-总览'!V$2,'面板-景气指数'!$32:$32,0))</f>
        <v>0.86366666666666669</v>
      </c>
      <c r="W9" s="276">
        <f>INDEX('面板-景气指数'!$48:$84,MATCH('面板-总览'!$T9,'面板-景气指数'!$J$48:$J$84,0),MATCH('面板-总览'!W$2,'面板-景气指数'!$32:$32,0))</f>
        <v>0.45733333333333337</v>
      </c>
      <c r="X9" s="276">
        <f>INDEX('面板-景气指数'!$48:$84,MATCH('面板-总览'!$T9,'面板-景气指数'!$J$48:$J$84,0),MATCH('面板-总览'!X$2,'面板-景气指数'!$32:$32,0))</f>
        <v>0.48266666666666663</v>
      </c>
      <c r="Y9" s="276">
        <f>INDEX('面板-景气指数'!$48:$84,MATCH('面板-总览'!$T9,'面板-景气指数'!$J$48:$J$84,0),MATCH('面板-总览'!Y$2,'面板-景气指数'!$32:$32,0))</f>
        <v>0.48366666666666669</v>
      </c>
      <c r="Z9" s="276">
        <f>INDEX('面板-景气指数'!$48:$84,MATCH('面板-总览'!$T9,'面板-景气指数'!$J$48:$J$84,0),MATCH('面板-总览'!Z$2,'面板-景气指数'!$32:$32,0))</f>
        <v>0.5581666666666667</v>
      </c>
      <c r="AA9" s="276">
        <f>INDEX('面板-景气指数'!$48:$84,MATCH('面板-总览'!$T9,'面板-景气指数'!$J$48:$J$84,0),MATCH('面板-总览'!AA$2,'面板-景气指数'!$32:$32,0))</f>
        <v>0.56016666666666659</v>
      </c>
      <c r="AB9" s="276">
        <f>INDEX('面板-景气指数'!$48:$84,MATCH('面板-总览'!$T9,'面板-景气指数'!$J$48:$J$84,0),MATCH('面板-总览'!AB$2,'面板-景气指数'!$32:$32,0))</f>
        <v>0.52650000000000008</v>
      </c>
      <c r="AC9" s="276">
        <f>INDEX('面板-景气指数'!$48:$84,MATCH('面板-总览'!$T9,'面板-景气指数'!$J$48:$J$84,0),MATCH('面板-总览'!AC$2,'面板-景气指数'!$32:$32,0))</f>
        <v>0.72216666666666673</v>
      </c>
      <c r="AD9" s="276">
        <f>INDEX('面板-景气指数'!$48:$84,MATCH('面板-总览'!$T9,'面板-景气指数'!$J$48:$J$84,0),MATCH('面板-总览'!AD$2,'面板-景气指数'!$32:$32,0))</f>
        <v>0.72933333333333339</v>
      </c>
      <c r="AE9" s="276">
        <f>INDEX('面板-景气指数'!$48:$84,MATCH('面板-总览'!$T9,'面板-景气指数'!$J$48:$J$84,0),MATCH('面板-总览'!AE$2,'面板-景气指数'!$32:$32,0))</f>
        <v>0.71350000000000013</v>
      </c>
      <c r="AF9" s="276">
        <f>INDEX('面板-景气指数'!$48:$84,MATCH('面板-总览'!$T9,'面板-景气指数'!$J$48:$J$84,0),MATCH('面板-总览'!AF$2,'面板-景气指数'!$32:$32,0))</f>
        <v>0.18583333333333332</v>
      </c>
      <c r="AG9" s="276">
        <f>INDEX('面板-景气指数'!$48:$84,MATCH('面板-总览'!$T9,'面板-景气指数'!$J$48:$J$84,0),MATCH('面板-总览'!AG$2,'面板-景气指数'!$32:$32,0))</f>
        <v>0.16683333333333331</v>
      </c>
      <c r="AH9" s="277"/>
      <c r="AI9" s="278">
        <f t="shared" si="1"/>
        <v>-0.54666666666666686</v>
      </c>
    </row>
    <row r="10" spans="1:36" ht="21.75" customHeight="1" x14ac:dyDescent="0.15">
      <c r="A10" s="275" t="s">
        <v>213</v>
      </c>
      <c r="B10" s="276">
        <f>INDEX('面板-景气指数'!$33:$45,MATCH('面板-总览'!$A10,'面板-景气指数'!$J$33:$J$45,0),MATCH('面板-总览'!B$2,'面板-景气指数'!$32:$32,0))</f>
        <v>0.56195833333333345</v>
      </c>
      <c r="C10" s="276">
        <f>INDEX('面板-景气指数'!$33:$45,MATCH('面板-总览'!$A10,'面板-景气指数'!$J$33:$J$45,0),MATCH('面板-总览'!C$2,'面板-景气指数'!$32:$32,0))</f>
        <v>0.49430833333333335</v>
      </c>
      <c r="D10" s="276">
        <f>INDEX('面板-景气指数'!$33:$45,MATCH('面板-总览'!$A10,'面板-景气指数'!$J$33:$J$45,0),MATCH('面板-总览'!D$2,'面板-景气指数'!$32:$32,0))</f>
        <v>0.66258333333333341</v>
      </c>
      <c r="E10" s="276">
        <f>INDEX('面板-景气指数'!$33:$45,MATCH('面板-总览'!$A10,'面板-景气指数'!$J$33:$J$45,0),MATCH('面板-总览'!E$2,'面板-景气指数'!$32:$32,0))</f>
        <v>0.66975000000000007</v>
      </c>
      <c r="F10" s="276">
        <f>INDEX('面板-景气指数'!$33:$45,MATCH('面板-总览'!$A10,'面板-景气指数'!$J$33:$J$45,0),MATCH('面板-总览'!F$2,'面板-景气指数'!$32:$32,0))</f>
        <v>0.68066666666666675</v>
      </c>
      <c r="G10" s="276">
        <f>INDEX('面板-景气指数'!$33:$45,MATCH('面板-总览'!$A10,'面板-景气指数'!$J$33:$J$45,0),MATCH('面板-总览'!G$2,'面板-景气指数'!$32:$32,0))</f>
        <v>0.70129166666666676</v>
      </c>
      <c r="H10" s="276">
        <f>INDEX('面板-景气指数'!$33:$45,MATCH('面板-总览'!$A10,'面板-景气指数'!$J$33:$J$45,0),MATCH('面板-总览'!H$2,'面板-景气指数'!$32:$32,0))</f>
        <v>0.65024166666666672</v>
      </c>
      <c r="I10" s="276">
        <f>INDEX('面板-景气指数'!$33:$45,MATCH('面板-总览'!$A10,'面板-景气指数'!$J$33:$J$45,0),MATCH('面板-总览'!I$2,'面板-景气指数'!$32:$32,0))</f>
        <v>0.6654916666666667</v>
      </c>
      <c r="J10" s="276">
        <f>INDEX('面板-景气指数'!$33:$45,MATCH('面板-总览'!$A10,'面板-景气指数'!$J$33:$J$45,0),MATCH('面板-总览'!J$2,'面板-景气指数'!$32:$32,0))</f>
        <v>0.50830833333333325</v>
      </c>
      <c r="K10" s="276">
        <f>INDEX('面板-景气指数'!$33:$45,MATCH('面板-总览'!$A10,'面板-景气指数'!$J$33:$J$45,0),MATCH('面板-总览'!K$2,'面板-景气指数'!$32:$32,0))</f>
        <v>0.4765416666666667</v>
      </c>
      <c r="L10" s="276">
        <f>INDEX('面板-景气指数'!$33:$46,MATCH('面板-总览'!$A10,'面板-景气指数'!$J$33:$J$46,0),MATCH('面板-总览'!L$2,'面板-景气指数'!$32:$32,0))</f>
        <v>0.4684416666666667</v>
      </c>
      <c r="M10" s="276">
        <f>INDEX('面板-景气指数'!$33:$46,MATCH('面板-总览'!$A10,'面板-景气指数'!$J$33:$J$46,0),MATCH('面板-总览'!M$2,'面板-景气指数'!$32:$32,0))</f>
        <v>0.52689166666666665</v>
      </c>
      <c r="N10" s="276">
        <f>INDEX('面板-景气指数'!$33:$46,MATCH('面板-总览'!$A10,'面板-景气指数'!$J$33:$J$46,0),MATCH('面板-总览'!N$2,'面板-景气指数'!$32:$32,0))</f>
        <v>0.51389166666666675</v>
      </c>
      <c r="O10" s="277"/>
      <c r="P10" s="278">
        <f t="shared" si="0"/>
        <v>4.5450000000000046E-2</v>
      </c>
      <c r="Q10" s="279"/>
      <c r="R10" s="280">
        <v>10</v>
      </c>
      <c r="T10" s="384" t="s">
        <v>10</v>
      </c>
      <c r="U10" s="276">
        <f>INDEX('面板-景气指数'!$48:$84,MATCH('面板-总览'!$T10,'面板-景气指数'!$J$48:$J$84,0),MATCH('面板-总览'!U$2,'面板-景气指数'!$32:$32,0))</f>
        <v>0.33700000000000002</v>
      </c>
      <c r="V10" s="276">
        <f>INDEX('面板-景气指数'!$48:$84,MATCH('面板-总览'!$T10,'面板-景气指数'!$J$48:$J$84,0),MATCH('面板-总览'!V$2,'面板-景气指数'!$32:$32,0))</f>
        <v>0.2505</v>
      </c>
      <c r="W10" s="276">
        <f>INDEX('面板-景气指数'!$48:$84,MATCH('面板-总览'!$T10,'面板-景气指数'!$J$48:$J$84,0),MATCH('面板-总览'!W$2,'面板-景气指数'!$32:$32,0))</f>
        <v>0.30449999999999999</v>
      </c>
      <c r="X10" s="276">
        <f>INDEX('面板-景气指数'!$48:$84,MATCH('面板-总览'!$T10,'面板-景气指数'!$J$48:$J$84,0),MATCH('面板-总览'!X$2,'面板-景气指数'!$32:$32,0))</f>
        <v>0.52550000000000008</v>
      </c>
      <c r="Y10" s="276">
        <f>INDEX('面板-景气指数'!$48:$84,MATCH('面板-总览'!$T10,'面板-景气指数'!$J$48:$J$84,0),MATCH('面板-总览'!Y$2,'面板-景气指数'!$32:$32,0))</f>
        <v>0.38700000000000001</v>
      </c>
      <c r="Z10" s="276">
        <f>INDEX('面板-景气指数'!$48:$84,MATCH('面板-总览'!$T10,'面板-景气指数'!$J$48:$J$84,0),MATCH('面板-总览'!Z$2,'面板-景气指数'!$32:$32,0))</f>
        <v>0.18149999999999999</v>
      </c>
      <c r="AA10" s="276">
        <f>INDEX('面板-景气指数'!$48:$84,MATCH('面板-总览'!$T10,'面板-景气指数'!$J$48:$J$84,0),MATCH('面板-总览'!AA$2,'面板-景气指数'!$32:$32,0))</f>
        <v>0.11899999999999999</v>
      </c>
      <c r="AB10" s="276">
        <f>INDEX('面板-景气指数'!$48:$84,MATCH('面板-总览'!$T10,'面板-景气指数'!$J$48:$J$84,0),MATCH('面板-总览'!AB$2,'面板-景气指数'!$32:$32,0))</f>
        <v>0.29399999999999998</v>
      </c>
      <c r="AC10" s="276">
        <f>INDEX('面板-景气指数'!$48:$84,MATCH('面板-总览'!$T10,'面板-景气指数'!$J$48:$J$84,0),MATCH('面板-总览'!AC$2,'面板-景气指数'!$32:$32,0))</f>
        <v>0.307</v>
      </c>
      <c r="AD10" s="276">
        <f>INDEX('面板-景气指数'!$48:$84,MATCH('面板-总览'!$T10,'面板-景气指数'!$J$48:$J$84,0),MATCH('面板-总览'!AD$2,'面板-景气指数'!$32:$32,0))</f>
        <v>0.55549999999999999</v>
      </c>
      <c r="AE10" s="276">
        <f>INDEX('面板-景气指数'!$48:$84,MATCH('面板-总览'!$T10,'面板-景气指数'!$J$48:$J$84,0),MATCH('面板-总览'!AE$2,'面板-景气指数'!$32:$32,0))</f>
        <v>0.54749999999999999</v>
      </c>
      <c r="AF10" s="276">
        <f>INDEX('面板-景气指数'!$48:$84,MATCH('面板-总览'!$T10,'面板-景气指数'!$J$48:$J$84,0),MATCH('面板-总览'!AF$2,'面板-景气指数'!$32:$32,0))</f>
        <v>0.24199999999999999</v>
      </c>
      <c r="AG10" s="276">
        <f>INDEX('面板-景气指数'!$48:$84,MATCH('面板-总览'!$T10,'面板-景气指数'!$J$48:$J$84,0),MATCH('面板-总览'!AG$2,'面板-景气指数'!$32:$32,0))</f>
        <v>0.24199999999999999</v>
      </c>
      <c r="AH10" s="277"/>
      <c r="AI10" s="278">
        <f t="shared" si="1"/>
        <v>-0.30549999999999999</v>
      </c>
    </row>
    <row r="11" spans="1:36" ht="21.75" customHeight="1" x14ac:dyDescent="0.15">
      <c r="A11" s="384" t="s">
        <v>547</v>
      </c>
      <c r="B11" s="276">
        <f>INDEX('面板-景气指数'!$33:$45,MATCH('面板-总览'!$A11,'面板-景气指数'!$J$33:$J$45,0),MATCH('面板-总览'!B$2,'面板-景气指数'!$32:$32,0))</f>
        <v>0.43437500000000007</v>
      </c>
      <c r="C11" s="276">
        <f>INDEX('面板-景气指数'!$33:$45,MATCH('面板-总览'!$A11,'面板-景气指数'!$J$33:$J$45,0),MATCH('面板-总览'!C$2,'面板-景气指数'!$32:$32,0))</f>
        <v>0.42325000000000002</v>
      </c>
      <c r="D11" s="276">
        <f>INDEX('面板-景气指数'!$33:$45,MATCH('面板-总览'!$A11,'面板-景气指数'!$J$33:$J$45,0),MATCH('面板-总览'!D$2,'面板-景气指数'!$32:$32,0))</f>
        <v>0.49387500000000001</v>
      </c>
      <c r="E11" s="276">
        <f>INDEX('面板-景气指数'!$33:$45,MATCH('面板-总览'!$A11,'面板-景气指数'!$J$33:$J$45,0),MATCH('面板-总览'!E$2,'面板-景气指数'!$32:$32,0))</f>
        <v>0.56425000000000003</v>
      </c>
      <c r="F11" s="276">
        <f>INDEX('面板-景气指数'!$33:$45,MATCH('面板-总览'!$A11,'面板-景气指数'!$J$33:$J$45,0),MATCH('面板-总览'!F$2,'面板-景气指数'!$32:$32,0))</f>
        <v>0.671875</v>
      </c>
      <c r="G11" s="276">
        <f>INDEX('面板-景气指数'!$33:$45,MATCH('面板-总览'!$A11,'面板-景气指数'!$J$33:$J$45,0),MATCH('面板-总览'!G$2,'面板-景气指数'!$32:$32,0))</f>
        <v>0.65924999999999989</v>
      </c>
      <c r="H11" s="276">
        <f>INDEX('面板-景气指数'!$33:$45,MATCH('面板-总览'!$A11,'面板-景气指数'!$J$33:$J$45,0),MATCH('面板-总览'!H$2,'面板-景气指数'!$32:$32,0))</f>
        <v>0.46825000000000006</v>
      </c>
      <c r="I11" s="276">
        <f>INDEX('面板-景气指数'!$33:$45,MATCH('面板-总览'!$A11,'面板-景气指数'!$J$33:$J$45,0),MATCH('面板-总览'!I$2,'面板-景气指数'!$32:$32,0))</f>
        <v>0.40187499999999998</v>
      </c>
      <c r="J11" s="276">
        <f>INDEX('面板-景气指数'!$33:$45,MATCH('面板-总览'!$A11,'面板-景气指数'!$J$33:$J$45,0),MATCH('面板-总览'!J$2,'面板-景气指数'!$32:$32,0))</f>
        <v>0.45437499999999997</v>
      </c>
      <c r="K11" s="276">
        <f>INDEX('面板-景气指数'!$33:$45,MATCH('面板-总览'!$A11,'面板-景气指数'!$J$33:$J$45,0),MATCH('面板-总览'!K$2,'面板-景气指数'!$32:$32,0))</f>
        <v>0.51300000000000001</v>
      </c>
      <c r="L11" s="276">
        <f>INDEX('面板-景气指数'!$33:$46,MATCH('面板-总览'!$A11,'面板-景气指数'!$J$33:$J$46,0),MATCH('面板-总览'!L$2,'面板-景气指数'!$32:$32,0))</f>
        <v>0.70187500000000003</v>
      </c>
      <c r="M11" s="276">
        <f>INDEX('面板-景气指数'!$33:$46,MATCH('面板-总览'!$A11,'面板-景气指数'!$J$33:$J$46,0),MATCH('面板-总览'!M$2,'面板-景气指数'!$32:$32,0))</f>
        <v>0.73662499999999975</v>
      </c>
      <c r="N11" s="276">
        <f>INDEX('面板-景气指数'!$33:$46,MATCH('面板-总览'!$A11,'面板-景气指数'!$J$33:$J$46,0),MATCH('面板-总览'!N$2,'面板-景气指数'!$32:$32,0))</f>
        <v>0.74862499999999976</v>
      </c>
      <c r="O11" s="277"/>
      <c r="P11" s="278">
        <f t="shared" si="0"/>
        <v>4.6749999999999736E-2</v>
      </c>
      <c r="Q11" s="279"/>
      <c r="R11" s="280">
        <v>-5</v>
      </c>
      <c r="T11" s="384" t="s">
        <v>11</v>
      </c>
      <c r="U11" s="276">
        <f>INDEX('面板-景气指数'!$48:$84,MATCH('面板-总览'!$T11,'面板-景气指数'!$J$48:$J$84,0),MATCH('面板-总览'!U$2,'面板-景气指数'!$32:$32,0))</f>
        <v>0.90200000000000002</v>
      </c>
      <c r="V11" s="276">
        <f>INDEX('面板-景气指数'!$48:$84,MATCH('面板-总览'!$T11,'面板-景气指数'!$J$48:$J$84,0),MATCH('面板-总览'!V$2,'面板-景气指数'!$32:$32,0))</f>
        <v>0.91866666666666674</v>
      </c>
      <c r="W11" s="276">
        <f>INDEX('面板-景气指数'!$48:$84,MATCH('面板-总览'!$T11,'面板-景气指数'!$J$48:$J$84,0),MATCH('面板-总览'!W$2,'面板-景气指数'!$32:$32,0))</f>
        <v>0.85283333333333322</v>
      </c>
      <c r="X11" s="276">
        <f>INDEX('面板-景气指数'!$48:$84,MATCH('面板-总览'!$T11,'面板-景气指数'!$J$48:$J$84,0),MATCH('面板-总览'!X$2,'面板-景气指数'!$32:$32,0))</f>
        <v>0.80466666666666675</v>
      </c>
      <c r="Y11" s="276">
        <f>INDEX('面板-景气指数'!$48:$84,MATCH('面板-总览'!$T11,'面板-景气指数'!$J$48:$J$84,0),MATCH('面板-总览'!Y$2,'面板-景气指数'!$32:$32,0))</f>
        <v>0.82633333333333336</v>
      </c>
      <c r="Z11" s="276">
        <f>INDEX('面板-景气指数'!$48:$84,MATCH('面板-总览'!$T11,'面板-景气指数'!$J$48:$J$84,0),MATCH('面板-总览'!Z$2,'面板-景气指数'!$32:$32,0))</f>
        <v>0.77816666666666656</v>
      </c>
      <c r="AA11" s="276">
        <f>INDEX('面板-景气指数'!$48:$84,MATCH('面板-总览'!$T11,'面板-景气指数'!$J$48:$J$84,0),MATCH('面板-总览'!AA$2,'面板-景气指数'!$32:$32,0))</f>
        <v>0.80233333333333334</v>
      </c>
      <c r="AB11" s="276">
        <f>INDEX('面板-景气指数'!$48:$84,MATCH('面板-总览'!$T11,'面板-景气指数'!$J$48:$J$84,0),MATCH('面板-总览'!AB$2,'面板-景气指数'!$32:$32,0))</f>
        <v>0.79516666666666669</v>
      </c>
      <c r="AC11" s="276">
        <f>INDEX('面板-景气指数'!$48:$84,MATCH('面板-总览'!$T11,'面板-景气指数'!$J$48:$J$84,0),MATCH('面板-总览'!AC$2,'面板-景气指数'!$32:$32,0))</f>
        <v>0.78266666666666662</v>
      </c>
      <c r="AD11" s="276">
        <f>INDEX('面板-景气指数'!$48:$84,MATCH('面板-总览'!$T11,'面板-景气指数'!$J$48:$J$84,0),MATCH('面板-总览'!AD$2,'面板-景气指数'!$32:$32,0))</f>
        <v>0.78483333333333327</v>
      </c>
      <c r="AE11" s="276">
        <f>INDEX('面板-景气指数'!$48:$84,MATCH('面板-总览'!$T11,'面板-景气指数'!$J$48:$J$84,0),MATCH('面板-总览'!AE$2,'面板-景气指数'!$32:$32,0))</f>
        <v>0.78733333333333333</v>
      </c>
      <c r="AF11" s="276">
        <f>INDEX('面板-景气指数'!$48:$84,MATCH('面板-总览'!$T11,'面板-景气指数'!$J$48:$J$84,0),MATCH('面板-总览'!AF$2,'面板-景气指数'!$32:$32,0))</f>
        <v>0.71749999999999992</v>
      </c>
      <c r="AG11" s="276">
        <f>INDEX('面板-景气指数'!$48:$84,MATCH('面板-总览'!$T11,'面板-景气指数'!$J$48:$J$84,0),MATCH('面板-总览'!AG$2,'面板-景气指数'!$32:$32,0))</f>
        <v>0.72233333333333327</v>
      </c>
      <c r="AH11" s="277"/>
      <c r="AI11" s="278">
        <f t="shared" si="1"/>
        <v>-6.5000000000000058E-2</v>
      </c>
    </row>
    <row r="12" spans="1:36" ht="21.75" customHeight="1" x14ac:dyDescent="0.15">
      <c r="A12" s="384" t="s">
        <v>794</v>
      </c>
      <c r="B12" s="276">
        <f>INDEX('面板-景气指数'!$33:$45,MATCH('面板-总览'!$A12,'面板-景气指数'!$J$33:$J$45,0),MATCH('面板-总览'!B$2,'面板-景气指数'!$32:$32,0))</f>
        <v>0.39216666666666666</v>
      </c>
      <c r="C12" s="276">
        <f>INDEX('面板-景气指数'!$33:$45,MATCH('面板-总览'!$A12,'面板-景气指数'!$J$33:$J$45,0),MATCH('面板-总览'!C$2,'面板-景气指数'!$32:$32,0))</f>
        <v>0.50829999999999997</v>
      </c>
      <c r="D12" s="276">
        <f>INDEX('面板-景气指数'!$33:$45,MATCH('面板-总览'!$A12,'面板-景气指数'!$J$33:$J$45,0),MATCH('面板-总览'!D$2,'面板-景气指数'!$32:$32,0))</f>
        <v>0.47723333333333329</v>
      </c>
      <c r="E12" s="276">
        <f>INDEX('面板-景气指数'!$33:$45,MATCH('面板-总览'!$A12,'面板-景气指数'!$J$33:$J$45,0),MATCH('面板-总览'!E$2,'面板-景气指数'!$32:$32,0))</f>
        <v>0.36860000000000004</v>
      </c>
      <c r="F12" s="276">
        <f>INDEX('面板-景气指数'!$33:$45,MATCH('面板-总览'!$A12,'面板-景气指数'!$J$33:$J$45,0),MATCH('面板-总览'!F$2,'面板-景气指数'!$32:$32,0))</f>
        <v>0.35543333333333332</v>
      </c>
      <c r="G12" s="276">
        <f>INDEX('面板-景气指数'!$33:$45,MATCH('面板-总览'!$A12,'面板-景气指数'!$J$33:$J$45,0),MATCH('面板-总览'!G$2,'面板-景气指数'!$32:$32,0))</f>
        <v>0.34819999999999995</v>
      </c>
      <c r="H12" s="276">
        <f>INDEX('面板-景气指数'!$33:$45,MATCH('面板-总览'!$A12,'面板-景气指数'!$J$33:$J$45,0),MATCH('面板-总览'!H$2,'面板-景气指数'!$32:$32,0))</f>
        <v>0.20210000000000006</v>
      </c>
      <c r="I12" s="276">
        <f>INDEX('面板-景气指数'!$33:$45,MATCH('面板-总览'!$A12,'面板-景气指数'!$J$33:$J$45,0),MATCH('面板-总览'!I$2,'面板-景气指数'!$32:$32,0))</f>
        <v>0.14446666666666663</v>
      </c>
      <c r="J12" s="276">
        <f>INDEX('面板-景气指数'!$33:$45,MATCH('面板-总览'!$A12,'面板-景气指数'!$J$33:$J$45,0),MATCH('面板-总览'!J$2,'面板-景气指数'!$32:$32,0))</f>
        <v>0.23829999999999998</v>
      </c>
      <c r="K12" s="276">
        <f>INDEX('面板-景气指数'!$33:$45,MATCH('面板-总览'!$A12,'面板-景气指数'!$J$33:$J$45,0),MATCH('面板-总览'!K$2,'面板-景气指数'!$32:$32,0))</f>
        <v>0.33976666666666666</v>
      </c>
      <c r="L12" s="276">
        <f>INDEX('面板-景气指数'!$33:$46,MATCH('面板-总览'!$A12,'面板-景气指数'!$J$33:$J$46,0),MATCH('面板-总览'!L$2,'面板-景气指数'!$32:$32,0))</f>
        <v>0.40193333333333336</v>
      </c>
      <c r="M12" s="276">
        <f>INDEX('面板-景气指数'!$33:$46,MATCH('面板-总览'!$A12,'面板-景气指数'!$J$33:$J$46,0),MATCH('面板-总览'!M$2,'面板-景气指数'!$32:$32,0))</f>
        <v>0.47039999999999998</v>
      </c>
      <c r="N12" s="276">
        <f>INDEX('面板-景气指数'!$33:$46,MATCH('面板-总览'!$A12,'面板-景气指数'!$J$33:$J$46,0),MATCH('面板-总览'!N$2,'面板-景气指数'!$32:$32,0))</f>
        <v>0.47039999999999998</v>
      </c>
      <c r="O12" s="277"/>
      <c r="P12" s="278">
        <f t="shared" si="0"/>
        <v>6.846666666666662E-2</v>
      </c>
      <c r="Q12" s="279"/>
      <c r="R12" s="280">
        <v>10</v>
      </c>
      <c r="T12" s="384" t="s">
        <v>12</v>
      </c>
      <c r="U12" s="276">
        <f>INDEX('面板-景气指数'!$48:$84,MATCH('面板-总览'!$T12,'面板-景气指数'!$J$48:$J$84,0),MATCH('面板-总览'!U$2,'面板-景气指数'!$32:$32,0))</f>
        <v>0.55925000000000002</v>
      </c>
      <c r="V12" s="276">
        <f>INDEX('面板-景气指数'!$48:$84,MATCH('面板-总览'!$T12,'面板-景气指数'!$J$48:$J$84,0),MATCH('面板-总览'!V$2,'面板-景气指数'!$32:$32,0))</f>
        <v>0.52233333333333343</v>
      </c>
      <c r="W12" s="276">
        <f>INDEX('面板-景气指数'!$48:$84,MATCH('面板-总览'!$T12,'面板-景气指数'!$J$48:$J$84,0),MATCH('面板-总览'!W$2,'面板-景气指数'!$32:$32,0))</f>
        <v>0.48779166666666668</v>
      </c>
      <c r="X12" s="276">
        <f>INDEX('面板-景气指数'!$48:$84,MATCH('面板-总览'!$T12,'面板-景气指数'!$J$48:$J$84,0),MATCH('面板-总览'!X$2,'面板-景气指数'!$32:$32,0))</f>
        <v>0.50804166666666661</v>
      </c>
      <c r="Y12" s="276">
        <f>INDEX('面板-景气指数'!$48:$84,MATCH('面板-总览'!$T12,'面板-景气指数'!$J$48:$J$84,0),MATCH('面板-总览'!Y$2,'面板-景气指数'!$32:$32,0))</f>
        <v>0.8570000000000001</v>
      </c>
      <c r="Z12" s="276">
        <f>INDEX('面板-景气指数'!$48:$84,MATCH('面板-总览'!$T12,'面板-景气指数'!$J$48:$J$84,0),MATCH('面板-总览'!Z$2,'面板-景气指数'!$32:$32,0))</f>
        <v>0.84108333333333329</v>
      </c>
      <c r="AA12" s="276">
        <f>INDEX('面板-景气指数'!$48:$84,MATCH('面板-总览'!$T12,'面板-景气指数'!$J$48:$J$84,0),MATCH('面板-总览'!AA$2,'面板-景气指数'!$32:$32,0))</f>
        <v>0.84333333333333338</v>
      </c>
      <c r="AB12" s="276">
        <f>INDEX('面板-景气指数'!$48:$84,MATCH('面板-总览'!$T12,'面板-景气指数'!$J$48:$J$84,0),MATCH('面板-总览'!AB$2,'面板-景气指数'!$32:$32,0))</f>
        <v>0.85270833333333329</v>
      </c>
      <c r="AC12" s="276">
        <f>INDEX('面板-景气指数'!$48:$84,MATCH('面板-总览'!$T12,'面板-景气指数'!$J$48:$J$84,0),MATCH('面板-总览'!AC$2,'面板-景气指数'!$32:$32,0))</f>
        <v>0.85087499999999994</v>
      </c>
      <c r="AD12" s="276">
        <f>INDEX('面板-景气指数'!$48:$84,MATCH('面板-总览'!$T12,'面板-景气指数'!$J$48:$J$84,0),MATCH('面板-总览'!AD$2,'面板-景气指数'!$32:$32,0))</f>
        <v>0.83737500000000009</v>
      </c>
      <c r="AE12" s="276">
        <f>INDEX('面板-景气指数'!$48:$84,MATCH('面板-总览'!$T12,'面板-景气指数'!$J$48:$J$84,0),MATCH('面板-总览'!AE$2,'面板-景气指数'!$32:$32,0))</f>
        <v>0.80191666666666672</v>
      </c>
      <c r="AF12" s="276">
        <f>INDEX('面板-景气指数'!$48:$84,MATCH('面板-总览'!$T12,'面板-景气指数'!$J$48:$J$84,0),MATCH('面板-总览'!AF$2,'面板-景气指数'!$32:$32,0))</f>
        <v>0.75958333333333339</v>
      </c>
      <c r="AG12" s="276">
        <f>INDEX('面板-景气指数'!$48:$84,MATCH('面板-总览'!$T12,'面板-景气指数'!$J$48:$J$84,0),MATCH('面板-总览'!AG$2,'面板-景气指数'!$32:$32,0))</f>
        <v>0.75687499999999996</v>
      </c>
      <c r="AH12" s="277"/>
      <c r="AI12" s="278">
        <f t="shared" si="1"/>
        <v>-4.5041666666666758E-2</v>
      </c>
    </row>
    <row r="13" spans="1:36" ht="21.75" customHeight="1" x14ac:dyDescent="0.15">
      <c r="A13" s="384" t="s">
        <v>795</v>
      </c>
      <c r="B13" s="276">
        <f>INDEX('面板-景气指数'!$33:$45,MATCH('面板-总览'!$A13,'面板-景气指数'!$J$33:$J$45,0),MATCH('面板-总览'!B$2,'面板-景气指数'!$32:$32,0))</f>
        <v>0.83333333333333326</v>
      </c>
      <c r="C13" s="276">
        <f>INDEX('面板-景气指数'!$33:$45,MATCH('面板-总览'!$A13,'面板-景气指数'!$J$33:$J$45,0),MATCH('面板-总览'!C$2,'面板-景气指数'!$32:$32,0))</f>
        <v>0.83988888888888869</v>
      </c>
      <c r="D13" s="276">
        <f>INDEX('面板-景气指数'!$33:$45,MATCH('面板-总览'!$A13,'面板-景气指数'!$J$33:$J$45,0),MATCH('面板-总览'!D$2,'面板-景气指数'!$32:$32,0))</f>
        <v>0.68911111111111101</v>
      </c>
      <c r="E13" s="276">
        <f>INDEX('面板-景气指数'!$33:$45,MATCH('面板-总览'!$A13,'面板-景气指数'!$J$33:$J$45,0),MATCH('面板-总览'!E$2,'面板-景气指数'!$32:$32,0))</f>
        <v>0.74377777777777776</v>
      </c>
      <c r="F13" s="276">
        <f>INDEX('面板-景气指数'!$33:$45,MATCH('面板-总览'!$A13,'面板-景气指数'!$J$33:$J$45,0),MATCH('面板-总览'!F$2,'面板-景气指数'!$32:$32,0))</f>
        <v>0.77933333333333332</v>
      </c>
      <c r="G13" s="276">
        <f>INDEX('面板-景气指数'!$33:$45,MATCH('面板-总览'!$A13,'面板-景气指数'!$J$33:$J$45,0),MATCH('面板-总览'!G$2,'面板-景气指数'!$32:$32,0))</f>
        <v>0.77088888888888896</v>
      </c>
      <c r="H13" s="276">
        <f>INDEX('面板-景气指数'!$33:$45,MATCH('面板-总览'!$A13,'面板-景气指数'!$J$33:$J$45,0),MATCH('面板-总览'!H$2,'面板-景气指数'!$32:$32,0))</f>
        <v>0.74355555555555553</v>
      </c>
      <c r="I13" s="276">
        <f>INDEX('面板-景气指数'!$33:$45,MATCH('面板-总览'!$A13,'面板-景气指数'!$J$33:$J$45,0),MATCH('面板-总览'!I$2,'面板-景气指数'!$32:$32,0))</f>
        <v>0.76122222222222224</v>
      </c>
      <c r="J13" s="276">
        <f>INDEX('面板-景气指数'!$33:$45,MATCH('面板-总览'!$A13,'面板-景气指数'!$J$33:$J$45,0),MATCH('面板-总览'!J$2,'面板-景气指数'!$32:$32,0))</f>
        <v>0.70999999999999974</v>
      </c>
      <c r="K13" s="276">
        <f>INDEX('面板-景气指数'!$33:$45,MATCH('面板-总览'!$A13,'面板-景气指数'!$J$33:$J$45,0),MATCH('面板-总览'!K$2,'面板-景气指数'!$32:$32,0))</f>
        <v>0.69877777777777772</v>
      </c>
      <c r="L13" s="276">
        <f>INDEX('面板-景气指数'!$33:$46,MATCH('面板-总览'!$A13,'面板-景气指数'!$J$33:$J$46,0),MATCH('面板-总览'!L$2,'面板-景气指数'!$32:$32,0))</f>
        <v>0.70188888888888878</v>
      </c>
      <c r="M13" s="276">
        <f>INDEX('面板-景气指数'!$33:$46,MATCH('面板-总览'!$A13,'面板-景气指数'!$J$33:$J$46,0),MATCH('面板-总览'!M$2,'面板-景气指数'!$32:$32,0))</f>
        <v>0.65577777777777768</v>
      </c>
      <c r="N13" s="276">
        <f>INDEX('面板-景气指数'!$33:$46,MATCH('面板-总览'!$A13,'面板-景气指数'!$J$33:$J$46,0),MATCH('面板-总览'!N$2,'面板-景气指数'!$32:$32,0))</f>
        <v>0.64288888888888884</v>
      </c>
      <c r="O13" s="277"/>
      <c r="P13" s="278">
        <f t="shared" si="0"/>
        <v>-5.8999999999999941E-2</v>
      </c>
      <c r="Q13" s="279"/>
      <c r="R13" s="280">
        <v>-5</v>
      </c>
      <c r="T13" s="384" t="s">
        <v>13</v>
      </c>
      <c r="U13" s="276">
        <f>INDEX('面板-景气指数'!$48:$84,MATCH('面板-总览'!$T13,'面板-景气指数'!$J$48:$J$84,0),MATCH('面板-总览'!U$2,'面板-景气指数'!$32:$32,0))</f>
        <v>0.2455</v>
      </c>
      <c r="V13" s="276">
        <f>INDEX('面板-景气指数'!$48:$84,MATCH('面板-总览'!$T13,'面板-景气指数'!$J$48:$J$84,0),MATCH('面板-总览'!V$2,'面板-景气指数'!$32:$32,0))</f>
        <v>0.2555</v>
      </c>
      <c r="W13" s="276">
        <f>INDEX('面板-景气指数'!$48:$84,MATCH('面板-总览'!$T13,'面板-景气指数'!$J$48:$J$84,0),MATCH('面板-总览'!W$2,'面板-景气指数'!$32:$32,0))</f>
        <v>0.3</v>
      </c>
      <c r="X13" s="276">
        <f>INDEX('面板-景气指数'!$48:$84,MATCH('面板-总览'!$T13,'面板-景气指数'!$J$48:$J$84,0),MATCH('面板-总览'!X$2,'面板-景气指数'!$32:$32,0))</f>
        <v>0.3</v>
      </c>
      <c r="Y13" s="276">
        <f>INDEX('面板-景气指数'!$48:$84,MATCH('面板-总览'!$T13,'面板-景气指数'!$J$48:$J$84,0),MATCH('面板-总览'!Y$2,'面板-景气指数'!$32:$32,0))</f>
        <v>0.13600000000000001</v>
      </c>
      <c r="Z13" s="276">
        <f>INDEX('面板-景气指数'!$48:$84,MATCH('面板-总览'!$T13,'面板-景气指数'!$J$48:$J$84,0),MATCH('面板-总览'!Z$2,'面板-景气指数'!$32:$32,0))</f>
        <v>7.6999999999999999E-2</v>
      </c>
      <c r="AA13" s="276">
        <f>INDEX('面板-景气指数'!$48:$84,MATCH('面板-总览'!$T13,'面板-景气指数'!$J$48:$J$84,0),MATCH('面板-总览'!AA$2,'面板-景气指数'!$32:$32,0))</f>
        <v>0.36249999999999999</v>
      </c>
      <c r="AB13" s="276">
        <f>INDEX('面板-景气指数'!$48:$84,MATCH('面板-总览'!$T13,'面板-景气指数'!$J$48:$J$84,0),MATCH('面板-总览'!AB$2,'面板-景气指数'!$32:$32,0))</f>
        <v>0.58799999999999997</v>
      </c>
      <c r="AC13" s="276">
        <f>INDEX('面板-景气指数'!$48:$84,MATCH('面板-总览'!$T13,'面板-景气指数'!$J$48:$J$84,0),MATCH('面板-总览'!AC$2,'面板-景气指数'!$32:$32,0))</f>
        <v>0.63549999999999995</v>
      </c>
      <c r="AD13" s="276">
        <f>INDEX('面板-景气指数'!$48:$84,MATCH('面板-总览'!$T13,'面板-景气指数'!$J$48:$J$84,0),MATCH('面板-总览'!AD$2,'面板-景气指数'!$32:$32,0))</f>
        <v>0.58699999999999997</v>
      </c>
      <c r="AE13" s="276">
        <f>INDEX('面板-景气指数'!$48:$84,MATCH('面板-总览'!$T13,'面板-景气指数'!$J$48:$J$84,0),MATCH('面板-总览'!AE$2,'面板-景气指数'!$32:$32,0))</f>
        <v>0.64</v>
      </c>
      <c r="AF13" s="276">
        <f>INDEX('面板-景气指数'!$48:$84,MATCH('面板-总览'!$T13,'面板-景气指数'!$J$48:$J$84,0),MATCH('面板-总览'!AF$2,'面板-景气指数'!$32:$32,0))</f>
        <v>0.6765000000000001</v>
      </c>
      <c r="AG13" s="276">
        <f>INDEX('面板-景气指数'!$48:$84,MATCH('面板-总览'!$T13,'面板-景气指数'!$J$48:$J$84,0),MATCH('面板-总览'!AG$2,'面板-景气指数'!$32:$32,0))</f>
        <v>0.6765000000000001</v>
      </c>
      <c r="AH13" s="277"/>
      <c r="AI13" s="278">
        <f t="shared" si="1"/>
        <v>3.6500000000000088E-2</v>
      </c>
    </row>
    <row r="14" spans="1:36" ht="21.75" customHeight="1" x14ac:dyDescent="0.15">
      <c r="A14" s="275" t="s">
        <v>796</v>
      </c>
      <c r="B14" s="276">
        <f>INDEX('面板-景气指数'!$33:$45,MATCH('面板-总览'!$A14,'面板-景气指数'!$J$33:$J$45,0),MATCH('面板-总览'!B$2,'面板-景气指数'!$32:$32,0))</f>
        <v>0.59146428571428566</v>
      </c>
      <c r="C14" s="276">
        <f>INDEX('面板-景气指数'!$33:$45,MATCH('面板-总览'!$A14,'面板-景气指数'!$J$33:$J$45,0),MATCH('面板-总览'!C$2,'面板-景气指数'!$32:$32,0))</f>
        <v>0.56239285714285714</v>
      </c>
      <c r="D14" s="276">
        <f>INDEX('面板-景气指数'!$33:$45,MATCH('面板-总览'!$A14,'面板-景气指数'!$J$33:$J$45,0),MATCH('面板-总览'!D$2,'面板-景气指数'!$32:$32,0))</f>
        <v>0.54221428571428576</v>
      </c>
      <c r="E14" s="276">
        <f>INDEX('面板-景气指数'!$33:$45,MATCH('面板-总览'!$A14,'面板-景气指数'!$J$33:$J$45,0),MATCH('面板-总览'!E$2,'面板-景气指数'!$32:$32,0))</f>
        <v>0.52757142857142858</v>
      </c>
      <c r="F14" s="276">
        <f>INDEX('面板-景气指数'!$33:$45,MATCH('面板-总览'!$A14,'面板-景气指数'!$J$33:$J$45,0),MATCH('面板-总览'!F$2,'面板-景气指数'!$32:$32,0))</f>
        <v>0.51010714285714287</v>
      </c>
      <c r="G14" s="276">
        <f>INDEX('面板-景气指数'!$33:$45,MATCH('面板-总览'!$A14,'面板-景气指数'!$J$33:$J$45,0),MATCH('面板-总览'!G$2,'面板-景气指数'!$32:$32,0))</f>
        <v>0.44432142857142853</v>
      </c>
      <c r="H14" s="276">
        <f>INDEX('面板-景气指数'!$33:$45,MATCH('面板-总览'!$A14,'面板-景气指数'!$J$33:$J$45,0),MATCH('面板-总览'!H$2,'面板-景气指数'!$32:$32,0))</f>
        <v>0.42064285714285715</v>
      </c>
      <c r="I14" s="276">
        <f>INDEX('面板-景气指数'!$33:$45,MATCH('面板-总览'!$A14,'面板-景气指数'!$J$33:$J$45,0),MATCH('面板-总览'!I$2,'面板-景气指数'!$32:$32,0))</f>
        <v>0.39935714285714285</v>
      </c>
      <c r="J14" s="276">
        <f>INDEX('面板-景气指数'!$33:$45,MATCH('面板-总览'!$A14,'面板-景气指数'!$J$33:$J$45,0),MATCH('面板-总览'!J$2,'面板-景气指数'!$32:$32,0))</f>
        <v>0.4469285714285714</v>
      </c>
      <c r="K14" s="276">
        <f>INDEX('面板-景气指数'!$33:$45,MATCH('面板-总览'!$A14,'面板-景气指数'!$J$33:$J$45,0),MATCH('面板-总览'!K$2,'面板-景气指数'!$32:$32,0))</f>
        <v>0.50096428571428575</v>
      </c>
      <c r="L14" s="276">
        <f>INDEX('面板-景气指数'!$33:$46,MATCH('面板-总览'!$A14,'面板-景气指数'!$J$33:$J$46,0),MATCH('面板-总览'!L$2,'面板-景气指数'!$32:$32,0))</f>
        <v>0.5461071428571429</v>
      </c>
      <c r="M14" s="276">
        <f>INDEX('面板-景气指数'!$33:$46,MATCH('面板-总览'!$A14,'面板-景气指数'!$J$33:$J$46,0),MATCH('面板-总览'!M$2,'面板-景气指数'!$32:$32,0))</f>
        <v>0.41403571428571428</v>
      </c>
      <c r="N14" s="276">
        <f>INDEX('面板-景气指数'!$33:$46,MATCH('面板-总览'!$A14,'面板-景气指数'!$J$33:$J$46,0),MATCH('面板-总览'!N$2,'面板-景气指数'!$32:$32,0))</f>
        <v>0.46982142857142856</v>
      </c>
      <c r="O14" s="277"/>
      <c r="P14" s="278">
        <f t="shared" si="0"/>
        <v>-7.6285714285714346E-2</v>
      </c>
      <c r="Q14" s="279"/>
      <c r="R14" s="280">
        <v>10</v>
      </c>
      <c r="T14" s="384" t="s">
        <v>14</v>
      </c>
      <c r="U14" s="276">
        <f>INDEX('面板-景气指数'!$48:$84,MATCH('面板-总览'!$T14,'面板-景气指数'!$J$48:$J$84,0),MATCH('面板-总览'!U$2,'面板-景气指数'!$32:$32,0))</f>
        <v>0.8673333333333334</v>
      </c>
      <c r="V14" s="276">
        <f>INDEX('面板-景气指数'!$48:$84,MATCH('面板-总览'!$T14,'面板-景气指数'!$J$48:$J$84,0),MATCH('面板-总览'!V$2,'面板-景气指数'!$32:$32,0))</f>
        <v>0.82466666666666677</v>
      </c>
      <c r="W14" s="276">
        <f>INDEX('面板-景气指数'!$48:$84,MATCH('面板-总览'!$T14,'面板-景气指数'!$J$48:$J$84,0),MATCH('面板-总览'!W$2,'面板-景气指数'!$32:$32,0))</f>
        <v>0.54900000000000004</v>
      </c>
      <c r="X14" s="276">
        <f>INDEX('面板-景气指数'!$48:$84,MATCH('面板-总览'!$T14,'面板-景气指数'!$J$48:$J$84,0),MATCH('面板-总览'!X$2,'面板-景气指数'!$32:$32,0))</f>
        <v>0.63733333333333342</v>
      </c>
      <c r="Y14" s="276">
        <f>INDEX('面板-景气指数'!$48:$84,MATCH('面板-总览'!$T14,'面板-景气指数'!$J$48:$J$84,0),MATCH('面板-总览'!Y$2,'面板-景气指数'!$32:$32,0))</f>
        <v>0.71366666666666667</v>
      </c>
      <c r="Z14" s="276">
        <f>INDEX('面板-景气指数'!$48:$84,MATCH('面板-总览'!$T14,'面板-景气指数'!$J$48:$J$84,0),MATCH('面板-总览'!Z$2,'面板-景气指数'!$32:$32,0))</f>
        <v>0.69266666666666676</v>
      </c>
      <c r="AA14" s="276">
        <f>INDEX('面板-景气指数'!$48:$84,MATCH('面板-总览'!$T14,'面板-景气指数'!$J$48:$J$84,0),MATCH('面板-总览'!AA$2,'面板-景气指数'!$32:$32,0))</f>
        <v>0.64933333333333332</v>
      </c>
      <c r="AB14" s="276">
        <f>INDEX('面板-景气指数'!$48:$84,MATCH('面板-总览'!$T14,'面板-景气指数'!$J$48:$J$84,0),MATCH('面板-总览'!AB$2,'面板-景气指数'!$32:$32,0))</f>
        <v>0.628</v>
      </c>
      <c r="AC14" s="276">
        <f>INDEX('面板-景气指数'!$48:$84,MATCH('面板-总览'!$T14,'面板-景气指数'!$J$48:$J$84,0),MATCH('面板-总览'!AC$2,'面板-景气指数'!$32:$32,0))</f>
        <v>0.62733333333333341</v>
      </c>
      <c r="AD14" s="276">
        <f>INDEX('面板-景气指数'!$48:$84,MATCH('面板-总览'!$T14,'面板-景气指数'!$J$48:$J$84,0),MATCH('面板-总览'!AD$2,'面板-景气指数'!$32:$32,0))</f>
        <v>0.60266666666666679</v>
      </c>
      <c r="AE14" s="276">
        <f>INDEX('面板-景气指数'!$48:$84,MATCH('面板-总览'!$T14,'面板-景气指数'!$J$48:$J$84,0),MATCH('面板-总览'!AE$2,'面板-景气指数'!$32:$32,0))</f>
        <v>0.6156666666666667</v>
      </c>
      <c r="AF14" s="276">
        <f>INDEX('面板-景气指数'!$48:$84,MATCH('面板-总览'!$T14,'面板-景气指数'!$J$48:$J$84,0),MATCH('面板-总览'!AF$2,'面板-景气指数'!$32:$32,0))</f>
        <v>0.58266666666666667</v>
      </c>
      <c r="AG14" s="276">
        <f>INDEX('面板-景气指数'!$48:$84,MATCH('面板-总览'!$T14,'面板-景气指数'!$J$48:$J$84,0),MATCH('面板-总览'!AG$2,'面板-景气指数'!$32:$32,0))</f>
        <v>0.55433333333333346</v>
      </c>
      <c r="AH14" s="277"/>
      <c r="AI14" s="278">
        <f t="shared" si="1"/>
        <v>-6.133333333333324E-2</v>
      </c>
    </row>
    <row r="15" spans="1:36" ht="21.75" customHeight="1" x14ac:dyDescent="0.15">
      <c r="A15" s="275" t="s">
        <v>604</v>
      </c>
      <c r="B15" s="276">
        <f>INDEX('面板-景气指数'!$33:$45,MATCH('面板-总览'!$A15,'面板-景气指数'!$J$33:$J$45,0),MATCH('面板-总览'!B$2,'面板-景气指数'!$32:$32,0))</f>
        <v>0.43637500000000001</v>
      </c>
      <c r="C15" s="276">
        <f>INDEX('面板-景气指数'!$33:$45,MATCH('面板-总览'!$A15,'面板-景气指数'!$J$33:$J$45,0),MATCH('面板-总览'!C$2,'面板-景气指数'!$32:$32,0))</f>
        <v>0.37</v>
      </c>
      <c r="D15" s="276">
        <f>INDEX('面板-景气指数'!$33:$45,MATCH('面板-总览'!$A15,'面板-景气指数'!$J$33:$J$45,0),MATCH('面板-总览'!D$2,'面板-景气指数'!$32:$32,0))</f>
        <v>0.33174999999999999</v>
      </c>
      <c r="E15" s="276">
        <f>INDEX('面板-景气指数'!$33:$45,MATCH('面板-总览'!$A15,'面板-景气指数'!$J$33:$J$45,0),MATCH('面板-总览'!E$2,'面板-景气指数'!$32:$32,0))</f>
        <v>0.32087500000000002</v>
      </c>
      <c r="F15" s="276">
        <f>INDEX('面板-景气指数'!$33:$45,MATCH('面板-总览'!$A15,'面板-景气指数'!$J$33:$J$45,0),MATCH('面板-总览'!F$2,'面板-景气指数'!$32:$32,0))</f>
        <v>0.31924999999999998</v>
      </c>
      <c r="G15" s="276">
        <f>INDEX('面板-景气指数'!$33:$45,MATCH('面板-总览'!$A15,'面板-景气指数'!$J$33:$J$45,0),MATCH('面板-总览'!G$2,'面板-景气指数'!$32:$32,0))</f>
        <v>0.332125</v>
      </c>
      <c r="H15" s="276">
        <f>INDEX('面板-景气指数'!$33:$45,MATCH('面板-总览'!$A15,'面板-景气指数'!$J$33:$J$45,0),MATCH('面板-总览'!H$2,'面板-景气指数'!$32:$32,0))</f>
        <v>0.25800000000000001</v>
      </c>
      <c r="I15" s="276">
        <f>INDEX('面板-景气指数'!$33:$45,MATCH('面板-总览'!$A15,'面板-景气指数'!$J$33:$J$45,0),MATCH('面板-总览'!I$2,'面板-景气指数'!$32:$32,0))</f>
        <v>0.231375</v>
      </c>
      <c r="J15" s="276">
        <f>INDEX('面板-景气指数'!$33:$45,MATCH('面板-总览'!$A15,'面板-景气指数'!$J$33:$J$45,0),MATCH('面板-总览'!J$2,'面板-景气指数'!$32:$32,0))</f>
        <v>0.19612499999999999</v>
      </c>
      <c r="K15" s="276">
        <f>INDEX('面板-景气指数'!$33:$45,MATCH('面板-总览'!$A15,'面板-景气指数'!$J$33:$J$45,0),MATCH('面板-总览'!K$2,'面板-景气指数'!$32:$32,0))</f>
        <v>0.22337499999999999</v>
      </c>
      <c r="L15" s="276">
        <f>INDEX('面板-景气指数'!$33:$46,MATCH('面板-总览'!$A15,'面板-景气指数'!$J$33:$J$46,0),MATCH('面板-总览'!L$2,'面板-景气指数'!$32:$32,0))</f>
        <v>0.24862499999999998</v>
      </c>
      <c r="M15" s="276">
        <f>INDEX('面板-景气指数'!$33:$46,MATCH('面板-总览'!$A15,'面板-景气指数'!$J$33:$J$46,0),MATCH('面板-总览'!M$2,'面板-景气指数'!$32:$32,0))</f>
        <v>0.28112499999999996</v>
      </c>
      <c r="N15" s="276">
        <f>INDEX('面板-景气指数'!$33:$46,MATCH('面板-总览'!$A15,'面板-景气指数'!$J$33:$J$46,0),MATCH('面板-总览'!N$2,'面板-景气指数'!$32:$32,0))</f>
        <v>0.28862500000000002</v>
      </c>
      <c r="P15" s="278">
        <f t="shared" si="0"/>
        <v>4.0000000000000036E-2</v>
      </c>
      <c r="Q15" s="279"/>
      <c r="R15" s="280">
        <v>10</v>
      </c>
      <c r="T15" s="384" t="s">
        <v>15</v>
      </c>
      <c r="U15" s="276">
        <f>INDEX('面板-景气指数'!$48:$84,MATCH('面板-总览'!$T15,'面板-景气指数'!$J$48:$J$84,0),MATCH('面板-总览'!U$2,'面板-景气指数'!$32:$32,0))</f>
        <v>0.34011764705882347</v>
      </c>
      <c r="V15" s="276">
        <f>INDEX('面板-景气指数'!$48:$84,MATCH('面板-总览'!$T15,'面板-景气指数'!$J$48:$J$84,0),MATCH('面板-总览'!V$2,'面板-景气指数'!$32:$32,0))</f>
        <v>0.25608823529411767</v>
      </c>
      <c r="W15" s="276">
        <f>INDEX('面板-景气指数'!$48:$84,MATCH('面板-总览'!$T15,'面板-景气指数'!$J$48:$J$84,0),MATCH('面板-总览'!W$2,'面板-景气指数'!$32:$32,0))</f>
        <v>0.22852941176470587</v>
      </c>
      <c r="X15" s="276">
        <f>INDEX('面板-景气指数'!$48:$84,MATCH('面板-总览'!$T15,'面板-景气指数'!$J$48:$J$84,0),MATCH('面板-总览'!X$2,'面板-景气指数'!$32:$32,0))</f>
        <v>0.23620588235294115</v>
      </c>
      <c r="Y15" s="276">
        <f>INDEX('面板-景气指数'!$48:$84,MATCH('面板-总览'!$T15,'面板-景气指数'!$J$48:$J$84,0),MATCH('面板-总览'!Y$2,'面板-景气指数'!$32:$32,0))</f>
        <v>0.51326470588235285</v>
      </c>
      <c r="Z15" s="276">
        <f>INDEX('面板-景气指数'!$48:$84,MATCH('面板-总览'!$T15,'面板-景气指数'!$J$48:$J$84,0),MATCH('面板-总览'!Z$2,'面板-景气指数'!$32:$32,0))</f>
        <v>0.44270588235294112</v>
      </c>
      <c r="AA15" s="276">
        <f>INDEX('面板-景气指数'!$48:$84,MATCH('面板-总览'!$T15,'面板-景气指数'!$J$48:$J$84,0),MATCH('面板-总览'!AA$2,'面板-景气指数'!$32:$32,0))</f>
        <v>0.42023529411764698</v>
      </c>
      <c r="AB15" s="276">
        <f>INDEX('面板-景气指数'!$48:$84,MATCH('面板-总览'!$T15,'面板-景气指数'!$J$48:$J$84,0),MATCH('面板-总览'!AB$2,'面板-景气指数'!$32:$32,0))</f>
        <v>0.41682352941176459</v>
      </c>
      <c r="AC15" s="276">
        <f>INDEX('面板-景气指数'!$48:$84,MATCH('面板-总览'!$T15,'面板-景气指数'!$J$48:$J$84,0),MATCH('面板-总览'!AC$2,'面板-景气指数'!$32:$32,0))</f>
        <v>0.34982352941176464</v>
      </c>
      <c r="AD15" s="276">
        <f>INDEX('面板-景气指数'!$48:$84,MATCH('面板-总览'!$T15,'面板-景气指数'!$J$48:$J$84,0),MATCH('面板-总览'!AD$2,'面板-景气指数'!$32:$32,0))</f>
        <v>0.33920588235294119</v>
      </c>
      <c r="AE15" s="276">
        <f>INDEX('面板-景气指数'!$48:$84,MATCH('面板-总览'!$T15,'面板-景气指数'!$J$48:$J$84,0),MATCH('面板-总览'!AE$2,'面板-景气指数'!$32:$32,0))</f>
        <v>0.34558823529411759</v>
      </c>
      <c r="AF15" s="276">
        <f>INDEX('面板-景气指数'!$48:$84,MATCH('面板-总览'!$T15,'面板-景气指数'!$J$48:$J$84,0),MATCH('面板-总览'!AF$2,'面板-景气指数'!$32:$32,0))</f>
        <v>0.34270588235294114</v>
      </c>
      <c r="AG15" s="276">
        <f>INDEX('面板-景气指数'!$48:$84,MATCH('面板-总览'!$T15,'面板-景气指数'!$J$48:$J$84,0),MATCH('面板-总览'!AG$2,'面板-景气指数'!$32:$32,0))</f>
        <v>0.36176470588235288</v>
      </c>
      <c r="AH15" s="277"/>
      <c r="AI15" s="278">
        <f t="shared" si="1"/>
        <v>1.6176470588235292E-2</v>
      </c>
    </row>
    <row r="16" spans="1:36" ht="21.75" customHeight="1" x14ac:dyDescent="0.15">
      <c r="A16" s="275" t="s">
        <v>797</v>
      </c>
      <c r="B16" s="276">
        <f>INDEX('面板-景气指数'!$33:$46,MATCH('面板-总览'!$A16,'面板-景气指数'!$J$33:$J$46,0),MATCH('面板-总览'!B$2,'面板-景气指数'!$32:$32,0))</f>
        <v>0.56262500000000004</v>
      </c>
      <c r="C16" s="276">
        <f>INDEX('面板-景气指数'!$33:$46,MATCH('面板-总览'!$A16,'面板-景气指数'!$J$33:$J$46,0),MATCH('面板-总览'!C$2,'面板-景气指数'!$32:$32,0))</f>
        <v>0.52458333333333351</v>
      </c>
      <c r="D16" s="276">
        <f>INDEX('面板-景气指数'!$33:$46,MATCH('面板-总览'!$A16,'面板-景气指数'!$J$33:$J$46,0),MATCH('面板-总览'!D$2,'面板-景气指数'!$32:$32,0))</f>
        <v>0.41141666666666665</v>
      </c>
      <c r="E16" s="276">
        <f>INDEX('面板-景气指数'!$33:$46,MATCH('面板-总览'!$A16,'面板-景气指数'!$J$33:$J$46,0),MATCH('面板-总览'!E$2,'面板-景气指数'!$32:$32,0))</f>
        <v>0.43079166666666668</v>
      </c>
      <c r="F16" s="276">
        <f>INDEX('面板-景气指数'!$33:$46,MATCH('面板-总览'!$A16,'面板-景气指数'!$J$33:$J$46,0),MATCH('面板-总览'!F$2,'面板-景气指数'!$32:$32,0))</f>
        <v>0.60100000000000009</v>
      </c>
      <c r="G16" s="276">
        <f>INDEX('面板-景气指数'!$33:$46,MATCH('面板-总览'!$A16,'面板-景气指数'!$J$33:$J$46,0),MATCH('面板-总览'!G$2,'面板-景气指数'!$32:$32,0))</f>
        <v>0.77683333333333326</v>
      </c>
      <c r="H16" s="276">
        <f>INDEX('面板-景气指数'!$33:$46,MATCH('面板-总览'!$A16,'面板-景气指数'!$J$33:$J$46,0),MATCH('面板-总览'!H$2,'面板-景气指数'!$32:$32,0))</f>
        <v>0.74987500000000007</v>
      </c>
      <c r="I16" s="276">
        <f>INDEX('面板-景气指数'!$33:$46,MATCH('面板-总览'!$A16,'面板-景气指数'!$J$33:$J$46,0),MATCH('面板-总览'!I$2,'面板-景气指数'!$32:$32,0))</f>
        <v>0.71774999999999989</v>
      </c>
      <c r="J16" s="276">
        <f>INDEX('面板-景气指数'!$33:$46,MATCH('面板-总览'!$A16,'面板-景气指数'!$J$33:$J$46,0),MATCH('面板-总览'!J$2,'面板-景气指数'!$32:$32,0))</f>
        <v>0.67349999999999999</v>
      </c>
      <c r="K16" s="276">
        <f>INDEX('面板-景气指数'!$33:$46,MATCH('面板-总览'!$A16,'面板-景气指数'!$J$33:$J$46,0),MATCH('面板-总览'!K$2,'面板-景气指数'!$32:$32,0))</f>
        <v>0.64579166666666665</v>
      </c>
      <c r="L16" s="276">
        <f>INDEX('面板-景气指数'!$33:$46,MATCH('面板-总览'!$A16,'面板-景气指数'!$J$33:$J$46,0),MATCH('面板-总览'!L$2,'面板-景气指数'!$32:$32,0))</f>
        <v>0.62508333333333332</v>
      </c>
      <c r="M16" s="276">
        <f>INDEX('面板-景气指数'!$33:$46,MATCH('面板-总览'!$A16,'面板-景气指数'!$J$33:$J$46,0),MATCH('面板-总览'!M$2,'面板-景气指数'!$32:$32,0))</f>
        <v>0.6160000000000001</v>
      </c>
      <c r="N16" s="276">
        <f>INDEX('面板-景气指数'!$33:$46,MATCH('面板-总览'!$A16,'面板-景气指数'!$J$33:$J$46,0),MATCH('面板-总览'!N$2,'面板-景气指数'!$32:$32,0))</f>
        <v>0.61483333333333334</v>
      </c>
      <c r="P16" s="278">
        <f t="shared" si="0"/>
        <v>-1.0249999999999981E-2</v>
      </c>
      <c r="Q16" s="279"/>
      <c r="R16" s="280">
        <v>10</v>
      </c>
      <c r="T16" s="384" t="s">
        <v>16</v>
      </c>
      <c r="U16" s="276">
        <f>INDEX('面板-景气指数'!$48:$84,MATCH('面板-总览'!$T16,'面板-景气指数'!$J$48:$J$84,0),MATCH('面板-总览'!U$2,'面板-景气指数'!$32:$32,0))</f>
        <v>0.56166666666666665</v>
      </c>
      <c r="V16" s="276">
        <f>INDEX('面板-景气指数'!$48:$84,MATCH('面板-总览'!$T16,'面板-景气指数'!$J$48:$J$84,0),MATCH('面板-总览'!V$2,'面板-景气指数'!$32:$32,0))</f>
        <v>0.65866666666666673</v>
      </c>
      <c r="W16" s="276">
        <f>INDEX('面板-景气指数'!$48:$84,MATCH('面板-总览'!$T16,'面板-景气指数'!$J$48:$J$84,0),MATCH('面板-总览'!W$2,'面板-景气指数'!$32:$32,0))</f>
        <v>0.66366666666666674</v>
      </c>
      <c r="X16" s="276">
        <f>INDEX('面板-景气指数'!$48:$84,MATCH('面板-总览'!$T16,'面板-景气指数'!$J$48:$J$84,0),MATCH('面板-总览'!X$2,'面板-景气指数'!$32:$32,0))</f>
        <v>0.52833333333333343</v>
      </c>
      <c r="Y16" s="276">
        <f>INDEX('面板-景气指数'!$48:$84,MATCH('面板-总览'!$T16,'面板-景气指数'!$J$48:$J$84,0),MATCH('面板-总览'!Y$2,'面板-景气指数'!$32:$32,0))</f>
        <v>0.21933333333333335</v>
      </c>
      <c r="Z16" s="276">
        <f>INDEX('面板-景气指数'!$48:$84,MATCH('面板-总览'!$T16,'面板-景气指数'!$J$48:$J$84,0),MATCH('面板-总览'!Z$2,'面板-景气指数'!$32:$32,0))</f>
        <v>6.7333333333333342E-2</v>
      </c>
      <c r="AA16" s="276">
        <f>INDEX('面板-景气指数'!$48:$84,MATCH('面板-总览'!$T16,'面板-景气指数'!$J$48:$J$84,0),MATCH('面板-总览'!AA$2,'面板-景气指数'!$32:$32,0))</f>
        <v>8.1666666666666679E-2</v>
      </c>
      <c r="AB16" s="276">
        <f>INDEX('面板-景气指数'!$48:$84,MATCH('面板-总览'!$T16,'面板-景气指数'!$J$48:$J$84,0),MATCH('面板-总览'!AB$2,'面板-景气指数'!$32:$32,0))</f>
        <v>0.28066666666666668</v>
      </c>
      <c r="AC16" s="276">
        <f>INDEX('面板-景气指数'!$48:$84,MATCH('面板-总览'!$T16,'面板-景气指数'!$J$48:$J$84,0),MATCH('面板-总览'!AC$2,'面板-景气指数'!$32:$32,0))</f>
        <v>0.33466666666666667</v>
      </c>
      <c r="AD16" s="276">
        <f>INDEX('面板-景气指数'!$48:$84,MATCH('面板-总览'!$T16,'面板-景气指数'!$J$48:$J$84,0),MATCH('面板-总览'!AD$2,'面板-景气指数'!$32:$32,0))</f>
        <v>0.3106666666666667</v>
      </c>
      <c r="AE16" s="276">
        <f>INDEX('面板-景气指数'!$48:$84,MATCH('面板-总览'!$T16,'面板-景气指数'!$J$48:$J$84,0),MATCH('面板-总览'!AE$2,'面板-景气指数'!$32:$32,0))</f>
        <v>0.46100000000000002</v>
      </c>
      <c r="AF16" s="276">
        <f>INDEX('面板-景气指数'!$48:$84,MATCH('面板-总览'!$T16,'面板-景气指数'!$J$48:$J$84,0),MATCH('面板-总览'!AF$2,'面板-景气指数'!$32:$32,0))</f>
        <v>0.54400000000000004</v>
      </c>
      <c r="AG16" s="276">
        <f>INDEX('面板-景气指数'!$48:$84,MATCH('面板-总览'!$T16,'面板-景气指数'!$J$48:$J$84,0),MATCH('面板-总览'!AG$2,'面板-景气指数'!$32:$32,0))</f>
        <v>0.54400000000000004</v>
      </c>
      <c r="AH16" s="277"/>
      <c r="AI16" s="278">
        <f t="shared" si="1"/>
        <v>8.3000000000000018E-2</v>
      </c>
    </row>
    <row r="17" spans="1:35" ht="21.75" customHeight="1" x14ac:dyDescent="0.15">
      <c r="A17" s="281"/>
      <c r="Q17" s="279"/>
      <c r="R17" s="278"/>
      <c r="T17" s="384" t="s">
        <v>17</v>
      </c>
      <c r="U17" s="276">
        <f>INDEX('面板-景气指数'!$48:$84,MATCH('面板-总览'!$T17,'面板-景气指数'!$J$48:$J$84,0),MATCH('面板-总览'!U$2,'面板-景气指数'!$32:$32,0))</f>
        <v>0.47341666666666687</v>
      </c>
      <c r="V17" s="276">
        <f>INDEX('面板-景气指数'!$48:$84,MATCH('面板-总览'!$T17,'面板-景气指数'!$J$48:$J$84,0),MATCH('面板-总览'!V$2,'面板-景气指数'!$32:$32,0))</f>
        <v>0.59825000000000017</v>
      </c>
      <c r="W17" s="276">
        <f>INDEX('面板-景气指数'!$48:$84,MATCH('面板-总览'!$T17,'面板-景气指数'!$J$48:$J$84,0),MATCH('面板-总览'!W$2,'面板-景气指数'!$32:$32,0))</f>
        <v>0.61925000000000019</v>
      </c>
      <c r="X17" s="276">
        <f>INDEX('面板-景气指数'!$48:$84,MATCH('面板-总览'!$T17,'面板-景气指数'!$J$48:$J$84,0),MATCH('面板-总览'!X$2,'面板-景气指数'!$32:$32,0))</f>
        <v>0.58883333333333343</v>
      </c>
      <c r="Y17" s="276">
        <f>INDEX('面板-景气指数'!$48:$84,MATCH('面板-总览'!$T17,'面板-景气指数'!$J$48:$J$84,0),MATCH('面板-总览'!Y$2,'面板-景气指数'!$32:$32,0))</f>
        <v>0.53241666666666687</v>
      </c>
      <c r="Z17" s="276">
        <f>INDEX('面板-景气指数'!$48:$84,MATCH('面板-总览'!$T17,'面板-景气指数'!$J$48:$J$84,0),MATCH('面板-总览'!Z$2,'面板-景气指数'!$32:$32,0))</f>
        <v>0.41233333333333338</v>
      </c>
      <c r="AA17" s="276">
        <f>INDEX('面板-景气指数'!$48:$84,MATCH('面板-总览'!$T17,'面板-景气指数'!$J$48:$J$84,0),MATCH('面板-总览'!AA$2,'面板-景气指数'!$32:$32,0))</f>
        <v>0.32883333333333337</v>
      </c>
      <c r="AB17" s="276">
        <f>INDEX('面板-景气指数'!$48:$84,MATCH('面板-总览'!$T17,'面板-景气指数'!$J$48:$J$84,0),MATCH('面板-总览'!AB$2,'面板-景气指数'!$32:$32,0))</f>
        <v>0.45666666666666672</v>
      </c>
      <c r="AC17" s="276">
        <f>INDEX('面板-景气指数'!$48:$84,MATCH('面板-总览'!$T17,'面板-景气指数'!$J$48:$J$84,0),MATCH('面板-总览'!AC$2,'面板-景气指数'!$32:$32,0))</f>
        <v>0.45158333333333345</v>
      </c>
      <c r="AD17" s="276">
        <f>INDEX('面板-景气指数'!$48:$84,MATCH('面板-总览'!$T17,'面板-景气指数'!$J$48:$J$84,0),MATCH('面板-总览'!AD$2,'面板-景气指数'!$32:$32,0))</f>
        <v>0.44158333333333327</v>
      </c>
      <c r="AE17" s="276">
        <f>INDEX('面板-景气指数'!$48:$84,MATCH('面板-总览'!$T17,'面板-景气指数'!$J$48:$J$84,0),MATCH('面板-总览'!AE$2,'面板-景气指数'!$32:$32,0))</f>
        <v>0.5425000000000002</v>
      </c>
      <c r="AF17" s="276">
        <f>INDEX('面板-景气指数'!$48:$84,MATCH('面板-总览'!$T17,'面板-景气指数'!$J$48:$J$84,0),MATCH('面板-总览'!AF$2,'面板-景气指数'!$32:$32,0))</f>
        <v>0.35899999999999999</v>
      </c>
      <c r="AG17" s="276">
        <f>INDEX('面板-景气指数'!$48:$84,MATCH('面板-总览'!$T17,'面板-景气指数'!$J$48:$J$84,0),MATCH('面板-总览'!AG$2,'面板-景气指数'!$32:$32,0))</f>
        <v>0.35899999999999999</v>
      </c>
      <c r="AH17" s="277"/>
      <c r="AI17" s="278">
        <f t="shared" si="1"/>
        <v>-0.18350000000000022</v>
      </c>
    </row>
    <row r="18" spans="1:35" ht="21.75" customHeight="1" x14ac:dyDescent="0.15">
      <c r="Q18" s="279"/>
      <c r="R18" s="278"/>
      <c r="T18" s="384" t="s">
        <v>18</v>
      </c>
      <c r="U18" s="276">
        <f>INDEX('面板-景气指数'!$48:$84,MATCH('面板-总览'!$T18,'面板-景气指数'!$J$48:$J$84,0),MATCH('面板-总览'!U$2,'面板-景气指数'!$32:$32,0))</f>
        <v>0.58600000000000008</v>
      </c>
      <c r="V18" s="276">
        <f>INDEX('面板-景气指数'!$48:$84,MATCH('面板-总览'!$T18,'面板-景气指数'!$J$48:$J$84,0),MATCH('面板-总览'!V$2,'面板-景气指数'!$32:$32,0))</f>
        <v>0.6030000000000002</v>
      </c>
      <c r="W18" s="276">
        <f>INDEX('面板-景气指数'!$48:$84,MATCH('面板-总览'!$T18,'面板-景气指数'!$J$48:$J$84,0),MATCH('面板-总览'!W$2,'面板-景气指数'!$32:$32,0))</f>
        <v>0.6187272727272729</v>
      </c>
      <c r="X18" s="276">
        <f>INDEX('面板-景气指数'!$48:$84,MATCH('面板-总览'!$T18,'面板-景气指数'!$J$48:$J$84,0),MATCH('面板-总览'!X$2,'面板-景气指数'!$32:$32,0))</f>
        <v>0.58972727272727288</v>
      </c>
      <c r="Y18" s="276">
        <f>INDEX('面板-景气指数'!$48:$84,MATCH('面板-总览'!$T18,'面板-景气指数'!$J$48:$J$84,0),MATCH('面板-总览'!Y$2,'面板-景气指数'!$32:$32,0))</f>
        <v>0.5885454545454547</v>
      </c>
      <c r="Z18" s="276">
        <f>INDEX('面板-景气指数'!$48:$84,MATCH('面板-总览'!$T18,'面板-景气指数'!$J$48:$J$84,0),MATCH('面板-总览'!Z$2,'面板-景气指数'!$32:$32,0))</f>
        <v>0.59772727272727288</v>
      </c>
      <c r="AA18" s="276">
        <f>INDEX('面板-景气指数'!$48:$84,MATCH('面板-总览'!$T18,'面板-景气指数'!$J$48:$J$84,0),MATCH('面板-总览'!AA$2,'面板-景气指数'!$32:$32,0))</f>
        <v>0.46327272727272728</v>
      </c>
      <c r="AB18" s="276">
        <f>INDEX('面板-景气指数'!$48:$84,MATCH('面板-总览'!$T18,'面板-景气指数'!$J$48:$J$84,0),MATCH('面板-总览'!AB$2,'面板-景气指数'!$32:$32,0))</f>
        <v>0.44481818181818189</v>
      </c>
      <c r="AC18" s="276">
        <f>INDEX('面板-景气指数'!$48:$84,MATCH('面板-总览'!$T18,'面板-景气指数'!$J$48:$J$84,0),MATCH('面板-总览'!AC$2,'面板-景气指数'!$32:$32,0))</f>
        <v>0.41445454545454558</v>
      </c>
      <c r="AD18" s="276">
        <f>INDEX('面板-景气指数'!$48:$84,MATCH('面板-总览'!$T18,'面板-景气指数'!$J$48:$J$84,0),MATCH('面板-总览'!AD$2,'面板-景气指数'!$32:$32,0))</f>
        <v>0.31563636363636366</v>
      </c>
      <c r="AE18" s="276">
        <f>INDEX('面板-景气指数'!$48:$84,MATCH('面板-总览'!$T18,'面板-景气指数'!$J$48:$J$84,0),MATCH('面板-总览'!AE$2,'面板-景气指数'!$32:$32,0))</f>
        <v>0.29045454545454552</v>
      </c>
      <c r="AF18" s="276">
        <f>INDEX('面板-景气指数'!$48:$84,MATCH('面板-总览'!$T18,'面板-景气指数'!$J$48:$J$84,0),MATCH('面板-总览'!AF$2,'面板-景气指数'!$32:$32,0))</f>
        <v>0.21063636363636368</v>
      </c>
      <c r="AG18" s="276">
        <f>INDEX('面板-景气指数'!$48:$84,MATCH('面板-总览'!$T18,'面板-景气指数'!$J$48:$J$84,0),MATCH('面板-总览'!AG$2,'面板-景气指数'!$32:$32,0))</f>
        <v>0.20536363636363639</v>
      </c>
      <c r="AH18" s="277"/>
      <c r="AI18" s="278">
        <f t="shared" si="1"/>
        <v>-8.5090909090909134E-2</v>
      </c>
    </row>
    <row r="19" spans="1:35" ht="21.75" customHeight="1" x14ac:dyDescent="0.15">
      <c r="Q19" s="279"/>
      <c r="R19" s="278"/>
      <c r="T19" s="275" t="s">
        <v>798</v>
      </c>
      <c r="U19" s="276">
        <f>INDEX('面板-景气指数'!$48:$84,MATCH('面板-总览'!$T19,'面板-景气指数'!$J$48:$J$84,0),MATCH('面板-总览'!U$2,'面板-景气指数'!$32:$32,0))</f>
        <v>0.6518205128205129</v>
      </c>
      <c r="V19" s="276">
        <f>INDEX('面板-景气指数'!$48:$84,MATCH('面板-总览'!$T19,'面板-景气指数'!$J$48:$J$84,0),MATCH('面板-总览'!V$2,'面板-景气指数'!$32:$32,0))</f>
        <v>0.64751282051282066</v>
      </c>
      <c r="W19" s="276">
        <f>INDEX('面板-景气指数'!$48:$84,MATCH('面板-总览'!$T19,'面板-景气指数'!$J$48:$J$84,0),MATCH('面板-总览'!W$2,'面板-景气指数'!$32:$32,0))</f>
        <v>0.66633333333333344</v>
      </c>
      <c r="X19" s="276">
        <f>INDEX('面板-景气指数'!$48:$84,MATCH('面板-总览'!$T19,'面板-景气指数'!$J$48:$J$84,0),MATCH('面板-总览'!X$2,'面板-景气指数'!$32:$32,0))</f>
        <v>0.68838461538461548</v>
      </c>
      <c r="Y19" s="276">
        <f>INDEX('面板-景气指数'!$48:$84,MATCH('面板-总览'!$T19,'面板-景气指数'!$J$48:$J$84,0),MATCH('面板-总览'!Y$2,'面板-景气指数'!$32:$32,0))</f>
        <v>0.67658974358974378</v>
      </c>
      <c r="Z19" s="276">
        <f>INDEX('面板-景气指数'!$48:$84,MATCH('面板-总览'!$T19,'面板-景气指数'!$J$48:$J$84,0),MATCH('面板-总览'!Z$2,'面板-景气指数'!$32:$32,0))</f>
        <v>0.71256410256410263</v>
      </c>
      <c r="AA19" s="276">
        <f>INDEX('面板-景气指数'!$48:$84,MATCH('面板-总览'!$T19,'面板-景气指数'!$J$48:$J$84,0),MATCH('面板-总览'!AA$2,'面板-景气指数'!$32:$32,0))</f>
        <v>0.6454871794871796</v>
      </c>
      <c r="AB19" s="276">
        <f>INDEX('面板-景气指数'!$48:$84,MATCH('面板-总览'!$T19,'面板-景气指数'!$J$48:$J$84,0),MATCH('面板-总览'!AB$2,'面板-景气指数'!$32:$32,0))</f>
        <v>0.67010256410256419</v>
      </c>
      <c r="AC19" s="276">
        <f>INDEX('面板-景气指数'!$48:$84,MATCH('面板-总览'!$T19,'面板-景气指数'!$J$48:$J$84,0),MATCH('面板-总览'!AC$2,'面板-景气指数'!$32:$32,0))</f>
        <v>0.50710256410256416</v>
      </c>
      <c r="AD19" s="276">
        <f>INDEX('面板-景气指数'!$48:$84,MATCH('面板-总览'!$T19,'面板-景气指数'!$J$48:$J$84,0),MATCH('面板-总览'!AD$2,'面板-景气指数'!$32:$32,0))</f>
        <v>0.46628205128205141</v>
      </c>
      <c r="AE19" s="276">
        <f>INDEX('面板-景气指数'!$48:$84,MATCH('面板-总览'!$T19,'面板-景气指数'!$J$48:$J$84,0),MATCH('面板-总览'!AE$2,'面板-景气指数'!$32:$32,0))</f>
        <v>0.3736666666666667</v>
      </c>
      <c r="AF19" s="276">
        <f>INDEX('面板-景气指数'!$48:$84,MATCH('面板-总览'!$T19,'面板-景气指数'!$J$48:$J$84,0),MATCH('面板-总览'!AF$2,'面板-景气指数'!$32:$32,0))</f>
        <v>0.37579487179487181</v>
      </c>
      <c r="AG19" s="276">
        <f>INDEX('面板-景气指数'!$48:$84,MATCH('面板-总览'!$T19,'面板-景气指数'!$J$48:$J$84,0),MATCH('面板-总览'!AG$2,'面板-景气指数'!$32:$32,0))</f>
        <v>0.33579487179487183</v>
      </c>
      <c r="AH19" s="277"/>
      <c r="AI19" s="278">
        <f t="shared" si="1"/>
        <v>-3.7871794871794873E-2</v>
      </c>
    </row>
    <row r="20" spans="1:35" ht="21.75" customHeight="1" x14ac:dyDescent="0.15">
      <c r="Q20" s="279"/>
      <c r="R20" s="278"/>
      <c r="T20" s="275" t="s">
        <v>799</v>
      </c>
      <c r="U20" s="276">
        <f>INDEX('面板-景气指数'!$48:$84,MATCH('面板-总览'!$T20,'面板-景气指数'!$J$48:$J$84,0),MATCH('面板-总览'!U$2,'面板-景气指数'!$32:$32,0))</f>
        <v>0.52733333333333332</v>
      </c>
      <c r="V20" s="276">
        <f>INDEX('面板-景气指数'!$48:$84,MATCH('面板-总览'!$T20,'面板-景气指数'!$J$48:$J$84,0),MATCH('面板-总览'!V$2,'面板-景气指数'!$32:$32,0))</f>
        <v>0.35066666666666668</v>
      </c>
      <c r="W20" s="276">
        <f>INDEX('面板-景气指数'!$48:$84,MATCH('面板-总览'!$T20,'面板-景气指数'!$J$48:$J$84,0),MATCH('面板-总览'!W$2,'面板-景气指数'!$32:$32,0))</f>
        <v>0.77500000000000002</v>
      </c>
      <c r="X20" s="276">
        <f>INDEX('面板-景气指数'!$48:$84,MATCH('面板-总览'!$T20,'面板-景气指数'!$J$48:$J$84,0),MATCH('面板-总览'!X$2,'面板-景气指数'!$32:$32,0))</f>
        <v>0.77500000000000002</v>
      </c>
      <c r="Y20" s="276">
        <f>INDEX('面板-景气指数'!$48:$84,MATCH('面板-总览'!$T20,'面板-景气指数'!$J$48:$J$84,0),MATCH('面板-总览'!Y$2,'面板-景气指数'!$32:$32,0))</f>
        <v>0.81433333333333335</v>
      </c>
      <c r="Z20" s="276">
        <f>INDEX('面板-景气指数'!$48:$84,MATCH('面板-总览'!$T20,'面板-景气指数'!$J$48:$J$84,0),MATCH('面板-总览'!Z$2,'面板-景气指数'!$32:$32,0))</f>
        <v>0.83300000000000007</v>
      </c>
      <c r="AA20" s="276">
        <f>INDEX('面板-景气指数'!$48:$84,MATCH('面板-总览'!$T20,'面板-景气指数'!$J$48:$J$84,0),MATCH('面板-总览'!AA$2,'面板-景气指数'!$32:$32,0))</f>
        <v>0.75499999999999989</v>
      </c>
      <c r="AB20" s="276">
        <f>INDEX('面板-景气指数'!$48:$84,MATCH('面板-总览'!$T20,'面板-景气指数'!$J$48:$J$84,0),MATCH('面板-总览'!AB$2,'面板-景气指数'!$32:$32,0))</f>
        <v>0.77433333333333332</v>
      </c>
      <c r="AC20" s="276">
        <f>INDEX('面板-景气指数'!$48:$84,MATCH('面板-总览'!$T20,'面板-景气指数'!$J$48:$J$84,0),MATCH('面板-总览'!AC$2,'面板-景气指数'!$32:$32,0))</f>
        <v>0.57066666666666666</v>
      </c>
      <c r="AD20" s="276">
        <f>INDEX('面板-景气指数'!$48:$84,MATCH('面板-总览'!$T20,'面板-景气指数'!$J$48:$J$84,0),MATCH('面板-总览'!AD$2,'面板-景气指数'!$32:$32,0))</f>
        <v>0.52133333333333332</v>
      </c>
      <c r="AE20" s="276">
        <f>INDEX('面板-景气指数'!$48:$84,MATCH('面板-总览'!$T20,'面板-景气指数'!$J$48:$J$84,0),MATCH('面板-总览'!AE$2,'面板-景气指数'!$32:$32,0))</f>
        <v>0.57999999999999996</v>
      </c>
      <c r="AF20" s="276">
        <f>INDEX('面板-景气指数'!$48:$84,MATCH('面板-总览'!$T20,'面板-景气指数'!$J$48:$J$84,0),MATCH('面板-总览'!AF$2,'面板-景气指数'!$32:$32,0))</f>
        <v>0.77899999999999991</v>
      </c>
      <c r="AG20" s="276">
        <f>INDEX('面板-景气指数'!$48:$84,MATCH('面板-总览'!$T20,'面板-景气指数'!$J$48:$J$84,0),MATCH('面板-总览'!AG$2,'面板-景气指数'!$32:$32,0))</f>
        <v>0.77899999999999991</v>
      </c>
      <c r="AH20" s="277"/>
      <c r="AI20" s="278">
        <f t="shared" si="1"/>
        <v>0.19899999999999995</v>
      </c>
    </row>
    <row r="21" spans="1:35" ht="21.75" customHeight="1" x14ac:dyDescent="0.15">
      <c r="Q21" s="279"/>
      <c r="R21" s="278"/>
      <c r="T21" s="275" t="s">
        <v>800</v>
      </c>
      <c r="U21" s="276">
        <f>INDEX('面板-景气指数'!$48:$84,MATCH('面板-总览'!$T21,'面板-景气指数'!$J$48:$J$84,0),MATCH('面板-总览'!U$2,'面板-景气指数'!$32:$32,0))</f>
        <v>0.50788888888888883</v>
      </c>
      <c r="V21" s="276">
        <f>INDEX('面板-景气指数'!$48:$84,MATCH('面板-总览'!$T21,'面板-景气指数'!$J$48:$J$84,0),MATCH('面板-总览'!V$2,'面板-景气指数'!$32:$32,0))</f>
        <v>0.50788888888888883</v>
      </c>
      <c r="W21" s="276">
        <f>INDEX('面板-景气指数'!$48:$84,MATCH('面板-总览'!$T21,'面板-景气指数'!$J$48:$J$84,0),MATCH('面板-总览'!W$2,'面板-景气指数'!$32:$32,0))</f>
        <v>0.51800000000000002</v>
      </c>
      <c r="X21" s="276">
        <f>INDEX('面板-景气指数'!$48:$84,MATCH('面板-总览'!$T21,'面板-景气指数'!$J$48:$J$84,0),MATCH('面板-总览'!X$2,'面板-景气指数'!$32:$32,0))</f>
        <v>0.51800000000000002</v>
      </c>
      <c r="Y21" s="276">
        <f>INDEX('面板-景气指数'!$48:$84,MATCH('面板-总览'!$T21,'面板-景气指数'!$J$48:$J$84,0),MATCH('面板-总览'!Y$2,'面板-景气指数'!$32:$32,0))</f>
        <v>0.51800000000000002</v>
      </c>
      <c r="Z21" s="276">
        <f>INDEX('面板-景气指数'!$48:$84,MATCH('面板-总览'!$T21,'面板-景气指数'!$J$48:$J$84,0),MATCH('面板-总览'!Z$2,'面板-景气指数'!$32:$32,0))</f>
        <v>0.52444444444444449</v>
      </c>
      <c r="AA21" s="276">
        <f>INDEX('面板-景气指数'!$48:$84,MATCH('面板-总览'!$T21,'面板-景气指数'!$J$48:$J$84,0),MATCH('面板-总览'!AA$2,'面板-景气指数'!$32:$32,0))</f>
        <v>0.52444444444444449</v>
      </c>
      <c r="AB21" s="276">
        <f>INDEX('面板-景气指数'!$48:$84,MATCH('面板-总览'!$T21,'面板-景气指数'!$J$48:$J$84,0),MATCH('面板-总览'!AB$2,'面板-景气指数'!$32:$32,0))</f>
        <v>0.52444444444444449</v>
      </c>
      <c r="AC21" s="276">
        <f>INDEX('面板-景气指数'!$48:$84,MATCH('面板-总览'!$T21,'面板-景气指数'!$J$48:$J$84,0),MATCH('面板-总览'!AC$2,'面板-景气指数'!$32:$32,0))</f>
        <v>0.4316666666666667</v>
      </c>
      <c r="AD21" s="276">
        <f>INDEX('面板-景气指数'!$48:$84,MATCH('面板-总览'!$T21,'面板-景气指数'!$J$48:$J$84,0),MATCH('面板-总览'!AD$2,'面板-景气指数'!$32:$32,0))</f>
        <v>0.4316666666666667</v>
      </c>
      <c r="AE21" s="276">
        <f>INDEX('面板-景气指数'!$48:$84,MATCH('面板-总览'!$T21,'面板-景气指数'!$J$48:$J$84,0),MATCH('面板-总览'!AE$2,'面板-景气指数'!$32:$32,0))</f>
        <v>0.4316666666666667</v>
      </c>
      <c r="AF21" s="276">
        <f>INDEX('面板-景气指数'!$48:$84,MATCH('面板-总览'!$T21,'面板-景气指数'!$J$48:$J$84,0),MATCH('面板-总览'!AF$2,'面板-景气指数'!$32:$32,0))</f>
        <v>0.37544444444444441</v>
      </c>
      <c r="AG21" s="276">
        <f>INDEX('面板-景气指数'!$48:$84,MATCH('面板-总览'!$T21,'面板-景气指数'!$J$48:$J$84,0),MATCH('面板-总览'!AG$2,'面板-景气指数'!$32:$32,0))</f>
        <v>0.37544444444444441</v>
      </c>
      <c r="AH21" s="277"/>
      <c r="AI21" s="278">
        <f t="shared" si="1"/>
        <v>-5.6222222222222284E-2</v>
      </c>
    </row>
    <row r="22" spans="1:35" ht="21.75" customHeight="1" x14ac:dyDescent="0.15">
      <c r="Q22" s="279"/>
      <c r="R22" s="278"/>
      <c r="T22" s="384" t="s">
        <v>801</v>
      </c>
      <c r="U22" s="276">
        <f>INDEX('面板-景气指数'!$48:$84,MATCH('面板-总览'!$T22,'面板-景气指数'!$J$48:$J$84,0),MATCH('面板-总览'!U$2,'面板-景气指数'!$32:$32,0))</f>
        <v>0.30419999999999997</v>
      </c>
      <c r="V22" s="276">
        <f>INDEX('面板-景气指数'!$48:$84,MATCH('面板-总览'!$T22,'面板-景气指数'!$J$48:$J$84,0),MATCH('面板-总览'!V$2,'面板-景气指数'!$32:$32,0))</f>
        <v>0.28639999999999999</v>
      </c>
      <c r="W22" s="276">
        <f>INDEX('面板-景气指数'!$48:$84,MATCH('面板-总览'!$T22,'面板-景气指数'!$J$48:$J$84,0),MATCH('面板-总览'!W$2,'面板-景气指数'!$32:$32,0))</f>
        <v>0.39039999999999997</v>
      </c>
      <c r="X22" s="276">
        <f>INDEX('面板-景气指数'!$48:$84,MATCH('面板-总览'!$T22,'面板-景气指数'!$J$48:$J$84,0),MATCH('面板-总览'!X$2,'面板-景气指数'!$32:$32,0))</f>
        <v>0.503</v>
      </c>
      <c r="Y22" s="276">
        <f>INDEX('面板-景气指数'!$48:$84,MATCH('面板-总览'!$T22,'面板-景气指数'!$J$48:$J$84,0),MATCH('面板-总览'!Y$2,'面板-景气指数'!$32:$32,0))</f>
        <v>0.67520000000000002</v>
      </c>
      <c r="Z22" s="276">
        <f>INDEX('面板-景气指数'!$48:$84,MATCH('面板-总览'!$T22,'面板-景气指数'!$J$48:$J$84,0),MATCH('面板-总览'!Z$2,'面板-景气指数'!$32:$32,0))</f>
        <v>0.64900000000000002</v>
      </c>
      <c r="AA22" s="276">
        <f>INDEX('面板-景气指数'!$48:$84,MATCH('面板-总览'!$T22,'面板-景气指数'!$J$48:$J$84,0),MATCH('面板-总览'!AA$2,'面板-景气指数'!$32:$32,0))</f>
        <v>0.34340000000000004</v>
      </c>
      <c r="AB22" s="276">
        <f>INDEX('面板-景气指数'!$48:$84,MATCH('面板-总览'!$T22,'面板-景气指数'!$J$48:$J$84,0),MATCH('面板-总览'!AB$2,'面板-景气指数'!$32:$32,0))</f>
        <v>0.23719999999999999</v>
      </c>
      <c r="AC22" s="276">
        <f>INDEX('面板-景气指数'!$48:$84,MATCH('面板-总览'!$T22,'面板-景气指数'!$J$48:$J$84,0),MATCH('面板-总览'!AC$2,'面板-景气指数'!$32:$32,0))</f>
        <v>0.34799999999999998</v>
      </c>
      <c r="AD22" s="276">
        <f>INDEX('面板-景气指数'!$48:$84,MATCH('面板-总览'!$T22,'面板-景气指数'!$J$48:$J$84,0),MATCH('面板-总览'!AD$2,'面板-景气指数'!$32:$32,0))</f>
        <v>0.44180000000000003</v>
      </c>
      <c r="AE22" s="276">
        <f>INDEX('面板-景气指数'!$48:$84,MATCH('面板-总览'!$T22,'面板-景气指数'!$J$48:$J$84,0),MATCH('面板-总览'!AE$2,'面板-景气指数'!$32:$32,0))</f>
        <v>0.74399999999999999</v>
      </c>
      <c r="AF22" s="276">
        <f>INDEX('面板-景气指数'!$48:$84,MATCH('面板-总览'!$T22,'面板-景气指数'!$J$48:$J$84,0),MATCH('面板-总览'!AF$2,'面板-景气指数'!$32:$32,0))</f>
        <v>0.80279999999999985</v>
      </c>
      <c r="AG22" s="276">
        <f>INDEX('面板-景气指数'!$48:$84,MATCH('面板-总览'!$T22,'面板-景气指数'!$J$48:$J$84,0),MATCH('面板-总览'!AG$2,'面板-景气指数'!$32:$32,0))</f>
        <v>0.82199999999999984</v>
      </c>
      <c r="AH22" s="277"/>
      <c r="AI22" s="278">
        <f t="shared" si="1"/>
        <v>7.7999999999999847E-2</v>
      </c>
    </row>
    <row r="23" spans="1:35" ht="21.75" customHeight="1" x14ac:dyDescent="0.15">
      <c r="Q23" s="279"/>
      <c r="R23" s="278"/>
      <c r="T23" s="384" t="s">
        <v>802</v>
      </c>
      <c r="U23" s="276">
        <f>INDEX('面板-景气指数'!$48:$84,MATCH('面板-总览'!$T23,'面板-景气指数'!$J$48:$J$84,0),MATCH('面板-总览'!U$2,'面板-景气指数'!$32:$32,0))</f>
        <v>0.65133333333333332</v>
      </c>
      <c r="V23" s="276">
        <f>INDEX('面板-景气指数'!$48:$84,MATCH('面板-总览'!$T23,'面板-景气指数'!$J$48:$J$84,0),MATCH('面板-总览'!V$2,'面板-景气指数'!$32:$32,0))</f>
        <v>0.65133333333333332</v>
      </c>
      <c r="W23" s="276">
        <f>INDEX('面板-景气指数'!$48:$84,MATCH('面板-总览'!$T23,'面板-景气指数'!$J$48:$J$84,0),MATCH('面板-总览'!W$2,'面板-景气指数'!$32:$32,0))</f>
        <v>0.66633333333333333</v>
      </c>
      <c r="X23" s="276">
        <f>INDEX('面板-景气指数'!$48:$84,MATCH('面板-总览'!$T23,'面板-景气指数'!$J$48:$J$84,0),MATCH('面板-总览'!X$2,'面板-景气指数'!$32:$32,0))</f>
        <v>0.66633333333333333</v>
      </c>
      <c r="Y23" s="276">
        <f>INDEX('面板-景气指数'!$48:$84,MATCH('面板-总览'!$T23,'面板-景气指数'!$J$48:$J$84,0),MATCH('面板-总览'!Y$2,'面板-景气指数'!$32:$32,0))</f>
        <v>0.66633333333333333</v>
      </c>
      <c r="Z23" s="276">
        <f>INDEX('面板-景气指数'!$48:$84,MATCH('面板-总览'!$T23,'面板-景气指数'!$J$48:$J$84,0),MATCH('面板-总览'!Z$2,'面板-景气指数'!$32:$32,0))</f>
        <v>0.67633333333333334</v>
      </c>
      <c r="AA23" s="276">
        <f>INDEX('面板-景气指数'!$48:$84,MATCH('面板-总览'!$T23,'面板-景气指数'!$J$48:$J$84,0),MATCH('面板-总览'!AA$2,'面板-景气指数'!$32:$32,0))</f>
        <v>0.67633333333333334</v>
      </c>
      <c r="AB23" s="276">
        <f>INDEX('面板-景气指数'!$48:$84,MATCH('面板-总览'!$T23,'面板-景气指数'!$J$48:$J$84,0),MATCH('面板-总览'!AB$2,'面板-景气指数'!$32:$32,0))</f>
        <v>0.67633333333333334</v>
      </c>
      <c r="AC23" s="276">
        <f>INDEX('面板-景气指数'!$48:$84,MATCH('面板-总览'!$T23,'面板-景气指数'!$J$48:$J$84,0),MATCH('面板-总览'!AC$2,'面板-景气指数'!$32:$32,0))</f>
        <v>0.63166666666666671</v>
      </c>
      <c r="AD23" s="276">
        <f>INDEX('面板-景气指数'!$48:$84,MATCH('面板-总览'!$T23,'面板-景气指数'!$J$48:$J$84,0),MATCH('面板-总览'!AD$2,'面板-景气指数'!$32:$32,0))</f>
        <v>0.63166666666666671</v>
      </c>
      <c r="AE23" s="276">
        <f>INDEX('面板-景气指数'!$48:$84,MATCH('面板-总览'!$T23,'面板-景气指数'!$J$48:$J$84,0),MATCH('面板-总览'!AE$2,'面板-景气指数'!$32:$32,0))</f>
        <v>0.63166666666666671</v>
      </c>
      <c r="AF23" s="276">
        <f>INDEX('面板-景气指数'!$48:$84,MATCH('面板-总览'!$T23,'面板-景气指数'!$J$48:$J$84,0),MATCH('面板-总览'!AF$2,'面板-景气指数'!$32:$32,0))</f>
        <v>0.6263333333333333</v>
      </c>
      <c r="AG23" s="276">
        <f>INDEX('面板-景气指数'!$48:$84,MATCH('面板-总览'!$T23,'面板-景气指数'!$J$48:$J$84,0),MATCH('面板-总览'!AG$2,'面板-景气指数'!$32:$32,0))</f>
        <v>0.6263333333333333</v>
      </c>
      <c r="AH23" s="277"/>
      <c r="AI23" s="278">
        <f t="shared" si="1"/>
        <v>-5.3333333333334121E-3</v>
      </c>
    </row>
    <row r="24" spans="1:35" ht="21.75" customHeight="1" x14ac:dyDescent="0.15">
      <c r="Q24" s="279"/>
      <c r="R24" s="278"/>
      <c r="T24" s="384" t="s">
        <v>19</v>
      </c>
      <c r="U24" s="276">
        <f>INDEX('面板-景气指数'!$48:$84,MATCH('面板-总览'!$T24,'面板-景气指数'!$J$48:$J$84,0),MATCH('面板-总览'!U$2,'面板-景气指数'!$32:$32,0))</f>
        <v>0.44924999999999998</v>
      </c>
      <c r="V24" s="276">
        <f>INDEX('面板-景气指数'!$48:$84,MATCH('面板-总览'!$T24,'面板-景气指数'!$J$48:$J$84,0),MATCH('面板-总览'!V$2,'面板-景气指数'!$32:$32,0))</f>
        <v>0.45874999999999994</v>
      </c>
      <c r="W24" s="276">
        <f>INDEX('面板-景气指数'!$48:$84,MATCH('面板-总览'!$T24,'面板-景气指数'!$J$48:$J$84,0),MATCH('面板-总览'!W$2,'面板-景气指数'!$32:$32,0))</f>
        <v>0.44574999999999992</v>
      </c>
      <c r="X24" s="276">
        <f>INDEX('面板-景气指数'!$48:$84,MATCH('面板-总览'!$T24,'面板-景气指数'!$J$48:$J$84,0),MATCH('面板-总览'!X$2,'面板-景气指数'!$32:$32,0))</f>
        <v>0.46950000000000003</v>
      </c>
      <c r="Y24" s="276">
        <f>INDEX('面板-景气指数'!$48:$84,MATCH('面板-总览'!$T24,'面板-景气指数'!$J$48:$J$84,0),MATCH('面板-总览'!Y$2,'面板-景气指数'!$32:$32,0))</f>
        <v>0.50849999999999995</v>
      </c>
      <c r="Z24" s="276">
        <f>INDEX('面板-景气指数'!$48:$84,MATCH('面板-总览'!$T24,'面板-景气指数'!$J$48:$J$84,0),MATCH('面板-总览'!Z$2,'面板-景气指数'!$32:$32,0))</f>
        <v>0.51475000000000004</v>
      </c>
      <c r="AA24" s="276">
        <f>INDEX('面板-景气指数'!$48:$84,MATCH('面板-总览'!$T24,'面板-景气指数'!$J$48:$J$84,0),MATCH('面板-总览'!AA$2,'面板-景气指数'!$32:$32,0))</f>
        <v>0.47200000000000009</v>
      </c>
      <c r="AB24" s="276">
        <f>INDEX('面板-景气指数'!$48:$84,MATCH('面板-总览'!$T24,'面板-景气指数'!$J$48:$J$84,0),MATCH('面板-总览'!AB$2,'面板-景气指数'!$32:$32,0))</f>
        <v>0.50174999999999992</v>
      </c>
      <c r="AC24" s="276">
        <f>INDEX('面板-景气指数'!$48:$84,MATCH('面板-总览'!$T24,'面板-景气指数'!$J$48:$J$84,0),MATCH('面板-总览'!AC$2,'面板-景气指数'!$32:$32,0))</f>
        <v>0.55974999999999997</v>
      </c>
      <c r="AD24" s="276">
        <f>INDEX('面板-景气指数'!$48:$84,MATCH('面板-总览'!$T24,'面板-景气指数'!$J$48:$J$84,0),MATCH('面板-总览'!AD$2,'面板-景气指数'!$32:$32,0))</f>
        <v>0.57574999999999998</v>
      </c>
      <c r="AE24" s="276">
        <f>INDEX('面板-景气指数'!$48:$84,MATCH('面板-总览'!$T24,'面板-景气指数'!$J$48:$J$84,0),MATCH('面板-总览'!AE$2,'面板-景气指数'!$32:$32,0))</f>
        <v>0.48550000000000004</v>
      </c>
      <c r="AF24" s="276">
        <f>INDEX('面板-景气指数'!$48:$84,MATCH('面板-总览'!$T24,'面板-景气指数'!$J$48:$J$84,0),MATCH('面板-总览'!AF$2,'面板-景气指数'!$32:$32,0))</f>
        <v>0.56625000000000003</v>
      </c>
      <c r="AG24" s="276">
        <f>INDEX('面板-景气指数'!$48:$84,MATCH('面板-总览'!$T24,'面板-景气指数'!$J$48:$J$84,0),MATCH('面板-总览'!AG$2,'面板-景气指数'!$32:$32,0))</f>
        <v>0.56625000000000003</v>
      </c>
      <c r="AH24" s="277"/>
      <c r="AI24" s="278">
        <f t="shared" si="1"/>
        <v>8.0749999999999988E-2</v>
      </c>
    </row>
    <row r="25" spans="1:35" ht="21.75" customHeight="1" x14ac:dyDescent="0.15">
      <c r="Q25" s="279"/>
      <c r="R25" s="278"/>
      <c r="T25" s="384" t="s">
        <v>20</v>
      </c>
      <c r="U25" s="276">
        <f>INDEX('面板-景气指数'!$48:$84,MATCH('面板-总览'!$T25,'面板-景气指数'!$J$48:$J$84,0),MATCH('面板-总览'!U$2,'面板-景气指数'!$32:$32,0))</f>
        <v>0.4111818181818182</v>
      </c>
      <c r="V25" s="276">
        <f>INDEX('面板-景气指数'!$48:$84,MATCH('面板-总览'!$T25,'面板-景气指数'!$J$48:$J$84,0),MATCH('面板-总览'!V$2,'面板-景气指数'!$32:$32,0))</f>
        <v>0.43536363636363634</v>
      </c>
      <c r="W25" s="276">
        <f>INDEX('面板-景气指数'!$48:$84,MATCH('面板-总览'!$T25,'面板-景气指数'!$J$48:$J$84,0),MATCH('面板-总览'!W$2,'面板-景气指数'!$32:$32,0))</f>
        <v>0.56127272727272726</v>
      </c>
      <c r="X25" s="276">
        <f>INDEX('面板-景气指数'!$48:$84,MATCH('面板-总览'!$T25,'面板-景气指数'!$J$48:$J$84,0),MATCH('面板-总览'!X$2,'面板-景气指数'!$32:$32,0))</f>
        <v>0.62863636363636366</v>
      </c>
      <c r="Y25" s="276">
        <f>INDEX('面板-景气指数'!$48:$84,MATCH('面板-总览'!$T25,'面板-景气指数'!$J$48:$J$84,0),MATCH('面板-总览'!Y$2,'面板-景气指数'!$32:$32,0))</f>
        <v>0.66172727272727283</v>
      </c>
      <c r="Z25" s="276">
        <f>INDEX('面板-景气指数'!$48:$84,MATCH('面板-总览'!$T25,'面板-景气指数'!$J$48:$J$84,0),MATCH('面板-总览'!Z$2,'面板-景气指数'!$32:$32,0))</f>
        <v>0.59745454545454546</v>
      </c>
      <c r="AA25" s="276">
        <f>INDEX('面板-景气指数'!$48:$84,MATCH('面板-总览'!$T25,'面板-景气指数'!$J$48:$J$84,0),MATCH('面板-总览'!AA$2,'面板-景气指数'!$32:$32,0))</f>
        <v>0.33863636363636362</v>
      </c>
      <c r="AB25" s="276">
        <f>INDEX('面板-景气指数'!$48:$84,MATCH('面板-总览'!$T25,'面板-景气指数'!$J$48:$J$84,0),MATCH('面板-总览'!AB$2,'面板-景气指数'!$32:$32,0))</f>
        <v>0.21154545454545456</v>
      </c>
      <c r="AC25" s="276">
        <f>INDEX('面板-景气指数'!$48:$84,MATCH('面板-总览'!$T25,'面板-景气指数'!$J$48:$J$84,0),MATCH('面板-总览'!AC$2,'面板-景气指数'!$32:$32,0))</f>
        <v>0.36454545454545456</v>
      </c>
      <c r="AD25" s="276">
        <f>INDEX('面板-景气指数'!$48:$84,MATCH('面板-总览'!$T25,'面板-景气指数'!$J$48:$J$84,0),MATCH('面板-总览'!AD$2,'面板-景气指数'!$32:$32,0))</f>
        <v>0.47045454545454563</v>
      </c>
      <c r="AE25" s="276">
        <f>INDEX('面板-景气指数'!$48:$84,MATCH('面板-总览'!$T25,'面板-景气指数'!$J$48:$J$84,0),MATCH('面板-总览'!AE$2,'面板-景气指数'!$32:$32,0))</f>
        <v>0.46554545454545465</v>
      </c>
      <c r="AF25" s="276">
        <f>INDEX('面板-景气指数'!$48:$84,MATCH('面板-总览'!$T25,'面板-景气指数'!$J$48:$J$84,0),MATCH('面板-总览'!AF$2,'面板-景气指数'!$32:$32,0))</f>
        <v>0.3747272727272728</v>
      </c>
      <c r="AG25" s="276">
        <f>INDEX('面板-景气指数'!$48:$84,MATCH('面板-总览'!$T25,'面板-景气指数'!$J$48:$J$84,0),MATCH('面板-总览'!AG$2,'面板-景气指数'!$32:$32,0))</f>
        <v>0.3747272727272728</v>
      </c>
      <c r="AH25" s="277"/>
      <c r="AI25" s="278">
        <f t="shared" si="1"/>
        <v>-9.0818181818181853E-2</v>
      </c>
    </row>
    <row r="26" spans="1:35" ht="21.75" customHeight="1" x14ac:dyDescent="0.15">
      <c r="Q26" s="279"/>
      <c r="R26" s="278"/>
      <c r="T26" s="384" t="s">
        <v>21</v>
      </c>
      <c r="U26" s="276">
        <f>INDEX('面板-景气指数'!$48:$84,MATCH('面板-总览'!$T26,'面板-景气指数'!$J$48:$J$84,0),MATCH('面板-总览'!U$2,'面板-景气指数'!$32:$32,0))</f>
        <v>0.36299999999999999</v>
      </c>
      <c r="V26" s="276">
        <f>INDEX('面板-景气指数'!$48:$84,MATCH('面板-总览'!$T26,'面板-景气指数'!$J$48:$J$84,0),MATCH('面板-总览'!V$2,'面板-景气指数'!$32:$32,0))</f>
        <v>0.57499999999999996</v>
      </c>
      <c r="W26" s="276">
        <f>INDEX('面板-景气指数'!$48:$84,MATCH('面板-总览'!$T26,'面板-景气指数'!$J$48:$J$84,0),MATCH('面板-总览'!W$2,'面板-景气指数'!$32:$32,0))</f>
        <v>0.42399999999999999</v>
      </c>
      <c r="X26" s="276">
        <f>INDEX('面板-景气指数'!$48:$84,MATCH('面板-总览'!$T26,'面板-景气指数'!$J$48:$J$84,0),MATCH('面板-总览'!X$2,'面板-景气指数'!$32:$32,0))</f>
        <v>0.151</v>
      </c>
      <c r="Y26" s="276">
        <f>INDEX('面板-景气指数'!$48:$84,MATCH('面板-总览'!$T26,'面板-景气指数'!$J$48:$J$84,0),MATCH('面板-总览'!Y$2,'面板-景气指数'!$32:$32,0))</f>
        <v>0.09</v>
      </c>
      <c r="Z26" s="276">
        <f>INDEX('面板-景气指数'!$48:$84,MATCH('面板-总览'!$T26,'面板-景气指数'!$J$48:$J$84,0),MATCH('面板-总览'!Z$2,'面板-景气指数'!$32:$32,0))</f>
        <v>0.121</v>
      </c>
      <c r="AA26" s="276">
        <f>INDEX('面板-景气指数'!$48:$84,MATCH('面板-总览'!$T26,'面板-景气指数'!$J$48:$J$84,0),MATCH('面板-总览'!AA$2,'面板-景气指数'!$32:$32,0))</f>
        <v>0.03</v>
      </c>
      <c r="AB26" s="276">
        <f>INDEX('面板-景气指数'!$48:$84,MATCH('面板-总览'!$T26,'面板-景气指数'!$J$48:$J$84,0),MATCH('面板-总览'!AB$2,'面板-景气指数'!$32:$32,0))</f>
        <v>0</v>
      </c>
      <c r="AC26" s="276">
        <f>INDEX('面板-景气指数'!$48:$84,MATCH('面板-总览'!$T26,'面板-景气指数'!$J$48:$J$84,0),MATCH('面板-总览'!AC$2,'面板-景气指数'!$32:$32,0))</f>
        <v>0.06</v>
      </c>
      <c r="AD26" s="276">
        <f>INDEX('面板-景气指数'!$48:$84,MATCH('面板-总览'!$T26,'面板-景气指数'!$J$48:$J$84,0),MATCH('面板-总览'!AD$2,'面板-景气指数'!$32:$32,0))</f>
        <v>0.18099999999999999</v>
      </c>
      <c r="AE26" s="276">
        <f>INDEX('面板-景气指数'!$48:$84,MATCH('面板-总览'!$T26,'面板-景气指数'!$J$48:$J$84,0),MATCH('面板-总览'!AE$2,'面板-景气指数'!$32:$32,0))</f>
        <v>0.33300000000000002</v>
      </c>
      <c r="AF26" s="276">
        <f>INDEX('面板-景气指数'!$48:$84,MATCH('面板-总览'!$T26,'面板-景气指数'!$J$48:$J$84,0),MATCH('面板-总览'!AF$2,'面板-景气指数'!$32:$32,0))</f>
        <v>0.51500000000000001</v>
      </c>
      <c r="AG26" s="276">
        <f>INDEX('面板-景气指数'!$48:$84,MATCH('面板-总览'!$T26,'面板-景气指数'!$J$48:$J$84,0),MATCH('面板-总览'!AG$2,'面板-景气指数'!$32:$32,0))</f>
        <v>0.51500000000000001</v>
      </c>
      <c r="AH26" s="277"/>
      <c r="AI26" s="278">
        <f t="shared" si="1"/>
        <v>0.182</v>
      </c>
    </row>
    <row r="27" spans="1:35" ht="21.75" customHeight="1" x14ac:dyDescent="0.15">
      <c r="Q27" s="279"/>
      <c r="R27" s="278"/>
      <c r="T27" s="384" t="s">
        <v>803</v>
      </c>
      <c r="U27" s="276">
        <f>INDEX('面板-景气指数'!$48:$84,MATCH('面板-总览'!$T27,'面板-景气指数'!$J$48:$J$84,0),MATCH('面板-总览'!U$2,'面板-景气指数'!$32:$32,0))</f>
        <v>0.88674999999999993</v>
      </c>
      <c r="V27" s="276">
        <f>INDEX('面板-景气指数'!$48:$84,MATCH('面板-总览'!$T27,'面板-景气指数'!$J$48:$J$84,0),MATCH('面板-总览'!V$2,'面板-景气指数'!$32:$32,0))</f>
        <v>0.90149999999999997</v>
      </c>
      <c r="W27" s="276">
        <f>INDEX('面板-景气指数'!$48:$84,MATCH('面板-总览'!$T27,'面板-景气指数'!$J$48:$J$84,0),MATCH('面板-总览'!W$2,'面板-景气指数'!$32:$32,0))</f>
        <v>0.74524999999999997</v>
      </c>
      <c r="X27" s="276">
        <f>INDEX('面板-景气指数'!$48:$84,MATCH('面板-总览'!$T27,'面板-景气指数'!$J$48:$J$84,0),MATCH('面板-总览'!X$2,'面板-景气指数'!$32:$32,0))</f>
        <v>0.86825000000000008</v>
      </c>
      <c r="Y27" s="276">
        <f>INDEX('面板-景气指数'!$48:$84,MATCH('面板-总览'!$T27,'面板-景气指数'!$J$48:$J$84,0),MATCH('面板-总览'!Y$2,'面板-景气指数'!$32:$32,0))</f>
        <v>0.94825000000000004</v>
      </c>
      <c r="Z27" s="276">
        <f>INDEX('面板-景气指数'!$48:$84,MATCH('面板-总览'!$T27,'面板-景气指数'!$J$48:$J$84,0),MATCH('面板-总览'!Z$2,'面板-景气指数'!$32:$32,0))</f>
        <v>0.93300000000000005</v>
      </c>
      <c r="AA27" s="276">
        <f>INDEX('面板-景气指数'!$48:$84,MATCH('面板-总览'!$T27,'面板-景气指数'!$J$48:$J$84,0),MATCH('面板-总览'!AA$2,'面板-景气指数'!$32:$32,0))</f>
        <v>0.87149999999999994</v>
      </c>
      <c r="AB27" s="276">
        <f>INDEX('面板-景气指数'!$48:$84,MATCH('面板-总览'!$T27,'面板-景气指数'!$J$48:$J$84,0),MATCH('面板-总览'!AB$2,'面板-景气指数'!$32:$32,0))</f>
        <v>0.91125</v>
      </c>
      <c r="AC27" s="276">
        <f>INDEX('面板-景气指数'!$48:$84,MATCH('面板-总览'!$T27,'面板-景气指数'!$J$48:$J$84,0),MATCH('面板-总览'!AC$2,'面板-景气指数'!$32:$32,0))</f>
        <v>0.89649999999999985</v>
      </c>
      <c r="AD27" s="276">
        <f>INDEX('面板-景气指数'!$48:$84,MATCH('面板-总览'!$T27,'面板-景气指数'!$J$48:$J$84,0),MATCH('面板-总览'!AD$2,'面板-景气指数'!$32:$32,0))</f>
        <v>0.87125000000000008</v>
      </c>
      <c r="AE27" s="276">
        <f>INDEX('面板-景气指数'!$48:$84,MATCH('面板-总览'!$T27,'面板-景气指数'!$J$48:$J$84,0),MATCH('面板-总览'!AE$2,'面板-景气指数'!$32:$32,0))</f>
        <v>0.87824999999999998</v>
      </c>
      <c r="AF27" s="276">
        <f>INDEX('面板-景气指数'!$48:$84,MATCH('面板-总览'!$T27,'面板-景气指数'!$J$48:$J$84,0),MATCH('面板-总览'!AF$2,'面板-景气指数'!$32:$32,0))</f>
        <v>0.83799999999999986</v>
      </c>
      <c r="AG27" s="276">
        <f>INDEX('面板-景气指数'!$48:$84,MATCH('面板-总览'!$T27,'面板-景气指数'!$J$48:$J$84,0),MATCH('面板-总览'!AG$2,'面板-景气指数'!$32:$32,0))</f>
        <v>0.80899999999999994</v>
      </c>
      <c r="AH27" s="277"/>
      <c r="AI27" s="278">
        <f t="shared" si="1"/>
        <v>-6.9250000000000034E-2</v>
      </c>
    </row>
    <row r="28" spans="1:35" ht="21.75" customHeight="1" x14ac:dyDescent="0.15">
      <c r="Q28" s="279"/>
      <c r="R28" s="278"/>
      <c r="T28" s="384" t="s">
        <v>804</v>
      </c>
      <c r="U28" s="276">
        <f>INDEX('面板-景气指数'!$48:$84,MATCH('面板-总览'!$T28,'面板-景气指数'!$J$48:$J$84,0),MATCH('面板-总览'!U$2,'面板-景气指数'!$32:$32,0))</f>
        <v>0.85774999999999979</v>
      </c>
      <c r="V28" s="276">
        <f>INDEX('面板-景气指数'!$48:$84,MATCH('面板-总览'!$T28,'面板-景气指数'!$J$48:$J$84,0),MATCH('面板-总览'!V$2,'面板-景气指数'!$32:$32,0))</f>
        <v>0.85774999999999979</v>
      </c>
      <c r="W28" s="276">
        <f>INDEX('面板-景气指数'!$48:$84,MATCH('面板-总览'!$T28,'面板-景气指数'!$J$48:$J$84,0),MATCH('面板-总览'!W$2,'面板-景气指数'!$32:$32,0))</f>
        <v>0.72700000000000009</v>
      </c>
      <c r="X28" s="276">
        <f>INDEX('面板-景气指数'!$48:$84,MATCH('面板-总览'!$T28,'面板-景气指数'!$J$48:$J$84,0),MATCH('面板-总览'!X$2,'面板-景气指数'!$32:$32,0))</f>
        <v>0.72700000000000009</v>
      </c>
      <c r="Y28" s="276">
        <f>INDEX('面板-景气指数'!$48:$84,MATCH('面板-总览'!$T28,'面板-景气指数'!$J$48:$J$84,0),MATCH('面板-总览'!Y$2,'面板-景气指数'!$32:$32,0))</f>
        <v>0.72700000000000009</v>
      </c>
      <c r="Z28" s="276">
        <f>INDEX('面板-景气指数'!$48:$84,MATCH('面板-总览'!$T28,'面板-景气指数'!$J$48:$J$84,0),MATCH('面板-总览'!Z$2,'面板-景气指数'!$32:$32,0))</f>
        <v>0.74575000000000002</v>
      </c>
      <c r="AA28" s="276">
        <f>INDEX('面板-景气指数'!$48:$84,MATCH('面板-总览'!$T28,'面板-景气指数'!$J$48:$J$84,0),MATCH('面板-总览'!AA$2,'面板-景气指数'!$32:$32,0))</f>
        <v>0.74575000000000002</v>
      </c>
      <c r="AB28" s="276">
        <f>INDEX('面板-景气指数'!$48:$84,MATCH('面板-总览'!$T28,'面板-景气指数'!$J$48:$J$84,0),MATCH('面板-总览'!AB$2,'面板-景气指数'!$32:$32,0))</f>
        <v>0.74575000000000002</v>
      </c>
      <c r="AC28" s="276">
        <f>INDEX('面板-景气指数'!$48:$84,MATCH('面板-总览'!$T28,'面板-景气指数'!$J$48:$J$84,0),MATCH('面板-总览'!AC$2,'面板-景气指数'!$32:$32,0))</f>
        <v>0.58174999999999999</v>
      </c>
      <c r="AD28" s="276">
        <f>INDEX('面板-景气指数'!$48:$84,MATCH('面板-总览'!$T28,'面板-景气指数'!$J$48:$J$84,0),MATCH('面板-总览'!AD$2,'面板-景气指数'!$32:$32,0))</f>
        <v>0.58174999999999999</v>
      </c>
      <c r="AE28" s="276">
        <f>INDEX('面板-景气指数'!$48:$84,MATCH('面板-总览'!$T28,'面板-景气指数'!$J$48:$J$84,0),MATCH('面板-总览'!AE$2,'面板-景气指数'!$32:$32,0))</f>
        <v>0.58174999999999999</v>
      </c>
      <c r="AF28" s="276">
        <f>INDEX('面板-景气指数'!$48:$84,MATCH('面板-总览'!$T28,'面板-景气指数'!$J$48:$J$84,0),MATCH('面板-总览'!AF$2,'面板-景气指数'!$32:$32,0))</f>
        <v>0.52575000000000005</v>
      </c>
      <c r="AG28" s="276">
        <f>INDEX('面板-景气指数'!$48:$84,MATCH('面板-总览'!$T28,'面板-景气指数'!$J$48:$J$84,0),MATCH('面板-总览'!AG$2,'面板-景气指数'!$32:$32,0))</f>
        <v>0.52575000000000005</v>
      </c>
      <c r="AH28" s="277"/>
      <c r="AI28" s="278">
        <f t="shared" si="1"/>
        <v>-5.5999999999999939E-2</v>
      </c>
    </row>
    <row r="29" spans="1:35" ht="21.75" customHeight="1" x14ac:dyDescent="0.15">
      <c r="Q29" s="279"/>
      <c r="R29" s="278"/>
      <c r="T29" s="384" t="s">
        <v>805</v>
      </c>
      <c r="U29" s="276">
        <f>INDEX('面板-景气指数'!$48:$84,MATCH('面板-总览'!$T29,'面板-景气指数'!$J$48:$J$84,0),MATCH('面板-总览'!U$2,'面板-景气指数'!$32:$32,0))</f>
        <v>0.52200000000000002</v>
      </c>
      <c r="V29" s="276">
        <f>INDEX('面板-景气指数'!$48:$84,MATCH('面板-总览'!$T29,'面板-景气指数'!$J$48:$J$84,0),MATCH('面板-总览'!V$2,'面板-景气指数'!$32:$32,0))</f>
        <v>0.52200000000000002</v>
      </c>
      <c r="W29" s="276">
        <f>INDEX('面板-景气指数'!$48:$84,MATCH('面板-总览'!$T29,'面板-景气指数'!$J$48:$J$84,0),MATCH('面板-总览'!W$2,'面板-景气指数'!$32:$32,0))</f>
        <v>0.313</v>
      </c>
      <c r="X29" s="276">
        <f>INDEX('面板-景气指数'!$48:$84,MATCH('面板-总览'!$T29,'面板-景气指数'!$J$48:$J$84,0),MATCH('面板-总览'!X$2,'面板-景气指数'!$32:$32,0))</f>
        <v>0.313</v>
      </c>
      <c r="Y29" s="276">
        <f>INDEX('面板-景气指数'!$48:$84,MATCH('面板-总览'!$T29,'面板-景气指数'!$J$48:$J$84,0),MATCH('面板-总览'!Y$2,'面板-景气指数'!$32:$32,0))</f>
        <v>0.313</v>
      </c>
      <c r="Z29" s="276">
        <f>INDEX('面板-景气指数'!$48:$84,MATCH('面板-总览'!$T29,'面板-景气指数'!$J$48:$J$84,0),MATCH('面板-总览'!Z$2,'面板-景气指数'!$32:$32,0))</f>
        <v>0.223</v>
      </c>
      <c r="AA29" s="276">
        <f>INDEX('面板-景气指数'!$48:$84,MATCH('面板-总览'!$T29,'面板-景气指数'!$J$48:$J$84,0),MATCH('面板-总览'!AA$2,'面板-景气指数'!$32:$32,0))</f>
        <v>0.223</v>
      </c>
      <c r="AB29" s="276">
        <f>INDEX('面板-景气指数'!$48:$84,MATCH('面板-总览'!$T29,'面板-景气指数'!$J$48:$J$84,0),MATCH('面板-总览'!AB$2,'面板-景气指数'!$32:$32,0))</f>
        <v>0.223</v>
      </c>
      <c r="AC29" s="276">
        <f>INDEX('面板-景气指数'!$48:$84,MATCH('面板-总览'!$T29,'面板-景气指数'!$J$48:$J$84,0),MATCH('面板-总览'!AC$2,'面板-景气指数'!$32:$32,0))</f>
        <v>0.47699999999999992</v>
      </c>
      <c r="AD29" s="276">
        <f>INDEX('面板-景气指数'!$48:$84,MATCH('面板-总览'!$T29,'面板-景气指数'!$J$48:$J$84,0),MATCH('面板-总览'!AD$2,'面板-景气指数'!$32:$32,0))</f>
        <v>0.47699999999999992</v>
      </c>
      <c r="AE29" s="276">
        <f>INDEX('面板-景气指数'!$48:$84,MATCH('面板-总览'!$T29,'面板-景气指数'!$J$48:$J$84,0),MATCH('面板-总览'!AE$2,'面板-景气指数'!$32:$32,0))</f>
        <v>0.47699999999999992</v>
      </c>
      <c r="AF29" s="276">
        <f>INDEX('面板-景气指数'!$48:$84,MATCH('面板-总览'!$T29,'面板-景气指数'!$J$48:$J$84,0),MATCH('面板-总览'!AF$2,'面板-景气指数'!$32:$32,0))</f>
        <v>0.44700000000000001</v>
      </c>
      <c r="AG29" s="276">
        <f>INDEX('面板-景气指数'!$48:$84,MATCH('面板-总览'!$T29,'面板-景气指数'!$J$48:$J$84,0),MATCH('面板-总览'!AG$2,'面板-景气指数'!$32:$32,0))</f>
        <v>0.44700000000000001</v>
      </c>
      <c r="AH29" s="277"/>
      <c r="AI29" s="278">
        <f t="shared" si="1"/>
        <v>-2.9999999999999916E-2</v>
      </c>
    </row>
    <row r="30" spans="1:35" ht="21.75" customHeight="1" x14ac:dyDescent="0.15">
      <c r="Q30" s="279"/>
      <c r="R30" s="278"/>
      <c r="T30" s="275" t="s">
        <v>806</v>
      </c>
      <c r="U30" s="276">
        <f>INDEX('面板-景气指数'!$48:$84,MATCH('面板-总览'!$T30,'面板-景气指数'!$J$48:$J$84,0),MATCH('面板-总览'!U$2,'面板-景气指数'!$32:$32,0))</f>
        <v>0.66100000000000003</v>
      </c>
      <c r="V30" s="276">
        <f>INDEX('面板-景气指数'!$48:$84,MATCH('面板-总览'!$T30,'面板-景气指数'!$J$48:$J$84,0),MATCH('面板-总览'!V$2,'面板-景气指数'!$32:$32,0))</f>
        <v>0.62263636363636354</v>
      </c>
      <c r="W30" s="276">
        <f>INDEX('面板-景气指数'!$48:$84,MATCH('面板-总览'!$T30,'面板-景气指数'!$J$48:$J$84,0),MATCH('面板-总览'!W$2,'面板-景气指数'!$32:$32,0))</f>
        <v>0.68900000000000006</v>
      </c>
      <c r="X30" s="276">
        <f>INDEX('面板-景气指数'!$48:$84,MATCH('面板-总览'!$T30,'面板-景气指数'!$J$48:$J$84,0),MATCH('面板-总览'!X$2,'面板-景气指数'!$32:$32,0))</f>
        <v>0.72718181818181826</v>
      </c>
      <c r="Y30" s="276">
        <f>INDEX('面板-景气指数'!$48:$84,MATCH('面板-总览'!$T30,'面板-景气指数'!$J$48:$J$84,0),MATCH('面板-总览'!Y$2,'面板-景气指数'!$32:$32,0))</f>
        <v>0.7335454545454545</v>
      </c>
      <c r="Z30" s="276">
        <f>INDEX('面板-景气指数'!$48:$84,MATCH('面板-总览'!$T30,'面板-景气指数'!$J$48:$J$84,0),MATCH('面板-总览'!Z$2,'面板-景气指数'!$32:$32,0))</f>
        <v>0.53109090909090906</v>
      </c>
      <c r="AA30" s="276">
        <f>INDEX('面板-景气指数'!$48:$84,MATCH('面板-总览'!$T30,'面板-景气指数'!$J$48:$J$84,0),MATCH('面板-总览'!AA$2,'面板-景气指数'!$32:$32,0))</f>
        <v>0.54381818181818176</v>
      </c>
      <c r="AB30" s="276">
        <f>INDEX('面板-景气指数'!$48:$84,MATCH('面板-总览'!$T30,'面板-景气指数'!$J$48:$J$84,0),MATCH('面板-总览'!AB$2,'面板-景气指数'!$32:$32,0))</f>
        <v>0.51509090909090904</v>
      </c>
      <c r="AC30" s="276">
        <f>INDEX('面板-景气指数'!$48:$84,MATCH('面板-总览'!$T30,'面板-景气指数'!$J$48:$J$84,0),MATCH('面板-总览'!AC$2,'面板-景气指数'!$32:$32,0))</f>
        <v>0.5032727272727272</v>
      </c>
      <c r="AD30" s="276">
        <f>INDEX('面板-景气指数'!$48:$84,MATCH('面板-总览'!$T30,'面板-景气指数'!$J$48:$J$84,0),MATCH('面板-总览'!AD$2,'面板-景气指数'!$32:$32,0))</f>
        <v>0.51909090909090905</v>
      </c>
      <c r="AE30" s="276">
        <f>INDEX('面板-景气指数'!$48:$84,MATCH('面板-总览'!$T30,'面板-景气指数'!$J$48:$J$84,0),MATCH('面板-总览'!AE$2,'面板-景气指数'!$32:$32,0))</f>
        <v>0.50963636363636367</v>
      </c>
      <c r="AF30" s="276">
        <f>INDEX('面板-景气指数'!$48:$84,MATCH('面板-总览'!$T30,'面板-景气指数'!$J$48:$J$84,0),MATCH('面板-总览'!AF$2,'面板-景气指数'!$32:$32,0))</f>
        <v>0.25663636363636361</v>
      </c>
      <c r="AG30" s="276">
        <f>INDEX('面板-景气指数'!$48:$84,MATCH('面板-总览'!$T30,'面板-景气指数'!$J$48:$J$84,0),MATCH('面板-总览'!AG$2,'面板-景气指数'!$32:$32,0))</f>
        <v>0.25663636363636361</v>
      </c>
      <c r="AH30" s="277"/>
      <c r="AI30" s="278">
        <f t="shared" si="1"/>
        <v>-0.25300000000000006</v>
      </c>
    </row>
    <row r="31" spans="1:35" ht="21.75" customHeight="1" x14ac:dyDescent="0.15">
      <c r="Q31" s="279"/>
      <c r="R31" s="278"/>
      <c r="T31" s="275" t="s">
        <v>807</v>
      </c>
      <c r="U31" s="276">
        <f>INDEX('面板-景气指数'!$48:$84,MATCH('面板-总览'!$T31,'面板-景气指数'!$J$48:$J$84,0),MATCH('面板-总览'!U$2,'面板-景气指数'!$32:$32,0))</f>
        <v>0.47149999999999997</v>
      </c>
      <c r="V31" s="276">
        <f>INDEX('面板-景气指数'!$48:$84,MATCH('面板-总览'!$T31,'面板-景气指数'!$J$48:$J$84,0),MATCH('面板-总览'!V$2,'面板-景气指数'!$32:$32,0))</f>
        <v>0.45600000000000002</v>
      </c>
      <c r="W31" s="276">
        <f>INDEX('面板-景气指数'!$48:$84,MATCH('面板-总览'!$T31,'面板-景气指数'!$J$48:$J$84,0),MATCH('面板-总览'!W$2,'面板-景气指数'!$32:$32,0))</f>
        <v>0.29649999999999999</v>
      </c>
      <c r="X31" s="276">
        <f>INDEX('面板-景气指数'!$48:$84,MATCH('面板-总览'!$T31,'面板-景气指数'!$J$48:$J$84,0),MATCH('面板-总览'!X$2,'面板-景气指数'!$32:$32,0))</f>
        <v>0.29649999999999999</v>
      </c>
      <c r="Y31" s="276">
        <f>INDEX('面板-景气指数'!$48:$84,MATCH('面板-总览'!$T31,'面板-景气指数'!$J$48:$J$84,0),MATCH('面板-总览'!Y$2,'面板-景气指数'!$32:$32,0))</f>
        <v>0.40600000000000003</v>
      </c>
      <c r="Z31" s="276">
        <f>INDEX('面板-景气指数'!$48:$84,MATCH('面板-总览'!$T31,'面板-景气指数'!$J$48:$J$84,0),MATCH('面板-总览'!Z$2,'面板-景气指数'!$32:$32,0))</f>
        <v>0.52800000000000002</v>
      </c>
      <c r="AA31" s="276">
        <f>INDEX('面板-景气指数'!$48:$84,MATCH('面板-总览'!$T31,'面板-景气指数'!$J$48:$J$84,0),MATCH('面板-总览'!AA$2,'面板-景气指数'!$32:$32,0))</f>
        <v>0.55899999999999994</v>
      </c>
      <c r="AB31" s="276">
        <f>INDEX('面板-景气指数'!$48:$84,MATCH('面板-总览'!$T31,'面板-景气指数'!$J$48:$J$84,0),MATCH('面板-总览'!AB$2,'面板-景气指数'!$32:$32,0))</f>
        <v>0.51250000000000007</v>
      </c>
      <c r="AC31" s="276">
        <f>INDEX('面板-景气指数'!$48:$84,MATCH('面板-总览'!$T31,'面板-景气指数'!$J$48:$J$84,0),MATCH('面板-总览'!AC$2,'面板-景气指数'!$32:$32,0))</f>
        <v>0.76850000000000007</v>
      </c>
      <c r="AD31" s="276">
        <f>INDEX('面板-景气指数'!$48:$84,MATCH('面板-总览'!$T31,'面板-景气指数'!$J$48:$J$84,0),MATCH('面板-总览'!AD$2,'面板-景气指数'!$32:$32,0))</f>
        <v>0.79999999999999993</v>
      </c>
      <c r="AE31" s="276">
        <f>INDEX('面板-景气指数'!$48:$84,MATCH('面板-总览'!$T31,'面板-景气指数'!$J$48:$J$84,0),MATCH('面板-总览'!AE$2,'面板-景气指数'!$32:$32,0))</f>
        <v>0.72150000000000003</v>
      </c>
      <c r="AF31" s="276">
        <f>INDEX('面板-景气指数'!$48:$84,MATCH('面板-总览'!$T31,'面板-景气指数'!$J$48:$J$84,0),MATCH('面板-总览'!AF$2,'面板-景气指数'!$32:$32,0))</f>
        <v>0.3</v>
      </c>
      <c r="AG31" s="276">
        <f>INDEX('面板-景气指数'!$48:$84,MATCH('面板-总览'!$T31,'面板-景气指数'!$J$48:$J$84,0),MATCH('面板-总览'!AG$2,'面板-景气指数'!$32:$32,0))</f>
        <v>0.6905</v>
      </c>
      <c r="AH31" s="277"/>
      <c r="AI31" s="278">
        <f t="shared" si="1"/>
        <v>-3.1000000000000028E-2</v>
      </c>
    </row>
    <row r="32" spans="1:35" ht="21.75" customHeight="1" x14ac:dyDescent="0.15">
      <c r="Q32" s="279"/>
      <c r="R32" s="278"/>
      <c r="T32" s="275" t="s">
        <v>808</v>
      </c>
      <c r="U32" s="276">
        <f>INDEX('面板-景气指数'!$48:$84,MATCH('面板-总览'!$T32,'面板-景气指数'!$J$48:$J$84,0),MATCH('面板-总览'!U$2,'面板-景气指数'!$32:$32,0))</f>
        <v>0.53850000000000009</v>
      </c>
      <c r="V32" s="276">
        <f>INDEX('面板-景气指数'!$48:$84,MATCH('面板-总览'!$T32,'面板-景气指数'!$J$48:$J$84,0),MATCH('面板-总览'!V$2,'面板-景气指数'!$32:$32,0))</f>
        <v>0.62049999999999994</v>
      </c>
      <c r="W32" s="276">
        <f>INDEX('面板-景气指数'!$48:$84,MATCH('面板-总览'!$T32,'面板-景气指数'!$J$48:$J$84,0),MATCH('面板-总览'!W$2,'面板-景气指数'!$32:$32,0))</f>
        <v>0.40200000000000002</v>
      </c>
      <c r="X32" s="276">
        <f>INDEX('面板-景气指数'!$48:$84,MATCH('面板-总览'!$T32,'面板-景气指数'!$J$48:$J$84,0),MATCH('面板-总览'!X$2,'面板-景气指数'!$32:$32,0))</f>
        <v>0.19449999999999998</v>
      </c>
      <c r="Y32" s="276">
        <f>INDEX('面板-景气指数'!$48:$84,MATCH('面板-总览'!$T32,'面板-景气指数'!$J$48:$J$84,0),MATCH('面板-总览'!Y$2,'面板-景气指数'!$32:$32,0))</f>
        <v>0.16399999999999998</v>
      </c>
      <c r="Z32" s="276">
        <f>INDEX('面板-景气指数'!$48:$84,MATCH('面板-总览'!$T32,'面板-景气指数'!$J$48:$J$84,0),MATCH('面板-总览'!Z$2,'面板-景气指数'!$32:$32,0))</f>
        <v>8.3999999999999991E-2</v>
      </c>
      <c r="AA32" s="276">
        <f>INDEX('面板-景气指数'!$48:$84,MATCH('面板-总览'!$T32,'面板-景气指数'!$J$48:$J$84,0),MATCH('面板-总览'!AA$2,'面板-景气指数'!$32:$32,0))</f>
        <v>1.4999999999999998E-2</v>
      </c>
      <c r="AB32" s="276">
        <f>INDEX('面板-景气指数'!$48:$84,MATCH('面板-总览'!$T32,'面板-景气指数'!$J$48:$J$84,0),MATCH('面板-总览'!AB$2,'面板-景气指数'!$32:$32,0))</f>
        <v>4.7500000000000001E-2</v>
      </c>
      <c r="AC32" s="276">
        <f>INDEX('面板-景气指数'!$48:$84,MATCH('面板-总览'!$T32,'面板-景气指数'!$J$48:$J$84,0),MATCH('面板-总览'!AC$2,'面板-景气指数'!$32:$32,0))</f>
        <v>0.10099999999999999</v>
      </c>
      <c r="AD32" s="276">
        <f>INDEX('面板-景气指数'!$48:$84,MATCH('面板-总览'!$T32,'面板-景气指数'!$J$48:$J$84,0),MATCH('面板-总览'!AD$2,'面板-景气指数'!$32:$32,0))</f>
        <v>0.1855</v>
      </c>
      <c r="AE32" s="276">
        <f>INDEX('面板-景气指数'!$48:$84,MATCH('面板-总览'!$T32,'面板-景气指数'!$J$48:$J$84,0),MATCH('面板-总览'!AE$2,'面板-景气指数'!$32:$32,0))</f>
        <v>0.33300000000000002</v>
      </c>
      <c r="AF32" s="276">
        <f>INDEX('面板-景气指数'!$48:$84,MATCH('面板-总览'!$T32,'面板-景气指数'!$J$48:$J$84,0),MATCH('面板-总览'!AF$2,'面板-景气指数'!$32:$32,0))</f>
        <v>0.47149999999999997</v>
      </c>
      <c r="AG32" s="276">
        <f>INDEX('面板-景气指数'!$48:$84,MATCH('面板-总览'!$T32,'面板-景气指数'!$J$48:$J$84,0),MATCH('面板-总览'!AG$2,'面板-景气指数'!$32:$32,0))</f>
        <v>0.47149999999999997</v>
      </c>
      <c r="AH32" s="277"/>
      <c r="AI32" s="278">
        <f t="shared" si="1"/>
        <v>0.13849999999999996</v>
      </c>
    </row>
    <row r="33" spans="17:35" ht="21.75" customHeight="1" x14ac:dyDescent="0.15">
      <c r="Q33" s="279"/>
      <c r="R33" s="278"/>
      <c r="T33" s="275" t="s">
        <v>809</v>
      </c>
      <c r="U33" s="276">
        <f>INDEX('面板-景气指数'!$48:$84,MATCH('面板-总览'!$T33,'面板-景气指数'!$J$48:$J$84,0),MATCH('面板-总览'!U$2,'面板-景气指数'!$32:$32,0))</f>
        <v>0.97</v>
      </c>
      <c r="V33" s="276">
        <f>INDEX('面板-景气指数'!$48:$84,MATCH('面板-总览'!$T33,'面板-景气指数'!$J$48:$J$84,0),MATCH('面板-总览'!V$2,'面板-景气指数'!$32:$32,0))</f>
        <v>0.88</v>
      </c>
      <c r="W33" s="276">
        <f>INDEX('面板-景气指数'!$48:$84,MATCH('面板-总览'!$T33,'面板-景气指数'!$J$48:$J$84,0),MATCH('面板-总览'!W$2,'面板-景气指数'!$32:$32,0))</f>
        <v>0.82</v>
      </c>
      <c r="X33" s="276">
        <f>INDEX('面板-景气指数'!$48:$84,MATCH('面板-总览'!$T33,'面板-景气指数'!$J$48:$J$84,0),MATCH('面板-总览'!X$2,'面板-景气指数'!$32:$32,0))</f>
        <v>0.76100000000000001</v>
      </c>
      <c r="Y33" s="276">
        <f>INDEX('面板-景气指数'!$48:$84,MATCH('面板-总览'!$T33,'面板-景气指数'!$J$48:$J$84,0),MATCH('面板-总览'!Y$2,'面板-景气指数'!$32:$32,0))</f>
        <v>0.70099999999999996</v>
      </c>
      <c r="Z33" s="276">
        <f>INDEX('面板-景气指数'!$48:$84,MATCH('面板-总览'!$T33,'面板-景气指数'!$J$48:$J$84,0),MATCH('面板-总览'!Z$2,'面板-景气指数'!$32:$32,0))</f>
        <v>0.68600000000000005</v>
      </c>
      <c r="AA33" s="276">
        <f>INDEX('面板-景气指数'!$48:$84,MATCH('面板-总览'!$T33,'面板-景气指数'!$J$48:$J$84,0),MATCH('面板-总览'!AA$2,'面板-景气指数'!$32:$32,0))</f>
        <v>0.64100000000000001</v>
      </c>
      <c r="AB33" s="276">
        <f>INDEX('面板-景气指数'!$48:$84,MATCH('面板-总览'!$T33,'面板-景气指数'!$J$48:$J$84,0),MATCH('面板-总览'!AB$2,'面板-景气指数'!$32:$32,0))</f>
        <v>0.56699999999999995</v>
      </c>
      <c r="AC33" s="276">
        <f>INDEX('面板-景气指数'!$48:$84,MATCH('面板-总览'!$T33,'面板-景气指数'!$J$48:$J$84,0),MATCH('面板-总览'!AC$2,'面板-景气指数'!$32:$32,0))</f>
        <v>0.55200000000000005</v>
      </c>
      <c r="AD33" s="276">
        <f>INDEX('面板-景气指数'!$48:$84,MATCH('面板-总览'!$T33,'面板-景气指数'!$J$48:$J$84,0),MATCH('面板-总览'!AD$2,'面板-景气指数'!$32:$32,0))</f>
        <v>0.61099999999999999</v>
      </c>
      <c r="AE33" s="276">
        <f>INDEX('面板-景气指数'!$48:$84,MATCH('面板-总览'!$T33,'面板-景气指数'!$J$48:$J$84,0),MATCH('面板-总览'!AE$2,'面板-景气指数'!$32:$32,0))</f>
        <v>0.59699999999999998</v>
      </c>
      <c r="AF33" s="276">
        <f>INDEX('面板-景气指数'!$48:$84,MATCH('面板-总览'!$T33,'面板-景气指数'!$J$48:$J$84,0),MATCH('面板-总览'!AF$2,'面板-景气指数'!$32:$32,0))</f>
        <v>0.65600000000000003</v>
      </c>
      <c r="AG33" s="276">
        <f>INDEX('面板-景气指数'!$48:$84,MATCH('面板-总览'!$T33,'面板-景气指数'!$J$48:$J$84,0),MATCH('面板-总览'!AG$2,'面板-景气指数'!$32:$32,0))</f>
        <v>0.73099999999999998</v>
      </c>
      <c r="AH33" s="277"/>
      <c r="AI33" s="278">
        <f t="shared" si="1"/>
        <v>0.13400000000000001</v>
      </c>
    </row>
    <row r="34" spans="17:35" ht="21.75" customHeight="1" x14ac:dyDescent="0.15">
      <c r="Q34" s="279"/>
      <c r="R34" s="278"/>
      <c r="T34" s="275" t="s">
        <v>810</v>
      </c>
      <c r="U34" s="276">
        <f>INDEX('面板-景气指数'!$48:$84,MATCH('面板-总览'!$T34,'面板-景气指数'!$J$48:$J$84,0),MATCH('面板-总览'!U$2,'面板-景气指数'!$32:$32,0))</f>
        <v>0.82</v>
      </c>
      <c r="V34" s="276">
        <f>INDEX('面板-景气指数'!$48:$84,MATCH('面板-总览'!$T34,'面板-景气指数'!$J$48:$J$84,0),MATCH('面板-总览'!V$2,'面板-景气指数'!$32:$32,0))</f>
        <v>0.79100000000000004</v>
      </c>
      <c r="W34" s="276">
        <f>INDEX('面板-景气指数'!$48:$84,MATCH('面板-总览'!$T34,'面板-景气指数'!$J$48:$J$84,0),MATCH('面板-总览'!W$2,'面板-景气指数'!$32:$32,0))</f>
        <v>0.80500000000000005</v>
      </c>
      <c r="X34" s="276">
        <f>INDEX('面板-景气指数'!$48:$84,MATCH('面板-总览'!$T34,'面板-景气指数'!$J$48:$J$84,0),MATCH('面板-总览'!X$2,'面板-景气指数'!$32:$32,0))</f>
        <v>0.83499999999999996</v>
      </c>
      <c r="Y34" s="276">
        <f>INDEX('面板-景气指数'!$48:$84,MATCH('面板-总览'!$T34,'面板-景气指数'!$J$48:$J$84,0),MATCH('面板-总览'!Y$2,'面板-景气指数'!$32:$32,0))</f>
        <v>0.92500000000000004</v>
      </c>
      <c r="Z34" s="276">
        <f>INDEX('面板-景气指数'!$48:$84,MATCH('面板-总览'!$T34,'面板-景气指数'!$J$48:$J$84,0),MATCH('面板-总览'!Z$2,'面板-景气指数'!$32:$32,0))</f>
        <v>1</v>
      </c>
      <c r="AA34" s="276">
        <f>INDEX('面板-景气指数'!$48:$84,MATCH('面板-总览'!$T34,'面板-景气指数'!$J$48:$J$84,0),MATCH('面板-总览'!AA$2,'面板-景气指数'!$32:$32,0))</f>
        <v>0.95499999999999996</v>
      </c>
      <c r="AB34" s="276">
        <f>INDEX('面板-景气指数'!$48:$84,MATCH('面板-总览'!$T34,'面板-景气指数'!$J$48:$J$84,0),MATCH('面板-总览'!AB$2,'面板-景气指数'!$32:$32,0))</f>
        <v>0.86499999999999999</v>
      </c>
      <c r="AC34" s="276">
        <f>INDEX('面板-景气指数'!$48:$84,MATCH('面板-总览'!$T34,'面板-景气指数'!$J$48:$J$84,0),MATCH('面板-总览'!AC$2,'面板-景气指数'!$32:$32,0))</f>
        <v>0.61099999999999999</v>
      </c>
      <c r="AD34" s="276">
        <f>INDEX('面板-景气指数'!$48:$84,MATCH('面板-总览'!$T34,'面板-景气指数'!$J$48:$J$84,0),MATCH('面板-总览'!AD$2,'面板-景气指数'!$32:$32,0))</f>
        <v>0.50700000000000001</v>
      </c>
      <c r="AE34" s="276">
        <f>INDEX('面板-景气指数'!$48:$84,MATCH('面板-总览'!$T34,'面板-景气指数'!$J$48:$J$84,0),MATCH('面板-总览'!AE$2,'面板-景气指数'!$32:$32,0))</f>
        <v>0.65600000000000003</v>
      </c>
      <c r="AF34" s="276">
        <f>INDEX('面板-景气指数'!$48:$84,MATCH('面板-总览'!$T34,'面板-景气指数'!$J$48:$J$84,0),MATCH('面板-总览'!AF$2,'面板-景气指数'!$32:$32,0))</f>
        <v>0.73099999999999998</v>
      </c>
      <c r="AG34" s="276">
        <f>INDEX('面板-景气指数'!$48:$84,MATCH('面板-总览'!$T34,'面板-景气指数'!$J$48:$J$84,0),MATCH('面板-总览'!AG$2,'面板-景气指数'!$32:$32,0))</f>
        <v>0.71599999999999997</v>
      </c>
      <c r="AH34" s="277"/>
      <c r="AI34" s="278">
        <f t="shared" si="1"/>
        <v>5.9999999999999942E-2</v>
      </c>
    </row>
    <row r="35" spans="17:35" ht="21.75" customHeight="1" x14ac:dyDescent="0.15">
      <c r="Q35" s="279"/>
      <c r="R35" s="278"/>
      <c r="T35" s="275" t="s">
        <v>811</v>
      </c>
      <c r="U35" s="276">
        <f>INDEX('面板-景气指数'!$48:$84,MATCH('面板-总览'!$T35,'面板-景气指数'!$J$48:$J$84,0),MATCH('面板-总览'!U$2,'面板-景气指数'!$32:$32,0))</f>
        <v>0.28350000000000003</v>
      </c>
      <c r="V35" s="276">
        <f>INDEX('面板-景气指数'!$48:$84,MATCH('面板-总览'!$T35,'面板-景气指数'!$J$48:$J$84,0),MATCH('面板-总览'!V$2,'面板-景气指数'!$32:$32,0))</f>
        <v>0.21483333333333335</v>
      </c>
      <c r="W35" s="276">
        <f>INDEX('面板-景气指数'!$48:$84,MATCH('面板-总览'!$T35,'面板-景气指数'!$J$48:$J$84,0),MATCH('面板-总览'!W$2,'面板-景气指数'!$32:$32,0))</f>
        <v>0.17149999999999999</v>
      </c>
      <c r="X35" s="276">
        <f>INDEX('面板-景气指数'!$48:$84,MATCH('面板-总览'!$T35,'面板-景气指数'!$J$48:$J$84,0),MATCH('面板-总览'!X$2,'面板-景气指数'!$32:$32,0))</f>
        <v>0.16183333333333336</v>
      </c>
      <c r="Y35" s="276">
        <f>INDEX('面板-景气指数'!$48:$84,MATCH('面板-总览'!$T35,'面板-景气指数'!$J$48:$J$84,0),MATCH('面板-总览'!Y$2,'面板-景气指数'!$32:$32,0))</f>
        <v>0.15466666666666667</v>
      </c>
      <c r="Z35" s="276">
        <f>INDEX('面板-景气指数'!$48:$84,MATCH('面板-总览'!$T35,'面板-景气指数'!$J$48:$J$84,0),MATCH('面板-总览'!Z$2,'面板-景气指数'!$32:$32,0))</f>
        <v>0.16183333333333336</v>
      </c>
      <c r="AA35" s="276">
        <f>INDEX('面板-景气指数'!$48:$84,MATCH('面板-总览'!$T35,'面板-景气指数'!$J$48:$J$84,0),MATCH('面板-总览'!AA$2,'面板-景气指数'!$32:$32,0))</f>
        <v>7.8E-2</v>
      </c>
      <c r="AB35" s="276">
        <f>INDEX('面板-景气指数'!$48:$84,MATCH('面板-总览'!$T35,'面板-景气指数'!$J$48:$J$84,0),MATCH('面板-总览'!AB$2,'面板-景气指数'!$32:$32,0))</f>
        <v>6.9833333333333344E-2</v>
      </c>
      <c r="AC35" s="276">
        <f>INDEX('面板-景气指数'!$48:$84,MATCH('面板-总览'!$T35,'面板-景气指数'!$J$48:$J$84,0),MATCH('面板-总览'!AC$2,'面板-景气指数'!$32:$32,0))</f>
        <v>6.7666666666666667E-2</v>
      </c>
      <c r="AD35" s="276">
        <f>INDEX('面板-景气指数'!$48:$84,MATCH('面板-总览'!$T35,'面板-景气指数'!$J$48:$J$84,0),MATCH('面板-总览'!AD$2,'面板-景气指数'!$32:$32,0))</f>
        <v>0.1115</v>
      </c>
      <c r="AE35" s="276">
        <f>INDEX('面板-景气指数'!$48:$84,MATCH('面板-总览'!$T35,'面板-景气指数'!$J$48:$J$84,0),MATCH('面板-总览'!AE$2,'面板-景气指数'!$32:$32,0))</f>
        <v>0.12266666666666666</v>
      </c>
      <c r="AF35" s="276">
        <f>INDEX('面板-景气指数'!$48:$84,MATCH('面板-总览'!$T35,'面板-景气指数'!$J$48:$J$84,0),MATCH('面板-总览'!AF$2,'面板-景气指数'!$32:$32,0))</f>
        <v>0.14366666666666666</v>
      </c>
      <c r="AG35" s="276">
        <f>INDEX('面板-景气指数'!$48:$84,MATCH('面板-总览'!$T35,'面板-景气指数'!$J$48:$J$84,0),MATCH('面板-总览'!AG$2,'面板-景气指数'!$32:$32,0))</f>
        <v>0.14366666666666666</v>
      </c>
      <c r="AI35" s="278">
        <f t="shared" si="1"/>
        <v>2.1000000000000005E-2</v>
      </c>
    </row>
    <row r="36" spans="17:35" ht="21.75" customHeight="1" x14ac:dyDescent="0.15">
      <c r="Q36" s="279"/>
      <c r="R36" s="278"/>
      <c r="T36" s="275" t="s">
        <v>812</v>
      </c>
      <c r="U36" s="276">
        <f>INDEX('面板-景气指数'!$48:$84,MATCH('面板-总览'!$T36,'面板-景气指数'!$J$48:$J$84,0),MATCH('面板-总览'!U$2,'面板-景气指数'!$32:$32,0))</f>
        <v>0.70674999999999999</v>
      </c>
      <c r="V36" s="276">
        <f>INDEX('面板-景气指数'!$48:$84,MATCH('面板-总览'!$T36,'面板-景气指数'!$J$48:$J$84,0),MATCH('面板-总览'!V$2,'面板-景气指数'!$32:$32,0))</f>
        <v>0.74675000000000002</v>
      </c>
      <c r="W36" s="276">
        <f>INDEX('面板-景气指数'!$48:$84,MATCH('面板-总览'!$T36,'面板-景气指数'!$J$48:$J$84,0),MATCH('面板-总览'!W$2,'面板-景气指数'!$32:$32,0))</f>
        <v>0.76449999999999996</v>
      </c>
      <c r="X36" s="276">
        <f>INDEX('面板-景气指数'!$48:$84,MATCH('面板-总览'!$T36,'面板-景气指数'!$J$48:$J$84,0),MATCH('面板-总览'!X$2,'面板-景气指数'!$32:$32,0))</f>
        <v>0.82624999999999993</v>
      </c>
      <c r="Y36" s="276">
        <f>INDEX('面板-景气指数'!$48:$84,MATCH('面板-总览'!$T36,'面板-景气指数'!$J$48:$J$84,0),MATCH('面板-总览'!Y$2,'面板-景气指数'!$32:$32,0))</f>
        <v>0.83000000000000007</v>
      </c>
      <c r="Z36" s="276">
        <f>INDEX('面板-景气指数'!$48:$84,MATCH('面板-总览'!$T36,'面板-景气指数'!$J$48:$J$84,0),MATCH('面板-总览'!Z$2,'面板-景气指数'!$32:$32,0))</f>
        <v>0.71950000000000003</v>
      </c>
      <c r="AA36" s="276">
        <f>INDEX('面板-景气指数'!$48:$84,MATCH('面板-总览'!$T36,'面板-景气指数'!$J$48:$J$84,0),MATCH('面板-总览'!AA$2,'面板-景气指数'!$32:$32,0))</f>
        <v>0.63975000000000004</v>
      </c>
      <c r="AB36" s="276">
        <f>INDEX('面板-景气指数'!$48:$84,MATCH('面板-总览'!$T36,'面板-景气指数'!$J$48:$J$84,0),MATCH('面板-总览'!AB$2,'面板-景气指数'!$32:$32,0))</f>
        <v>0.54199999999999993</v>
      </c>
      <c r="AC36" s="276">
        <f>INDEX('面板-景气指数'!$48:$84,MATCH('面板-总览'!$T36,'面板-景气指数'!$J$48:$J$84,0),MATCH('面板-总览'!AC$2,'面板-景气指数'!$32:$32,0))</f>
        <v>0.55900000000000005</v>
      </c>
      <c r="AD36" s="276">
        <f>INDEX('面板-景气指数'!$48:$84,MATCH('面板-总览'!$T36,'面板-景气指数'!$J$48:$J$84,0),MATCH('面板-总览'!AD$2,'面板-景气指数'!$32:$32,0))</f>
        <v>0.58774999999999999</v>
      </c>
      <c r="AE36" s="276">
        <f>INDEX('面板-景气指数'!$48:$84,MATCH('面板-总览'!$T36,'面板-景气指数'!$J$48:$J$84,0),MATCH('面板-总览'!AE$2,'面板-景气指数'!$32:$32,0))</f>
        <v>0.61699999999999999</v>
      </c>
      <c r="AF36" s="276">
        <f>INDEX('面板-景气指数'!$48:$84,MATCH('面板-总览'!$T36,'面板-景气指数'!$J$48:$J$84,0),MATCH('面板-总览'!AF$2,'面板-景气指数'!$32:$32,0))</f>
        <v>0.62649999999999995</v>
      </c>
      <c r="AG36" s="276">
        <f>INDEX('面板-景气指数'!$48:$84,MATCH('面板-总览'!$T36,'面板-景气指数'!$J$48:$J$84,0),MATCH('面板-总览'!AG$2,'面板-景气指数'!$32:$32,0))</f>
        <v>0.61950000000000005</v>
      </c>
      <c r="AI36" s="278">
        <f t="shared" si="1"/>
        <v>2.5000000000000577E-3</v>
      </c>
    </row>
    <row r="37" spans="17:35" ht="21.75" customHeight="1" x14ac:dyDescent="0.15">
      <c r="Q37" s="279"/>
      <c r="R37" s="278"/>
      <c r="T37" s="275" t="s">
        <v>813</v>
      </c>
      <c r="U37" s="276">
        <f>INDEX('面板-景气指数'!$48:$84,MATCH('面板-总览'!$T37,'面板-景气指数'!$J$48:$J$84,0),MATCH('面板-总览'!U$2,'面板-景气指数'!$32:$32,0))</f>
        <v>0.43387500000000001</v>
      </c>
      <c r="V37" s="276">
        <f>INDEX('面板-景气指数'!$48:$84,MATCH('面板-总览'!$T37,'面板-景气指数'!$J$48:$J$84,0),MATCH('面板-总览'!V$2,'面板-景气指数'!$32:$32,0))</f>
        <v>0.4395</v>
      </c>
      <c r="W37" s="276">
        <f>INDEX('面板-景气指数'!$48:$84,MATCH('面板-总览'!$T37,'面板-景气指数'!$J$48:$J$84,0),MATCH('面板-总览'!W$2,'面板-景气指数'!$32:$32,0))</f>
        <v>0.22924999999999998</v>
      </c>
      <c r="X37" s="276">
        <f>INDEX('面板-景气指数'!$48:$84,MATCH('面板-总览'!$T37,'面板-景气指数'!$J$48:$J$84,0),MATCH('面板-总览'!X$2,'面板-景气指数'!$32:$32,0))</f>
        <v>0.22924999999999998</v>
      </c>
      <c r="Y37" s="276">
        <f>INDEX('面板-景气指数'!$48:$84,MATCH('面板-总览'!$T37,'面板-景气指数'!$J$48:$J$84,0),MATCH('面板-总览'!Y$2,'面板-景气指数'!$32:$32,0))</f>
        <v>0.22924999999999998</v>
      </c>
      <c r="Z37" s="276">
        <f>INDEX('面板-景气指数'!$48:$84,MATCH('面板-总览'!$T37,'面板-景气指数'!$J$48:$J$84,0),MATCH('面板-总览'!Z$2,'面板-景气指数'!$32:$32,0))</f>
        <v>0.735375</v>
      </c>
      <c r="AA37" s="276">
        <f>INDEX('面板-景气指数'!$48:$84,MATCH('面板-总览'!$T37,'面板-景气指数'!$J$48:$J$84,0),MATCH('面板-总览'!AA$2,'面板-景气指数'!$32:$32,0))</f>
        <v>0.72425000000000006</v>
      </c>
      <c r="AB37" s="276">
        <f>INDEX('面板-景气指数'!$48:$84,MATCH('面板-总览'!$T37,'面板-景气指数'!$J$48:$J$84,0),MATCH('面板-总览'!AB$2,'面板-景气指数'!$32:$32,0))</f>
        <v>0.70187500000000003</v>
      </c>
      <c r="AC37" s="276">
        <f>INDEX('面板-景气指数'!$48:$84,MATCH('面板-总览'!$T37,'面板-景气指数'!$J$48:$J$84,0),MATCH('面板-总览'!AC$2,'面板-景气指数'!$32:$32,0))</f>
        <v>0.63075000000000014</v>
      </c>
      <c r="AD37" s="276">
        <f>INDEX('面板-景气指数'!$48:$84,MATCH('面板-总览'!$T37,'面板-景气指数'!$J$48:$J$84,0),MATCH('面板-总览'!AD$2,'面板-景气指数'!$32:$32,0))</f>
        <v>0.62512500000000004</v>
      </c>
      <c r="AE37" s="276">
        <f>INDEX('面板-景气指数'!$48:$84,MATCH('面板-总览'!$T37,'面板-景气指数'!$J$48:$J$84,0),MATCH('面板-总览'!AE$2,'面板-景气指数'!$32:$32,0))</f>
        <v>0.62137500000000001</v>
      </c>
      <c r="AF37" s="276">
        <f>INDEX('面板-景气指数'!$48:$84,MATCH('面板-总览'!$T37,'面板-景气指数'!$J$48:$J$84,0),MATCH('面板-总览'!AF$2,'面板-景气指数'!$32:$32,0))</f>
        <v>0.53387499999999999</v>
      </c>
      <c r="AG37" s="276">
        <f>INDEX('面板-景气指数'!$48:$84,MATCH('面板-总览'!$T37,'面板-景气指数'!$J$48:$J$84,0),MATCH('面板-总览'!AG$2,'面板-景气指数'!$32:$32,0))</f>
        <v>0.53387499999999999</v>
      </c>
      <c r="AI37" s="278">
        <f t="shared" si="1"/>
        <v>-8.7500000000000022E-2</v>
      </c>
    </row>
    <row r="38" spans="17:35" ht="21.75" customHeight="1" x14ac:dyDescent="0.15">
      <c r="Q38" s="279"/>
      <c r="R38" s="278"/>
      <c r="T38" s="275" t="s">
        <v>814</v>
      </c>
      <c r="U38" s="276">
        <f>INDEX('面板-景气指数'!$48:$84,MATCH('面板-总览'!$T38,'面板-景气指数'!$J$48:$J$84,0),MATCH('面板-总览'!U$2,'面板-景气指数'!$32:$32,0))</f>
        <v>0.6004166666666666</v>
      </c>
      <c r="V38" s="276">
        <f>INDEX('面板-景气指数'!$48:$84,MATCH('面板-总览'!$T38,'面板-景气指数'!$J$48:$J$84,0),MATCH('面板-总览'!V$2,'面板-景气指数'!$32:$32,0))</f>
        <v>0.50724999999999987</v>
      </c>
      <c r="W38" s="276">
        <f>INDEX('面板-景气指数'!$48:$84,MATCH('面板-总览'!$T38,'面板-景气指数'!$J$48:$J$84,0),MATCH('面板-总览'!W$2,'面板-景气指数'!$32:$32,0))</f>
        <v>0.41516666666666657</v>
      </c>
      <c r="X38" s="276">
        <f>INDEX('面板-景气指数'!$48:$84,MATCH('面板-总览'!$T38,'面板-景气指数'!$J$48:$J$84,0),MATCH('面板-总览'!X$2,'面板-景气指数'!$32:$32,0))</f>
        <v>0.43333333333333324</v>
      </c>
      <c r="Y38" s="276">
        <f>INDEX('面板-景气指数'!$48:$84,MATCH('面板-总览'!$T38,'面板-景气指数'!$J$48:$J$84,0),MATCH('面板-总览'!Y$2,'面板-景气指数'!$32:$32,0))</f>
        <v>0.77249999999999974</v>
      </c>
      <c r="Z38" s="276">
        <f>INDEX('面板-景气指数'!$48:$84,MATCH('面板-总览'!$T38,'面板-景气指数'!$J$48:$J$84,0),MATCH('面板-总览'!Z$2,'面板-景气指数'!$32:$32,0))</f>
        <v>0.82358333333333311</v>
      </c>
      <c r="AA38" s="276">
        <f>INDEX('面板-景气指数'!$48:$84,MATCH('面板-总览'!$T38,'面板-景气指数'!$J$48:$J$84,0),MATCH('面板-总览'!AA$2,'面板-景气指数'!$32:$32,0))</f>
        <v>0.80366666666666642</v>
      </c>
      <c r="AB38" s="276">
        <f>INDEX('面板-景气指数'!$48:$84,MATCH('面板-总览'!$T38,'面板-景气指数'!$J$48:$J$84,0),MATCH('面板-总览'!AB$2,'面板-景气指数'!$32:$32,0))</f>
        <v>0.78691666666666638</v>
      </c>
      <c r="AC38" s="276">
        <f>INDEX('面板-景气指数'!$48:$84,MATCH('面板-总览'!$T38,'面板-景气指数'!$J$48:$J$84,0),MATCH('面板-总览'!AC$2,'面板-景气指数'!$32:$32,0))</f>
        <v>0.74016666666666653</v>
      </c>
      <c r="AD38" s="276">
        <f>INDEX('面板-景气指数'!$48:$84,MATCH('面板-总览'!$T38,'面板-景气指数'!$J$48:$J$84,0),MATCH('面板-总览'!AD$2,'面板-景气指数'!$32:$32,0))</f>
        <v>0.6789166666666665</v>
      </c>
      <c r="AE38" s="276">
        <f>INDEX('面板-景气指数'!$48:$84,MATCH('面板-总览'!$T38,'面板-景气指数'!$J$48:$J$84,0),MATCH('面板-总览'!AE$2,'面板-景气指数'!$32:$32,0))</f>
        <v>0.63024999999999987</v>
      </c>
      <c r="AF38" s="276">
        <f>INDEX('面板-景气指数'!$48:$84,MATCH('面板-总览'!$T38,'面板-景气指数'!$J$48:$J$84,0),MATCH('面板-总览'!AF$2,'面板-景气指数'!$32:$32,0))</f>
        <v>0.66724999999999979</v>
      </c>
      <c r="AG38" s="276">
        <f>INDEX('面板-景气指数'!$48:$84,MATCH('面板-总览'!$T38,'面板-景气指数'!$J$48:$J$84,0),MATCH('面板-总览'!AG$2,'面板-景气指数'!$32:$32,0))</f>
        <v>0.66724999999999979</v>
      </c>
      <c r="AI38" s="278">
        <f t="shared" si="1"/>
        <v>3.6999999999999922E-2</v>
      </c>
    </row>
    <row r="39" spans="17:35" ht="21.75" customHeight="1" x14ac:dyDescent="0.15">
      <c r="Q39" s="279"/>
      <c r="R39" s="278"/>
    </row>
    <row r="40" spans="17:35" ht="21.75" customHeight="1" x14ac:dyDescent="0.15">
      <c r="Q40" s="279"/>
      <c r="R40" s="278"/>
    </row>
    <row r="41" spans="17:35" ht="21.75" customHeight="1" x14ac:dyDescent="0.15">
      <c r="Q41" s="279"/>
      <c r="R41" s="278"/>
    </row>
  </sheetData>
  <mergeCells count="3">
    <mergeCell ref="O2:P2"/>
    <mergeCell ref="Q2:R2"/>
    <mergeCell ref="AH2:AI2"/>
  </mergeCells>
  <phoneticPr fontId="5" type="noConversion"/>
  <conditionalFormatting sqref="P3:P16">
    <cfRule type="iconSet" priority="4">
      <iconSet iconSet="3Arrows">
        <cfvo type="percent" val="0"/>
        <cfvo type="num" val="-0.01" gte="0"/>
        <cfvo type="num" val="0.01"/>
      </iconSet>
    </cfRule>
  </conditionalFormatting>
  <conditionalFormatting sqref="R3:R14">
    <cfRule type="iconSet" priority="3">
      <iconSet iconSet="3Arrows">
        <cfvo type="percent" val="0"/>
        <cfvo type="num" val="-0.02" gte="0"/>
        <cfvo type="num" val="0.02"/>
      </iconSet>
    </cfRule>
  </conditionalFormatting>
  <conditionalFormatting sqref="R15:R41">
    <cfRule type="iconSet" priority="2">
      <iconSet iconSet="3Arrows">
        <cfvo type="percent" val="0"/>
        <cfvo type="num" val="-0.05" gte="0"/>
        <cfvo type="num" val="0.05"/>
      </iconSet>
    </cfRule>
  </conditionalFormatting>
  <conditionalFormatting sqref="AI3:AI38">
    <cfRule type="iconSet" priority="1">
      <iconSet iconSet="3Arrows">
        <cfvo type="percent" val="0"/>
        <cfvo type="num" val="-0.01" gte="0"/>
        <cfvo type="num" val="0.01"/>
      </iconSet>
    </cfRule>
  </conditionalFormatting>
  <conditionalFormatting sqref="B3:N16 U3:AG38">
    <cfRule type="colorScale" priority="5">
      <colorScale>
        <cfvo type="num" val="0"/>
        <cfvo type="num" val="0.5"/>
        <cfvo type="num" val="1"/>
        <color rgb="FF5A8AC6"/>
        <color rgb="FFFCFCFF"/>
        <color rgb="FFF8696B"/>
      </colorScale>
    </cfRule>
  </conditionalFormatting>
  <pageMargins left="0.7" right="0.7" top="0.75" bottom="0.75" header="0.3" footer="0.3"/>
  <pageSetup paperSize="9" orientation="portrait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high="1" low="1" last="1">
          <x14:colorSeries rgb="FF376092"/>
          <x14:colorNegative rgb="FFD00000"/>
          <x14:colorAxis rgb="FF000000"/>
          <x14:colorMarkers rgb="FFD00000"/>
          <x14:colorFirst rgb="FFD00000"/>
          <x14:colorLast rgb="FF003778"/>
          <x14:colorHigh rgb="FF003778"/>
          <x14:colorLow rgb="FF003778"/>
          <x14:sparklines>
            <x14:sparkline>
              <xm:f>'面板-总览'!U3:AG3</xm:f>
              <xm:sqref>AJ3</xm:sqref>
            </x14:sparkline>
            <x14:sparkline>
              <xm:f>'面板-总览'!U4:AG4</xm:f>
              <xm:sqref>AJ4</xm:sqref>
            </x14:sparkline>
            <x14:sparkline>
              <xm:f>'面板-总览'!U5:AG5</xm:f>
              <xm:sqref>AJ5</xm:sqref>
            </x14:sparkline>
            <x14:sparkline>
              <xm:f>'面板-总览'!U6:AG6</xm:f>
              <xm:sqref>AJ6</xm:sqref>
            </x14:sparkline>
            <x14:sparkline>
              <xm:f>'面板-总览'!U7:AG7</xm:f>
              <xm:sqref>AJ7</xm:sqref>
            </x14:sparkline>
            <x14:sparkline>
              <xm:f>'面板-总览'!U8:AG8</xm:f>
              <xm:sqref>AJ8</xm:sqref>
            </x14:sparkline>
            <x14:sparkline>
              <xm:f>'面板-总览'!U9:AG9</xm:f>
              <xm:sqref>AJ9</xm:sqref>
            </x14:sparkline>
            <x14:sparkline>
              <xm:f>'面板-总览'!U10:AG10</xm:f>
              <xm:sqref>AJ10</xm:sqref>
            </x14:sparkline>
            <x14:sparkline>
              <xm:f>'面板-总览'!U11:AG11</xm:f>
              <xm:sqref>AJ11</xm:sqref>
            </x14:sparkline>
            <x14:sparkline>
              <xm:f>'面板-总览'!U12:AG12</xm:f>
              <xm:sqref>AJ12</xm:sqref>
            </x14:sparkline>
            <x14:sparkline>
              <xm:f>'面板-总览'!U13:AG13</xm:f>
              <xm:sqref>AJ13</xm:sqref>
            </x14:sparkline>
            <x14:sparkline>
              <xm:f>'面板-总览'!U14:AG14</xm:f>
              <xm:sqref>AJ14</xm:sqref>
            </x14:sparkline>
            <x14:sparkline>
              <xm:f>'面板-总览'!U15:AG15</xm:f>
              <xm:sqref>AJ15</xm:sqref>
            </x14:sparkline>
            <x14:sparkline>
              <xm:f>'面板-总览'!U16:AG16</xm:f>
              <xm:sqref>AJ16</xm:sqref>
            </x14:sparkline>
            <x14:sparkline>
              <xm:f>'面板-总览'!U17:AG17</xm:f>
              <xm:sqref>AJ17</xm:sqref>
            </x14:sparkline>
            <x14:sparkline>
              <xm:f>'面板-总览'!U18:AG18</xm:f>
              <xm:sqref>AJ18</xm:sqref>
            </x14:sparkline>
            <x14:sparkline>
              <xm:f>'面板-总览'!U19:AG19</xm:f>
              <xm:sqref>AJ19</xm:sqref>
            </x14:sparkline>
            <x14:sparkline>
              <xm:f>'面板-总览'!U20:AG20</xm:f>
              <xm:sqref>AJ20</xm:sqref>
            </x14:sparkline>
            <x14:sparkline>
              <xm:f>'面板-总览'!U21:AG21</xm:f>
              <xm:sqref>AJ21</xm:sqref>
            </x14:sparkline>
            <x14:sparkline>
              <xm:f>'面板-总览'!U22:AG22</xm:f>
              <xm:sqref>AJ22</xm:sqref>
            </x14:sparkline>
            <x14:sparkline>
              <xm:f>'面板-总览'!U23:AG23</xm:f>
              <xm:sqref>AJ23</xm:sqref>
            </x14:sparkline>
            <x14:sparkline>
              <xm:f>'面板-总览'!U24:AG24</xm:f>
              <xm:sqref>AJ24</xm:sqref>
            </x14:sparkline>
            <x14:sparkline>
              <xm:f>'面板-总览'!U25:AG25</xm:f>
              <xm:sqref>AJ25</xm:sqref>
            </x14:sparkline>
            <x14:sparkline>
              <xm:f>'面板-总览'!U26:AG26</xm:f>
              <xm:sqref>AJ26</xm:sqref>
            </x14:sparkline>
            <x14:sparkline>
              <xm:f>'面板-总览'!U27:AG27</xm:f>
              <xm:sqref>AJ27</xm:sqref>
            </x14:sparkline>
            <x14:sparkline>
              <xm:f>'面板-总览'!U28:AG28</xm:f>
              <xm:sqref>AJ28</xm:sqref>
            </x14:sparkline>
            <x14:sparkline>
              <xm:f>'面板-总览'!U29:AG29</xm:f>
              <xm:sqref>AJ29</xm:sqref>
            </x14:sparkline>
            <x14:sparkline>
              <xm:f>'面板-总览'!U30:AG30</xm:f>
              <xm:sqref>AJ30</xm:sqref>
            </x14:sparkline>
            <x14:sparkline>
              <xm:f>'面板-总览'!U31:AG31</xm:f>
              <xm:sqref>AJ31</xm:sqref>
            </x14:sparkline>
            <x14:sparkline>
              <xm:f>'面板-总览'!U32:AG32</xm:f>
              <xm:sqref>AJ32</xm:sqref>
            </x14:sparkline>
            <x14:sparkline>
              <xm:f>'面板-总览'!U33:AG33</xm:f>
              <xm:sqref>AJ33</xm:sqref>
            </x14:sparkline>
            <x14:sparkline>
              <xm:f>'面板-总览'!U34:AG34</xm:f>
              <xm:sqref>AJ34</xm:sqref>
            </x14:sparkline>
            <x14:sparkline>
              <xm:f>'面板-总览'!U35:AG35</xm:f>
              <xm:sqref>AJ35</xm:sqref>
            </x14:sparkline>
            <x14:sparkline>
              <xm:f>'面板-总览'!U36:AG36</xm:f>
              <xm:sqref>AJ36</xm:sqref>
            </x14:sparkline>
            <x14:sparkline>
              <xm:f>'面板-总览'!U37:AG37</xm:f>
              <xm:sqref>AJ37</xm:sqref>
            </x14:sparkline>
            <x14:sparkline>
              <xm:f>'面板-总览'!U38:AG38</xm:f>
              <xm:sqref>AJ38</xm:sqref>
            </x14:sparkline>
          </x14:sparklines>
        </x14:sparklineGroup>
      </x14:sparklineGroup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2060"/>
  </sheetPr>
  <dimension ref="A1:CD90"/>
  <sheetViews>
    <sheetView showGridLines="0" zoomScale="86" zoomScaleNormal="86" workbookViewId="0">
      <pane xSplit="10" topLeftCell="K1" activePane="topRight" state="frozen"/>
      <selection activeCell="H10" sqref="H10"/>
      <selection pane="topRight" activeCell="F67" sqref="F67"/>
    </sheetView>
  </sheetViews>
  <sheetFormatPr defaultColWidth="8.85546875" defaultRowHeight="12.75" x14ac:dyDescent="0.15"/>
  <cols>
    <col min="1" max="1" width="13.42578125" style="282" customWidth="1"/>
    <col min="2" max="8" width="8.85546875" style="282"/>
    <col min="9" max="9" width="14.5703125" style="282" customWidth="1"/>
    <col min="10" max="10" width="18.7109375" style="270" customWidth="1"/>
    <col min="11" max="11" width="4.5703125" style="270" customWidth="1"/>
    <col min="12" max="19" width="9.42578125" style="270" customWidth="1"/>
    <col min="20" max="16384" width="8.85546875" style="270"/>
  </cols>
  <sheetData>
    <row r="1" spans="1:1" s="282" customFormat="1" ht="14.25" x14ac:dyDescent="0.15">
      <c r="A1" s="283"/>
    </row>
    <row r="2" spans="1:1" s="282" customFormat="1" x14ac:dyDescent="0.15"/>
    <row r="3" spans="1:1" s="282" customFormat="1" x14ac:dyDescent="0.15"/>
    <row r="4" spans="1:1" s="282" customFormat="1" x14ac:dyDescent="0.15"/>
    <row r="5" spans="1:1" s="282" customFormat="1" x14ac:dyDescent="0.15"/>
    <row r="6" spans="1:1" s="282" customFormat="1" x14ac:dyDescent="0.15"/>
    <row r="7" spans="1:1" s="282" customFormat="1" x14ac:dyDescent="0.15"/>
    <row r="8" spans="1:1" s="282" customFormat="1" x14ac:dyDescent="0.15"/>
    <row r="9" spans="1:1" s="282" customFormat="1" x14ac:dyDescent="0.15"/>
    <row r="10" spans="1:1" s="282" customFormat="1" x14ac:dyDescent="0.15"/>
    <row r="11" spans="1:1" s="282" customFormat="1" x14ac:dyDescent="0.15"/>
    <row r="12" spans="1:1" s="282" customFormat="1" x14ac:dyDescent="0.15"/>
    <row r="13" spans="1:1" s="282" customFormat="1" x14ac:dyDescent="0.15"/>
    <row r="14" spans="1:1" s="282" customFormat="1" x14ac:dyDescent="0.15"/>
    <row r="15" spans="1:1" s="282" customFormat="1" x14ac:dyDescent="0.15"/>
    <row r="16" spans="1:1" s="282" customFormat="1" x14ac:dyDescent="0.15"/>
    <row r="17" spans="12:82" s="282" customFormat="1" x14ac:dyDescent="0.15"/>
    <row r="18" spans="12:82" s="282" customFormat="1" x14ac:dyDescent="0.15"/>
    <row r="19" spans="12:82" s="282" customFormat="1" x14ac:dyDescent="0.15"/>
    <row r="20" spans="12:82" s="282" customFormat="1" x14ac:dyDescent="0.15"/>
    <row r="21" spans="12:82" s="282" customFormat="1" x14ac:dyDescent="0.15"/>
    <row r="22" spans="12:82" s="282" customFormat="1" x14ac:dyDescent="0.15"/>
    <row r="23" spans="12:82" s="282" customFormat="1" x14ac:dyDescent="0.15"/>
    <row r="24" spans="12:82" s="282" customFormat="1" x14ac:dyDescent="0.15"/>
    <row r="25" spans="12:82" s="282" customFormat="1" x14ac:dyDescent="0.15"/>
    <row r="26" spans="12:82" s="282" customFormat="1" x14ac:dyDescent="0.15"/>
    <row r="27" spans="12:82" s="282" customFormat="1" x14ac:dyDescent="0.15"/>
    <row r="28" spans="12:82" s="282" customFormat="1" x14ac:dyDescent="0.15"/>
    <row r="29" spans="12:82" s="282" customFormat="1" x14ac:dyDescent="0.15"/>
    <row r="30" spans="12:82" s="282" customFormat="1" x14ac:dyDescent="0.15"/>
    <row r="31" spans="12:82" s="282" customFormat="1" x14ac:dyDescent="0.15"/>
    <row r="32" spans="12:82" s="284" customFormat="1" x14ac:dyDescent="0.15">
      <c r="L32" s="384" t="s">
        <v>815</v>
      </c>
      <c r="M32" s="285">
        <v>44865</v>
      </c>
      <c r="N32" s="285">
        <v>44834</v>
      </c>
      <c r="O32" s="285">
        <v>44804</v>
      </c>
      <c r="P32" s="285">
        <v>44773</v>
      </c>
      <c r="Q32" s="285">
        <v>44742</v>
      </c>
      <c r="R32" s="285">
        <v>44712</v>
      </c>
      <c r="S32" s="285">
        <v>44681</v>
      </c>
      <c r="T32" s="285">
        <v>44651</v>
      </c>
      <c r="U32" s="285">
        <v>44620</v>
      </c>
      <c r="V32" s="285">
        <v>44592</v>
      </c>
      <c r="W32" s="285">
        <v>44561</v>
      </c>
      <c r="X32" s="285">
        <v>44530</v>
      </c>
      <c r="Y32" s="285">
        <v>44500</v>
      </c>
      <c r="Z32" s="285">
        <v>44469</v>
      </c>
      <c r="AA32" s="285">
        <v>44439</v>
      </c>
      <c r="AB32" s="285">
        <v>44408</v>
      </c>
      <c r="AC32" s="285">
        <v>44377</v>
      </c>
      <c r="AD32" s="285">
        <v>44347</v>
      </c>
      <c r="AE32" s="285">
        <v>44316</v>
      </c>
      <c r="AF32" s="285">
        <v>44286</v>
      </c>
      <c r="AG32" s="285">
        <v>44255</v>
      </c>
      <c r="AH32" s="285">
        <v>44227</v>
      </c>
      <c r="AI32" s="285">
        <v>44196</v>
      </c>
      <c r="AJ32" s="285">
        <v>44165</v>
      </c>
      <c r="AK32" s="285">
        <v>44135</v>
      </c>
      <c r="AL32" s="285">
        <v>44104</v>
      </c>
      <c r="AM32" s="285">
        <v>44074</v>
      </c>
      <c r="AN32" s="285">
        <v>44043</v>
      </c>
      <c r="AO32" s="285">
        <v>44012</v>
      </c>
      <c r="AP32" s="285">
        <v>43982</v>
      </c>
      <c r="AQ32" s="285">
        <v>43951</v>
      </c>
      <c r="AR32" s="285">
        <v>43921</v>
      </c>
      <c r="AS32" s="285">
        <v>43890</v>
      </c>
      <c r="AT32" s="285">
        <v>43861</v>
      </c>
      <c r="AU32" s="285">
        <v>43830</v>
      </c>
      <c r="AV32" s="285">
        <v>43799</v>
      </c>
      <c r="AW32" s="285">
        <v>43769</v>
      </c>
      <c r="AX32" s="285">
        <v>43738</v>
      </c>
      <c r="AY32" s="285">
        <v>43708</v>
      </c>
      <c r="AZ32" s="285">
        <v>43677</v>
      </c>
      <c r="BA32" s="285">
        <v>43646</v>
      </c>
      <c r="BB32" s="285">
        <v>43616</v>
      </c>
      <c r="BC32" s="285">
        <v>43585</v>
      </c>
      <c r="BD32" s="285">
        <v>43555</v>
      </c>
      <c r="BE32" s="285">
        <v>43524</v>
      </c>
      <c r="BF32" s="285">
        <v>43496</v>
      </c>
      <c r="BG32" s="285">
        <v>43465</v>
      </c>
      <c r="BH32" s="285">
        <v>43434</v>
      </c>
      <c r="BI32" s="285">
        <v>43404</v>
      </c>
      <c r="BJ32" s="285">
        <v>43373</v>
      </c>
      <c r="BK32" s="285">
        <v>43343</v>
      </c>
      <c r="BL32" s="285">
        <v>43312</v>
      </c>
      <c r="BM32" s="285">
        <v>43281</v>
      </c>
      <c r="BN32" s="285">
        <v>43251</v>
      </c>
      <c r="BO32" s="285">
        <v>43220</v>
      </c>
      <c r="BP32" s="285">
        <v>43190</v>
      </c>
      <c r="BQ32" s="285">
        <v>43159</v>
      </c>
      <c r="BR32" s="285">
        <v>43131</v>
      </c>
      <c r="BS32" s="285">
        <v>43100</v>
      </c>
      <c r="BT32" s="285">
        <v>43069</v>
      </c>
      <c r="BU32" s="285">
        <v>43039</v>
      </c>
      <c r="BV32" s="285">
        <v>43008</v>
      </c>
      <c r="BW32" s="285">
        <v>42978</v>
      </c>
      <c r="BX32" s="285">
        <v>42947</v>
      </c>
      <c r="BY32" s="285">
        <v>42916</v>
      </c>
      <c r="BZ32" s="285">
        <v>42886</v>
      </c>
      <c r="CA32" s="285">
        <v>42855</v>
      </c>
      <c r="CB32" s="285">
        <v>42825</v>
      </c>
      <c r="CC32" s="285">
        <v>42794</v>
      </c>
      <c r="CD32" s="285">
        <v>42766</v>
      </c>
    </row>
    <row r="33" spans="10:82" x14ac:dyDescent="0.15">
      <c r="J33" s="286" t="s">
        <v>0</v>
      </c>
      <c r="K33" s="286" t="s">
        <v>816</v>
      </c>
      <c r="L33" s="287">
        <f>(M33-O33)*100</f>
        <v>-5.6131578947368421</v>
      </c>
      <c r="M33" s="288">
        <f t="array" ref="M33">SUMPRODUCT(('面板-分位数'!$A$3:$A$178='面板-景气指数'!$J33)*('面板-分位数'!$E$3:$E$178)*('面板-分位数'!G$3:G$178))</f>
        <v>0.60357894736842099</v>
      </c>
      <c r="N33" s="288">
        <f t="array" ref="N33">SUMPRODUCT(('面板-分位数'!$A$3:$A$178='面板-景气指数'!$J33)*('面板-分位数'!$E$3:$E$178)*('面板-分位数'!H$3:H$178))</f>
        <v>0.60428947368421049</v>
      </c>
      <c r="O33" s="288">
        <f t="array" ref="O33">SUMPRODUCT(('面板-分位数'!$A$3:$A$178='面板-景气指数'!$J33)*('面板-分位数'!$E$3:$E$178)*('面板-分位数'!I$3:I$178))</f>
        <v>0.65971052631578941</v>
      </c>
      <c r="P33" s="288">
        <f t="array" ref="P33">SUMPRODUCT(('面板-分位数'!$A$3:$A$178='面板-景气指数'!$J33)*('面板-分位数'!$E$3:$E$178)*('面板-分位数'!J$3:J$178))</f>
        <v>0.68705263157894736</v>
      </c>
      <c r="Q33" s="288">
        <f t="array" ref="Q33">SUMPRODUCT(('面板-分位数'!$A$3:$A$178='面板-景气指数'!$J33)*('面板-分位数'!$E$3:$E$178)*('面板-分位数'!K$3:K$178))</f>
        <v>0.67594736842105263</v>
      </c>
      <c r="R33" s="288">
        <f t="array" ref="R33">SUMPRODUCT(('面板-分位数'!$A$3:$A$178='面板-景气指数'!$J33)*('面板-分位数'!$E$3:$E$178)*('面板-分位数'!L$3:L$178))</f>
        <v>0.61299999999999999</v>
      </c>
      <c r="S33" s="288">
        <f t="array" ref="S33">SUMPRODUCT(('面板-分位数'!$A$3:$A$178='面板-景气指数'!$J33)*('面板-分位数'!$E$3:$E$178)*('面板-分位数'!M$3:M$178))</f>
        <v>0.70592105263157889</v>
      </c>
      <c r="T33" s="288">
        <f t="array" ref="T33">SUMPRODUCT(('面板-分位数'!$A$3:$A$178='面板-景气指数'!$J33)*('面板-分位数'!$E$3:$E$178)*('面板-分位数'!N$3:N$178))</f>
        <v>0.82213157894736844</v>
      </c>
      <c r="U33" s="288">
        <f t="array" ref="U33">SUMPRODUCT(('面板-分位数'!$A$3:$A$178='面板-景气指数'!$J33)*('面板-分位数'!$E$3:$E$178)*('面板-分位数'!O$3:O$178))</f>
        <v>0.80694736842105264</v>
      </c>
      <c r="V33" s="288">
        <f t="array" ref="V33">SUMPRODUCT(('面板-分位数'!$A$3:$A$178='面板-景气指数'!$J33)*('面板-分位数'!$E$3:$E$178)*('面板-分位数'!P$3:P$178))</f>
        <v>0.76571052631578951</v>
      </c>
      <c r="W33" s="288">
        <f t="array" ref="W33">SUMPRODUCT(('面板-分位数'!$A$3:$A$178='面板-景气指数'!$J33)*('面板-分位数'!$E$3:$E$178)*('面板-分位数'!Q$3:Q$178))</f>
        <v>0.73242105263157897</v>
      </c>
      <c r="X33" s="288">
        <f t="array" ref="X33">SUMPRODUCT(('面板-分位数'!$A$3:$A$178='面板-景气指数'!$J33)*('面板-分位数'!$E$3:$E$178)*('面板-分位数'!R$3:R$178))</f>
        <v>0.73826315789473673</v>
      </c>
      <c r="Y33" s="288">
        <f t="array" ref="Y33">SUMPRODUCT(('面板-分位数'!$A$3:$A$178='面板-景气指数'!$J33)*('面板-分位数'!$E$3:$E$178)*('面板-分位数'!S$3:S$178))</f>
        <v>0.80168421052631578</v>
      </c>
      <c r="Z33" s="288">
        <f t="array" ref="Z33">SUMPRODUCT(('面板-分位数'!$A$3:$A$178='面板-景气指数'!$J33)*('面板-分位数'!$E$3:$E$178)*('面板-分位数'!T$3:T$178))</f>
        <v>0.81757894736842118</v>
      </c>
      <c r="AA33" s="288">
        <f t="array" ref="AA33">SUMPRODUCT(('面板-分位数'!$A$3:$A$178='面板-景气指数'!$J33)*('面板-分位数'!$E$3:$E$178)*('面板-分位数'!U$3:U$178))</f>
        <v>0.781657894736842</v>
      </c>
      <c r="AB33" s="288">
        <f t="array" ref="AB33">SUMPRODUCT(('面板-分位数'!$A$3:$A$178='面板-景气指数'!$J33)*('面板-分位数'!$E$3:$E$178)*('面板-分位数'!V$3:V$178))</f>
        <v>0.78334210526315795</v>
      </c>
      <c r="AC33" s="288">
        <f t="array" ref="AC33">SUMPRODUCT(('面板-分位数'!$A$3:$A$178='面板-景气指数'!$J33)*('面板-分位数'!$E$3:$E$178)*('面板-分位数'!W$3:W$178))</f>
        <v>0.77702631578947368</v>
      </c>
      <c r="AD33" s="288">
        <f t="array" ref="AD33">SUMPRODUCT(('面板-分位数'!$A$3:$A$178='面板-景气指数'!$J33)*('面板-分位数'!$E$3:$E$178)*('面板-分位数'!X$3:X$178))</f>
        <v>0.783657894736842</v>
      </c>
      <c r="AE33" s="288">
        <f t="array" ref="AE33">SUMPRODUCT(('面板-分位数'!$A$3:$A$178='面板-景气指数'!$J33)*('面板-分位数'!$E$3:$E$178)*('面板-分位数'!Y$3:Y$178))</f>
        <v>0.79247368421052633</v>
      </c>
      <c r="AF33" s="288">
        <f t="array" ref="AF33">SUMPRODUCT(('面板-分位数'!$A$3:$A$178='面板-景气指数'!$J33)*('面板-分位数'!$E$3:$E$178)*('面板-分位数'!Z$3:Z$178))</f>
        <v>0.81084210526315792</v>
      </c>
      <c r="AG33" s="288">
        <f t="array" ref="AG33">SUMPRODUCT(('面板-分位数'!$A$3:$A$178='面板-景气指数'!$J33)*('面板-分位数'!$E$3:$E$178)*('面板-分位数'!AA$3:AA$178))</f>
        <v>0.75757894736842102</v>
      </c>
      <c r="AH33" s="288">
        <f t="array" ref="AH33">SUMPRODUCT(('面板-分位数'!$A$3:$A$178='面板-景气指数'!$J33)*('面板-分位数'!$E$3:$E$178)*('面板-分位数'!AB$3:AB$178))</f>
        <v>0.64152631578947361</v>
      </c>
      <c r="AI33" s="288">
        <f t="array" ref="AI33">SUMPRODUCT(('面板-分位数'!$A$3:$A$178='面板-景气指数'!$J33)*('面板-分位数'!$E$3:$E$178)*('面板-分位数'!AC$3:AC$178))</f>
        <v>0.48202631578947364</v>
      </c>
      <c r="AJ33" s="288">
        <f t="array" ref="AJ33">SUMPRODUCT(('面板-分位数'!$A$3:$A$178='面板-景气指数'!$J33)*('面板-分位数'!$E$3:$E$178)*('面板-分位数'!AD$3:AD$178))</f>
        <v>0.48610526315789476</v>
      </c>
      <c r="AK33" s="288">
        <f t="array" ref="AK33">SUMPRODUCT(('面板-分位数'!$A$3:$A$178='面板-景气指数'!$J33)*('面板-分位数'!$E$3:$E$178)*('面板-分位数'!AE$3:AE$178))</f>
        <v>0.4016315789473684</v>
      </c>
      <c r="AL33" s="288">
        <f t="array" ref="AL33">SUMPRODUCT(('面板-分位数'!$A$3:$A$178='面板-景气指数'!$J33)*('面板-分位数'!$E$3:$E$178)*('面板-分位数'!AF$3:AF$178))</f>
        <v>0.30818421052631584</v>
      </c>
      <c r="AM33" s="288">
        <f t="array" ref="AM33">SUMPRODUCT(('面板-分位数'!$A$3:$A$178='面板-景气指数'!$J33)*('面板-分位数'!$E$3:$E$178)*('面板-分位数'!AG$3:AG$178))</f>
        <v>0.22563157894736841</v>
      </c>
      <c r="AN33" s="288">
        <f t="array" ref="AN33">SUMPRODUCT(('面板-分位数'!$A$3:$A$178='面板-景气指数'!$J33)*('面板-分位数'!$E$3:$E$178)*('面板-分位数'!AH$3:AH$178))</f>
        <v>0.18081578947368421</v>
      </c>
      <c r="AO33" s="288">
        <f t="array" ref="AO33">SUMPRODUCT(('面板-分位数'!$A$3:$A$178='面板-景气指数'!$J33)*('面板-分位数'!$E$3:$E$178)*('面板-分位数'!AI$3:AI$178))</f>
        <v>0.11305263157894735</v>
      </c>
      <c r="AP33" s="288">
        <f t="array" ref="AP33">SUMPRODUCT(('面板-分位数'!$A$3:$A$178='面板-景气指数'!$J33)*('面板-分位数'!$E$3:$E$178)*('面板-分位数'!AJ$3:AJ$178))</f>
        <v>0.10663157894736841</v>
      </c>
      <c r="AQ33" s="288">
        <f t="array" ref="AQ33">SUMPRODUCT(('面板-分位数'!$A$3:$A$178='面板-景气指数'!$J33)*('面板-分位数'!$E$3:$E$178)*('面板-分位数'!AK$3:AK$178))</f>
        <v>7.4368421052631584E-2</v>
      </c>
      <c r="AR33" s="288">
        <f t="array" ref="AR33">SUMPRODUCT(('面板-分位数'!$A$3:$A$178='面板-景气指数'!$J33)*('面板-分位数'!$E$3:$E$178)*('面板-分位数'!AL$3:AL$178))</f>
        <v>6.6578947368421057E-2</v>
      </c>
      <c r="AS33" s="288">
        <f t="array" ref="AS33">SUMPRODUCT(('面板-分位数'!$A$3:$A$178='面板-景气指数'!$J33)*('面板-分位数'!$E$3:$E$178)*('面板-分位数'!AM$3:AM$178))</f>
        <v>8.9789473684210516E-2</v>
      </c>
      <c r="AT33" s="288">
        <f t="array" ref="AT33">SUMPRODUCT(('面板-分位数'!$A$3:$A$178='面板-景气指数'!$J33)*('面板-分位数'!$E$3:$E$178)*('面板-分位数'!AN$3:AN$178))</f>
        <v>0.12063157894736842</v>
      </c>
      <c r="AU33" s="288">
        <f t="array" ref="AU33">SUMPRODUCT(('面板-分位数'!$A$3:$A$178='面板-景气指数'!$J33)*('面板-分位数'!$E$3:$E$178)*('面板-分位数'!AO$3:AO$178))</f>
        <v>0.14523684210526316</v>
      </c>
      <c r="AV33" s="288">
        <f t="array" ref="AV33">SUMPRODUCT(('面板-分位数'!$A$3:$A$178='面板-景气指数'!$J33)*('面板-分位数'!$E$3:$E$178)*('面板-分位数'!AP$3:AP$178))</f>
        <v>0.13363157894736841</v>
      </c>
      <c r="AW33" s="288">
        <f t="array" ref="AW33">SUMPRODUCT(('面板-分位数'!$A$3:$A$178='面板-景气指数'!$J33)*('面板-分位数'!$E$3:$E$178)*('面板-分位数'!AQ$3:AQ$178))</f>
        <v>0.16642105263157894</v>
      </c>
      <c r="AX33" s="288">
        <f t="array" ref="AX33">SUMPRODUCT(('面板-分位数'!$A$3:$A$178='面板-景气指数'!$J33)*('面板-分位数'!$E$3:$E$178)*('面板-分位数'!AR$3:AR$178))</f>
        <v>0.20905263157894738</v>
      </c>
      <c r="AY33" s="288">
        <f t="array" ref="AY33">SUMPRODUCT(('面板-分位数'!$A$3:$A$178='面板-景气指数'!$J33)*('面板-分位数'!$E$3:$E$178)*('面板-分位数'!AS$3:AS$178))</f>
        <v>0.18928947368421051</v>
      </c>
      <c r="AZ33" s="288">
        <f t="array" ref="AZ33">SUMPRODUCT(('面板-分位数'!$A$3:$A$178='面板-景气指数'!$J33)*('面板-分位数'!$E$3:$E$178)*('面板-分位数'!AT$3:AT$178))</f>
        <v>0.25807894736842107</v>
      </c>
      <c r="BA33" s="288">
        <f t="array" ref="BA33">SUMPRODUCT(('面板-分位数'!$A$3:$A$178='面板-景气指数'!$J33)*('面板-分位数'!$E$3:$E$178)*('面板-分位数'!AU$3:AU$178))</f>
        <v>0.29621052631578942</v>
      </c>
      <c r="BB33" s="288">
        <f t="array" ref="BB33">SUMPRODUCT(('面板-分位数'!$A$3:$A$178='面板-景气指数'!$J33)*('面板-分位数'!$E$3:$E$178)*('面板-分位数'!AV$3:AV$178))</f>
        <v>0.28131578947368419</v>
      </c>
      <c r="BC33" s="288">
        <f t="array" ref="BC33">SUMPRODUCT(('面板-分位数'!$A$3:$A$178='面板-景气指数'!$J33)*('面板-分位数'!$E$3:$E$178)*('面板-分位数'!AW$3:AW$178))</f>
        <v>0.34452631578947368</v>
      </c>
      <c r="BD33" s="288">
        <f t="array" ref="BD33">SUMPRODUCT(('面板-分位数'!$A$3:$A$178='面板-景气指数'!$J33)*('面板-分位数'!$E$3:$E$178)*('面板-分位数'!AX$3:AX$178))</f>
        <v>0.42226315789473684</v>
      </c>
      <c r="BE33" s="288">
        <f t="array" ref="BE33">SUMPRODUCT(('面板-分位数'!$A$3:$A$178='面板-景气指数'!$J33)*('面板-分位数'!$E$3:$E$178)*('面板-分位数'!AY$3:AY$178))</f>
        <v>0.56013157894736842</v>
      </c>
      <c r="BF33" s="288">
        <f t="array" ref="BF33">SUMPRODUCT(('面板-分位数'!$A$3:$A$178='面板-景气指数'!$J33)*('面板-分位数'!$E$3:$E$178)*('面板-分位数'!AZ$3:AZ$178))</f>
        <v>0.58686842105263159</v>
      </c>
      <c r="BG33" s="288">
        <f t="array" ref="BG33">SUMPRODUCT(('面板-分位数'!$A$3:$A$178='面板-景气指数'!$J33)*('面板-分位数'!$E$3:$E$178)*('面板-分位数'!BA$3:BA$178))</f>
        <v>0.41100000000000003</v>
      </c>
      <c r="BH33" s="288">
        <f t="array" ref="BH33">SUMPRODUCT(('面板-分位数'!$A$3:$A$178='面板-景气指数'!$J33)*('面板-分位数'!$E$3:$E$178)*('面板-分位数'!BB$3:BB$178))</f>
        <v>0.43915789473684208</v>
      </c>
      <c r="BI33" s="288">
        <f t="array" ref="BI33">SUMPRODUCT(('面板-分位数'!$A$3:$A$178='面板-景气指数'!$J33)*('面板-分位数'!$E$3:$E$178)*('面板-分位数'!BC$3:BC$178))</f>
        <v>0.47476315789473678</v>
      </c>
      <c r="BJ33" s="288">
        <f t="array" ref="BJ33">SUMPRODUCT(('面板-分位数'!$A$3:$A$178='面板-景气指数'!$J33)*('面板-分位数'!$E$3:$E$178)*('面板-分位数'!BD$3:BD$178))</f>
        <v>0.42442105263157892</v>
      </c>
      <c r="BK33" s="288">
        <f t="array" ref="BK33">SUMPRODUCT(('面板-分位数'!$A$3:$A$178='面板-景气指数'!$J33)*('面板-分位数'!$E$3:$E$178)*('面板-分位数'!BE$3:BE$178))</f>
        <v>0.41289473684210531</v>
      </c>
      <c r="BL33" s="288">
        <f t="array" ref="BL33">SUMPRODUCT(('面板-分位数'!$A$3:$A$178='面板-景气指数'!$J33)*('面板-分位数'!$E$3:$E$178)*('面板-分位数'!BF$3:BF$178))</f>
        <v>0.46973684210526312</v>
      </c>
      <c r="BM33" s="288">
        <f t="array" ref="BM33">SUMPRODUCT(('面板-分位数'!$A$3:$A$178='面板-景气指数'!$J33)*('面板-分位数'!$E$3:$E$178)*('面板-分位数'!BG$3:BG$178))</f>
        <v>0.59660526315789475</v>
      </c>
      <c r="BN33" s="288">
        <f t="array" ref="BN33">SUMPRODUCT(('面板-分位数'!$A$3:$A$178='面板-景气指数'!$J33)*('面板-分位数'!$E$3:$E$178)*('面板-分位数'!BH$3:BH$178))</f>
        <v>0.69884210526315782</v>
      </c>
      <c r="BO33" s="288">
        <f t="array" ref="BO33">SUMPRODUCT(('面板-分位数'!$A$3:$A$178='面板-景气指数'!$J33)*('面板-分位数'!$E$3:$E$178)*('面板-分位数'!BI$3:BI$178))</f>
        <v>0.68218421052631573</v>
      </c>
      <c r="BP33" s="288">
        <f t="array" ref="BP33">SUMPRODUCT(('面板-分位数'!$A$3:$A$178='面板-景气指数'!$J33)*('面板-分位数'!$E$3:$E$178)*('面板-分位数'!BJ$3:BJ$178))</f>
        <v>0.76473684210526316</v>
      </c>
      <c r="BQ33" s="288">
        <f t="array" ref="BQ33">SUMPRODUCT(('面板-分位数'!$A$3:$A$178='面板-景气指数'!$J33)*('面板-分位数'!$E$3:$E$178)*('面板-分位数'!BK$3:BK$178))</f>
        <v>0.77276315789473671</v>
      </c>
      <c r="BR33" s="288">
        <f t="array" ref="BR33">SUMPRODUCT(('面板-分位数'!$A$3:$A$178='面板-景气指数'!$J33)*('面板-分位数'!$E$3:$E$178)*('面板-分位数'!BL$3:BL$178))</f>
        <v>0.80378947368421039</v>
      </c>
      <c r="BS33" s="288">
        <f t="array" ref="BS33">SUMPRODUCT(('面板-分位数'!$A$3:$A$178='面板-景气指数'!$J33)*('面板-分位数'!$E$3:$E$178)*('面板-分位数'!BM$3:BM$178))</f>
        <v>0.56663157894736838</v>
      </c>
      <c r="BT33" s="288">
        <f t="array" ref="BT33">SUMPRODUCT(('面板-分位数'!$A$3:$A$178='面板-景气指数'!$J33)*('面板-分位数'!$E$3:$E$178)*('面板-分位数'!BN$3:BN$178))</f>
        <v>0.55863157894736837</v>
      </c>
      <c r="BU33" s="288">
        <f t="array" ref="BU33">SUMPRODUCT(('面板-分位数'!$A$3:$A$178='面板-景气指数'!$J33)*('面板-分位数'!$E$3:$E$178)*('面板-分位数'!BO$3:BO$178))</f>
        <v>0.59807894736842093</v>
      </c>
      <c r="BV33" s="288">
        <f t="array" ref="BV33">SUMPRODUCT(('面板-分位数'!$A$3:$A$178='面板-景气指数'!$J33)*('面板-分位数'!$E$3:$E$178)*('面板-分位数'!BP$3:BP$178))</f>
        <v>0.54981578947368415</v>
      </c>
      <c r="BW33" s="288">
        <f t="array" ref="BW33">SUMPRODUCT(('面板-分位数'!$A$3:$A$178='面板-景气指数'!$J33)*('面板-分位数'!$E$3:$E$178)*('面板-分位数'!BQ$3:BQ$178))</f>
        <v>0.46739473684210525</v>
      </c>
      <c r="BX33" s="288">
        <f t="array" ref="BX33">SUMPRODUCT(('面板-分位数'!$A$3:$A$178='面板-景气指数'!$J33)*('面板-分位数'!$E$3:$E$178)*('面板-分位数'!BR$3:BR$178))</f>
        <v>0.35981578947368414</v>
      </c>
      <c r="BY33" s="288">
        <f t="array" ref="BY33">SUMPRODUCT(('面板-分位数'!$A$3:$A$178='面板-景气指数'!$J33)*('面板-分位数'!$E$3:$E$178)*('面板-分位数'!BS$3:BS$178))</f>
        <v>0.35578947368421049</v>
      </c>
      <c r="BZ33" s="288">
        <f t="array" ref="BZ33">SUMPRODUCT(('面板-分位数'!$A$3:$A$178='面板-景气指数'!$J33)*('面板-分位数'!$E$3:$E$178)*('面板-分位数'!BT$3:BT$178))</f>
        <v>0.36694736842105258</v>
      </c>
      <c r="CA33" s="288">
        <f t="array" ref="CA33">SUMPRODUCT(('面板-分位数'!$A$3:$A$178='面板-景气指数'!$J33)*('面板-分位数'!$E$3:$E$178)*('面板-分位数'!BU$3:BU$178))</f>
        <v>0.39505263157894732</v>
      </c>
      <c r="CB33" s="288">
        <f t="array" ref="CB33">SUMPRODUCT(('面板-分位数'!$A$3:$A$178='面板-景气指数'!$J33)*('面板-分位数'!$E$3:$E$178)*('面板-分位数'!BV$3:BV$178))</f>
        <v>0.42721052631578948</v>
      </c>
      <c r="CC33" s="288">
        <f t="array" ref="CC33">SUMPRODUCT(('面板-分位数'!$A$3:$A$178='面板-景气指数'!$J33)*('面板-分位数'!$E$3:$E$178)*('面板-分位数'!BW$3:BW$178))</f>
        <v>0.29328947368421054</v>
      </c>
      <c r="CD33" s="288">
        <f t="array" ref="CD33">SUMPRODUCT(('面板-分位数'!$A$3:$A$178='面板-景气指数'!$J33)*('面板-分位数'!$E$3:$E$178)*('面板-分位数'!BX$3:BX$178))</f>
        <v>0.25781578947368422</v>
      </c>
    </row>
    <row r="34" spans="10:82" x14ac:dyDescent="0.15">
      <c r="J34" s="286" t="s">
        <v>788</v>
      </c>
      <c r="K34" s="286" t="s">
        <v>817</v>
      </c>
      <c r="L34" s="287">
        <f t="shared" ref="L34:L46" si="0">(M34-O34)*100</f>
        <v>-0.37499999999999201</v>
      </c>
      <c r="M34" s="288">
        <f t="array" ref="M34">SUMPRODUCT(('面板-分位数'!$A$3:$A$178='面板-景气指数'!$J34)*('面板-分位数'!$E$3:$E$178)*('面板-分位数'!G$3:G$178))</f>
        <v>0.36450000000000005</v>
      </c>
      <c r="N34" s="288">
        <f t="array" ref="N34">SUMPRODUCT(('面板-分位数'!$A$3:$A$178='面板-景气指数'!$J34)*('面板-分位数'!$E$3:$E$178)*('面板-分位数'!H$3:H$178))</f>
        <v>0.36575000000000002</v>
      </c>
      <c r="O34" s="288">
        <f t="array" ref="O34">SUMPRODUCT(('面板-分位数'!$A$3:$A$178='面板-景气指数'!$J34)*('面板-分位数'!$E$3:$E$178)*('面板-分位数'!I$3:I$178))</f>
        <v>0.36824999999999997</v>
      </c>
      <c r="P34" s="288">
        <f t="array" ref="P34">SUMPRODUCT(('面板-分位数'!$A$3:$A$178='面板-景气指数'!$J34)*('面板-分位数'!$E$3:$E$178)*('面板-分位数'!J$3:J$178))</f>
        <v>0.42274999999999996</v>
      </c>
      <c r="Q34" s="288">
        <f t="array" ref="Q34">SUMPRODUCT(('面板-分位数'!$A$3:$A$178='面板-景气指数'!$J34)*('面板-分位数'!$E$3:$E$178)*('面板-分位数'!K$3:K$178))</f>
        <v>0.34599999999999997</v>
      </c>
      <c r="R34" s="288">
        <f t="array" ref="R34">SUMPRODUCT(('面板-分位数'!$A$3:$A$178='面板-景气指数'!$J34)*('面板-分位数'!$E$3:$E$178)*('面板-分位数'!L$3:L$178))</f>
        <v>0.19950000000000001</v>
      </c>
      <c r="S34" s="288">
        <f t="array" ref="S34">SUMPRODUCT(('面板-分位数'!$A$3:$A$178='面板-景气指数'!$J34)*('面板-分位数'!$E$3:$E$178)*('面板-分位数'!M$3:M$178))</f>
        <v>0.36208333333333331</v>
      </c>
      <c r="T34" s="288">
        <f t="array" ref="T34">SUMPRODUCT(('面板-分位数'!$A$3:$A$178='面板-景气指数'!$J34)*('面板-分位数'!$E$3:$E$178)*('面板-分位数'!N$3:N$178))</f>
        <v>0.58466666666666667</v>
      </c>
      <c r="U34" s="288">
        <f t="array" ref="U34">SUMPRODUCT(('面板-分位数'!$A$3:$A$178='面板-景气指数'!$J34)*('面板-分位数'!$E$3:$E$178)*('面板-分位数'!O$3:O$178))</f>
        <v>0.64966666666666661</v>
      </c>
      <c r="V34" s="288">
        <f t="array" ref="V34">SUMPRODUCT(('面板-分位数'!$A$3:$A$178='面板-景气指数'!$J34)*('面板-分位数'!$E$3:$E$178)*('面板-分位数'!P$3:P$178))</f>
        <v>0.50824999999999998</v>
      </c>
      <c r="W34" s="288">
        <f t="array" ref="W34">SUMPRODUCT(('面板-分位数'!$A$3:$A$178='面板-景气指数'!$J34)*('面板-分位数'!$E$3:$E$178)*('面板-分位数'!Q$3:Q$178))</f>
        <v>0.51424999999999998</v>
      </c>
      <c r="X34" s="288">
        <f t="array" ref="X34">SUMPRODUCT(('面板-分位数'!$A$3:$A$178='面板-景气指数'!$J34)*('面板-分位数'!$E$3:$E$178)*('面板-分位数'!R$3:R$178))</f>
        <v>0.49891666666666667</v>
      </c>
      <c r="Y34" s="288">
        <f t="array" ref="Y34">SUMPRODUCT(('面板-分位数'!$A$3:$A$178='面板-景气指数'!$J34)*('面板-分位数'!$E$3:$E$178)*('面板-分位数'!S$3:S$178))</f>
        <v>0.51808333333333334</v>
      </c>
      <c r="Z34" s="288">
        <f t="array" ref="Z34">SUMPRODUCT(('面板-分位数'!$A$3:$A$178='面板-景气指数'!$J34)*('面板-分位数'!$E$3:$E$178)*('面板-分位数'!T$3:T$178))</f>
        <v>0.6895</v>
      </c>
      <c r="AA34" s="288">
        <f t="array" ref="AA34">SUMPRODUCT(('面板-分位数'!$A$3:$A$178='面板-景气指数'!$J34)*('面板-分位数'!$E$3:$E$178)*('面板-分位数'!U$3:U$178))</f>
        <v>0.69100000000000006</v>
      </c>
      <c r="AB34" s="288">
        <f t="array" ref="AB34">SUMPRODUCT(('面板-分位数'!$A$3:$A$178='面板-景气指数'!$J34)*('面板-分位数'!$E$3:$E$178)*('面板-分位数'!V$3:V$178))</f>
        <v>0.7160833333333334</v>
      </c>
      <c r="AC34" s="288">
        <f t="array" ref="AC34">SUMPRODUCT(('面板-分位数'!$A$3:$A$178='面板-景气指数'!$J34)*('面板-分位数'!$E$3:$E$178)*('面板-分位数'!W$3:W$178))</f>
        <v>0.78283333333333327</v>
      </c>
      <c r="AD34" s="288">
        <f t="array" ref="AD34">SUMPRODUCT(('面板-分位数'!$A$3:$A$178='面板-景气指数'!$J34)*('面板-分位数'!$E$3:$E$178)*('面板-分位数'!X$3:X$178))</f>
        <v>0.79366666666666663</v>
      </c>
      <c r="AE34" s="288">
        <f t="array" ref="AE34">SUMPRODUCT(('面板-分位数'!$A$3:$A$178='面板-景气指数'!$J34)*('面板-分位数'!$E$3:$E$178)*('面板-分位数'!Y$3:Y$178))</f>
        <v>0.89858333333333329</v>
      </c>
      <c r="AF34" s="288">
        <f t="array" ref="AF34">SUMPRODUCT(('面板-分位数'!$A$3:$A$178='面板-景气指数'!$J34)*('面板-分位数'!$E$3:$E$178)*('面板-分位数'!Z$3:Z$178))</f>
        <v>0.96049999999999991</v>
      </c>
      <c r="AG34" s="288">
        <f t="array" ref="AG34">SUMPRODUCT(('面板-分位数'!$A$3:$A$178='面板-景气指数'!$J34)*('面板-分位数'!$E$3:$E$178)*('面板-分位数'!AA$3:AA$178))</f>
        <v>0.8567499999999999</v>
      </c>
      <c r="AH34" s="288">
        <f t="array" ref="AH34">SUMPRODUCT(('面板-分位数'!$A$3:$A$178='面板-景气指数'!$J34)*('面板-分位数'!$E$3:$E$178)*('面板-分位数'!AB$3:AB$178))</f>
        <v>0.63824999999999998</v>
      </c>
      <c r="AI34" s="288">
        <f t="array" ref="AI34">SUMPRODUCT(('面板-分位数'!$A$3:$A$178='面板-景气指数'!$J34)*('面板-分位数'!$E$3:$E$178)*('面板-分位数'!AC$3:AC$178))</f>
        <v>0.57358333333333333</v>
      </c>
      <c r="AJ34" s="288">
        <f t="array" ref="AJ34">SUMPRODUCT(('面板-分位数'!$A$3:$A$178='面板-景气指数'!$J34)*('面板-分位数'!$E$3:$E$178)*('面板-分位数'!AD$3:AD$178))</f>
        <v>0.58091666666666664</v>
      </c>
      <c r="AK34" s="288">
        <f t="array" ref="AK34">SUMPRODUCT(('面板-分位数'!$A$3:$A$178='面板-景气指数'!$J34)*('面板-分位数'!$E$3:$E$178)*('面板-分位数'!AE$3:AE$178))</f>
        <v>0.58558333333333334</v>
      </c>
      <c r="AL34" s="288">
        <f t="array" ref="AL34">SUMPRODUCT(('面板-分位数'!$A$3:$A$178='面板-景气指数'!$J34)*('面板-分位数'!$E$3:$E$178)*('面板-分位数'!AF$3:AF$178))</f>
        <v>0.56391666666666662</v>
      </c>
      <c r="AM34" s="288">
        <f t="array" ref="AM34">SUMPRODUCT(('面板-分位数'!$A$3:$A$178='面板-景气指数'!$J34)*('面板-分位数'!$E$3:$E$178)*('面板-分位数'!AG$3:AG$178))</f>
        <v>0.49474999999999997</v>
      </c>
      <c r="AN34" s="288">
        <f t="array" ref="AN34">SUMPRODUCT(('面板-分位数'!$A$3:$A$178='面板-景气指数'!$J34)*('面板-分位数'!$E$3:$E$178)*('面板-分位数'!AH$3:AH$178))</f>
        <v>0.45433333333333337</v>
      </c>
      <c r="AO34" s="288">
        <f t="array" ref="AO34">SUMPRODUCT(('面板-分位数'!$A$3:$A$178='面板-景气指数'!$J34)*('面板-分位数'!$E$3:$E$178)*('面板-分位数'!AI$3:AI$178))</f>
        <v>0.46658333333333329</v>
      </c>
      <c r="AP34" s="288">
        <f t="array" ref="AP34">SUMPRODUCT(('面板-分位数'!$A$3:$A$178='面板-景气指数'!$J34)*('面板-分位数'!$E$3:$E$178)*('面板-分位数'!AJ$3:AJ$178))</f>
        <v>0.45766666666666661</v>
      </c>
      <c r="AQ34" s="288">
        <f t="array" ref="AQ34">SUMPRODUCT(('面板-分位数'!$A$3:$A$178='面板-景气指数'!$J34)*('面板-分位数'!$E$3:$E$178)*('面板-分位数'!AK$3:AK$178))</f>
        <v>0.32258333333333333</v>
      </c>
      <c r="AR34" s="288">
        <f t="array" ref="AR34">SUMPRODUCT(('面板-分位数'!$A$3:$A$178='面板-景气指数'!$J34)*('面板-分位数'!$E$3:$E$178)*('面板-分位数'!AL$3:AL$178))</f>
        <v>0.16691666666666666</v>
      </c>
      <c r="AS34" s="288">
        <f t="array" ref="AS34">SUMPRODUCT(('面板-分位数'!$A$3:$A$178='面板-景气指数'!$J34)*('面板-分位数'!$E$3:$E$178)*('面板-分位数'!AM$3:AM$178))</f>
        <v>5.6083333333333325E-2</v>
      </c>
      <c r="AT34" s="288">
        <f t="array" ref="AT34">SUMPRODUCT(('面板-分位数'!$A$3:$A$178='面板-景气指数'!$J34)*('面板-分位数'!$E$3:$E$178)*('面板-分位数'!AN$3:AN$178))</f>
        <v>0.30366666666666664</v>
      </c>
      <c r="AU34" s="288">
        <f t="array" ref="AU34">SUMPRODUCT(('面板-分位数'!$A$3:$A$178='面板-景气指数'!$J34)*('面板-分位数'!$E$3:$E$178)*('面板-分位数'!AO$3:AO$178))</f>
        <v>0.34533333333333333</v>
      </c>
      <c r="AV34" s="288">
        <f t="array" ref="AV34">SUMPRODUCT(('面板-分位数'!$A$3:$A$178='面板-景气指数'!$J34)*('面板-分位数'!$E$3:$E$178)*('面板-分位数'!AP$3:AP$178))</f>
        <v>0.33741666666666664</v>
      </c>
      <c r="AW34" s="288">
        <f t="array" ref="AW34">SUMPRODUCT(('面板-分位数'!$A$3:$A$178='面板-景气指数'!$J34)*('面板-分位数'!$E$3:$E$178)*('面板-分位数'!AQ$3:AQ$178))</f>
        <v>0.29316666666666669</v>
      </c>
      <c r="AX34" s="288">
        <f t="array" ref="AX34">SUMPRODUCT(('面板-分位数'!$A$3:$A$178='面板-景气指数'!$J34)*('面板-分位数'!$E$3:$E$178)*('面板-分位数'!AR$3:AR$178))</f>
        <v>0.20583333333333334</v>
      </c>
      <c r="AY34" s="288">
        <f t="array" ref="AY34">SUMPRODUCT(('面板-分位数'!$A$3:$A$178='面板-景气指数'!$J34)*('面板-分位数'!$E$3:$E$178)*('面板-分位数'!AS$3:AS$178))</f>
        <v>0.20599999999999999</v>
      </c>
      <c r="AZ34" s="288">
        <f t="array" ref="AZ34">SUMPRODUCT(('面板-分位数'!$A$3:$A$178='面板-景气指数'!$J34)*('面板-分位数'!$E$3:$E$178)*('面板-分位数'!AT$3:AT$178))</f>
        <v>0.2949166666666666</v>
      </c>
      <c r="BA34" s="288">
        <f t="array" ref="BA34">SUMPRODUCT(('面板-分位数'!$A$3:$A$178='面板-景气指数'!$J34)*('面板-分位数'!$E$3:$E$178)*('面板-分位数'!AU$3:AU$178))</f>
        <v>0.2533333333333333</v>
      </c>
      <c r="BB34" s="288">
        <f t="array" ref="BB34">SUMPRODUCT(('面板-分位数'!$A$3:$A$178='面板-景气指数'!$J34)*('面板-分位数'!$E$3:$E$178)*('面板-分位数'!AV$3:AV$178))</f>
        <v>0.27991666666666665</v>
      </c>
      <c r="BC34" s="288">
        <f t="array" ref="BC34">SUMPRODUCT(('面板-分位数'!$A$3:$A$178='面板-景气指数'!$J34)*('面板-分位数'!$E$3:$E$178)*('面板-分位数'!AW$3:AW$178))</f>
        <v>0.23708333333333331</v>
      </c>
      <c r="BD34" s="288">
        <f t="array" ref="BD34">SUMPRODUCT(('面板-分位数'!$A$3:$A$178='面板-景气指数'!$J34)*('面板-分位数'!$E$3:$E$178)*('面板-分位数'!AX$3:AX$178))</f>
        <v>0.22474999999999998</v>
      </c>
      <c r="BE34" s="288">
        <f t="array" ref="BE34">SUMPRODUCT(('面板-分位数'!$A$3:$A$178='面板-景气指数'!$J34)*('面板-分位数'!$E$3:$E$178)*('面板-分位数'!AY$3:AY$178))</f>
        <v>0.2553333333333333</v>
      </c>
      <c r="BF34" s="288">
        <f t="array" ref="BF34">SUMPRODUCT(('面板-分位数'!$A$3:$A$178='面板-景气指数'!$J34)*('面板-分位数'!$E$3:$E$178)*('面板-分位数'!AZ$3:AZ$178))</f>
        <v>0.29091666666666671</v>
      </c>
      <c r="BG34" s="288">
        <f t="array" ref="BG34">SUMPRODUCT(('面板-分位数'!$A$3:$A$178='面板-景气指数'!$J34)*('面板-分位数'!$E$3:$E$178)*('面板-分位数'!BA$3:BA$178))</f>
        <v>0.29449999999999998</v>
      </c>
      <c r="BH34" s="288">
        <f t="array" ref="BH34">SUMPRODUCT(('面板-分位数'!$A$3:$A$178='面板-景气指数'!$J34)*('面板-分位数'!$E$3:$E$178)*('面板-分位数'!BB$3:BB$178))</f>
        <v>0.3465833333333333</v>
      </c>
      <c r="BI34" s="288">
        <f t="array" ref="BI34">SUMPRODUCT(('面板-分位数'!$A$3:$A$178='面板-景气指数'!$J34)*('面板-分位数'!$E$3:$E$178)*('面板-分位数'!BC$3:BC$178))</f>
        <v>0.29749999999999999</v>
      </c>
      <c r="BJ34" s="288">
        <f t="array" ref="BJ34">SUMPRODUCT(('面板-分位数'!$A$3:$A$178='面板-景气指数'!$J34)*('面板-分位数'!$E$3:$E$178)*('面板-分位数'!BD$3:BD$178))</f>
        <v>0.36641666666666661</v>
      </c>
      <c r="BK34" s="288">
        <f t="array" ref="BK34">SUMPRODUCT(('面板-分位数'!$A$3:$A$178='面板-景气指数'!$J34)*('面板-分位数'!$E$3:$E$178)*('面板-分位数'!BE$3:BE$178))</f>
        <v>0.43724999999999997</v>
      </c>
      <c r="BL34" s="288">
        <f t="array" ref="BL34">SUMPRODUCT(('面板-分位数'!$A$3:$A$178='面板-景气指数'!$J34)*('面板-分位数'!$E$3:$E$178)*('面板-分位数'!BF$3:BF$178))</f>
        <v>0.42008333333333336</v>
      </c>
      <c r="BM34" s="288">
        <f t="array" ref="BM34">SUMPRODUCT(('面板-分位数'!$A$3:$A$178='面板-景气指数'!$J34)*('面板-分位数'!$E$3:$E$178)*('面板-分位数'!BG$3:BG$178))</f>
        <v>0.48366666666666669</v>
      </c>
      <c r="BN34" s="288">
        <f t="array" ref="BN34">SUMPRODUCT(('面板-分位数'!$A$3:$A$178='面板-景气指数'!$J34)*('面板-分位数'!$E$3:$E$178)*('面板-分位数'!BH$3:BH$178))</f>
        <v>0.5930833333333333</v>
      </c>
      <c r="BO34" s="288">
        <f t="array" ref="BO34">SUMPRODUCT(('面板-分位数'!$A$3:$A$178='面板-景气指数'!$J34)*('面板-分位数'!$E$3:$E$178)*('面板-分位数'!BI$3:BI$178))</f>
        <v>0.58891666666666664</v>
      </c>
      <c r="BP34" s="288">
        <f t="array" ref="BP34">SUMPRODUCT(('面板-分位数'!$A$3:$A$178='面板-景气指数'!$J34)*('面板-分位数'!$E$3:$E$178)*('面板-分位数'!BJ$3:BJ$178))</f>
        <v>0.5618333333333333</v>
      </c>
      <c r="BQ34" s="288">
        <f t="array" ref="BQ34">SUMPRODUCT(('面板-分位数'!$A$3:$A$178='面板-景气指数'!$J34)*('面板-分位数'!$E$3:$E$178)*('面板-分位数'!BK$3:BK$178))</f>
        <v>0.55625000000000002</v>
      </c>
      <c r="BR34" s="288">
        <f t="array" ref="BR34">SUMPRODUCT(('面板-分位数'!$A$3:$A$178='面板-景气指数'!$J34)*('面板-分位数'!$E$3:$E$178)*('面板-分位数'!BL$3:BL$178))</f>
        <v>0.65100000000000002</v>
      </c>
      <c r="BS34" s="288">
        <f t="array" ref="BS34">SUMPRODUCT(('面板-分位数'!$A$3:$A$178='面板-景气指数'!$J34)*('面板-分位数'!$E$3:$E$178)*('面板-分位数'!BM$3:BM$178))</f>
        <v>0.66433333333333333</v>
      </c>
      <c r="BT34" s="288">
        <f t="array" ref="BT34">SUMPRODUCT(('面板-分位数'!$A$3:$A$178='面板-景气指数'!$J34)*('面板-分位数'!$E$3:$E$178)*('面板-分位数'!BN$3:BN$178))</f>
        <v>0.72166666666666668</v>
      </c>
      <c r="BU34" s="288">
        <f t="array" ref="BU34">SUMPRODUCT(('面板-分位数'!$A$3:$A$178='面板-景气指数'!$J34)*('面板-分位数'!$E$3:$E$178)*('面板-分位数'!BO$3:BO$178))</f>
        <v>0.77800000000000002</v>
      </c>
      <c r="BV34" s="288">
        <f t="array" ref="BV34">SUMPRODUCT(('面板-分位数'!$A$3:$A$178='面板-景气指数'!$J34)*('面板-分位数'!$E$3:$E$178)*('面板-分位数'!BP$3:BP$178))</f>
        <v>0.7729166666666667</v>
      </c>
      <c r="BW34" s="288">
        <f t="array" ref="BW34">SUMPRODUCT(('面板-分位数'!$A$3:$A$178='面板-景气指数'!$J34)*('面板-分位数'!$E$3:$E$178)*('面板-分位数'!BQ$3:BQ$178))</f>
        <v>0.75108333333333333</v>
      </c>
      <c r="BX34" s="288">
        <f t="array" ref="BX34">SUMPRODUCT(('面板-分位数'!$A$3:$A$178='面板-景气指数'!$J34)*('面板-分位数'!$E$3:$E$178)*('面板-分位数'!BR$3:BR$178))</f>
        <v>0.73516666666666663</v>
      </c>
      <c r="BY34" s="288">
        <f t="array" ref="BY34">SUMPRODUCT(('面板-分位数'!$A$3:$A$178='面板-景气指数'!$J34)*('面板-分位数'!$E$3:$E$178)*('面板-分位数'!BS$3:BS$178))</f>
        <v>0.67158333333333331</v>
      </c>
      <c r="BZ34" s="288">
        <f t="array" ref="BZ34">SUMPRODUCT(('面板-分位数'!$A$3:$A$178='面板-景气指数'!$J34)*('面板-分位数'!$E$3:$E$178)*('面板-分位数'!BT$3:BT$178))</f>
        <v>0.64966666666666661</v>
      </c>
      <c r="CA34" s="288">
        <f t="array" ref="CA34">SUMPRODUCT(('面板-分位数'!$A$3:$A$178='面板-景气指数'!$J34)*('面板-分位数'!$E$3:$E$178)*('面板-分位数'!BU$3:BU$178))</f>
        <v>0.6888333333333333</v>
      </c>
      <c r="CB34" s="288">
        <f t="array" ref="CB34">SUMPRODUCT(('面板-分位数'!$A$3:$A$178='面板-景气指数'!$J34)*('面板-分位数'!$E$3:$E$178)*('面板-分位数'!BV$3:BV$178))</f>
        <v>0.64633333333333332</v>
      </c>
      <c r="CC34" s="288">
        <f t="array" ref="CC34">SUMPRODUCT(('面板-分位数'!$A$3:$A$178='面板-景气指数'!$J34)*('面板-分位数'!$E$3:$E$178)*('面板-分位数'!BW$3:BW$178))</f>
        <v>0.51916666666666667</v>
      </c>
      <c r="CD34" s="288">
        <f t="array" ref="CD34">SUMPRODUCT(('面板-分位数'!$A$3:$A$178='面板-景气指数'!$J34)*('面板-分位数'!$E$3:$E$178)*('面板-分位数'!BX$3:BX$178))</f>
        <v>0.45833333333333331</v>
      </c>
    </row>
    <row r="35" spans="10:82" x14ac:dyDescent="0.15">
      <c r="J35" s="286" t="s">
        <v>789</v>
      </c>
      <c r="K35" s="286" t="s">
        <v>817</v>
      </c>
      <c r="L35" s="287">
        <f t="shared" si="0"/>
        <v>4.6916666666666664</v>
      </c>
      <c r="M35" s="288">
        <f t="array" ref="M35">SUMPRODUCT(('面板-分位数'!$A$3:$A$178='面板-景气指数'!$J35)*('面板-分位数'!$E$3:$E$178)*('面板-分位数'!G$3:G$178))</f>
        <v>0.43658333333333332</v>
      </c>
      <c r="N35" s="288">
        <f t="array" ref="N35">SUMPRODUCT(('面板-分位数'!$A$3:$A$178='面板-景气指数'!$J35)*('面板-分位数'!$E$3:$E$178)*('面板-分位数'!H$3:H$178))</f>
        <v>0.43658333333333332</v>
      </c>
      <c r="O35" s="288">
        <f t="array" ref="O35">SUMPRODUCT(('面板-分位数'!$A$3:$A$178='面板-景气指数'!$J35)*('面板-分位数'!$E$3:$E$178)*('面板-分位数'!I$3:I$178))</f>
        <v>0.38966666666666666</v>
      </c>
      <c r="P35" s="288">
        <f t="array" ref="P35">SUMPRODUCT(('面板-分位数'!$A$3:$A$178='面板-景气指数'!$J35)*('面板-分位数'!$E$3:$E$178)*('面板-分位数'!J$3:J$178))</f>
        <v>0.32616666666666666</v>
      </c>
      <c r="Q35" s="288">
        <f t="array" ref="Q35">SUMPRODUCT(('面板-分位数'!$A$3:$A$178='面板-景气指数'!$J35)*('面板-分位数'!$E$3:$E$178)*('面板-分位数'!K$3:K$178))</f>
        <v>0.47116666666666662</v>
      </c>
      <c r="R35" s="288">
        <f t="array" ref="R35">SUMPRODUCT(('面板-分位数'!$A$3:$A$178='面板-景气指数'!$J35)*('面板-分位数'!$E$3:$E$178)*('面板-分位数'!L$3:L$178))</f>
        <v>0.44725000000000004</v>
      </c>
      <c r="S35" s="288">
        <f t="array" ref="S35">SUMPRODUCT(('面板-分位数'!$A$3:$A$178='面板-景气指数'!$J35)*('面板-分位数'!$E$3:$E$178)*('面板-分位数'!M$3:M$178))</f>
        <v>0.43100000000000005</v>
      </c>
      <c r="T35" s="288">
        <f t="array" ref="T35">SUMPRODUCT(('面板-分位数'!$A$3:$A$178='面板-景气指数'!$J35)*('面板-分位数'!$E$3:$E$178)*('面板-分位数'!N$3:N$178))</f>
        <v>0.60166666666666657</v>
      </c>
      <c r="U35" s="288">
        <f t="array" ref="U35">SUMPRODUCT(('面板-分位数'!$A$3:$A$178='面板-景气指数'!$J35)*('面板-分位数'!$E$3:$E$178)*('面板-分位数'!O$3:O$178))</f>
        <v>0.74124999999999996</v>
      </c>
      <c r="V35" s="288">
        <f t="array" ref="V35">SUMPRODUCT(('面板-分位数'!$A$3:$A$178='面板-景气指数'!$J35)*('面板-分位数'!$E$3:$E$178)*('面板-分位数'!P$3:P$178))</f>
        <v>0.60050000000000003</v>
      </c>
      <c r="W35" s="288">
        <f t="array" ref="W35">SUMPRODUCT(('面板-分位数'!$A$3:$A$178='面板-景气指数'!$J35)*('面板-分位数'!$E$3:$E$178)*('面板-分位数'!Q$3:Q$178))</f>
        <v>0.52633333333333332</v>
      </c>
      <c r="X35" s="288">
        <f t="array" ref="X35">SUMPRODUCT(('面板-分位数'!$A$3:$A$178='面板-景气指数'!$J35)*('面板-分位数'!$E$3:$E$178)*('面板-分位数'!R$3:R$178))</f>
        <v>0.60016666666666663</v>
      </c>
      <c r="Y35" s="288">
        <f t="array" ref="Y35">SUMPRODUCT(('面板-分位数'!$A$3:$A$178='面板-景气指数'!$J35)*('面板-分位数'!$E$3:$E$178)*('面板-分位数'!S$3:S$178))</f>
        <v>0.69716666666666671</v>
      </c>
      <c r="Z35" s="288">
        <f t="array" ref="Z35">SUMPRODUCT(('面板-分位数'!$A$3:$A$178='面板-景气指数'!$J35)*('面板-分位数'!$E$3:$E$178)*('面板-分位数'!T$3:T$178))</f>
        <v>0.71733333333333338</v>
      </c>
      <c r="AA35" s="288">
        <f t="array" ref="AA35">SUMPRODUCT(('面板-分位数'!$A$3:$A$178='面板-景气指数'!$J35)*('面板-分位数'!$E$3:$E$178)*('面板-分位数'!U$3:U$178))</f>
        <v>0.74633333333333329</v>
      </c>
      <c r="AB35" s="288">
        <f t="array" ref="AB35">SUMPRODUCT(('面板-分位数'!$A$3:$A$178='面板-景气指数'!$J35)*('面板-分位数'!$E$3:$E$178)*('面板-分位数'!V$3:V$178))</f>
        <v>0.75</v>
      </c>
      <c r="AC35" s="288">
        <f t="array" ref="AC35">SUMPRODUCT(('面板-分位数'!$A$3:$A$178='面板-景气指数'!$J35)*('面板-分位数'!$E$3:$E$178)*('面板-分位数'!W$3:W$178))</f>
        <v>0.83158333333333334</v>
      </c>
      <c r="AD35" s="288">
        <f t="array" ref="AD35">SUMPRODUCT(('面板-分位数'!$A$3:$A$178='面板-景气指数'!$J35)*('面板-分位数'!$E$3:$E$178)*('面板-分位数'!X$3:X$178))</f>
        <v>0.91816666666666658</v>
      </c>
      <c r="AE35" s="288">
        <f t="array" ref="AE35">SUMPRODUCT(('面板-分位数'!$A$3:$A$178='面板-景气指数'!$J35)*('面板-分位数'!$E$3:$E$178)*('面板-分位数'!Y$3:Y$178))</f>
        <v>0.93858333333333333</v>
      </c>
      <c r="AF35" s="288">
        <f t="array" ref="AF35">SUMPRODUCT(('面板-分位数'!$A$3:$A$178='面板-景气指数'!$J35)*('面板-分位数'!$E$3:$E$178)*('面板-分位数'!Z$3:Z$178))</f>
        <v>0.67974999999999997</v>
      </c>
      <c r="AG35" s="288">
        <f t="array" ref="AG35">SUMPRODUCT(('面板-分位数'!$A$3:$A$178='面板-景气指数'!$J35)*('面板-分位数'!$E$3:$E$178)*('面板-分位数'!AA$3:AA$178))</f>
        <v>0.65633333333333321</v>
      </c>
      <c r="AH35" s="288">
        <f t="array" ref="AH35">SUMPRODUCT(('面板-分位数'!$A$3:$A$178='面板-景气指数'!$J35)*('面板-分位数'!$E$3:$E$178)*('面板-分位数'!AB$3:AB$178))</f>
        <v>0.62691666666666657</v>
      </c>
      <c r="AI35" s="288">
        <f t="array" ref="AI35">SUMPRODUCT(('面板-分位数'!$A$3:$A$178='面板-景气指数'!$J35)*('面板-分位数'!$E$3:$E$178)*('面板-分位数'!AC$3:AC$178))</f>
        <v>0.5850833333333334</v>
      </c>
      <c r="AJ35" s="288">
        <f t="array" ref="AJ35">SUMPRODUCT(('面板-分位数'!$A$3:$A$178='面板-景气指数'!$J35)*('面板-分位数'!$E$3:$E$178)*('面板-分位数'!AD$3:AD$178))</f>
        <v>0.50558333333333327</v>
      </c>
      <c r="AK35" s="288">
        <f t="array" ref="AK35">SUMPRODUCT(('面板-分位数'!$A$3:$A$178='面板-景气指数'!$J35)*('面板-分位数'!$E$3:$E$178)*('面板-分位数'!AE$3:AE$178))</f>
        <v>0.40425</v>
      </c>
      <c r="AL35" s="288">
        <f t="array" ref="AL35">SUMPRODUCT(('面板-分位数'!$A$3:$A$178='面板-景气指数'!$J35)*('面板-分位数'!$E$3:$E$178)*('面板-分位数'!AF$3:AF$178))</f>
        <v>0.40708333333333335</v>
      </c>
      <c r="AM35" s="288">
        <f t="array" ref="AM35">SUMPRODUCT(('面板-分位数'!$A$3:$A$178='面板-景气指数'!$J35)*('面板-分位数'!$E$3:$E$178)*('面板-分位数'!AG$3:AG$178))</f>
        <v>0.31033333333333335</v>
      </c>
      <c r="AN35" s="288">
        <f t="array" ref="AN35">SUMPRODUCT(('面板-分位数'!$A$3:$A$178='面板-景气指数'!$J35)*('面板-分位数'!$E$3:$E$178)*('面板-分位数'!AH$3:AH$178))</f>
        <v>0.25524999999999998</v>
      </c>
      <c r="AO35" s="288">
        <f t="array" ref="AO35">SUMPRODUCT(('面板-分位数'!$A$3:$A$178='面板-景气指数'!$J35)*('面板-分位数'!$E$3:$E$178)*('面板-分位数'!AI$3:AI$178))</f>
        <v>0.32816666666666666</v>
      </c>
      <c r="AP35" s="288">
        <f t="array" ref="AP35">SUMPRODUCT(('面板-分位数'!$A$3:$A$178='面板-景气指数'!$J35)*('面板-分位数'!$E$3:$E$178)*('面板-分位数'!AJ$3:AJ$178))</f>
        <v>0.35191666666666666</v>
      </c>
      <c r="AQ35" s="288">
        <f t="array" ref="AQ35">SUMPRODUCT(('面板-分位数'!$A$3:$A$178='面板-景气指数'!$J35)*('面板-分位数'!$E$3:$E$178)*('面板-分位数'!AK$3:AK$178))</f>
        <v>0.29066666666666668</v>
      </c>
      <c r="AR35" s="288">
        <f t="array" ref="AR35">SUMPRODUCT(('面板-分位数'!$A$3:$A$178='面板-景气指数'!$J35)*('面板-分位数'!$E$3:$E$178)*('面板-分位数'!AL$3:AL$178))</f>
        <v>0.16891666666666666</v>
      </c>
      <c r="AS35" s="288">
        <f t="array" ref="AS35">SUMPRODUCT(('面板-分位数'!$A$3:$A$178='面板-景气指数'!$J35)*('面板-分位数'!$E$3:$E$178)*('面板-分位数'!AM$3:AM$178))</f>
        <v>0.13025</v>
      </c>
      <c r="AT35" s="288">
        <f t="array" ref="AT35">SUMPRODUCT(('面板-分位数'!$A$3:$A$178='面板-景气指数'!$J35)*('面板-分位数'!$E$3:$E$178)*('面板-分位数'!AN$3:AN$178))</f>
        <v>0.221</v>
      </c>
      <c r="AU35" s="288">
        <f t="array" ref="AU35">SUMPRODUCT(('面板-分位数'!$A$3:$A$178='面板-景气指数'!$J35)*('面板-分位数'!$E$3:$E$178)*('面板-分位数'!AO$3:AO$178))</f>
        <v>0.29516666666666669</v>
      </c>
      <c r="AV35" s="288">
        <f t="array" ref="AV35">SUMPRODUCT(('面板-分位数'!$A$3:$A$178='面板-景气指数'!$J35)*('面板-分位数'!$E$3:$E$178)*('面板-分位数'!AP$3:AP$178))</f>
        <v>0.30466666666666664</v>
      </c>
      <c r="AW35" s="288">
        <f t="array" ref="AW35">SUMPRODUCT(('面板-分位数'!$A$3:$A$178='面板-景气指数'!$J35)*('面板-分位数'!$E$3:$E$178)*('面板-分位数'!AQ$3:AQ$178))</f>
        <v>0.25791666666666663</v>
      </c>
      <c r="AX35" s="288">
        <f t="array" ref="AX35">SUMPRODUCT(('面板-分位数'!$A$3:$A$178='面板-景气指数'!$J35)*('面板-分位数'!$E$3:$E$178)*('面板-分位数'!AR$3:AR$178))</f>
        <v>0.19325000000000001</v>
      </c>
      <c r="AY35" s="288">
        <f t="array" ref="AY35">SUMPRODUCT(('面板-分位数'!$A$3:$A$178='面板-景气指数'!$J35)*('面板-分位数'!$E$3:$E$178)*('面板-分位数'!AS$3:AS$178))</f>
        <v>0.17250000000000001</v>
      </c>
      <c r="AZ35" s="288">
        <f t="array" ref="AZ35">SUMPRODUCT(('面板-分位数'!$A$3:$A$178='面板-景气指数'!$J35)*('面板-分位数'!$E$3:$E$178)*('面板-分位数'!AT$3:AT$178))</f>
        <v>0.1885</v>
      </c>
      <c r="BA35" s="288">
        <f t="array" ref="BA35">SUMPRODUCT(('面板-分位数'!$A$3:$A$178='面板-景气指数'!$J35)*('面板-分位数'!$E$3:$E$178)*('面板-分位数'!AU$3:AU$178))</f>
        <v>0.19125</v>
      </c>
      <c r="BB35" s="288">
        <f t="array" ref="BB35">SUMPRODUCT(('面板-分位数'!$A$3:$A$178='面板-景气指数'!$J35)*('面板-分位数'!$E$3:$E$178)*('面板-分位数'!AV$3:AV$178))</f>
        <v>0.24958333333333332</v>
      </c>
      <c r="BC35" s="288">
        <f t="array" ref="BC35">SUMPRODUCT(('面板-分位数'!$A$3:$A$178='面板-景气指数'!$J35)*('面板-分位数'!$E$3:$E$178)*('面板-分位数'!AW$3:AW$178))</f>
        <v>0.25158333333333333</v>
      </c>
      <c r="BD35" s="288">
        <f t="array" ref="BD35">SUMPRODUCT(('面板-分位数'!$A$3:$A$178='面板-景气指数'!$J35)*('面板-分位数'!$E$3:$E$178)*('面板-分位数'!AX$3:AX$178))</f>
        <v>0.25383333333333336</v>
      </c>
      <c r="BE35" s="288">
        <f t="array" ref="BE35">SUMPRODUCT(('面板-分位数'!$A$3:$A$178='面板-景气指数'!$J35)*('面板-分位数'!$E$3:$E$178)*('面板-分位数'!AY$3:AY$178))</f>
        <v>0.25458333333333333</v>
      </c>
      <c r="BF35" s="288">
        <f t="array" ref="BF35">SUMPRODUCT(('面板-分位数'!$A$3:$A$178='面板-景气指数'!$J35)*('面板-分位数'!$E$3:$E$178)*('面板-分位数'!AZ$3:AZ$178))</f>
        <v>0.3163333333333333</v>
      </c>
      <c r="BG35" s="288">
        <f t="array" ref="BG35">SUMPRODUCT(('面板-分位数'!$A$3:$A$178='面板-景气指数'!$J35)*('面板-分位数'!$E$3:$E$178)*('面板-分位数'!BA$3:BA$178))</f>
        <v>0.35258333333333336</v>
      </c>
      <c r="BH35" s="288">
        <f t="array" ref="BH35">SUMPRODUCT(('面板-分位数'!$A$3:$A$178='面板-景气指数'!$J35)*('面板-分位数'!$E$3:$E$178)*('面板-分位数'!BB$3:BB$178))</f>
        <v>0.39658333333333334</v>
      </c>
      <c r="BI35" s="288">
        <f t="array" ref="BI35">SUMPRODUCT(('面板-分位数'!$A$3:$A$178='面板-景气指数'!$J35)*('面板-分位数'!$E$3:$E$178)*('面板-分位数'!BC$3:BC$178))</f>
        <v>0.46049999999999996</v>
      </c>
      <c r="BJ35" s="288">
        <f t="array" ref="BJ35">SUMPRODUCT(('面板-分位数'!$A$3:$A$178='面板-景气指数'!$J35)*('面板-分位数'!$E$3:$E$178)*('面板-分位数'!BD$3:BD$178))</f>
        <v>0.47299999999999998</v>
      </c>
      <c r="BK35" s="288">
        <f t="array" ref="BK35">SUMPRODUCT(('面板-分位数'!$A$3:$A$178='面板-景气指数'!$J35)*('面板-分位数'!$E$3:$E$178)*('面板-分位数'!BE$3:BE$178))</f>
        <v>0.4395</v>
      </c>
      <c r="BL35" s="288">
        <f t="array" ref="BL35">SUMPRODUCT(('面板-分位数'!$A$3:$A$178='面板-景气指数'!$J35)*('面板-分位数'!$E$3:$E$178)*('面板-分位数'!BF$3:BF$178))</f>
        <v>0.49574999999999997</v>
      </c>
      <c r="BM35" s="288">
        <f t="array" ref="BM35">SUMPRODUCT(('面板-分位数'!$A$3:$A$178='面板-景气指数'!$J35)*('面板-分位数'!$E$3:$E$178)*('面板-分位数'!BG$3:BG$178))</f>
        <v>0.60499999999999998</v>
      </c>
      <c r="BN35" s="288">
        <f t="array" ref="BN35">SUMPRODUCT(('面板-分位数'!$A$3:$A$178='面板-景气指数'!$J35)*('面板-分位数'!$E$3:$E$178)*('面板-分位数'!BH$3:BH$178))</f>
        <v>0.69191666666666662</v>
      </c>
      <c r="BO35" s="288">
        <f t="array" ref="BO35">SUMPRODUCT(('面板-分位数'!$A$3:$A$178='面板-景气指数'!$J35)*('面板-分位数'!$E$3:$E$178)*('面板-分位数'!BI$3:BI$178))</f>
        <v>0.73450000000000004</v>
      </c>
      <c r="BP35" s="288">
        <f t="array" ref="BP35">SUMPRODUCT(('面板-分位数'!$A$3:$A$178='面板-景气指数'!$J35)*('面板-分位数'!$E$3:$E$178)*('面板-分位数'!BJ$3:BJ$178))</f>
        <v>0.79916666666666658</v>
      </c>
      <c r="BQ35" s="288">
        <f t="array" ref="BQ35">SUMPRODUCT(('面板-分位数'!$A$3:$A$178='面板-景气指数'!$J35)*('面板-分位数'!$E$3:$E$178)*('面板-分位数'!BK$3:BK$178))</f>
        <v>0.80791666666666662</v>
      </c>
      <c r="BR35" s="288">
        <f t="array" ref="BR35">SUMPRODUCT(('面板-分位数'!$A$3:$A$178='面板-景气指数'!$J35)*('面板-分位数'!$E$3:$E$178)*('面板-分位数'!BL$3:BL$178))</f>
        <v>0.6615833333333333</v>
      </c>
      <c r="BS35" s="288">
        <f t="array" ref="BS35">SUMPRODUCT(('面板-分位数'!$A$3:$A$178='面板-景气指数'!$J35)*('面板-分位数'!$E$3:$E$178)*('面板-分位数'!BM$3:BM$178))</f>
        <v>0.67258333333333331</v>
      </c>
      <c r="BT35" s="288">
        <f t="array" ref="BT35">SUMPRODUCT(('面板-分位数'!$A$3:$A$178='面板-景气指数'!$J35)*('面板-分位数'!$E$3:$E$178)*('面板-分位数'!BN$3:BN$178))</f>
        <v>0.71058333333333334</v>
      </c>
      <c r="BU35" s="288">
        <f t="array" ref="BU35">SUMPRODUCT(('面板-分位数'!$A$3:$A$178='面板-景气指数'!$J35)*('面板-分位数'!$E$3:$E$178)*('面板-分位数'!BO$3:BO$178))</f>
        <v>0.6878333333333333</v>
      </c>
      <c r="BV35" s="288">
        <f t="array" ref="BV35">SUMPRODUCT(('面板-分位数'!$A$3:$A$178='面板-景气指数'!$J35)*('面板-分位数'!$E$3:$E$178)*('面板-分位数'!BP$3:BP$178))</f>
        <v>0.76775000000000004</v>
      </c>
      <c r="BW35" s="288">
        <f t="array" ref="BW35">SUMPRODUCT(('面板-分位数'!$A$3:$A$178='面板-景气指数'!$J35)*('面板-分位数'!$E$3:$E$178)*('面板-分位数'!BQ$3:BQ$178))</f>
        <v>0.76900000000000002</v>
      </c>
      <c r="BX35" s="288">
        <f t="array" ref="BX35">SUMPRODUCT(('面板-分位数'!$A$3:$A$178='面板-景气指数'!$J35)*('面板-分位数'!$E$3:$E$178)*('面板-分位数'!BR$3:BR$178))</f>
        <v>0.68600000000000005</v>
      </c>
      <c r="BY35" s="288">
        <f t="array" ref="BY35">SUMPRODUCT(('面板-分位数'!$A$3:$A$178='面板-景气指数'!$J35)*('面板-分位数'!$E$3:$E$178)*('面板-分位数'!BS$3:BS$178))</f>
        <v>0.62174999999999991</v>
      </c>
      <c r="BZ35" s="288">
        <f t="array" ref="BZ35">SUMPRODUCT(('面板-分位数'!$A$3:$A$178='面板-景气指数'!$J35)*('面板-分位数'!$E$3:$E$178)*('面板-分位数'!BT$3:BT$178))</f>
        <v>0.59075</v>
      </c>
      <c r="CA35" s="288">
        <f t="array" ref="CA35">SUMPRODUCT(('面板-分位数'!$A$3:$A$178='面板-景气指数'!$J35)*('面板-分位数'!$E$3:$E$178)*('面板-分位数'!BU$3:BU$178))</f>
        <v>0.57475000000000009</v>
      </c>
      <c r="CB35" s="288">
        <f t="array" ref="CB35">SUMPRODUCT(('面板-分位数'!$A$3:$A$178='面板-景气指数'!$J35)*('面板-分位数'!$E$3:$E$178)*('面板-分位数'!BV$3:BV$178))</f>
        <v>0.56674999999999998</v>
      </c>
      <c r="CC35" s="288">
        <f t="array" ref="CC35">SUMPRODUCT(('面板-分位数'!$A$3:$A$178='面板-景气指数'!$J35)*('面板-分位数'!$E$3:$E$178)*('面板-分位数'!BW$3:BW$178))</f>
        <v>0.44900000000000001</v>
      </c>
      <c r="CD35" s="288">
        <f t="array" ref="CD35">SUMPRODUCT(('面板-分位数'!$A$3:$A$178='面板-景气指数'!$J35)*('面板-分位数'!$E$3:$E$178)*('面板-分位数'!BX$3:BX$178))</f>
        <v>0.40550000000000003</v>
      </c>
    </row>
    <row r="36" spans="10:82" x14ac:dyDescent="0.15">
      <c r="J36" s="286" t="s">
        <v>790</v>
      </c>
      <c r="K36" s="286" t="s">
        <v>816</v>
      </c>
      <c r="L36" s="287">
        <f t="shared" si="0"/>
        <v>-48.637500000000003</v>
      </c>
      <c r="M36" s="288">
        <f t="array" ref="M36">SUMPRODUCT(('面板-分位数'!$A$3:$A$178='面板-景气指数'!$J36)*('面板-分位数'!$E$3:$E$178)*('面板-分位数'!G$3:G$178))</f>
        <v>0.18562499999999998</v>
      </c>
      <c r="N36" s="288">
        <f t="array" ref="N36">SUMPRODUCT(('面板-分位数'!$A$3:$A$178='面板-景气指数'!$J36)*('面板-分位数'!$E$3:$E$178)*('面板-分位数'!H$3:H$178))</f>
        <v>0.199875</v>
      </c>
      <c r="O36" s="288">
        <f t="array" ref="O36">SUMPRODUCT(('面板-分位数'!$A$3:$A$178='面板-景气指数'!$J36)*('面板-分位数'!$E$3:$E$178)*('面板-分位数'!I$3:I$178))</f>
        <v>0.67200000000000004</v>
      </c>
      <c r="P36" s="288">
        <f t="array" ref="P36">SUMPRODUCT(('面板-分位数'!$A$3:$A$178='面板-景气指数'!$J36)*('面板-分位数'!$E$3:$E$178)*('面板-分位数'!J$3:J$178))</f>
        <v>0.68587500000000012</v>
      </c>
      <c r="Q36" s="288">
        <f t="array" ref="Q36">SUMPRODUCT(('面板-分位数'!$A$3:$A$178='面板-景气指数'!$J36)*('面板-分位数'!$E$3:$E$178)*('面板-分位数'!K$3:K$178))</f>
        <v>0.61837500000000012</v>
      </c>
      <c r="R36" s="288">
        <f t="array" ref="R36">SUMPRODUCT(('面板-分位数'!$A$3:$A$178='面板-景气指数'!$J36)*('面板-分位数'!$E$3:$E$178)*('面板-分位数'!L$3:L$178))</f>
        <v>0.46837500000000004</v>
      </c>
      <c r="S36" s="288">
        <f t="array" ref="S36">SUMPRODUCT(('面板-分位数'!$A$3:$A$178='面板-景气指数'!$J36)*('面板-分位数'!$E$3:$E$178)*('面板-分位数'!M$3:M$178))</f>
        <v>0.44987499999999997</v>
      </c>
      <c r="T36" s="288">
        <f t="array" ref="T36">SUMPRODUCT(('面板-分位数'!$A$3:$A$178='面板-景气指数'!$J36)*('面板-分位数'!$E$3:$E$178)*('面板-分位数'!N$3:N$178))</f>
        <v>0.46400000000000002</v>
      </c>
      <c r="U36" s="288">
        <f t="array" ref="U36">SUMPRODUCT(('面板-分位数'!$A$3:$A$178='面板-景气指数'!$J36)*('面板-分位数'!$E$3:$E$178)*('面板-分位数'!O$3:O$178))</f>
        <v>0.45950000000000002</v>
      </c>
      <c r="V36" s="288">
        <f t="array" ref="V36">SUMPRODUCT(('面板-分位数'!$A$3:$A$178='面板-景气指数'!$J36)*('面板-分位数'!$E$3:$E$178)*('面板-分位数'!P$3:P$178))</f>
        <v>0.49337500000000001</v>
      </c>
      <c r="W36" s="288">
        <f t="array" ref="W36">SUMPRODUCT(('面板-分位数'!$A$3:$A$178='面板-景气指数'!$J36)*('面板-分位数'!$E$3:$E$178)*('面板-分位数'!Q$3:Q$178))</f>
        <v>0.41912500000000003</v>
      </c>
      <c r="X36" s="288">
        <f t="array" ref="X36">SUMPRODUCT(('面板-分位数'!$A$3:$A$178='面板-景气指数'!$J36)*('面板-分位数'!$E$3:$E$178)*('面板-分位数'!R$3:R$178))</f>
        <v>0.71037500000000009</v>
      </c>
      <c r="Y36" s="288">
        <f t="array" ref="Y36">SUMPRODUCT(('面板-分位数'!$A$3:$A$178='面板-景气指数'!$J36)*('面板-分位数'!$E$3:$E$178)*('面板-分位数'!S$3:S$178))</f>
        <v>0.76024999999999987</v>
      </c>
      <c r="Z36" s="288">
        <f t="array" ref="Z36">SUMPRODUCT(('面板-分位数'!$A$3:$A$178='面板-景气指数'!$J36)*('面板-分位数'!$E$3:$E$178)*('面板-分位数'!T$3:T$178))</f>
        <v>0.8075</v>
      </c>
      <c r="AA36" s="288">
        <f t="array" ref="AA36">SUMPRODUCT(('面板-分位数'!$A$3:$A$178='面板-景气指数'!$J36)*('面板-分位数'!$E$3:$E$178)*('面板-分位数'!U$3:U$178))</f>
        <v>0.63762499999999989</v>
      </c>
      <c r="AB36" s="288">
        <f t="array" ref="AB36">SUMPRODUCT(('面板-分位数'!$A$3:$A$178='面板-景气指数'!$J36)*('面板-分位数'!$E$3:$E$178)*('面板-分位数'!V$3:V$178))</f>
        <v>0.67662500000000003</v>
      </c>
      <c r="AC36" s="288">
        <f t="array" ref="AC36">SUMPRODUCT(('面板-分位数'!$A$3:$A$178='面板-景气指数'!$J36)*('面板-分位数'!$E$3:$E$178)*('面板-分位数'!W$3:W$178))</f>
        <v>0.67075000000000007</v>
      </c>
      <c r="AD36" s="288">
        <f t="array" ref="AD36">SUMPRODUCT(('面板-分位数'!$A$3:$A$178='面板-景气指数'!$J36)*('面板-分位数'!$E$3:$E$178)*('面板-分位数'!X$3:X$178))</f>
        <v>0.7662500000000001</v>
      </c>
      <c r="AE36" s="288">
        <f t="array" ref="AE36">SUMPRODUCT(('面板-分位数'!$A$3:$A$178='面板-景气指数'!$J36)*('面板-分位数'!$E$3:$E$178)*('面板-分位数'!Y$3:Y$178))</f>
        <v>0.73112500000000002</v>
      </c>
      <c r="AF36" s="288">
        <f t="array" ref="AF36">SUMPRODUCT(('面板-分位数'!$A$3:$A$178='面板-景气指数'!$J36)*('面板-分位数'!$E$3:$E$178)*('面板-分位数'!Z$3:Z$178))</f>
        <v>0.81299999999999994</v>
      </c>
      <c r="AG36" s="288">
        <f t="array" ref="AG36">SUMPRODUCT(('面板-分位数'!$A$3:$A$178='面板-景气指数'!$J36)*('面板-分位数'!$E$3:$E$178)*('面板-分位数'!AA$3:AA$178))</f>
        <v>0.8105</v>
      </c>
      <c r="AH36" s="288">
        <f t="array" ref="AH36">SUMPRODUCT(('面板-分位数'!$A$3:$A$178='面板-景气指数'!$J36)*('面板-分位数'!$E$3:$E$178)*('面板-分位数'!AB$3:AB$178))</f>
        <v>0.76250000000000007</v>
      </c>
      <c r="AI36" s="288">
        <f t="array" ref="AI36">SUMPRODUCT(('面板-分位数'!$A$3:$A$178='面板-景气指数'!$J36)*('面板-分位数'!$E$3:$E$178)*('面板-分位数'!AC$3:AC$178))</f>
        <v>0.79149999999999998</v>
      </c>
      <c r="AJ36" s="288">
        <f t="array" ref="AJ36">SUMPRODUCT(('面板-分位数'!$A$3:$A$178='面板-景气指数'!$J36)*('面板-分位数'!$E$3:$E$178)*('面板-分位数'!AD$3:AD$178))</f>
        <v>0.34962500000000002</v>
      </c>
      <c r="AK36" s="288">
        <f t="array" ref="AK36">SUMPRODUCT(('面板-分位数'!$A$3:$A$178='面板-景气指数'!$J36)*('面板-分位数'!$E$3:$E$178)*('面板-分位数'!AE$3:AE$178))</f>
        <v>0.26</v>
      </c>
      <c r="AL36" s="288">
        <f t="array" ref="AL36">SUMPRODUCT(('面板-分位数'!$A$3:$A$178='面板-景气指数'!$J36)*('面板-分位数'!$E$3:$E$178)*('面板-分位数'!AF$3:AF$178))</f>
        <v>0.22037499999999999</v>
      </c>
      <c r="AM36" s="288">
        <f t="array" ref="AM36">SUMPRODUCT(('面板-分位数'!$A$3:$A$178='面板-景气指数'!$J36)*('面板-分位数'!$E$3:$E$178)*('面板-分位数'!AG$3:AG$178))</f>
        <v>0.49912500000000004</v>
      </c>
      <c r="AN36" s="288">
        <f t="array" ref="AN36">SUMPRODUCT(('面板-分位数'!$A$3:$A$178='面板-景气指数'!$J36)*('面板-分位数'!$E$3:$E$178)*('面板-分位数'!AH$3:AH$178))</f>
        <v>0.52712500000000007</v>
      </c>
      <c r="AO36" s="288">
        <f t="array" ref="AO36">SUMPRODUCT(('面板-分位数'!$A$3:$A$178='面板-景气指数'!$J36)*('面板-分位数'!$E$3:$E$178)*('面板-分位数'!AI$3:AI$178))</f>
        <v>0.54625000000000001</v>
      </c>
      <c r="AP36" s="288">
        <f t="array" ref="AP36">SUMPRODUCT(('面板-分位数'!$A$3:$A$178='面板-景气指数'!$J36)*('面板-分位数'!$E$3:$E$178)*('面板-分位数'!AJ$3:AJ$178))</f>
        <v>0.65925</v>
      </c>
      <c r="AQ36" s="288">
        <f t="array" ref="AQ36">SUMPRODUCT(('面板-分位数'!$A$3:$A$178='面板-景气指数'!$J36)*('面板-分位数'!$E$3:$E$178)*('面板-分位数'!AK$3:AK$178))</f>
        <v>0.63312499999999994</v>
      </c>
      <c r="AR36" s="288">
        <f t="array" ref="AR36">SUMPRODUCT(('面板-分位数'!$A$3:$A$178='面板-景气指数'!$J36)*('面板-分位数'!$E$3:$E$178)*('面板-分位数'!AL$3:AL$178))</f>
        <v>0.61199999999999999</v>
      </c>
      <c r="AS36" s="288">
        <f t="array" ref="AS36">SUMPRODUCT(('面板-分位数'!$A$3:$A$178='面板-景气指数'!$J36)*('面板-分位数'!$E$3:$E$178)*('面板-分位数'!AM$3:AM$178))</f>
        <v>0.43487500000000001</v>
      </c>
      <c r="AT36" s="288">
        <f t="array" ref="AT36">SUMPRODUCT(('面板-分位数'!$A$3:$A$178='面板-景气指数'!$J36)*('面板-分位数'!$E$3:$E$178)*('面板-分位数'!AN$3:AN$178))</f>
        <v>0.40099999999999997</v>
      </c>
      <c r="AU36" s="288">
        <f t="array" ref="AU36">SUMPRODUCT(('面板-分位数'!$A$3:$A$178='面板-景气指数'!$J36)*('面板-分位数'!$E$3:$E$178)*('面板-分位数'!AO$3:AO$178))</f>
        <v>0.37324999999999997</v>
      </c>
      <c r="AV36" s="288">
        <f t="array" ref="AV36">SUMPRODUCT(('面板-分位数'!$A$3:$A$178='面板-景气指数'!$J36)*('面板-分位数'!$E$3:$E$178)*('面板-分位数'!AP$3:AP$178))</f>
        <v>0.50887499999999997</v>
      </c>
      <c r="AW36" s="288">
        <f t="array" ref="AW36">SUMPRODUCT(('面板-分位数'!$A$3:$A$178='面板-景气指数'!$J36)*('面板-分位数'!$E$3:$E$178)*('面板-分位数'!AQ$3:AQ$178))</f>
        <v>0.5585</v>
      </c>
      <c r="AX36" s="288">
        <f t="array" ref="AX36">SUMPRODUCT(('面板-分位数'!$A$3:$A$178='面板-景气指数'!$J36)*('面板-分位数'!$E$3:$E$178)*('面板-分位数'!AR$3:AR$178))</f>
        <v>0.58550000000000002</v>
      </c>
      <c r="AY36" s="288">
        <f t="array" ref="AY36">SUMPRODUCT(('面板-分位数'!$A$3:$A$178='面板-景气指数'!$J36)*('面板-分位数'!$E$3:$E$178)*('面板-分位数'!AS$3:AS$178))</f>
        <v>0.48099999999999998</v>
      </c>
      <c r="AZ36" s="288">
        <f t="array" ref="AZ36">SUMPRODUCT(('面板-分位数'!$A$3:$A$178='面板-景气指数'!$J36)*('面板-分位数'!$E$3:$E$178)*('面板-分位数'!AT$3:AT$178))</f>
        <v>0.48912499999999998</v>
      </c>
      <c r="BA36" s="288">
        <f t="array" ref="BA36">SUMPRODUCT(('面板-分位数'!$A$3:$A$178='面板-景气指数'!$J36)*('面板-分位数'!$E$3:$E$178)*('面板-分位数'!AU$3:AU$178))</f>
        <v>0.49012499999999998</v>
      </c>
      <c r="BB36" s="288">
        <f t="array" ref="BB36">SUMPRODUCT(('面板-分位数'!$A$3:$A$178='面板-景气指数'!$J36)*('面板-分位数'!$E$3:$E$178)*('面板-分位数'!AV$3:AV$178))</f>
        <v>0.27437500000000004</v>
      </c>
      <c r="BC36" s="288">
        <f t="array" ref="BC36">SUMPRODUCT(('面板-分位数'!$A$3:$A$178='面板-景气指数'!$J36)*('面板-分位数'!$E$3:$E$178)*('面板-分位数'!AW$3:AW$178))</f>
        <v>0.27587499999999998</v>
      </c>
      <c r="BD36" s="288">
        <f t="array" ref="BD36">SUMPRODUCT(('面板-分位数'!$A$3:$A$178='面板-景气指数'!$J36)*('面板-分位数'!$E$3:$E$178)*('面板-分位数'!AX$3:AX$178))</f>
        <v>0.26774999999999999</v>
      </c>
      <c r="BE36" s="288">
        <f t="array" ref="BE36">SUMPRODUCT(('面板-分位数'!$A$3:$A$178='面板-景气指数'!$J36)*('面板-分位数'!$E$3:$E$178)*('面板-分位数'!AY$3:AY$178))</f>
        <v>0.54012499999999997</v>
      </c>
      <c r="BF36" s="288">
        <f t="array" ref="BF36">SUMPRODUCT(('面板-分位数'!$A$3:$A$178='面板-景气指数'!$J36)*('面板-分位数'!$E$3:$E$178)*('面板-分位数'!AZ$3:AZ$178))</f>
        <v>0.56762500000000005</v>
      </c>
      <c r="BG36" s="288">
        <f t="array" ref="BG36">SUMPRODUCT(('面板-分位数'!$A$3:$A$178='面板-景气指数'!$J36)*('面板-分位数'!$E$3:$E$178)*('面板-分位数'!BA$3:BA$178))</f>
        <v>0.59462499999999996</v>
      </c>
      <c r="BH36" s="288">
        <f t="array" ref="BH36">SUMPRODUCT(('面板-分位数'!$A$3:$A$178='面板-景气指数'!$J36)*('面板-分位数'!$E$3:$E$178)*('面板-分位数'!BB$3:BB$178))</f>
        <v>0.38575000000000004</v>
      </c>
      <c r="BI36" s="288">
        <f t="array" ref="BI36">SUMPRODUCT(('面板-分位数'!$A$3:$A$178='面板-景气指数'!$J36)*('面板-分位数'!$E$3:$E$178)*('面板-分位数'!BC$3:BC$178))</f>
        <v>0.364375</v>
      </c>
      <c r="BJ36" s="288">
        <f t="array" ref="BJ36">SUMPRODUCT(('面板-分位数'!$A$3:$A$178='面板-景气指数'!$J36)*('面板-分位数'!$E$3:$E$178)*('面板-分位数'!BD$3:BD$178))</f>
        <v>0.36499999999999999</v>
      </c>
      <c r="BK36" s="288">
        <f t="array" ref="BK36">SUMPRODUCT(('面板-分位数'!$A$3:$A$178='面板-景气指数'!$J36)*('面板-分位数'!$E$3:$E$178)*('面板-分位数'!BE$3:BE$178))</f>
        <v>0.4335</v>
      </c>
      <c r="BL36" s="288">
        <f t="array" ref="BL36">SUMPRODUCT(('面板-分位数'!$A$3:$A$178='面板-景气指数'!$J36)*('面板-分位数'!$E$3:$E$178)*('面板-分位数'!BF$3:BF$178))</f>
        <v>0.43412499999999998</v>
      </c>
      <c r="BM36" s="288">
        <f t="array" ref="BM36">SUMPRODUCT(('面板-分位数'!$A$3:$A$178='面板-景气指数'!$J36)*('面板-分位数'!$E$3:$E$178)*('面板-分位数'!BG$3:BG$178))</f>
        <v>0.455625</v>
      </c>
      <c r="BN36" s="288">
        <f t="array" ref="BN36">SUMPRODUCT(('面板-分位数'!$A$3:$A$178='面板-景气指数'!$J36)*('面板-分位数'!$E$3:$E$178)*('面板-分位数'!BH$3:BH$178))</f>
        <v>0.38212499999999999</v>
      </c>
      <c r="BO36" s="288">
        <f t="array" ref="BO36">SUMPRODUCT(('面板-分位数'!$A$3:$A$178='面板-景气指数'!$J36)*('面板-分位数'!$E$3:$E$178)*('面板-分位数'!BI$3:BI$178))</f>
        <v>0.37312499999999998</v>
      </c>
      <c r="BP36" s="288">
        <f t="array" ref="BP36">SUMPRODUCT(('面板-分位数'!$A$3:$A$178='面板-景气指数'!$J36)*('面板-分位数'!$E$3:$E$178)*('面板-分位数'!BJ$3:BJ$178))</f>
        <v>0.38262499999999999</v>
      </c>
      <c r="BQ36" s="288">
        <f t="array" ref="BQ36">SUMPRODUCT(('面板-分位数'!$A$3:$A$178='面板-景气指数'!$J36)*('面板-分位数'!$E$3:$E$178)*('面板-分位数'!BK$3:BK$178))</f>
        <v>0.43000000000000005</v>
      </c>
      <c r="BR36" s="288">
        <f t="array" ref="BR36">SUMPRODUCT(('面板-分位数'!$A$3:$A$178='面板-景气指数'!$J36)*('面板-分位数'!$E$3:$E$178)*('面板-分位数'!BL$3:BL$178))</f>
        <v>0.41575000000000001</v>
      </c>
      <c r="BS36" s="288">
        <f t="array" ref="BS36">SUMPRODUCT(('面板-分位数'!$A$3:$A$178='面板-景气指数'!$J36)*('面板-分位数'!$E$3:$E$178)*('面板-分位数'!BM$3:BM$178))</f>
        <v>0.46399999999999997</v>
      </c>
      <c r="BT36" s="288">
        <f t="array" ref="BT36">SUMPRODUCT(('面板-分位数'!$A$3:$A$178='面板-景气指数'!$J36)*('面板-分位数'!$E$3:$E$178)*('面板-分位数'!BN$3:BN$178))</f>
        <v>0.35562499999999997</v>
      </c>
      <c r="BU36" s="288">
        <f t="array" ref="BU36">SUMPRODUCT(('面板-分位数'!$A$3:$A$178='面板-景气指数'!$J36)*('面板-分位数'!$E$3:$E$178)*('面板-分位数'!BO$3:BO$178))</f>
        <v>0.35925000000000001</v>
      </c>
      <c r="BV36" s="288">
        <f t="array" ref="BV36">SUMPRODUCT(('面板-分位数'!$A$3:$A$178='面板-景气指数'!$J36)*('面板-分位数'!$E$3:$E$178)*('面板-分位数'!BP$3:BP$178))</f>
        <v>0.36112500000000003</v>
      </c>
      <c r="BW36" s="288">
        <f t="array" ref="BW36">SUMPRODUCT(('面板-分位数'!$A$3:$A$178='面板-景气指数'!$J36)*('面板-分位数'!$E$3:$E$178)*('面板-分位数'!BQ$3:BQ$178))</f>
        <v>0.31974999999999998</v>
      </c>
      <c r="BX36" s="288">
        <f t="array" ref="BX36">SUMPRODUCT(('面板-分位数'!$A$3:$A$178='面板-景气指数'!$J36)*('面板-分位数'!$E$3:$E$178)*('面板-分位数'!BR$3:BR$178))</f>
        <v>0.31787500000000002</v>
      </c>
      <c r="BY36" s="288">
        <f t="array" ref="BY36">SUMPRODUCT(('面板-分位数'!$A$3:$A$178='面板-景气指数'!$J36)*('面板-分位数'!$E$3:$E$178)*('面板-分位数'!BS$3:BS$178))</f>
        <v>0.32337500000000002</v>
      </c>
      <c r="BZ36" s="288">
        <f t="array" ref="BZ36">SUMPRODUCT(('面板-分位数'!$A$3:$A$178='面板-景气指数'!$J36)*('面板-分位数'!$E$3:$E$178)*('面板-分位数'!BT$3:BT$178))</f>
        <v>0.41649999999999998</v>
      </c>
      <c r="CA36" s="288">
        <f t="array" ref="CA36">SUMPRODUCT(('面板-分位数'!$A$3:$A$178='面板-景气指数'!$J36)*('面板-分位数'!$E$3:$E$178)*('面板-分位数'!BU$3:BU$178))</f>
        <v>0.41462499999999997</v>
      </c>
      <c r="CB36" s="288">
        <f t="array" ref="CB36">SUMPRODUCT(('面板-分位数'!$A$3:$A$178='面板-景气指数'!$J36)*('面板-分位数'!$E$3:$E$178)*('面板-分位数'!BV$3:BV$178))</f>
        <v>0.41099999999999998</v>
      </c>
      <c r="CC36" s="288">
        <f t="array" ref="CC36">SUMPRODUCT(('面板-分位数'!$A$3:$A$178='面板-景气指数'!$J36)*('面板-分位数'!$E$3:$E$178)*('面板-分位数'!BW$3:BW$178))</f>
        <v>0.54800000000000004</v>
      </c>
      <c r="CD36" s="288">
        <f t="array" ref="CD36">SUMPRODUCT(('面板-分位数'!$A$3:$A$178='面板-景气指数'!$J36)*('面板-分位数'!$E$3:$E$178)*('面板-分位数'!BX$3:BX$178))</f>
        <v>0.54437500000000005</v>
      </c>
    </row>
    <row r="37" spans="10:82" x14ac:dyDescent="0.15">
      <c r="J37" s="286" t="s">
        <v>1</v>
      </c>
      <c r="K37" s="286" t="s">
        <v>818</v>
      </c>
      <c r="L37" s="287">
        <f t="shared" si="0"/>
        <v>-4.3687499999999879</v>
      </c>
      <c r="M37" s="288">
        <f t="array" ref="M37">SUMPRODUCT(('面板-分位数'!$A$3:$A$178='面板-景气指数'!$J37)*('面板-分位数'!$E$3:$E$178)*('面板-分位数'!G$3:G$178))</f>
        <v>0.74537500000000012</v>
      </c>
      <c r="N37" s="288">
        <f t="array" ref="N37">SUMPRODUCT(('面板-分位数'!$A$3:$A$178='面板-景气指数'!$J37)*('面板-分位数'!$E$3:$E$178)*('面板-分位数'!H$3:H$178))</f>
        <v>0.74650000000000016</v>
      </c>
      <c r="O37" s="288">
        <f t="array" ref="O37">SUMPRODUCT(('面板-分位数'!$A$3:$A$178='面板-景气指数'!$J37)*('面板-分位数'!$E$3:$E$178)*('面板-分位数'!I$3:I$178))</f>
        <v>0.7890625</v>
      </c>
      <c r="P37" s="288">
        <f t="array" ref="P37">SUMPRODUCT(('面板-分位数'!$A$3:$A$178='面板-景气指数'!$J37)*('面板-分位数'!$E$3:$E$178)*('面板-分位数'!J$3:J$178))</f>
        <v>0.8118749999999999</v>
      </c>
      <c r="Q37" s="288">
        <f t="array" ref="Q37">SUMPRODUCT(('面板-分位数'!$A$3:$A$178='面板-景气指数'!$J37)*('面板-分位数'!$E$3:$E$178)*('面板-分位数'!K$3:K$178))</f>
        <v>0.82462500000000005</v>
      </c>
      <c r="R37" s="288">
        <f t="array" ref="R37">SUMPRODUCT(('面板-分位数'!$A$3:$A$178='面板-景气指数'!$J37)*('面板-分位数'!$E$3:$E$178)*('面板-分位数'!L$3:L$178))</f>
        <v>0.82537499999999986</v>
      </c>
      <c r="S37" s="288">
        <f t="array" ref="S37">SUMPRODUCT(('面板-分位数'!$A$3:$A$178='面板-景气指数'!$J37)*('面板-分位数'!$E$3:$E$178)*('面板-分位数'!M$3:M$178))</f>
        <v>0.80559375000000011</v>
      </c>
      <c r="T37" s="288">
        <f t="array" ref="T37">SUMPRODUCT(('面板-分位数'!$A$3:$A$178='面板-景气指数'!$J37)*('面板-分位数'!$E$3:$E$178)*('面板-分位数'!N$3:N$178))</f>
        <v>0.7815312499999999</v>
      </c>
      <c r="U37" s="288">
        <f t="array" ref="U37">SUMPRODUCT(('面板-分位数'!$A$3:$A$178='面板-景气指数'!$J37)*('面板-分位数'!$E$3:$E$178)*('面板-分位数'!O$3:O$178))</f>
        <v>0.80618749999999995</v>
      </c>
      <c r="V37" s="288">
        <f t="array" ref="V37">SUMPRODUCT(('面板-分位数'!$A$3:$A$178='面板-景气指数'!$J37)*('面板-分位数'!$E$3:$E$178)*('面板-分位数'!P$3:P$178))</f>
        <v>0.55065624999999985</v>
      </c>
      <c r="W37" s="288">
        <f t="array" ref="W37">SUMPRODUCT(('面板-分位数'!$A$3:$A$178='面板-景气指数'!$J37)*('面板-分位数'!$E$3:$E$178)*('面板-分位数'!Q$3:Q$178))</f>
        <v>0.54449999999999987</v>
      </c>
      <c r="X37" s="288">
        <f t="array" ref="X37">SUMPRODUCT(('面板-分位数'!$A$3:$A$178='面板-景气指数'!$J37)*('面板-分位数'!$E$3:$E$178)*('面板-分位数'!R$3:R$178))</f>
        <v>0.57996874999999992</v>
      </c>
      <c r="Y37" s="288">
        <f t="array" ref="Y37">SUMPRODUCT(('面板-分位数'!$A$3:$A$178='面板-景气指数'!$J37)*('面板-分位数'!$E$3:$E$178)*('面板-分位数'!S$3:S$178))</f>
        <v>0.60390624999999998</v>
      </c>
      <c r="Z37" s="288">
        <f t="array" ref="Z37">SUMPRODUCT(('面板-分位数'!$A$3:$A$178='面板-景气指数'!$J37)*('面板-分位数'!$E$3:$E$178)*('面板-分位数'!T$3:T$178))</f>
        <v>0.61537500000000001</v>
      </c>
      <c r="AA37" s="288">
        <f t="array" ref="AA37">SUMPRODUCT(('面板-分位数'!$A$3:$A$178='面板-景气指数'!$J37)*('面板-分位数'!$E$3:$E$178)*('面板-分位数'!U$3:U$178))</f>
        <v>0.59149999999999991</v>
      </c>
      <c r="AB37" s="288">
        <f t="array" ref="AB37">SUMPRODUCT(('面板-分位数'!$A$3:$A$178='面板-景气指数'!$J37)*('面板-分位数'!$E$3:$E$178)*('面板-分位数'!V$3:V$178))</f>
        <v>0.53609375000000004</v>
      </c>
      <c r="AC37" s="288">
        <f t="array" ref="AC37">SUMPRODUCT(('面板-分位数'!$A$3:$A$178='面板-景气指数'!$J37)*('面板-分位数'!$E$3:$E$178)*('面板-分位数'!W$3:W$178))</f>
        <v>0.58325000000000005</v>
      </c>
      <c r="AD37" s="288">
        <f t="array" ref="AD37">SUMPRODUCT(('面板-分位数'!$A$3:$A$178='面板-景气指数'!$J37)*('面板-分位数'!$E$3:$E$178)*('面板-分位数'!X$3:X$178))</f>
        <v>0.62612499999999993</v>
      </c>
      <c r="AE37" s="288">
        <f t="array" ref="AE37">SUMPRODUCT(('面板-分位数'!$A$3:$A$178='面板-景气指数'!$J37)*('面板-分位数'!$E$3:$E$178)*('面板-分位数'!Y$3:Y$178))</f>
        <v>0.64084375000000005</v>
      </c>
      <c r="AF37" s="288">
        <f t="array" ref="AF37">SUMPRODUCT(('面板-分位数'!$A$3:$A$178='面板-景气指数'!$J37)*('面板-分位数'!$E$3:$E$178)*('面板-分位数'!Z$3:Z$178))</f>
        <v>0.78728124999999993</v>
      </c>
      <c r="AG37" s="288">
        <f t="array" ref="AG37">SUMPRODUCT(('面板-分位数'!$A$3:$A$178='面板-景气指数'!$J37)*('面板-分位数'!$E$3:$E$178)*('面板-分位数'!AA$3:AA$178))</f>
        <v>0.7734375</v>
      </c>
      <c r="AH37" s="288">
        <f t="array" ref="AH37">SUMPRODUCT(('面板-分位数'!$A$3:$A$178='面板-景气指数'!$J37)*('面板-分位数'!$E$3:$E$178)*('面板-分位数'!AB$3:AB$178))</f>
        <v>0.57281250000000006</v>
      </c>
      <c r="AI37" s="288">
        <f t="array" ref="AI37">SUMPRODUCT(('面板-分位数'!$A$3:$A$178='面板-景气指数'!$J37)*('面板-分位数'!$E$3:$E$178)*('面板-分位数'!AC$3:AC$178))</f>
        <v>0.58821875000000001</v>
      </c>
      <c r="AJ37" s="288">
        <f t="array" ref="AJ37">SUMPRODUCT(('面板-分位数'!$A$3:$A$178='面板-景气指数'!$J37)*('面板-分位数'!$E$3:$E$178)*('面板-分位数'!AD$3:AD$178))</f>
        <v>0.48284375000000002</v>
      </c>
      <c r="AK37" s="288">
        <f t="array" ref="AK37">SUMPRODUCT(('面板-分位数'!$A$3:$A$178='面板-景气指数'!$J37)*('面板-分位数'!$E$3:$E$178)*('面板-分位数'!AE$3:AE$178))</f>
        <v>0.40653125000000001</v>
      </c>
      <c r="AL37" s="288">
        <f t="array" ref="AL37">SUMPRODUCT(('面板-分位数'!$A$3:$A$178='面板-景气指数'!$J37)*('面板-分位数'!$E$3:$E$178)*('面板-分位数'!AF$3:AF$178))</f>
        <v>0.35815624999999995</v>
      </c>
      <c r="AM37" s="288">
        <f t="array" ref="AM37">SUMPRODUCT(('面板-分位数'!$A$3:$A$178='面板-景气指数'!$J37)*('面板-分位数'!$E$3:$E$178)*('面板-分位数'!AG$3:AG$178))</f>
        <v>0.29503125000000002</v>
      </c>
      <c r="AN37" s="288">
        <f t="array" ref="AN37">SUMPRODUCT(('面板-分位数'!$A$3:$A$178='面板-景气指数'!$J37)*('面板-分位数'!$E$3:$E$178)*('面板-分位数'!AH$3:AH$178))</f>
        <v>0.25665625000000003</v>
      </c>
      <c r="AO37" s="288">
        <f t="array" ref="AO37">SUMPRODUCT(('面板-分位数'!$A$3:$A$178='面板-景气指数'!$J37)*('面板-分位数'!$E$3:$E$178)*('面板-分位数'!AI$3:AI$178))</f>
        <v>0.2245625</v>
      </c>
      <c r="AP37" s="288">
        <f t="array" ref="AP37">SUMPRODUCT(('面板-分位数'!$A$3:$A$178='面板-景气指数'!$J37)*('面板-分位数'!$E$3:$E$178)*('面板-分位数'!AJ$3:AJ$178))</f>
        <v>0.19453125000000002</v>
      </c>
      <c r="AQ37" s="288">
        <f t="array" ref="AQ37">SUMPRODUCT(('面板-分位数'!$A$3:$A$178='面板-景气指数'!$J37)*('面板-分位数'!$E$3:$E$178)*('面板-分位数'!AK$3:AK$178))</f>
        <v>0.2159375</v>
      </c>
      <c r="AR37" s="288">
        <f t="array" ref="AR37">SUMPRODUCT(('面板-分位数'!$A$3:$A$178='面板-景气指数'!$J37)*('面板-分位数'!$E$3:$E$178)*('面板-分位数'!AL$3:AL$178))</f>
        <v>0.21256250000000002</v>
      </c>
      <c r="AS37" s="288">
        <f t="array" ref="AS37">SUMPRODUCT(('面板-分位数'!$A$3:$A$178='面板-景气指数'!$J37)*('面板-分位数'!$E$3:$E$178)*('面板-分位数'!AM$3:AM$178))</f>
        <v>0.19153125000000001</v>
      </c>
      <c r="AT37" s="288">
        <f t="array" ref="AT37">SUMPRODUCT(('面板-分位数'!$A$3:$A$178='面板-景气指数'!$J37)*('面板-分位数'!$E$3:$E$178)*('面板-分位数'!AN$3:AN$178))</f>
        <v>0.29393749999999996</v>
      </c>
      <c r="AU37" s="288">
        <f t="array" ref="AU37">SUMPRODUCT(('面板-分位数'!$A$3:$A$178='面板-景气指数'!$J37)*('面板-分位数'!$E$3:$E$178)*('面板-分位数'!AO$3:AO$178))</f>
        <v>0.31059375</v>
      </c>
      <c r="AV37" s="288">
        <f t="array" ref="AV37">SUMPRODUCT(('面板-分位数'!$A$3:$A$178='面板-景气指数'!$J37)*('面板-分位数'!$E$3:$E$178)*('面板-分位数'!AP$3:AP$178))</f>
        <v>0.27684375000000006</v>
      </c>
      <c r="AW37" s="288">
        <f t="array" ref="AW37">SUMPRODUCT(('面板-分位数'!$A$3:$A$178='面板-景气指数'!$J37)*('面板-分位数'!$E$3:$E$178)*('面板-分位数'!AQ$3:AQ$178))</f>
        <v>0.26750000000000002</v>
      </c>
      <c r="AX37" s="288">
        <f t="array" ref="AX37">SUMPRODUCT(('面板-分位数'!$A$3:$A$178='面板-景气指数'!$J37)*('面板-分位数'!$E$3:$E$178)*('面板-分位数'!AR$3:AR$178))</f>
        <v>0.24521874999999999</v>
      </c>
      <c r="AY37" s="288">
        <f t="array" ref="AY37">SUMPRODUCT(('面板-分位数'!$A$3:$A$178='面板-景气指数'!$J37)*('面板-分位数'!$E$3:$E$178)*('面板-分位数'!AS$3:AS$178))</f>
        <v>0.2195</v>
      </c>
      <c r="AZ37" s="288">
        <f t="array" ref="AZ37">SUMPRODUCT(('面板-分位数'!$A$3:$A$178='面板-景气指数'!$J37)*('面板-分位数'!$E$3:$E$178)*('面板-分位数'!AT$3:AT$178))</f>
        <v>0.21787499999999999</v>
      </c>
      <c r="BA37" s="288">
        <f t="array" ref="BA37">SUMPRODUCT(('面板-分位数'!$A$3:$A$178='面板-景气指数'!$J37)*('面板-分位数'!$E$3:$E$178)*('面板-分位数'!AU$3:AU$178))</f>
        <v>0.27928125000000004</v>
      </c>
      <c r="BB37" s="288">
        <f t="array" ref="BB37">SUMPRODUCT(('面板-分位数'!$A$3:$A$178='面板-景气指数'!$J37)*('面板-分位数'!$E$3:$E$178)*('面板-分位数'!AV$3:AV$178))</f>
        <v>0.2628125</v>
      </c>
      <c r="BC37" s="288">
        <f t="array" ref="BC37">SUMPRODUCT(('面板-分位数'!$A$3:$A$178='面板-景气指数'!$J37)*('面板-分位数'!$E$3:$E$178)*('面板-分位数'!AW$3:AW$178))</f>
        <v>0.21031249999999999</v>
      </c>
      <c r="BD37" s="288">
        <f t="array" ref="BD37">SUMPRODUCT(('面板-分位数'!$A$3:$A$178='面板-景气指数'!$J37)*('面板-分位数'!$E$3:$E$178)*('面板-分位数'!AX$3:AX$178))</f>
        <v>0.20274999999999999</v>
      </c>
      <c r="BE37" s="288">
        <f t="array" ref="BE37">SUMPRODUCT(('面板-分位数'!$A$3:$A$178='面板-景气指数'!$J37)*('面板-分位数'!$E$3:$E$178)*('面板-分位数'!AY$3:AY$178))</f>
        <v>0.200375</v>
      </c>
      <c r="BF37" s="288">
        <f t="array" ref="BF37">SUMPRODUCT(('面板-分位数'!$A$3:$A$178='面板-景气指数'!$J37)*('面板-分位数'!$E$3:$E$178)*('面板-分位数'!AZ$3:AZ$178))</f>
        <v>0.34106249999999999</v>
      </c>
      <c r="BG37" s="288">
        <f t="array" ref="BG37">SUMPRODUCT(('面板-分位数'!$A$3:$A$178='面板-景气指数'!$J37)*('面板-分位数'!$E$3:$E$178)*('面板-分位数'!BA$3:BA$178))</f>
        <v>0.33124999999999999</v>
      </c>
      <c r="BH37" s="288">
        <f t="array" ref="BH37">SUMPRODUCT(('面板-分位数'!$A$3:$A$178='面板-景气指数'!$J37)*('面板-分位数'!$E$3:$E$178)*('面板-分位数'!BB$3:BB$178))</f>
        <v>0.32956249999999998</v>
      </c>
      <c r="BI37" s="288">
        <f t="array" ref="BI37">SUMPRODUCT(('面板-分位数'!$A$3:$A$178='面板-景气指数'!$J37)*('面板-分位数'!$E$3:$E$178)*('面板-分位数'!BC$3:BC$178))</f>
        <v>0.35249999999999998</v>
      </c>
      <c r="BJ37" s="288">
        <f t="array" ref="BJ37">SUMPRODUCT(('面板-分位数'!$A$3:$A$178='面板-景气指数'!$J37)*('面板-分位数'!$E$3:$E$178)*('面板-分位数'!BD$3:BD$178))</f>
        <v>0.36534375000000002</v>
      </c>
      <c r="BK37" s="288">
        <f t="array" ref="BK37">SUMPRODUCT(('面板-分位数'!$A$3:$A$178='面板-景气指数'!$J37)*('面板-分位数'!$E$3:$E$178)*('面板-分位数'!BE$3:BE$178))</f>
        <v>0.37590625</v>
      </c>
      <c r="BL37" s="288">
        <f t="array" ref="BL37">SUMPRODUCT(('面板-分位数'!$A$3:$A$178='面板-景气指数'!$J37)*('面板-分位数'!$E$3:$E$178)*('面板-分位数'!BF$3:BF$178))</f>
        <v>0.41718750000000004</v>
      </c>
      <c r="BM37" s="288">
        <f t="array" ref="BM37">SUMPRODUCT(('面板-分位数'!$A$3:$A$178='面板-景气指数'!$J37)*('面板-分位数'!$E$3:$E$178)*('面板-分位数'!BG$3:BG$178))</f>
        <v>0.44662499999999999</v>
      </c>
      <c r="BN37" s="288">
        <f t="array" ref="BN37">SUMPRODUCT(('面板-分位数'!$A$3:$A$178='面板-景气指数'!$J37)*('面板-分位数'!$E$3:$E$178)*('面板-分位数'!BH$3:BH$178))</f>
        <v>0.48921874999999998</v>
      </c>
      <c r="BO37" s="288">
        <f t="array" ref="BO37">SUMPRODUCT(('面板-分位数'!$A$3:$A$178='面板-景气指数'!$J37)*('面板-分位数'!$E$3:$E$178)*('面板-分位数'!BI$3:BI$178))</f>
        <v>0.64740625000000007</v>
      </c>
      <c r="BP37" s="288">
        <f t="array" ref="BP37">SUMPRODUCT(('面板-分位数'!$A$3:$A$178='面板-景气指数'!$J37)*('面板-分位数'!$E$3:$E$178)*('面板-分位数'!BJ$3:BJ$178))</f>
        <v>0.71918749999999998</v>
      </c>
      <c r="BQ37" s="288">
        <f t="array" ref="BQ37">SUMPRODUCT(('面板-分位数'!$A$3:$A$178='面板-景气指数'!$J37)*('面板-分位数'!$E$3:$E$178)*('面板-分位数'!BK$3:BK$178))</f>
        <v>0.76553125</v>
      </c>
      <c r="BR37" s="288">
        <f t="array" ref="BR37">SUMPRODUCT(('面板-分位数'!$A$3:$A$178='面板-景气指数'!$J37)*('面板-分位数'!$E$3:$E$178)*('面板-分位数'!BL$3:BL$178))</f>
        <v>0.63084374999999993</v>
      </c>
      <c r="BS37" s="288">
        <f t="array" ref="BS37">SUMPRODUCT(('面板-分位数'!$A$3:$A$178='面板-景气指数'!$J37)*('面板-分位数'!$E$3:$E$178)*('面板-分位数'!BM$3:BM$178))</f>
        <v>0.64374999999999993</v>
      </c>
      <c r="BT37" s="288">
        <f t="array" ref="BT37">SUMPRODUCT(('面板-分位数'!$A$3:$A$178='面板-景气指数'!$J37)*('面板-分位数'!$E$3:$E$178)*('面板-分位数'!BN$3:BN$178))</f>
        <v>0.68668750000000001</v>
      </c>
      <c r="BU37" s="288">
        <f t="array" ref="BU37">SUMPRODUCT(('面板-分位数'!$A$3:$A$178='面板-景气指数'!$J37)*('面板-分位数'!$E$3:$E$178)*('面板-分位数'!BO$3:BO$178))</f>
        <v>0.67918750000000006</v>
      </c>
      <c r="BV37" s="288">
        <f t="array" ref="BV37">SUMPRODUCT(('面板-分位数'!$A$3:$A$178='面板-景气指数'!$J37)*('面板-分位数'!$E$3:$E$178)*('面板-分位数'!BP$3:BP$178))</f>
        <v>0.67081250000000003</v>
      </c>
      <c r="BW37" s="288">
        <f t="array" ref="BW37">SUMPRODUCT(('面板-分位数'!$A$3:$A$178='面板-景气指数'!$J37)*('面板-分位数'!$E$3:$E$178)*('面板-分位数'!BQ$3:BQ$178))</f>
        <v>0.63321874999999994</v>
      </c>
      <c r="BX37" s="288">
        <f t="array" ref="BX37">SUMPRODUCT(('面板-分位数'!$A$3:$A$178='面板-景气指数'!$J37)*('面板-分位数'!$E$3:$E$178)*('面板-分位数'!BR$3:BR$178))</f>
        <v>0.57918749999999997</v>
      </c>
      <c r="BY37" s="288">
        <f t="array" ref="BY37">SUMPRODUCT(('面板-分位数'!$A$3:$A$178='面板-景气指数'!$J37)*('面板-分位数'!$E$3:$E$178)*('面板-分位数'!BS$3:BS$178))</f>
        <v>0.54874999999999996</v>
      </c>
      <c r="BZ37" s="288">
        <f t="array" ref="BZ37">SUMPRODUCT(('面板-分位数'!$A$3:$A$178='面板-景气指数'!$J37)*('面板-分位数'!$E$3:$E$178)*('面板-分位数'!BT$3:BT$178))</f>
        <v>0.60381250000000009</v>
      </c>
      <c r="CA37" s="288">
        <f t="array" ref="CA37">SUMPRODUCT(('面板-分位数'!$A$3:$A$178='面板-景气指数'!$J37)*('面板-分位数'!$E$3:$E$178)*('面板-分位数'!BU$3:BU$178))</f>
        <v>0.51412499999999994</v>
      </c>
      <c r="CB37" s="288">
        <f t="array" ref="CB37">SUMPRODUCT(('面板-分位数'!$A$3:$A$178='面板-景气指数'!$J37)*('面板-分位数'!$E$3:$E$178)*('面板-分位数'!BV$3:BV$178))</f>
        <v>0.45990625000000002</v>
      </c>
      <c r="CC37" s="288">
        <f t="array" ref="CC37">SUMPRODUCT(('面板-分位数'!$A$3:$A$178='面板-景气指数'!$J37)*('面板-分位数'!$E$3:$E$178)*('面板-分位数'!BW$3:BW$178))</f>
        <v>0.44012499999999999</v>
      </c>
      <c r="CD37" s="288">
        <f t="array" ref="CD37">SUMPRODUCT(('面板-分位数'!$A$3:$A$178='面板-景气指数'!$J37)*('面板-分位数'!$E$3:$E$178)*('面板-分位数'!BX$3:BX$178))</f>
        <v>0.49743749999999998</v>
      </c>
    </row>
    <row r="38" spans="10:82" x14ac:dyDescent="0.15">
      <c r="J38" s="286" t="s">
        <v>791</v>
      </c>
      <c r="K38" s="286" t="s">
        <v>818</v>
      </c>
      <c r="L38" s="287">
        <f t="shared" si="0"/>
        <v>1.432692307692307</v>
      </c>
      <c r="M38" s="288">
        <f t="array" ref="M38">SUMPRODUCT(('面板-分位数'!$A$3:$A$178='面板-景气指数'!$J38)*('面板-分位数'!$E$3:$E$178)*('面板-分位数'!G$3:G$178))</f>
        <v>0.42663461538461545</v>
      </c>
      <c r="N38" s="288">
        <f t="array" ref="N38">SUMPRODUCT(('面板-分位数'!$A$3:$A$178='面板-景气指数'!$J38)*('面板-分位数'!$E$3:$E$178)*('面板-分位数'!H$3:H$178))</f>
        <v>0.41907692307692312</v>
      </c>
      <c r="O38" s="288">
        <f t="array" ref="O38">SUMPRODUCT(('面板-分位数'!$A$3:$A$178='面板-景气指数'!$J38)*('面板-分位数'!$E$3:$E$178)*('面板-分位数'!I$3:I$178))</f>
        <v>0.41230769230769237</v>
      </c>
      <c r="P38" s="288">
        <f t="array" ref="P38">SUMPRODUCT(('面板-分位数'!$A$3:$A$178='面板-景气指数'!$J38)*('面板-分位数'!$E$3:$E$178)*('面板-分位数'!J$3:J$178))</f>
        <v>0.37986538461538466</v>
      </c>
      <c r="Q38" s="288">
        <f t="array" ref="Q38">SUMPRODUCT(('面板-分位数'!$A$3:$A$178='面板-景气指数'!$J38)*('面板-分位数'!$E$3:$E$178)*('面板-分位数'!K$3:K$178))</f>
        <v>0.39523076923076927</v>
      </c>
      <c r="R38" s="288">
        <f t="array" ref="R38">SUMPRODUCT(('面板-分位数'!$A$3:$A$178='面板-景气指数'!$J38)*('面板-分位数'!$E$3:$E$178)*('面板-分位数'!L$3:L$178))</f>
        <v>0.42980769230769239</v>
      </c>
      <c r="S38" s="288">
        <f t="array" ref="S38">SUMPRODUCT(('面板-分位数'!$A$3:$A$178='面板-景气指数'!$J38)*('面板-分位数'!$E$3:$E$178)*('面板-分位数'!M$3:M$178))</f>
        <v>0.40128846153846159</v>
      </c>
      <c r="T38" s="288">
        <f t="array" ref="T38">SUMPRODUCT(('面板-分位数'!$A$3:$A$178='面板-景气指数'!$J38)*('面板-分位数'!$E$3:$E$178)*('面板-分位数'!N$3:N$178))</f>
        <v>0.42100000000000004</v>
      </c>
      <c r="U38" s="288">
        <f t="array" ref="U38">SUMPRODUCT(('面板-分位数'!$A$3:$A$178='面板-景气指数'!$J38)*('面板-分位数'!$E$3:$E$178)*('面板-分位数'!O$3:O$178))</f>
        <v>0.49707692307692314</v>
      </c>
      <c r="V38" s="288">
        <f t="array" ref="V38">SUMPRODUCT(('面板-分位数'!$A$3:$A$178='面板-景气指数'!$J38)*('面板-分位数'!$E$3:$E$178)*('面板-分位数'!P$3:P$178))</f>
        <v>0.35619230769230775</v>
      </c>
      <c r="W38" s="288">
        <f t="array" ref="W38">SUMPRODUCT(('面板-分位数'!$A$3:$A$178='面板-景气指数'!$J38)*('面板-分位数'!$E$3:$E$178)*('面板-分位数'!Q$3:Q$178))</f>
        <v>0.35930769230769238</v>
      </c>
      <c r="X38" s="288">
        <f t="array" ref="X38">SUMPRODUCT(('面板-分位数'!$A$3:$A$178='面板-景气指数'!$J38)*('面板-分位数'!$E$3:$E$178)*('面板-分位数'!R$3:R$178))</f>
        <v>0.42417307692307699</v>
      </c>
      <c r="Y38" s="288">
        <f t="array" ref="Y38">SUMPRODUCT(('面板-分位数'!$A$3:$A$178='面板-景气指数'!$J38)*('面板-分位数'!$E$3:$E$178)*('面板-分位数'!S$3:S$178))</f>
        <v>0.46971153846153851</v>
      </c>
      <c r="Z38" s="288">
        <f t="array" ref="Z38">SUMPRODUCT(('面板-分位数'!$A$3:$A$178='面板-景气指数'!$J38)*('面板-分位数'!$E$3:$E$178)*('面板-分位数'!T$3:T$178))</f>
        <v>0.52265384615384625</v>
      </c>
      <c r="AA38" s="288">
        <f t="array" ref="AA38">SUMPRODUCT(('面板-分位数'!$A$3:$A$178='面板-景气指数'!$J38)*('面板-分位数'!$E$3:$E$178)*('面板-分位数'!U$3:U$178))</f>
        <v>0.54811538461538467</v>
      </c>
      <c r="AB38" s="288">
        <f t="array" ref="AB38">SUMPRODUCT(('面板-分位数'!$A$3:$A$178='面板-景气指数'!$J38)*('面板-分位数'!$E$3:$E$178)*('面板-分位数'!V$3:V$178))</f>
        <v>0.57740384615384621</v>
      </c>
      <c r="AC38" s="288">
        <f t="array" ref="AC38">SUMPRODUCT(('面板-分位数'!$A$3:$A$178='面板-景气指数'!$J38)*('面板-分位数'!$E$3:$E$178)*('面板-分位数'!W$3:W$178))</f>
        <v>0.56417307692307705</v>
      </c>
      <c r="AD38" s="288">
        <f t="array" ref="AD38">SUMPRODUCT(('面板-分位数'!$A$3:$A$178='面板-景气指数'!$J38)*('面板-分位数'!$E$3:$E$178)*('面板-分位数'!X$3:X$178))</f>
        <v>0.63373076923076932</v>
      </c>
      <c r="AE38" s="288">
        <f t="array" ref="AE38">SUMPRODUCT(('面板-分位数'!$A$3:$A$178='面板-景气指数'!$J38)*('面板-分位数'!$E$3:$E$178)*('面板-分位数'!Y$3:Y$178))</f>
        <v>0.70296153846153842</v>
      </c>
      <c r="AF38" s="288">
        <f t="array" ref="AF38">SUMPRODUCT(('面板-分位数'!$A$3:$A$178='面板-景气指数'!$J38)*('面板-分位数'!$E$3:$E$178)*('面板-分位数'!Z$3:Z$178))</f>
        <v>0.72590384615384618</v>
      </c>
      <c r="AG38" s="288">
        <f t="array" ref="AG38">SUMPRODUCT(('面板-分位数'!$A$3:$A$178='面板-景气指数'!$J38)*('面板-分位数'!$E$3:$E$178)*('面板-分位数'!AA$3:AA$178))</f>
        <v>0.68401923076923088</v>
      </c>
      <c r="AH38" s="288">
        <f t="array" ref="AH38">SUMPRODUCT(('面板-分位数'!$A$3:$A$178='面板-景气指数'!$J38)*('面板-分位数'!$E$3:$E$178)*('面板-分位数'!AB$3:AB$178))</f>
        <v>0.61167307692307693</v>
      </c>
      <c r="AI38" s="288">
        <f t="array" ref="AI38">SUMPRODUCT(('面板-分位数'!$A$3:$A$178='面板-景气指数'!$J38)*('面板-分位数'!$E$3:$E$178)*('面板-分位数'!AC$3:AC$178))</f>
        <v>0.59857692307692323</v>
      </c>
      <c r="AJ38" s="288">
        <f t="array" ref="AJ38">SUMPRODUCT(('面板-分位数'!$A$3:$A$178='面板-景气指数'!$J38)*('面板-分位数'!$E$3:$E$178)*('面板-分位数'!AD$3:AD$178))</f>
        <v>0.58159615384615382</v>
      </c>
      <c r="AK38" s="288">
        <f t="array" ref="AK38">SUMPRODUCT(('面板-分位数'!$A$3:$A$178='面板-景气指数'!$J38)*('面板-分位数'!$E$3:$E$178)*('面板-分位数'!AE$3:AE$178))</f>
        <v>0.51473076923076921</v>
      </c>
      <c r="AL38" s="288">
        <f t="array" ref="AL38">SUMPRODUCT(('面板-分位数'!$A$3:$A$178='面板-景气指数'!$J38)*('面板-分位数'!$E$3:$E$178)*('面板-分位数'!AF$3:AF$178))</f>
        <v>0.4385</v>
      </c>
      <c r="AM38" s="288">
        <f t="array" ref="AM38">SUMPRODUCT(('面板-分位数'!$A$3:$A$178='面板-景气指数'!$J38)*('面板-分位数'!$E$3:$E$178)*('面板-分位数'!AG$3:AG$178))</f>
        <v>0.46228846153846165</v>
      </c>
      <c r="AN38" s="288">
        <f t="array" ref="AN38">SUMPRODUCT(('面板-分位数'!$A$3:$A$178='面板-景气指数'!$J38)*('面板-分位数'!$E$3:$E$178)*('面板-分位数'!AH$3:AH$178))</f>
        <v>0.45213461538461552</v>
      </c>
      <c r="AO38" s="288">
        <f t="array" ref="AO38">SUMPRODUCT(('面板-分位数'!$A$3:$A$178='面板-景气指数'!$J38)*('面板-分位数'!$E$3:$E$178)*('面板-分位数'!AI$3:AI$178))</f>
        <v>0.43213461538461551</v>
      </c>
      <c r="AP38" s="288">
        <f t="array" ref="AP38">SUMPRODUCT(('面板-分位数'!$A$3:$A$178='面板-景气指数'!$J38)*('面板-分位数'!$E$3:$E$178)*('面板-分位数'!AJ$3:AJ$178))</f>
        <v>0.33757692307692316</v>
      </c>
      <c r="AQ38" s="288">
        <f t="array" ref="AQ38">SUMPRODUCT(('面板-分位数'!$A$3:$A$178='面板-景气指数'!$J38)*('面板-分位数'!$E$3:$E$178)*('面板-分位数'!AK$3:AK$178))</f>
        <v>0.31451923076923083</v>
      </c>
      <c r="AR38" s="288">
        <f t="array" ref="AR38">SUMPRODUCT(('面板-分位数'!$A$3:$A$178='面板-景气指数'!$J38)*('面板-分位数'!$E$3:$E$178)*('面板-分位数'!AL$3:AL$178))</f>
        <v>0.33090384615384616</v>
      </c>
      <c r="AS38" s="288">
        <f t="array" ref="AS38">SUMPRODUCT(('面板-分位数'!$A$3:$A$178='面板-景气指数'!$J38)*('面板-分位数'!$E$3:$E$178)*('面板-分位数'!AM$3:AM$178))</f>
        <v>0.39405769230769228</v>
      </c>
      <c r="AT38" s="288">
        <f t="array" ref="AT38">SUMPRODUCT(('面板-分位数'!$A$3:$A$178='面板-景气指数'!$J38)*('面板-分位数'!$E$3:$E$178)*('面板-分位数'!AN$3:AN$178))</f>
        <v>0.47167307692307697</v>
      </c>
      <c r="AU38" s="288">
        <f t="array" ref="AU38">SUMPRODUCT(('面板-分位数'!$A$3:$A$178='面板-景气指数'!$J38)*('面板-分位数'!$E$3:$E$178)*('面板-分位数'!AO$3:AO$178))</f>
        <v>0.49094230769230779</v>
      </c>
      <c r="AV38" s="288">
        <f t="array" ref="AV38">SUMPRODUCT(('面板-分位数'!$A$3:$A$178='面板-景气指数'!$J38)*('面板-分位数'!$E$3:$E$178)*('面板-分位数'!AP$3:AP$178))</f>
        <v>0.46140384615384616</v>
      </c>
      <c r="AW38" s="288">
        <f t="array" ref="AW38">SUMPRODUCT(('面板-分位数'!$A$3:$A$178='面板-景气指数'!$J38)*('面板-分位数'!$E$3:$E$178)*('面板-分位数'!AQ$3:AQ$178))</f>
        <v>0.4231923076923077</v>
      </c>
      <c r="AX38" s="288">
        <f t="array" ref="AX38">SUMPRODUCT(('面板-分位数'!$A$3:$A$178='面板-景气指数'!$J38)*('面板-分位数'!$E$3:$E$178)*('面板-分位数'!AR$3:AR$178))</f>
        <v>0.42357692307692307</v>
      </c>
      <c r="AY38" s="288">
        <f t="array" ref="AY38">SUMPRODUCT(('面板-分位数'!$A$3:$A$178='面板-景气指数'!$J38)*('面板-分位数'!$E$3:$E$178)*('面板-分位数'!AS$3:AS$178))</f>
        <v>0.43284615384615382</v>
      </c>
      <c r="AZ38" s="288">
        <f t="array" ref="AZ38">SUMPRODUCT(('面板-分位数'!$A$3:$A$178='面板-景气指数'!$J38)*('面板-分位数'!$E$3:$E$178)*('面板-分位数'!AT$3:AT$178))</f>
        <v>0.48240384615384613</v>
      </c>
      <c r="BA38" s="288">
        <f t="array" ref="BA38">SUMPRODUCT(('面板-分位数'!$A$3:$A$178='面板-景气指数'!$J38)*('面板-分位数'!$E$3:$E$178)*('面板-分位数'!AU$3:AU$178))</f>
        <v>0.4698846153846154</v>
      </c>
      <c r="BB38" s="288">
        <f t="array" ref="BB38">SUMPRODUCT(('面板-分位数'!$A$3:$A$178='面板-景气指数'!$J38)*('面板-分位数'!$E$3:$E$178)*('面板-分位数'!AV$3:AV$178))</f>
        <v>0.45828846153846153</v>
      </c>
      <c r="BC38" s="288">
        <f t="array" ref="BC38">SUMPRODUCT(('面板-分位数'!$A$3:$A$178='面板-景气指数'!$J38)*('面板-分位数'!$E$3:$E$178)*('面板-分位数'!AW$3:AW$178))</f>
        <v>0.42465384615384622</v>
      </c>
      <c r="BD38" s="288">
        <f t="array" ref="BD38">SUMPRODUCT(('面板-分位数'!$A$3:$A$178='面板-景气指数'!$J38)*('面板-分位数'!$E$3:$E$178)*('面板-分位数'!AX$3:AX$178))</f>
        <v>0.3874423076923077</v>
      </c>
      <c r="BE38" s="288">
        <f t="array" ref="BE38">SUMPRODUCT(('面板-分位数'!$A$3:$A$178='面板-景气指数'!$J38)*('面板-分位数'!$E$3:$E$178)*('面板-分位数'!AY$3:AY$178))</f>
        <v>0.31228846153846151</v>
      </c>
      <c r="BF38" s="288">
        <f t="array" ref="BF38">SUMPRODUCT(('面板-分位数'!$A$3:$A$178='面板-景气指数'!$J38)*('面板-分位数'!$E$3:$E$178)*('面板-分位数'!AZ$3:AZ$178))</f>
        <v>0.50013461538461546</v>
      </c>
      <c r="BG38" s="288">
        <f t="array" ref="BG38">SUMPRODUCT(('面板-分位数'!$A$3:$A$178='面板-景气指数'!$J38)*('面板-分位数'!$E$3:$E$178)*('面板-分位数'!BA$3:BA$178))</f>
        <v>0.50001923076923083</v>
      </c>
      <c r="BH38" s="288">
        <f t="array" ref="BH38">SUMPRODUCT(('面板-分位数'!$A$3:$A$178='面板-景气指数'!$J38)*('面板-分位数'!$E$3:$E$178)*('面板-分位数'!BB$3:BB$178))</f>
        <v>0.46194230769230776</v>
      </c>
      <c r="BI38" s="288">
        <f t="array" ref="BI38">SUMPRODUCT(('面板-分位数'!$A$3:$A$178='面板-景气指数'!$J38)*('面板-分位数'!$E$3:$E$178)*('面板-分位数'!BC$3:BC$178))</f>
        <v>0.43919230769230766</v>
      </c>
      <c r="BJ38" s="288">
        <f t="array" ref="BJ38">SUMPRODUCT(('面板-分位数'!$A$3:$A$178='面板-景气指数'!$J38)*('面板-分位数'!$E$3:$E$178)*('面板-分位数'!BD$3:BD$178))</f>
        <v>0.45978846153846159</v>
      </c>
      <c r="BK38" s="288">
        <f t="array" ref="BK38">SUMPRODUCT(('面板-分位数'!$A$3:$A$178='面板-景气指数'!$J38)*('面板-分位数'!$E$3:$E$178)*('面板-分位数'!BE$3:BE$178))</f>
        <v>0.51248076923076924</v>
      </c>
      <c r="BL38" s="288">
        <f t="array" ref="BL38">SUMPRODUCT(('面板-分位数'!$A$3:$A$178='面板-景气指数'!$J38)*('面板-分位数'!$E$3:$E$178)*('面板-分位数'!BF$3:BF$178))</f>
        <v>0.52313461538461536</v>
      </c>
      <c r="BM38" s="288">
        <f t="array" ref="BM38">SUMPRODUCT(('面板-分位数'!$A$3:$A$178='面板-景气指数'!$J38)*('面板-分位数'!$E$3:$E$178)*('面板-分位数'!BG$3:BG$178))</f>
        <v>0.48603846153846147</v>
      </c>
      <c r="BN38" s="288">
        <f t="array" ref="BN38">SUMPRODUCT(('面板-分位数'!$A$3:$A$178='面板-景气指数'!$J38)*('面板-分位数'!$E$3:$E$178)*('面板-分位数'!BH$3:BH$178))</f>
        <v>0.52490384615384622</v>
      </c>
      <c r="BO38" s="288">
        <f t="array" ref="BO38">SUMPRODUCT(('面板-分位数'!$A$3:$A$178='面板-景气指数'!$J38)*('面板-分位数'!$E$3:$E$178)*('面板-分位数'!BI$3:BI$178))</f>
        <v>0.57648076923076941</v>
      </c>
      <c r="BP38" s="288">
        <f t="array" ref="BP38">SUMPRODUCT(('面板-分位数'!$A$3:$A$178='面板-景气指数'!$J38)*('面板-分位数'!$E$3:$E$178)*('面板-分位数'!BJ$3:BJ$178))</f>
        <v>0.61576923076923085</v>
      </c>
      <c r="BQ38" s="288">
        <f t="array" ref="BQ38">SUMPRODUCT(('面板-分位数'!$A$3:$A$178='面板-景气指数'!$J38)*('面板-分位数'!$E$3:$E$178)*('面板-分位数'!BK$3:BK$178))</f>
        <v>0.64188461538461539</v>
      </c>
      <c r="BR38" s="288">
        <f t="array" ref="BR38">SUMPRODUCT(('面板-分位数'!$A$3:$A$178='面板-景气指数'!$J38)*('面板-分位数'!$E$3:$E$178)*('面板-分位数'!BL$3:BL$178))</f>
        <v>0.41159615384615389</v>
      </c>
      <c r="BS38" s="288">
        <f t="array" ref="BS38">SUMPRODUCT(('面板-分位数'!$A$3:$A$178='面板-景气指数'!$J38)*('面板-分位数'!$E$3:$E$178)*('面板-分位数'!BM$3:BM$178))</f>
        <v>0.40496153846153859</v>
      </c>
      <c r="BT38" s="288">
        <f t="array" ref="BT38">SUMPRODUCT(('面板-分位数'!$A$3:$A$178='面板-景气指数'!$J38)*('面板-分位数'!$E$3:$E$178)*('面板-分位数'!BN$3:BN$178))</f>
        <v>0.47953846153846158</v>
      </c>
      <c r="BU38" s="288">
        <f t="array" ref="BU38">SUMPRODUCT(('面板-分位数'!$A$3:$A$178='面板-景气指数'!$J38)*('面板-分位数'!$E$3:$E$178)*('面板-分位数'!BO$3:BO$178))</f>
        <v>0.52028846153846153</v>
      </c>
      <c r="BV38" s="288">
        <f t="array" ref="BV38">SUMPRODUCT(('面板-分位数'!$A$3:$A$178='面板-景气指数'!$J38)*('面板-分位数'!$E$3:$E$178)*('面板-分位数'!BP$3:BP$178))</f>
        <v>0.55698076923076922</v>
      </c>
      <c r="BW38" s="288">
        <f t="array" ref="BW38">SUMPRODUCT(('面板-分位数'!$A$3:$A$178='面板-景气指数'!$J38)*('面板-分位数'!$E$3:$E$178)*('面板-分位数'!BQ$3:BQ$178))</f>
        <v>0.5408846153846153</v>
      </c>
      <c r="BX38" s="288">
        <f t="array" ref="BX38">SUMPRODUCT(('面板-分位数'!$A$3:$A$178='面板-景气指数'!$J38)*('面板-分位数'!$E$3:$E$178)*('面板-分位数'!BR$3:BR$178))</f>
        <v>0.54392307692307695</v>
      </c>
      <c r="BY38" s="288">
        <f t="array" ref="BY38">SUMPRODUCT(('面板-分位数'!$A$3:$A$178='面板-景气指数'!$J38)*('面板-分位数'!$E$3:$E$178)*('面板-分位数'!BS$3:BS$178))</f>
        <v>0.57728846153846147</v>
      </c>
      <c r="BZ38" s="288">
        <f t="array" ref="BZ38">SUMPRODUCT(('面板-分位数'!$A$3:$A$178='面板-景气指数'!$J38)*('面板-分位数'!$E$3:$E$178)*('面板-分位数'!BT$3:BT$178))</f>
        <v>0.6254423076923078</v>
      </c>
      <c r="CA38" s="288">
        <f t="array" ref="CA38">SUMPRODUCT(('面板-分位数'!$A$3:$A$178='面板-景气指数'!$J38)*('面板-分位数'!$E$3:$E$178)*('面板-分位数'!BU$3:BU$178))</f>
        <v>0.68500000000000005</v>
      </c>
      <c r="CB38" s="288">
        <f t="array" ref="CB38">SUMPRODUCT(('面板-分位数'!$A$3:$A$178='面板-景气指数'!$J38)*('面板-分位数'!$E$3:$E$178)*('面板-分位数'!BV$3:BV$178))</f>
        <v>0.71486538461538462</v>
      </c>
      <c r="CC38" s="288">
        <f t="array" ref="CC38">SUMPRODUCT(('面板-分位数'!$A$3:$A$178='面板-景气指数'!$J38)*('面板-分位数'!$E$3:$E$178)*('面板-分位数'!BW$3:BW$178))</f>
        <v>0.72009615384615389</v>
      </c>
      <c r="CD38" s="288">
        <f t="array" ref="CD38">SUMPRODUCT(('面板-分位数'!$A$3:$A$178='面板-景气指数'!$J38)*('面板-分位数'!$E$3:$E$178)*('面板-分位数'!BX$3:BX$178))</f>
        <v>0.62178846153846157</v>
      </c>
    </row>
    <row r="39" spans="10:82" x14ac:dyDescent="0.15">
      <c r="J39" s="286" t="s">
        <v>792</v>
      </c>
      <c r="K39" s="286" t="s">
        <v>817</v>
      </c>
      <c r="L39" s="287">
        <f t="shared" si="0"/>
        <v>-6.4717391304347895</v>
      </c>
      <c r="M39" s="288">
        <f t="array" ref="M39">SUMPRODUCT(('面板-分位数'!$A$3:$A$178='面板-景气指数'!$J39)*('面板-分位数'!$E$3:$E$178)*('面板-分位数'!G$3:G$178))</f>
        <v>0.19676086956521738</v>
      </c>
      <c r="N39" s="288">
        <f t="array" ref="N39">SUMPRODUCT(('面板-分位数'!$A$3:$A$178='面板-景气指数'!$J39)*('面板-分位数'!$E$3:$E$178)*('面板-分位数'!H$3:H$178))</f>
        <v>0.19802173913043475</v>
      </c>
      <c r="O39" s="288">
        <f t="array" ref="O39">SUMPRODUCT(('面板-分位数'!$A$3:$A$178='面板-景气指数'!$J39)*('面板-分位数'!$E$3:$E$178)*('面板-分位数'!I$3:I$178))</f>
        <v>0.26147826086956527</v>
      </c>
      <c r="P39" s="288">
        <f t="array" ref="P39">SUMPRODUCT(('面板-分位数'!$A$3:$A$178='面板-景气指数'!$J39)*('面板-分位数'!$E$3:$E$178)*('面板-分位数'!J$3:J$178))</f>
        <v>0.30642391304347821</v>
      </c>
      <c r="Q39" s="288">
        <f t="array" ref="Q39">SUMPRODUCT(('面板-分位数'!$A$3:$A$178='面板-景气指数'!$J39)*('面板-分位数'!$E$3:$E$178)*('面板-分位数'!K$3:K$178))</f>
        <v>0.3691630434782609</v>
      </c>
      <c r="R39" s="288">
        <f t="array" ref="R39">SUMPRODUCT(('面板-分位数'!$A$3:$A$178='面板-景气指数'!$J39)*('面板-分位数'!$E$3:$E$178)*('面板-分位数'!L$3:L$178))</f>
        <v>0.39574999999999994</v>
      </c>
      <c r="S39" s="288">
        <f t="array" ref="S39">SUMPRODUCT(('面板-分位数'!$A$3:$A$178='面板-景气指数'!$J39)*('面板-分位数'!$E$3:$E$178)*('面板-分位数'!M$3:M$178))</f>
        <v>0.41781521739130434</v>
      </c>
      <c r="T39" s="288">
        <f t="array" ref="T39">SUMPRODUCT(('面板-分位数'!$A$3:$A$178='面板-景气指数'!$J39)*('面板-分位数'!$E$3:$E$178)*('面板-分位数'!N$3:N$178))</f>
        <v>0.51900000000000002</v>
      </c>
      <c r="U39" s="288">
        <f t="array" ref="U39">SUMPRODUCT(('面板-分位数'!$A$3:$A$178='面板-景气指数'!$J39)*('面板-分位数'!$E$3:$E$178)*('面板-分位数'!O$3:O$178))</f>
        <v>0.57363043478260878</v>
      </c>
      <c r="V39" s="288">
        <f t="array" ref="V39">SUMPRODUCT(('面板-分位数'!$A$3:$A$178='面板-景气指数'!$J39)*('面板-分位数'!$E$3:$E$178)*('面板-分位数'!P$3:P$178))</f>
        <v>0.60363043478260869</v>
      </c>
      <c r="W39" s="288">
        <f t="array" ref="W39">SUMPRODUCT(('面板-分位数'!$A$3:$A$178='面板-景气指数'!$J39)*('面板-分位数'!$E$3:$E$178)*('面板-分位数'!Q$3:Q$178))</f>
        <v>0.61475000000000002</v>
      </c>
      <c r="X39" s="288">
        <f t="array" ref="X39">SUMPRODUCT(('面板-分位数'!$A$3:$A$178='面板-景气指数'!$J39)*('面板-分位数'!$E$3:$E$178)*('面板-分位数'!R$3:R$178))</f>
        <v>0.65001086956521736</v>
      </c>
      <c r="Y39" s="288">
        <f t="array" ref="Y39">SUMPRODUCT(('面板-分位数'!$A$3:$A$178='面板-景气指数'!$J39)*('面板-分位数'!$E$3:$E$178)*('面板-分位数'!S$3:S$178))</f>
        <v>0.66088043478260872</v>
      </c>
      <c r="Z39" s="288">
        <f t="array" ref="Z39">SUMPRODUCT(('面板-分位数'!$A$3:$A$178='面板-景气指数'!$J39)*('面板-分位数'!$E$3:$E$178)*('面板-分位数'!T$3:T$178))</f>
        <v>0.74063043478260859</v>
      </c>
      <c r="AA39" s="288">
        <f t="array" ref="AA39">SUMPRODUCT(('面板-分位数'!$A$3:$A$178='面板-景气指数'!$J39)*('面板-分位数'!$E$3:$E$178)*('面板-分位数'!U$3:U$178))</f>
        <v>0.78886956521739127</v>
      </c>
      <c r="AB39" s="288">
        <f t="array" ref="AB39">SUMPRODUCT(('面板-分位数'!$A$3:$A$178='面板-景气指数'!$J39)*('面板-分位数'!$E$3:$E$178)*('面板-分位数'!V$3:V$178))</f>
        <v>0.83492391304347824</v>
      </c>
      <c r="AC39" s="288">
        <f t="array" ref="AC39">SUMPRODUCT(('面板-分位数'!$A$3:$A$178='面板-景气指数'!$J39)*('面板-分位数'!$E$3:$E$178)*('面板-分位数'!W$3:W$178))</f>
        <v>0.83850000000000002</v>
      </c>
      <c r="AD39" s="288">
        <f t="array" ref="AD39">SUMPRODUCT(('面板-分位数'!$A$3:$A$178='面板-景气指数'!$J39)*('面板-分位数'!$E$3:$E$178)*('面板-分位数'!X$3:X$178))</f>
        <v>0.80753260869565224</v>
      </c>
      <c r="AE39" s="288">
        <f t="array" ref="AE39">SUMPRODUCT(('面板-分位数'!$A$3:$A$178='面板-景气指数'!$J39)*('面板-分位数'!$E$3:$E$178)*('面板-分位数'!Y$3:Y$178))</f>
        <v>0.72482608695652173</v>
      </c>
      <c r="AF39" s="288">
        <f t="array" ref="AF39">SUMPRODUCT(('面板-分位数'!$A$3:$A$178='面板-景气指数'!$J39)*('面板-分位数'!$E$3:$E$178)*('面板-分位数'!Z$3:Z$178))</f>
        <v>0.70625000000000004</v>
      </c>
      <c r="AG39" s="288">
        <f t="array" ref="AG39">SUMPRODUCT(('面板-分位数'!$A$3:$A$178='面板-景气指数'!$J39)*('面板-分位数'!$E$3:$E$178)*('面板-分位数'!AA$3:AA$178))</f>
        <v>0.70726086956521739</v>
      </c>
      <c r="AH39" s="288">
        <f t="array" ref="AH39">SUMPRODUCT(('面板-分位数'!$A$3:$A$178='面板-景气指数'!$J39)*('面板-分位数'!$E$3:$E$178)*('面板-分位数'!AB$3:AB$178))</f>
        <v>0.57179347826086957</v>
      </c>
      <c r="AI39" s="288">
        <f t="array" ref="AI39">SUMPRODUCT(('面板-分位数'!$A$3:$A$178='面板-景气指数'!$J39)*('面板-分位数'!$E$3:$E$178)*('面板-分位数'!AC$3:AC$178))</f>
        <v>0.5167173913043478</v>
      </c>
      <c r="AJ39" s="288">
        <f t="array" ref="AJ39">SUMPRODUCT(('面板-分位数'!$A$3:$A$178='面板-景气指数'!$J39)*('面板-分位数'!$E$3:$E$178)*('面板-分位数'!AD$3:AD$178))</f>
        <v>0.51910869565217388</v>
      </c>
      <c r="AK39" s="288">
        <f t="array" ref="AK39">SUMPRODUCT(('面板-分位数'!$A$3:$A$178='面板-景气指数'!$J39)*('面板-分位数'!$E$3:$E$178)*('面板-分位数'!AE$3:AE$178))</f>
        <v>0.51088043478260869</v>
      </c>
      <c r="AL39" s="288">
        <f t="array" ref="AL39">SUMPRODUCT(('面板-分位数'!$A$3:$A$178='面板-景气指数'!$J39)*('面板-分位数'!$E$3:$E$178)*('面板-分位数'!AF$3:AF$178))</f>
        <v>0.45708695652173914</v>
      </c>
      <c r="AM39" s="288">
        <f t="array" ref="AM39">SUMPRODUCT(('面板-分位数'!$A$3:$A$178='面板-景气指数'!$J39)*('面板-分位数'!$E$3:$E$178)*('面板-分位数'!AG$3:AG$178))</f>
        <v>0.39707608695652175</v>
      </c>
      <c r="AN39" s="288">
        <f t="array" ref="AN39">SUMPRODUCT(('面板-分位数'!$A$3:$A$178='面板-景气指数'!$J39)*('面板-分位数'!$E$3:$E$178)*('面板-分位数'!AH$3:AH$178))</f>
        <v>0.39384782608695651</v>
      </c>
      <c r="AO39" s="288">
        <f t="array" ref="AO39">SUMPRODUCT(('面板-分位数'!$A$3:$A$178='面板-景气指数'!$J39)*('面板-分位数'!$E$3:$E$178)*('面板-分位数'!AI$3:AI$178))</f>
        <v>0.36421739130434783</v>
      </c>
      <c r="AP39" s="288">
        <f t="array" ref="AP39">SUMPRODUCT(('面板-分位数'!$A$3:$A$178='面板-景气指数'!$J39)*('面板-分位数'!$E$3:$E$178)*('面板-分位数'!AJ$3:AJ$178))</f>
        <v>0.42798913043478265</v>
      </c>
      <c r="AQ39" s="288">
        <f t="array" ref="AQ39">SUMPRODUCT(('面板-分位数'!$A$3:$A$178='面板-景气指数'!$J39)*('面板-分位数'!$E$3:$E$178)*('面板-分位数'!AK$3:AK$178))</f>
        <v>0.53315217391304359</v>
      </c>
      <c r="AR39" s="288">
        <f t="array" ref="AR39">SUMPRODUCT(('面板-分位数'!$A$3:$A$178='面板-景气指数'!$J39)*('面板-分位数'!$E$3:$E$178)*('面板-分位数'!AL$3:AL$178))</f>
        <v>0.44223913043478258</v>
      </c>
      <c r="AS39" s="288">
        <f t="array" ref="AS39">SUMPRODUCT(('面板-分位数'!$A$3:$A$178='面板-景气指数'!$J39)*('面板-分位数'!$E$3:$E$178)*('面板-分位数'!AM$3:AM$178))</f>
        <v>0.3278804347826087</v>
      </c>
      <c r="AT39" s="288">
        <f t="array" ref="AT39">SUMPRODUCT(('面板-分位数'!$A$3:$A$178='面板-景气指数'!$J39)*('面板-分位数'!$E$3:$E$178)*('面板-分位数'!AN$3:AN$178))</f>
        <v>0.3992282608695652</v>
      </c>
      <c r="AU39" s="288">
        <f t="array" ref="AU39">SUMPRODUCT(('面板-分位数'!$A$3:$A$178='面板-景气指数'!$J39)*('面板-分位数'!$E$3:$E$178)*('面板-分位数'!AO$3:AO$178))</f>
        <v>0.41539130434782612</v>
      </c>
      <c r="AV39" s="288">
        <f t="array" ref="AV39">SUMPRODUCT(('面板-分位数'!$A$3:$A$178='面板-景气指数'!$J39)*('面板-分位数'!$E$3:$E$178)*('面板-分位数'!AP$3:AP$178))</f>
        <v>0.35804347826086957</v>
      </c>
      <c r="AW39" s="288">
        <f t="array" ref="AW39">SUMPRODUCT(('面板-分位数'!$A$3:$A$178='面板-景气指数'!$J39)*('面板-分位数'!$E$3:$E$178)*('面板-分位数'!AQ$3:AQ$178))</f>
        <v>0.28526086956521735</v>
      </c>
      <c r="AX39" s="288">
        <f t="array" ref="AX39">SUMPRODUCT(('面板-分位数'!$A$3:$A$178='面板-景气指数'!$J39)*('面板-分位数'!$E$3:$E$178)*('面板-分位数'!AR$3:AR$178))</f>
        <v>0.17694565217391303</v>
      </c>
      <c r="AY39" s="288">
        <f t="array" ref="AY39">SUMPRODUCT(('面板-分位数'!$A$3:$A$178='面板-景气指数'!$J39)*('面板-分位数'!$E$3:$E$178)*('面板-分位数'!AS$3:AS$178))</f>
        <v>0.15713043478260869</v>
      </c>
      <c r="AZ39" s="288">
        <f t="array" ref="AZ39">SUMPRODUCT(('面板-分位数'!$A$3:$A$178='面板-景气指数'!$J39)*('面板-分位数'!$E$3:$E$178)*('面板-分位数'!AT$3:AT$178))</f>
        <v>0.14548913043478262</v>
      </c>
      <c r="BA39" s="288">
        <f t="array" ref="BA39">SUMPRODUCT(('面板-分位数'!$A$3:$A$178='面板-景气指数'!$J39)*('面板-分位数'!$E$3:$E$178)*('面板-分位数'!AU$3:AU$178))</f>
        <v>0.14826086956521739</v>
      </c>
      <c r="BB39" s="288">
        <f t="array" ref="BB39">SUMPRODUCT(('面板-分位数'!$A$3:$A$178='面板-景气指数'!$J39)*('面板-分位数'!$E$3:$E$178)*('面板-分位数'!AV$3:AV$178))</f>
        <v>0.17021739130434782</v>
      </c>
      <c r="BC39" s="288">
        <f t="array" ref="BC39">SUMPRODUCT(('面板-分位数'!$A$3:$A$178='面板-景气指数'!$J39)*('面板-分位数'!$E$3:$E$178)*('面板-分位数'!AW$3:AW$178))</f>
        <v>0.18631521739130433</v>
      </c>
      <c r="BD39" s="288">
        <f t="array" ref="BD39">SUMPRODUCT(('面板-分位数'!$A$3:$A$178='面板-景气指数'!$J39)*('面板-分位数'!$E$3:$E$178)*('面板-分位数'!AX$3:AX$178))</f>
        <v>0.18920652173913047</v>
      </c>
      <c r="BE39" s="288">
        <f t="array" ref="BE39">SUMPRODUCT(('面板-分位数'!$A$3:$A$178='面板-景气指数'!$J39)*('面板-分位数'!$E$3:$E$178)*('面板-分位数'!AY$3:AY$178))</f>
        <v>0.16941304347826086</v>
      </c>
      <c r="BF39" s="288">
        <f t="array" ref="BF39">SUMPRODUCT(('面板-分位数'!$A$3:$A$178='面板-景气指数'!$J39)*('面板-分位数'!$E$3:$E$178)*('面板-分位数'!AZ$3:AZ$178))</f>
        <v>0.26408695652173919</v>
      </c>
      <c r="BG39" s="288">
        <f t="array" ref="BG39">SUMPRODUCT(('面板-分位数'!$A$3:$A$178='面板-景气指数'!$J39)*('面板-分位数'!$E$3:$E$178)*('面板-分位数'!BA$3:BA$178))</f>
        <v>0.32863043478260867</v>
      </c>
      <c r="BH39" s="288">
        <f t="array" ref="BH39">SUMPRODUCT(('面板-分位数'!$A$3:$A$178='面板-景气指数'!$J39)*('面板-分位数'!$E$3:$E$178)*('面板-分位数'!BB$3:BB$178))</f>
        <v>0.38290217391304343</v>
      </c>
      <c r="BI39" s="288">
        <f t="array" ref="BI39">SUMPRODUCT(('面板-分位数'!$A$3:$A$178='面板-景气指数'!$J39)*('面板-分位数'!$E$3:$E$178)*('面板-分位数'!BC$3:BC$178))</f>
        <v>0.43605434782608699</v>
      </c>
      <c r="BJ39" s="288">
        <f t="array" ref="BJ39">SUMPRODUCT(('面板-分位数'!$A$3:$A$178='面板-景气指数'!$J39)*('面板-分位数'!$E$3:$E$178)*('面板-分位数'!BD$3:BD$178))</f>
        <v>0.50130434782608679</v>
      </c>
      <c r="BK39" s="288">
        <f t="array" ref="BK39">SUMPRODUCT(('面板-分位数'!$A$3:$A$178='面板-景气指数'!$J39)*('面板-分位数'!$E$3:$E$178)*('面板-分位数'!BE$3:BE$178))</f>
        <v>0.58915217391304353</v>
      </c>
      <c r="BL39" s="288">
        <f t="array" ref="BL39">SUMPRODUCT(('面板-分位数'!$A$3:$A$178='面板-景气指数'!$J39)*('面板-分位数'!$E$3:$E$178)*('面板-分位数'!BF$3:BF$178))</f>
        <v>0.60594565217391283</v>
      </c>
      <c r="BM39" s="288">
        <f t="array" ref="BM39">SUMPRODUCT(('面板-分位数'!$A$3:$A$178='面板-景气指数'!$J39)*('面板-分位数'!$E$3:$E$178)*('面板-分位数'!BG$3:BG$178))</f>
        <v>0.65188043478260871</v>
      </c>
      <c r="BN39" s="288">
        <f t="array" ref="BN39">SUMPRODUCT(('面板-分位数'!$A$3:$A$178='面板-景气指数'!$J39)*('面板-分位数'!$E$3:$E$178)*('面板-分位数'!BH$3:BH$178))</f>
        <v>0.66603260869565217</v>
      </c>
      <c r="BO39" s="288">
        <f t="array" ref="BO39">SUMPRODUCT(('面板-分位数'!$A$3:$A$178='面板-景气指数'!$J39)*('面板-分位数'!$E$3:$E$178)*('面板-分位数'!BI$3:BI$178))</f>
        <v>0.61325000000000007</v>
      </c>
      <c r="BP39" s="288">
        <f t="array" ref="BP39">SUMPRODUCT(('面板-分位数'!$A$3:$A$178='面板-景气指数'!$J39)*('面板-分位数'!$E$3:$E$178)*('面板-分位数'!BJ$3:BJ$178))</f>
        <v>0.60523913043478261</v>
      </c>
      <c r="BQ39" s="288">
        <f t="array" ref="BQ39">SUMPRODUCT(('面板-分位数'!$A$3:$A$178='面板-景气指数'!$J39)*('面板-分位数'!$E$3:$E$178)*('面板-分位数'!BK$3:BK$178))</f>
        <v>0.69227173913043472</v>
      </c>
      <c r="BR39" s="288">
        <f t="array" ref="BR39">SUMPRODUCT(('面板-分位数'!$A$3:$A$178='面板-景气指数'!$J39)*('面板-分位数'!$E$3:$E$178)*('面板-分位数'!BL$3:BL$178))</f>
        <v>0.61275000000000013</v>
      </c>
      <c r="BS39" s="288">
        <f t="array" ref="BS39">SUMPRODUCT(('面板-分位数'!$A$3:$A$178='面板-景气指数'!$J39)*('面板-分位数'!$E$3:$E$178)*('面板-分位数'!BM$3:BM$178))</f>
        <v>0.56310869565217381</v>
      </c>
      <c r="BT39" s="288">
        <f t="array" ref="BT39">SUMPRODUCT(('面板-分位数'!$A$3:$A$178='面板-景气指数'!$J39)*('面板-分位数'!$E$3:$E$178)*('面板-分位数'!BN$3:BN$178))</f>
        <v>0.59469565217391307</v>
      </c>
      <c r="BU39" s="288">
        <f t="array" ref="BU39">SUMPRODUCT(('面板-分位数'!$A$3:$A$178='面板-景气指数'!$J39)*('面板-分位数'!$E$3:$E$178)*('面板-分位数'!BO$3:BO$178))</f>
        <v>0.64283695652173911</v>
      </c>
      <c r="BV39" s="288">
        <f t="array" ref="BV39">SUMPRODUCT(('面板-分位数'!$A$3:$A$178='面板-景气指数'!$J39)*('面板-分位数'!$E$3:$E$178)*('面板-分位数'!BP$3:BP$178))</f>
        <v>0.72282608695652173</v>
      </c>
      <c r="BW39" s="288">
        <f t="array" ref="BW39">SUMPRODUCT(('面板-分位数'!$A$3:$A$178='面板-景气指数'!$J39)*('面板-分位数'!$E$3:$E$178)*('面板-分位数'!BQ$3:BQ$178))</f>
        <v>0.69865217391304335</v>
      </c>
      <c r="BX39" s="288">
        <f t="array" ref="BX39">SUMPRODUCT(('面板-分位数'!$A$3:$A$178='面板-景气指数'!$J39)*('面板-分位数'!$E$3:$E$178)*('面板-分位数'!BR$3:BR$178))</f>
        <v>0.67517391304347818</v>
      </c>
      <c r="BY39" s="288">
        <f t="array" ref="BY39">SUMPRODUCT(('面板-分位数'!$A$3:$A$178='面板-景气指数'!$J39)*('面板-分位数'!$E$3:$E$178)*('面板-分位数'!BS$3:BS$178))</f>
        <v>0.68893478260869567</v>
      </c>
      <c r="BZ39" s="288">
        <f t="array" ref="BZ39">SUMPRODUCT(('面板-分位数'!$A$3:$A$178='面板-景气指数'!$J39)*('面板-分位数'!$E$3:$E$178)*('面板-分位数'!BT$3:BT$178))</f>
        <v>0.66043478260869581</v>
      </c>
      <c r="CA39" s="288">
        <f t="array" ref="CA39">SUMPRODUCT(('面板-分位数'!$A$3:$A$178='面板-景气指数'!$J39)*('面板-分位数'!$E$3:$E$178)*('面板-分位数'!BU$3:BU$178))</f>
        <v>0.65764130434782608</v>
      </c>
      <c r="CB39" s="288">
        <f t="array" ref="CB39">SUMPRODUCT(('面板-分位数'!$A$3:$A$178='面板-景气指数'!$J39)*('面板-分位数'!$E$3:$E$178)*('面板-分位数'!BV$3:BV$178))</f>
        <v>0.69131521739130442</v>
      </c>
      <c r="CC39" s="288">
        <f t="array" ref="CC39">SUMPRODUCT(('面板-分位数'!$A$3:$A$178='面板-景气指数'!$J39)*('面板-分位数'!$E$3:$E$178)*('面板-分位数'!BW$3:BW$178))</f>
        <v>0.6293695652173914</v>
      </c>
      <c r="CD39" s="288">
        <f t="array" ref="CD39">SUMPRODUCT(('面板-分位数'!$A$3:$A$178='面板-景气指数'!$J39)*('面板-分位数'!$E$3:$E$178)*('面板-分位数'!BX$3:BX$178))</f>
        <v>0.53935869565217387</v>
      </c>
    </row>
    <row r="40" spans="10:82" x14ac:dyDescent="0.15">
      <c r="J40" s="289" t="s">
        <v>213</v>
      </c>
      <c r="K40" s="286" t="s">
        <v>817</v>
      </c>
      <c r="L40" s="287">
        <f t="shared" si="0"/>
        <v>4.5450000000000044</v>
      </c>
      <c r="M40" s="288">
        <f t="array" ref="M40">SUMPRODUCT(('面板-分位数'!$A$3:$A$178='面板-景气指数'!$J40)*('面板-分位数'!$E$3:$E$178)*('面板-分位数'!G$3:G$178))</f>
        <v>0.51389166666666675</v>
      </c>
      <c r="N40" s="288">
        <f t="array" ref="N40">SUMPRODUCT(('面板-分位数'!$A$3:$A$178='面板-景气指数'!$J40)*('面板-分位数'!$E$3:$E$178)*('面板-分位数'!H$3:H$178))</f>
        <v>0.52689166666666665</v>
      </c>
      <c r="O40" s="288">
        <f t="array" ref="O40">SUMPRODUCT(('面板-分位数'!$A$3:$A$178='面板-景气指数'!$J40)*('面板-分位数'!$E$3:$E$178)*('面板-分位数'!I$3:I$178))</f>
        <v>0.4684416666666667</v>
      </c>
      <c r="P40" s="288">
        <f t="array" ref="P40">SUMPRODUCT(('面板-分位数'!$A$3:$A$178='面板-景气指数'!$J40)*('面板-分位数'!$E$3:$E$178)*('面板-分位数'!J$3:J$178))</f>
        <v>0.4765416666666667</v>
      </c>
      <c r="Q40" s="288">
        <f t="array" ref="Q40">SUMPRODUCT(('面板-分位数'!$A$3:$A$178='面板-景气指数'!$J40)*('面板-分位数'!$E$3:$E$178)*('面板-分位数'!K$3:K$178))</f>
        <v>0.50830833333333325</v>
      </c>
      <c r="R40" s="288">
        <f t="array" ref="R40">SUMPRODUCT(('面板-分位数'!$A$3:$A$178='面板-景气指数'!$J40)*('面板-分位数'!$E$3:$E$178)*('面板-分位数'!L$3:L$178))</f>
        <v>0.6654916666666667</v>
      </c>
      <c r="S40" s="288">
        <f t="array" ref="S40">SUMPRODUCT(('面板-分位数'!$A$3:$A$178='面板-景气指数'!$J40)*('面板-分位数'!$E$3:$E$178)*('面板-分位数'!M$3:M$178))</f>
        <v>0.65024166666666672</v>
      </c>
      <c r="T40" s="288">
        <f t="array" ref="T40">SUMPRODUCT(('面板-分位数'!$A$3:$A$178='面板-景气指数'!$J40)*('面板-分位数'!$E$3:$E$178)*('面板-分位数'!N$3:N$178))</f>
        <v>0.70129166666666676</v>
      </c>
      <c r="U40" s="288">
        <f t="array" ref="U40">SUMPRODUCT(('面板-分位数'!$A$3:$A$178='面板-景气指数'!$J40)*('面板-分位数'!$E$3:$E$178)*('面板-分位数'!O$3:O$178))</f>
        <v>0.68066666666666675</v>
      </c>
      <c r="V40" s="288">
        <f t="array" ref="V40">SUMPRODUCT(('面板-分位数'!$A$3:$A$178='面板-景气指数'!$J40)*('面板-分位数'!$E$3:$E$178)*('面板-分位数'!P$3:P$178))</f>
        <v>0.66975000000000007</v>
      </c>
      <c r="W40" s="288">
        <f t="array" ref="W40">SUMPRODUCT(('面板-分位数'!$A$3:$A$178='面板-景气指数'!$J40)*('面板-分位数'!$E$3:$E$178)*('面板-分位数'!Q$3:Q$178))</f>
        <v>0.66258333333333341</v>
      </c>
      <c r="X40" s="288">
        <f t="array" ref="X40">SUMPRODUCT(('面板-分位数'!$A$3:$A$178='面板-景气指数'!$J40)*('面板-分位数'!$E$3:$E$178)*('面板-分位数'!R$3:R$178))</f>
        <v>0.49430833333333335</v>
      </c>
      <c r="Y40" s="288">
        <f t="array" ref="Y40">SUMPRODUCT(('面板-分位数'!$A$3:$A$178='面板-景气指数'!$J40)*('面板-分位数'!$E$3:$E$178)*('面板-分位数'!S$3:S$178))</f>
        <v>0.56195833333333345</v>
      </c>
      <c r="Z40" s="288">
        <f t="array" ref="Z40">SUMPRODUCT(('面板-分位数'!$A$3:$A$178='面板-景气指数'!$J40)*('面板-分位数'!$E$3:$E$178)*('面板-分位数'!T$3:T$178))</f>
        <v>0.54340833333333338</v>
      </c>
      <c r="AA40" s="288">
        <f t="array" ref="AA40">SUMPRODUCT(('面板-分位数'!$A$3:$A$178='面板-景气指数'!$J40)*('面板-分位数'!$E$3:$E$178)*('面板-分位数'!U$3:U$178))</f>
        <v>0.3586583333333333</v>
      </c>
      <c r="AB40" s="288">
        <f t="array" ref="AB40">SUMPRODUCT(('面板-分位数'!$A$3:$A$178='面板-景气指数'!$J40)*('面板-分位数'!$E$3:$E$178)*('面板-分位数'!V$3:V$178))</f>
        <v>0.3147416666666667</v>
      </c>
      <c r="AC40" s="288">
        <f t="array" ref="AC40">SUMPRODUCT(('面板-分位数'!$A$3:$A$178='面板-景气指数'!$J40)*('面板-分位数'!$E$3:$E$178)*('面板-分位数'!W$3:W$178))</f>
        <v>0.30589166666666667</v>
      </c>
      <c r="AD40" s="288">
        <f t="array" ref="AD40">SUMPRODUCT(('面板-分位数'!$A$3:$A$178='面板-景气指数'!$J40)*('面板-分位数'!$E$3:$E$178)*('面板-分位数'!X$3:X$178))</f>
        <v>0.34004166666666669</v>
      </c>
      <c r="AE40" s="288">
        <f t="array" ref="AE40">SUMPRODUCT(('面板-分位数'!$A$3:$A$178='面板-景气指数'!$J40)*('面板-分位数'!$E$3:$E$178)*('面板-分位数'!Y$3:Y$178))</f>
        <v>0.36370833333333336</v>
      </c>
      <c r="AF40" s="288">
        <f t="array" ref="AF40">SUMPRODUCT(('面板-分位数'!$A$3:$A$178='面板-景气指数'!$J40)*('面板-分位数'!$E$3:$E$178)*('面板-分位数'!Z$3:Z$178))</f>
        <v>0.42669166666666669</v>
      </c>
      <c r="AG40" s="288">
        <f t="array" ref="AG40">SUMPRODUCT(('面板-分位数'!$A$3:$A$178='面板-景气指数'!$J40)*('面板-分位数'!$E$3:$E$178)*('面板-分位数'!AA$3:AA$178))</f>
        <v>0.33995833333333342</v>
      </c>
      <c r="AH40" s="288">
        <f t="array" ref="AH40">SUMPRODUCT(('面板-分位数'!$A$3:$A$178='面板-景气指数'!$J40)*('面板-分位数'!$E$3:$E$178)*('面板-分位数'!AB$3:AB$178))</f>
        <v>0.23630833333333334</v>
      </c>
      <c r="AI40" s="288">
        <f t="array" ref="AI40">SUMPRODUCT(('面板-分位数'!$A$3:$A$178='面板-景气指数'!$J40)*('面板-分位数'!$E$3:$E$178)*('面板-分位数'!AC$3:AC$178))</f>
        <v>0.20690833333333333</v>
      </c>
      <c r="AJ40" s="288">
        <f t="array" ref="AJ40">SUMPRODUCT(('面板-分位数'!$A$3:$A$178='面板-景气指数'!$J40)*('面板-分位数'!$E$3:$E$178)*('面板-分位数'!AD$3:AD$178))</f>
        <v>0.27185833333333331</v>
      </c>
      <c r="AK40" s="288">
        <f t="array" ref="AK40">SUMPRODUCT(('面板-分位数'!$A$3:$A$178='面板-景气指数'!$J40)*('面板-分位数'!$E$3:$E$178)*('面板-分位数'!AE$3:AE$178))</f>
        <v>0.28150833333333336</v>
      </c>
      <c r="AL40" s="288">
        <f t="array" ref="AL40">SUMPRODUCT(('面板-分位数'!$A$3:$A$178='面板-景气指数'!$J40)*('面板-分位数'!$E$3:$E$178)*('面板-分位数'!AF$3:AF$178))</f>
        <v>0.30439166666666673</v>
      </c>
      <c r="AM40" s="288">
        <f t="array" ref="AM40">SUMPRODUCT(('面板-分位数'!$A$3:$A$178='面板-景气指数'!$J40)*('面板-分位数'!$E$3:$E$178)*('面板-分位数'!AG$3:AG$178))</f>
        <v>0.52012499999999995</v>
      </c>
      <c r="AN40" s="288">
        <f t="array" ref="AN40">SUMPRODUCT(('面板-分位数'!$A$3:$A$178='面板-景气指数'!$J40)*('面板-分位数'!$E$3:$E$178)*('面板-分位数'!AH$3:AH$178))</f>
        <v>0.61487500000000006</v>
      </c>
      <c r="AO40" s="288">
        <f t="array" ref="AO40">SUMPRODUCT(('面板-分位数'!$A$3:$A$178='面板-景气指数'!$J40)*('面板-分位数'!$E$3:$E$178)*('面板-分位数'!AI$3:AI$178))</f>
        <v>0.62485833333333329</v>
      </c>
      <c r="AP40" s="288">
        <f t="array" ref="AP40">SUMPRODUCT(('面板-分位数'!$A$3:$A$178='面板-景气指数'!$J40)*('面板-分位数'!$E$3:$E$178)*('面板-分位数'!AJ$3:AJ$178))</f>
        <v>0.47751666666666676</v>
      </c>
      <c r="AQ40" s="288">
        <f t="array" ref="AQ40">SUMPRODUCT(('面板-分位数'!$A$3:$A$178='面板-景气指数'!$J40)*('面板-分位数'!$E$3:$E$178)*('面板-分位数'!AK$3:AK$178))</f>
        <v>0.45408333333333339</v>
      </c>
      <c r="AR40" s="288">
        <f t="array" ref="AR40">SUMPRODUCT(('面板-分位数'!$A$3:$A$178='面板-景气指数'!$J40)*('面板-分位数'!$E$3:$E$178)*('面板-分位数'!AL$3:AL$178))</f>
        <v>0.37125000000000008</v>
      </c>
      <c r="AS40" s="288">
        <f t="array" ref="AS40">SUMPRODUCT(('面板-分位数'!$A$3:$A$178='面板-景气指数'!$J40)*('面板-分位数'!$E$3:$E$178)*('面板-分位数'!AM$3:AM$178))</f>
        <v>0.34845000000000004</v>
      </c>
      <c r="AT40" s="288">
        <f t="array" ref="AT40">SUMPRODUCT(('面板-分位数'!$A$3:$A$178='面板-景气指数'!$J40)*('面板-分位数'!$E$3:$E$178)*('面板-分位数'!AN$3:AN$178))</f>
        <v>0.40113333333333334</v>
      </c>
      <c r="AU40" s="288">
        <f t="array" ref="AU40">SUMPRODUCT(('面板-分位数'!$A$3:$A$178='面板-景气指数'!$J40)*('面板-分位数'!$E$3:$E$178)*('面板-分位数'!AO$3:AO$178))</f>
        <v>0.43190000000000006</v>
      </c>
      <c r="AV40" s="288">
        <f t="array" ref="AV40">SUMPRODUCT(('面板-分位数'!$A$3:$A$178='面板-景气指数'!$J40)*('面板-分位数'!$E$3:$E$178)*('面板-分位数'!AP$3:AP$178))</f>
        <v>0.38215000000000005</v>
      </c>
      <c r="AW40" s="288">
        <f t="array" ref="AW40">SUMPRODUCT(('面板-分位数'!$A$3:$A$178='面板-景气指数'!$J40)*('面板-分位数'!$E$3:$E$178)*('面板-分位数'!AQ$3:AQ$178))</f>
        <v>0.42301666666666665</v>
      </c>
      <c r="AX40" s="288">
        <f t="array" ref="AX40">SUMPRODUCT(('面板-分位数'!$A$3:$A$178='面板-景气指数'!$J40)*('面板-分位数'!$E$3:$E$178)*('面板-分位数'!AR$3:AR$178))</f>
        <v>0.37386666666666662</v>
      </c>
      <c r="AY40" s="288">
        <f t="array" ref="AY40">SUMPRODUCT(('面板-分位数'!$A$3:$A$178='面板-景气指数'!$J40)*('面板-分位数'!$E$3:$E$178)*('面板-分位数'!AS$3:AS$178))</f>
        <v>0.29414166666666669</v>
      </c>
      <c r="AZ40" s="288">
        <f t="array" ref="AZ40">SUMPRODUCT(('面板-分位数'!$A$3:$A$178='面板-景气指数'!$J40)*('面板-分位数'!$E$3:$E$178)*('面板-分位数'!AT$3:AT$178))</f>
        <v>0.39422499999999999</v>
      </c>
      <c r="BA40" s="288">
        <f t="array" ref="BA40">SUMPRODUCT(('面板-分位数'!$A$3:$A$178='面板-景气指数'!$J40)*('面板-分位数'!$E$3:$E$178)*('面板-分位数'!AU$3:AU$178))</f>
        <v>0.44027500000000003</v>
      </c>
      <c r="BB40" s="288">
        <f t="array" ref="BB40">SUMPRODUCT(('面板-分位数'!$A$3:$A$178='面板-景气指数'!$J40)*('面板-分位数'!$E$3:$E$178)*('面板-分位数'!AV$3:AV$178))</f>
        <v>0.59051666666666658</v>
      </c>
      <c r="BC40" s="288">
        <f t="array" ref="BC40">SUMPRODUCT(('面板-分位数'!$A$3:$A$178='面板-景气指数'!$J40)*('面板-分位数'!$E$3:$E$178)*('面板-分位数'!AW$3:AW$178))</f>
        <v>0.61798333333333344</v>
      </c>
      <c r="BD40" s="288">
        <f t="array" ref="BD40">SUMPRODUCT(('面板-分位数'!$A$3:$A$178='面板-景气指数'!$J40)*('面板-分位数'!$E$3:$E$178)*('面板-分位数'!AX$3:AX$178))</f>
        <v>0.6109</v>
      </c>
      <c r="BE40" s="288">
        <f t="array" ref="BE40">SUMPRODUCT(('面板-分位数'!$A$3:$A$178='面板-景气指数'!$J40)*('面板-分位数'!$E$3:$E$178)*('面板-分位数'!AY$3:AY$178))</f>
        <v>0.61983333333333346</v>
      </c>
      <c r="BF40" s="288">
        <f t="array" ref="BF40">SUMPRODUCT(('面板-分位数'!$A$3:$A$178='面板-景气指数'!$J40)*('面板-分位数'!$E$3:$E$178)*('面板-分位数'!AZ$3:AZ$178))</f>
        <v>0.62191666666666678</v>
      </c>
      <c r="BG40" s="288">
        <f t="array" ref="BG40">SUMPRODUCT(('面板-分位数'!$A$3:$A$178='面板-景气指数'!$J40)*('面板-分位数'!$E$3:$E$178)*('面板-分位数'!BA$3:BA$178))</f>
        <v>0.62778333333333347</v>
      </c>
      <c r="BH40" s="288">
        <f t="array" ref="BH40">SUMPRODUCT(('面板-分位数'!$A$3:$A$178='面板-景气指数'!$J40)*('面板-分位数'!$E$3:$E$178)*('面板-分位数'!BB$3:BB$178))</f>
        <v>0.72312500000000035</v>
      </c>
      <c r="BI40" s="288">
        <f t="array" ref="BI40">SUMPRODUCT(('面板-分位数'!$A$3:$A$178='面板-景气指数'!$J40)*('面板-分位数'!$E$3:$E$178)*('面板-分位数'!BC$3:BC$178))</f>
        <v>0.70989166666666703</v>
      </c>
      <c r="BJ40" s="288">
        <f t="array" ref="BJ40">SUMPRODUCT(('面板-分位数'!$A$3:$A$178='面板-景气指数'!$J40)*('面板-分位数'!$E$3:$E$178)*('面板-分位数'!BD$3:BD$178))</f>
        <v>0.703141666666667</v>
      </c>
      <c r="BK40" s="288">
        <f t="array" ref="BK40">SUMPRODUCT(('面板-分位数'!$A$3:$A$178='面板-景气指数'!$J40)*('面板-分位数'!$E$3:$E$178)*('面板-分位数'!BE$3:BE$178))</f>
        <v>0.70088333333333352</v>
      </c>
      <c r="BL40" s="288">
        <f t="array" ref="BL40">SUMPRODUCT(('面板-分位数'!$A$3:$A$178='面板-景气指数'!$J40)*('面板-分位数'!$E$3:$E$178)*('面板-分位数'!BF$3:BF$178))</f>
        <v>0.67661666666666687</v>
      </c>
      <c r="BM40" s="288">
        <f t="array" ref="BM40">SUMPRODUCT(('面板-分位数'!$A$3:$A$178='面板-景气指数'!$J40)*('面板-分位数'!$E$3:$E$178)*('面板-分位数'!BG$3:BG$178))</f>
        <v>0.57956666666666679</v>
      </c>
      <c r="BN40" s="288">
        <f t="array" ref="BN40">SUMPRODUCT(('面板-分位数'!$A$3:$A$178='面板-景气指数'!$J40)*('面板-分位数'!$E$3:$E$178)*('面板-分位数'!BH$3:BH$178))</f>
        <v>0.50732500000000003</v>
      </c>
      <c r="BO40" s="288">
        <f t="array" ref="BO40">SUMPRODUCT(('面板-分位数'!$A$3:$A$178='面板-景气指数'!$J40)*('面板-分位数'!$E$3:$E$178)*('面板-分位数'!BI$3:BI$178))</f>
        <v>0.51089166666666663</v>
      </c>
      <c r="BP40" s="288">
        <f t="array" ref="BP40">SUMPRODUCT(('面板-分位数'!$A$3:$A$178='面板-景气指数'!$J40)*('面板-分位数'!$E$3:$E$178)*('面板-分位数'!BJ$3:BJ$178))</f>
        <v>0.49149166666666672</v>
      </c>
      <c r="BQ40" s="288">
        <f t="array" ref="BQ40">SUMPRODUCT(('面板-分位数'!$A$3:$A$178='面板-景气指数'!$J40)*('面板-分位数'!$E$3:$E$178)*('面板-分位数'!BK$3:BK$178))</f>
        <v>0.52490000000000003</v>
      </c>
      <c r="BR40" s="288">
        <f t="array" ref="BR40">SUMPRODUCT(('面板-分位数'!$A$3:$A$178='面板-景气指数'!$J40)*('面板-分位数'!$E$3:$E$178)*('面板-分位数'!BL$3:BL$178))</f>
        <v>0.49303333333333332</v>
      </c>
      <c r="BS40" s="288">
        <f t="array" ref="BS40">SUMPRODUCT(('面板-分位数'!$A$3:$A$178='面板-景气指数'!$J40)*('面板-分位数'!$E$3:$E$178)*('面板-分位数'!BM$3:BM$178))</f>
        <v>0.48886666666666667</v>
      </c>
      <c r="BT40" s="288">
        <f t="array" ref="BT40">SUMPRODUCT(('面板-分位数'!$A$3:$A$178='面板-景气指数'!$J40)*('面板-分位数'!$E$3:$E$178)*('面板-分位数'!BN$3:BN$178))</f>
        <v>0.43446666666666661</v>
      </c>
      <c r="BU40" s="288">
        <f t="array" ref="BU40">SUMPRODUCT(('面板-分位数'!$A$3:$A$178='面板-景气指数'!$J40)*('面板-分位数'!$E$3:$E$178)*('面板-分位数'!BO$3:BO$178))</f>
        <v>0.44864999999999994</v>
      </c>
      <c r="BV40" s="288">
        <f t="array" ref="BV40">SUMPRODUCT(('面板-分位数'!$A$3:$A$178='面板-景气指数'!$J40)*('面板-分位数'!$E$3:$E$178)*('面板-分位数'!BP$3:BP$178))</f>
        <v>0.48891666666666661</v>
      </c>
      <c r="BW40" s="288">
        <f t="array" ref="BW40">SUMPRODUCT(('面板-分位数'!$A$3:$A$178='面板-景气指数'!$J40)*('面板-分位数'!$E$3:$E$178)*('面板-分位数'!BQ$3:BQ$178))</f>
        <v>0.52555833333333324</v>
      </c>
      <c r="BX40" s="288">
        <f t="array" ref="BX40">SUMPRODUCT(('面板-分位数'!$A$3:$A$178='面板-景气指数'!$J40)*('面板-分位数'!$E$3:$E$178)*('面板-分位数'!BR$3:BR$178))</f>
        <v>0.51145833333333324</v>
      </c>
      <c r="BY40" s="288">
        <f t="array" ref="BY40">SUMPRODUCT(('面板-分位数'!$A$3:$A$178='面板-景气指数'!$J40)*('面板-分位数'!$E$3:$E$178)*('面板-分位数'!BS$3:BS$178))</f>
        <v>0.47172499999999995</v>
      </c>
      <c r="BZ40" s="288">
        <f t="array" ref="BZ40">SUMPRODUCT(('面板-分位数'!$A$3:$A$178='面板-景气指数'!$J40)*('面板-分位数'!$E$3:$E$178)*('面板-分位数'!BT$3:BT$178))</f>
        <v>0.46369999999999983</v>
      </c>
      <c r="CA40" s="288">
        <f t="array" ref="CA40">SUMPRODUCT(('面板-分位数'!$A$3:$A$178='面板-景气指数'!$J40)*('面板-分位数'!$E$3:$E$178)*('面板-分位数'!BU$3:BU$178))</f>
        <v>0.44544999999999985</v>
      </c>
      <c r="CB40" s="288">
        <f t="array" ref="CB40">SUMPRODUCT(('面板-分位数'!$A$3:$A$178='面板-景气指数'!$J40)*('面板-分位数'!$E$3:$E$178)*('面板-分位数'!BV$3:BV$178))</f>
        <v>0.48644999999999988</v>
      </c>
      <c r="CC40" s="288">
        <f t="array" ref="CC40">SUMPRODUCT(('面板-分位数'!$A$3:$A$178='面板-景气指数'!$J40)*('面板-分位数'!$E$3:$E$178)*('面板-分位数'!BW$3:BW$178))</f>
        <v>0.43791666666666662</v>
      </c>
      <c r="CD40" s="288">
        <f t="array" ref="CD40">SUMPRODUCT(('面板-分位数'!$A$3:$A$178='面板-景气指数'!$J40)*('面板-分位数'!$E$3:$E$178)*('面板-分位数'!BX$3:BX$178))</f>
        <v>0.48279999999999995</v>
      </c>
    </row>
    <row r="41" spans="10:82" x14ac:dyDescent="0.15">
      <c r="J41" s="286" t="s">
        <v>547</v>
      </c>
      <c r="K41" s="286" t="s">
        <v>817</v>
      </c>
      <c r="L41" s="287">
        <f t="shared" si="0"/>
        <v>4.6749999999999741</v>
      </c>
      <c r="M41" s="288">
        <f t="array" ref="M41">SUMPRODUCT(('面板-分位数'!$A$3:$A$178='面板-景气指数'!$J41)*('面板-分位数'!$E$3:$E$178)*('面板-分位数'!G$3:G$178))</f>
        <v>0.74862499999999976</v>
      </c>
      <c r="N41" s="288">
        <f t="array" ref="N41">SUMPRODUCT(('面板-分位数'!$A$3:$A$178='面板-景气指数'!$J41)*('面板-分位数'!$E$3:$E$178)*('面板-分位数'!H$3:H$178))</f>
        <v>0.73662499999999975</v>
      </c>
      <c r="O41" s="288">
        <f t="array" ref="O41">SUMPRODUCT(('面板-分位数'!$A$3:$A$178='面板-景气指数'!$J41)*('面板-分位数'!$E$3:$E$178)*('面板-分位数'!I$3:I$178))</f>
        <v>0.70187500000000003</v>
      </c>
      <c r="P41" s="288">
        <f t="array" ref="P41">SUMPRODUCT(('面板-分位数'!$A$3:$A$178='面板-景气指数'!$J41)*('面板-分位数'!$E$3:$E$178)*('面板-分位数'!J$3:J$178))</f>
        <v>0.51300000000000001</v>
      </c>
      <c r="Q41" s="288">
        <f t="array" ref="Q41">SUMPRODUCT(('面板-分位数'!$A$3:$A$178='面板-景气指数'!$J41)*('面板-分位数'!$E$3:$E$178)*('面板-分位数'!K$3:K$178))</f>
        <v>0.45437499999999997</v>
      </c>
      <c r="R41" s="288">
        <f t="array" ref="R41">SUMPRODUCT(('面板-分位数'!$A$3:$A$178='面板-景气指数'!$J41)*('面板-分位数'!$E$3:$E$178)*('面板-分位数'!L$3:L$178))</f>
        <v>0.40187499999999998</v>
      </c>
      <c r="S41" s="288">
        <f t="array" ref="S41">SUMPRODUCT(('面板-分位数'!$A$3:$A$178='面板-景气指数'!$J41)*('面板-分位数'!$E$3:$E$178)*('面板-分位数'!M$3:M$178))</f>
        <v>0.46825000000000006</v>
      </c>
      <c r="T41" s="288">
        <f t="array" ref="T41">SUMPRODUCT(('面板-分位数'!$A$3:$A$178='面板-景气指数'!$J41)*('面板-分位数'!$E$3:$E$178)*('面板-分位数'!N$3:N$178))</f>
        <v>0.65924999999999989</v>
      </c>
      <c r="U41" s="288">
        <f t="array" ref="U41">SUMPRODUCT(('面板-分位数'!$A$3:$A$178='面板-景气指数'!$J41)*('面板-分位数'!$E$3:$E$178)*('面板-分位数'!O$3:O$178))</f>
        <v>0.671875</v>
      </c>
      <c r="V41" s="288">
        <f t="array" ref="V41">SUMPRODUCT(('面板-分位数'!$A$3:$A$178='面板-景气指数'!$J41)*('面板-分位数'!$E$3:$E$178)*('面板-分位数'!P$3:P$178))</f>
        <v>0.56425000000000003</v>
      </c>
      <c r="W41" s="288">
        <f t="array" ref="W41">SUMPRODUCT(('面板-分位数'!$A$3:$A$178='面板-景气指数'!$J41)*('面板-分位数'!$E$3:$E$178)*('面板-分位数'!Q$3:Q$178))</f>
        <v>0.49387500000000001</v>
      </c>
      <c r="X41" s="288">
        <f t="array" ref="X41">SUMPRODUCT(('面板-分位数'!$A$3:$A$178='面板-景气指数'!$J41)*('面板-分位数'!$E$3:$E$178)*('面板-分位数'!R$3:R$178))</f>
        <v>0.42325000000000002</v>
      </c>
      <c r="Y41" s="288">
        <f t="array" ref="Y41">SUMPRODUCT(('面板-分位数'!$A$3:$A$178='面板-景气指数'!$J41)*('面板-分位数'!$E$3:$E$178)*('面板-分位数'!S$3:S$178))</f>
        <v>0.43437500000000007</v>
      </c>
      <c r="Z41" s="288">
        <f t="array" ref="Z41">SUMPRODUCT(('面板-分位数'!$A$3:$A$178='面板-景气指数'!$J41)*('面板-分位数'!$E$3:$E$178)*('面板-分位数'!T$3:T$178))</f>
        <v>0.34875</v>
      </c>
      <c r="AA41" s="288">
        <f t="array" ref="AA41">SUMPRODUCT(('面板-分位数'!$A$3:$A$178='面板-景气指数'!$J41)*('面板-分位数'!$E$3:$E$178)*('面板-分位数'!U$3:U$178))</f>
        <v>0.57650000000000001</v>
      </c>
      <c r="AB41" s="288">
        <f t="array" ref="AB41">SUMPRODUCT(('面板-分位数'!$A$3:$A$178='面板-景气指数'!$J41)*('面板-分位数'!$E$3:$E$178)*('面板-分位数'!V$3:V$178))</f>
        <v>0.6855</v>
      </c>
      <c r="AC41" s="288">
        <f t="array" ref="AC41">SUMPRODUCT(('面板-分位数'!$A$3:$A$178='面板-景气指数'!$J41)*('面板-分位数'!$E$3:$E$178)*('面板-分位数'!W$3:W$178))</f>
        <v>0.68637499999999996</v>
      </c>
      <c r="AD41" s="288">
        <f t="array" ref="AD41">SUMPRODUCT(('面板-分位数'!$A$3:$A$178='面板-景气指数'!$J41)*('面板-分位数'!$E$3:$E$178)*('面板-分位数'!X$3:X$178))</f>
        <v>0.55325000000000002</v>
      </c>
      <c r="AE41" s="288">
        <f t="array" ref="AE41">SUMPRODUCT(('面板-分位数'!$A$3:$A$178='面板-景气指数'!$J41)*('面板-分位数'!$E$3:$E$178)*('面板-分位数'!Y$3:Y$178))</f>
        <v>0.52862500000000001</v>
      </c>
      <c r="AF41" s="288">
        <f t="array" ref="AF41">SUMPRODUCT(('面板-分位数'!$A$3:$A$178='面板-景气指数'!$J41)*('面板-分位数'!$E$3:$E$178)*('面板-分位数'!Z$3:Z$178))</f>
        <v>0.49762500000000004</v>
      </c>
      <c r="AG41" s="288">
        <f t="array" ref="AG41">SUMPRODUCT(('面板-分位数'!$A$3:$A$178='面板-景气指数'!$J41)*('面板-分位数'!$E$3:$E$178)*('面板-分位数'!AA$3:AA$178))</f>
        <v>0.53100000000000003</v>
      </c>
      <c r="AH41" s="288">
        <f t="array" ref="AH41">SUMPRODUCT(('面板-分位数'!$A$3:$A$178='面板-景气指数'!$J41)*('面板-分位数'!$E$3:$E$178)*('面板-分位数'!AB$3:AB$178))</f>
        <v>0.5983750000000001</v>
      </c>
      <c r="AI41" s="288">
        <f t="array" ref="AI41">SUMPRODUCT(('面板-分位数'!$A$3:$A$178='面板-景气指数'!$J41)*('面板-分位数'!$E$3:$E$178)*('面板-分位数'!AC$3:AC$178))</f>
        <v>0.63749999999999996</v>
      </c>
      <c r="AJ41" s="288">
        <f t="array" ref="AJ41">SUMPRODUCT(('面板-分位数'!$A$3:$A$178='面板-景气指数'!$J41)*('面板-分位数'!$E$3:$E$178)*('面板-分位数'!AD$3:AD$178))</f>
        <v>0.65287499999999998</v>
      </c>
      <c r="AK41" s="288">
        <f t="array" ref="AK41">SUMPRODUCT(('面板-分位数'!$A$3:$A$178='面板-景气指数'!$J41)*('面板-分位数'!$E$3:$E$178)*('面板-分位数'!AE$3:AE$178))</f>
        <v>0.66949999999999998</v>
      </c>
      <c r="AL41" s="288">
        <f t="array" ref="AL41">SUMPRODUCT(('面板-分位数'!$A$3:$A$178='面板-景气指数'!$J41)*('面板-分位数'!$E$3:$E$178)*('面板-分位数'!AF$3:AF$178))</f>
        <v>0.61912500000000004</v>
      </c>
      <c r="AM41" s="288">
        <f t="array" ref="AM41">SUMPRODUCT(('面板-分位数'!$A$3:$A$178='面板-景气指数'!$J41)*('面板-分位数'!$E$3:$E$178)*('面板-分位数'!AG$3:AG$178))</f>
        <v>0.375</v>
      </c>
      <c r="AN41" s="288">
        <f t="array" ref="AN41">SUMPRODUCT(('面板-分位数'!$A$3:$A$178='面板-景气指数'!$J41)*('面板-分位数'!$E$3:$E$178)*('面板-分位数'!AH$3:AH$178))</f>
        <v>0.35337499999999999</v>
      </c>
      <c r="AO41" s="288">
        <f t="array" ref="AO41">SUMPRODUCT(('面板-分位数'!$A$3:$A$178='面板-景气指数'!$J41)*('面板-分位数'!$E$3:$E$178)*('面板-分位数'!AI$3:AI$178))</f>
        <v>0.42725000000000002</v>
      </c>
      <c r="AP41" s="288">
        <f t="array" ref="AP41">SUMPRODUCT(('面板-分位数'!$A$3:$A$178='面板-景气指数'!$J41)*('面板-分位数'!$E$3:$E$178)*('面板-分位数'!AJ$3:AJ$178))</f>
        <v>0.40399999999999997</v>
      </c>
      <c r="AQ41" s="288">
        <f t="array" ref="AQ41">SUMPRODUCT(('面板-分位数'!$A$3:$A$178='面板-景气指数'!$J41)*('面板-分位数'!$E$3:$E$178)*('面板-分位数'!AK$3:AK$178))</f>
        <v>0.27312499999999995</v>
      </c>
      <c r="AR41" s="288">
        <f t="array" ref="AR41">SUMPRODUCT(('面板-分位数'!$A$3:$A$178='面板-景气指数'!$J41)*('面板-分位数'!$E$3:$E$178)*('面板-分位数'!AL$3:AL$178))</f>
        <v>0.13550000000000001</v>
      </c>
      <c r="AS41" s="288">
        <f t="array" ref="AS41">SUMPRODUCT(('面板-分位数'!$A$3:$A$178='面板-景气指数'!$J41)*('面板-分位数'!$E$3:$E$178)*('面板-分位数'!AM$3:AM$178))</f>
        <v>0.27200000000000002</v>
      </c>
      <c r="AT41" s="288">
        <f t="array" ref="AT41">SUMPRODUCT(('面板-分位数'!$A$3:$A$178='面板-景气指数'!$J41)*('面板-分位数'!$E$3:$E$178)*('面板-分位数'!AN$3:AN$178))</f>
        <v>0.29562500000000003</v>
      </c>
      <c r="AU41" s="288">
        <f t="array" ref="AU41">SUMPRODUCT(('面板-分位数'!$A$3:$A$178='面板-景气指数'!$J41)*('面板-分位数'!$E$3:$E$178)*('面板-分位数'!AO$3:AO$178))</f>
        <v>0.30637500000000006</v>
      </c>
      <c r="AV41" s="288">
        <f t="array" ref="AV41">SUMPRODUCT(('面板-分位数'!$A$3:$A$178='面板-景气指数'!$J41)*('面板-分位数'!$E$3:$E$178)*('面板-分位数'!AP$3:AP$178))</f>
        <v>0.31162499999999999</v>
      </c>
      <c r="AW41" s="288">
        <f t="array" ref="AW41">SUMPRODUCT(('面板-分位数'!$A$3:$A$178='面板-景气指数'!$J41)*('面板-分位数'!$E$3:$E$178)*('面板-分位数'!AQ$3:AQ$178))</f>
        <v>0.34549999999999997</v>
      </c>
      <c r="AX41" s="288">
        <f t="array" ref="AX41">SUMPRODUCT(('面板-分位数'!$A$3:$A$178='面板-景气指数'!$J41)*('面板-分位数'!$E$3:$E$178)*('面板-分位数'!AR$3:AR$178))</f>
        <v>0.33349999999999996</v>
      </c>
      <c r="AY41" s="288">
        <f t="array" ref="AY41">SUMPRODUCT(('面板-分位数'!$A$3:$A$178='面板-景气指数'!$J41)*('面板-分位数'!$E$3:$E$178)*('面板-分位数'!AS$3:AS$178))</f>
        <v>0.421375</v>
      </c>
      <c r="AZ41" s="288">
        <f t="array" ref="AZ41">SUMPRODUCT(('面板-分位数'!$A$3:$A$178='面板-景气指数'!$J41)*('面板-分位数'!$E$3:$E$178)*('面板-分位数'!AT$3:AT$178))</f>
        <v>0.354375</v>
      </c>
      <c r="BA41" s="288">
        <f t="array" ref="BA41">SUMPRODUCT(('面板-分位数'!$A$3:$A$178='面板-景气指数'!$J41)*('面板-分位数'!$E$3:$E$178)*('面板-分位数'!AU$3:AU$178))</f>
        <v>0.44887499999999997</v>
      </c>
      <c r="BB41" s="288">
        <f t="array" ref="BB41">SUMPRODUCT(('面板-分位数'!$A$3:$A$178='面板-景气指数'!$J41)*('面板-分位数'!$E$3:$E$178)*('面板-分位数'!AV$3:AV$178))</f>
        <v>0.49775000000000003</v>
      </c>
      <c r="BC41" s="288">
        <f t="array" ref="BC41">SUMPRODUCT(('面板-分位数'!$A$3:$A$178='面板-景气指数'!$J41)*('面板-分位数'!$E$3:$E$178)*('面板-分位数'!AW$3:AW$178))</f>
        <v>0.68987500000000002</v>
      </c>
      <c r="BD41" s="288">
        <f t="array" ref="BD41">SUMPRODUCT(('面板-分位数'!$A$3:$A$178='面板-景气指数'!$J41)*('面板-分位数'!$E$3:$E$178)*('面板-分位数'!AX$3:AX$178))</f>
        <v>0.73862499999999998</v>
      </c>
      <c r="BE41" s="288">
        <f t="array" ref="BE41">SUMPRODUCT(('面板-分位数'!$A$3:$A$178='面板-景气指数'!$J41)*('面板-分位数'!$E$3:$E$178)*('面板-分位数'!AY$3:AY$178))</f>
        <v>0.69324999999999992</v>
      </c>
      <c r="BF41" s="288">
        <f t="array" ref="BF41">SUMPRODUCT(('面板-分位数'!$A$3:$A$178='面板-景气指数'!$J41)*('面板-分位数'!$E$3:$E$178)*('面板-分位数'!AZ$3:AZ$178))</f>
        <v>0.71074999999999988</v>
      </c>
      <c r="BG41" s="288">
        <f t="array" ref="BG41">SUMPRODUCT(('面板-分位数'!$A$3:$A$178='面板-景气指数'!$J41)*('面板-分位数'!$E$3:$E$178)*('面板-分位数'!BA$3:BA$178))</f>
        <v>0.67625000000000002</v>
      </c>
      <c r="BH41" s="288">
        <f t="array" ref="BH41">SUMPRODUCT(('面板-分位数'!$A$3:$A$178='面板-景气指数'!$J41)*('面板-分位数'!$E$3:$E$178)*('面板-分位数'!BB$3:BB$178))</f>
        <v>0.64887499999999998</v>
      </c>
      <c r="BI41" s="288">
        <f t="array" ref="BI41">SUMPRODUCT(('面板-分位数'!$A$3:$A$178='面板-景气指数'!$J41)*('面板-分位数'!$E$3:$E$178)*('面板-分位数'!BC$3:BC$178))</f>
        <v>0.47099999999999992</v>
      </c>
      <c r="BJ41" s="288">
        <f t="array" ref="BJ41">SUMPRODUCT(('面板-分位数'!$A$3:$A$178='面板-景气指数'!$J41)*('面板-分位数'!$E$3:$E$178)*('面板-分位数'!BD$3:BD$178))</f>
        <v>0.511625</v>
      </c>
      <c r="BK41" s="288">
        <f t="array" ref="BK41">SUMPRODUCT(('面板-分位数'!$A$3:$A$178='面板-景气指数'!$J41)*('面板-分位数'!$E$3:$E$178)*('面板-分位数'!BE$3:BE$178))</f>
        <v>0.54274999999999995</v>
      </c>
      <c r="BL41" s="288">
        <f t="array" ref="BL41">SUMPRODUCT(('面板-分位数'!$A$3:$A$178='面板-景气指数'!$J41)*('面板-分位数'!$E$3:$E$178)*('面板-分位数'!BF$3:BF$178))</f>
        <v>0.55249999999999999</v>
      </c>
      <c r="BM41" s="288">
        <f t="array" ref="BM41">SUMPRODUCT(('面板-分位数'!$A$3:$A$178='面板-景气指数'!$J41)*('面板-分位数'!$E$3:$E$178)*('面板-分位数'!BG$3:BG$178))</f>
        <v>0.51500000000000001</v>
      </c>
      <c r="BN41" s="288">
        <f t="array" ref="BN41">SUMPRODUCT(('面板-分位数'!$A$3:$A$178='面板-景气指数'!$J41)*('面板-分位数'!$E$3:$E$178)*('面板-分位数'!BH$3:BH$178))</f>
        <v>0.34037500000000004</v>
      </c>
      <c r="BO41" s="288">
        <f t="array" ref="BO41">SUMPRODUCT(('面板-分位数'!$A$3:$A$178='面板-景气指数'!$J41)*('面板-分位数'!$E$3:$E$178)*('面板-分位数'!BI$3:BI$178))</f>
        <v>0.31362499999999999</v>
      </c>
      <c r="BP41" s="288">
        <f t="array" ref="BP41">SUMPRODUCT(('面板-分位数'!$A$3:$A$178='面板-景气指数'!$J41)*('面板-分位数'!$E$3:$E$178)*('面板-分位数'!BJ$3:BJ$178))</f>
        <v>0.26550000000000001</v>
      </c>
      <c r="BQ41" s="288">
        <f t="array" ref="BQ41">SUMPRODUCT(('面板-分位数'!$A$3:$A$178='面板-景气指数'!$J41)*('面板-分位数'!$E$3:$E$178)*('面板-分位数'!BK$3:BK$178))</f>
        <v>0.30437499999999995</v>
      </c>
      <c r="BR41" s="288">
        <f t="array" ref="BR41">SUMPRODUCT(('面板-分位数'!$A$3:$A$178='面板-景气指数'!$J41)*('面板-分位数'!$E$3:$E$178)*('面板-分位数'!BL$3:BL$178))</f>
        <v>0.33437499999999998</v>
      </c>
      <c r="BS41" s="288">
        <f t="array" ref="BS41">SUMPRODUCT(('面板-分位数'!$A$3:$A$178='面板-景气指数'!$J41)*('面板-分位数'!$E$3:$E$178)*('面板-分位数'!BM$3:BM$178))</f>
        <v>0.43137499999999995</v>
      </c>
      <c r="BT41" s="288">
        <f t="array" ref="BT41">SUMPRODUCT(('面板-分位数'!$A$3:$A$178='面板-景气指数'!$J41)*('面板-分位数'!$E$3:$E$178)*('面板-分位数'!BN$3:BN$178))</f>
        <v>0.44087500000000002</v>
      </c>
      <c r="BU41" s="288">
        <f t="array" ref="BU41">SUMPRODUCT(('面板-分位数'!$A$3:$A$178='面板-景气指数'!$J41)*('面板-分位数'!$E$3:$E$178)*('面板-分位数'!BO$3:BO$178))</f>
        <v>0.485375</v>
      </c>
      <c r="BV41" s="288">
        <f t="array" ref="BV41">SUMPRODUCT(('面板-分位数'!$A$3:$A$178='面板-景气指数'!$J41)*('面板-分位数'!$E$3:$E$178)*('面板-分位数'!BP$3:BP$178))</f>
        <v>0.54537500000000005</v>
      </c>
      <c r="BW41" s="288">
        <f t="array" ref="BW41">SUMPRODUCT(('面板-分位数'!$A$3:$A$178='面板-景气指数'!$J41)*('面板-分位数'!$E$3:$E$178)*('面板-分位数'!BQ$3:BQ$178))</f>
        <v>0.55662500000000004</v>
      </c>
      <c r="BX41" s="288">
        <f t="array" ref="BX41">SUMPRODUCT(('面板-分位数'!$A$3:$A$178='面板-景气指数'!$J41)*('面板-分位数'!$E$3:$E$178)*('面板-分位数'!BR$3:BR$178))</f>
        <v>0.53412499999999996</v>
      </c>
      <c r="BY41" s="288">
        <f t="array" ref="BY41">SUMPRODUCT(('面板-分位数'!$A$3:$A$178='面板-景气指数'!$J41)*('面板-分位数'!$E$3:$E$178)*('面板-分位数'!BS$3:BS$178))</f>
        <v>0.38462500000000005</v>
      </c>
      <c r="BZ41" s="288">
        <f t="array" ref="BZ41">SUMPRODUCT(('面板-分位数'!$A$3:$A$178='面板-景气指数'!$J41)*('面板-分位数'!$E$3:$E$178)*('面板-分位数'!BT$3:BT$178))</f>
        <v>0.51149999999999995</v>
      </c>
      <c r="CA41" s="288">
        <f t="array" ref="CA41">SUMPRODUCT(('面板-分位数'!$A$3:$A$178='面板-景气指数'!$J41)*('面板-分位数'!$E$3:$E$178)*('面板-分位数'!BU$3:BU$178))</f>
        <v>0.46699999999999997</v>
      </c>
      <c r="CB41" s="288">
        <f t="array" ref="CB41">SUMPRODUCT(('面板-分位数'!$A$3:$A$178='面板-景气指数'!$J41)*('面板-分位数'!$E$3:$E$178)*('面板-分位数'!BV$3:BV$178))</f>
        <v>0.45599999999999996</v>
      </c>
      <c r="CC41" s="288">
        <f t="array" ref="CC41">SUMPRODUCT(('面板-分位数'!$A$3:$A$178='面板-景气指数'!$J41)*('面板-分位数'!$E$3:$E$178)*('面板-分位数'!BW$3:BW$178))</f>
        <v>0.496</v>
      </c>
      <c r="CD41" s="288">
        <f t="array" ref="CD41">SUMPRODUCT(('面板-分位数'!$A$3:$A$178='面板-景气指数'!$J41)*('面板-分位数'!$E$3:$E$178)*('面板-分位数'!BX$3:BX$178))</f>
        <v>0.52600000000000002</v>
      </c>
    </row>
    <row r="42" spans="10:82" x14ac:dyDescent="0.15">
      <c r="J42" s="286" t="s">
        <v>794</v>
      </c>
      <c r="K42" s="286" t="s">
        <v>816</v>
      </c>
      <c r="L42" s="287">
        <f t="shared" si="0"/>
        <v>6.8466666666666622</v>
      </c>
      <c r="M42" s="288">
        <f t="array" ref="M42">SUMPRODUCT(('面板-分位数'!$A$3:$A$178='面板-景气指数'!$J42)*('面板-分位数'!$E$3:$E$178)*('面板-分位数'!G$3:G$178))</f>
        <v>0.47039999999999998</v>
      </c>
      <c r="N42" s="288">
        <f t="array" ref="N42">SUMPRODUCT(('面板-分位数'!$A$3:$A$178='面板-景气指数'!$J42)*('面板-分位数'!$E$3:$E$178)*('面板-分位数'!H$3:H$178))</f>
        <v>0.47039999999999998</v>
      </c>
      <c r="O42" s="288">
        <f t="array" ref="O42">SUMPRODUCT(('面板-分位数'!$A$3:$A$178='面板-景气指数'!$J42)*('面板-分位数'!$E$3:$E$178)*('面板-分位数'!I$3:I$178))</f>
        <v>0.40193333333333336</v>
      </c>
      <c r="P42" s="288">
        <f t="array" ref="P42">SUMPRODUCT(('面板-分位数'!$A$3:$A$178='面板-景气指数'!$J42)*('面板-分位数'!$E$3:$E$178)*('面板-分位数'!J$3:J$178))</f>
        <v>0.33976666666666666</v>
      </c>
      <c r="Q42" s="288">
        <f t="array" ref="Q42">SUMPRODUCT(('面板-分位数'!$A$3:$A$178='面板-景气指数'!$J42)*('面板-分位数'!$E$3:$E$178)*('面板-分位数'!K$3:K$178))</f>
        <v>0.23829999999999998</v>
      </c>
      <c r="R42" s="288">
        <f t="array" ref="R42">SUMPRODUCT(('面板-分位数'!$A$3:$A$178='面板-景气指数'!$J42)*('面板-分位数'!$E$3:$E$178)*('面板-分位数'!L$3:L$178))</f>
        <v>0.14446666666666663</v>
      </c>
      <c r="S42" s="288">
        <f t="array" ref="S42">SUMPRODUCT(('面板-分位数'!$A$3:$A$178='面板-景气指数'!$J42)*('面板-分位数'!$E$3:$E$178)*('面板-分位数'!M$3:M$178))</f>
        <v>0.20210000000000006</v>
      </c>
      <c r="T42" s="288">
        <f t="array" ref="T42">SUMPRODUCT(('面板-分位数'!$A$3:$A$178='面板-景气指数'!$J42)*('面板-分位数'!$E$3:$E$178)*('面板-分位数'!N$3:N$178))</f>
        <v>0.34819999999999995</v>
      </c>
      <c r="U42" s="288">
        <f t="array" ref="U42">SUMPRODUCT(('面板-分位数'!$A$3:$A$178='面板-景气指数'!$J42)*('面板-分位数'!$E$3:$E$178)*('面板-分位数'!O$3:O$178))</f>
        <v>0.35543333333333332</v>
      </c>
      <c r="V42" s="288">
        <f t="array" ref="V42">SUMPRODUCT(('面板-分位数'!$A$3:$A$178='面板-景气指数'!$J42)*('面板-分位数'!$E$3:$E$178)*('面板-分位数'!P$3:P$178))</f>
        <v>0.36860000000000004</v>
      </c>
      <c r="W42" s="288">
        <f t="array" ref="W42">SUMPRODUCT(('面板-分位数'!$A$3:$A$178='面板-景气指数'!$J42)*('面板-分位数'!$E$3:$E$178)*('面板-分位数'!Q$3:Q$178))</f>
        <v>0.47723333333333329</v>
      </c>
      <c r="X42" s="288">
        <f t="array" ref="X42">SUMPRODUCT(('面板-分位数'!$A$3:$A$178='面板-景气指数'!$J42)*('面板-分位数'!$E$3:$E$178)*('面板-分位数'!R$3:R$178))</f>
        <v>0.50829999999999997</v>
      </c>
      <c r="Y42" s="288">
        <f t="array" ref="Y42">SUMPRODUCT(('面板-分位数'!$A$3:$A$178='面板-景气指数'!$J42)*('面板-分位数'!$E$3:$E$178)*('面板-分位数'!S$3:S$178))</f>
        <v>0.39216666666666666</v>
      </c>
      <c r="Z42" s="288">
        <f t="array" ref="Z42">SUMPRODUCT(('面板-分位数'!$A$3:$A$178='面板-景气指数'!$J42)*('面板-分位数'!$E$3:$E$178)*('面板-分位数'!T$3:T$178))</f>
        <v>0.34199999999999997</v>
      </c>
      <c r="AA42" s="288">
        <f t="array" ref="AA42">SUMPRODUCT(('面板-分位数'!$A$3:$A$178='面板-景气指数'!$J42)*('面板-分位数'!$E$3:$E$178)*('面板-分位数'!U$3:U$178))</f>
        <v>0.39003333333333334</v>
      </c>
      <c r="AB42" s="288">
        <f t="array" ref="AB42">SUMPRODUCT(('面板-分位数'!$A$3:$A$178='面板-景气指数'!$J42)*('面板-分位数'!$E$3:$E$178)*('面板-分位数'!V$3:V$178))</f>
        <v>0.36186666666666667</v>
      </c>
      <c r="AC42" s="288">
        <f t="array" ref="AC42">SUMPRODUCT(('面板-分位数'!$A$3:$A$178='面板-景气指数'!$J42)*('面板-分位数'!$E$3:$E$178)*('面板-分位数'!W$3:W$178))</f>
        <v>0.42140000000000005</v>
      </c>
      <c r="AD42" s="288">
        <f t="array" ref="AD42">SUMPRODUCT(('面板-分位数'!$A$3:$A$178='面板-景气指数'!$J42)*('面板-分位数'!$E$3:$E$178)*('面板-分位数'!X$3:X$178))</f>
        <v>0.59199999999999986</v>
      </c>
      <c r="AE42" s="288">
        <f t="array" ref="AE42">SUMPRODUCT(('面板-分位数'!$A$3:$A$178='面板-景气指数'!$J42)*('面板-分位数'!$E$3:$E$178)*('面板-分位数'!Y$3:Y$178))</f>
        <v>0.75393333333333334</v>
      </c>
      <c r="AF42" s="288">
        <f t="array" ref="AF42">SUMPRODUCT(('面板-分位数'!$A$3:$A$178='面板-景气指数'!$J42)*('面板-分位数'!$E$3:$E$178)*('面板-分位数'!Z$3:Z$178))</f>
        <v>0.92959999999999998</v>
      </c>
      <c r="AG42" s="288">
        <f t="array" ref="AG42">SUMPRODUCT(('面板-分位数'!$A$3:$A$178='面板-景气指数'!$J42)*('面板-分位数'!$E$3:$E$178)*('面板-分位数'!AA$3:AA$178))</f>
        <v>0.85033333333333339</v>
      </c>
      <c r="AH42" s="288">
        <f t="array" ref="AH42">SUMPRODUCT(('面板-分位数'!$A$3:$A$178='面板-景气指数'!$J42)*('面板-分位数'!$E$3:$E$178)*('面板-分位数'!AB$3:AB$178))</f>
        <v>0.62956666666666661</v>
      </c>
      <c r="AI42" s="288">
        <f t="array" ref="AI42">SUMPRODUCT(('面板-分位数'!$A$3:$A$178='面板-景气指数'!$J42)*('面板-分位数'!$E$3:$E$178)*('面板-分位数'!AC$3:AC$178))</f>
        <v>0.4734666666666667</v>
      </c>
      <c r="AJ42" s="288">
        <f t="array" ref="AJ42">SUMPRODUCT(('面板-分位数'!$A$3:$A$178='面板-景气指数'!$J42)*('面板-分位数'!$E$3:$E$178)*('面板-分位数'!AD$3:AD$178))</f>
        <v>0.49299999999999999</v>
      </c>
      <c r="AK42" s="288">
        <f t="array" ref="AK42">SUMPRODUCT(('面板-分位数'!$A$3:$A$178='面板-景气指数'!$J42)*('面板-分位数'!$E$3:$E$178)*('面板-分位数'!AE$3:AE$178))</f>
        <v>0.59489999999999998</v>
      </c>
      <c r="AL42" s="288">
        <f t="array" ref="AL42">SUMPRODUCT(('面板-分位数'!$A$3:$A$178='面板-景气指数'!$J42)*('面板-分位数'!$E$3:$E$178)*('面板-分位数'!AF$3:AF$178))</f>
        <v>0.61780000000000002</v>
      </c>
      <c r="AM42" s="288">
        <f t="array" ref="AM42">SUMPRODUCT(('面板-分位数'!$A$3:$A$178='面板-景气指数'!$J42)*('面板-分位数'!$E$3:$E$178)*('面板-分位数'!AG$3:AG$178))</f>
        <v>0.62006666666666665</v>
      </c>
      <c r="AN42" s="288">
        <f t="array" ref="AN42">SUMPRODUCT(('面板-分位数'!$A$3:$A$178='面板-景气指数'!$J42)*('面板-分位数'!$E$3:$E$178)*('面板-分位数'!AH$3:AH$178))</f>
        <v>0.67306666666666659</v>
      </c>
      <c r="AO42" s="288">
        <f t="array" ref="AO42">SUMPRODUCT(('面板-分位数'!$A$3:$A$178='面板-景气指数'!$J42)*('面板-分位数'!$E$3:$E$178)*('面板-分位数'!AI$3:AI$178))</f>
        <v>0.63363333333333327</v>
      </c>
      <c r="AP42" s="288">
        <f t="array" ref="AP42">SUMPRODUCT(('面板-分位数'!$A$3:$A$178='面板-景气指数'!$J42)*('面板-分位数'!$E$3:$E$178)*('面板-分位数'!AJ$3:AJ$178))</f>
        <v>0.61650000000000005</v>
      </c>
      <c r="AQ42" s="288">
        <f t="array" ref="AQ42">SUMPRODUCT(('面板-分位数'!$A$3:$A$178='面板-景气指数'!$J42)*('面板-分位数'!$E$3:$E$178)*('面板-分位数'!AK$3:AK$178))</f>
        <v>0.55113333333333336</v>
      </c>
      <c r="AR42" s="288">
        <f t="array" ref="AR42">SUMPRODUCT(('面板-分位数'!$A$3:$A$178='面板-景气指数'!$J42)*('面板-分位数'!$E$3:$E$178)*('面板-分位数'!AL$3:AL$178))</f>
        <v>0.45033333333333336</v>
      </c>
      <c r="AS42" s="288">
        <f t="array" ref="AS42">SUMPRODUCT(('面板-分位数'!$A$3:$A$178='面板-景气指数'!$J42)*('面板-分位数'!$E$3:$E$178)*('面板-分位数'!AM$3:AM$178))</f>
        <v>0.50136666666666663</v>
      </c>
      <c r="AT42" s="288">
        <f t="array" ref="AT42">SUMPRODUCT(('面板-分位数'!$A$3:$A$178='面板-景气指数'!$J42)*('面板-分位数'!$E$3:$E$178)*('面板-分位数'!AN$3:AN$178))</f>
        <v>0.65149999999999997</v>
      </c>
      <c r="AU42" s="288">
        <f t="array" ref="AU42">SUMPRODUCT(('面板-分位数'!$A$3:$A$178='面板-景气指数'!$J42)*('面板-分位数'!$E$3:$E$178)*('面板-分位数'!AO$3:AO$178))</f>
        <v>0.4640333333333333</v>
      </c>
      <c r="AV42" s="288">
        <f t="array" ref="AV42">SUMPRODUCT(('面板-分位数'!$A$3:$A$178='面板-景气指数'!$J42)*('面板-分位数'!$E$3:$E$178)*('面板-分位数'!AP$3:AP$178))</f>
        <v>0.47273333333333328</v>
      </c>
      <c r="AW42" s="288">
        <f t="array" ref="AW42">SUMPRODUCT(('面板-分位数'!$A$3:$A$178='面板-景气指数'!$J42)*('面板-分位数'!$E$3:$E$178)*('面板-分位数'!AQ$3:AQ$178))</f>
        <v>0.47456666666666664</v>
      </c>
      <c r="AX42" s="288">
        <f t="array" ref="AX42">SUMPRODUCT(('面板-分位数'!$A$3:$A$178='面板-景气指数'!$J42)*('面板-分位数'!$E$3:$E$178)*('面板-分位数'!AR$3:AR$178))</f>
        <v>0.46766666666666667</v>
      </c>
      <c r="AY42" s="288">
        <f t="array" ref="AY42">SUMPRODUCT(('面板-分位数'!$A$3:$A$178='面板-景气指数'!$J42)*('面板-分位数'!$E$3:$E$178)*('面板-分位数'!AS$3:AS$178))</f>
        <v>0.47986666666666666</v>
      </c>
      <c r="AZ42" s="288">
        <f t="array" ref="AZ42">SUMPRODUCT(('面板-分位数'!$A$3:$A$178='面板-景气指数'!$J42)*('面板-分位数'!$E$3:$E$178)*('面板-分位数'!AT$3:AT$178))</f>
        <v>0.48523333333333329</v>
      </c>
      <c r="BA42" s="288">
        <f t="array" ref="BA42">SUMPRODUCT(('面板-分位数'!$A$3:$A$178='面板-景气指数'!$J42)*('面板-分位数'!$E$3:$E$178)*('面板-分位数'!AU$3:AU$178))</f>
        <v>0.47753333333333331</v>
      </c>
      <c r="BB42" s="288">
        <f t="array" ref="BB42">SUMPRODUCT(('面板-分位数'!$A$3:$A$178='面板-景气指数'!$J42)*('面板-分位数'!$E$3:$E$178)*('面板-分位数'!AV$3:AV$178))</f>
        <v>0.48236666666666661</v>
      </c>
      <c r="BC42" s="288">
        <f t="array" ref="BC42">SUMPRODUCT(('面板-分位数'!$A$3:$A$178='面板-景气指数'!$J42)*('面板-分位数'!$E$3:$E$178)*('面板-分位数'!AW$3:AW$178))</f>
        <v>0.48809999999999998</v>
      </c>
      <c r="BD42" s="288">
        <f t="array" ref="BD42">SUMPRODUCT(('面板-分位数'!$A$3:$A$178='面板-景气指数'!$J42)*('面板-分位数'!$E$3:$E$178)*('面板-分位数'!AX$3:AX$178))</f>
        <v>0.4811333333333333</v>
      </c>
      <c r="BE42" s="288">
        <f t="array" ref="BE42">SUMPRODUCT(('面板-分位数'!$A$3:$A$178='面板-景气指数'!$J42)*('面板-分位数'!$E$3:$E$178)*('面板-分位数'!AY$3:AY$178))</f>
        <v>0.47656666666666669</v>
      </c>
      <c r="BF42" s="288">
        <f t="array" ref="BF42">SUMPRODUCT(('面板-分位数'!$A$3:$A$178='面板-景气指数'!$J42)*('面板-分位数'!$E$3:$E$178)*('面板-分位数'!AZ$3:AZ$178))</f>
        <v>0.49683333333333335</v>
      </c>
      <c r="BG42" s="288">
        <f t="array" ref="BG42">SUMPRODUCT(('面板-分位数'!$A$3:$A$178='面板-景气指数'!$J42)*('面板-分位数'!$E$3:$E$178)*('面板-分位数'!BA$3:BA$178))</f>
        <v>0.50390000000000001</v>
      </c>
      <c r="BH42" s="288">
        <f t="array" ref="BH42">SUMPRODUCT(('面板-分位数'!$A$3:$A$178='面板-景气指数'!$J42)*('面板-分位数'!$E$3:$E$178)*('面板-分位数'!BB$3:BB$178))</f>
        <v>0.50943333333333329</v>
      </c>
      <c r="BI42" s="288">
        <f t="array" ref="BI42">SUMPRODUCT(('面板-分位数'!$A$3:$A$178='面板-景气指数'!$J42)*('面板-分位数'!$E$3:$E$178)*('面板-分位数'!BC$3:BC$178))</f>
        <v>0.50696666666666657</v>
      </c>
      <c r="BJ42" s="288">
        <f t="array" ref="BJ42">SUMPRODUCT(('面板-分位数'!$A$3:$A$178='面板-景气指数'!$J42)*('面板-分位数'!$E$3:$E$178)*('面板-分位数'!BD$3:BD$178))</f>
        <v>0.51339999999999997</v>
      </c>
      <c r="BK42" s="288">
        <f t="array" ref="BK42">SUMPRODUCT(('面板-分位数'!$A$3:$A$178='面板-景气指数'!$J42)*('面板-分位数'!$E$3:$E$178)*('面板-分位数'!BE$3:BE$178))</f>
        <v>0.52416666666666667</v>
      </c>
      <c r="BL42" s="288">
        <f t="array" ref="BL42">SUMPRODUCT(('面板-分位数'!$A$3:$A$178='面板-景气指数'!$J42)*('面板-分位数'!$E$3:$E$178)*('面板-分位数'!BF$3:BF$178))</f>
        <v>0.51756666666666662</v>
      </c>
      <c r="BM42" s="288">
        <f t="array" ref="BM42">SUMPRODUCT(('面板-分位数'!$A$3:$A$178='面板-景气指数'!$J42)*('面板-分位数'!$E$3:$E$178)*('面板-分位数'!BG$3:BG$178))</f>
        <v>0.50993333333333335</v>
      </c>
      <c r="BN42" s="288">
        <f t="array" ref="BN42">SUMPRODUCT(('面板-分位数'!$A$3:$A$178='面板-景气指数'!$J42)*('面板-分位数'!$E$3:$E$178)*('面板-分位数'!BH$3:BH$178))</f>
        <v>0.52193333333333336</v>
      </c>
      <c r="BO42" s="288">
        <f t="array" ref="BO42">SUMPRODUCT(('面板-分位数'!$A$3:$A$178='面板-景气指数'!$J42)*('面板-分位数'!$E$3:$E$178)*('面板-分位数'!BI$3:BI$178))</f>
        <v>0.50853333333333328</v>
      </c>
      <c r="BP42" s="288">
        <f t="array" ref="BP42">SUMPRODUCT(('面板-分位数'!$A$3:$A$178='面板-景气指数'!$J42)*('面板-分位数'!$E$3:$E$178)*('面板-分位数'!BJ$3:BJ$178))</f>
        <v>0.49303333333333332</v>
      </c>
      <c r="BQ42" s="288">
        <f t="array" ref="BQ42">SUMPRODUCT(('面板-分位数'!$A$3:$A$178='面板-景气指数'!$J42)*('面板-分位数'!$E$3:$E$178)*('面板-分位数'!BK$3:BK$178))</f>
        <v>0.52136666666666664</v>
      </c>
      <c r="BR42" s="288">
        <f t="array" ref="BR42">SUMPRODUCT(('面板-分位数'!$A$3:$A$178='面板-景气指数'!$J42)*('面板-分位数'!$E$3:$E$178)*('面板-分位数'!BL$3:BL$178))</f>
        <v>0.53756666666666664</v>
      </c>
      <c r="BS42" s="288">
        <f t="array" ref="BS42">SUMPRODUCT(('面板-分位数'!$A$3:$A$178='面板-景气指数'!$J42)*('面板-分位数'!$E$3:$E$178)*('面板-分位数'!BM$3:BM$178))</f>
        <v>0.52993333333333337</v>
      </c>
      <c r="BT42" s="288">
        <f t="array" ref="BT42">SUMPRODUCT(('面板-分位数'!$A$3:$A$178='面板-景气指数'!$J42)*('面板-分位数'!$E$3:$E$178)*('面板-分位数'!BN$3:BN$178))</f>
        <v>0.52223333333333333</v>
      </c>
      <c r="BU42" s="288">
        <f t="array" ref="BU42">SUMPRODUCT(('面板-分位数'!$A$3:$A$178='面板-景气指数'!$J42)*('面板-分位数'!$E$3:$E$178)*('面板-分位数'!BO$3:BO$178))</f>
        <v>0.52273333333333327</v>
      </c>
      <c r="BV42" s="288">
        <f t="array" ref="BV42">SUMPRODUCT(('面板-分位数'!$A$3:$A$178='面板-景气指数'!$J42)*('面板-分位数'!$E$3:$E$178)*('面板-分位数'!BP$3:BP$178))</f>
        <v>0.51836666666666664</v>
      </c>
      <c r="BW42" s="288">
        <f t="array" ref="BW42">SUMPRODUCT(('面板-分位数'!$A$3:$A$178='面板-景气指数'!$J42)*('面板-分位数'!$E$3:$E$178)*('面板-分位数'!BQ$3:BQ$178))</f>
        <v>0.49559999999999993</v>
      </c>
      <c r="BX42" s="288">
        <f t="array" ref="BX42">SUMPRODUCT(('面板-分位数'!$A$3:$A$178='面板-景气指数'!$J42)*('面板-分位数'!$E$3:$E$178)*('面板-分位数'!BR$3:BR$178))</f>
        <v>0.50046666666666662</v>
      </c>
      <c r="BY42" s="288">
        <f t="array" ref="BY42">SUMPRODUCT(('面板-分位数'!$A$3:$A$178='面板-景气指数'!$J42)*('面板-分位数'!$E$3:$E$178)*('面板-分位数'!BS$3:BS$178))</f>
        <v>0.49416666666666664</v>
      </c>
      <c r="BZ42" s="288">
        <f t="array" ref="BZ42">SUMPRODUCT(('面板-分位数'!$A$3:$A$178='面板-景气指数'!$J42)*('面板-分位数'!$E$3:$E$178)*('面板-分位数'!BT$3:BT$178))</f>
        <v>0.48043333333333327</v>
      </c>
      <c r="CA42" s="288">
        <f t="array" ref="CA42">SUMPRODUCT(('面板-分位数'!$A$3:$A$178='面板-景气指数'!$J42)*('面板-分位数'!$E$3:$E$178)*('面板-分位数'!BU$3:BU$178))</f>
        <v>0.48089999999999999</v>
      </c>
      <c r="CB42" s="288">
        <f t="array" ref="CB42">SUMPRODUCT(('面板-分位数'!$A$3:$A$178='面板-景气指数'!$J42)*('面板-分位数'!$E$3:$E$178)*('面板-分位数'!BV$3:BV$178))</f>
        <v>0.49103333333333332</v>
      </c>
      <c r="CC42" s="288">
        <f t="array" ref="CC42">SUMPRODUCT(('面板-分位数'!$A$3:$A$178='面板-景气指数'!$J42)*('面板-分位数'!$E$3:$E$178)*('面板-分位数'!BW$3:BW$178))</f>
        <v>0.49706666666666666</v>
      </c>
      <c r="CD42" s="288">
        <f t="array" ref="CD42">SUMPRODUCT(('面板-分位数'!$A$3:$A$178='面板-景气指数'!$J42)*('面板-分位数'!$E$3:$E$178)*('面板-分位数'!BX$3:BX$178))</f>
        <v>0.48643333333333327</v>
      </c>
    </row>
    <row r="43" spans="10:82" x14ac:dyDescent="0.15">
      <c r="J43" s="289" t="s">
        <v>283</v>
      </c>
      <c r="K43" s="286" t="s">
        <v>818</v>
      </c>
      <c r="L43" s="287">
        <f t="shared" si="0"/>
        <v>-5.8999999999999941</v>
      </c>
      <c r="M43" s="288">
        <f t="array" ref="M43">SUMPRODUCT(('面板-分位数'!$A$3:$A$178='面板-景气指数'!$J43)*('面板-分位数'!$E$3:$E$178)*('面板-分位数'!G$3:G$178))</f>
        <v>0.64288888888888884</v>
      </c>
      <c r="N43" s="288">
        <f t="array" ref="N43">SUMPRODUCT(('面板-分位数'!$A$3:$A$178='面板-景气指数'!$J43)*('面板-分位数'!$E$3:$E$178)*('面板-分位数'!H$3:H$178))</f>
        <v>0.65577777777777768</v>
      </c>
      <c r="O43" s="288">
        <f t="array" ref="O43">SUMPRODUCT(('面板-分位数'!$A$3:$A$178='面板-景气指数'!$J43)*('面板-分位数'!$E$3:$E$178)*('面板-分位数'!I$3:I$178))</f>
        <v>0.70188888888888878</v>
      </c>
      <c r="P43" s="288">
        <f t="array" ref="P43">SUMPRODUCT(('面板-分位数'!$A$3:$A$178='面板-景气指数'!$J43)*('面板-分位数'!$E$3:$E$178)*('面板-分位数'!J$3:J$178))</f>
        <v>0.69877777777777772</v>
      </c>
      <c r="Q43" s="288">
        <f t="array" ref="Q43">SUMPRODUCT(('面板-分位数'!$A$3:$A$178='面板-景气指数'!$J43)*('面板-分位数'!$E$3:$E$178)*('面板-分位数'!K$3:K$178))</f>
        <v>0.70999999999999974</v>
      </c>
      <c r="R43" s="288">
        <f t="array" ref="R43">SUMPRODUCT(('面板-分位数'!$A$3:$A$178='面板-景气指数'!$J43)*('面板-分位数'!$E$3:$E$178)*('面板-分位数'!L$3:L$178))</f>
        <v>0.76122222222222224</v>
      </c>
      <c r="S43" s="288">
        <f t="array" ref="S43">SUMPRODUCT(('面板-分位数'!$A$3:$A$178='面板-景气指数'!$J43)*('面板-分位数'!$E$3:$E$178)*('面板-分位数'!M$3:M$178))</f>
        <v>0.74355555555555553</v>
      </c>
      <c r="T43" s="288">
        <f t="array" ref="T43">SUMPRODUCT(('面板-分位数'!$A$3:$A$178='面板-景气指数'!$J43)*('面板-分位数'!$E$3:$E$178)*('面板-分位数'!N$3:N$178))</f>
        <v>0.77088888888888896</v>
      </c>
      <c r="U43" s="288">
        <f t="array" ref="U43">SUMPRODUCT(('面板-分位数'!$A$3:$A$178='面板-景气指数'!$J43)*('面板-分位数'!$E$3:$E$178)*('面板-分位数'!O$3:O$178))</f>
        <v>0.77933333333333332</v>
      </c>
      <c r="V43" s="288">
        <f t="array" ref="V43">SUMPRODUCT(('面板-分位数'!$A$3:$A$178='面板-景气指数'!$J43)*('面板-分位数'!$E$3:$E$178)*('面板-分位数'!P$3:P$178))</f>
        <v>0.74377777777777776</v>
      </c>
      <c r="W43" s="288">
        <f t="array" ref="W43">SUMPRODUCT(('面板-分位数'!$A$3:$A$178='面板-景气指数'!$J43)*('面板-分位数'!$E$3:$E$178)*('面板-分位数'!Q$3:Q$178))</f>
        <v>0.68911111111111101</v>
      </c>
      <c r="X43" s="288">
        <f t="array" ref="X43">SUMPRODUCT(('面板-分位数'!$A$3:$A$178='面板-景气指数'!$J43)*('面板-分位数'!$E$3:$E$178)*('面板-分位数'!R$3:R$178))</f>
        <v>0.83988888888888869</v>
      </c>
      <c r="Y43" s="288">
        <f t="array" ref="Y43">SUMPRODUCT(('面板-分位数'!$A$3:$A$178='面板-景气指数'!$J43)*('面板-分位数'!$E$3:$E$178)*('面板-分位数'!S$3:S$178))</f>
        <v>0.83333333333333326</v>
      </c>
      <c r="Z43" s="288">
        <f t="array" ref="Z43">SUMPRODUCT(('面板-分位数'!$A$3:$A$178='面板-景气指数'!$J43)*('面板-分位数'!$E$3:$E$178)*('面板-分位数'!T$3:T$178))</f>
        <v>0.78188888888888886</v>
      </c>
      <c r="AA43" s="288">
        <f t="array" ref="AA43">SUMPRODUCT(('面板-分位数'!$A$3:$A$178='面板-景气指数'!$J43)*('面板-分位数'!$E$3:$E$178)*('面板-分位数'!U$3:U$178))</f>
        <v>0.78333333333333333</v>
      </c>
      <c r="AB43" s="288">
        <f t="array" ref="AB43">SUMPRODUCT(('面板-分位数'!$A$3:$A$178='面板-景气指数'!$J43)*('面板-分位数'!$E$3:$E$178)*('面板-分位数'!V$3:V$178))</f>
        <v>0.78666666666666663</v>
      </c>
      <c r="AC43" s="288">
        <f t="array" ref="AC43">SUMPRODUCT(('面板-分位数'!$A$3:$A$178='面板-景气指数'!$J43)*('面板-分位数'!$E$3:$E$178)*('面板-分位数'!W$3:W$178))</f>
        <v>0.76877777777777767</v>
      </c>
      <c r="AD43" s="288">
        <f t="array" ref="AD43">SUMPRODUCT(('面板-分位数'!$A$3:$A$178='面板-景气指数'!$J43)*('面板-分位数'!$E$3:$E$178)*('面板-分位数'!X$3:X$178))</f>
        <v>0.7546666666666666</v>
      </c>
      <c r="AE43" s="288">
        <f t="array" ref="AE43">SUMPRODUCT(('面板-分位数'!$A$3:$A$178='面板-景气指数'!$J43)*('面板-分位数'!$E$3:$E$178)*('面板-分位数'!Y$3:Y$178))</f>
        <v>0.77877777777777768</v>
      </c>
      <c r="AF43" s="288">
        <f t="array" ref="AF43">SUMPRODUCT(('面板-分位数'!$A$3:$A$178='面板-景气指数'!$J43)*('面板-分位数'!$E$3:$E$178)*('面板-分位数'!Z$3:Z$178))</f>
        <v>0.75788888888888883</v>
      </c>
      <c r="AG43" s="288">
        <f t="array" ref="AG43">SUMPRODUCT(('面板-分位数'!$A$3:$A$178='面板-景气指数'!$J43)*('面板-分位数'!$E$3:$E$178)*('面板-分位数'!AA$3:AA$178))</f>
        <v>0.5053333333333333</v>
      </c>
      <c r="AH43" s="288">
        <f t="array" ref="AH43">SUMPRODUCT(('面板-分位数'!$A$3:$A$178='面板-景气指数'!$J43)*('面板-分位数'!$E$3:$E$178)*('面板-分位数'!AB$3:AB$178))</f>
        <v>0.48933333333333334</v>
      </c>
      <c r="AI43" s="288">
        <f t="array" ref="AI43">SUMPRODUCT(('面板-分位数'!$A$3:$A$178='面板-景气指数'!$J43)*('面板-分位数'!$E$3:$E$178)*('面板-分位数'!AC$3:AC$178))</f>
        <v>0.44566666666666666</v>
      </c>
      <c r="AJ43" s="288">
        <f t="array" ref="AJ43">SUMPRODUCT(('面板-分位数'!$A$3:$A$178='面板-景气指数'!$J43)*('面板-分位数'!$E$3:$E$178)*('面板-分位数'!AD$3:AD$178))</f>
        <v>0.49099999999999999</v>
      </c>
      <c r="AK43" s="288">
        <f t="array" ref="AK43">SUMPRODUCT(('面板-分位数'!$A$3:$A$178='面板-景气指数'!$J43)*('面板-分位数'!$E$3:$E$178)*('面板-分位数'!AE$3:AE$178))</f>
        <v>0.45733333333333337</v>
      </c>
      <c r="AL43" s="288">
        <f t="array" ref="AL43">SUMPRODUCT(('面板-分位数'!$A$3:$A$178='面板-景气指数'!$J43)*('面板-分位数'!$E$3:$E$178)*('面板-分位数'!AF$3:AF$178))</f>
        <v>0.433</v>
      </c>
      <c r="AM43" s="288">
        <f t="array" ref="AM43">SUMPRODUCT(('面板-分位数'!$A$3:$A$178='面板-景气指数'!$J43)*('面板-分位数'!$E$3:$E$178)*('面板-分位数'!AG$3:AG$178))</f>
        <v>0.21944444444444444</v>
      </c>
      <c r="AN43" s="288">
        <f t="array" ref="AN43">SUMPRODUCT(('面板-分位数'!$A$3:$A$178='面板-景气指数'!$J43)*('面板-分位数'!$E$3:$E$178)*('面板-分位数'!AH$3:AH$178))</f>
        <v>0.17588888888888887</v>
      </c>
      <c r="AO43" s="288">
        <f t="array" ref="AO43">SUMPRODUCT(('面板-分位数'!$A$3:$A$178='面板-景气指数'!$J43)*('面板-分位数'!$E$3:$E$178)*('面板-分位数'!AI$3:AI$178))</f>
        <v>0.192</v>
      </c>
      <c r="AP43" s="288">
        <f t="array" ref="AP43">SUMPRODUCT(('面板-分位数'!$A$3:$A$178='面板-景气指数'!$J43)*('面板-分位数'!$E$3:$E$178)*('面板-分位数'!AJ$3:AJ$178))</f>
        <v>0.13822222222222222</v>
      </c>
      <c r="AQ43" s="288">
        <f t="array" ref="AQ43">SUMPRODUCT(('面板-分位数'!$A$3:$A$178='面板-景气指数'!$J43)*('面板-分位数'!$E$3:$E$178)*('面板-分位数'!AK$3:AK$178))</f>
        <v>0.13977777777777778</v>
      </c>
      <c r="AR43" s="288">
        <f t="array" ref="AR43">SUMPRODUCT(('面板-分位数'!$A$3:$A$178='面板-景气指数'!$J43)*('面板-分位数'!$E$3:$E$178)*('面板-分位数'!AL$3:AL$178))</f>
        <v>0.20088888888888889</v>
      </c>
      <c r="AS43" s="288">
        <f t="array" ref="AS43">SUMPRODUCT(('面板-分位数'!$A$3:$A$178='面板-景气指数'!$J43)*('面板-分位数'!$E$3:$E$178)*('面板-分位数'!AM$3:AM$178))</f>
        <v>0.31188888888888888</v>
      </c>
      <c r="AT43" s="288">
        <f t="array" ref="AT43">SUMPRODUCT(('面板-分位数'!$A$3:$A$178='面板-景气指数'!$J43)*('面板-分位数'!$E$3:$E$178)*('面板-分位数'!AN$3:AN$178))</f>
        <v>0.30888888888888888</v>
      </c>
      <c r="AU43" s="288">
        <f t="array" ref="AU43">SUMPRODUCT(('面板-分位数'!$A$3:$A$178='面板-景气指数'!$J43)*('面板-分位数'!$E$3:$E$178)*('面板-分位数'!AO$3:AO$178))</f>
        <v>0.33444444444444443</v>
      </c>
      <c r="AV43" s="288">
        <f t="array" ref="AV43">SUMPRODUCT(('面板-分位数'!$A$3:$A$178='面板-景气指数'!$J43)*('面板-分位数'!$E$3:$E$178)*('面板-分位数'!AP$3:AP$178))</f>
        <v>0.28555555555555556</v>
      </c>
      <c r="AW43" s="288">
        <f t="array" ref="AW43">SUMPRODUCT(('面板-分位数'!$A$3:$A$178='面板-景气指数'!$J43)*('面板-分位数'!$E$3:$E$178)*('面板-分位数'!AQ$3:AQ$178))</f>
        <v>0.29844444444444446</v>
      </c>
      <c r="AX43" s="288">
        <f t="array" ref="AX43">SUMPRODUCT(('面板-分位数'!$A$3:$A$178='面板-景气指数'!$J43)*('面板-分位数'!$E$3:$E$178)*('面板-分位数'!AR$3:AR$178))</f>
        <v>0.31133333333333335</v>
      </c>
      <c r="AY43" s="288">
        <f t="array" ref="AY43">SUMPRODUCT(('面板-分位数'!$A$3:$A$178='面板-景气指数'!$J43)*('面板-分位数'!$E$3:$E$178)*('面板-分位数'!AS$3:AS$178))</f>
        <v>0.41388888888888886</v>
      </c>
      <c r="AZ43" s="288">
        <f t="array" ref="AZ43">SUMPRODUCT(('面板-分位数'!$A$3:$A$178='面板-景气指数'!$J43)*('面板-分位数'!$E$3:$E$178)*('面板-分位数'!AT$3:AT$178))</f>
        <v>0.47666666666666668</v>
      </c>
      <c r="BA43" s="288">
        <f t="array" ref="BA43">SUMPRODUCT(('面板-分位数'!$A$3:$A$178='面板-景气指数'!$J43)*('面板-分位数'!$E$3:$E$178)*('面板-分位数'!AU$3:AU$178))</f>
        <v>0.48155555555555557</v>
      </c>
      <c r="BB43" s="288">
        <f t="array" ref="BB43">SUMPRODUCT(('面板-分位数'!$A$3:$A$178='面板-景气指数'!$J43)*('面板-分位数'!$E$3:$E$178)*('面板-分位数'!AV$3:AV$178))</f>
        <v>0.58666666666666656</v>
      </c>
      <c r="BC43" s="288">
        <f t="array" ref="BC43">SUMPRODUCT(('面板-分位数'!$A$3:$A$178='面板-景气指数'!$J43)*('面板-分位数'!$E$3:$E$178)*('面板-分位数'!AW$3:AW$178))</f>
        <v>0.60588888888888881</v>
      </c>
      <c r="BD43" s="288">
        <f t="array" ref="BD43">SUMPRODUCT(('面板-分位数'!$A$3:$A$178='面板-景气指数'!$J43)*('面板-分位数'!$E$3:$E$178)*('面板-分位数'!AX$3:AX$178))</f>
        <v>0.56233333333333324</v>
      </c>
      <c r="BE43" s="288">
        <f t="array" ref="BE43">SUMPRODUCT(('面板-分位数'!$A$3:$A$178='面板-景气指数'!$J43)*('面板-分位数'!$E$3:$E$178)*('面板-分位数'!AY$3:AY$178))</f>
        <v>0.35955555555555557</v>
      </c>
      <c r="BF43" s="288">
        <f t="array" ref="BF43">SUMPRODUCT(('面板-分位数'!$A$3:$A$178='面板-景气指数'!$J43)*('面板-分位数'!$E$3:$E$178)*('面板-分位数'!AZ$3:AZ$178))</f>
        <v>0.45933333333333337</v>
      </c>
      <c r="BG43" s="288">
        <f t="array" ref="BG43">SUMPRODUCT(('面板-分位数'!$A$3:$A$178='面板-景气指数'!$J43)*('面板-分位数'!$E$3:$E$178)*('面板-分位数'!BA$3:BA$178))</f>
        <v>0.46266666666666673</v>
      </c>
      <c r="BH43" s="288">
        <f t="array" ref="BH43">SUMPRODUCT(('面板-分位数'!$A$3:$A$178='面板-景气指数'!$J43)*('面板-分位数'!$E$3:$E$178)*('面板-分位数'!BB$3:BB$178))</f>
        <v>0.46688888888888891</v>
      </c>
      <c r="BI43" s="288">
        <f t="array" ref="BI43">SUMPRODUCT(('面板-分位数'!$A$3:$A$178='面板-景气指数'!$J43)*('面板-分位数'!$E$3:$E$178)*('面板-分位数'!BC$3:BC$178))</f>
        <v>0.41866666666666674</v>
      </c>
      <c r="BJ43" s="288">
        <f t="array" ref="BJ43">SUMPRODUCT(('面板-分位数'!$A$3:$A$178='面板-景气指数'!$J43)*('面板-分位数'!$E$3:$E$178)*('面板-分位数'!BD$3:BD$178))</f>
        <v>0.40733333333333333</v>
      </c>
      <c r="BK43" s="288">
        <f t="array" ref="BK43">SUMPRODUCT(('面板-分位数'!$A$3:$A$178='面板-景气指数'!$J43)*('面板-分位数'!$E$3:$E$178)*('面板-分位数'!BE$3:BE$178))</f>
        <v>0.40622222222222226</v>
      </c>
      <c r="BL43" s="288">
        <f t="array" ref="BL43">SUMPRODUCT(('面板-分位数'!$A$3:$A$178='面板-景气指数'!$J43)*('面板-分位数'!$E$3:$E$178)*('面板-分位数'!BF$3:BF$178))</f>
        <v>0.36588888888888882</v>
      </c>
      <c r="BM43" s="288">
        <f t="array" ref="BM43">SUMPRODUCT(('面板-分位数'!$A$3:$A$178='面板-景气指数'!$J43)*('面板-分位数'!$E$3:$E$178)*('面板-分位数'!BG$3:BG$178))</f>
        <v>0.38044444444444447</v>
      </c>
      <c r="BN43" s="288">
        <f t="array" ref="BN43">SUMPRODUCT(('面板-分位数'!$A$3:$A$178='面板-景气指数'!$J43)*('面板-分位数'!$E$3:$E$178)*('面板-分位数'!BH$3:BH$178))</f>
        <v>0.39044444444444443</v>
      </c>
      <c r="BO43" s="288">
        <f t="array" ref="BO43">SUMPRODUCT(('面板-分位数'!$A$3:$A$178='面板-景气指数'!$J43)*('面板-分位数'!$E$3:$E$178)*('面板-分位数'!BI$3:BI$178))</f>
        <v>0.35677777777777769</v>
      </c>
      <c r="BP43" s="288">
        <f t="array" ref="BP43">SUMPRODUCT(('面板-分位数'!$A$3:$A$178='面板-景气指数'!$J43)*('面板-分位数'!$E$3:$E$178)*('面板-分位数'!BJ$3:BJ$178))</f>
        <v>0.37599999999999995</v>
      </c>
      <c r="BQ43" s="288">
        <f t="array" ref="BQ43">SUMPRODUCT(('面板-分位数'!$A$3:$A$178='面板-景气指数'!$J43)*('面板-分位数'!$E$3:$E$178)*('面板-分位数'!BK$3:BK$178))</f>
        <v>0.34922222222222221</v>
      </c>
      <c r="BR43" s="288">
        <f t="array" ref="BR43">SUMPRODUCT(('面板-分位数'!$A$3:$A$178='面板-景气指数'!$J43)*('面板-分位数'!$E$3:$E$178)*('面板-分位数'!BL$3:BL$178))</f>
        <v>0.28155555555555556</v>
      </c>
      <c r="BS43" s="288">
        <f t="array" ref="BS43">SUMPRODUCT(('面板-分位数'!$A$3:$A$178='面板-景气指数'!$J43)*('面板-分位数'!$E$3:$E$178)*('面板-分位数'!BM$3:BM$178))</f>
        <v>0.29911111111111111</v>
      </c>
      <c r="BT43" s="288">
        <f t="array" ref="BT43">SUMPRODUCT(('面板-分位数'!$A$3:$A$178='面板-景气指数'!$J43)*('面板-分位数'!$E$3:$E$178)*('面板-分位数'!BN$3:BN$178))</f>
        <v>0.40355555555555556</v>
      </c>
      <c r="BU43" s="288">
        <f t="array" ref="BU43">SUMPRODUCT(('面板-分位数'!$A$3:$A$178='面板-景气指数'!$J43)*('面板-分位数'!$E$3:$E$178)*('面板-分位数'!BO$3:BO$178))</f>
        <v>0.42622222222222222</v>
      </c>
      <c r="BV43" s="288">
        <f t="array" ref="BV43">SUMPRODUCT(('面板-分位数'!$A$3:$A$178='面板-景气指数'!$J43)*('面板-分位数'!$E$3:$E$178)*('面板-分位数'!BP$3:BP$178))</f>
        <v>0.45688888888888884</v>
      </c>
      <c r="BW43" s="288">
        <f t="array" ref="BW43">SUMPRODUCT(('面板-分位数'!$A$3:$A$178='面板-景气指数'!$J43)*('面板-分位数'!$E$3:$E$178)*('面板-分位数'!BQ$3:BQ$178))</f>
        <v>0.44377777777777777</v>
      </c>
      <c r="BX43" s="288">
        <f t="array" ref="BX43">SUMPRODUCT(('面板-分位数'!$A$3:$A$178='面板-景气指数'!$J43)*('面板-分位数'!$E$3:$E$178)*('面板-分位数'!BR$3:BR$178))</f>
        <v>0.45988888888888885</v>
      </c>
      <c r="BY43" s="288">
        <f t="array" ref="BY43">SUMPRODUCT(('面板-分位数'!$A$3:$A$178='面板-景气指数'!$J43)*('面板-分位数'!$E$3:$E$178)*('面板-分位数'!BS$3:BS$178))</f>
        <v>0.43411111111111117</v>
      </c>
      <c r="BZ43" s="288">
        <f t="array" ref="BZ43">SUMPRODUCT(('面板-分位数'!$A$3:$A$178='面板-景气指数'!$J43)*('面板-分位数'!$E$3:$E$178)*('面板-分位数'!BT$3:BT$178))</f>
        <v>0.33777777777777779</v>
      </c>
      <c r="CA43" s="288">
        <f t="array" ref="CA43">SUMPRODUCT(('面板-分位数'!$A$3:$A$178='面板-景气指数'!$J43)*('面板-分位数'!$E$3:$E$178)*('面板-分位数'!BU$3:BU$178))</f>
        <v>0.34900000000000003</v>
      </c>
      <c r="CB43" s="288">
        <f t="array" ref="CB43">SUMPRODUCT(('面板-分位数'!$A$3:$A$178='面板-景气指数'!$J43)*('面板-分位数'!$E$3:$E$178)*('面板-分位数'!BV$3:BV$178))</f>
        <v>0.33133333333333331</v>
      </c>
      <c r="CC43" s="288">
        <f t="array" ref="CC43">SUMPRODUCT(('面板-分位数'!$A$3:$A$178='面板-景气指数'!$J43)*('面板-分位数'!$E$3:$E$178)*('面板-分位数'!BW$3:BW$178))</f>
        <v>0.47155555555555562</v>
      </c>
      <c r="CD43" s="288">
        <f t="array" ref="CD43">SUMPRODUCT(('面板-分位数'!$A$3:$A$178='面板-景气指数'!$J43)*('面板-分位数'!$E$3:$E$178)*('面板-分位数'!BX$3:BX$178))</f>
        <v>0.51688888888888895</v>
      </c>
    </row>
    <row r="44" spans="10:82" x14ac:dyDescent="0.15">
      <c r="J44" s="289" t="s">
        <v>796</v>
      </c>
      <c r="K44" s="286" t="s">
        <v>816</v>
      </c>
      <c r="L44" s="287">
        <f t="shared" si="0"/>
        <v>-7.6285714285714343</v>
      </c>
      <c r="M44" s="288">
        <f t="array" ref="M44">SUMPRODUCT(('面板-分位数'!$A$3:$A$178='面板-景气指数'!$J44)*('面板-分位数'!$E$3:$E$178)*('面板-分位数'!G$3:G$178))</f>
        <v>0.46982142857142856</v>
      </c>
      <c r="N44" s="288">
        <f t="array" ref="N44">SUMPRODUCT(('面板-分位数'!$A$3:$A$178='面板-景气指数'!$J44)*('面板-分位数'!$E$3:$E$178)*('面板-分位数'!H$3:H$178))</f>
        <v>0.41403571428571428</v>
      </c>
      <c r="O44" s="288">
        <f t="array" ref="O44">SUMPRODUCT(('面板-分位数'!$A$3:$A$178='面板-景气指数'!$J44)*('面板-分位数'!$E$3:$E$178)*('面板-分位数'!I$3:I$178))</f>
        <v>0.5461071428571429</v>
      </c>
      <c r="P44" s="288">
        <f t="array" ref="P44">SUMPRODUCT(('面板-分位数'!$A$3:$A$178='面板-景气指数'!$J44)*('面板-分位数'!$E$3:$E$178)*('面板-分位数'!J$3:J$178))</f>
        <v>0.50096428571428575</v>
      </c>
      <c r="Q44" s="288">
        <f t="array" ref="Q44">SUMPRODUCT(('面板-分位数'!$A$3:$A$178='面板-景气指数'!$J44)*('面板-分位数'!$E$3:$E$178)*('面板-分位数'!K$3:K$178))</f>
        <v>0.4469285714285714</v>
      </c>
      <c r="R44" s="288">
        <f t="array" ref="R44">SUMPRODUCT(('面板-分位数'!$A$3:$A$178='面板-景气指数'!$J44)*('面板-分位数'!$E$3:$E$178)*('面板-分位数'!L$3:L$178))</f>
        <v>0.39935714285714285</v>
      </c>
      <c r="S44" s="288">
        <f t="array" ref="S44">SUMPRODUCT(('面板-分位数'!$A$3:$A$178='面板-景气指数'!$J44)*('面板-分位数'!$E$3:$E$178)*('面板-分位数'!M$3:M$178))</f>
        <v>0.42064285714285715</v>
      </c>
      <c r="T44" s="288">
        <f t="array" ref="T44">SUMPRODUCT(('面板-分位数'!$A$3:$A$178='面板-景气指数'!$J44)*('面板-分位数'!$E$3:$E$178)*('面板-分位数'!N$3:N$178))</f>
        <v>0.44432142857142853</v>
      </c>
      <c r="U44" s="288">
        <f t="array" ref="U44">SUMPRODUCT(('面板-分位数'!$A$3:$A$178='面板-景气指数'!$J44)*('面板-分位数'!$E$3:$E$178)*('面板-分位数'!O$3:O$178))</f>
        <v>0.51010714285714287</v>
      </c>
      <c r="V44" s="288">
        <f t="array" ref="V44">SUMPRODUCT(('面板-分位数'!$A$3:$A$178='面板-景气指数'!$J44)*('面板-分位数'!$E$3:$E$178)*('面板-分位数'!P$3:P$178))</f>
        <v>0.52757142857142858</v>
      </c>
      <c r="W44" s="288">
        <f t="array" ref="W44">SUMPRODUCT(('面板-分位数'!$A$3:$A$178='面板-景气指数'!$J44)*('面板-分位数'!$E$3:$E$178)*('面板-分位数'!Q$3:Q$178))</f>
        <v>0.54221428571428576</v>
      </c>
      <c r="X44" s="288">
        <f t="array" ref="X44">SUMPRODUCT(('面板-分位数'!$A$3:$A$178='面板-景气指数'!$J44)*('面板-分位数'!$E$3:$E$178)*('面板-分位数'!R$3:R$178))</f>
        <v>0.56239285714285714</v>
      </c>
      <c r="Y44" s="288">
        <f t="array" ref="Y44">SUMPRODUCT(('面板-分位数'!$A$3:$A$178='面板-景气指数'!$J44)*('面板-分位数'!$E$3:$E$178)*('面板-分位数'!S$3:S$178))</f>
        <v>0.59146428571428566</v>
      </c>
      <c r="Z44" s="288">
        <f t="array" ref="Z44">SUMPRODUCT(('面板-分位数'!$A$3:$A$178='面板-景气指数'!$J44)*('面板-分位数'!$E$3:$E$178)*('面板-分位数'!T$3:T$178))</f>
        <v>0.51478571428571418</v>
      </c>
      <c r="AA44" s="288">
        <f t="array" ref="AA44">SUMPRODUCT(('面板-分位数'!$A$3:$A$178='面板-景气指数'!$J44)*('面板-分位数'!$E$3:$E$178)*('面板-分位数'!U$3:U$178))</f>
        <v>0.49846428571428564</v>
      </c>
      <c r="AB44" s="288">
        <f t="array" ref="AB44">SUMPRODUCT(('面板-分位数'!$A$3:$A$178='面板-景气指数'!$J44)*('面板-分位数'!$E$3:$E$178)*('面板-分位数'!V$3:V$178))</f>
        <v>0.40957142857142848</v>
      </c>
      <c r="AC44" s="288">
        <f t="array" ref="AC44">SUMPRODUCT(('面板-分位数'!$A$3:$A$178='面板-景气指数'!$J44)*('面板-分位数'!$E$3:$E$178)*('面板-分位数'!W$3:W$178))</f>
        <v>0.44364285714285706</v>
      </c>
      <c r="AD44" s="288">
        <f t="array" ref="AD44">SUMPRODUCT(('面板-分位数'!$A$3:$A$178='面板-景气指数'!$J44)*('面板-分位数'!$E$3:$E$178)*('面板-分位数'!X$3:X$178))</f>
        <v>0.51382142857142854</v>
      </c>
      <c r="AE44" s="288">
        <f t="array" ref="AE44">SUMPRODUCT(('面板-分位数'!$A$3:$A$178='面板-景气指数'!$J44)*('面板-分位数'!$E$3:$E$178)*('面板-分位数'!Y$3:Y$178))</f>
        <v>0.5173928571428571</v>
      </c>
      <c r="AF44" s="288">
        <f t="array" ref="AF44">SUMPRODUCT(('面板-分位数'!$A$3:$A$178='面板-景气指数'!$J44)*('面板-分位数'!$E$3:$E$178)*('面板-分位数'!Z$3:Z$178))</f>
        <v>0.50882142857142865</v>
      </c>
      <c r="AG44" s="288">
        <f t="array" ref="AG44">SUMPRODUCT(('面板-分位数'!$A$3:$A$178='面板-景气指数'!$J44)*('面板-分位数'!$E$3:$E$178)*('面板-分位数'!AA$3:AA$178))</f>
        <v>0.36021428571428571</v>
      </c>
      <c r="AH44" s="288">
        <f t="array" ref="AH44">SUMPRODUCT(('面板-分位数'!$A$3:$A$178='面板-景气指数'!$J44)*('面板-分位数'!$E$3:$E$178)*('面板-分位数'!AB$3:AB$178))</f>
        <v>0.37021428571428566</v>
      </c>
      <c r="AI44" s="288">
        <f t="array" ref="AI44">SUMPRODUCT(('面板-分位数'!$A$3:$A$178='面板-景气指数'!$J44)*('面板-分位数'!$E$3:$E$178)*('面板-分位数'!AC$3:AC$178))</f>
        <v>0.36499999999999994</v>
      </c>
      <c r="AJ44" s="288">
        <f t="array" ref="AJ44">SUMPRODUCT(('面板-分位数'!$A$3:$A$178='面板-景气指数'!$J44)*('面板-分位数'!$E$3:$E$178)*('面板-分位数'!AD$3:AD$178))</f>
        <v>0.3101071428571428</v>
      </c>
      <c r="AK44" s="288">
        <f t="array" ref="AK44">SUMPRODUCT(('面板-分位数'!$A$3:$A$178='面板-景气指数'!$J44)*('面板-分位数'!$E$3:$E$178)*('面板-分位数'!AE$3:AE$178))</f>
        <v>0.31017857142857147</v>
      </c>
      <c r="AL44" s="288">
        <f t="array" ref="AL44">SUMPRODUCT(('面板-分位数'!$A$3:$A$178='面板-景气指数'!$J44)*('面板-分位数'!$E$3:$E$178)*('面板-分位数'!AF$3:AF$178))</f>
        <v>0.32685714285714285</v>
      </c>
      <c r="AM44" s="288">
        <f t="array" ref="AM44">SUMPRODUCT(('面板-分位数'!$A$3:$A$178='面板-景气指数'!$J44)*('面板-分位数'!$E$3:$E$178)*('面板-分位数'!AG$3:AG$178))</f>
        <v>0.29814285714285715</v>
      </c>
      <c r="AN44" s="288">
        <f t="array" ref="AN44">SUMPRODUCT(('面板-分位数'!$A$3:$A$178='面板-景气指数'!$J44)*('面板-分位数'!$E$3:$E$178)*('面板-分位数'!AH$3:AH$178))</f>
        <v>0.42746428571428569</v>
      </c>
      <c r="AO44" s="288">
        <f t="array" ref="AO44">SUMPRODUCT(('面板-分位数'!$A$3:$A$178='面板-景气指数'!$J44)*('面板-分位数'!$E$3:$E$178)*('面板-分位数'!AI$3:AI$178))</f>
        <v>0.43439285714285714</v>
      </c>
      <c r="AP44" s="288">
        <f t="array" ref="AP44">SUMPRODUCT(('面板-分位数'!$A$3:$A$178='面板-景气指数'!$J44)*('面板-分位数'!$E$3:$E$178)*('面板-分位数'!AJ$3:AJ$178))</f>
        <v>0.41749999999999998</v>
      </c>
      <c r="AQ44" s="288">
        <f t="array" ref="AQ44">SUMPRODUCT(('面板-分位数'!$A$3:$A$178='面板-景气指数'!$J44)*('面板-分位数'!$E$3:$E$178)*('面板-分位数'!AK$3:AK$178))</f>
        <v>0.42764285714285716</v>
      </c>
      <c r="AR44" s="288">
        <f t="array" ref="AR44">SUMPRODUCT(('面板-分位数'!$A$3:$A$178='面板-景气指数'!$J44)*('面板-分位数'!$E$3:$E$178)*('面板-分位数'!AL$3:AL$178))</f>
        <v>0.40364285714285719</v>
      </c>
      <c r="AS44" s="288">
        <f t="array" ref="AS44">SUMPRODUCT(('面板-分位数'!$A$3:$A$178='面板-景气指数'!$J44)*('面板-分位数'!$E$3:$E$178)*('面板-分位数'!AM$3:AM$178))</f>
        <v>0.25974999999999998</v>
      </c>
      <c r="AT44" s="288">
        <f t="array" ref="AT44">SUMPRODUCT(('面板-分位数'!$A$3:$A$178='面板-景气指数'!$J44)*('面板-分位数'!$E$3:$E$178)*('面板-分位数'!AN$3:AN$178))</f>
        <v>0.38421428571428567</v>
      </c>
      <c r="AU44" s="288">
        <f t="array" ref="AU44">SUMPRODUCT(('面板-分位数'!$A$3:$A$178='面板-景气指数'!$J44)*('面板-分位数'!$E$3:$E$178)*('面板-分位数'!AO$3:AO$178))</f>
        <v>0.34749999999999998</v>
      </c>
      <c r="AV44" s="288">
        <f t="array" ref="AV44">SUMPRODUCT(('面板-分位数'!$A$3:$A$178='面板-景气指数'!$J44)*('面板-分位数'!$E$3:$E$178)*('面板-分位数'!AP$3:AP$178))</f>
        <v>0.39396428571428571</v>
      </c>
      <c r="AW44" s="288">
        <f t="array" ref="AW44">SUMPRODUCT(('面板-分位数'!$A$3:$A$178='面板-景气指数'!$J44)*('面板-分位数'!$E$3:$E$178)*('面板-分位数'!AQ$3:AQ$178))</f>
        <v>0.42032142857142851</v>
      </c>
      <c r="AX44" s="288">
        <f t="array" ref="AX44">SUMPRODUCT(('面板-分位数'!$A$3:$A$178='面板-景气指数'!$J44)*('面板-分位数'!$E$3:$E$178)*('面板-分位数'!AR$3:AR$178))</f>
        <v>0.4316071428571428</v>
      </c>
      <c r="AY44" s="288">
        <f t="array" ref="AY44">SUMPRODUCT(('面板-分位数'!$A$3:$A$178='面板-景气指数'!$J44)*('面板-分位数'!$E$3:$E$178)*('面板-分位数'!AS$3:AS$178))</f>
        <v>0.46660714285714278</v>
      </c>
      <c r="AZ44" s="288">
        <f t="array" ref="AZ44">SUMPRODUCT(('面板-分位数'!$A$3:$A$178='面板-景气指数'!$J44)*('面板-分位数'!$E$3:$E$178)*('面板-分位数'!AT$3:AT$178))</f>
        <v>0.47539285714285706</v>
      </c>
      <c r="BA44" s="288">
        <f t="array" ref="BA44">SUMPRODUCT(('面板-分位数'!$A$3:$A$178='面板-景气指数'!$J44)*('面板-分位数'!$E$3:$E$178)*('面板-分位数'!AU$3:AU$178))</f>
        <v>0.47289285714285706</v>
      </c>
      <c r="BB44" s="288">
        <f t="array" ref="BB44">SUMPRODUCT(('面板-分位数'!$A$3:$A$178='面板-景气指数'!$J44)*('面板-分位数'!$E$3:$E$178)*('面板-分位数'!AV$3:AV$178))</f>
        <v>0.56610714285714281</v>
      </c>
      <c r="BC44" s="288">
        <f t="array" ref="BC44">SUMPRODUCT(('面板-分位数'!$A$3:$A$178='面板-景气指数'!$J44)*('面板-分位数'!$E$3:$E$178)*('面板-分位数'!AW$3:AW$178))</f>
        <v>0.56489285714285709</v>
      </c>
      <c r="BD44" s="288">
        <f t="array" ref="BD44">SUMPRODUCT(('面板-分位数'!$A$3:$A$178='面板-景气指数'!$J44)*('面板-分位数'!$E$3:$E$178)*('面板-分位数'!AX$3:AX$178))</f>
        <v>0.5561071428571428</v>
      </c>
      <c r="BE44" s="288">
        <f t="array" ref="BE44">SUMPRODUCT(('面板-分位数'!$A$3:$A$178='面板-景气指数'!$J44)*('面板-分位数'!$E$3:$E$178)*('面板-分位数'!AY$3:AY$178))</f>
        <v>0.49007142857142855</v>
      </c>
      <c r="BF44" s="288">
        <f t="array" ref="BF44">SUMPRODUCT(('面板-分位数'!$A$3:$A$178='面板-景气指数'!$J44)*('面板-分位数'!$E$3:$E$178)*('面板-分位数'!AZ$3:AZ$178))</f>
        <v>0.50264285714285717</v>
      </c>
      <c r="BG44" s="288">
        <f t="array" ref="BG44">SUMPRODUCT(('面板-分位数'!$A$3:$A$178='面板-景气指数'!$J44)*('面板-分位数'!$E$3:$E$178)*('面板-分位数'!BA$3:BA$178))</f>
        <v>0.5139285714285714</v>
      </c>
      <c r="BH44" s="288">
        <f t="array" ref="BH44">SUMPRODUCT(('面板-分位数'!$A$3:$A$178='面板-景气指数'!$J44)*('面板-分位数'!$E$3:$E$178)*('面板-分位数'!BB$3:BB$178))</f>
        <v>0.57135714285714279</v>
      </c>
      <c r="BI44" s="288">
        <f t="array" ref="BI44">SUMPRODUCT(('面板-分位数'!$A$3:$A$178='面板-景气指数'!$J44)*('面板-分位数'!$E$3:$E$178)*('面板-分位数'!BC$3:BC$178))</f>
        <v>0.54878571428571421</v>
      </c>
      <c r="BJ44" s="288">
        <f t="array" ref="BJ44">SUMPRODUCT(('面板-分位数'!$A$3:$A$178='面板-景气指数'!$J44)*('面板-分位数'!$E$3:$E$178)*('面板-分位数'!BD$3:BD$178))</f>
        <v>0.54499999999999993</v>
      </c>
      <c r="BK44" s="288">
        <f t="array" ref="BK44">SUMPRODUCT(('面板-分位数'!$A$3:$A$178='面板-景气指数'!$J44)*('面板-分位数'!$E$3:$E$178)*('面板-分位数'!BE$3:BE$178))</f>
        <v>0.45403571428571421</v>
      </c>
      <c r="BL44" s="288">
        <f t="array" ref="BL44">SUMPRODUCT(('面板-分位数'!$A$3:$A$178='面板-景气指数'!$J44)*('面板-分位数'!$E$3:$E$178)*('面板-分位数'!BF$3:BF$178))</f>
        <v>0.45024999999999993</v>
      </c>
      <c r="BM44" s="288">
        <f t="array" ref="BM44">SUMPRODUCT(('面板-分位数'!$A$3:$A$178='面板-景气指数'!$J44)*('面板-分位数'!$E$3:$E$178)*('面板-分位数'!BG$3:BG$178))</f>
        <v>0.46153571428571422</v>
      </c>
      <c r="BN44" s="288">
        <f t="array" ref="BN44">SUMPRODUCT(('面板-分位数'!$A$3:$A$178='面板-景气指数'!$J44)*('面板-分位数'!$E$3:$E$178)*('面板-分位数'!BH$3:BH$178))</f>
        <v>0.5115357142857142</v>
      </c>
      <c r="BO44" s="288">
        <f t="array" ref="BO44">SUMPRODUCT(('面板-分位数'!$A$3:$A$178='面板-景气指数'!$J44)*('面板-分位数'!$E$3:$E$178)*('面板-分位数'!BI$3:BI$178))</f>
        <v>0.50532142857142848</v>
      </c>
      <c r="BP44" s="288">
        <f t="array" ref="BP44">SUMPRODUCT(('面板-分位数'!$A$3:$A$178='面板-景气指数'!$J44)*('面板-分位数'!$E$3:$E$178)*('面板-分位数'!BJ$3:BJ$178))</f>
        <v>0.51282142857142854</v>
      </c>
      <c r="BQ44" s="288">
        <f t="array" ref="BQ44">SUMPRODUCT(('面板-分位数'!$A$3:$A$178='面板-景气指数'!$J44)*('面板-分位数'!$E$3:$E$178)*('面板-分位数'!BK$3:BK$178))</f>
        <v>0.53128571428571425</v>
      </c>
      <c r="BR44" s="288">
        <f t="array" ref="BR44">SUMPRODUCT(('面板-分位数'!$A$3:$A$178='面板-景气指数'!$J44)*('面板-分位数'!$E$3:$E$178)*('面板-分位数'!BL$3:BL$178))</f>
        <v>0.51999999999999991</v>
      </c>
      <c r="BS44" s="288">
        <f t="array" ref="BS44">SUMPRODUCT(('面板-分位数'!$A$3:$A$178='面板-景气指数'!$J44)*('面板-分位数'!$E$3:$E$178)*('面板-分位数'!BM$3:BM$178))</f>
        <v>0.54449999999999998</v>
      </c>
      <c r="BT44" s="288">
        <f t="array" ref="BT44">SUMPRODUCT(('面板-分位数'!$A$3:$A$178='面板-景气指数'!$J44)*('面板-分位数'!$E$3:$E$178)*('面板-分位数'!BN$3:BN$178))</f>
        <v>0.36903571428571424</v>
      </c>
      <c r="BU44" s="288">
        <f t="array" ref="BU44">SUMPRODUCT(('面板-分位数'!$A$3:$A$178='面板-景气指数'!$J44)*('面板-分位数'!$E$3:$E$178)*('面板-分位数'!BO$3:BO$178))</f>
        <v>0.36903571428571424</v>
      </c>
      <c r="BV44" s="288">
        <f t="array" ref="BV44">SUMPRODUCT(('面板-分位数'!$A$3:$A$178='面板-景气指数'!$J44)*('面板-分位数'!$E$3:$E$178)*('面板-分位数'!BP$3:BP$178))</f>
        <v>0.36903571428571424</v>
      </c>
      <c r="BW44" s="288">
        <f t="array" ref="BW44">SUMPRODUCT(('面板-分位数'!$A$3:$A$178='面板-景气指数'!$J44)*('面板-分位数'!$E$3:$E$178)*('面板-分位数'!BQ$3:BQ$178))</f>
        <v>0.54803571428571418</v>
      </c>
      <c r="BX44" s="288">
        <f t="array" ref="BX44">SUMPRODUCT(('面板-分位数'!$A$3:$A$178='面板-景气指数'!$J44)*('面板-分位数'!$E$3:$E$178)*('面板-分位数'!BR$3:BR$178))</f>
        <v>0.54803571428571418</v>
      </c>
      <c r="BY44" s="288">
        <f t="array" ref="BY44">SUMPRODUCT(('面板-分位数'!$A$3:$A$178='面板-景气指数'!$J44)*('面板-分位数'!$E$3:$E$178)*('面板-分位数'!BS$3:BS$178))</f>
        <v>0.54803571428571418</v>
      </c>
      <c r="BZ44" s="288">
        <f t="array" ref="BZ44">SUMPRODUCT(('面板-分位数'!$A$3:$A$178='面板-景气指数'!$J44)*('面板-分位数'!$E$3:$E$178)*('面板-分位数'!BT$3:BT$178))</f>
        <v>0.33928571428571425</v>
      </c>
      <c r="CA44" s="288">
        <f t="array" ref="CA44">SUMPRODUCT(('面板-分位数'!$A$3:$A$178='面板-景气指数'!$J44)*('面板-分位数'!$E$3:$E$178)*('面板-分位数'!BU$3:BU$178))</f>
        <v>0.33928571428571425</v>
      </c>
      <c r="CB44" s="288">
        <f t="array" ref="CB44">SUMPRODUCT(('面板-分位数'!$A$3:$A$178='面板-景气指数'!$J44)*('面板-分位数'!$E$3:$E$178)*('面板-分位数'!BV$3:BV$178))</f>
        <v>0.33928571428571425</v>
      </c>
      <c r="CC44" s="288">
        <f t="array" ref="CC44">SUMPRODUCT(('面板-分位数'!$A$3:$A$178='面板-景气指数'!$J44)*('面板-分位数'!$E$3:$E$178)*('面板-分位数'!BW$3:BW$178))</f>
        <v>0.46428571428571425</v>
      </c>
      <c r="CD44" s="288">
        <f t="array" ref="CD44">SUMPRODUCT(('面板-分位数'!$A$3:$A$178='面板-景气指数'!$J44)*('面板-分位数'!$E$3:$E$178)*('面板-分位数'!BX$3:BX$178))</f>
        <v>0.46428571428571425</v>
      </c>
    </row>
    <row r="45" spans="10:82" x14ac:dyDescent="0.15">
      <c r="J45" s="289" t="s">
        <v>604</v>
      </c>
      <c r="K45" s="286" t="s">
        <v>816</v>
      </c>
      <c r="L45" s="287">
        <f t="shared" si="0"/>
        <v>4.0000000000000036</v>
      </c>
      <c r="M45" s="288">
        <f t="array" ref="M45">SUMPRODUCT(('面板-分位数'!$A$3:$A$178='面板-景气指数'!$J45)*('面板-分位数'!$E$3:$E$178)*('面板-分位数'!G$3:G$178))</f>
        <v>0.28862500000000002</v>
      </c>
      <c r="N45" s="288">
        <f t="array" ref="N45">SUMPRODUCT(('面板-分位数'!$A$3:$A$178='面板-景气指数'!$J45)*('面板-分位数'!$E$3:$E$178)*('面板-分位数'!H$3:H$178))</f>
        <v>0.28112499999999996</v>
      </c>
      <c r="O45" s="288">
        <f t="array" ref="O45">SUMPRODUCT(('面板-分位数'!$A$3:$A$178='面板-景气指数'!$J45)*('面板-分位数'!$E$3:$E$178)*('面板-分位数'!I$3:I$178))</f>
        <v>0.24862499999999998</v>
      </c>
      <c r="P45" s="288">
        <f t="array" ref="P45">SUMPRODUCT(('面板-分位数'!$A$3:$A$178='面板-景气指数'!$J45)*('面板-分位数'!$E$3:$E$178)*('面板-分位数'!J$3:J$178))</f>
        <v>0.22337499999999999</v>
      </c>
      <c r="Q45" s="288">
        <f t="array" ref="Q45">SUMPRODUCT(('面板-分位数'!$A$3:$A$178='面板-景气指数'!$J45)*('面板-分位数'!$E$3:$E$178)*('面板-分位数'!K$3:K$178))</f>
        <v>0.19612499999999999</v>
      </c>
      <c r="R45" s="288">
        <f t="array" ref="R45">SUMPRODUCT(('面板-分位数'!$A$3:$A$178='面板-景气指数'!$J45)*('面板-分位数'!$E$3:$E$178)*('面板-分位数'!L$3:L$178))</f>
        <v>0.231375</v>
      </c>
      <c r="S45" s="288">
        <f t="array" ref="S45">SUMPRODUCT(('面板-分位数'!$A$3:$A$178='面板-景气指数'!$J45)*('面板-分位数'!$E$3:$E$178)*('面板-分位数'!M$3:M$178))</f>
        <v>0.25800000000000001</v>
      </c>
      <c r="T45" s="288">
        <f t="array" ref="T45">SUMPRODUCT(('面板-分位数'!$A$3:$A$178='面板-景气指数'!$J45)*('面板-分位数'!$E$3:$E$178)*('面板-分位数'!N$3:N$178))</f>
        <v>0.332125</v>
      </c>
      <c r="U45" s="288">
        <f t="array" ref="U45">SUMPRODUCT(('面板-分位数'!$A$3:$A$178='面板-景气指数'!$J45)*('面板-分位数'!$E$3:$E$178)*('面板-分位数'!O$3:O$178))</f>
        <v>0.31924999999999998</v>
      </c>
      <c r="V45" s="288">
        <f t="array" ref="V45">SUMPRODUCT(('面板-分位数'!$A$3:$A$178='面板-景气指数'!$J45)*('面板-分位数'!$E$3:$E$178)*('面板-分位数'!P$3:P$178))</f>
        <v>0.32087500000000002</v>
      </c>
      <c r="W45" s="288">
        <f t="array" ref="W45">SUMPRODUCT(('面板-分位数'!$A$3:$A$178='面板-景气指数'!$J45)*('面板-分位数'!$E$3:$E$178)*('面板-分位数'!Q$3:Q$178))</f>
        <v>0.33174999999999999</v>
      </c>
      <c r="X45" s="288">
        <f t="array" ref="X45">SUMPRODUCT(('面板-分位数'!$A$3:$A$178='面板-景气指数'!$J45)*('面板-分位数'!$E$3:$E$178)*('面板-分位数'!R$3:R$178))</f>
        <v>0.37</v>
      </c>
      <c r="Y45" s="288">
        <f t="array" ref="Y45">SUMPRODUCT(('面板-分位数'!$A$3:$A$178='面板-景气指数'!$J45)*('面板-分位数'!$E$3:$E$178)*('面板-分位数'!S$3:S$178))</f>
        <v>0.43637500000000001</v>
      </c>
      <c r="Z45" s="288">
        <f t="array" ref="Z45">SUMPRODUCT(('面板-分位数'!$A$3:$A$178='面板-景气指数'!$J45)*('面板-分位数'!$E$3:$E$178)*('面板-分位数'!T$3:T$178))</f>
        <v>0.45450000000000002</v>
      </c>
      <c r="AA45" s="288">
        <f t="array" ref="AA45">SUMPRODUCT(('面板-分位数'!$A$3:$A$178='面板-景气指数'!$J45)*('面板-分位数'!$E$3:$E$178)*('面板-分位数'!U$3:U$178))</f>
        <v>0.46162500000000001</v>
      </c>
      <c r="AB45" s="288">
        <f t="array" ref="AB45">SUMPRODUCT(('面板-分位数'!$A$3:$A$178='面板-景气指数'!$J45)*('面板-分位数'!$E$3:$E$178)*('面板-分位数'!V$3:V$178))</f>
        <v>0.45800000000000002</v>
      </c>
      <c r="AC45" s="288">
        <f t="array" ref="AC45">SUMPRODUCT(('面板-分位数'!$A$3:$A$178='面板-景气指数'!$J45)*('面板-分位数'!$E$3:$E$178)*('面板-分位数'!W$3:W$178))</f>
        <v>0.62549999999999994</v>
      </c>
      <c r="AD45" s="288">
        <f t="array" ref="AD45">SUMPRODUCT(('面板-分位数'!$A$3:$A$178='面板-景气指数'!$J45)*('面板-分位数'!$E$3:$E$178)*('面板-分位数'!X$3:X$178))</f>
        <v>0.76712499999999995</v>
      </c>
      <c r="AE45" s="288">
        <f t="array" ref="AE45">SUMPRODUCT(('面板-分位数'!$A$3:$A$178='面板-景气指数'!$J45)*('面板-分位数'!$E$3:$E$178)*('面板-分位数'!Y$3:Y$178))</f>
        <v>0.80037500000000006</v>
      </c>
      <c r="AF45" s="288">
        <f t="array" ref="AF45">SUMPRODUCT(('面板-分位数'!$A$3:$A$178='面板-景气指数'!$J45)*('面板-分位数'!$E$3:$E$178)*('面板-分位数'!Z$3:Z$178))</f>
        <v>0.75787500000000008</v>
      </c>
      <c r="AG45" s="288">
        <f t="array" ref="AG45">SUMPRODUCT(('面板-分位数'!$A$3:$A$178='面板-景气指数'!$J45)*('面板-分位数'!$E$3:$E$178)*('面板-分位数'!AA$3:AA$178))</f>
        <v>0.72775000000000001</v>
      </c>
      <c r="AH45" s="288">
        <f t="array" ref="AH45">SUMPRODUCT(('面板-分位数'!$A$3:$A$178='面板-景气指数'!$J45)*('面板-分位数'!$E$3:$E$178)*('面板-分位数'!AB$3:AB$178))</f>
        <v>0.69950000000000001</v>
      </c>
      <c r="AI45" s="288">
        <f t="array" ref="AI45">SUMPRODUCT(('面板-分位数'!$A$3:$A$178='面板-景气指数'!$J45)*('面板-分位数'!$E$3:$E$178)*('面板-分位数'!AC$3:AC$178))</f>
        <v>0.69537499999999997</v>
      </c>
      <c r="AJ45" s="288">
        <f t="array" ref="AJ45">SUMPRODUCT(('面板-分位数'!$A$3:$A$178='面板-景气指数'!$J45)*('面板-分位数'!$E$3:$E$178)*('面板-分位数'!AD$3:AD$178))</f>
        <v>0.739375</v>
      </c>
      <c r="AK45" s="288">
        <f t="array" ref="AK45">SUMPRODUCT(('面板-分位数'!$A$3:$A$178='面板-景气指数'!$J45)*('面板-分位数'!$E$3:$E$178)*('面板-分位数'!AE$3:AE$178))</f>
        <v>0.70487500000000003</v>
      </c>
      <c r="AL45" s="288">
        <f t="array" ref="AL45">SUMPRODUCT(('面板-分位数'!$A$3:$A$178='面板-景气指数'!$J45)*('面板-分位数'!$E$3:$E$178)*('面板-分位数'!AF$3:AF$178))</f>
        <v>0.61912499999999993</v>
      </c>
      <c r="AM45" s="288">
        <f t="array" ref="AM45">SUMPRODUCT(('面板-分位数'!$A$3:$A$178='面板-景气指数'!$J45)*('面板-分位数'!$E$3:$E$178)*('面板-分位数'!AG$3:AG$178))</f>
        <v>0.68474999999999997</v>
      </c>
      <c r="AN45" s="288">
        <f t="array" ref="AN45">SUMPRODUCT(('面板-分位数'!$A$3:$A$178='面板-景气指数'!$J45)*('面板-分位数'!$E$3:$E$178)*('面板-分位数'!AH$3:AH$178))</f>
        <v>0.58987499999999993</v>
      </c>
      <c r="AO45" s="288">
        <f t="array" ref="AO45">SUMPRODUCT(('面板-分位数'!$A$3:$A$178='面板-景气指数'!$J45)*('面板-分位数'!$E$3:$E$178)*('面板-分位数'!AI$3:AI$178))</f>
        <v>0.51787500000000009</v>
      </c>
      <c r="AP45" s="288">
        <f t="array" ref="AP45">SUMPRODUCT(('面板-分位数'!$A$3:$A$178='面板-景气指数'!$J45)*('面板-分位数'!$E$3:$E$178)*('面板-分位数'!AJ$3:AJ$178))</f>
        <v>0.29075000000000001</v>
      </c>
      <c r="AQ45" s="288">
        <f t="array" ref="AQ45">SUMPRODUCT(('面板-分位数'!$A$3:$A$178='面板-景气指数'!$J45)*('面板-分位数'!$E$3:$E$178)*('面板-分位数'!AK$3:AK$178))</f>
        <v>0.23225000000000001</v>
      </c>
      <c r="AR45" s="288">
        <f t="array" ref="AR45">SUMPRODUCT(('面板-分位数'!$A$3:$A$178='面板-景气指数'!$J45)*('面板-分位数'!$E$3:$E$178)*('面板-分位数'!AL$3:AL$178))</f>
        <v>0.47037499999999999</v>
      </c>
      <c r="AS45" s="288">
        <f t="array" ref="AS45">SUMPRODUCT(('面板-分位数'!$A$3:$A$178='面板-景气指数'!$J45)*('面板-分位数'!$E$3:$E$178)*('面板-分位数'!AM$3:AM$178))</f>
        <v>0.4945</v>
      </c>
      <c r="AT45" s="288">
        <f t="array" ref="AT45">SUMPRODUCT(('面板-分位数'!$A$3:$A$178='面板-景气指数'!$J45)*('面板-分位数'!$E$3:$E$178)*('面板-分位数'!AN$3:AN$178))</f>
        <v>0.52987499999999998</v>
      </c>
      <c r="AU45" s="288">
        <f t="array" ref="AU45">SUMPRODUCT(('面板-分位数'!$A$3:$A$178='面板-景气指数'!$J45)*('面板-分位数'!$E$3:$E$178)*('面板-分位数'!AO$3:AO$178))</f>
        <v>0.51924999999999999</v>
      </c>
      <c r="AV45" s="288">
        <f t="array" ref="AV45">SUMPRODUCT(('面板-分位数'!$A$3:$A$178='面板-景气指数'!$J45)*('面板-分位数'!$E$3:$E$178)*('面板-分位数'!AP$3:AP$178))</f>
        <v>0.53737499999999994</v>
      </c>
      <c r="AW45" s="288">
        <f t="array" ref="AW45">SUMPRODUCT(('面板-分位数'!$A$3:$A$178='面板-景气指数'!$J45)*('面板-分位数'!$E$3:$E$178)*('面板-分位数'!AQ$3:AQ$178))</f>
        <v>0.45974999999999999</v>
      </c>
      <c r="AX45" s="288">
        <f t="array" ref="AX45">SUMPRODUCT(('面板-分位数'!$A$3:$A$178='面板-景气指数'!$J45)*('面板-分位数'!$E$3:$E$178)*('面板-分位数'!AR$3:AR$178))</f>
        <v>0.51524999999999999</v>
      </c>
      <c r="AY45" s="288">
        <f t="array" ref="AY45">SUMPRODUCT(('面板-分位数'!$A$3:$A$178='面板-景气指数'!$J45)*('面板-分位数'!$E$3:$E$178)*('面板-分位数'!AS$3:AS$178))</f>
        <v>0.61962499999999998</v>
      </c>
      <c r="AZ45" s="288">
        <f t="array" ref="AZ45">SUMPRODUCT(('面板-分位数'!$A$3:$A$178='面板-景气指数'!$J45)*('面板-分位数'!$E$3:$E$178)*('面板-分位数'!AT$3:AT$178))</f>
        <v>0.67025000000000001</v>
      </c>
      <c r="BA45" s="288">
        <f t="array" ref="BA45">SUMPRODUCT(('面板-分位数'!$A$3:$A$178='面板-景气指数'!$J45)*('面板-分位数'!$E$3:$E$178)*('面板-分位数'!AU$3:AU$178))</f>
        <v>0.67037499999999994</v>
      </c>
      <c r="BB45" s="288">
        <f t="array" ref="BB45">SUMPRODUCT(('面板-分位数'!$A$3:$A$178='面板-景气指数'!$J45)*('面板-分位数'!$E$3:$E$178)*('面板-分位数'!AV$3:AV$178))</f>
        <v>0.61699999999999999</v>
      </c>
      <c r="BC45" s="288">
        <f t="array" ref="BC45">SUMPRODUCT(('面板-分位数'!$A$3:$A$178='面板-景气指数'!$J45)*('面板-分位数'!$E$3:$E$178)*('面板-分位数'!AW$3:AW$178))</f>
        <v>0.49049999999999999</v>
      </c>
      <c r="BD45" s="288">
        <f t="array" ref="BD45">SUMPRODUCT(('面板-分位数'!$A$3:$A$178='面板-景气指数'!$J45)*('面板-分位数'!$E$3:$E$178)*('面板-分位数'!AX$3:AX$178))</f>
        <v>0.34400000000000003</v>
      </c>
      <c r="BE45" s="288">
        <f t="array" ref="BE45">SUMPRODUCT(('面板-分位数'!$A$3:$A$178='面板-景气指数'!$J45)*('面板-分位数'!$E$3:$E$178)*('面板-分位数'!AY$3:AY$178))</f>
        <v>0.32349999999999995</v>
      </c>
      <c r="BF45" s="288">
        <f t="array" ref="BF45">SUMPRODUCT(('面板-分位数'!$A$3:$A$178='面板-景气指数'!$J45)*('面板-分位数'!$E$3:$E$178)*('面板-分位数'!AZ$3:AZ$178))</f>
        <v>0.34175000000000005</v>
      </c>
      <c r="BG45" s="288">
        <f t="array" ref="BG45">SUMPRODUCT(('面板-分位数'!$A$3:$A$178='面板-景气指数'!$J45)*('面板-分位数'!$E$3:$E$178)*('面板-分位数'!BA$3:BA$178))</f>
        <v>0.32337500000000002</v>
      </c>
      <c r="BH45" s="288">
        <f t="array" ref="BH45">SUMPRODUCT(('面板-分位数'!$A$3:$A$178='面板-景气指数'!$J45)*('面板-分位数'!$E$3:$E$178)*('面板-分位数'!BB$3:BB$178))</f>
        <v>0.35075000000000001</v>
      </c>
      <c r="BI45" s="288">
        <f t="array" ref="BI45">SUMPRODUCT(('面板-分位数'!$A$3:$A$178='面板-景气指数'!$J45)*('面板-分位数'!$E$3:$E$178)*('面板-分位数'!BC$3:BC$178))</f>
        <v>0.36387499999999995</v>
      </c>
      <c r="BJ45" s="288">
        <f t="array" ref="BJ45">SUMPRODUCT(('面板-分位数'!$A$3:$A$178='面板-景气指数'!$J45)*('面板-分位数'!$E$3:$E$178)*('面板-分位数'!BD$3:BD$178))</f>
        <v>0.36112500000000003</v>
      </c>
      <c r="BK45" s="288">
        <f t="array" ref="BK45">SUMPRODUCT(('面板-分位数'!$A$3:$A$178='面板-景气指数'!$J45)*('面板-分位数'!$E$3:$E$178)*('面板-分位数'!BE$3:BE$178))</f>
        <v>0.38012500000000005</v>
      </c>
      <c r="BL45" s="288">
        <f t="array" ref="BL45">SUMPRODUCT(('面板-分位数'!$A$3:$A$178='面板-景气指数'!$J45)*('面板-分位数'!$E$3:$E$178)*('面板-分位数'!BF$3:BF$178))</f>
        <v>0.38649999999999995</v>
      </c>
      <c r="BM45" s="288">
        <f t="array" ref="BM45">SUMPRODUCT(('面板-分位数'!$A$3:$A$178='面板-景气指数'!$J45)*('面板-分位数'!$E$3:$E$178)*('面板-分位数'!BG$3:BG$178))</f>
        <v>0.49099999999999999</v>
      </c>
      <c r="BN45" s="288">
        <f t="array" ref="BN45">SUMPRODUCT(('面板-分位数'!$A$3:$A$178='面板-景气指数'!$J45)*('面板-分位数'!$E$3:$E$178)*('面板-分位数'!BH$3:BH$178))</f>
        <v>0.60237499999999999</v>
      </c>
      <c r="BO45" s="288">
        <f t="array" ref="BO45">SUMPRODUCT(('面板-分位数'!$A$3:$A$178='面板-景气指数'!$J45)*('面板-分位数'!$E$3:$E$178)*('面板-分位数'!BI$3:BI$178))</f>
        <v>0.62175000000000002</v>
      </c>
      <c r="BP45" s="288">
        <f t="array" ref="BP45">SUMPRODUCT(('面板-分位数'!$A$3:$A$178='面板-景气指数'!$J45)*('面板-分位数'!$E$3:$E$178)*('面板-分位数'!BJ$3:BJ$178))</f>
        <v>0.67712499999999998</v>
      </c>
      <c r="BQ45" s="288">
        <f t="array" ref="BQ45">SUMPRODUCT(('面板-分位数'!$A$3:$A$178='面板-景气指数'!$J45)*('面板-分位数'!$E$3:$E$178)*('面板-分位数'!BK$3:BK$178))</f>
        <v>0.72675000000000001</v>
      </c>
      <c r="BR45" s="288">
        <f t="array" ref="BR45">SUMPRODUCT(('面板-分位数'!$A$3:$A$178='面板-景气指数'!$J45)*('面板-分位数'!$E$3:$E$178)*('面板-分位数'!BL$3:BL$178))</f>
        <v>0.78912500000000008</v>
      </c>
      <c r="BS45" s="288">
        <f t="array" ref="BS45">SUMPRODUCT(('面板-分位数'!$A$3:$A$178='面板-景气指数'!$J45)*('面板-分位数'!$E$3:$E$178)*('面板-分位数'!BM$3:BM$178))</f>
        <v>0.79125000000000001</v>
      </c>
      <c r="BT45" s="288">
        <f t="array" ref="BT45">SUMPRODUCT(('面板-分位数'!$A$3:$A$178='面板-景气指数'!$J45)*('面板-分位数'!$E$3:$E$178)*('面板-分位数'!BN$3:BN$178))</f>
        <v>0.75275000000000003</v>
      </c>
      <c r="BU45" s="288">
        <f t="array" ref="BU45">SUMPRODUCT(('面板-分位数'!$A$3:$A$178='面板-景气指数'!$J45)*('面板-分位数'!$E$3:$E$178)*('面板-分位数'!BO$3:BO$178))</f>
        <v>0.65537500000000004</v>
      </c>
      <c r="BV45" s="288">
        <f t="array" ref="BV45">SUMPRODUCT(('面板-分位数'!$A$3:$A$178='面板-景气指数'!$J45)*('面板-分位数'!$E$3:$E$178)*('面板-分位数'!BP$3:BP$178))</f>
        <v>0.58474999999999999</v>
      </c>
      <c r="BW45" s="288">
        <f t="array" ref="BW45">SUMPRODUCT(('面板-分位数'!$A$3:$A$178='面板-景气指数'!$J45)*('面板-分位数'!$E$3:$E$178)*('面板-分位数'!BQ$3:BQ$178))</f>
        <v>0.58150000000000002</v>
      </c>
      <c r="BX45" s="288">
        <f t="array" ref="BX45">SUMPRODUCT(('面板-分位数'!$A$3:$A$178='面板-景气指数'!$J45)*('面板-分位数'!$E$3:$E$178)*('面板-分位数'!BR$3:BR$178))</f>
        <v>0.51249999999999996</v>
      </c>
      <c r="BY45" s="288">
        <f t="array" ref="BY45">SUMPRODUCT(('面板-分位数'!$A$3:$A$178='面板-景气指数'!$J45)*('面板-分位数'!$E$3:$E$178)*('面板-分位数'!BS$3:BS$178))</f>
        <v>0.46512500000000001</v>
      </c>
      <c r="BZ45" s="288">
        <f t="array" ref="BZ45">SUMPRODUCT(('面板-分位数'!$A$3:$A$178='面板-景气指数'!$J45)*('面板-分位数'!$E$3:$E$178)*('面板-分位数'!BT$3:BT$178))</f>
        <v>0.33362499999999995</v>
      </c>
      <c r="CA45" s="288">
        <f t="array" ref="CA45">SUMPRODUCT(('面板-分位数'!$A$3:$A$178='面板-景气指数'!$J45)*('面板-分位数'!$E$3:$E$178)*('面板-分位数'!BU$3:BU$178))</f>
        <v>0.33174999999999999</v>
      </c>
      <c r="CB45" s="288">
        <f t="array" ref="CB45">SUMPRODUCT(('面板-分位数'!$A$3:$A$178='面板-景气指数'!$J45)*('面板-分位数'!$E$3:$E$178)*('面板-分位数'!BV$3:BV$178))</f>
        <v>0.45300000000000001</v>
      </c>
      <c r="CC45" s="288">
        <f t="array" ref="CC45">SUMPRODUCT(('面板-分位数'!$A$3:$A$178='面板-景气指数'!$J45)*('面板-分位数'!$E$3:$E$178)*('面板-分位数'!BW$3:BW$178))</f>
        <v>0.44187500000000002</v>
      </c>
      <c r="CD45" s="288">
        <f t="array" ref="CD45">SUMPRODUCT(('面板-分位数'!$A$3:$A$178='面板-景气指数'!$J45)*('面板-分位数'!$E$3:$E$178)*('面板-分位数'!BX$3:BX$178))</f>
        <v>0.41475000000000001</v>
      </c>
    </row>
    <row r="46" spans="10:82" x14ac:dyDescent="0.15">
      <c r="J46" s="289" t="s">
        <v>797</v>
      </c>
      <c r="K46" s="286" t="s">
        <v>818</v>
      </c>
      <c r="L46" s="287">
        <f t="shared" si="0"/>
        <v>-1.0249999999999981</v>
      </c>
      <c r="M46" s="288">
        <f t="array" ref="M46">SUMPRODUCT(('面板-分位数'!$A$3:$A$178='面板-景气指数'!$J46)*('面板-分位数'!$E$3:$E$178)*('面板-分位数'!G$3:G$178))</f>
        <v>0.61483333333333334</v>
      </c>
      <c r="N46" s="288">
        <f t="array" ref="N46">SUMPRODUCT(('面板-分位数'!$A$3:$A$178='面板-景气指数'!$J46)*('面板-分位数'!$E$3:$E$178)*('面板-分位数'!H$3:H$178))</f>
        <v>0.6160000000000001</v>
      </c>
      <c r="O46" s="288">
        <f t="array" ref="O46">SUMPRODUCT(('面板-分位数'!$A$3:$A$178='面板-景气指数'!$J46)*('面板-分位数'!$E$3:$E$178)*('面板-分位数'!I$3:I$178))</f>
        <v>0.62508333333333332</v>
      </c>
      <c r="P46" s="288">
        <f t="array" ref="P46">SUMPRODUCT(('面板-分位数'!$A$3:$A$178='面板-景气指数'!$J46)*('面板-分位数'!$E$3:$E$178)*('面板-分位数'!J$3:J$178))</f>
        <v>0.64579166666666665</v>
      </c>
      <c r="Q46" s="288">
        <f t="array" ref="Q46">SUMPRODUCT(('面板-分位数'!$A$3:$A$178='面板-景气指数'!$J46)*('面板-分位数'!$E$3:$E$178)*('面板-分位数'!K$3:K$178))</f>
        <v>0.67349999999999999</v>
      </c>
      <c r="R46" s="288">
        <f t="array" ref="R46">SUMPRODUCT(('面板-分位数'!$A$3:$A$178='面板-景气指数'!$J46)*('面板-分位数'!$E$3:$E$178)*('面板-分位数'!L$3:L$178))</f>
        <v>0.71774999999999989</v>
      </c>
      <c r="S46" s="288">
        <f t="array" ref="S46">SUMPRODUCT(('面板-分位数'!$A$3:$A$178='面板-景气指数'!$J46)*('面板-分位数'!$E$3:$E$178)*('面板-分位数'!M$3:M$178))</f>
        <v>0.74987500000000007</v>
      </c>
      <c r="T46" s="288">
        <f t="array" ref="T46">SUMPRODUCT(('面板-分位数'!$A$3:$A$178='面板-景气指数'!$J46)*('面板-分位数'!$E$3:$E$178)*('面板-分位数'!N$3:N$178))</f>
        <v>0.77683333333333326</v>
      </c>
      <c r="U46" s="288">
        <f t="array" ref="U46">SUMPRODUCT(('面板-分位数'!$A$3:$A$178='面板-景气指数'!$J46)*('面板-分位数'!$E$3:$E$178)*('面板-分位数'!O$3:O$178))</f>
        <v>0.60100000000000009</v>
      </c>
      <c r="V46" s="288">
        <f t="array" ref="V46">SUMPRODUCT(('面板-分位数'!$A$3:$A$178='面板-景气指数'!$J46)*('面板-分位数'!$E$3:$E$178)*('面板-分位数'!P$3:P$178))</f>
        <v>0.43079166666666668</v>
      </c>
      <c r="W46" s="288">
        <f t="array" ref="W46">SUMPRODUCT(('面板-分位数'!$A$3:$A$178='面板-景气指数'!$J46)*('面板-分位数'!$E$3:$E$178)*('面板-分位数'!Q$3:Q$178))</f>
        <v>0.41141666666666665</v>
      </c>
      <c r="X46" s="288">
        <f t="array" ref="X46">SUMPRODUCT(('面板-分位数'!$A$3:$A$178='面板-景气指数'!$J46)*('面板-分位数'!$E$3:$E$178)*('面板-分位数'!R$3:R$178))</f>
        <v>0.52458333333333351</v>
      </c>
      <c r="Y46" s="288">
        <f t="array" ref="Y46">SUMPRODUCT(('面板-分位数'!$A$3:$A$178='面板-景气指数'!$J46)*('面板-分位数'!$E$3:$E$178)*('面板-分位数'!S$3:S$178))</f>
        <v>0.56262500000000004</v>
      </c>
      <c r="Z46" s="288">
        <f t="array" ref="Z46">SUMPRODUCT(('面板-分位数'!$A$3:$A$178='面板-景气指数'!$J46)*('面板-分位数'!$E$3:$E$178)*('面板-分位数'!T$3:T$178))</f>
        <v>0.5671250000000001</v>
      </c>
      <c r="AA46" s="288">
        <f t="array" ref="AA46">SUMPRODUCT(('面板-分位数'!$A$3:$A$178='面板-景气指数'!$J46)*('面板-分位数'!$E$3:$E$178)*('面板-分位数'!U$3:U$178))</f>
        <v>0.49624999999999997</v>
      </c>
      <c r="AB46" s="288">
        <f t="array" ref="AB46">SUMPRODUCT(('面板-分位数'!$A$3:$A$178='面板-景气指数'!$J46)*('面板-分位数'!$E$3:$E$178)*('面板-分位数'!V$3:V$178))</f>
        <v>0.48045833333333321</v>
      </c>
      <c r="AC46" s="288">
        <f t="array" ref="AC46">SUMPRODUCT(('面板-分位数'!$A$3:$A$178='面板-景气指数'!$J46)*('面板-分位数'!$E$3:$E$178)*('面板-分位数'!W$3:W$178))</f>
        <v>0.49649999999999994</v>
      </c>
      <c r="AD46" s="288">
        <f t="array" ref="AD46">SUMPRODUCT(('面板-分位数'!$A$3:$A$178='面板-景气指数'!$J46)*('面板-分位数'!$E$3:$E$178)*('面板-分位数'!X$3:X$178))</f>
        <v>0.67958333333333332</v>
      </c>
      <c r="AE46" s="288">
        <f t="array" ref="AE46">SUMPRODUCT(('面板-分位数'!$A$3:$A$178='面板-景气指数'!$J46)*('面板-分位数'!$E$3:$E$178)*('面板-分位数'!Y$3:Y$178))</f>
        <v>0.70420833333333321</v>
      </c>
      <c r="AF46" s="288">
        <f t="array" ref="AF46">SUMPRODUCT(('面板-分位数'!$A$3:$A$178='面板-景气指数'!$J46)*('面板-分位数'!$E$3:$E$178)*('面板-分位数'!Z$3:Z$178))</f>
        <v>0.77404166666666652</v>
      </c>
      <c r="AG46" s="288">
        <f t="array" ref="AG46">SUMPRODUCT(('面板-分位数'!$A$3:$A$178='面板-景气指数'!$J46)*('面板-分位数'!$E$3:$E$178)*('面板-分位数'!AA$3:AA$178))</f>
        <v>0.68575000000000008</v>
      </c>
      <c r="AH46" s="288">
        <f t="array" ref="AH46">SUMPRODUCT(('面板-分位数'!$A$3:$A$178='面板-景气指数'!$J46)*('面板-分位数'!$E$3:$E$178)*('面板-分位数'!AB$3:AB$178))</f>
        <v>0.6206666666666667</v>
      </c>
      <c r="AI46" s="288">
        <f t="array" ref="AI46">SUMPRODUCT(('面板-分位数'!$A$3:$A$178='面板-景气指数'!$J46)*('面板-分位数'!$E$3:$E$178)*('面板-分位数'!AC$3:AC$178))</f>
        <v>0.60741666666666672</v>
      </c>
      <c r="AJ46" s="288">
        <f t="array" ref="AJ46">SUMPRODUCT(('面板-分位数'!$A$3:$A$178='面板-景气指数'!$J46)*('面板-分位数'!$E$3:$E$178)*('面板-分位数'!AD$3:AD$178))</f>
        <v>0.57287500000000002</v>
      </c>
      <c r="AK46" s="288">
        <f t="array" ref="AK46">SUMPRODUCT(('面板-分位数'!$A$3:$A$178='面板-景气指数'!$J46)*('面板-分位数'!$E$3:$E$178)*('面板-分位数'!AE$3:AE$178))</f>
        <v>0.52533333333333343</v>
      </c>
      <c r="AL46" s="288">
        <f t="array" ref="AL46">SUMPRODUCT(('面板-分位数'!$A$3:$A$178='面板-景气指数'!$J46)*('面板-分位数'!$E$3:$E$178)*('面板-分位数'!AF$3:AF$178))</f>
        <v>0.51174999999999993</v>
      </c>
      <c r="AM46" s="288">
        <f t="array" ref="AM46">SUMPRODUCT(('面板-分位数'!$A$3:$A$178='面板-景气指数'!$J46)*('面板-分位数'!$E$3:$E$178)*('面板-分位数'!AG$3:AG$178))</f>
        <v>0.52837500000000004</v>
      </c>
      <c r="AN46" s="288">
        <f t="array" ref="AN46">SUMPRODUCT(('面板-分位数'!$A$3:$A$178='面板-景气指数'!$J46)*('面板-分位数'!$E$3:$E$178)*('面板-分位数'!AH$3:AH$178))</f>
        <v>0.5355416666666668</v>
      </c>
      <c r="AO46" s="288">
        <f t="array" ref="AO46">SUMPRODUCT(('面板-分位数'!$A$3:$A$178='面板-景气指数'!$J46)*('面板-分位数'!$E$3:$E$178)*('面板-分位数'!AI$3:AI$178))</f>
        <v>0.49791666666666667</v>
      </c>
      <c r="AP46" s="288">
        <f t="array" ref="AP46">SUMPRODUCT(('面板-分位数'!$A$3:$A$178='面板-景气指数'!$J46)*('面板-分位数'!$E$3:$E$178)*('面板-分位数'!AJ$3:AJ$178))</f>
        <v>0.26154166666666662</v>
      </c>
      <c r="AQ46" s="288">
        <f t="array" ref="AQ46">SUMPRODUCT(('面板-分位数'!$A$3:$A$178='面板-景气指数'!$J46)*('面板-分位数'!$E$3:$E$178)*('面板-分位数'!AK$3:AK$178))</f>
        <v>0.24870833333333331</v>
      </c>
      <c r="AR46" s="288">
        <f t="array" ref="AR46">SUMPRODUCT(('面板-分位数'!$A$3:$A$178='面板-景气指数'!$J46)*('面板-分位数'!$E$3:$E$178)*('面板-分位数'!AL$3:AL$178))</f>
        <v>0.18754166666666666</v>
      </c>
      <c r="AS46" s="288">
        <f t="array" ref="AS46">SUMPRODUCT(('面板-分位数'!$A$3:$A$178='面板-景气指数'!$J46)*('面板-分位数'!$E$3:$E$178)*('面板-分位数'!AM$3:AM$178))</f>
        <v>0.18358333333333335</v>
      </c>
      <c r="AT46" s="288">
        <f t="array" ref="AT46">SUMPRODUCT(('面板-分位数'!$A$3:$A$178='面板-景气指数'!$J46)*('面板-分位数'!$E$3:$E$178)*('面板-分位数'!AN$3:AN$178))</f>
        <v>0.25762499999999999</v>
      </c>
      <c r="AU46" s="288">
        <f t="array" ref="AU46">SUMPRODUCT(('面板-分位数'!$A$3:$A$178='面板-景气指数'!$J46)*('面板-分位数'!$E$3:$E$178)*('面板-分位数'!AO$3:AO$178))</f>
        <v>0.27270833333333333</v>
      </c>
      <c r="AV46" s="288">
        <f t="array" ref="AV46">SUMPRODUCT(('面板-分位数'!$A$3:$A$178='面板-景气指数'!$J46)*('面板-分位数'!$E$3:$E$178)*('面板-分位数'!AP$3:AP$178))</f>
        <v>0.38087499999999996</v>
      </c>
      <c r="AW46" s="288">
        <f t="array" ref="AW46">SUMPRODUCT(('面板-分位数'!$A$3:$A$178='面板-景气指数'!$J46)*('面板-分位数'!$E$3:$E$178)*('面板-分位数'!AQ$3:AQ$178))</f>
        <v>0.39841666666666659</v>
      </c>
      <c r="AX46" s="288">
        <f t="array" ref="AX46">SUMPRODUCT(('面板-分位数'!$A$3:$A$178='面板-景气指数'!$J46)*('面板-分位数'!$E$3:$E$178)*('面板-分位数'!AR$3:AR$178))</f>
        <v>0.38058333333333327</v>
      </c>
      <c r="AY46" s="288">
        <f t="array" ref="AY46">SUMPRODUCT(('面板-分位数'!$A$3:$A$178='面板-景气指数'!$J46)*('面板-分位数'!$E$3:$E$178)*('面板-分位数'!AS$3:AS$178))</f>
        <v>0.22275000000000003</v>
      </c>
      <c r="AZ46" s="288">
        <f t="array" ref="AZ46">SUMPRODUCT(('面板-分位数'!$A$3:$A$178='面板-景气指数'!$J46)*('面板-分位数'!$E$3:$E$178)*('面板-分位数'!AT$3:AT$178))</f>
        <v>0.26020833333333332</v>
      </c>
      <c r="BA46" s="288">
        <f t="array" ref="BA46">SUMPRODUCT(('面板-分位数'!$A$3:$A$178='面板-景气指数'!$J46)*('面板-分位数'!$E$3:$E$178)*('面板-分位数'!AU$3:AU$178))</f>
        <v>0.31199999999999994</v>
      </c>
      <c r="BB46" s="288">
        <f t="array" ref="BB46">SUMPRODUCT(('面板-分位数'!$A$3:$A$178='面板-景气指数'!$J46)*('面板-分位数'!$E$3:$E$178)*('面板-分位数'!AV$3:AV$178))</f>
        <v>0.42208333333333331</v>
      </c>
      <c r="BC46" s="288">
        <f t="array" ref="BC46">SUMPRODUCT(('面板-分位数'!$A$3:$A$178='面板-景气指数'!$J46)*('面板-分位数'!$E$3:$E$178)*('面板-分位数'!AW$3:AW$178))</f>
        <v>0.42204166666666665</v>
      </c>
      <c r="BD46" s="288">
        <f t="array" ref="BD46">SUMPRODUCT(('面板-分位数'!$A$3:$A$178='面板-景气指数'!$J46)*('面板-分位数'!$E$3:$E$178)*('面板-分位数'!AX$3:AX$178))</f>
        <v>0.41020833333333329</v>
      </c>
      <c r="BE46" s="288">
        <f t="array" ref="BE46">SUMPRODUCT(('面板-分位数'!$A$3:$A$178='面板-景气指数'!$J46)*('面板-分位数'!$E$3:$E$178)*('面板-分位数'!AY$3:AY$178))</f>
        <v>0.31070833333333331</v>
      </c>
      <c r="BF46" s="288">
        <f t="array" ref="BF46">SUMPRODUCT(('面板-分位数'!$A$3:$A$178='面板-景气指数'!$J46)*('面板-分位数'!$E$3:$E$178)*('面板-分位数'!AZ$3:AZ$178))</f>
        <v>0.3989583333333333</v>
      </c>
      <c r="BG46" s="288">
        <f t="array" ref="BG46">SUMPRODUCT(('面板-分位数'!$A$3:$A$178='面板-景气指数'!$J46)*('面板-分位数'!$E$3:$E$178)*('面板-分位数'!BA$3:BA$178))</f>
        <v>0.39233333333333331</v>
      </c>
      <c r="BH46" s="288">
        <f t="array" ref="BH46">SUMPRODUCT(('面板-分位数'!$A$3:$A$178='面板-景气指数'!$J46)*('面板-分位数'!$E$3:$E$178)*('面板-分位数'!BB$3:BB$178))</f>
        <v>0.32054166666666667</v>
      </c>
      <c r="BI46" s="288">
        <f t="array" ref="BI46">SUMPRODUCT(('面板-分位数'!$A$3:$A$178='面板-景气指数'!$J46)*('面板-分位数'!$E$3:$E$178)*('面板-分位数'!BC$3:BC$178))</f>
        <v>0.31312499999999999</v>
      </c>
      <c r="BJ46" s="288">
        <f t="array" ref="BJ46">SUMPRODUCT(('面板-分位数'!$A$3:$A$178='面板-景气指数'!$J46)*('面板-分位数'!$E$3:$E$178)*('面板-分位数'!BD$3:BD$178))</f>
        <v>0.31708333333333333</v>
      </c>
      <c r="BK46" s="288">
        <f t="array" ref="BK46">SUMPRODUCT(('面板-分位数'!$A$3:$A$178='面板-景气指数'!$J46)*('面板-分位数'!$E$3:$E$178)*('面板-分位数'!BE$3:BE$178))</f>
        <v>0.36074999999999996</v>
      </c>
      <c r="BL46" s="288">
        <f t="array" ref="BL46">SUMPRODUCT(('面板-分位数'!$A$3:$A$178='面板-景气指数'!$J46)*('面板-分位数'!$E$3:$E$178)*('面板-分位数'!BF$3:BF$178))</f>
        <v>0.34166666666666656</v>
      </c>
      <c r="BM46" s="288">
        <f t="array" ref="BM46">SUMPRODUCT(('面板-分位数'!$A$3:$A$178='面板-景气指数'!$J46)*('面板-分位数'!$E$3:$E$178)*('面板-分位数'!BG$3:BG$178))</f>
        <v>0.35383333333333328</v>
      </c>
      <c r="BN46" s="288">
        <f t="array" ref="BN46">SUMPRODUCT(('面板-分位数'!$A$3:$A$178='面板-景气指数'!$J46)*('面板-分位数'!$E$3:$E$178)*('面板-分位数'!BH$3:BH$178))</f>
        <v>0.41649999999999998</v>
      </c>
      <c r="BO46" s="288">
        <f t="array" ref="BO46">SUMPRODUCT(('面板-分位数'!$A$3:$A$178='面板-景气指数'!$J46)*('面板-分位数'!$E$3:$E$178)*('面板-分位数'!BI$3:BI$178))</f>
        <v>0.47791666666666666</v>
      </c>
      <c r="BP46" s="288">
        <f t="array" ref="BP46">SUMPRODUCT(('面板-分位数'!$A$3:$A$178='面板-景气指数'!$J46)*('面板-分位数'!$E$3:$E$178)*('面板-分位数'!BJ$3:BJ$178))</f>
        <v>0.52387499999999998</v>
      </c>
      <c r="BQ46" s="288">
        <f t="array" ref="BQ46">SUMPRODUCT(('面板-分位数'!$A$3:$A$178='面板-景气指数'!$J46)*('面板-分位数'!$E$3:$E$178)*('面板-分位数'!BK$3:BK$178))</f>
        <v>0.65270833333333322</v>
      </c>
      <c r="BR46" s="288">
        <f t="array" ref="BR46">SUMPRODUCT(('面板-分位数'!$A$3:$A$178='面板-景气指数'!$J46)*('面板-分位数'!$E$3:$E$178)*('面板-分位数'!BL$3:BL$178))</f>
        <v>0.55804166666666666</v>
      </c>
      <c r="BS46" s="288">
        <f t="array" ref="BS46">SUMPRODUCT(('面板-分位数'!$A$3:$A$178='面板-景气指数'!$J46)*('面板-分位数'!$E$3:$E$178)*('面板-分位数'!BM$3:BM$178))</f>
        <v>0.55745833333333328</v>
      </c>
      <c r="BT46" s="288">
        <f t="array" ref="BT46">SUMPRODUCT(('面板-分位数'!$A$3:$A$178='面板-景气指数'!$J46)*('面板-分位数'!$E$3:$E$178)*('面板-分位数'!BN$3:BN$178))</f>
        <v>0.67075000000000007</v>
      </c>
      <c r="BU46" s="288">
        <f t="array" ref="BU46">SUMPRODUCT(('面板-分位数'!$A$3:$A$178='面板-景气指数'!$J46)*('面板-分位数'!$E$3:$E$178)*('面板-分位数'!BO$3:BO$178))</f>
        <v>0.68791666666666662</v>
      </c>
      <c r="BV46" s="288">
        <f t="array" ref="BV46">SUMPRODUCT(('面板-分位数'!$A$3:$A$178='面板-景气指数'!$J46)*('面板-分位数'!$E$3:$E$178)*('面板-分位数'!BP$3:BP$178))</f>
        <v>0.69850000000000001</v>
      </c>
      <c r="BW46" s="288">
        <f t="array" ref="BW46">SUMPRODUCT(('面板-分位数'!$A$3:$A$178='面板-景气指数'!$J46)*('面板-分位数'!$E$3:$E$178)*('面板-分位数'!BQ$3:BQ$178))</f>
        <v>0.67641666666666667</v>
      </c>
      <c r="BX46" s="288">
        <f t="array" ref="BX46">SUMPRODUCT(('面板-分位数'!$A$3:$A$178='面板-景气指数'!$J46)*('面板-分位数'!$E$3:$E$178)*('面板-分位数'!BR$3:BR$178))</f>
        <v>0.6283333333333333</v>
      </c>
      <c r="BY46" s="288">
        <f t="array" ref="BY46">SUMPRODUCT(('面板-分位数'!$A$3:$A$178='面板-景气指数'!$J46)*('面板-分位数'!$E$3:$E$178)*('面板-分位数'!BS$3:BS$178))</f>
        <v>0.57791666666666675</v>
      </c>
      <c r="BZ46" s="288">
        <f t="array" ref="BZ46">SUMPRODUCT(('面板-分位数'!$A$3:$A$178='面板-景气指数'!$J46)*('面板-分位数'!$E$3:$E$178)*('面板-分位数'!BT$3:BT$178))</f>
        <v>0.48833333333333329</v>
      </c>
      <c r="CA46" s="288">
        <f t="array" ref="CA46">SUMPRODUCT(('面板-分位数'!$A$3:$A$178='面板-景气指数'!$J46)*('面板-分位数'!$E$3:$E$178)*('面板-分位数'!BU$3:BU$178))</f>
        <v>0.483875</v>
      </c>
      <c r="CB46" s="288">
        <f t="array" ref="CB46">SUMPRODUCT(('面板-分位数'!$A$3:$A$178='面板-景气指数'!$J46)*('面板-分位数'!$E$3:$E$178)*('面板-分位数'!BV$3:BV$178))</f>
        <v>0.48266666666666663</v>
      </c>
      <c r="CC46" s="288">
        <f t="array" ref="CC46">SUMPRODUCT(('面板-分位数'!$A$3:$A$178='面板-景气指数'!$J46)*('面板-分位数'!$E$3:$E$178)*('面板-分位数'!BW$3:BW$178))</f>
        <v>0.46349999999999991</v>
      </c>
      <c r="CD46" s="288">
        <f t="array" ref="CD46">SUMPRODUCT(('面板-分位数'!$A$3:$A$178='面板-景气指数'!$J46)*('面板-分位数'!$E$3:$E$178)*('面板-分位数'!BX$3:BX$178))</f>
        <v>0.46245833333333325</v>
      </c>
    </row>
    <row r="47" spans="10:82" x14ac:dyDescent="0.15">
      <c r="J47" s="290"/>
      <c r="K47" s="290"/>
      <c r="L47" s="287"/>
      <c r="M47" s="287"/>
      <c r="N47" s="291"/>
      <c r="O47" s="291"/>
      <c r="P47" s="291"/>
      <c r="Q47" s="291"/>
      <c r="R47" s="291"/>
      <c r="S47" s="291"/>
      <c r="T47" s="291"/>
      <c r="U47" s="291"/>
      <c r="V47" s="291"/>
      <c r="W47" s="291"/>
      <c r="X47" s="291"/>
      <c r="Y47" s="291"/>
      <c r="Z47" s="291"/>
      <c r="AA47" s="291"/>
      <c r="AB47" s="291"/>
      <c r="AC47" s="291"/>
      <c r="AD47" s="291"/>
      <c r="AE47" s="291"/>
      <c r="AF47" s="291"/>
      <c r="AG47" s="291"/>
      <c r="AH47" s="291"/>
      <c r="AI47" s="291"/>
      <c r="AJ47" s="291"/>
      <c r="AK47" s="291"/>
      <c r="AL47" s="291"/>
      <c r="AM47" s="291"/>
      <c r="AN47" s="291"/>
      <c r="AO47" s="291"/>
      <c r="AP47" s="291"/>
      <c r="AQ47" s="291"/>
      <c r="AR47" s="291"/>
      <c r="AS47" s="291"/>
      <c r="AT47" s="291"/>
      <c r="AU47" s="291"/>
      <c r="AV47" s="291"/>
      <c r="AW47" s="291"/>
      <c r="AX47" s="291"/>
      <c r="AY47" s="291"/>
      <c r="AZ47" s="291"/>
      <c r="BA47" s="291"/>
      <c r="BB47" s="291"/>
      <c r="BC47" s="291"/>
      <c r="BD47" s="291"/>
      <c r="BE47" s="291"/>
      <c r="BF47" s="291"/>
      <c r="BG47" s="291"/>
      <c r="BH47" s="291"/>
      <c r="BI47" s="291"/>
      <c r="BJ47" s="291"/>
      <c r="BK47" s="291"/>
      <c r="BL47" s="291"/>
      <c r="BM47" s="291"/>
      <c r="BN47" s="291"/>
      <c r="BO47" s="291"/>
      <c r="BP47" s="291"/>
      <c r="BQ47" s="291"/>
      <c r="BR47" s="291"/>
      <c r="BS47" s="291"/>
      <c r="BT47" s="291"/>
      <c r="BU47" s="291"/>
      <c r="BV47" s="291"/>
      <c r="BW47" s="291"/>
      <c r="BX47" s="291"/>
      <c r="BY47" s="291"/>
      <c r="BZ47" s="291"/>
      <c r="CA47" s="291"/>
      <c r="CB47" s="291"/>
      <c r="CC47" s="291"/>
      <c r="CD47" s="291"/>
    </row>
    <row r="48" spans="10:82" x14ac:dyDescent="0.15">
      <c r="J48" s="292" t="s">
        <v>3</v>
      </c>
      <c r="K48" s="292"/>
      <c r="L48" s="287">
        <f t="shared" ref="L48:L83" si="1">(M48-O48)*100</f>
        <v>-0.91666666666666563</v>
      </c>
      <c r="M48" s="288">
        <f t="array" ref="M48">SUMPRODUCT(('面板-分位数'!$F$3:$F$178='面板-景气指数'!$J48)*('面板-分位数'!$E$3:$E$178)*('面板-分位数'!G$3:G$178))/SUMIFS('面板-分位数'!$E:$E,'面板-分位数'!$F:$F,'面板-景气指数'!$J48)</f>
        <v>0.69533333333333336</v>
      </c>
      <c r="N48" s="288">
        <f t="array" ref="N48">SUMPRODUCT(('面板-分位数'!$F$3:$F$178='面板-景气指数'!$J48)*('面板-分位数'!$E$3:$E$178)*('面板-分位数'!H$3:H$178))/SUMIFS('面板-分位数'!$E:$E,'面板-分位数'!$F:$F,'面板-景气指数'!$J48)</f>
        <v>0.6828333333333334</v>
      </c>
      <c r="O48" s="288">
        <f t="array" ref="O48">SUMPRODUCT(('面板-分位数'!$F$3:$F$178='面板-景气指数'!$J48)*('面板-分位数'!$E$3:$E$178)*('面板-分位数'!I$3:I$178))/SUMIFS('面板-分位数'!$E:$E,'面板-分位数'!$F:$F,'面板-景气指数'!$J48)</f>
        <v>0.70450000000000002</v>
      </c>
      <c r="P48" s="288">
        <f t="array" ref="P48">SUMPRODUCT(('面板-分位数'!$F$3:$F$178='面板-景气指数'!$J48)*('面板-分位数'!$E$3:$E$178)*('面板-分位数'!J$3:J$178))/SUMIFS('面板-分位数'!$E:$E,'面板-分位数'!$F:$F,'面板-景气指数'!$J48)</f>
        <v>0.7503333333333333</v>
      </c>
      <c r="Q48" s="288">
        <f t="array" ref="Q48">SUMPRODUCT(('面板-分位数'!$F$3:$F$178='面板-景气指数'!$J48)*('面板-分位数'!$E$3:$E$178)*('面板-分位数'!K$3:K$178))/SUMIFS('面板-分位数'!$E:$E,'面板-分位数'!$F:$F,'面板-景气指数'!$J48)</f>
        <v>0.81533333333333335</v>
      </c>
      <c r="R48" s="288">
        <f t="array" ref="R48">SUMPRODUCT(('面板-分位数'!$F$3:$F$178='面板-景气指数'!$J48)*('面板-分位数'!$E$3:$E$178)*('面板-分位数'!L$3:L$178))/SUMIFS('面板-分位数'!$E:$E,'面板-分位数'!$F:$F,'面板-景气指数'!$J48)</f>
        <v>0.86399999999999999</v>
      </c>
      <c r="S48" s="288">
        <f t="array" ref="S48">SUMPRODUCT(('面板-分位数'!$F$3:$F$178='面板-景气指数'!$J48)*('面板-分位数'!$E$3:$E$178)*('面板-分位数'!M$3:M$178))/SUMIFS('面板-分位数'!$E:$E,'面板-分位数'!$F:$F,'面板-景气指数'!$J48)</f>
        <v>0.93900000000000006</v>
      </c>
      <c r="T48" s="288">
        <f t="array" ref="T48">SUMPRODUCT(('面板-分位数'!$F$3:$F$178='面板-景气指数'!$J48)*('面板-分位数'!$E$3:$E$178)*('面板-分位数'!N$3:N$178))/SUMIFS('面板-分位数'!$E:$E,'面板-分位数'!$F:$F,'面板-景气指数'!$J48)</f>
        <v>0.91433333333333333</v>
      </c>
      <c r="U48" s="288">
        <f t="array" ref="U48">SUMPRODUCT(('面板-分位数'!$F$3:$F$178='面板-景气指数'!$J48)*('面板-分位数'!$E$3:$E$178)*('面板-分位数'!O$3:O$178))/SUMIFS('面板-分位数'!$E:$E,'面板-分位数'!$F:$F,'面板-景气指数'!$J48)</f>
        <v>0.8803333333333333</v>
      </c>
      <c r="V48" s="288">
        <f t="array" ref="V48">SUMPRODUCT(('面板-分位数'!$F$3:$F$178='面板-景气指数'!$J48)*('面板-分位数'!$E$3:$E$178)*('面板-分位数'!P$3:P$178))/SUMIFS('面板-分位数'!$E:$E,'面板-分位数'!$F:$F,'面板-景气指数'!$J48)</f>
        <v>0.83666666666666667</v>
      </c>
      <c r="W48" s="288">
        <f t="array" ref="W48">SUMPRODUCT(('面板-分位数'!$F$3:$F$178='面板-景气指数'!$J48)*('面板-分位数'!$E$3:$E$178)*('面板-分位数'!Q$3:Q$178))/SUMIFS('面板-分位数'!$E:$E,'面板-分位数'!$F:$F,'面板-景气指数'!$J48)</f>
        <v>0.83916666666666673</v>
      </c>
      <c r="X48" s="288">
        <f t="array" ref="X48">SUMPRODUCT(('面板-分位数'!$F$3:$F$178='面板-景气指数'!$J48)*('面板-分位数'!$E$3:$E$178)*('面板-分位数'!R$3:R$178))/SUMIFS('面板-分位数'!$E:$E,'面板-分位数'!$F:$F,'面板-景气指数'!$J48)</f>
        <v>0.85116666666666652</v>
      </c>
      <c r="Y48" s="288">
        <f t="array" ref="Y48">SUMPRODUCT(('面板-分位数'!$F$3:$F$178='面板-景气指数'!$J48)*('面板-分位数'!$E$3:$E$178)*('面板-分位数'!S$3:S$178))/SUMIFS('面板-分位数'!$E:$E,'面板-分位数'!$F:$F,'面板-景气指数'!$J48)</f>
        <v>0.82699999999999985</v>
      </c>
      <c r="Z48" s="288">
        <f t="array" ref="Z48">SUMPRODUCT(('面板-分位数'!$F$3:$F$178='面板-景气指数'!$J48)*('面板-分位数'!$E$3:$E$178)*('面板-分位数'!T$3:T$178))/SUMIFS('面板-分位数'!$E:$E,'面板-分位数'!$F:$F,'面板-景气指数'!$J48)</f>
        <v>0.71599999999999997</v>
      </c>
      <c r="AA48" s="288">
        <f t="array" ref="AA48">SUMPRODUCT(('面板-分位数'!$F$3:$F$178='面板-景气指数'!$J48)*('面板-分位数'!$E$3:$E$178)*('面板-分位数'!U$3:U$178))/SUMIFS('面板-分位数'!$E:$E,'面板-分位数'!$F:$F,'面板-景气指数'!$J48)</f>
        <v>0.66466666666666663</v>
      </c>
      <c r="AB48" s="288">
        <f t="array" ref="AB48">SUMPRODUCT(('面板-分位数'!$F$3:$F$178='面板-景气指数'!$J48)*('面板-分位数'!$E$3:$E$178)*('面板-分位数'!V$3:V$178))/SUMIFS('面板-分位数'!$E:$E,'面板-分位数'!$F:$F,'面板-景气指数'!$J48)</f>
        <v>0.57966666666666655</v>
      </c>
      <c r="AC48" s="288">
        <f t="array" ref="AC48">SUMPRODUCT(('面板-分位数'!$F$3:$F$178='面板-景气指数'!$J48)*('面板-分位数'!$E$3:$E$178)*('面板-分位数'!W$3:W$178))/SUMIFS('面板-分位数'!$E:$E,'面板-分位数'!$F:$F,'面板-景气指数'!$J48)</f>
        <v>0.52150000000000007</v>
      </c>
      <c r="AD48" s="288">
        <f t="array" ref="AD48">SUMPRODUCT(('面板-分位数'!$F$3:$F$178='面板-景气指数'!$J48)*('面板-分位数'!$E$3:$E$178)*('面板-分位数'!X$3:X$178))/SUMIFS('面板-分位数'!$E:$E,'面板-分位数'!$F:$F,'面板-景气指数'!$J48)</f>
        <v>0.50933333333333342</v>
      </c>
      <c r="AE48" s="288">
        <f t="array" ref="AE48">SUMPRODUCT(('面板-分位数'!$F$3:$F$178='面板-景气指数'!$J48)*('面板-分位数'!$E$3:$E$178)*('面板-分位数'!Y$3:Y$178))/SUMIFS('面板-分位数'!$E:$E,'面板-分位数'!$F:$F,'面板-景气指数'!$J48)</f>
        <v>0.53283333333333338</v>
      </c>
      <c r="AF48" s="288">
        <f t="array" ref="AF48">SUMPRODUCT(('面板-分位数'!$F$3:$F$178='面板-景气指数'!$J48)*('面板-分位数'!$E$3:$E$178)*('面板-分位数'!Z$3:Z$178))/SUMIFS('面板-分位数'!$E:$E,'面板-分位数'!$F:$F,'面板-景气指数'!$J48)</f>
        <v>0.49416666666666664</v>
      </c>
      <c r="AG48" s="288">
        <f t="array" ref="AG48">SUMPRODUCT(('面板-分位数'!$F$3:$F$178='面板-景气指数'!$J48)*('面板-分位数'!$E$3:$E$178)*('面板-分位数'!AA$3:AA$178))/SUMIFS('面板-分位数'!$E:$E,'面板-分位数'!$F:$F,'面板-景气指数'!$J48)</f>
        <v>0.35816666666666669</v>
      </c>
      <c r="AH48" s="288">
        <f t="array" ref="AH48">SUMPRODUCT(('面板-分位数'!$F$3:$F$178='面板-景气指数'!$J48)*('面板-分位数'!$E$3:$E$178)*('面板-分位数'!AB$3:AB$178))/SUMIFS('面板-分位数'!$E:$E,'面板-分位数'!$F:$F,'面板-景气指数'!$J48)</f>
        <v>0.26816666666666666</v>
      </c>
      <c r="AI48" s="288">
        <f t="array" ref="AI48">SUMPRODUCT(('面板-分位数'!$F$3:$F$178='面板-景气指数'!$J48)*('面板-分位数'!$E$3:$E$178)*('面板-分位数'!AC$3:AC$178))/SUMIFS('面板-分位数'!$E:$E,'面板-分位数'!$F:$F,'面板-景气指数'!$J48)</f>
        <v>0.19516666666666668</v>
      </c>
      <c r="AJ48" s="288">
        <f t="array" ref="AJ48">SUMPRODUCT(('面板-分位数'!$F$3:$F$178='面板-景气指数'!$J48)*('面板-分位数'!$E$3:$E$178)*('面板-分位数'!AD$3:AD$178))/SUMIFS('面板-分位数'!$E:$E,'面板-分位数'!$F:$F,'面板-景气指数'!$J48)</f>
        <v>0.16616666666666668</v>
      </c>
      <c r="AK48" s="288">
        <f t="array" ref="AK48">SUMPRODUCT(('面板-分位数'!$F$3:$F$178='面板-景气指数'!$J48)*('面板-分位数'!$E$3:$E$178)*('面板-分位数'!AE$3:AE$178))/SUMIFS('面板-分位数'!$E:$E,'面板-分位数'!$F:$F,'面板-景气指数'!$J48)</f>
        <v>0.10100000000000002</v>
      </c>
      <c r="AL48" s="288">
        <f t="array" ref="AL48">SUMPRODUCT(('面板-分位数'!$F$3:$F$178='面板-景气指数'!$J48)*('面板-分位数'!$E$3:$E$178)*('面板-分位数'!AF$3:AF$178))/SUMIFS('面板-分位数'!$E:$E,'面板-分位数'!$F:$F,'面板-景气指数'!$J48)</f>
        <v>7.9500000000000001E-2</v>
      </c>
      <c r="AM48" s="288">
        <f t="array" ref="AM48">SUMPRODUCT(('面板-分位数'!$F$3:$F$178='面板-景气指数'!$J48)*('面板-分位数'!$E$3:$E$178)*('面板-分位数'!AG$3:AG$178))/SUMIFS('面板-分位数'!$E:$E,'面板-分位数'!$F:$F,'面板-景气指数'!$J48)</f>
        <v>5.7833333333333334E-2</v>
      </c>
      <c r="AN48" s="288">
        <f t="array" ref="AN48">SUMPRODUCT(('面板-分位数'!$F$3:$F$178='面板-景气指数'!$J48)*('面板-分位数'!$E$3:$E$178)*('面板-分位数'!AH$3:AH$178))/SUMIFS('面板-分位数'!$E:$E,'面板-分位数'!$F:$F,'面板-景气指数'!$J48)</f>
        <v>6.016666666666666E-2</v>
      </c>
      <c r="AO48" s="288">
        <f t="array" ref="AO48">SUMPRODUCT(('面板-分位数'!$F$3:$F$178='面板-景气指数'!$J48)*('面板-分位数'!$E$3:$E$178)*('面板-分位数'!AI$3:AI$178))/SUMIFS('面板-分位数'!$E:$E,'面板-分位数'!$F:$F,'面板-景气指数'!$J48)</f>
        <v>5.6166666666666663E-2</v>
      </c>
      <c r="AP48" s="288">
        <f t="array" ref="AP48">SUMPRODUCT(('面板-分位数'!$F$3:$F$178='面板-景气指数'!$J48)*('面板-分位数'!$E$3:$E$178)*('面板-分位数'!AJ$3:AJ$178))/SUMIFS('面板-分位数'!$E:$E,'面板-分位数'!$F:$F,'面板-景气指数'!$J48)</f>
        <v>8.5166666666666654E-2</v>
      </c>
      <c r="AQ48" s="288">
        <f t="array" ref="AQ48">SUMPRODUCT(('面板-分位数'!$F$3:$F$178='面板-景气指数'!$J48)*('面板-分位数'!$E$3:$E$178)*('面板-分位数'!AK$3:AK$178))/SUMIFS('面板-分位数'!$E:$E,'面板-分位数'!$F:$F,'面板-景气指数'!$J48)</f>
        <v>0.12133333333333332</v>
      </c>
      <c r="AR48" s="288">
        <f t="array" ref="AR48">SUMPRODUCT(('面板-分位数'!$F$3:$F$178='面板-景气指数'!$J48)*('面板-分位数'!$E$3:$E$178)*('面板-分位数'!AL$3:AL$178))/SUMIFS('面板-分位数'!$E:$E,'面板-分位数'!$F:$F,'面板-景气指数'!$J48)</f>
        <v>0.16966666666666669</v>
      </c>
      <c r="AS48" s="288">
        <f t="array" ref="AS48">SUMPRODUCT(('面板-分位数'!$F$3:$F$178='面板-景气指数'!$J48)*('面板-分位数'!$E$3:$E$178)*('面板-分位数'!AM$3:AM$178))/SUMIFS('面板-分位数'!$E:$E,'面板-分位数'!$F:$F,'面板-景气指数'!$J48)</f>
        <v>0.16916666666666666</v>
      </c>
      <c r="AT48" s="288">
        <f t="array" ref="AT48">SUMPRODUCT(('面板-分位数'!$F$3:$F$178='面板-景气指数'!$J48)*('面板-分位数'!$E$3:$E$178)*('面板-分位数'!AN$3:AN$178))/SUMIFS('面板-分位数'!$E:$E,'面板-分位数'!$F:$F,'面板-景气指数'!$J48)</f>
        <v>0.16216666666666665</v>
      </c>
      <c r="AU48" s="288">
        <f t="array" ref="AU48">SUMPRODUCT(('面板-分位数'!$F$3:$F$178='面板-景气指数'!$J48)*('面板-分位数'!$E$3:$E$178)*('面板-分位数'!AO$3:AO$178))/SUMIFS('面板-分位数'!$E:$E,'面板-分位数'!$F:$F,'面板-景气指数'!$J48)</f>
        <v>0.19666666666666666</v>
      </c>
      <c r="AV48" s="288">
        <f t="array" ref="AV48">SUMPRODUCT(('面板-分位数'!$F$3:$F$178='面板-景气指数'!$J48)*('面板-分位数'!$E$3:$E$178)*('面板-分位数'!AP$3:AP$178))/SUMIFS('面板-分位数'!$E:$E,'面板-分位数'!$F:$F,'面板-景气指数'!$J48)</f>
        <v>0.22800000000000004</v>
      </c>
      <c r="AW48" s="288">
        <f t="array" ref="AW48">SUMPRODUCT(('面板-分位数'!$F$3:$F$178='面板-景气指数'!$J48)*('面板-分位数'!$E$3:$E$178)*('面板-分位数'!AQ$3:AQ$178))/SUMIFS('面板-分位数'!$E:$E,'面板-分位数'!$F:$F,'面板-景气指数'!$J48)</f>
        <v>0.27899999999999997</v>
      </c>
      <c r="AX48" s="288">
        <f t="array" ref="AX48">SUMPRODUCT(('面板-分位数'!$F$3:$F$178='面板-景气指数'!$J48)*('面板-分位数'!$E$3:$E$178)*('面板-分位数'!AR$3:AR$178))/SUMIFS('面板-分位数'!$E:$E,'面板-分位数'!$F:$F,'面板-景气指数'!$J48)</f>
        <v>0.26716666666666666</v>
      </c>
      <c r="AY48" s="288">
        <f t="array" ref="AY48">SUMPRODUCT(('面板-分位数'!$F$3:$F$178='面板-景气指数'!$J48)*('面板-分位数'!$E$3:$E$178)*('面板-分位数'!AS$3:AS$178))/SUMIFS('面板-分位数'!$E:$E,'面板-分位数'!$F:$F,'面板-景气指数'!$J48)</f>
        <v>0.19483333333333333</v>
      </c>
      <c r="AZ48" s="288">
        <f t="array" ref="AZ48">SUMPRODUCT(('面板-分位数'!$F$3:$F$178='面板-景气指数'!$J48)*('面板-分位数'!$E$3:$E$178)*('面板-分位数'!AT$3:AT$178))/SUMIFS('面板-分位数'!$E:$E,'面板-分位数'!$F:$F,'面板-景气指数'!$J48)</f>
        <v>0.183</v>
      </c>
      <c r="BA48" s="288">
        <f t="array" ref="BA48">SUMPRODUCT(('面板-分位数'!$F$3:$F$178='面板-景气指数'!$J48)*('面板-分位数'!$E$3:$E$178)*('面板-分位数'!AU$3:AU$178))/SUMIFS('面板-分位数'!$E:$E,'面板-分位数'!$F:$F,'面板-景气指数'!$J48)</f>
        <v>0.26266666666666666</v>
      </c>
      <c r="BB48" s="288">
        <f t="array" ref="BB48">SUMPRODUCT(('面板-分位数'!$F$3:$F$178='面板-景气指数'!$J48)*('面板-分位数'!$E$3:$E$178)*('面板-分位数'!AV$3:AV$178))/SUMIFS('面板-分位数'!$E:$E,'面板-分位数'!$F:$F,'面板-景气指数'!$J48)</f>
        <v>0.33316666666666667</v>
      </c>
      <c r="BC48" s="288">
        <f t="array" ref="BC48">SUMPRODUCT(('面板-分位数'!$F$3:$F$178='面板-景气指数'!$J48)*('面板-分位数'!$E$3:$E$178)*('面板-分位数'!AW$3:AW$178))/SUMIFS('面板-分位数'!$E:$E,'面板-分位数'!$F:$F,'面板-景气指数'!$J48)</f>
        <v>0.36716666666666664</v>
      </c>
      <c r="BD48" s="288">
        <f t="array" ref="BD48">SUMPRODUCT(('面板-分位数'!$F$3:$F$178='面板-景气指数'!$J48)*('面板-分位数'!$E$3:$E$178)*('面板-分位数'!AX$3:AX$178))/SUMIFS('面板-分位数'!$E:$E,'面板-分位数'!$F:$F,'面板-景气指数'!$J48)</f>
        <v>0.37216666666666665</v>
      </c>
      <c r="BE48" s="288">
        <f t="array" ref="BE48">SUMPRODUCT(('面板-分位数'!$F$3:$F$178='面板-景气指数'!$J48)*('面板-分位数'!$E$3:$E$178)*('面板-分位数'!AY$3:AY$178))/SUMIFS('面板-分位数'!$E:$E,'面板-分位数'!$F:$F,'面板-景气指数'!$J48)</f>
        <v>0.3746666666666667</v>
      </c>
      <c r="BF48" s="288">
        <f t="array" ref="BF48">SUMPRODUCT(('面板-分位数'!$F$3:$F$178='面板-景气指数'!$J48)*('面板-分位数'!$E$3:$E$178)*('面板-分位数'!AZ$3:AZ$178))/SUMIFS('面板-分位数'!$E:$E,'面板-分位数'!$F:$F,'面板-景气指数'!$J48)</f>
        <v>0.41099999999999998</v>
      </c>
      <c r="BG48" s="288">
        <f t="array" ref="BG48">SUMPRODUCT(('面板-分位数'!$F$3:$F$178='面板-景气指数'!$J48)*('面板-分位数'!$E$3:$E$178)*('面板-分位数'!BA$3:BA$178))/SUMIFS('面板-分位数'!$E:$E,'面板-分位数'!$F:$F,'面板-景气指数'!$J48)</f>
        <v>0.45466666666666661</v>
      </c>
      <c r="BH48" s="288">
        <f t="array" ref="BH48">SUMPRODUCT(('面板-分位数'!$F$3:$F$178='面板-景气指数'!$J48)*('面板-分位数'!$E$3:$E$178)*('面板-分位数'!BB$3:BB$178))/SUMIFS('面板-分位数'!$E:$E,'面板-分位数'!$F:$F,'面板-景气指数'!$J48)</f>
        <v>0.52983333333333338</v>
      </c>
      <c r="BI48" s="288">
        <f t="array" ref="BI48">SUMPRODUCT(('面板-分位数'!$F$3:$F$178='面板-景气指数'!$J48)*('面板-分位数'!$E$3:$E$178)*('面板-分位数'!BC$3:BC$178))/SUMIFS('面板-分位数'!$E:$E,'面板-分位数'!$F:$F,'面板-景气指数'!$J48)</f>
        <v>0.60716666666666663</v>
      </c>
      <c r="BJ48" s="288">
        <f t="array" ref="BJ48">SUMPRODUCT(('面板-分位数'!$F$3:$F$178='面板-景气指数'!$J48)*('面板-分位数'!$E$3:$E$178)*('面板-分位数'!BD$3:BD$178))/SUMIFS('面板-分位数'!$E:$E,'面板-分位数'!$F:$F,'面板-景气指数'!$J48)</f>
        <v>0.66766666666666663</v>
      </c>
      <c r="BK48" s="288">
        <f t="array" ref="BK48">SUMPRODUCT(('面板-分位数'!$F$3:$F$178='面板-景气指数'!$J48)*('面板-分位数'!$E$3:$E$178)*('面板-分位数'!BE$3:BE$178))/SUMIFS('面板-分位数'!$E:$E,'面板-分位数'!$F:$F,'面板-景气指数'!$J48)</f>
        <v>0.6871666666666667</v>
      </c>
      <c r="BL48" s="288">
        <f t="array" ref="BL48">SUMPRODUCT(('面板-分位数'!$F$3:$F$178='面板-景气指数'!$J48)*('面板-分位数'!$E$3:$E$178)*('面板-分位数'!BF$3:BF$178))/SUMIFS('面板-分位数'!$E:$E,'面板-分位数'!$F:$F,'面板-景气指数'!$J48)</f>
        <v>0.71149999999999991</v>
      </c>
      <c r="BM48" s="288">
        <f t="array" ref="BM48">SUMPRODUCT(('面板-分位数'!$F$3:$F$178='面板-景气指数'!$J48)*('面板-分位数'!$E$3:$E$178)*('面板-分位数'!BG$3:BG$178))/SUMIFS('面板-分位数'!$E:$E,'面板-分位数'!$F:$F,'面板-景气指数'!$J48)</f>
        <v>0.73383333333333334</v>
      </c>
      <c r="BN48" s="288">
        <f t="array" ref="BN48">SUMPRODUCT(('面板-分位数'!$F$3:$F$178='面板-景气指数'!$J48)*('面板-分位数'!$E$3:$E$178)*('面板-分位数'!BH$3:BH$178))/SUMIFS('面板-分位数'!$E:$E,'面板-分位数'!$F:$F,'面板-景气指数'!$J48)</f>
        <v>0.75549999999999995</v>
      </c>
      <c r="BO48" s="288">
        <f t="array" ref="BO48">SUMPRODUCT(('面板-分位数'!$F$3:$F$178='面板-景气指数'!$J48)*('面板-分位数'!$E$3:$E$178)*('面板-分位数'!BI$3:BI$178))/SUMIFS('面板-分位数'!$E:$E,'面板-分位数'!$F:$F,'面板-景气指数'!$J48)</f>
        <v>0.7556666666666666</v>
      </c>
      <c r="BP48" s="288">
        <f t="array" ref="BP48">SUMPRODUCT(('面板-分位数'!$F$3:$F$178='面板-景气指数'!$J48)*('面板-分位数'!$E$3:$E$178)*('面板-分位数'!BJ$3:BJ$178))/SUMIFS('面板-分位数'!$E:$E,'面板-分位数'!$F:$F,'面板-景气指数'!$J48)</f>
        <v>0.74383333333333335</v>
      </c>
      <c r="BQ48" s="288">
        <f t="array" ref="BQ48">SUMPRODUCT(('面板-分位数'!$F$3:$F$178='面板-景气指数'!$J48)*('面板-分位数'!$E$3:$E$178)*('面板-分位数'!BK$3:BK$178))/SUMIFS('面板-分位数'!$E:$E,'面板-分位数'!$F:$F,'面板-景气指数'!$J48)</f>
        <v>0.72916666666666674</v>
      </c>
      <c r="BR48" s="288">
        <f t="array" ref="BR48">SUMPRODUCT(('面板-分位数'!$F$3:$F$178='面板-景气指数'!$J48)*('面板-分位数'!$E$3:$E$178)*('面板-分位数'!BL$3:BL$178))/SUMIFS('面板-分位数'!$E:$E,'面板-分位数'!$F:$F,'面板-景气指数'!$J48)</f>
        <v>0.70533333333333337</v>
      </c>
      <c r="BS48" s="288">
        <f t="array" ref="BS48">SUMPRODUCT(('面板-分位数'!$F$3:$F$178='面板-景气指数'!$J48)*('面板-分位数'!$E$3:$E$178)*('面板-分位数'!BM$3:BM$178))/SUMIFS('面板-分位数'!$E:$E,'面板-分位数'!$F:$F,'面板-景气指数'!$J48)</f>
        <v>0.69783333333333331</v>
      </c>
      <c r="BT48" s="288">
        <f t="array" ref="BT48">SUMPRODUCT(('面板-分位数'!$F$3:$F$178='面板-景气指数'!$J48)*('面板-分位数'!$E$3:$E$178)*('面板-分位数'!BN$3:BN$178))/SUMIFS('面板-分位数'!$E:$E,'面板-分位数'!$F:$F,'面板-景气指数'!$J48)</f>
        <v>0.68049999999999999</v>
      </c>
      <c r="BU48" s="288">
        <f t="array" ref="BU48">SUMPRODUCT(('面板-分位数'!$F$3:$F$178='面板-景气指数'!$J48)*('面板-分位数'!$E$3:$E$178)*('面板-分位数'!BO$3:BO$178))/SUMIFS('面板-分位数'!$E:$E,'面板-分位数'!$F:$F,'面板-景气指数'!$J48)</f>
        <v>0.64116666666666666</v>
      </c>
      <c r="BV48" s="288">
        <f t="array" ref="BV48">SUMPRODUCT(('面板-分位数'!$F$3:$F$178='面板-景气指数'!$J48)*('面板-分位数'!$E$3:$E$178)*('面板-分位数'!BP$3:BP$178))/SUMIFS('面板-分位数'!$E:$E,'面板-分位数'!$F:$F,'面板-景气指数'!$J48)</f>
        <v>0.58616666666666661</v>
      </c>
      <c r="BW48" s="288">
        <f t="array" ref="BW48">SUMPRODUCT(('面板-分位数'!$F$3:$F$178='面板-景气指数'!$J48)*('面板-分位数'!$E$3:$E$178)*('面板-分位数'!BQ$3:BQ$178))/SUMIFS('面板-分位数'!$E:$E,'面板-分位数'!$F:$F,'面板-景气指数'!$J48)</f>
        <v>0.5508333333333334</v>
      </c>
      <c r="BX48" s="288">
        <f t="array" ref="BX48">SUMPRODUCT(('面板-分位数'!$F$3:$F$178='面板-景气指数'!$J48)*('面板-分位数'!$E$3:$E$178)*('面板-分位数'!BR$3:BR$178))/SUMIFS('面板-分位数'!$E:$E,'面板-分位数'!$F:$F,'面板-景气指数'!$J48)</f>
        <v>0.54366666666666663</v>
      </c>
      <c r="BY48" s="288">
        <f t="array" ref="BY48">SUMPRODUCT(('面板-分位数'!$F$3:$F$178='面板-景气指数'!$J48)*('面板-分位数'!$E$3:$E$178)*('面板-分位数'!BS$3:BS$178))/SUMIFS('面板-分位数'!$E:$E,'面板-分位数'!$F:$F,'面板-景气指数'!$J48)</f>
        <v>0.57033333333333336</v>
      </c>
      <c r="BZ48" s="288">
        <f t="array" ref="BZ48">SUMPRODUCT(('面板-分位数'!$F$3:$F$178='面板-景气指数'!$J48)*('面板-分位数'!$E$3:$E$178)*('面板-分位数'!BT$3:BT$178))/SUMIFS('面板-分位数'!$E:$E,'面板-分位数'!$F:$F,'面板-景气指数'!$J48)</f>
        <v>0.57750000000000001</v>
      </c>
      <c r="CA48" s="288">
        <f t="array" ref="CA48">SUMPRODUCT(('面板-分位数'!$F$3:$F$178='面板-景气指数'!$J48)*('面板-分位数'!$E$3:$E$178)*('面板-分位数'!BU$3:BU$178))/SUMIFS('面板-分位数'!$E:$E,'面板-分位数'!$F:$F,'面板-景气指数'!$J48)</f>
        <v>0.58450000000000002</v>
      </c>
      <c r="CB48" s="288">
        <f t="array" ref="CB48">SUMPRODUCT(('面板-分位数'!$F$3:$F$178='面板-景气指数'!$J48)*('面板-分位数'!$E$3:$E$178)*('面板-分位数'!BV$3:BV$178))/SUMIFS('面板-分位数'!$E:$E,'面板-分位数'!$F:$F,'面板-景气指数'!$J48)</f>
        <v>0.46199999999999997</v>
      </c>
      <c r="CC48" s="288">
        <f t="array" ref="CC48">SUMPRODUCT(('面板-分位数'!$F$3:$F$178='面板-景气指数'!$J48)*('面板-分位数'!$E$3:$E$178)*('面板-分位数'!BW$3:BW$178))/SUMIFS('面板-分位数'!$E:$E,'面板-分位数'!$F:$F,'面板-景气指数'!$J48)</f>
        <v>0.40899999999999997</v>
      </c>
      <c r="CD48" s="288">
        <f t="array" ref="CD48">SUMPRODUCT(('面板-分位数'!$F$3:$F$178='面板-景气指数'!$J48)*('面板-分位数'!$E$3:$E$178)*('面板-分位数'!BX$3:BX$178))/SUMIFS('面板-分位数'!$E:$E,'面板-分位数'!$F:$F,'面板-景气指数'!$J48)</f>
        <v>0.36816666666666664</v>
      </c>
    </row>
    <row r="49" spans="10:82" x14ac:dyDescent="0.15">
      <c r="J49" s="292" t="s">
        <v>4</v>
      </c>
      <c r="K49" s="292"/>
      <c r="L49" s="287">
        <f t="shared" si="1"/>
        <v>-1.2230769230769378</v>
      </c>
      <c r="M49" s="288">
        <f t="array" ref="M49">SUMPRODUCT(('面板-分位数'!$F$3:$F$178='面板-景气指数'!$J49)*('面板-分位数'!$E$3:$E$178)*('面板-分位数'!G$3:G$178))/SUMIFS('面板-分位数'!$E:$E,'面板-分位数'!$F:$F,'面板-景气指数'!$J49)</f>
        <v>0.65999999999999992</v>
      </c>
      <c r="N49" s="288">
        <f t="array" ref="N49">SUMPRODUCT(('面板-分位数'!$F$3:$F$178='面板-景气指数'!$J49)*('面板-分位数'!$E$3:$E$178)*('面板-分位数'!H$3:H$178))/SUMIFS('面板-分位数'!$E:$E,'面板-分位数'!$F:$F,'面板-景气指数'!$J49)</f>
        <v>0.66784615384615387</v>
      </c>
      <c r="O49" s="288">
        <f t="array" ref="O49">SUMPRODUCT(('面板-分位数'!$F$3:$F$178='面板-景气指数'!$J49)*('面板-分位数'!$E$3:$E$178)*('面板-分位数'!I$3:I$178))/SUMIFS('面板-分位数'!$E:$E,'面板-分位数'!$F:$F,'面板-景气指数'!$J49)</f>
        <v>0.6722307692307693</v>
      </c>
      <c r="P49" s="288">
        <f t="array" ref="P49">SUMPRODUCT(('面板-分位数'!$F$3:$F$178='面板-景气指数'!$J49)*('面板-分位数'!$E$3:$E$178)*('面板-分位数'!J$3:J$178))/SUMIFS('面板-分位数'!$E:$E,'面板-分位数'!$F:$F,'面板-景气指数'!$J49)</f>
        <v>0.68861538461538485</v>
      </c>
      <c r="Q49" s="288">
        <f t="array" ref="Q49">SUMPRODUCT(('面板-分位数'!$F$3:$F$178='面板-景气指数'!$J49)*('面板-分位数'!$E$3:$E$178)*('面板-分位数'!K$3:K$178))/SUMIFS('面板-分位数'!$E:$E,'面板-分位数'!$F:$F,'面板-景气指数'!$J49)</f>
        <v>0.68900000000000017</v>
      </c>
      <c r="R49" s="288">
        <f t="array" ref="R49">SUMPRODUCT(('面板-分位数'!$F$3:$F$178='面板-景气指数'!$J49)*('面板-分位数'!$E$3:$E$178)*('面板-分位数'!L$3:L$178))/SUMIFS('面板-分位数'!$E:$E,'面板-分位数'!$F:$F,'面板-景气指数'!$J49)</f>
        <v>0.69446153846153835</v>
      </c>
      <c r="S49" s="288">
        <f t="array" ref="S49">SUMPRODUCT(('面板-分位数'!$F$3:$F$178='面板-景气指数'!$J49)*('面板-分位数'!$E$3:$E$178)*('面板-分位数'!M$3:M$178))/SUMIFS('面板-分位数'!$E:$E,'面板-分位数'!$F:$F,'面板-景气指数'!$J49)</f>
        <v>0.74146153846153851</v>
      </c>
      <c r="T49" s="288">
        <f t="array" ref="T49">SUMPRODUCT(('面板-分位数'!$F$3:$F$178='面板-景气指数'!$J49)*('面板-分位数'!$E$3:$E$178)*('面板-分位数'!N$3:N$178))/SUMIFS('面板-分位数'!$E:$E,'面板-分位数'!$F:$F,'面板-景气指数'!$J49)</f>
        <v>0.79584615384615387</v>
      </c>
      <c r="U49" s="288">
        <f t="array" ref="U49">SUMPRODUCT(('面板-分位数'!$F$3:$F$178='面板-景气指数'!$J49)*('面板-分位数'!$E$3:$E$178)*('面板-分位数'!O$3:O$178))/SUMIFS('面板-分位数'!$E:$E,'面板-分位数'!$F:$F,'面板-景气指数'!$J49)</f>
        <v>0.7876153846153845</v>
      </c>
      <c r="V49" s="288">
        <f t="array" ref="V49">SUMPRODUCT(('面板-分位数'!$F$3:$F$178='面板-景气指数'!$J49)*('面板-分位数'!$E$3:$E$178)*('面板-分位数'!P$3:P$178))/SUMIFS('面板-分位数'!$E:$E,'面板-分位数'!$F:$F,'面板-景气指数'!$J49)</f>
        <v>0.77200000000000013</v>
      </c>
      <c r="W49" s="288">
        <f t="array" ref="W49">SUMPRODUCT(('面板-分位数'!$F$3:$F$178='面板-景气指数'!$J49)*('面板-分位数'!$E$3:$E$178)*('面板-分位数'!Q$3:Q$178))/SUMIFS('面板-分位数'!$E:$E,'面板-分位数'!$F:$F,'面板-景气指数'!$J49)</f>
        <v>0.73784615384615393</v>
      </c>
      <c r="X49" s="288">
        <f t="array" ref="X49">SUMPRODUCT(('面板-分位数'!$F$3:$F$178='面板-景气指数'!$J49)*('面板-分位数'!$E$3:$E$178)*('面板-分位数'!R$3:R$178))/SUMIFS('面板-分位数'!$E:$E,'面板-分位数'!$F:$F,'面板-景气指数'!$J49)</f>
        <v>0.70699999999999996</v>
      </c>
      <c r="Y49" s="288">
        <f t="array" ref="Y49">SUMPRODUCT(('面板-分位数'!$F$3:$F$178='面板-景气指数'!$J49)*('面板-分位数'!$E$3:$E$178)*('面板-分位数'!S$3:S$178))/SUMIFS('面板-分位数'!$E:$E,'面板-分位数'!$F:$F,'面板-景气指数'!$J49)</f>
        <v>0.71207692307692305</v>
      </c>
      <c r="Z49" s="288">
        <f t="array" ref="Z49">SUMPRODUCT(('面板-分位数'!$F$3:$F$178='面板-景气指数'!$J49)*('面板-分位数'!$E$3:$E$178)*('面板-分位数'!T$3:T$178))/SUMIFS('面板-分位数'!$E:$E,'面板-分位数'!$F:$F,'面板-景气指数'!$J49)</f>
        <v>0.72499999999999987</v>
      </c>
      <c r="AA49" s="288">
        <f t="array" ref="AA49">SUMPRODUCT(('面板-分位数'!$F$3:$F$178='面板-景气指数'!$J49)*('面板-分位数'!$E$3:$E$178)*('面板-分位数'!U$3:U$178))/SUMIFS('面板-分位数'!$E:$E,'面板-分位数'!$F:$F,'面板-景气指数'!$J49)</f>
        <v>0.75038461538461543</v>
      </c>
      <c r="AB49" s="288">
        <f t="array" ref="AB49">SUMPRODUCT(('面板-分位数'!$F$3:$F$178='面板-景气指数'!$J49)*('面板-分位数'!$E$3:$E$178)*('面板-分位数'!V$3:V$178))/SUMIFS('面板-分位数'!$E:$E,'面板-分位数'!$F:$F,'面板-景气指数'!$J49)</f>
        <v>0.75215384615384628</v>
      </c>
      <c r="AC49" s="288">
        <f t="array" ref="AC49">SUMPRODUCT(('面板-分位数'!$F$3:$F$178='面板-景气指数'!$J49)*('面板-分位数'!$E$3:$E$178)*('面板-分位数'!W$3:W$178))/SUMIFS('面板-分位数'!$E:$E,'面板-分位数'!$F:$F,'面板-景气指数'!$J49)</f>
        <v>0.73861538461538467</v>
      </c>
      <c r="AD49" s="288">
        <f t="array" ref="AD49">SUMPRODUCT(('面板-分位数'!$F$3:$F$178='面板-景气指数'!$J49)*('面板-分位数'!$E$3:$E$178)*('面板-分位数'!X$3:X$178))/SUMIFS('面板-分位数'!$E:$E,'面板-分位数'!$F:$F,'面板-景气指数'!$J49)</f>
        <v>0.74315384615384628</v>
      </c>
      <c r="AE49" s="288">
        <f t="array" ref="AE49">SUMPRODUCT(('面板-分位数'!$F$3:$F$178='面板-景气指数'!$J49)*('面板-分位数'!$E$3:$E$178)*('面板-分位数'!Y$3:Y$178))/SUMIFS('面板-分位数'!$E:$E,'面板-分位数'!$F:$F,'面板-景气指数'!$J49)</f>
        <v>0.71569230769230774</v>
      </c>
      <c r="AF49" s="288">
        <f t="array" ref="AF49">SUMPRODUCT(('面板-分位数'!$F$3:$F$178='面板-景气指数'!$J49)*('面板-分位数'!$E$3:$E$178)*('面板-分位数'!Z$3:Z$178))/SUMIFS('面板-分位数'!$E:$E,'面板-分位数'!$F:$F,'面板-景气指数'!$J49)</f>
        <v>0.70246153846153858</v>
      </c>
      <c r="AG49" s="288">
        <f t="array" ref="AG49">SUMPRODUCT(('面板-分位数'!$F$3:$F$178='面板-景气指数'!$J49)*('面板-分位数'!$E$3:$E$178)*('面板-分位数'!AA$3:AA$178))/SUMIFS('面板-分位数'!$E:$E,'面板-分位数'!$F:$F,'面板-景气指数'!$J49)</f>
        <v>0.58761538461538454</v>
      </c>
      <c r="AH49" s="288">
        <f t="array" ref="AH49">SUMPRODUCT(('面板-分位数'!$F$3:$F$178='面板-景气指数'!$J49)*('面板-分位数'!$E$3:$E$178)*('面板-分位数'!AB$3:AB$178))/SUMIFS('面板-分位数'!$E:$E,'面板-分位数'!$F:$F,'面板-景气指数'!$J49)</f>
        <v>0.54423076923076918</v>
      </c>
      <c r="AI49" s="288">
        <f t="array" ref="AI49">SUMPRODUCT(('面板-分位数'!$F$3:$F$178='面板-景气指数'!$J49)*('面板-分位数'!$E$3:$E$178)*('面板-分位数'!AC$3:AC$178))/SUMIFS('面板-分位数'!$E:$E,'面板-分位数'!$F:$F,'面板-景气指数'!$J49)</f>
        <v>0.47269230769230769</v>
      </c>
      <c r="AJ49" s="288">
        <f t="array" ref="AJ49">SUMPRODUCT(('面板-分位数'!$F$3:$F$178='面板-景气指数'!$J49)*('面板-分位数'!$E$3:$E$178)*('面板-分位数'!AD$3:AD$178))/SUMIFS('面板-分位数'!$E:$E,'面板-分位数'!$F:$F,'面板-景气指数'!$J49)</f>
        <v>0.34892307692307706</v>
      </c>
      <c r="AK49" s="288">
        <f t="array" ref="AK49">SUMPRODUCT(('面板-分位数'!$F$3:$F$178='面板-景气指数'!$J49)*('面板-分位数'!$E$3:$E$178)*('面板-分位数'!AE$3:AE$178))/SUMIFS('面板-分位数'!$E:$E,'面板-分位数'!$F:$F,'面板-景气指数'!$J49)</f>
        <v>0.30161538461538467</v>
      </c>
      <c r="AL49" s="288">
        <f t="array" ref="AL49">SUMPRODUCT(('面板-分位数'!$F$3:$F$178='面板-景气指数'!$J49)*('面板-分位数'!$E$3:$E$178)*('面板-分位数'!AF$3:AF$178))/SUMIFS('面板-分位数'!$E:$E,'面板-分位数'!$F:$F,'面板-景气指数'!$J49)</f>
        <v>0.31461538461538469</v>
      </c>
      <c r="AM49" s="288">
        <f t="array" ref="AM49">SUMPRODUCT(('面板-分位数'!$F$3:$F$178='面板-景气指数'!$J49)*('面板-分位数'!$E$3:$E$178)*('面板-分位数'!AG$3:AG$178))/SUMIFS('面板-分位数'!$E:$E,'面板-分位数'!$F:$F,'面板-景气指数'!$J49)</f>
        <v>0.27330769230769236</v>
      </c>
      <c r="AN49" s="288">
        <f t="array" ref="AN49">SUMPRODUCT(('面板-分位数'!$F$3:$F$178='面板-景气指数'!$J49)*('面板-分位数'!$E$3:$E$178)*('面板-分位数'!AH$3:AH$178))/SUMIFS('面板-分位数'!$E:$E,'面板-分位数'!$F:$F,'面板-景气指数'!$J49)</f>
        <v>0.24792307692307694</v>
      </c>
      <c r="AO49" s="288">
        <f t="array" ref="AO49">SUMPRODUCT(('面板-分位数'!$F$3:$F$178='面板-景气指数'!$J49)*('面板-分位数'!$E$3:$E$178)*('面板-分位数'!AI$3:AI$178))/SUMIFS('面板-分位数'!$E:$E,'面板-分位数'!$F:$F,'面板-景气指数'!$J49)</f>
        <v>0.17884615384615388</v>
      </c>
      <c r="AP49" s="288">
        <f t="array" ref="AP49">SUMPRODUCT(('面板-分位数'!$F$3:$F$178='面板-景气指数'!$J49)*('面板-分位数'!$E$3:$E$178)*('面板-分位数'!AJ$3:AJ$178))/SUMIFS('面板-分位数'!$E:$E,'面板-分位数'!$F:$F,'面板-景气指数'!$J49)</f>
        <v>0.10430769230769232</v>
      </c>
      <c r="AQ49" s="288">
        <f t="array" ref="AQ49">SUMPRODUCT(('面板-分位数'!$F$3:$F$178='面板-景气指数'!$J49)*('面板-分位数'!$E$3:$E$178)*('面板-分位数'!AK$3:AK$178))/SUMIFS('面板-分位数'!$E:$E,'面板-分位数'!$F:$F,'面板-景气指数'!$J49)</f>
        <v>9.8538461538461561E-2</v>
      </c>
      <c r="AR49" s="288">
        <f t="array" ref="AR49">SUMPRODUCT(('面板-分位数'!$F$3:$F$178='面板-景气指数'!$J49)*('面板-分位数'!$E$3:$E$178)*('面板-分位数'!AL$3:AL$178))/SUMIFS('面板-分位数'!$E:$E,'面板-分位数'!$F:$F,'面板-景气指数'!$J49)</f>
        <v>9.5846153846153859E-2</v>
      </c>
      <c r="AS49" s="288">
        <f t="array" ref="AS49">SUMPRODUCT(('面板-分位数'!$F$3:$F$178='面板-景气指数'!$J49)*('面板-分位数'!$E$3:$E$178)*('面板-分位数'!AM$3:AM$178))/SUMIFS('面板-分位数'!$E:$E,'面板-分位数'!$F:$F,'面板-景气指数'!$J49)</f>
        <v>0.18438461538461542</v>
      </c>
      <c r="AT49" s="288">
        <f t="array" ref="AT49">SUMPRODUCT(('面板-分位数'!$F$3:$F$178='面板-景气指数'!$J49)*('面板-分位数'!$E$3:$E$178)*('面板-分位数'!AN$3:AN$178))/SUMIFS('面板-分位数'!$E:$E,'面板-分位数'!$F:$F,'面板-景气指数'!$J49)</f>
        <v>0.17253846153846153</v>
      </c>
      <c r="AU49" s="288">
        <f t="array" ref="AU49">SUMPRODUCT(('面板-分位数'!$F$3:$F$178='面板-景气指数'!$J49)*('面板-分位数'!$E$3:$E$178)*('面板-分位数'!AO$3:AO$178))/SUMIFS('面板-分位数'!$E:$E,'面板-分位数'!$F:$F,'面板-景气指数'!$J49)</f>
        <v>0.18615384615384617</v>
      </c>
      <c r="AV49" s="288">
        <f t="array" ref="AV49">SUMPRODUCT(('面板-分位数'!$F$3:$F$178='面板-景气指数'!$J49)*('面板-分位数'!$E$3:$E$178)*('面板-分位数'!AP$3:AP$178))/SUMIFS('面板-分位数'!$E:$E,'面板-分位数'!$F:$F,'面板-景气指数'!$J49)</f>
        <v>0.24446153846153848</v>
      </c>
      <c r="AW49" s="288">
        <f t="array" ref="AW49">SUMPRODUCT(('面板-分位数'!$F$3:$F$178='面板-景气指数'!$J49)*('面板-分位数'!$E$3:$E$178)*('面板-分位数'!AQ$3:AQ$178))/SUMIFS('面板-分位数'!$E:$E,'面板-分位数'!$F:$F,'面板-景气指数'!$J49)</f>
        <v>0.27438461538461539</v>
      </c>
      <c r="AX49" s="288">
        <f t="array" ref="AX49">SUMPRODUCT(('面板-分位数'!$F$3:$F$178='面板-景气指数'!$J49)*('面板-分位数'!$E$3:$E$178)*('面板-分位数'!AR$3:AR$178))/SUMIFS('面板-分位数'!$E:$E,'面板-分位数'!$F:$F,'面板-景气指数'!$J49)</f>
        <v>0.27730769230769231</v>
      </c>
      <c r="AY49" s="288">
        <f t="array" ref="AY49">SUMPRODUCT(('面板-分位数'!$F$3:$F$178='面板-景气指数'!$J49)*('面板-分位数'!$E$3:$E$178)*('面板-分位数'!AS$3:AS$178))/SUMIFS('面板-分位数'!$E:$E,'面板-分位数'!$F:$F,'面板-景气指数'!$J49)</f>
        <v>0.23100000000000001</v>
      </c>
      <c r="AZ49" s="288">
        <f t="array" ref="AZ49">SUMPRODUCT(('面板-分位数'!$F$3:$F$178='面板-景气指数'!$J49)*('面板-分位数'!$E$3:$E$178)*('面板-分位数'!AT$3:AT$178))/SUMIFS('面板-分位数'!$E:$E,'面板-分位数'!$F:$F,'面板-景气指数'!$J49)</f>
        <v>0.26800000000000002</v>
      </c>
      <c r="BA49" s="288">
        <f t="array" ref="BA49">SUMPRODUCT(('面板-分位数'!$F$3:$F$178='面板-景气指数'!$J49)*('面板-分位数'!$E$3:$E$178)*('面板-分位数'!AU$3:AU$178))/SUMIFS('面板-分位数'!$E:$E,'面板-分位数'!$F:$F,'面板-景气指数'!$J49)</f>
        <v>0.32223076923076927</v>
      </c>
      <c r="BB49" s="288">
        <f t="array" ref="BB49">SUMPRODUCT(('面板-分位数'!$F$3:$F$178='面板-景气指数'!$J49)*('面板-分位数'!$E$3:$E$178)*('面板-分位数'!AV$3:AV$178))/SUMIFS('面板-分位数'!$E:$E,'面板-分位数'!$F:$F,'面板-景气指数'!$J49)</f>
        <v>0.37330769230769234</v>
      </c>
      <c r="BC49" s="288">
        <f t="array" ref="BC49">SUMPRODUCT(('面板-分位数'!$F$3:$F$178='面板-景气指数'!$J49)*('面板-分位数'!$E$3:$E$178)*('面板-分位数'!AW$3:AW$178))/SUMIFS('面板-分位数'!$E:$E,'面板-分位数'!$F:$F,'面板-景气指数'!$J49)</f>
        <v>0.37284615384615388</v>
      </c>
      <c r="BD49" s="288">
        <f t="array" ref="BD49">SUMPRODUCT(('面板-分位数'!$F$3:$F$178='面板-景气指数'!$J49)*('面板-分位数'!$E$3:$E$178)*('面板-分位数'!AX$3:AX$178))/SUMIFS('面板-分位数'!$E:$E,'面板-分位数'!$F:$F,'面板-景气指数'!$J49)</f>
        <v>0.38584615384615389</v>
      </c>
      <c r="BE49" s="288">
        <f t="array" ref="BE49">SUMPRODUCT(('面板-分位数'!$F$3:$F$178='面板-景气指数'!$J49)*('面板-分位数'!$E$3:$E$178)*('面板-分位数'!AY$3:AY$178))/SUMIFS('面板-分位数'!$E:$E,'面板-分位数'!$F:$F,'面板-景气指数'!$J49)</f>
        <v>0.42669230769230776</v>
      </c>
      <c r="BF49" s="288">
        <f t="array" ref="BF49">SUMPRODUCT(('面板-分位数'!$F$3:$F$178='面板-景气指数'!$J49)*('面板-分位数'!$E$3:$E$178)*('面板-分位数'!AZ$3:AZ$178))/SUMIFS('面板-分位数'!$E:$E,'面板-分位数'!$F:$F,'面板-景气指数'!$J49)</f>
        <v>0.4252307692307693</v>
      </c>
      <c r="BG49" s="288">
        <f t="array" ref="BG49">SUMPRODUCT(('面板-分位数'!$F$3:$F$178='面板-景气指数'!$J49)*('面板-分位数'!$E$3:$E$178)*('面板-分位数'!BA$3:BA$178))/SUMIFS('面板-分位数'!$E:$E,'面板-分位数'!$F:$F,'面板-景气指数'!$J49)</f>
        <v>0.42007692307692318</v>
      </c>
      <c r="BH49" s="288">
        <f t="array" ref="BH49">SUMPRODUCT(('面板-分位数'!$F$3:$F$178='面板-景气指数'!$J49)*('面板-分位数'!$E$3:$E$178)*('面板-分位数'!BB$3:BB$178))/SUMIFS('面板-分位数'!$E:$E,'面板-分位数'!$F:$F,'面板-景气指数'!$J49)</f>
        <v>0.4472307692307691</v>
      </c>
      <c r="BI49" s="288">
        <f t="array" ref="BI49">SUMPRODUCT(('面板-分位数'!$F$3:$F$178='面板-景气指数'!$J49)*('面板-分位数'!$E$3:$E$178)*('面板-分位数'!BC$3:BC$178))/SUMIFS('面板-分位数'!$E:$E,'面板-分位数'!$F:$F,'面板-景气指数'!$J49)</f>
        <v>0.45130769230769235</v>
      </c>
      <c r="BJ49" s="288">
        <f t="array" ref="BJ49">SUMPRODUCT(('面板-分位数'!$F$3:$F$178='面板-景气指数'!$J49)*('面板-分位数'!$E$3:$E$178)*('面板-分位数'!BD$3:BD$178))/SUMIFS('面板-分位数'!$E:$E,'面板-分位数'!$F:$F,'面板-景气指数'!$J49)</f>
        <v>0.42530769230769228</v>
      </c>
      <c r="BK49" s="288">
        <f t="array" ref="BK49">SUMPRODUCT(('面板-分位数'!$F$3:$F$178='面板-景气指数'!$J49)*('面板-分位数'!$E$3:$E$178)*('面板-分位数'!BE$3:BE$178))/SUMIFS('面板-分位数'!$E:$E,'面板-分位数'!$F:$F,'面板-景气指数'!$J49)</f>
        <v>0.40307692307692305</v>
      </c>
      <c r="BL49" s="288">
        <f t="array" ref="BL49">SUMPRODUCT(('面板-分位数'!$F$3:$F$178='面板-景气指数'!$J49)*('面板-分位数'!$E$3:$E$178)*('面板-分位数'!BF$3:BF$178))/SUMIFS('面板-分位数'!$E:$E,'面板-分位数'!$F:$F,'面板-景气指数'!$J49)</f>
        <v>0.41038461538461535</v>
      </c>
      <c r="BM49" s="288">
        <f t="array" ref="BM49">SUMPRODUCT(('面板-分位数'!$F$3:$F$178='面板-景气指数'!$J49)*('面板-分位数'!$E$3:$E$178)*('面板-分位数'!BG$3:BG$178))/SUMIFS('面板-分位数'!$E:$E,'面板-分位数'!$F:$F,'面板-景气指数'!$J49)</f>
        <v>0.45230769230769236</v>
      </c>
      <c r="BN49" s="288">
        <f t="array" ref="BN49">SUMPRODUCT(('面板-分位数'!$F$3:$F$178='面板-景气指数'!$J49)*('面板-分位数'!$E$3:$E$178)*('面板-分位数'!BH$3:BH$178))/SUMIFS('面板-分位数'!$E:$E,'面板-分位数'!$F:$F,'面板-景气指数'!$J49)</f>
        <v>0.55115384615384622</v>
      </c>
      <c r="BO49" s="288">
        <f t="array" ref="BO49">SUMPRODUCT(('面板-分位数'!$F$3:$F$178='面板-景气指数'!$J49)*('面板-分位数'!$E$3:$E$178)*('面板-分位数'!BI$3:BI$178))/SUMIFS('面板-分位数'!$E:$E,'面板-分位数'!$F:$F,'面板-景气指数'!$J49)</f>
        <v>0.52284615384615385</v>
      </c>
      <c r="BP49" s="288">
        <f t="array" ref="BP49">SUMPRODUCT(('面板-分位数'!$F$3:$F$178='面板-景气指数'!$J49)*('面板-分位数'!$E$3:$E$178)*('面板-分位数'!BJ$3:BJ$178))/SUMIFS('面板-分位数'!$E:$E,'面板-分位数'!$F:$F,'面板-景气指数'!$J49)</f>
        <v>0.51530769230769224</v>
      </c>
      <c r="BQ49" s="288">
        <f t="array" ref="BQ49">SUMPRODUCT(('面板-分位数'!$F$3:$F$178='面板-景气指数'!$J49)*('面板-分位数'!$E$3:$E$178)*('面板-分位数'!BK$3:BK$178))/SUMIFS('面板-分位数'!$E:$E,'面板-分位数'!$F:$F,'面板-景气指数'!$J49)</f>
        <v>0.54553846153846153</v>
      </c>
      <c r="BR49" s="288">
        <f t="array" ref="BR49">SUMPRODUCT(('面板-分位数'!$F$3:$F$178='面板-景气指数'!$J49)*('面板-分位数'!$E$3:$E$178)*('面板-分位数'!BL$3:BL$178))/SUMIFS('面板-分位数'!$E:$E,'面板-分位数'!$F:$F,'面板-景气指数'!$J49)</f>
        <v>0.60484615384615392</v>
      </c>
      <c r="BS49" s="288">
        <f t="array" ref="BS49">SUMPRODUCT(('面板-分位数'!$F$3:$F$178='面板-景气指数'!$J49)*('面板-分位数'!$E$3:$E$178)*('面板-分位数'!BM$3:BM$178))/SUMIFS('面板-分位数'!$E:$E,'面板-分位数'!$F:$F,'面板-景气指数'!$J49)</f>
        <v>0.59323076923076934</v>
      </c>
      <c r="BT49" s="288">
        <f t="array" ref="BT49">SUMPRODUCT(('面板-分位数'!$F$3:$F$178='面板-景气指数'!$J49)*('面板-分位数'!$E$3:$E$178)*('面板-分位数'!BN$3:BN$178))/SUMIFS('面板-分位数'!$E:$E,'面板-分位数'!$F:$F,'面板-景气指数'!$J49)</f>
        <v>0.55738461538461548</v>
      </c>
      <c r="BU49" s="288">
        <f t="array" ref="BU49">SUMPRODUCT(('面板-分位数'!$F$3:$F$178='面板-景气指数'!$J49)*('面板-分位数'!$E$3:$E$178)*('面板-分位数'!BO$3:BO$178))/SUMIFS('面板-分位数'!$E:$E,'面板-分位数'!$F:$F,'面板-景气指数'!$J49)</f>
        <v>0.58415384615384613</v>
      </c>
      <c r="BV49" s="288">
        <f t="array" ref="BV49">SUMPRODUCT(('面板-分位数'!$F$3:$F$178='面板-景气指数'!$J49)*('面板-分位数'!$E$3:$E$178)*('面板-分位数'!BP$3:BP$178))/SUMIFS('面板-分位数'!$E:$E,'面板-分位数'!$F:$F,'面板-景气指数'!$J49)</f>
        <v>0.61753846153846159</v>
      </c>
      <c r="BW49" s="288">
        <f t="array" ref="BW49">SUMPRODUCT(('面板-分位数'!$F$3:$F$178='面板-景气指数'!$J49)*('面板-分位数'!$E$3:$E$178)*('面板-分位数'!BQ$3:BQ$178))/SUMIFS('面板-分位数'!$E:$E,'面板-分位数'!$F:$F,'面板-景气指数'!$J49)</f>
        <v>0.58292307692307699</v>
      </c>
      <c r="BX49" s="288">
        <f t="array" ref="BX49">SUMPRODUCT(('面板-分位数'!$F$3:$F$178='面板-景气指数'!$J49)*('面板-分位数'!$E$3:$E$178)*('面板-分位数'!BR$3:BR$178))/SUMIFS('面板-分位数'!$E:$E,'面板-分位数'!$F:$F,'面板-景气指数'!$J49)</f>
        <v>0.48369230769230781</v>
      </c>
      <c r="BY49" s="288">
        <f t="array" ref="BY49">SUMPRODUCT(('面板-分位数'!$F$3:$F$178='面板-景气指数'!$J49)*('面板-分位数'!$E$3:$E$178)*('面板-分位数'!BS$3:BS$178))/SUMIFS('面板-分位数'!$E:$E,'面板-分位数'!$F:$F,'面板-景气指数'!$J49)</f>
        <v>0.43915384615384606</v>
      </c>
      <c r="BZ49" s="288">
        <f t="array" ref="BZ49">SUMPRODUCT(('面板-分位数'!$F$3:$F$178='面板-景气指数'!$J49)*('面板-分位数'!$E$3:$E$178)*('面板-分位数'!BT$3:BT$178))/SUMIFS('面板-分位数'!$E:$E,'面板-分位数'!$F:$F,'面板-景气指数'!$J49)</f>
        <v>0.42607692307692308</v>
      </c>
      <c r="CA49" s="288">
        <f t="array" ref="CA49">SUMPRODUCT(('面板-分位数'!$F$3:$F$178='面板-景气指数'!$J49)*('面板-分位数'!$E$3:$E$178)*('面板-分位数'!BU$3:BU$178))/SUMIFS('面板-分位数'!$E:$E,'面板-分位数'!$F:$F,'面板-景气指数'!$J49)</f>
        <v>0.44069230769230772</v>
      </c>
      <c r="CB49" s="288">
        <f t="array" ref="CB49">SUMPRODUCT(('面板-分位数'!$F$3:$F$178='面板-景气指数'!$J49)*('面板-分位数'!$E$3:$E$178)*('面板-分位数'!BV$3:BV$178))/SUMIFS('面板-分位数'!$E:$E,'面板-分位数'!$F:$F,'面板-景气指数'!$J49)</f>
        <v>0.42169230769230764</v>
      </c>
      <c r="CC49" s="288">
        <f t="array" ref="CC49">SUMPRODUCT(('面板-分位数'!$F$3:$F$178='面板-景气指数'!$J49)*('面板-分位数'!$E$3:$E$178)*('面板-分位数'!BW$3:BW$178))/SUMIFS('面板-分位数'!$E:$E,'面板-分位数'!$F:$F,'面板-景气指数'!$J49)</f>
        <v>0.39376923076923076</v>
      </c>
      <c r="CD49" s="288">
        <f t="array" ref="CD49">SUMPRODUCT(('面板-分位数'!$F$3:$F$178='面板-景气指数'!$J49)*('面板-分位数'!$E$3:$E$178)*('面板-分位数'!BX$3:BX$178))/SUMIFS('面板-分位数'!$E:$E,'面板-分位数'!$F:$F,'面板-景气指数'!$J49)</f>
        <v>0.39369230769230779</v>
      </c>
    </row>
    <row r="50" spans="10:82" x14ac:dyDescent="0.15">
      <c r="J50" s="292" t="s">
        <v>5</v>
      </c>
      <c r="K50" s="292"/>
      <c r="L50" s="287">
        <f t="shared" si="1"/>
        <v>-10.099999999999998</v>
      </c>
      <c r="M50" s="288">
        <f t="array" ref="M50">SUMPRODUCT(('面板-分位数'!$F$3:$F$178='面板-景气指数'!$J50)*('面板-分位数'!$E$3:$E$178)*('面板-分位数'!G$3:G$178))/SUMIFS('面板-分位数'!$E:$E,'面板-分位数'!$F:$F,'面板-景气指数'!$J50)</f>
        <v>0.53600000000000003</v>
      </c>
      <c r="N50" s="288">
        <f t="array" ref="N50">SUMPRODUCT(('面板-分位数'!$F$3:$F$178='面板-景气指数'!$J50)*('面板-分位数'!$E$3:$E$178)*('面板-分位数'!H$3:H$178))/SUMIFS('面板-分位数'!$E:$E,'面板-分位数'!$F:$F,'面板-景气指数'!$J50)</f>
        <v>0.53600000000000003</v>
      </c>
      <c r="O50" s="288">
        <f t="array" ref="O50">SUMPRODUCT(('面板-分位数'!$F$3:$F$178='面板-景气指数'!$J50)*('面板-分位数'!$E$3:$E$178)*('面板-分位数'!I$3:I$178))/SUMIFS('面板-分位数'!$E:$E,'面板-分位数'!$F:$F,'面板-景气指数'!$J50)</f>
        <v>0.63700000000000001</v>
      </c>
      <c r="P50" s="288">
        <f t="array" ref="P50">SUMPRODUCT(('面板-分位数'!$F$3:$F$178='面板-景气指数'!$J50)*('面板-分位数'!$E$3:$E$178)*('面板-分位数'!J$3:J$178))/SUMIFS('面板-分位数'!$E:$E,'面板-分位数'!$F:$F,'面板-景气指数'!$J50)</f>
        <v>0.66600000000000004</v>
      </c>
      <c r="Q50" s="288">
        <f t="array" ref="Q50">SUMPRODUCT(('面板-分位数'!$F$3:$F$178='面板-景气指数'!$J50)*('面板-分位数'!$E$3:$E$178)*('面板-分位数'!K$3:K$178))/SUMIFS('面板-分位数'!$E:$E,'面板-分位数'!$F:$F,'面板-景气指数'!$J50)</f>
        <v>0.623</v>
      </c>
      <c r="R50" s="288">
        <f t="array" ref="R50">SUMPRODUCT(('面板-分位数'!$F$3:$F$178='面板-景气指数'!$J50)*('面板-分位数'!$E$3:$E$178)*('面板-分位数'!L$3:L$178))/SUMIFS('面板-分位数'!$E:$E,'面板-分位数'!$F:$F,'面板-景气指数'!$J50)</f>
        <v>0.47799999999999998</v>
      </c>
      <c r="S50" s="288">
        <f t="array" ref="S50">SUMPRODUCT(('面板-分位数'!$F$3:$F$178='面板-景气指数'!$J50)*('面板-分位数'!$E$3:$E$178)*('面板-分位数'!M$3:M$178))/SUMIFS('面板-分位数'!$E:$E,'面板-分位数'!$F:$F,'面板-景气指数'!$J50)</f>
        <v>0.60799999999999998</v>
      </c>
      <c r="T50" s="288">
        <f t="array" ref="T50">SUMPRODUCT(('面板-分位数'!$F$3:$F$178='面板-景气指数'!$J50)*('面板-分位数'!$E$3:$E$178)*('面板-分位数'!N$3:N$178))/SUMIFS('面板-分位数'!$E:$E,'面板-分位数'!$F:$F,'面板-景气指数'!$J50)</f>
        <v>0.81100000000000005</v>
      </c>
      <c r="U50" s="288">
        <f t="array" ref="U50">SUMPRODUCT(('面板-分位数'!$F$3:$F$178='面板-景气指数'!$J50)*('面板-分位数'!$E$3:$E$178)*('面板-分位数'!O$3:O$178))/SUMIFS('面板-分位数'!$E:$E,'面板-分位数'!$F:$F,'面板-景气指数'!$J50)</f>
        <v>0.79700000000000004</v>
      </c>
      <c r="V50" s="288">
        <f t="array" ref="V50">SUMPRODUCT(('面板-分位数'!$F$3:$F$178='面板-景气指数'!$J50)*('面板-分位数'!$E$3:$E$178)*('面板-分位数'!P$3:P$178))/SUMIFS('面板-分位数'!$E:$E,'面板-分位数'!$F:$F,'面板-景气指数'!$J50)</f>
        <v>0.73899999999999999</v>
      </c>
      <c r="W50" s="288">
        <f t="array" ref="W50">SUMPRODUCT(('面板-分位数'!$F$3:$F$178='面板-景气指数'!$J50)*('面板-分位数'!$E$3:$E$178)*('面板-分位数'!Q$3:Q$178))/SUMIFS('面板-分位数'!$E:$E,'面板-分位数'!$F:$F,'面板-景气指数'!$J50)</f>
        <v>0.69499999999999995</v>
      </c>
      <c r="X50" s="288">
        <f t="array" ref="X50">SUMPRODUCT(('面板-分位数'!$F$3:$F$178='面板-景气指数'!$J50)*('面板-分位数'!$E$3:$E$178)*('面板-分位数'!R$3:R$178))/SUMIFS('面板-分位数'!$E:$E,'面板-分位数'!$F:$F,'面板-景气指数'!$J50)</f>
        <v>0.72399999999999998</v>
      </c>
      <c r="Y50" s="288">
        <f t="array" ref="Y50">SUMPRODUCT(('面板-分位数'!$F$3:$F$178='面板-景气指数'!$J50)*('面板-分位数'!$E$3:$E$178)*('面板-分位数'!S$3:S$178))/SUMIFS('面板-分位数'!$E:$E,'面板-分位数'!$F:$F,'面板-景气指数'!$J50)</f>
        <v>0.85499999999999998</v>
      </c>
      <c r="Z50" s="288">
        <f t="array" ref="Z50">SUMPRODUCT(('面板-分位数'!$F$3:$F$178='面板-景气指数'!$J50)*('面板-分位数'!$E$3:$E$178)*('面板-分位数'!T$3:T$178))/SUMIFS('面板-分位数'!$E:$E,'面板-分位数'!$F:$F,'面板-景气指数'!$J50)</f>
        <v>0.91300000000000003</v>
      </c>
      <c r="AA50" s="288">
        <f t="array" ref="AA50">SUMPRODUCT(('面板-分位数'!$F$3:$F$178='面板-景气指数'!$J50)*('面板-分位数'!$E$3:$E$178)*('面板-分位数'!U$3:U$178))/SUMIFS('面板-分位数'!$E:$E,'面板-分位数'!$F:$F,'面板-景气指数'!$J50)</f>
        <v>0.84</v>
      </c>
      <c r="AB50" s="288">
        <f t="array" ref="AB50">SUMPRODUCT(('面板-分位数'!$F$3:$F$178='面板-景气指数'!$J50)*('面板-分位数'!$E$3:$E$178)*('面板-分位数'!V$3:V$178))/SUMIFS('面板-分位数'!$E:$E,'面板-分位数'!$F:$F,'面板-景气指数'!$J50)</f>
        <v>0.86899999999999999</v>
      </c>
      <c r="AC50" s="288">
        <f t="array" ref="AC50">SUMPRODUCT(('面板-分位数'!$F$3:$F$178='面板-景气指数'!$J50)*('面板-分位数'!$E$3:$E$178)*('面板-分位数'!W$3:W$178))/SUMIFS('面板-分位数'!$E:$E,'面板-分位数'!$F:$F,'面板-景气指数'!$J50)</f>
        <v>0.88400000000000001</v>
      </c>
      <c r="AD50" s="288">
        <f t="array" ref="AD50">SUMPRODUCT(('面板-分位数'!$F$3:$F$178='面板-景气指数'!$J50)*('面板-分位数'!$E$3:$E$178)*('面板-分位数'!X$3:X$178))/SUMIFS('面板-分位数'!$E:$E,'面板-分位数'!$F:$F,'面板-景气指数'!$J50)</f>
        <v>0.89800000000000002</v>
      </c>
      <c r="AE50" s="288">
        <f t="array" ref="AE50">SUMPRODUCT(('面板-分位数'!$F$3:$F$178='面板-景气指数'!$J50)*('面板-分位数'!$E$3:$E$178)*('面板-分位数'!Y$3:Y$178))/SUMIFS('面板-分位数'!$E:$E,'面板-分位数'!$F:$F,'面板-景气指数'!$J50)</f>
        <v>0.92700000000000005</v>
      </c>
      <c r="AF50" s="288">
        <f t="array" ref="AF50">SUMPRODUCT(('面板-分位数'!$F$3:$F$178='面板-景气指数'!$J50)*('面板-分位数'!$E$3:$E$178)*('面板-分位数'!Z$3:Z$178))/SUMIFS('面板-分位数'!$E:$E,'面板-分位数'!$F:$F,'面板-景气指数'!$J50)</f>
        <v>0.98499999999999999</v>
      </c>
      <c r="AG50" s="288">
        <f t="array" ref="AG50">SUMPRODUCT(('面板-分位数'!$F$3:$F$178='面板-景气指数'!$J50)*('面板-分位数'!$E$3:$E$178)*('面板-分位数'!AA$3:AA$178))/SUMIFS('面板-分位数'!$E:$E,'面板-分位数'!$F:$F,'面板-景气指数'!$J50)</f>
        <v>1</v>
      </c>
      <c r="AH50" s="288">
        <f t="array" ref="AH50">SUMPRODUCT(('面板-分位数'!$F$3:$F$178='面板-景气指数'!$J50)*('面板-分位数'!$E$3:$E$178)*('面板-分位数'!AB$3:AB$178))/SUMIFS('面板-分位数'!$E:$E,'面板-分位数'!$F:$F,'面板-景气指数'!$J50)</f>
        <v>0.82599999999999996</v>
      </c>
      <c r="AI50" s="288">
        <f t="array" ref="AI50">SUMPRODUCT(('面板-分位数'!$F$3:$F$178='面板-景气指数'!$J50)*('面板-分位数'!$E$3:$E$178)*('面板-分位数'!AC$3:AC$178))/SUMIFS('面板-分位数'!$E:$E,'面板-分位数'!$F:$F,'面板-景气指数'!$J50)</f>
        <v>0.57899999999999996</v>
      </c>
      <c r="AJ50" s="288">
        <f t="array" ref="AJ50">SUMPRODUCT(('面板-分位数'!$F$3:$F$178='面板-景气指数'!$J50)*('面板-分位数'!$E$3:$E$178)*('面板-分位数'!AD$3:AD$178))/SUMIFS('面板-分位数'!$E:$E,'面板-分位数'!$F:$F,'面板-景气指数'!$J50)</f>
        <v>0.68100000000000005</v>
      </c>
      <c r="AK50" s="288">
        <f t="array" ref="AK50">SUMPRODUCT(('面板-分位数'!$F$3:$F$178='面板-景气指数'!$J50)*('面板-分位数'!$E$3:$E$178)*('面板-分位数'!AE$3:AE$178))/SUMIFS('面板-分位数'!$E:$E,'面板-分位数'!$F:$F,'面板-景气指数'!$J50)</f>
        <v>0.56499999999999995</v>
      </c>
      <c r="AL50" s="288">
        <f t="array" ref="AL50">SUMPRODUCT(('面板-分位数'!$F$3:$F$178='面板-景气指数'!$J50)*('面板-分位数'!$E$3:$E$178)*('面板-分位数'!AF$3:AF$178))/SUMIFS('面板-分位数'!$E:$E,'面板-分位数'!$F:$F,'面板-景气指数'!$J50)</f>
        <v>0.376</v>
      </c>
      <c r="AM50" s="288">
        <f t="array" ref="AM50">SUMPRODUCT(('面板-分位数'!$F$3:$F$178='面板-景气指数'!$J50)*('面板-分位数'!$E$3:$E$178)*('面板-分位数'!AG$3:AG$178))/SUMIFS('面板-分位数'!$E:$E,'面板-分位数'!$F:$F,'面板-景气指数'!$J50)</f>
        <v>0.246</v>
      </c>
      <c r="AN50" s="288">
        <f t="array" ref="AN50">SUMPRODUCT(('面板-分位数'!$F$3:$F$178='面板-景气指数'!$J50)*('面板-分位数'!$E$3:$E$178)*('面板-分位数'!AH$3:AH$178))/SUMIFS('面板-分位数'!$E:$E,'面板-分位数'!$F:$F,'面板-景气指数'!$J50)</f>
        <v>0.17299999999999999</v>
      </c>
      <c r="AO50" s="288">
        <f t="array" ref="AO50">SUMPRODUCT(('面板-分位数'!$F$3:$F$178='面板-景气指数'!$J50)*('面板-分位数'!$E$3:$E$178)*('面板-分位数'!AI$3:AI$178))/SUMIFS('面板-分位数'!$E:$E,'面板-分位数'!$F:$F,'面板-景气指数'!$J50)</f>
        <v>8.5999999999999993E-2</v>
      </c>
      <c r="AP50" s="288">
        <f t="array" ref="AP50">SUMPRODUCT(('面板-分位数'!$F$3:$F$178='面板-景气指数'!$J50)*('面板-分位数'!$E$3:$E$178)*('面板-分位数'!AJ$3:AJ$178))/SUMIFS('面板-分位数'!$E:$E,'面板-分位数'!$F:$F,'面板-景气指数'!$J50)</f>
        <v>0.115</v>
      </c>
      <c r="AQ50" s="288">
        <f t="array" ref="AQ50">SUMPRODUCT(('面板-分位数'!$F$3:$F$178='面板-景气指数'!$J50)*('面板-分位数'!$E$3:$E$178)*('面板-分位数'!AK$3:AK$178))/SUMIFS('面板-分位数'!$E:$E,'面板-分位数'!$F:$F,'面板-景气指数'!$J50)</f>
        <v>4.2999999999999997E-2</v>
      </c>
      <c r="AR50" s="288">
        <f t="array" ref="AR50">SUMPRODUCT(('面板-分位数'!$F$3:$F$178='面板-景气指数'!$J50)*('面板-分位数'!$E$3:$E$178)*('面板-分位数'!AL$3:AL$178))/SUMIFS('面板-分位数'!$E:$E,'面板-分位数'!$F:$F,'面板-景气指数'!$J50)</f>
        <v>1.4E-2</v>
      </c>
      <c r="AS50" s="288">
        <f t="array" ref="AS50">SUMPRODUCT(('面板-分位数'!$F$3:$F$178='面板-景气指数'!$J50)*('面板-分位数'!$E$3:$E$178)*('面板-分位数'!AM$3:AM$178))/SUMIFS('面板-分位数'!$E:$E,'面板-分位数'!$F:$F,'面板-景气指数'!$J50)</f>
        <v>0</v>
      </c>
      <c r="AT50" s="288">
        <f t="array" ref="AT50">SUMPRODUCT(('面板-分位数'!$F$3:$F$178='面板-景气指数'!$J50)*('面板-分位数'!$E$3:$E$178)*('面板-分位数'!AN$3:AN$178))/SUMIFS('面板-分位数'!$E:$E,'面板-分位数'!$F:$F,'面板-景气指数'!$J50)</f>
        <v>7.1999999999999995E-2</v>
      </c>
      <c r="AU50" s="288">
        <f t="array" ref="AU50">SUMPRODUCT(('面板-分位数'!$F$3:$F$178='面板-景气指数'!$J50)*('面板-分位数'!$E$3:$E$178)*('面板-分位数'!AO$3:AO$178))/SUMIFS('面板-分位数'!$E:$E,'面板-分位数'!$F:$F,'面板-景气指数'!$J50)</f>
        <v>0.10100000000000001</v>
      </c>
      <c r="AV50" s="288">
        <f t="array" ref="AV50">SUMPRODUCT(('面板-分位数'!$F$3:$F$178='面板-景气指数'!$J50)*('面板-分位数'!$E$3:$E$178)*('面板-分位数'!AP$3:AP$178))/SUMIFS('面板-分位数'!$E:$E,'面板-分位数'!$F:$F,'面板-景气指数'!$J50)</f>
        <v>2.8000000000000001E-2</v>
      </c>
      <c r="AW50" s="288">
        <f t="array" ref="AW50">SUMPRODUCT(('面板-分位数'!$F$3:$F$178='面板-景气指数'!$J50)*('面板-分位数'!$E$3:$E$178)*('面板-分位数'!AQ$3:AQ$178))/SUMIFS('面板-分位数'!$E:$E,'面板-分位数'!$F:$F,'面板-景气指数'!$J50)</f>
        <v>5.7000000000000002E-2</v>
      </c>
      <c r="AX50" s="288">
        <f t="array" ref="AX50">SUMPRODUCT(('面板-分位数'!$F$3:$F$178='面板-景气指数'!$J50)*('面板-分位数'!$E$3:$E$178)*('面板-分位数'!AR$3:AR$178))/SUMIFS('面板-分位数'!$E:$E,'面板-分位数'!$F:$F,'面板-景气指数'!$J50)</f>
        <v>0.14399999999999999</v>
      </c>
      <c r="AY50" s="288">
        <f t="array" ref="AY50">SUMPRODUCT(('面板-分位数'!$F$3:$F$178='面板-景气指数'!$J50)*('面板-分位数'!$E$3:$E$178)*('面板-分位数'!AS$3:AS$178))/SUMIFS('面板-分位数'!$E:$E,'面板-分位数'!$F:$F,'面板-景气指数'!$J50)</f>
        <v>0.159</v>
      </c>
      <c r="AZ50" s="288">
        <f t="array" ref="AZ50">SUMPRODUCT(('面板-分位数'!$F$3:$F$178='面板-景气指数'!$J50)*('面板-分位数'!$E$3:$E$178)*('面板-分位数'!AT$3:AT$178))/SUMIFS('面板-分位数'!$E:$E,'面板-分位数'!$F:$F,'面板-景气指数'!$J50)</f>
        <v>0.27500000000000002</v>
      </c>
      <c r="BA50" s="288">
        <f t="array" ref="BA50">SUMPRODUCT(('面板-分位数'!$F$3:$F$178='面板-景气指数'!$J50)*('面板-分位数'!$E$3:$E$178)*('面板-分位数'!AU$3:AU$178))/SUMIFS('面板-分位数'!$E:$E,'面板-分位数'!$F:$F,'面板-景气指数'!$J50)</f>
        <v>0.28899999999999998</v>
      </c>
      <c r="BB50" s="288">
        <f t="array" ref="BB50">SUMPRODUCT(('面板-分位数'!$F$3:$F$178='面板-景气指数'!$J50)*('面板-分位数'!$E$3:$E$178)*('面板-分位数'!AV$3:AV$178))/SUMIFS('面板-分位数'!$E:$E,'面板-分位数'!$F:$F,'面板-景气指数'!$J50)</f>
        <v>0.20200000000000001</v>
      </c>
      <c r="BC50" s="288">
        <f t="array" ref="BC50">SUMPRODUCT(('面板-分位数'!$F$3:$F$178='面板-景气指数'!$J50)*('面板-分位数'!$E$3:$E$178)*('面板-分位数'!AW$3:AW$178))/SUMIFS('面板-分位数'!$E:$E,'面板-分位数'!$F:$F,'面板-景气指数'!$J50)</f>
        <v>0.318</v>
      </c>
      <c r="BD50" s="288">
        <f t="array" ref="BD50">SUMPRODUCT(('面板-分位数'!$F$3:$F$178='面板-景气指数'!$J50)*('面板-分位数'!$E$3:$E$178)*('面板-分位数'!AX$3:AX$178))/SUMIFS('面板-分位数'!$E:$E,'面板-分位数'!$F:$F,'面板-景气指数'!$J50)</f>
        <v>0.46300000000000002</v>
      </c>
      <c r="BE50" s="288">
        <f t="array" ref="BE50">SUMPRODUCT(('面板-分位数'!$F$3:$F$178='面板-景气指数'!$J50)*('面板-分位数'!$E$3:$E$178)*('面板-分位数'!AY$3:AY$178))/SUMIFS('面板-分位数'!$E:$E,'面板-分位数'!$F:$F,'面板-景气指数'!$J50)</f>
        <v>0.71</v>
      </c>
      <c r="BF50" s="288">
        <f t="array" ref="BF50">SUMPRODUCT(('面板-分位数'!$F$3:$F$178='面板-景气指数'!$J50)*('面板-分位数'!$E$3:$E$178)*('面板-分位数'!AZ$3:AZ$178))/SUMIFS('面板-分位数'!$E:$E,'面板-分位数'!$F:$F,'面板-景气指数'!$J50)</f>
        <v>0.753</v>
      </c>
      <c r="BG50" s="288">
        <f t="array" ref="BG50">SUMPRODUCT(('面板-分位数'!$F$3:$F$178='面板-景气指数'!$J50)*('面板-分位数'!$E$3:$E$178)*('面板-分位数'!BA$3:BA$178))/SUMIFS('面板-分位数'!$E:$E,'面板-分位数'!$F:$F,'面板-景气指数'!$J50)</f>
        <v>0.39100000000000001</v>
      </c>
      <c r="BH50" s="288">
        <f t="array" ref="BH50">SUMPRODUCT(('面板-分位数'!$F$3:$F$178='面板-景气指数'!$J50)*('面板-分位数'!$E$3:$E$178)*('面板-分位数'!BB$3:BB$178))/SUMIFS('面板-分位数'!$E:$E,'面板-分位数'!$F:$F,'面板-景气指数'!$J50)</f>
        <v>0.40500000000000003</v>
      </c>
      <c r="BI50" s="288">
        <f t="array" ref="BI50">SUMPRODUCT(('面板-分位数'!$F$3:$F$178='面板-景气指数'!$J50)*('面板-分位数'!$E$3:$E$178)*('面板-分位数'!BC$3:BC$178))/SUMIFS('面板-分位数'!$E:$E,'面板-分位数'!$F:$F,'面板-景气指数'!$J50)</f>
        <v>0.44900000000000001</v>
      </c>
      <c r="BJ50" s="288">
        <f t="array" ref="BJ50">SUMPRODUCT(('面板-分位数'!$F$3:$F$178='面板-景气指数'!$J50)*('面板-分位数'!$E$3:$E$178)*('面板-分位数'!BD$3:BD$178))/SUMIFS('面板-分位数'!$E:$E,'面板-分位数'!$F:$F,'面板-景气指数'!$J50)</f>
        <v>0.34699999999999998</v>
      </c>
      <c r="BK50" s="288">
        <f t="array" ref="BK50">SUMPRODUCT(('面板-分位数'!$F$3:$F$178='面板-景气指数'!$J50)*('面板-分位数'!$E$3:$E$178)*('面板-分位数'!BE$3:BE$178))/SUMIFS('面板-分位数'!$E:$E,'面板-分位数'!$F:$F,'面板-景气指数'!$J50)</f>
        <v>0.33300000000000002</v>
      </c>
      <c r="BL50" s="288">
        <f t="array" ref="BL50">SUMPRODUCT(('面板-分位数'!$F$3:$F$178='面板-景气指数'!$J50)*('面板-分位数'!$E$3:$E$178)*('面板-分位数'!BF$3:BF$178))/SUMIFS('面板-分位数'!$E:$E,'面板-分位数'!$F:$F,'面板-景气指数'!$J50)</f>
        <v>0.434</v>
      </c>
      <c r="BM50" s="288">
        <f t="array" ref="BM50">SUMPRODUCT(('面板-分位数'!$F$3:$F$178='面板-景气指数'!$J50)*('面板-分位数'!$E$3:$E$178)*('面板-分位数'!BG$3:BG$178))/SUMIFS('面板-分位数'!$E:$E,'面板-分位数'!$F:$F,'面板-景气指数'!$J50)</f>
        <v>0.65200000000000002</v>
      </c>
      <c r="BN50" s="288">
        <f t="array" ref="BN50">SUMPRODUCT(('面板-分位数'!$F$3:$F$178='面板-景气指数'!$J50)*('面板-分位数'!$E$3:$E$178)*('面板-分位数'!BH$3:BH$178))/SUMIFS('面板-分位数'!$E:$E,'面板-分位数'!$F:$F,'面板-景气指数'!$J50)</f>
        <v>0.78200000000000003</v>
      </c>
      <c r="BO50" s="288">
        <f t="array" ref="BO50">SUMPRODUCT(('面板-分位数'!$F$3:$F$178='面板-景气指数'!$J50)*('面板-分位数'!$E$3:$E$178)*('面板-分位数'!BI$3:BI$178))/SUMIFS('面板-分位数'!$E:$E,'面板-分位数'!$F:$F,'面板-景气指数'!$J50)</f>
        <v>0.76800000000000002</v>
      </c>
      <c r="BP50" s="288">
        <f t="array" ref="BP50">SUMPRODUCT(('面板-分位数'!$F$3:$F$178='面板-景气指数'!$J50)*('面板-分位数'!$E$3:$E$178)*('面板-分位数'!BJ$3:BJ$178))/SUMIFS('面板-分位数'!$E:$E,'面板-分位数'!$F:$F,'面板-景气指数'!$J50)</f>
        <v>0.94199999999999995</v>
      </c>
      <c r="BQ50" s="288">
        <f t="array" ref="BQ50">SUMPRODUCT(('面板-分位数'!$F$3:$F$178='面板-景气指数'!$J50)*('面板-分位数'!$E$3:$E$178)*('面板-分位数'!BK$3:BK$178))/SUMIFS('面板-分位数'!$E:$E,'面板-分位数'!$F:$F,'面板-景气指数'!$J50)</f>
        <v>0.94199999999999995</v>
      </c>
      <c r="BR50" s="288">
        <f t="array" ref="BR50">SUMPRODUCT(('面板-分位数'!$F$3:$F$178='面板-景气指数'!$J50)*('面板-分位数'!$E$3:$E$178)*('面板-分位数'!BL$3:BL$178))/SUMIFS('面板-分位数'!$E:$E,'面板-分位数'!$F:$F,'面板-景气指数'!$J50)</f>
        <v>0.97099999999999997</v>
      </c>
      <c r="BS50" s="288">
        <f t="array" ref="BS50">SUMPRODUCT(('面板-分位数'!$F$3:$F$178='面板-景气指数'!$J50)*('面板-分位数'!$E$3:$E$178)*('面板-分位数'!BM$3:BM$178))/SUMIFS('面板-分位数'!$E:$E,'面板-分位数'!$F:$F,'面板-景气指数'!$J50)</f>
        <v>0.50700000000000001</v>
      </c>
      <c r="BT50" s="288">
        <f t="array" ref="BT50">SUMPRODUCT(('面板-分位数'!$F$3:$F$178='面板-景气指数'!$J50)*('面板-分位数'!$E$3:$E$178)*('面板-分位数'!BN$3:BN$178))/SUMIFS('面板-分位数'!$E:$E,'面板-分位数'!$F:$F,'面板-景气指数'!$J50)</f>
        <v>0.52100000000000002</v>
      </c>
      <c r="BU50" s="288">
        <f t="array" ref="BU50">SUMPRODUCT(('面板-分位数'!$F$3:$F$178='面板-景气指数'!$J50)*('面板-分位数'!$E$3:$E$178)*('面板-分位数'!BO$3:BO$178))/SUMIFS('面板-分位数'!$E:$E,'面板-分位数'!$F:$F,'面板-景气指数'!$J50)</f>
        <v>0.59399999999999997</v>
      </c>
      <c r="BV50" s="288">
        <f t="array" ref="BV50">SUMPRODUCT(('面板-分位数'!$F$3:$F$178='面板-景气指数'!$J50)*('面板-分位数'!$E$3:$E$178)*('面板-分位数'!BP$3:BP$178))/SUMIFS('面板-分位数'!$E:$E,'面板-分位数'!$F:$F,'面板-景气指数'!$J50)</f>
        <v>0.49199999999999999</v>
      </c>
      <c r="BW50" s="288">
        <f t="array" ref="BW50">SUMPRODUCT(('面板-分位数'!$F$3:$F$178='面板-景气指数'!$J50)*('面板-分位数'!$E$3:$E$178)*('面板-分位数'!BQ$3:BQ$178))/SUMIFS('面板-分位数'!$E:$E,'面板-分位数'!$F:$F,'面板-景气指数'!$J50)</f>
        <v>0.36199999999999999</v>
      </c>
      <c r="BX50" s="288">
        <f t="array" ref="BX50">SUMPRODUCT(('面板-分位数'!$F$3:$F$178='面板-景气指数'!$J50)*('面板-分位数'!$E$3:$E$178)*('面板-分位数'!BR$3:BR$178))/SUMIFS('面板-分位数'!$E:$E,'面板-分位数'!$F:$F,'面板-景气指数'!$J50)</f>
        <v>0.217</v>
      </c>
      <c r="BY50" s="288">
        <f t="array" ref="BY50">SUMPRODUCT(('面板-分位数'!$F$3:$F$178='面板-景气指数'!$J50)*('面板-分位数'!$E$3:$E$178)*('面板-分位数'!BS$3:BS$178))/SUMIFS('面板-分位数'!$E:$E,'面板-分位数'!$F:$F,'面板-景气指数'!$J50)</f>
        <v>0.23100000000000001</v>
      </c>
      <c r="BZ50" s="288">
        <f t="array" ref="BZ50">SUMPRODUCT(('面板-分位数'!$F$3:$F$178='面板-景气指数'!$J50)*('面板-分位数'!$E$3:$E$178)*('面板-分位数'!BT$3:BT$178))/SUMIFS('面板-分位数'!$E:$E,'面板-分位数'!$F:$F,'面板-景气指数'!$J50)</f>
        <v>0.26</v>
      </c>
      <c r="CA50" s="288">
        <f t="array" ref="CA50">SUMPRODUCT(('面板-分位数'!$F$3:$F$178='面板-景气指数'!$J50)*('面板-分位数'!$E$3:$E$178)*('面板-分位数'!BU$3:BU$178))/SUMIFS('面板-分位数'!$E:$E,'面板-分位数'!$F:$F,'面板-景气指数'!$J50)</f>
        <v>0.30399999999999999</v>
      </c>
      <c r="CB50" s="288">
        <f t="array" ref="CB50">SUMPRODUCT(('面板-分位数'!$F$3:$F$178='面板-景气指数'!$J50)*('面板-分位数'!$E$3:$E$178)*('面板-分位数'!BV$3:BV$178))/SUMIFS('面板-分位数'!$E:$E,'面板-分位数'!$F:$F,'面板-景气指数'!$J50)</f>
        <v>0.42</v>
      </c>
      <c r="CC50" s="288">
        <f t="array" ref="CC50">SUMPRODUCT(('面板-分位数'!$F$3:$F$178='面板-景气指数'!$J50)*('面板-分位数'!$E$3:$E$178)*('面板-分位数'!BW$3:BW$178))/SUMIFS('面板-分位数'!$E:$E,'面板-分位数'!$F:$F,'面板-景气指数'!$J50)</f>
        <v>0.188</v>
      </c>
      <c r="CD50" s="288">
        <f t="array" ref="CD50">SUMPRODUCT(('面板-分位数'!$F$3:$F$178='面板-景气指数'!$J50)*('面板-分位数'!$E$3:$E$178)*('面板-分位数'!BX$3:BX$178))/SUMIFS('面板-分位数'!$E:$E,'面板-分位数'!$F:$F,'面板-景气指数'!$J50)</f>
        <v>0.13</v>
      </c>
    </row>
    <row r="51" spans="10:82" x14ac:dyDescent="0.15">
      <c r="J51" s="292" t="s">
        <v>6</v>
      </c>
      <c r="K51" s="292"/>
      <c r="L51" s="287">
        <f t="shared" si="1"/>
        <v>-4.3999999999999932</v>
      </c>
      <c r="M51" s="288">
        <f t="array" ref="M51">SUMPRODUCT(('面板-分位数'!$F$3:$F$178='面板-景气指数'!$J51)*('面板-分位数'!$E$3:$E$178)*('面板-分位数'!G$3:G$178))/SUMIFS('面板-分位数'!$E:$E,'面板-分位数'!$F:$F,'面板-景气指数'!$J51)</f>
        <v>0.84</v>
      </c>
      <c r="N51" s="288">
        <f t="array" ref="N51">SUMPRODUCT(('面板-分位数'!$F$3:$F$178='面板-景气指数'!$J51)*('面板-分位数'!$E$3:$E$178)*('面板-分位数'!H$3:H$178))/SUMIFS('面板-分位数'!$E:$E,'面板-分位数'!$F:$F,'面板-景气指数'!$J51)</f>
        <v>0.85499999999999998</v>
      </c>
      <c r="O51" s="288">
        <f t="array" ref="O51">SUMPRODUCT(('面板-分位数'!$F$3:$F$178='面板-景气指数'!$J51)*('面板-分位数'!$E$3:$E$178)*('面板-分位数'!I$3:I$178))/SUMIFS('面板-分位数'!$E:$E,'面板-分位数'!$F:$F,'面板-景气指数'!$J51)</f>
        <v>0.8839999999999999</v>
      </c>
      <c r="P51" s="288">
        <f t="array" ref="P51">SUMPRODUCT(('面板-分位数'!$F$3:$F$178='面板-景气指数'!$J51)*('面板-分位数'!$E$3:$E$178)*('面板-分位数'!J$3:J$178))/SUMIFS('面板-分位数'!$E:$E,'面板-分位数'!$F:$F,'面板-景气指数'!$J51)</f>
        <v>0.94199999999999984</v>
      </c>
      <c r="Q51" s="288">
        <f t="array" ref="Q51">SUMPRODUCT(('面板-分位数'!$F$3:$F$178='面板-景气指数'!$J51)*('面板-分位数'!$E$3:$E$178)*('面板-分位数'!K$3:K$178))/SUMIFS('面板-分位数'!$E:$E,'面板-分位数'!$F:$F,'面板-景气指数'!$J51)</f>
        <v>0.95599999999999996</v>
      </c>
      <c r="R51" s="288">
        <f t="array" ref="R51">SUMPRODUCT(('面板-分位数'!$F$3:$F$178='面板-景气指数'!$J51)*('面板-分位数'!$E$3:$E$178)*('面板-分位数'!L$3:L$178))/SUMIFS('面板-分位数'!$E:$E,'面板-分位数'!$F:$F,'面板-景气指数'!$J51)</f>
        <v>0.92700000000000005</v>
      </c>
      <c r="S51" s="288">
        <f t="array" ref="S51">SUMPRODUCT(('面板-分位数'!$F$3:$F$178='面板-景气指数'!$J51)*('面板-分位数'!$E$3:$E$178)*('面板-分位数'!M$3:M$178))/SUMIFS('面板-分位数'!$E:$E,'面板-分位数'!$F:$F,'面板-景气指数'!$J51)</f>
        <v>0.97099999999999997</v>
      </c>
      <c r="T51" s="288">
        <f t="array" ref="T51">SUMPRODUCT(('面板-分位数'!$F$3:$F$178='面板-景气指数'!$J51)*('面板-分位数'!$E$3:$E$178)*('面板-分位数'!N$3:N$178))/SUMIFS('面板-分位数'!$E:$E,'面板-分位数'!$F:$F,'面板-景气指数'!$J51)</f>
        <v>1</v>
      </c>
      <c r="U51" s="288">
        <f t="array" ref="U51">SUMPRODUCT(('面板-分位数'!$F$3:$F$178='面板-景气指数'!$J51)*('面板-分位数'!$E$3:$E$178)*('面板-分位数'!O$3:O$178))/SUMIFS('面板-分位数'!$E:$E,'面板-分位数'!$F:$F,'面板-景气指数'!$J51)</f>
        <v>0.98499999999999999</v>
      </c>
      <c r="V51" s="288">
        <f t="array" ref="V51">SUMPRODUCT(('面板-分位数'!$F$3:$F$178='面板-景气指数'!$J51)*('面板-分位数'!$E$3:$E$178)*('面板-分位数'!P$3:P$178))/SUMIFS('面板-分位数'!$E:$E,'面板-分位数'!$F:$F,'面板-景气指数'!$J51)</f>
        <v>0.91300000000000003</v>
      </c>
      <c r="W51" s="288">
        <f t="array" ref="W51">SUMPRODUCT(('面板-分位数'!$F$3:$F$178='面板-景气指数'!$J51)*('面板-分位数'!$E$3:$E$178)*('面板-分位数'!Q$3:Q$178))/SUMIFS('面板-分位数'!$E:$E,'面板-分位数'!$F:$F,'面板-景气指数'!$J51)</f>
        <v>0.89800000000000002</v>
      </c>
      <c r="X51" s="288">
        <f t="array" ref="X51">SUMPRODUCT(('面板-分位数'!$F$3:$F$178='面板-景气指数'!$J51)*('面板-分位数'!$E$3:$E$178)*('面板-分位数'!R$3:R$178))/SUMIFS('面板-分位数'!$E:$E,'面板-分位数'!$F:$F,'面板-景气指数'!$J51)</f>
        <v>0.86899999999999988</v>
      </c>
      <c r="Y51" s="288">
        <f t="array" ref="Y51">SUMPRODUCT(('面板-分位数'!$F$3:$F$178='面板-景气指数'!$J51)*('面板-分位数'!$E$3:$E$178)*('面板-分位数'!S$3:S$178))/SUMIFS('面板-分位数'!$E:$E,'面板-分位数'!$F:$F,'面板-景气指数'!$J51)</f>
        <v>0.82599999999999996</v>
      </c>
      <c r="Z51" s="288">
        <f t="array" ref="Z51">SUMPRODUCT(('面板-分位数'!$F$3:$F$178='面板-景气指数'!$J51)*('面板-分位数'!$E$3:$E$178)*('面板-分位数'!T$3:T$178))/SUMIFS('面板-分位数'!$E:$E,'面板-分位数'!$F:$F,'面板-景气指数'!$J51)</f>
        <v>0.81099999999999994</v>
      </c>
      <c r="AA51" s="288">
        <f t="array" ref="AA51">SUMPRODUCT(('面板-分位数'!$F$3:$F$178='面板-景气指数'!$J51)*('面板-分位数'!$E$3:$E$178)*('面板-分位数'!U$3:U$178))/SUMIFS('面板-分位数'!$E:$E,'面板-分位数'!$F:$F,'面板-景气指数'!$J51)</f>
        <v>0.79700000000000004</v>
      </c>
      <c r="AB51" s="288">
        <f t="array" ref="AB51">SUMPRODUCT(('面板-分位数'!$F$3:$F$178='面板-景气指数'!$J51)*('面板-分位数'!$E$3:$E$178)*('面板-分位数'!V$3:V$178))/SUMIFS('面板-分位数'!$E:$E,'面板-分位数'!$F:$F,'面板-景气指数'!$J51)</f>
        <v>0.73899999999999999</v>
      </c>
      <c r="AC51" s="288">
        <f t="array" ref="AC51">SUMPRODUCT(('面板-分位数'!$F$3:$F$178='面板-景气指数'!$J51)*('面板-分位数'!$E$3:$E$178)*('面板-分位数'!W$3:W$178))/SUMIFS('面板-分位数'!$E:$E,'面板-分位数'!$F:$F,'面板-景气指数'!$J51)</f>
        <v>0.72399999999999998</v>
      </c>
      <c r="AD51" s="288">
        <f t="array" ref="AD51">SUMPRODUCT(('面板-分位数'!$F$3:$F$178='面板-景气指数'!$J51)*('面板-分位数'!$E$3:$E$178)*('面板-分位数'!X$3:X$178))/SUMIFS('面板-分位数'!$E:$E,'面板-分位数'!$F:$F,'面板-景气指数'!$J51)</f>
        <v>0.76800000000000002</v>
      </c>
      <c r="AE51" s="288">
        <f t="array" ref="AE51">SUMPRODUCT(('面板-分位数'!$F$3:$F$178='面板-景气指数'!$J51)*('面板-分位数'!$E$3:$E$178)*('面板-分位数'!Y$3:Y$178))/SUMIFS('面板-分位数'!$E:$E,'面板-分位数'!$F:$F,'面板-景气指数'!$J51)</f>
        <v>0.78200000000000003</v>
      </c>
      <c r="AF51" s="288">
        <f t="array" ref="AF51">SUMPRODUCT(('面板-分位数'!$F$3:$F$178='面板-景气指数'!$J51)*('面板-分位数'!$E$3:$E$178)*('面板-分位数'!Z$3:Z$178))/SUMIFS('面板-分位数'!$E:$E,'面板-分位数'!$F:$F,'面板-景气指数'!$J51)</f>
        <v>0.753</v>
      </c>
      <c r="AG51" s="288">
        <f t="array" ref="AG51">SUMPRODUCT(('面板-分位数'!$F$3:$F$178='面板-景气指数'!$J51)*('面板-分位数'!$E$3:$E$178)*('面板-分位数'!AA$3:AA$178))/SUMIFS('面板-分位数'!$E:$E,'面板-分位数'!$F:$F,'面板-景气指数'!$J51)</f>
        <v>0.69499999999999995</v>
      </c>
      <c r="AH51" s="288">
        <f t="array" ref="AH51">SUMPRODUCT(('面板-分位数'!$F$3:$F$178='面板-景气指数'!$J51)*('面板-分位数'!$E$3:$E$178)*('面板-分位数'!AB$3:AB$178))/SUMIFS('面板-分位数'!$E:$E,'面板-分位数'!$F:$F,'面板-景气指数'!$J51)</f>
        <v>0.65200000000000002</v>
      </c>
      <c r="AI51" s="288">
        <f t="array" ref="AI51">SUMPRODUCT(('面板-分位数'!$F$3:$F$178='面板-景气指数'!$J51)*('面板-分位数'!$E$3:$E$178)*('面板-分位数'!AC$3:AC$178))/SUMIFS('面板-分位数'!$E:$E,'面板-分位数'!$F:$F,'面板-景气指数'!$J51)</f>
        <v>0.63700000000000001</v>
      </c>
      <c r="AJ51" s="288">
        <f t="array" ref="AJ51">SUMPRODUCT(('面板-分位数'!$F$3:$F$178='面板-景气指数'!$J51)*('面板-分位数'!$E$3:$E$178)*('面板-分位数'!AD$3:AD$178))/SUMIFS('面板-分位数'!$E:$E,'面板-分位数'!$F:$F,'面板-景气指数'!$J51)</f>
        <v>0.59399999999999997</v>
      </c>
      <c r="AK51" s="288">
        <f t="array" ref="AK51">SUMPRODUCT(('面板-分位数'!$F$3:$F$178='面板-景气指数'!$J51)*('面板-分位数'!$E$3:$E$178)*('面板-分位数'!AE$3:AE$178))/SUMIFS('面板-分位数'!$E:$E,'面板-分位数'!$F:$F,'面板-景气指数'!$J51)</f>
        <v>0.47799999999999998</v>
      </c>
      <c r="AL51" s="288">
        <f t="array" ref="AL51">SUMPRODUCT(('面板-分位数'!$F$3:$F$178='面板-景气指数'!$J51)*('面板-分位数'!$E$3:$E$178)*('面板-分位数'!AF$3:AF$178))/SUMIFS('面板-分位数'!$E:$E,'面板-分位数'!$F:$F,'面板-景气指数'!$J51)</f>
        <v>0.52100000000000002</v>
      </c>
      <c r="AM51" s="288">
        <f t="array" ref="AM51">SUMPRODUCT(('面板-分位数'!$F$3:$F$178='面板-景气指数'!$J51)*('面板-分位数'!$E$3:$E$178)*('面板-分位数'!AG$3:AG$178))/SUMIFS('面板-分位数'!$E:$E,'面板-分位数'!$F:$F,'面板-景气指数'!$J51)</f>
        <v>0.28899999999999998</v>
      </c>
      <c r="AN51" s="288">
        <f t="array" ref="AN51">SUMPRODUCT(('面板-分位数'!$F$3:$F$178='面板-景气指数'!$J51)*('面板-分位数'!$E$3:$E$178)*('面板-分位数'!AH$3:AH$178))/SUMIFS('面板-分位数'!$E:$E,'面板-分位数'!$F:$F,'面板-景气指数'!$J51)</f>
        <v>0.188</v>
      </c>
      <c r="AO51" s="288">
        <f t="array" ref="AO51">SUMPRODUCT(('面板-分位数'!$F$3:$F$178='面板-景气指数'!$J51)*('面板-分位数'!$E$3:$E$178)*('面板-分位数'!AI$3:AI$178))/SUMIFS('面板-分位数'!$E:$E,'面板-分位数'!$F:$F,'面板-景气指数'!$J51)</f>
        <v>5.7000000000000002E-2</v>
      </c>
      <c r="AP51" s="288">
        <f t="array" ref="AP51">SUMPRODUCT(('面板-分位数'!$F$3:$F$178='面板-景气指数'!$J51)*('面板-分位数'!$E$3:$E$178)*('面板-分位数'!AJ$3:AJ$178))/SUMIFS('面板-分位数'!$E:$E,'面板-分位数'!$F:$F,'面板-景气指数'!$J51)</f>
        <v>1.3999999999999999E-2</v>
      </c>
      <c r="AQ51" s="288">
        <f t="array" ref="AQ51">SUMPRODUCT(('面板-分位数'!$F$3:$F$178='面板-景气指数'!$J51)*('面板-分位数'!$E$3:$E$178)*('面板-分位数'!AK$3:AK$178))/SUMIFS('面板-分位数'!$E:$E,'面板-分位数'!$F:$F,'面板-景气指数'!$J51)</f>
        <v>4.2999999999999997E-2</v>
      </c>
      <c r="AR51" s="288">
        <f t="array" ref="AR51">SUMPRODUCT(('面板-分位数'!$F$3:$F$178='面板-景气指数'!$J51)*('面板-分位数'!$E$3:$E$178)*('面板-分位数'!AL$3:AL$178))/SUMIFS('面板-分位数'!$E:$E,'面板-分位数'!$F:$F,'面板-景气指数'!$J51)</f>
        <v>8.5999999999999993E-2</v>
      </c>
      <c r="AS51" s="288">
        <f t="array" ref="AS51">SUMPRODUCT(('面板-分位数'!$F$3:$F$178='面板-景气指数'!$J51)*('面板-分位数'!$E$3:$E$178)*('面板-分位数'!AM$3:AM$178))/SUMIFS('面板-分位数'!$E:$E,'面板-分位数'!$F:$F,'面板-景气指数'!$J51)</f>
        <v>0.13</v>
      </c>
      <c r="AT51" s="288">
        <f t="array" ref="AT51">SUMPRODUCT(('面板-分位数'!$F$3:$F$178='面板-景气指数'!$J51)*('面板-分位数'!$E$3:$E$178)*('面板-分位数'!AN$3:AN$178))/SUMIFS('面板-分位数'!$E:$E,'面板-分位数'!$F:$F,'面板-景气指数'!$J51)</f>
        <v>0.159</v>
      </c>
      <c r="AU51" s="288">
        <f t="array" ref="AU51">SUMPRODUCT(('面板-分位数'!$F$3:$F$178='面板-景气指数'!$J51)*('面板-分位数'!$E$3:$E$178)*('面板-分位数'!AO$3:AO$178))/SUMIFS('面板-分位数'!$E:$E,'面板-分位数'!$F:$F,'面板-景气指数'!$J51)</f>
        <v>0.17299999999999999</v>
      </c>
      <c r="AV51" s="288">
        <f t="array" ref="AV51">SUMPRODUCT(('面板-分位数'!$F$3:$F$178='面板-景气指数'!$J51)*('面板-分位数'!$E$3:$E$178)*('面板-分位数'!AP$3:AP$178))/SUMIFS('面板-分位数'!$E:$E,'面板-分位数'!$F:$F,'面板-景气指数'!$J51)</f>
        <v>0.217</v>
      </c>
      <c r="AW51" s="288">
        <f t="array" ref="AW51">SUMPRODUCT(('面板-分位数'!$F$3:$F$178='面板-景气指数'!$J51)*('面板-分位数'!$E$3:$E$178)*('面板-分位数'!AQ$3:AQ$178))/SUMIFS('面板-分位数'!$E:$E,'面板-分位数'!$F:$F,'面板-景气指数'!$J51)</f>
        <v>0.30399999999999999</v>
      </c>
      <c r="AX51" s="288">
        <f t="array" ref="AX51">SUMPRODUCT(('面板-分位数'!$F$3:$F$178='面板-景气指数'!$J51)*('面板-分位数'!$E$3:$E$178)*('面板-分位数'!AR$3:AR$178))/SUMIFS('面板-分位数'!$E:$E,'面板-分位数'!$F:$F,'面板-景气指数'!$J51)</f>
        <v>0.318</v>
      </c>
      <c r="AY51" s="288">
        <f t="array" ref="AY51">SUMPRODUCT(('面板-分位数'!$F$3:$F$178='面板-景气指数'!$J51)*('面板-分位数'!$E$3:$E$178)*('面板-分位数'!AS$3:AS$178))/SUMIFS('面板-分位数'!$E:$E,'面板-分位数'!$F:$F,'面板-景气指数'!$J51)</f>
        <v>0.27500000000000002</v>
      </c>
      <c r="AZ51" s="288">
        <f t="array" ref="AZ51">SUMPRODUCT(('面板-分位数'!$F$3:$F$178='面板-景气指数'!$J51)*('面板-分位数'!$E$3:$E$178)*('面板-分位数'!AT$3:AT$178))/SUMIFS('面板-分位数'!$E:$E,'面板-分位数'!$F:$F,'面板-景气指数'!$J51)</f>
        <v>0.55000000000000004</v>
      </c>
      <c r="BA51" s="288">
        <f t="array" ref="BA51">SUMPRODUCT(('面板-分位数'!$F$3:$F$178='面板-景气指数'!$J51)*('面板-分位数'!$E$3:$E$178)*('面板-分位数'!AU$3:AU$178))/SUMIFS('面板-分位数'!$E:$E,'面板-分位数'!$F:$F,'面板-景气指数'!$J51)</f>
        <v>0.40500000000000003</v>
      </c>
      <c r="BB51" s="288">
        <f t="array" ref="BB51">SUMPRODUCT(('面板-分位数'!$F$3:$F$178='面板-景气指数'!$J51)*('面板-分位数'!$E$3:$E$178)*('面板-分位数'!AV$3:AV$178))/SUMIFS('面板-分位数'!$E:$E,'面板-分位数'!$F:$F,'面板-景气指数'!$J51)</f>
        <v>0.10099999999999999</v>
      </c>
      <c r="BC51" s="288">
        <f t="array" ref="BC51">SUMPRODUCT(('面板-分位数'!$F$3:$F$178='面板-景气指数'!$J51)*('面板-分位数'!$E$3:$E$178)*('面板-分位数'!AW$3:AW$178))/SUMIFS('面板-分位数'!$E:$E,'面板-分位数'!$F:$F,'面板-景气指数'!$J51)</f>
        <v>0.11499999999999999</v>
      </c>
      <c r="BD51" s="288">
        <f t="array" ref="BD51">SUMPRODUCT(('面板-分位数'!$F$3:$F$178='面板-景气指数'!$J51)*('面板-分位数'!$E$3:$E$178)*('面板-分位数'!AX$3:AX$178))/SUMIFS('面板-分位数'!$E:$E,'面板-分位数'!$F:$F,'面板-景气指数'!$J51)</f>
        <v>0.23100000000000001</v>
      </c>
      <c r="BE51" s="288">
        <f t="array" ref="BE51">SUMPRODUCT(('面板-分位数'!$F$3:$F$178='面板-景气指数'!$J51)*('面板-分位数'!$E$3:$E$178)*('面板-分位数'!AY$3:AY$178))/SUMIFS('面板-分位数'!$E:$E,'面板-分位数'!$F:$F,'面板-景气指数'!$J51)</f>
        <v>0.26</v>
      </c>
      <c r="BF51" s="288">
        <f t="array" ref="BF51">SUMPRODUCT(('面板-分位数'!$F$3:$F$178='面板-景气指数'!$J51)*('面板-分位数'!$E$3:$E$178)*('面板-分位数'!AZ$3:AZ$178))/SUMIFS('面板-分位数'!$E:$E,'面板-分位数'!$F:$F,'面板-景气指数'!$J51)</f>
        <v>0.33300000000000002</v>
      </c>
      <c r="BG51" s="288">
        <f t="array" ref="BG51">SUMPRODUCT(('面板-分位数'!$F$3:$F$178='面板-景气指数'!$J51)*('面板-分位数'!$E$3:$E$178)*('面板-分位数'!BA$3:BA$178))/SUMIFS('面板-分位数'!$E:$E,'面板-分位数'!$F:$F,'面板-景气指数'!$J51)</f>
        <v>0.376</v>
      </c>
      <c r="BH51" s="288">
        <f t="array" ref="BH51">SUMPRODUCT(('面板-分位数'!$F$3:$F$178='面板-景气指数'!$J51)*('面板-分位数'!$E$3:$E$178)*('面板-分位数'!BB$3:BB$178))/SUMIFS('面板-分位数'!$E:$E,'面板-分位数'!$F:$F,'面板-景气指数'!$J51)</f>
        <v>0.36199999999999999</v>
      </c>
      <c r="BI51" s="288">
        <f t="array" ref="BI51">SUMPRODUCT(('面板-分位数'!$F$3:$F$178='面板-景气指数'!$J51)*('面板-分位数'!$E$3:$E$178)*('面板-分位数'!BC$3:BC$178))/SUMIFS('面板-分位数'!$E:$E,'面板-分位数'!$F:$F,'面板-景气指数'!$J51)</f>
        <v>0.39100000000000001</v>
      </c>
      <c r="BJ51" s="288">
        <f t="array" ref="BJ51">SUMPRODUCT(('面板-分位数'!$F$3:$F$178='面板-景气指数'!$J51)*('面板-分位数'!$E$3:$E$178)*('面板-分位数'!BD$3:BD$178))/SUMIFS('面板-分位数'!$E:$E,'面板-分位数'!$F:$F,'面板-景气指数'!$J51)</f>
        <v>0.42</v>
      </c>
      <c r="BK51" s="288">
        <f t="array" ref="BK51">SUMPRODUCT(('面板-分位数'!$F$3:$F$178='面板-景气指数'!$J51)*('面板-分位数'!$E$3:$E$178)*('面板-分位数'!BE$3:BE$178))/SUMIFS('面板-分位数'!$E:$E,'面板-分位数'!$F:$F,'面板-景气指数'!$J51)</f>
        <v>0.434</v>
      </c>
      <c r="BL51" s="288">
        <f t="array" ref="BL51">SUMPRODUCT(('面板-分位数'!$F$3:$F$178='面板-景气指数'!$J51)*('面板-分位数'!$E$3:$E$178)*('面板-分位数'!BF$3:BF$178))/SUMIFS('面板-分位数'!$E:$E,'面板-分位数'!$F:$F,'面板-景气指数'!$J51)</f>
        <v>0.49199999999999994</v>
      </c>
      <c r="BM51" s="288">
        <f t="array" ref="BM51">SUMPRODUCT(('面板-分位数'!$F$3:$F$178='面板-景气指数'!$J51)*('面板-分位数'!$E$3:$E$178)*('面板-分位数'!BG$3:BG$178))/SUMIFS('面板-分位数'!$E:$E,'面板-分位数'!$F:$F,'面板-景气指数'!$J51)</f>
        <v>0.46299999999999997</v>
      </c>
      <c r="BN51" s="288">
        <f t="array" ref="BN51">SUMPRODUCT(('面板-分位数'!$F$3:$F$178='面板-景气指数'!$J51)*('面板-分位数'!$E$3:$E$178)*('面板-分位数'!BH$3:BH$178))/SUMIFS('面板-分位数'!$E:$E,'面板-分位数'!$F:$F,'面板-景气指数'!$J51)</f>
        <v>0.44900000000000001</v>
      </c>
      <c r="BO51" s="288">
        <f t="array" ref="BO51">SUMPRODUCT(('面板-分位数'!$F$3:$F$178='面板-景气指数'!$J51)*('面板-分位数'!$E$3:$E$178)*('面板-分位数'!BI$3:BI$178))/SUMIFS('面板-分位数'!$E:$E,'面板-分位数'!$F:$F,'面板-景气指数'!$J51)</f>
        <v>0.57899999999999996</v>
      </c>
      <c r="BP51" s="288">
        <f t="array" ref="BP51">SUMPRODUCT(('面板-分位数'!$F$3:$F$178='面板-景气指数'!$J51)*('面板-分位数'!$E$3:$E$178)*('面板-分位数'!BJ$3:BJ$178))/SUMIFS('面板-分位数'!$E:$E,'面板-分位数'!$F:$F,'面板-景气指数'!$J51)</f>
        <v>0.60799999999999998</v>
      </c>
      <c r="BQ51" s="288">
        <f t="array" ref="BQ51">SUMPRODUCT(('面板-分位数'!$F$3:$F$178='面板-景气指数'!$J51)*('面板-分位数'!$E$3:$E$178)*('面板-分位数'!BK$3:BK$178))/SUMIFS('面板-分位数'!$E:$E,'面板-分位数'!$F:$F,'面板-景气指数'!$J51)</f>
        <v>0.53600000000000003</v>
      </c>
      <c r="BR51" s="288">
        <f t="array" ref="BR51">SUMPRODUCT(('面板-分位数'!$F$3:$F$178='面板-景气指数'!$J51)*('面板-分位数'!$E$3:$E$178)*('面板-分位数'!BL$3:BL$178))/SUMIFS('面板-分位数'!$E:$E,'面板-分位数'!$F:$F,'面板-景气指数'!$J51)</f>
        <v>0.34699999999999998</v>
      </c>
      <c r="BS51" s="288">
        <f t="array" ref="BS51">SUMPRODUCT(('面板-分位数'!$F$3:$F$178='面板-景气指数'!$J51)*('面板-分位数'!$E$3:$E$178)*('面板-分位数'!BM$3:BM$178))/SUMIFS('面板-分位数'!$E:$E,'面板-分位数'!$F:$F,'面板-景气指数'!$J51)</f>
        <v>0.50700000000000001</v>
      </c>
      <c r="BT51" s="288">
        <f t="array" ref="BT51">SUMPRODUCT(('面板-分位数'!$F$3:$F$178='面板-景气指数'!$J51)*('面板-分位数'!$E$3:$E$178)*('面板-分位数'!BN$3:BN$178))/SUMIFS('面板-分位数'!$E:$E,'面板-分位数'!$F:$F,'面板-景气指数'!$J51)</f>
        <v>0.623</v>
      </c>
      <c r="BU51" s="288">
        <f t="array" ref="BU51">SUMPRODUCT(('面板-分位数'!$F$3:$F$178='面板-景气指数'!$J51)*('面板-分位数'!$E$3:$E$178)*('面板-分位数'!BO$3:BO$178))/SUMIFS('面板-分位数'!$E:$E,'面板-分位数'!$F:$F,'面板-景气指数'!$J51)</f>
        <v>0.68100000000000005</v>
      </c>
      <c r="BV51" s="288">
        <f t="array" ref="BV51">SUMPRODUCT(('面板-分位数'!$F$3:$F$178='面板-景气指数'!$J51)*('面板-分位数'!$E$3:$E$178)*('面板-分位数'!BP$3:BP$178))/SUMIFS('面板-分位数'!$E:$E,'面板-分位数'!$F:$F,'面板-景气指数'!$J51)</f>
        <v>0.71</v>
      </c>
      <c r="BW51" s="288">
        <f t="array" ref="BW51">SUMPRODUCT(('面板-分位数'!$F$3:$F$178='面板-景气指数'!$J51)*('面板-分位数'!$E$3:$E$178)*('面板-分位数'!BQ$3:BQ$178))/SUMIFS('面板-分位数'!$E:$E,'面板-分位数'!$F:$F,'面板-景气指数'!$J51)</f>
        <v>0.66600000000000004</v>
      </c>
      <c r="BX51" s="288">
        <f t="array" ref="BX51">SUMPRODUCT(('面板-分位数'!$F$3:$F$178='面板-景气指数'!$J51)*('面板-分位数'!$E$3:$E$178)*('面板-分位数'!BR$3:BR$178))/SUMIFS('面板-分位数'!$E:$E,'面板-分位数'!$F:$F,'面板-景气指数'!$J51)</f>
        <v>0.56499999999999995</v>
      </c>
      <c r="BY51" s="288">
        <f t="array" ref="BY51">SUMPRODUCT(('面板-分位数'!$F$3:$F$178='面板-景气指数'!$J51)*('面板-分位数'!$E$3:$E$178)*('面板-分位数'!BS$3:BS$178))/SUMIFS('面板-分位数'!$E:$E,'面板-分位数'!$F:$F,'面板-景气指数'!$J51)</f>
        <v>0.24599999999999997</v>
      </c>
      <c r="BZ51" s="288">
        <f t="array" ref="BZ51">SUMPRODUCT(('面板-分位数'!$F$3:$F$178='面板-景气指数'!$J51)*('面板-分位数'!$E$3:$E$178)*('面板-分位数'!BT$3:BT$178))/SUMIFS('面板-分位数'!$E:$E,'面板-分位数'!$F:$F,'面板-景气指数'!$J51)</f>
        <v>0.20199999999999999</v>
      </c>
      <c r="CA51" s="288">
        <f t="array" ref="CA51">SUMPRODUCT(('面板-分位数'!$F$3:$F$178='面板-景气指数'!$J51)*('面板-分位数'!$E$3:$E$178)*('面板-分位数'!BU$3:BU$178))/SUMIFS('面板-分位数'!$E:$E,'面板-分位数'!$F:$F,'面板-景气指数'!$J51)</f>
        <v>0.14399999999999999</v>
      </c>
      <c r="CB51" s="288">
        <f t="array" ref="CB51">SUMPRODUCT(('面板-分位数'!$F$3:$F$178='面板-景气指数'!$J51)*('面板-分位数'!$E$3:$E$178)*('面板-分位数'!BV$3:BV$178))/SUMIFS('面板-分位数'!$E:$E,'面板-分位数'!$F:$F,'面板-景气指数'!$J51)</f>
        <v>7.1999999999999995E-2</v>
      </c>
      <c r="CC51" s="288">
        <f t="array" ref="CC51">SUMPRODUCT(('面板-分位数'!$F$3:$F$178='面板-景气指数'!$J51)*('面板-分位数'!$E$3:$E$178)*('面板-分位数'!BW$3:BW$178))/SUMIFS('面板-分位数'!$E:$E,'面板-分位数'!$F:$F,'面板-景气指数'!$J51)</f>
        <v>2.7999999999999997E-2</v>
      </c>
      <c r="CD51" s="288">
        <f t="array" ref="CD51">SUMPRODUCT(('面板-分位数'!$F$3:$F$178='面板-景气指数'!$J51)*('面板-分位数'!$E$3:$E$178)*('面板-分位数'!BX$3:BX$178))/SUMIFS('面板-分位数'!$E:$E,'面板-分位数'!$F:$F,'面板-景气指数'!$J51)</f>
        <v>0</v>
      </c>
    </row>
    <row r="52" spans="10:82" x14ac:dyDescent="0.15">
      <c r="J52" s="292" t="s">
        <v>7</v>
      </c>
      <c r="K52" s="292"/>
      <c r="L52" s="287">
        <f t="shared" si="1"/>
        <v>-9.0909090909085943E-3</v>
      </c>
      <c r="M52" s="288">
        <f t="array" ref="M52">SUMPRODUCT(('面板-分位数'!$F$3:$F$178='面板-景气指数'!$J52)*('面板-分位数'!$E$3:$E$178)*('面板-分位数'!G$3:G$178))/SUMIFS('面板-分位数'!$E:$E,'面板-分位数'!$F:$F,'面板-景气指数'!$J52)</f>
        <v>0.32127272727272727</v>
      </c>
      <c r="N52" s="288">
        <f t="array" ref="N52">SUMPRODUCT(('面板-分位数'!$F$3:$F$178='面板-景气指数'!$J52)*('面板-分位数'!$E$3:$E$178)*('面板-分位数'!H$3:H$178))/SUMIFS('面板-分位数'!$E:$E,'面板-分位数'!$F:$F,'面板-景气指数'!$J52)</f>
        <v>0.32127272727272727</v>
      </c>
      <c r="O52" s="288">
        <f t="array" ref="O52">SUMPRODUCT(('面板-分位数'!$F$3:$F$178='面板-景气指数'!$J52)*('面板-分位数'!$E$3:$E$178)*('面板-分位数'!I$3:I$178))/SUMIFS('面板-分位数'!$E:$E,'面板-分位数'!$F:$F,'面板-景气指数'!$J52)</f>
        <v>0.32136363636363635</v>
      </c>
      <c r="P52" s="288">
        <f t="array" ref="P52">SUMPRODUCT(('面板-分位数'!$F$3:$F$178='面板-景气指数'!$J52)*('面板-分位数'!$E$3:$E$178)*('面板-分位数'!J$3:J$178))/SUMIFS('面板-分位数'!$E:$E,'面板-分位数'!$F:$F,'面板-景气指数'!$J52)</f>
        <v>0.37554545454545457</v>
      </c>
      <c r="Q52" s="288">
        <f t="array" ref="Q52">SUMPRODUCT(('面板-分位数'!$F$3:$F$178='面板-景气指数'!$J52)*('面板-分位数'!$E$3:$E$178)*('面板-分位数'!K$3:K$178))/SUMIFS('面板-分位数'!$E:$E,'面板-分位数'!$F:$F,'面板-景气指数'!$J52)</f>
        <v>0.29054545454545455</v>
      </c>
      <c r="R52" s="288">
        <f t="array" ref="R52">SUMPRODUCT(('面板-分位数'!$F$3:$F$178='面板-景气指数'!$J52)*('面板-分位数'!$E$3:$E$178)*('面板-分位数'!L$3:L$178))/SUMIFS('面板-分位数'!$E:$E,'面板-分位数'!$F:$F,'面板-景气指数'!$J52)</f>
        <v>0.13336363636363638</v>
      </c>
      <c r="S52" s="288">
        <f t="array" ref="S52">SUMPRODUCT(('面板-分位数'!$F$3:$F$178='面板-景气指数'!$J52)*('面板-分位数'!$E$3:$E$178)*('面板-分位数'!M$3:M$178))/SUMIFS('面板-分位数'!$E:$E,'面板-分位数'!$F:$F,'面板-景气指数'!$J52)</f>
        <v>0.30672727272727274</v>
      </c>
      <c r="T52" s="288">
        <f t="array" ref="T52">SUMPRODUCT(('面板-分位数'!$F$3:$F$178='面板-景气指数'!$J52)*('面板-分位数'!$E$3:$E$178)*('面板-分位数'!N$3:N$178))/SUMIFS('面板-分位数'!$E:$E,'面板-分位数'!$F:$F,'面板-景气指数'!$J52)</f>
        <v>0.5469090909090909</v>
      </c>
      <c r="U52" s="288">
        <f t="array" ref="U52">SUMPRODUCT(('面板-分位数'!$F$3:$F$178='面板-景气指数'!$J52)*('面板-分位数'!$E$3:$E$178)*('面板-分位数'!O$3:O$178))/SUMIFS('面板-分位数'!$E:$E,'面板-分位数'!$F:$F,'面板-景气指数'!$J52)</f>
        <v>0.61918181818181817</v>
      </c>
      <c r="V52" s="288">
        <f t="array" ref="V52">SUMPRODUCT(('面板-分位数'!$F$3:$F$178='面板-景气指数'!$J52)*('面板-分位数'!$E$3:$E$178)*('面板-分位数'!P$3:P$178))/SUMIFS('面板-分位数'!$E:$E,'面板-分位数'!$F:$F,'面板-景气指数'!$J52)</f>
        <v>0.47145454545454546</v>
      </c>
      <c r="W52" s="288">
        <f t="array" ref="W52">SUMPRODUCT(('面板-分位数'!$F$3:$F$178='面板-景气指数'!$J52)*('面板-分位数'!$E$3:$E$178)*('面板-分位数'!Q$3:Q$178))/SUMIFS('面板-分位数'!$E:$E,'面板-分位数'!$F:$F,'面板-景气指数'!$J52)</f>
        <v>0.47936363636363638</v>
      </c>
      <c r="X52" s="288">
        <f t="array" ref="X52">SUMPRODUCT(('面板-分位数'!$F$3:$F$178='面板-景气指数'!$J52)*('面板-分位数'!$E$3:$E$178)*('面板-分位数'!R$3:R$178))/SUMIFS('面板-分位数'!$E:$E,'面板-分位数'!$F:$F,'面板-景气指数'!$J52)</f>
        <v>0.46527272727272728</v>
      </c>
      <c r="Y52" s="288">
        <f t="array" ref="Y52">SUMPRODUCT(('面板-分位数'!$F$3:$F$178='面板-景气指数'!$J52)*('面板-分位数'!$E$3:$E$178)*('面板-分位数'!S$3:S$178))/SUMIFS('面板-分位数'!$E:$E,'面板-分位数'!$F:$F,'面板-景气指数'!$J52)</f>
        <v>0.49009090909090908</v>
      </c>
      <c r="Z52" s="288">
        <f t="array" ref="Z52">SUMPRODUCT(('面板-分位数'!$F$3:$F$178='面板-景气指数'!$J52)*('面板-分位数'!$E$3:$E$178)*('面板-分位数'!T$3:T$178))/SUMIFS('面板-分位数'!$E:$E,'面板-分位数'!$F:$F,'面板-景气指数'!$J52)</f>
        <v>0.67845454545454553</v>
      </c>
      <c r="AA52" s="288">
        <f t="array" ref="AA52">SUMPRODUCT(('面板-分位数'!$F$3:$F$178='面板-景气指数'!$J52)*('面板-分位数'!$E$3:$E$178)*('面板-分位数'!U$3:U$178))/SUMIFS('面板-分位数'!$E:$E,'面板-分位数'!$F:$F,'面板-景气指数'!$J52)</f>
        <v>0.68136363636363628</v>
      </c>
      <c r="AB52" s="288">
        <f t="array" ref="AB52">SUMPRODUCT(('面板-分位数'!$F$3:$F$178='面板-景气指数'!$J52)*('面板-分位数'!$E$3:$E$178)*('面板-分位数'!V$3:V$178))/SUMIFS('面板-分位数'!$E:$E,'面板-分位数'!$F:$F,'面板-景气指数'!$J52)</f>
        <v>0.71400000000000008</v>
      </c>
      <c r="AC52" s="288">
        <f t="array" ref="AC52">SUMPRODUCT(('面板-分位数'!$F$3:$F$178='面板-景气指数'!$J52)*('面板-分位数'!$E$3:$E$178)*('面板-分位数'!W$3:W$178))/SUMIFS('面板-分位数'!$E:$E,'面板-分位数'!$F:$F,'面板-景气指数'!$J52)</f>
        <v>0.78818181818181809</v>
      </c>
      <c r="AD52" s="288">
        <f t="array" ref="AD52">SUMPRODUCT(('面板-分位数'!$F$3:$F$178='面板-景气指数'!$J52)*('面板-分位数'!$E$3:$E$178)*('面板-分位数'!X$3:X$178))/SUMIFS('面板-分位数'!$E:$E,'面板-分位数'!$F:$F,'面板-景气指数'!$J52)</f>
        <v>0.79600000000000004</v>
      </c>
      <c r="AE52" s="288">
        <f t="array" ref="AE52">SUMPRODUCT(('面板-分位数'!$F$3:$F$178='面板-景气指数'!$J52)*('面板-分位数'!$E$3:$E$178)*('面板-分位数'!Y$3:Y$178))/SUMIFS('面板-分位数'!$E:$E,'面板-分位数'!$F:$F,'面板-景气指数'!$J52)</f>
        <v>0.9091818181818182</v>
      </c>
      <c r="AF52" s="288">
        <f t="array" ref="AF52">SUMPRODUCT(('面板-分位数'!$F$3:$F$178='面板-景气指数'!$J52)*('面板-分位数'!$E$3:$E$178)*('面板-分位数'!Z$3:Z$178))/SUMIFS('面板-分位数'!$E:$E,'面板-分位数'!$F:$F,'面板-景气指数'!$J52)</f>
        <v>0.97936363636363633</v>
      </c>
      <c r="AG52" s="288">
        <f t="array" ref="AG52">SUMPRODUCT(('面板-分位数'!$F$3:$F$178='面板-景气指数'!$J52)*('面板-分位数'!$E$3:$E$178)*('面板-分位数'!AA$3:AA$178))/SUMIFS('面板-分位数'!$E:$E,'面板-分位数'!$F:$F,'面板-景气指数'!$J52)</f>
        <v>0.87145454545454548</v>
      </c>
      <c r="AH52" s="288">
        <f t="array" ref="AH52">SUMPRODUCT(('面板-分位数'!$F$3:$F$178='面板-景气指数'!$J52)*('面板-分位数'!$E$3:$E$178)*('面板-分位数'!AB$3:AB$178))/SUMIFS('面板-分位数'!$E:$E,'面板-分位数'!$F:$F,'面板-景气指数'!$J52)</f>
        <v>0.63700000000000001</v>
      </c>
      <c r="AI52" s="288">
        <f t="array" ref="AI52">SUMPRODUCT(('面板-分位数'!$F$3:$F$178='面板-景气指数'!$J52)*('面板-分位数'!$E$3:$E$178)*('面板-分位数'!AC$3:AC$178))/SUMIFS('面板-分位数'!$E:$E,'面板-分位数'!$F:$F,'面板-景气指数'!$J52)</f>
        <v>0.56781818181818178</v>
      </c>
      <c r="AJ52" s="288">
        <f t="array" ref="AJ52">SUMPRODUCT(('面板-分位数'!$F$3:$F$178='面板-景气指数'!$J52)*('面板-分位数'!$E$3:$E$178)*('面板-分位数'!AD$3:AD$178))/SUMIFS('面板-分位数'!$E:$E,'面板-分位数'!$F:$F,'面板-景气指数'!$J52)</f>
        <v>0.57972727272727276</v>
      </c>
      <c r="AK52" s="288">
        <f t="array" ref="AK52">SUMPRODUCT(('面板-分位数'!$F$3:$F$178='面板-景气指数'!$J52)*('面板-分位数'!$E$3:$E$178)*('面板-分位数'!AE$3:AE$178))/SUMIFS('面板-分位数'!$E:$E,'面板-分位数'!$F:$F,'面板-景气指数'!$J52)</f>
        <v>0.59536363636363632</v>
      </c>
      <c r="AL52" s="288">
        <f t="array" ref="AL52">SUMPRODUCT(('面板-分位数'!$F$3:$F$178='面板-景气指数'!$J52)*('面板-分位数'!$E$3:$E$178)*('面板-分位数'!AF$3:AF$178))/SUMIFS('面板-分位数'!$E:$E,'面板-分位数'!$F:$F,'面板-景气指数'!$J52)</f>
        <v>0.56781818181818178</v>
      </c>
      <c r="AM52" s="288">
        <f t="array" ref="AM52">SUMPRODUCT(('面板-分位数'!$F$3:$F$178='面板-景气指数'!$J52)*('面板-分位数'!$E$3:$E$178)*('面板-分位数'!AG$3:AG$178))/SUMIFS('面板-分位数'!$E:$E,'面板-分位数'!$F:$F,'面板-景气指数'!$J52)</f>
        <v>0.51345454545454539</v>
      </c>
      <c r="AN52" s="288">
        <f t="array" ref="AN52">SUMPRODUCT(('面板-分位数'!$F$3:$F$178='面板-景气指数'!$J52)*('面板-分位数'!$E$3:$E$178)*('面板-分位数'!AH$3:AH$178))/SUMIFS('面板-分位数'!$E:$E,'面板-分位数'!$F:$F,'面板-景气指数'!$J52)</f>
        <v>0.47854545454545455</v>
      </c>
      <c r="AO52" s="288">
        <f t="array" ref="AO52">SUMPRODUCT(('面板-分位数'!$F$3:$F$178='面板-景气指数'!$J52)*('面板-分位数'!$E$3:$E$178)*('面板-分位数'!AI$3:AI$178))/SUMIFS('面板-分位数'!$E:$E,'面板-分位数'!$F:$F,'面板-景气指数'!$J52)</f>
        <v>0.50381818181818183</v>
      </c>
      <c r="AP52" s="288">
        <f t="array" ref="AP52">SUMPRODUCT(('面板-分位数'!$F$3:$F$178='面板-景气指数'!$J52)*('面板-分位数'!$E$3:$E$178)*('面板-分位数'!AJ$3:AJ$178))/SUMIFS('面板-分位数'!$E:$E,'面板-分位数'!$F:$F,'面板-景气指数'!$J52)</f>
        <v>0.498</v>
      </c>
      <c r="AQ52" s="288">
        <f t="array" ref="AQ52">SUMPRODUCT(('面板-分位数'!$F$3:$F$178='面板-景气指数'!$J52)*('面板-分位数'!$E$3:$E$178)*('面板-分位数'!AK$3:AK$178))/SUMIFS('面板-分位数'!$E:$E,'面板-分位数'!$F:$F,'面板-景气指数'!$J52)</f>
        <v>0.34800000000000003</v>
      </c>
      <c r="AR52" s="288">
        <f t="array" ref="AR52">SUMPRODUCT(('面板-分位数'!$F$3:$F$178='面板-景气指数'!$J52)*('面板-分位数'!$E$3:$E$178)*('面板-分位数'!AL$3:AL$178))/SUMIFS('面板-分位数'!$E:$E,'面板-分位数'!$F:$F,'面板-景气指数'!$J52)</f>
        <v>0.17427272727272727</v>
      </c>
      <c r="AS52" s="288">
        <f t="array" ref="AS52">SUMPRODUCT(('面板-分位数'!$F$3:$F$178='面板-景气指数'!$J52)*('面板-分位数'!$E$3:$E$178)*('面板-分位数'!AM$3:AM$178))/SUMIFS('面板-分位数'!$E:$E,'面板-分位数'!$F:$F,'面板-景气指数'!$J52)</f>
        <v>4.9363636363636366E-2</v>
      </c>
      <c r="AT52" s="288">
        <f t="array" ref="AT52">SUMPRODUCT(('面板-分位数'!$F$3:$F$178='面板-景气指数'!$J52)*('面板-分位数'!$E$3:$E$178)*('面板-分位数'!AN$3:AN$178))/SUMIFS('面板-分位数'!$E:$E,'面板-分位数'!$F:$F,'面板-景气指数'!$J52)</f>
        <v>0.31681818181818183</v>
      </c>
      <c r="AU52" s="288">
        <f t="array" ref="AU52">SUMPRODUCT(('面板-分位数'!$F$3:$F$178='面板-景气指数'!$J52)*('面板-分位数'!$E$3:$E$178)*('面板-分位数'!AO$3:AO$178))/SUMIFS('面板-分位数'!$E:$E,'面板-分位数'!$F:$F,'面板-景气指数'!$J52)</f>
        <v>0.36099999999999999</v>
      </c>
      <c r="AV52" s="288">
        <f t="array" ref="AV52">SUMPRODUCT(('面板-分位数'!$F$3:$F$178='面板-景气指数'!$J52)*('面板-分位数'!$E$3:$E$178)*('面板-分位数'!AP$3:AP$178))/SUMIFS('面板-分位数'!$E:$E,'面板-分位数'!$F:$F,'面板-景气指数'!$J52)</f>
        <v>0.34836363636363632</v>
      </c>
      <c r="AW52" s="288">
        <f t="array" ref="AW52">SUMPRODUCT(('面板-分位数'!$F$3:$F$178='面板-景气指数'!$J52)*('面板-分位数'!$E$3:$E$178)*('面板-分位数'!AQ$3:AQ$178))/SUMIFS('面板-分位数'!$E:$E,'面板-分位数'!$F:$F,'面板-景气指数'!$J52)</f>
        <v>0.29218181818181815</v>
      </c>
      <c r="AX52" s="288">
        <f t="array" ref="AX52">SUMPRODUCT(('面板-分位数'!$F$3:$F$178='面板-景气指数'!$J52)*('面板-分位数'!$E$3:$E$178)*('面板-分位数'!AR$3:AR$178))/SUMIFS('面板-分位数'!$E:$E,'面板-分位数'!$F:$F,'面板-景气指数'!$J52)</f>
        <v>0.19563636363636364</v>
      </c>
      <c r="AY52" s="288">
        <f t="array" ref="AY52">SUMPRODUCT(('面板-分位数'!$F$3:$F$178='面板-景气指数'!$J52)*('面板-分位数'!$E$3:$E$178)*('面板-分位数'!AS$3:AS$178))/SUMIFS('面板-分位数'!$E:$E,'面板-分位数'!$F:$F,'面板-景气指数'!$J52)</f>
        <v>0.19972727272727275</v>
      </c>
      <c r="AZ52" s="288">
        <f t="array" ref="AZ52">SUMPRODUCT(('面板-分位数'!$F$3:$F$178='面板-景气指数'!$J52)*('面板-分位数'!$E$3:$E$178)*('面板-分位数'!AT$3:AT$178))/SUMIFS('面板-分位数'!$E:$E,'面板-分位数'!$F:$F,'面板-景气指数'!$J52)</f>
        <v>0.27172727272727271</v>
      </c>
      <c r="BA52" s="288">
        <f t="array" ref="BA52">SUMPRODUCT(('面板-分位数'!$F$3:$F$178='面板-景气指数'!$J52)*('面板-分位数'!$E$3:$E$178)*('面板-分位数'!AU$3:AU$178))/SUMIFS('面板-分位数'!$E:$E,'面板-分位数'!$F:$F,'面板-景气指数'!$J52)</f>
        <v>0.23954545454545453</v>
      </c>
      <c r="BB52" s="288">
        <f t="array" ref="BB52">SUMPRODUCT(('面板-分位数'!$F$3:$F$178='面板-景气指数'!$J52)*('面板-分位数'!$E$3:$E$178)*('面板-分位数'!AV$3:AV$178))/SUMIFS('面板-分位数'!$E:$E,'面板-分位数'!$F:$F,'面板-景气指数'!$J52)</f>
        <v>0.29618181818181816</v>
      </c>
      <c r="BC52" s="288">
        <f t="array" ref="BC52">SUMPRODUCT(('面板-分位数'!$F$3:$F$178='面板-景气指数'!$J52)*('面板-分位数'!$E$3:$E$178)*('面板-分位数'!AW$3:AW$178))/SUMIFS('面板-分位数'!$E:$E,'面板-分位数'!$F:$F,'面板-景气指数'!$J52)</f>
        <v>0.24818181818181817</v>
      </c>
      <c r="BD52" s="288">
        <f t="array" ref="BD52">SUMPRODUCT(('面板-分位数'!$F$3:$F$178='面板-景气指数'!$J52)*('面板-分位数'!$E$3:$E$178)*('面板-分位数'!AX$3:AX$178))/SUMIFS('面板-分位数'!$E:$E,'面板-分位数'!$F:$F,'面板-景气指数'!$J52)</f>
        <v>0.22418181818181815</v>
      </c>
      <c r="BE52" s="288">
        <f t="array" ref="BE52">SUMPRODUCT(('面板-分位数'!$F$3:$F$178='面板-景气指数'!$J52)*('面板-分位数'!$E$3:$E$178)*('面板-分位数'!AY$3:AY$178))/SUMIFS('面板-分位数'!$E:$E,'面板-分位数'!$F:$F,'面板-景气指数'!$J52)</f>
        <v>0.25490909090909086</v>
      </c>
      <c r="BF52" s="288">
        <f t="array" ref="BF52">SUMPRODUCT(('面板-分位数'!$F$3:$F$178='面板-景气指数'!$J52)*('面板-分位数'!$E$3:$E$178)*('面板-分位数'!AZ$3:AZ$178))/SUMIFS('面板-分位数'!$E:$E,'面板-分位数'!$F:$F,'面板-景气指数'!$J52)</f>
        <v>0.28709090909090912</v>
      </c>
      <c r="BG52" s="288">
        <f t="array" ref="BG52">SUMPRODUCT(('面板-分位数'!$F$3:$F$178='面板-景气指数'!$J52)*('面板-分位数'!$E$3:$E$178)*('面板-分位数'!BA$3:BA$178))/SUMIFS('面板-分位数'!$E:$E,'面板-分位数'!$F:$F,'面板-景气指数'!$J52)</f>
        <v>0.28709090909090912</v>
      </c>
      <c r="BH52" s="288">
        <f t="array" ref="BH52">SUMPRODUCT(('面板-分位数'!$F$3:$F$178='面板-景气指数'!$J52)*('面板-分位数'!$E$3:$E$178)*('面板-分位数'!BB$3:BB$178))/SUMIFS('面板-分位数'!$E:$E,'面板-分位数'!$F:$F,'面板-景气指数'!$J52)</f>
        <v>0.34518181818181815</v>
      </c>
      <c r="BI52" s="288">
        <f t="array" ref="BI52">SUMPRODUCT(('面板-分位数'!$F$3:$F$178='面板-景气指数'!$J52)*('面板-分位数'!$E$3:$E$178)*('面板-分位数'!BC$3:BC$178))/SUMIFS('面板-分位数'!$E:$E,'面板-分位数'!$F:$F,'面板-景气指数'!$J52)</f>
        <v>0.28899999999999998</v>
      </c>
      <c r="BJ52" s="288">
        <f t="array" ref="BJ52">SUMPRODUCT(('面板-分位数'!$F$3:$F$178='面板-景气指数'!$J52)*('面板-分位数'!$E$3:$E$178)*('面板-分位数'!BD$3:BD$178))/SUMIFS('面板-分位数'!$E:$E,'面板-分位数'!$F:$F,'面板-景气指数'!$J52)</f>
        <v>0.3615454545454545</v>
      </c>
      <c r="BK52" s="288">
        <f t="array" ref="BK52">SUMPRODUCT(('面板-分位数'!$F$3:$F$178='面板-景气指数'!$J52)*('面板-分位数'!$E$3:$E$178)*('面板-分位数'!BE$3:BE$178))/SUMIFS('面板-分位数'!$E:$E,'面板-分位数'!$F:$F,'面板-景气指数'!$J52)</f>
        <v>0.43754545454545452</v>
      </c>
      <c r="BL52" s="288">
        <f t="array" ref="BL52">SUMPRODUCT(('面板-分位数'!$F$3:$F$178='面板-景气指数'!$J52)*('面板-分位数'!$E$3:$E$178)*('面板-分位数'!BF$3:BF$178))/SUMIFS('面板-分位数'!$E:$E,'面板-分位数'!$F:$F,'面板-景气指数'!$J52)</f>
        <v>0.41354545454545455</v>
      </c>
      <c r="BM52" s="288">
        <f t="array" ref="BM52">SUMPRODUCT(('面板-分位数'!$F$3:$F$178='面板-景气指数'!$J52)*('面板-分位数'!$E$3:$E$178)*('面板-分位数'!BG$3:BG$178))/SUMIFS('面板-分位数'!$E:$E,'面板-分位数'!$F:$F,'面板-景气指数'!$J52)</f>
        <v>0.4855454545454545</v>
      </c>
      <c r="BN52" s="288">
        <f t="array" ref="BN52">SUMPRODUCT(('面板-分位数'!$F$3:$F$178='面板-景气指数'!$J52)*('面板-分位数'!$E$3:$E$178)*('面板-分位数'!BH$3:BH$178))/SUMIFS('面板-分位数'!$E:$E,'面板-分位数'!$F:$F,'面板-景气指数'!$J52)</f>
        <v>0.60618181818181816</v>
      </c>
      <c r="BO52" s="288">
        <f t="array" ref="BO52">SUMPRODUCT(('面板-分位数'!$F$3:$F$178='面板-景气指数'!$J52)*('面板-分位数'!$E$3:$E$178)*('面板-分位数'!BI$3:BI$178))/SUMIFS('面板-分位数'!$E:$E,'面板-分位数'!$F:$F,'面板-景气指数'!$J52)</f>
        <v>0.5898181818181818</v>
      </c>
      <c r="BP52" s="288">
        <f t="array" ref="BP52">SUMPRODUCT(('面板-分位数'!$F$3:$F$178='面板-景气指数'!$J52)*('面板-分位数'!$E$3:$E$178)*('面板-分位数'!BJ$3:BJ$178))/SUMIFS('面板-分位数'!$E:$E,'面板-分位数'!$F:$F,'面板-景气指数'!$J52)</f>
        <v>0.5576363636363636</v>
      </c>
      <c r="BQ52" s="288">
        <f t="array" ref="BQ52">SUMPRODUCT(('面板-分位数'!$F$3:$F$178='面板-景气指数'!$J52)*('面板-分位数'!$E$3:$E$178)*('面板-分位数'!BK$3:BK$178))/SUMIFS('面板-分位数'!$E:$E,'面板-分位数'!$F:$F,'面板-景气指数'!$J52)</f>
        <v>0.55809090909090908</v>
      </c>
      <c r="BR52" s="288">
        <f t="array" ref="BR52">SUMPRODUCT(('面板-分位数'!$F$3:$F$178='面板-景气指数'!$J52)*('面板-分位数'!$E$3:$E$178)*('面板-分位数'!BL$3:BL$178))/SUMIFS('面板-分位数'!$E:$E,'面板-分位数'!$F:$F,'面板-景气指数'!$J52)</f>
        <v>0.6786363636363637</v>
      </c>
      <c r="BS52" s="288">
        <f t="array" ref="BS52">SUMPRODUCT(('面板-分位数'!$F$3:$F$178='面板-景气指数'!$J52)*('面板-分位数'!$E$3:$E$178)*('面板-分位数'!BM$3:BM$178))/SUMIFS('面板-分位数'!$E:$E,'面板-分位数'!$F:$F,'面板-景气指数'!$J52)</f>
        <v>0.6786363636363637</v>
      </c>
      <c r="BT52" s="288">
        <f t="array" ref="BT52">SUMPRODUCT(('面板-分位数'!$F$3:$F$178='面板-景气指数'!$J52)*('面板-分位数'!$E$3:$E$178)*('面板-分位数'!BN$3:BN$178))/SUMIFS('面板-分位数'!$E:$E,'面板-分位数'!$F:$F,'面板-景气指数'!$J52)</f>
        <v>0.73063636363636364</v>
      </c>
      <c r="BU52" s="288">
        <f t="array" ref="BU52">SUMPRODUCT(('面板-分位数'!$F$3:$F$178='面板-景气指数'!$J52)*('面板-分位数'!$E$3:$E$178)*('面板-分位数'!BO$3:BO$178))/SUMIFS('面板-分位数'!$E:$E,'面板-分位数'!$F:$F,'面板-景气指数'!$J52)</f>
        <v>0.78681818181818175</v>
      </c>
      <c r="BV52" s="288">
        <f t="array" ref="BV52">SUMPRODUCT(('面板-分位数'!$F$3:$F$178='面板-景气指数'!$J52)*('面板-分位数'!$E$3:$E$178)*('面板-分位数'!BP$3:BP$178))/SUMIFS('面板-分位数'!$E:$E,'面板-分位数'!$F:$F,'面板-景气指数'!$J52)</f>
        <v>0.77863636363636357</v>
      </c>
      <c r="BW52" s="288">
        <f t="array" ref="BW52">SUMPRODUCT(('面板-分位数'!$F$3:$F$178='面板-景气指数'!$J52)*('面板-分位数'!$E$3:$E$178)*('面板-分位数'!BQ$3:BQ$178))/SUMIFS('面板-分位数'!$E:$E,'面板-分位数'!$F:$F,'面板-景气指数'!$J52)</f>
        <v>0.75881818181818173</v>
      </c>
      <c r="BX52" s="288">
        <f t="array" ref="BX52">SUMPRODUCT(('面板-分位数'!$F$3:$F$178='面板-景气指数'!$J52)*('面板-分位数'!$E$3:$E$178)*('面板-分位数'!BR$3:BR$178))/SUMIFS('面板-分位数'!$E:$E,'面板-分位数'!$F:$F,'面板-景气指数'!$J52)</f>
        <v>0.75063636363636377</v>
      </c>
      <c r="BY52" s="288">
        <f t="array" ref="BY52">SUMPRODUCT(('面板-分位数'!$F$3:$F$178='面板-景气指数'!$J52)*('面板-分位数'!$E$3:$E$178)*('面板-分位数'!BS$3:BS$178))/SUMIFS('面板-分位数'!$E:$E,'面板-分位数'!$F:$F,'面板-景气指数'!$J52)</f>
        <v>0.71027272727272717</v>
      </c>
      <c r="BZ52" s="288">
        <f t="array" ref="BZ52">SUMPRODUCT(('面板-分位数'!$F$3:$F$178='面板-景气指数'!$J52)*('面板-分位数'!$E$3:$E$178)*('面板-分位数'!BT$3:BT$178))/SUMIFS('面板-分位数'!$E:$E,'面板-分位数'!$F:$F,'面板-景气指数'!$J52)</f>
        <v>0.6903636363636364</v>
      </c>
      <c r="CA52" s="288">
        <f t="array" ref="CA52">SUMPRODUCT(('面板-分位数'!$F$3:$F$178='面板-景气指数'!$J52)*('面板-分位数'!$E$3:$E$178)*('面板-分位数'!BU$3:BU$178))/SUMIFS('面板-分位数'!$E:$E,'面板-分位数'!$F:$F,'面板-景气指数'!$J52)</f>
        <v>0.73836363636363644</v>
      </c>
      <c r="CB52" s="288">
        <f t="array" ref="CB52">SUMPRODUCT(('面板-分位数'!$F$3:$F$178='面板-景气指数'!$J52)*('面板-分位数'!$E$3:$E$178)*('面板-分位数'!BV$3:BV$178))/SUMIFS('面板-分位数'!$E:$E,'面板-分位数'!$F:$F,'面板-景气指数'!$J52)</f>
        <v>0.69854545454545458</v>
      </c>
      <c r="CC52" s="288">
        <f t="array" ref="CC52">SUMPRODUCT(('面板-分位数'!$F$3:$F$178='面板-景气指数'!$J52)*('面板-分位数'!$E$3:$E$178)*('面板-分位数'!BW$3:BW$178))/SUMIFS('面板-分位数'!$E:$E,'面板-分位数'!$F:$F,'面板-景气指数'!$J52)</f>
        <v>0.56381818181818177</v>
      </c>
      <c r="CD52" s="288">
        <f t="array" ref="CD52">SUMPRODUCT(('面板-分位数'!$F$3:$F$178='面板-景气指数'!$J52)*('面板-分位数'!$E$3:$E$178)*('面板-分位数'!BX$3:BX$178))/SUMIFS('面板-分位数'!$E:$E,'面板-分位数'!$F:$F,'面板-景气指数'!$J52)</f>
        <v>0.5</v>
      </c>
    </row>
    <row r="53" spans="10:82" x14ac:dyDescent="0.15">
      <c r="J53" s="292" t="s">
        <v>8</v>
      </c>
      <c r="K53" s="292"/>
      <c r="L53" s="287">
        <f t="shared" si="1"/>
        <v>4.6916666666666664</v>
      </c>
      <c r="M53" s="288">
        <f t="array" ref="M53">SUMPRODUCT(('面板-分位数'!$F$3:$F$178='面板-景气指数'!$J53)*('面板-分位数'!$E$3:$E$178)*('面板-分位数'!G$3:G$178))/SUMIFS('面板-分位数'!$E:$E,'面板-分位数'!$F:$F,'面板-景气指数'!$J53)</f>
        <v>0.43658333333333332</v>
      </c>
      <c r="N53" s="288">
        <f t="array" ref="N53">SUMPRODUCT(('面板-分位数'!$F$3:$F$178='面板-景气指数'!$J53)*('面板-分位数'!$E$3:$E$178)*('面板-分位数'!H$3:H$178))/SUMIFS('面板-分位数'!$E:$E,'面板-分位数'!$F:$F,'面板-景气指数'!$J53)</f>
        <v>0.43658333333333332</v>
      </c>
      <c r="O53" s="288">
        <f t="array" ref="O53">SUMPRODUCT(('面板-分位数'!$F$3:$F$178='面板-景气指数'!$J53)*('面板-分位数'!$E$3:$E$178)*('面板-分位数'!I$3:I$178))/SUMIFS('面板-分位数'!$E:$E,'面板-分位数'!$F:$F,'面板-景气指数'!$J53)</f>
        <v>0.38966666666666666</v>
      </c>
      <c r="P53" s="288">
        <f t="array" ref="P53">SUMPRODUCT(('面板-分位数'!$F$3:$F$178='面板-景气指数'!$J53)*('面板-分位数'!$E$3:$E$178)*('面板-分位数'!J$3:J$178))/SUMIFS('面板-分位数'!$E:$E,'面板-分位数'!$F:$F,'面板-景气指数'!$J53)</f>
        <v>0.32616666666666666</v>
      </c>
      <c r="Q53" s="288">
        <f t="array" ref="Q53">SUMPRODUCT(('面板-分位数'!$F$3:$F$178='面板-景气指数'!$J53)*('面板-分位数'!$E$3:$E$178)*('面板-分位数'!K$3:K$178))/SUMIFS('面板-分位数'!$E:$E,'面板-分位数'!$F:$F,'面板-景气指数'!$J53)</f>
        <v>0.47116666666666662</v>
      </c>
      <c r="R53" s="288">
        <f t="array" ref="R53">SUMPRODUCT(('面板-分位数'!$F$3:$F$178='面板-景气指数'!$J53)*('面板-分位数'!$E$3:$E$178)*('面板-分位数'!L$3:L$178))/SUMIFS('面板-分位数'!$E:$E,'面板-分位数'!$F:$F,'面板-景气指数'!$J53)</f>
        <v>0.44725000000000004</v>
      </c>
      <c r="S53" s="288">
        <f t="array" ref="S53">SUMPRODUCT(('面板-分位数'!$F$3:$F$178='面板-景气指数'!$J53)*('面板-分位数'!$E$3:$E$178)*('面板-分位数'!M$3:M$178))/SUMIFS('面板-分位数'!$E:$E,'面板-分位数'!$F:$F,'面板-景气指数'!$J53)</f>
        <v>0.43100000000000005</v>
      </c>
      <c r="T53" s="288">
        <f t="array" ref="T53">SUMPRODUCT(('面板-分位数'!$F$3:$F$178='面板-景气指数'!$J53)*('面板-分位数'!$E$3:$E$178)*('面板-分位数'!N$3:N$178))/SUMIFS('面板-分位数'!$E:$E,'面板-分位数'!$F:$F,'面板-景气指数'!$J53)</f>
        <v>0.60166666666666657</v>
      </c>
      <c r="U53" s="288">
        <f t="array" ref="U53">SUMPRODUCT(('面板-分位数'!$F$3:$F$178='面板-景气指数'!$J53)*('面板-分位数'!$E$3:$E$178)*('面板-分位数'!O$3:O$178))/SUMIFS('面板-分位数'!$E:$E,'面板-分位数'!$F:$F,'面板-景气指数'!$J53)</f>
        <v>0.74124999999999996</v>
      </c>
      <c r="V53" s="288">
        <f t="array" ref="V53">SUMPRODUCT(('面板-分位数'!$F$3:$F$178='面板-景气指数'!$J53)*('面板-分位数'!$E$3:$E$178)*('面板-分位数'!P$3:P$178))/SUMIFS('面板-分位数'!$E:$E,'面板-分位数'!$F:$F,'面板-景气指数'!$J53)</f>
        <v>0.60050000000000003</v>
      </c>
      <c r="W53" s="288">
        <f t="array" ref="W53">SUMPRODUCT(('面板-分位数'!$F$3:$F$178='面板-景气指数'!$J53)*('面板-分位数'!$E$3:$E$178)*('面板-分位数'!Q$3:Q$178))/SUMIFS('面板-分位数'!$E:$E,'面板-分位数'!$F:$F,'面板-景气指数'!$J53)</f>
        <v>0.52633333333333332</v>
      </c>
      <c r="X53" s="288">
        <f t="array" ref="X53">SUMPRODUCT(('面板-分位数'!$F$3:$F$178='面板-景气指数'!$J53)*('面板-分位数'!$E$3:$E$178)*('面板-分位数'!R$3:R$178))/SUMIFS('面板-分位数'!$E:$E,'面板-分位数'!$F:$F,'面板-景气指数'!$J53)</f>
        <v>0.60016666666666663</v>
      </c>
      <c r="Y53" s="288">
        <f t="array" ref="Y53">SUMPRODUCT(('面板-分位数'!$F$3:$F$178='面板-景气指数'!$J53)*('面板-分位数'!$E$3:$E$178)*('面板-分位数'!S$3:S$178))/SUMIFS('面板-分位数'!$E:$E,'面板-分位数'!$F:$F,'面板-景气指数'!$J53)</f>
        <v>0.69716666666666671</v>
      </c>
      <c r="Z53" s="288">
        <f t="array" ref="Z53">SUMPRODUCT(('面板-分位数'!$F$3:$F$178='面板-景气指数'!$J53)*('面板-分位数'!$E$3:$E$178)*('面板-分位数'!T$3:T$178))/SUMIFS('面板-分位数'!$E:$E,'面板-分位数'!$F:$F,'面板-景气指数'!$J53)</f>
        <v>0.71733333333333338</v>
      </c>
      <c r="AA53" s="288">
        <f t="array" ref="AA53">SUMPRODUCT(('面板-分位数'!$F$3:$F$178='面板-景气指数'!$J53)*('面板-分位数'!$E$3:$E$178)*('面板-分位数'!U$3:U$178))/SUMIFS('面板-分位数'!$E:$E,'面板-分位数'!$F:$F,'面板-景气指数'!$J53)</f>
        <v>0.74633333333333329</v>
      </c>
      <c r="AB53" s="288">
        <f t="array" ref="AB53">SUMPRODUCT(('面板-分位数'!$F$3:$F$178='面板-景气指数'!$J53)*('面板-分位数'!$E$3:$E$178)*('面板-分位数'!V$3:V$178))/SUMIFS('面板-分位数'!$E:$E,'面板-分位数'!$F:$F,'面板-景气指数'!$J53)</f>
        <v>0.75</v>
      </c>
      <c r="AC53" s="288">
        <f t="array" ref="AC53">SUMPRODUCT(('面板-分位数'!$F$3:$F$178='面板-景气指数'!$J53)*('面板-分位数'!$E$3:$E$178)*('面板-分位数'!W$3:W$178))/SUMIFS('面板-分位数'!$E:$E,'面板-分位数'!$F:$F,'面板-景气指数'!$J53)</f>
        <v>0.83158333333333334</v>
      </c>
      <c r="AD53" s="288">
        <f t="array" ref="AD53">SUMPRODUCT(('面板-分位数'!$F$3:$F$178='面板-景气指数'!$J53)*('面板-分位数'!$E$3:$E$178)*('面板-分位数'!X$3:X$178))/SUMIFS('面板-分位数'!$E:$E,'面板-分位数'!$F:$F,'面板-景气指数'!$J53)</f>
        <v>0.91816666666666658</v>
      </c>
      <c r="AE53" s="288">
        <f t="array" ref="AE53">SUMPRODUCT(('面板-分位数'!$F$3:$F$178='面板-景气指数'!$J53)*('面板-分位数'!$E$3:$E$178)*('面板-分位数'!Y$3:Y$178))/SUMIFS('面板-分位数'!$E:$E,'面板-分位数'!$F:$F,'面板-景气指数'!$J53)</f>
        <v>0.93858333333333333</v>
      </c>
      <c r="AF53" s="288">
        <f t="array" ref="AF53">SUMPRODUCT(('面板-分位数'!$F$3:$F$178='面板-景气指数'!$J53)*('面板-分位数'!$E$3:$E$178)*('面板-分位数'!Z$3:Z$178))/SUMIFS('面板-分位数'!$E:$E,'面板-分位数'!$F:$F,'面板-景气指数'!$J53)</f>
        <v>0.67974999999999997</v>
      </c>
      <c r="AG53" s="288">
        <f t="array" ref="AG53">SUMPRODUCT(('面板-分位数'!$F$3:$F$178='面板-景气指数'!$J53)*('面板-分位数'!$E$3:$E$178)*('面板-分位数'!AA$3:AA$178))/SUMIFS('面板-分位数'!$E:$E,'面板-分位数'!$F:$F,'面板-景气指数'!$J53)</f>
        <v>0.65633333333333321</v>
      </c>
      <c r="AH53" s="288">
        <f t="array" ref="AH53">SUMPRODUCT(('面板-分位数'!$F$3:$F$178='面板-景气指数'!$J53)*('面板-分位数'!$E$3:$E$178)*('面板-分位数'!AB$3:AB$178))/SUMIFS('面板-分位数'!$E:$E,'面板-分位数'!$F:$F,'面板-景气指数'!$J53)</f>
        <v>0.62691666666666657</v>
      </c>
      <c r="AI53" s="288">
        <f t="array" ref="AI53">SUMPRODUCT(('面板-分位数'!$F$3:$F$178='面板-景气指数'!$J53)*('面板-分位数'!$E$3:$E$178)*('面板-分位数'!AC$3:AC$178))/SUMIFS('面板-分位数'!$E:$E,'面板-分位数'!$F:$F,'面板-景气指数'!$J53)</f>
        <v>0.5850833333333334</v>
      </c>
      <c r="AJ53" s="288">
        <f t="array" ref="AJ53">SUMPRODUCT(('面板-分位数'!$F$3:$F$178='面板-景气指数'!$J53)*('面板-分位数'!$E$3:$E$178)*('面板-分位数'!AD$3:AD$178))/SUMIFS('面板-分位数'!$E:$E,'面板-分位数'!$F:$F,'面板-景气指数'!$J53)</f>
        <v>0.50558333333333327</v>
      </c>
      <c r="AK53" s="288">
        <f t="array" ref="AK53">SUMPRODUCT(('面板-分位数'!$F$3:$F$178='面板-景气指数'!$J53)*('面板-分位数'!$E$3:$E$178)*('面板-分位数'!AE$3:AE$178))/SUMIFS('面板-分位数'!$E:$E,'面板-分位数'!$F:$F,'面板-景气指数'!$J53)</f>
        <v>0.40425</v>
      </c>
      <c r="AL53" s="288">
        <f t="array" ref="AL53">SUMPRODUCT(('面板-分位数'!$F$3:$F$178='面板-景气指数'!$J53)*('面板-分位数'!$E$3:$E$178)*('面板-分位数'!AF$3:AF$178))/SUMIFS('面板-分位数'!$E:$E,'面板-分位数'!$F:$F,'面板-景气指数'!$J53)</f>
        <v>0.40708333333333335</v>
      </c>
      <c r="AM53" s="288">
        <f t="array" ref="AM53">SUMPRODUCT(('面板-分位数'!$F$3:$F$178='面板-景气指数'!$J53)*('面板-分位数'!$E$3:$E$178)*('面板-分位数'!AG$3:AG$178))/SUMIFS('面板-分位数'!$E:$E,'面板-分位数'!$F:$F,'面板-景气指数'!$J53)</f>
        <v>0.31033333333333335</v>
      </c>
      <c r="AN53" s="288">
        <f t="array" ref="AN53">SUMPRODUCT(('面板-分位数'!$F$3:$F$178='面板-景气指数'!$J53)*('面板-分位数'!$E$3:$E$178)*('面板-分位数'!AH$3:AH$178))/SUMIFS('面板-分位数'!$E:$E,'面板-分位数'!$F:$F,'面板-景气指数'!$J53)</f>
        <v>0.25524999999999998</v>
      </c>
      <c r="AO53" s="288">
        <f t="array" ref="AO53">SUMPRODUCT(('面板-分位数'!$F$3:$F$178='面板-景气指数'!$J53)*('面板-分位数'!$E$3:$E$178)*('面板-分位数'!AI$3:AI$178))/SUMIFS('面板-分位数'!$E:$E,'面板-分位数'!$F:$F,'面板-景气指数'!$J53)</f>
        <v>0.32816666666666666</v>
      </c>
      <c r="AP53" s="288">
        <f t="array" ref="AP53">SUMPRODUCT(('面板-分位数'!$F$3:$F$178='面板-景气指数'!$J53)*('面板-分位数'!$E$3:$E$178)*('面板-分位数'!AJ$3:AJ$178))/SUMIFS('面板-分位数'!$E:$E,'面板-分位数'!$F:$F,'面板-景气指数'!$J53)</f>
        <v>0.35191666666666666</v>
      </c>
      <c r="AQ53" s="288">
        <f t="array" ref="AQ53">SUMPRODUCT(('面板-分位数'!$F$3:$F$178='面板-景气指数'!$J53)*('面板-分位数'!$E$3:$E$178)*('面板-分位数'!AK$3:AK$178))/SUMIFS('面板-分位数'!$E:$E,'面板-分位数'!$F:$F,'面板-景气指数'!$J53)</f>
        <v>0.29066666666666668</v>
      </c>
      <c r="AR53" s="288">
        <f t="array" ref="AR53">SUMPRODUCT(('面板-分位数'!$F$3:$F$178='面板-景气指数'!$J53)*('面板-分位数'!$E$3:$E$178)*('面板-分位数'!AL$3:AL$178))/SUMIFS('面板-分位数'!$E:$E,'面板-分位数'!$F:$F,'面板-景气指数'!$J53)</f>
        <v>0.16891666666666666</v>
      </c>
      <c r="AS53" s="288">
        <f t="array" ref="AS53">SUMPRODUCT(('面板-分位数'!$F$3:$F$178='面板-景气指数'!$J53)*('面板-分位数'!$E$3:$E$178)*('面板-分位数'!AM$3:AM$178))/SUMIFS('面板-分位数'!$E:$E,'面板-分位数'!$F:$F,'面板-景气指数'!$J53)</f>
        <v>0.13025</v>
      </c>
      <c r="AT53" s="288">
        <f t="array" ref="AT53">SUMPRODUCT(('面板-分位数'!$F$3:$F$178='面板-景气指数'!$J53)*('面板-分位数'!$E$3:$E$178)*('面板-分位数'!AN$3:AN$178))/SUMIFS('面板-分位数'!$E:$E,'面板-分位数'!$F:$F,'面板-景气指数'!$J53)</f>
        <v>0.221</v>
      </c>
      <c r="AU53" s="288">
        <f t="array" ref="AU53">SUMPRODUCT(('面板-分位数'!$F$3:$F$178='面板-景气指数'!$J53)*('面板-分位数'!$E$3:$E$178)*('面板-分位数'!AO$3:AO$178))/SUMIFS('面板-分位数'!$E:$E,'面板-分位数'!$F:$F,'面板-景气指数'!$J53)</f>
        <v>0.29516666666666669</v>
      </c>
      <c r="AV53" s="288">
        <f t="array" ref="AV53">SUMPRODUCT(('面板-分位数'!$F$3:$F$178='面板-景气指数'!$J53)*('面板-分位数'!$E$3:$E$178)*('面板-分位数'!AP$3:AP$178))/SUMIFS('面板-分位数'!$E:$E,'面板-分位数'!$F:$F,'面板-景气指数'!$J53)</f>
        <v>0.30466666666666664</v>
      </c>
      <c r="AW53" s="288">
        <f t="array" ref="AW53">SUMPRODUCT(('面板-分位数'!$F$3:$F$178='面板-景气指数'!$J53)*('面板-分位数'!$E$3:$E$178)*('面板-分位数'!AQ$3:AQ$178))/SUMIFS('面板-分位数'!$E:$E,'面板-分位数'!$F:$F,'面板-景气指数'!$J53)</f>
        <v>0.25791666666666663</v>
      </c>
      <c r="AX53" s="288">
        <f t="array" ref="AX53">SUMPRODUCT(('面板-分位数'!$F$3:$F$178='面板-景气指数'!$J53)*('面板-分位数'!$E$3:$E$178)*('面板-分位数'!AR$3:AR$178))/SUMIFS('面板-分位数'!$E:$E,'面板-分位数'!$F:$F,'面板-景气指数'!$J53)</f>
        <v>0.19325000000000001</v>
      </c>
      <c r="AY53" s="288">
        <f t="array" ref="AY53">SUMPRODUCT(('面板-分位数'!$F$3:$F$178='面板-景气指数'!$J53)*('面板-分位数'!$E$3:$E$178)*('面板-分位数'!AS$3:AS$178))/SUMIFS('面板-分位数'!$E:$E,'面板-分位数'!$F:$F,'面板-景气指数'!$J53)</f>
        <v>0.17250000000000001</v>
      </c>
      <c r="AZ53" s="288">
        <f t="array" ref="AZ53">SUMPRODUCT(('面板-分位数'!$F$3:$F$178='面板-景气指数'!$J53)*('面板-分位数'!$E$3:$E$178)*('面板-分位数'!AT$3:AT$178))/SUMIFS('面板-分位数'!$E:$E,'面板-分位数'!$F:$F,'面板-景气指数'!$J53)</f>
        <v>0.1885</v>
      </c>
      <c r="BA53" s="288">
        <f t="array" ref="BA53">SUMPRODUCT(('面板-分位数'!$F$3:$F$178='面板-景气指数'!$J53)*('面板-分位数'!$E$3:$E$178)*('面板-分位数'!AU$3:AU$178))/SUMIFS('面板-分位数'!$E:$E,'面板-分位数'!$F:$F,'面板-景气指数'!$J53)</f>
        <v>0.19125</v>
      </c>
      <c r="BB53" s="288">
        <f t="array" ref="BB53">SUMPRODUCT(('面板-分位数'!$F$3:$F$178='面板-景气指数'!$J53)*('面板-分位数'!$E$3:$E$178)*('面板-分位数'!AV$3:AV$178))/SUMIFS('面板-分位数'!$E:$E,'面板-分位数'!$F:$F,'面板-景气指数'!$J53)</f>
        <v>0.24958333333333332</v>
      </c>
      <c r="BC53" s="288">
        <f t="array" ref="BC53">SUMPRODUCT(('面板-分位数'!$F$3:$F$178='面板-景气指数'!$J53)*('面板-分位数'!$E$3:$E$178)*('面板-分位数'!AW$3:AW$178))/SUMIFS('面板-分位数'!$E:$E,'面板-分位数'!$F:$F,'面板-景气指数'!$J53)</f>
        <v>0.25158333333333333</v>
      </c>
      <c r="BD53" s="288">
        <f t="array" ref="BD53">SUMPRODUCT(('面板-分位数'!$F$3:$F$178='面板-景气指数'!$J53)*('面板-分位数'!$E$3:$E$178)*('面板-分位数'!AX$3:AX$178))/SUMIFS('面板-分位数'!$E:$E,'面板-分位数'!$F:$F,'面板-景气指数'!$J53)</f>
        <v>0.25383333333333336</v>
      </c>
      <c r="BE53" s="288">
        <f t="array" ref="BE53">SUMPRODUCT(('面板-分位数'!$F$3:$F$178='面板-景气指数'!$J53)*('面板-分位数'!$E$3:$E$178)*('面板-分位数'!AY$3:AY$178))/SUMIFS('面板-分位数'!$E:$E,'面板-分位数'!$F:$F,'面板-景气指数'!$J53)</f>
        <v>0.25458333333333333</v>
      </c>
      <c r="BF53" s="288">
        <f t="array" ref="BF53">SUMPRODUCT(('面板-分位数'!$F$3:$F$178='面板-景气指数'!$J53)*('面板-分位数'!$E$3:$E$178)*('面板-分位数'!AZ$3:AZ$178))/SUMIFS('面板-分位数'!$E:$E,'面板-分位数'!$F:$F,'面板-景气指数'!$J53)</f>
        <v>0.3163333333333333</v>
      </c>
      <c r="BG53" s="288">
        <f t="array" ref="BG53">SUMPRODUCT(('面板-分位数'!$F$3:$F$178='面板-景气指数'!$J53)*('面板-分位数'!$E$3:$E$178)*('面板-分位数'!BA$3:BA$178))/SUMIFS('面板-分位数'!$E:$E,'面板-分位数'!$F:$F,'面板-景气指数'!$J53)</f>
        <v>0.35258333333333336</v>
      </c>
      <c r="BH53" s="288">
        <f t="array" ref="BH53">SUMPRODUCT(('面板-分位数'!$F$3:$F$178='面板-景气指数'!$J53)*('面板-分位数'!$E$3:$E$178)*('面板-分位数'!BB$3:BB$178))/SUMIFS('面板-分位数'!$E:$E,'面板-分位数'!$F:$F,'面板-景气指数'!$J53)</f>
        <v>0.39658333333333334</v>
      </c>
      <c r="BI53" s="288">
        <f t="array" ref="BI53">SUMPRODUCT(('面板-分位数'!$F$3:$F$178='面板-景气指数'!$J53)*('面板-分位数'!$E$3:$E$178)*('面板-分位数'!BC$3:BC$178))/SUMIFS('面板-分位数'!$E:$E,'面板-分位数'!$F:$F,'面板-景气指数'!$J53)</f>
        <v>0.46049999999999996</v>
      </c>
      <c r="BJ53" s="288">
        <f t="array" ref="BJ53">SUMPRODUCT(('面板-分位数'!$F$3:$F$178='面板-景气指数'!$J53)*('面板-分位数'!$E$3:$E$178)*('面板-分位数'!BD$3:BD$178))/SUMIFS('面板-分位数'!$E:$E,'面板-分位数'!$F:$F,'面板-景气指数'!$J53)</f>
        <v>0.47299999999999998</v>
      </c>
      <c r="BK53" s="288">
        <f t="array" ref="BK53">SUMPRODUCT(('面板-分位数'!$F$3:$F$178='面板-景气指数'!$J53)*('面板-分位数'!$E$3:$E$178)*('面板-分位数'!BE$3:BE$178))/SUMIFS('面板-分位数'!$E:$E,'面板-分位数'!$F:$F,'面板-景气指数'!$J53)</f>
        <v>0.4395</v>
      </c>
      <c r="BL53" s="288">
        <f t="array" ref="BL53">SUMPRODUCT(('面板-分位数'!$F$3:$F$178='面板-景气指数'!$J53)*('面板-分位数'!$E$3:$E$178)*('面板-分位数'!BF$3:BF$178))/SUMIFS('面板-分位数'!$E:$E,'面板-分位数'!$F:$F,'面板-景气指数'!$J53)</f>
        <v>0.49574999999999997</v>
      </c>
      <c r="BM53" s="288">
        <f t="array" ref="BM53">SUMPRODUCT(('面板-分位数'!$F$3:$F$178='面板-景气指数'!$J53)*('面板-分位数'!$E$3:$E$178)*('面板-分位数'!BG$3:BG$178))/SUMIFS('面板-分位数'!$E:$E,'面板-分位数'!$F:$F,'面板-景气指数'!$J53)</f>
        <v>0.60499999999999998</v>
      </c>
      <c r="BN53" s="288">
        <f t="array" ref="BN53">SUMPRODUCT(('面板-分位数'!$F$3:$F$178='面板-景气指数'!$J53)*('面板-分位数'!$E$3:$E$178)*('面板-分位数'!BH$3:BH$178))/SUMIFS('面板-分位数'!$E:$E,'面板-分位数'!$F:$F,'面板-景气指数'!$J53)</f>
        <v>0.69191666666666662</v>
      </c>
      <c r="BO53" s="288">
        <f t="array" ref="BO53">SUMPRODUCT(('面板-分位数'!$F$3:$F$178='面板-景气指数'!$J53)*('面板-分位数'!$E$3:$E$178)*('面板-分位数'!BI$3:BI$178))/SUMIFS('面板-分位数'!$E:$E,'面板-分位数'!$F:$F,'面板-景气指数'!$J53)</f>
        <v>0.73450000000000004</v>
      </c>
      <c r="BP53" s="288">
        <f t="array" ref="BP53">SUMPRODUCT(('面板-分位数'!$F$3:$F$178='面板-景气指数'!$J53)*('面板-分位数'!$E$3:$E$178)*('面板-分位数'!BJ$3:BJ$178))/SUMIFS('面板-分位数'!$E:$E,'面板-分位数'!$F:$F,'面板-景气指数'!$J53)</f>
        <v>0.79916666666666658</v>
      </c>
      <c r="BQ53" s="288">
        <f t="array" ref="BQ53">SUMPRODUCT(('面板-分位数'!$F$3:$F$178='面板-景气指数'!$J53)*('面板-分位数'!$E$3:$E$178)*('面板-分位数'!BK$3:BK$178))/SUMIFS('面板-分位数'!$E:$E,'面板-分位数'!$F:$F,'面板-景气指数'!$J53)</f>
        <v>0.80791666666666662</v>
      </c>
      <c r="BR53" s="288">
        <f t="array" ref="BR53">SUMPRODUCT(('面板-分位数'!$F$3:$F$178='面板-景气指数'!$J53)*('面板-分位数'!$E$3:$E$178)*('面板-分位数'!BL$3:BL$178))/SUMIFS('面板-分位数'!$E:$E,'面板-分位数'!$F:$F,'面板-景气指数'!$J53)</f>
        <v>0.6615833333333333</v>
      </c>
      <c r="BS53" s="288">
        <f t="array" ref="BS53">SUMPRODUCT(('面板-分位数'!$F$3:$F$178='面板-景气指数'!$J53)*('面板-分位数'!$E$3:$E$178)*('面板-分位数'!BM$3:BM$178))/SUMIFS('面板-分位数'!$E:$E,'面板-分位数'!$F:$F,'面板-景气指数'!$J53)</f>
        <v>0.67258333333333331</v>
      </c>
      <c r="BT53" s="288">
        <f t="array" ref="BT53">SUMPRODUCT(('面板-分位数'!$F$3:$F$178='面板-景气指数'!$J53)*('面板-分位数'!$E$3:$E$178)*('面板-分位数'!BN$3:BN$178))/SUMIFS('面板-分位数'!$E:$E,'面板-分位数'!$F:$F,'面板-景气指数'!$J53)</f>
        <v>0.71058333333333334</v>
      </c>
      <c r="BU53" s="288">
        <f t="array" ref="BU53">SUMPRODUCT(('面板-分位数'!$F$3:$F$178='面板-景气指数'!$J53)*('面板-分位数'!$E$3:$E$178)*('面板-分位数'!BO$3:BO$178))/SUMIFS('面板-分位数'!$E:$E,'面板-分位数'!$F:$F,'面板-景气指数'!$J53)</f>
        <v>0.6878333333333333</v>
      </c>
      <c r="BV53" s="288">
        <f t="array" ref="BV53">SUMPRODUCT(('面板-分位数'!$F$3:$F$178='面板-景气指数'!$J53)*('面板-分位数'!$E$3:$E$178)*('面板-分位数'!BP$3:BP$178))/SUMIFS('面板-分位数'!$E:$E,'面板-分位数'!$F:$F,'面板-景气指数'!$J53)</f>
        <v>0.76775000000000004</v>
      </c>
      <c r="BW53" s="288">
        <f t="array" ref="BW53">SUMPRODUCT(('面板-分位数'!$F$3:$F$178='面板-景气指数'!$J53)*('面板-分位数'!$E$3:$E$178)*('面板-分位数'!BQ$3:BQ$178))/SUMIFS('面板-分位数'!$E:$E,'面板-分位数'!$F:$F,'面板-景气指数'!$J53)</f>
        <v>0.76900000000000002</v>
      </c>
      <c r="BX53" s="288">
        <f t="array" ref="BX53">SUMPRODUCT(('面板-分位数'!$F$3:$F$178='面板-景气指数'!$J53)*('面板-分位数'!$E$3:$E$178)*('面板-分位数'!BR$3:BR$178))/SUMIFS('面板-分位数'!$E:$E,'面板-分位数'!$F:$F,'面板-景气指数'!$J53)</f>
        <v>0.68600000000000005</v>
      </c>
      <c r="BY53" s="288">
        <f t="array" ref="BY53">SUMPRODUCT(('面板-分位数'!$F$3:$F$178='面板-景气指数'!$J53)*('面板-分位数'!$E$3:$E$178)*('面板-分位数'!BS$3:BS$178))/SUMIFS('面板-分位数'!$E:$E,'面板-分位数'!$F:$F,'面板-景气指数'!$J53)</f>
        <v>0.62174999999999991</v>
      </c>
      <c r="BZ53" s="288">
        <f t="array" ref="BZ53">SUMPRODUCT(('面板-分位数'!$F$3:$F$178='面板-景气指数'!$J53)*('面板-分位数'!$E$3:$E$178)*('面板-分位数'!BT$3:BT$178))/SUMIFS('面板-分位数'!$E:$E,'面板-分位数'!$F:$F,'面板-景气指数'!$J53)</f>
        <v>0.59075</v>
      </c>
      <c r="CA53" s="288">
        <f t="array" ref="CA53">SUMPRODUCT(('面板-分位数'!$F$3:$F$178='面板-景气指数'!$J53)*('面板-分位数'!$E$3:$E$178)*('面板-分位数'!BU$3:BU$178))/SUMIFS('面板-分位数'!$E:$E,'面板-分位数'!$F:$F,'面板-景气指数'!$J53)</f>
        <v>0.57475000000000009</v>
      </c>
      <c r="CB53" s="288">
        <f t="array" ref="CB53">SUMPRODUCT(('面板-分位数'!$F$3:$F$178='面板-景气指数'!$J53)*('面板-分位数'!$E$3:$E$178)*('面板-分位数'!BV$3:BV$178))/SUMIFS('面板-分位数'!$E:$E,'面板-分位数'!$F:$F,'面板-景气指数'!$J53)</f>
        <v>0.56674999999999998</v>
      </c>
      <c r="CC53" s="288">
        <f t="array" ref="CC53">SUMPRODUCT(('面板-分位数'!$F$3:$F$178='面板-景气指数'!$J53)*('面板-分位数'!$E$3:$E$178)*('面板-分位数'!BW$3:BW$178))/SUMIFS('面板-分位数'!$E:$E,'面板-分位数'!$F:$F,'面板-景气指数'!$J53)</f>
        <v>0.44900000000000001</v>
      </c>
      <c r="CD53" s="288">
        <f t="array" ref="CD53">SUMPRODUCT(('面板-分位数'!$F$3:$F$178='面板-景气指数'!$J53)*('面板-分位数'!$E$3:$E$178)*('面板-分位数'!BX$3:BX$178))/SUMIFS('面板-分位数'!$E:$E,'面板-分位数'!$F:$F,'面板-景气指数'!$J53)</f>
        <v>0.40550000000000003</v>
      </c>
    </row>
    <row r="54" spans="10:82" x14ac:dyDescent="0.15">
      <c r="J54" s="292" t="s">
        <v>9</v>
      </c>
      <c r="K54" s="292"/>
      <c r="L54" s="287">
        <f t="shared" si="1"/>
        <v>-54.666666666666686</v>
      </c>
      <c r="M54" s="288">
        <f t="array" ref="M54">SUMPRODUCT(('面板-分位数'!$F$3:$F$178='面板-景气指数'!$J54)*('面板-分位数'!$E$3:$E$178)*('面板-分位数'!G$3:G$178))/SUMIFS('面板-分位数'!$E:$E,'面板-分位数'!$F:$F,'面板-景气指数'!$J54)</f>
        <v>0.16683333333333331</v>
      </c>
      <c r="N54" s="288">
        <f t="array" ref="N54">SUMPRODUCT(('面板-分位数'!$F$3:$F$178='面板-景气指数'!$J54)*('面板-分位数'!$E$3:$E$178)*('面板-分位数'!H$3:H$178))/SUMIFS('面板-分位数'!$E:$E,'面板-分位数'!$F:$F,'面板-景气指数'!$J54)</f>
        <v>0.18583333333333332</v>
      </c>
      <c r="O54" s="288">
        <f t="array" ref="O54">SUMPRODUCT(('面板-分位数'!$F$3:$F$178='面板-景气指数'!$J54)*('面板-分位数'!$E$3:$E$178)*('面板-分位数'!I$3:I$178))/SUMIFS('面板-分位数'!$E:$E,'面板-分位数'!$F:$F,'面板-景气指数'!$J54)</f>
        <v>0.71350000000000013</v>
      </c>
      <c r="P54" s="288">
        <f t="array" ref="P54">SUMPRODUCT(('面板-分位数'!$F$3:$F$178='面板-景气指数'!$J54)*('面板-分位数'!$E$3:$E$178)*('面板-分位数'!J$3:J$178))/SUMIFS('面板-分位数'!$E:$E,'面板-分位数'!$F:$F,'面板-景气指数'!$J54)</f>
        <v>0.72933333333333339</v>
      </c>
      <c r="Q54" s="288">
        <f t="array" ref="Q54">SUMPRODUCT(('面板-分位数'!$F$3:$F$178='面板-景气指数'!$J54)*('面板-分位数'!$E$3:$E$178)*('面板-分位数'!K$3:K$178))/SUMIFS('面板-分位数'!$E:$E,'面板-分位数'!$F:$F,'面板-景气指数'!$J54)</f>
        <v>0.72216666666666673</v>
      </c>
      <c r="R54" s="288">
        <f t="array" ref="R54">SUMPRODUCT(('面板-分位数'!$F$3:$F$178='面板-景气指数'!$J54)*('面板-分位数'!$E$3:$E$178)*('面板-分位数'!L$3:L$178))/SUMIFS('面板-分位数'!$E:$E,'面板-分位数'!$F:$F,'面板-景气指数'!$J54)</f>
        <v>0.52650000000000008</v>
      </c>
      <c r="S54" s="288">
        <f t="array" ref="S54">SUMPRODUCT(('面板-分位数'!$F$3:$F$178='面板-景气指数'!$J54)*('面板-分位数'!$E$3:$E$178)*('面板-分位数'!M$3:M$178))/SUMIFS('面板-分位数'!$E:$E,'面板-分位数'!$F:$F,'面板-景气指数'!$J54)</f>
        <v>0.56016666666666659</v>
      </c>
      <c r="T54" s="288">
        <f t="array" ref="T54">SUMPRODUCT(('面板-分位数'!$F$3:$F$178='面板-景气指数'!$J54)*('面板-分位数'!$E$3:$E$178)*('面板-分位数'!N$3:N$178))/SUMIFS('面板-分位数'!$E:$E,'面板-分位数'!$F:$F,'面板-景气指数'!$J54)</f>
        <v>0.5581666666666667</v>
      </c>
      <c r="U54" s="288">
        <f t="array" ref="U54">SUMPRODUCT(('面板-分位数'!$F$3:$F$178='面板-景气指数'!$J54)*('面板-分位数'!$E$3:$E$178)*('面板-分位数'!O$3:O$178))/SUMIFS('面板-分位数'!$E:$E,'面板-分位数'!$F:$F,'面板-景气指数'!$J54)</f>
        <v>0.48366666666666669</v>
      </c>
      <c r="V54" s="288">
        <f t="array" ref="V54">SUMPRODUCT(('面板-分位数'!$F$3:$F$178='面板-景气指数'!$J54)*('面板-分位数'!$E$3:$E$178)*('面板-分位数'!P$3:P$178))/SUMIFS('面板-分位数'!$E:$E,'面板-分位数'!$F:$F,'面板-景气指数'!$J54)</f>
        <v>0.48266666666666663</v>
      </c>
      <c r="W54" s="288">
        <f t="array" ref="W54">SUMPRODUCT(('面板-分位数'!$F$3:$F$178='面板-景气指数'!$J54)*('面板-分位数'!$E$3:$E$178)*('面板-分位数'!Q$3:Q$178))/SUMIFS('面板-分位数'!$E:$E,'面板-分位数'!$F:$F,'面板-景气指数'!$J54)</f>
        <v>0.45733333333333337</v>
      </c>
      <c r="X54" s="288">
        <f t="array" ref="X54">SUMPRODUCT(('面板-分位数'!$F$3:$F$178='面板-景气指数'!$J54)*('面板-分位数'!$E$3:$E$178)*('面板-分位数'!R$3:R$178))/SUMIFS('面板-分位数'!$E:$E,'面板-分位数'!$F:$F,'面板-景气指数'!$J54)</f>
        <v>0.86366666666666669</v>
      </c>
      <c r="Y54" s="288">
        <f t="array" ref="Y54">SUMPRODUCT(('面板-分位数'!$F$3:$F$178='面板-景气指数'!$J54)*('面板-分位数'!$E$3:$E$178)*('面板-分位数'!S$3:S$178))/SUMIFS('面板-分位数'!$E:$E,'面板-分位数'!$F:$F,'面板-景气指数'!$J54)</f>
        <v>0.90133333333333321</v>
      </c>
      <c r="Z54" s="288">
        <f t="array" ref="Z54">SUMPRODUCT(('面板-分位数'!$F$3:$F$178='面板-景气指数'!$J54)*('面板-分位数'!$E$3:$E$178)*('面板-分位数'!T$3:T$178))/SUMIFS('面板-分位数'!$E:$E,'面板-分位数'!$F:$F,'面板-景气指数'!$J54)</f>
        <v>0.93483333333333329</v>
      </c>
      <c r="AA54" s="288">
        <f t="array" ref="AA54">SUMPRODUCT(('面板-分位数'!$F$3:$F$178='面板-景气指数'!$J54)*('面板-分位数'!$E$3:$E$178)*('面板-分位数'!U$3:U$178))/SUMIFS('面板-分位数'!$E:$E,'面板-分位数'!$F:$F,'面板-景气指数'!$J54)</f>
        <v>0.71166666666666656</v>
      </c>
      <c r="AB54" s="288">
        <f t="array" ref="AB54">SUMPRODUCT(('面板-分位数'!$F$3:$F$178='面板-景气指数'!$J54)*('面板-分位数'!$E$3:$E$178)*('面板-分位数'!V$3:V$178))/SUMIFS('面板-分位数'!$E:$E,'面板-分位数'!$F:$F,'面板-景气指数'!$J54)</f>
        <v>0.70616666666666672</v>
      </c>
      <c r="AC54" s="288">
        <f t="array" ref="AC54">SUMPRODUCT(('面板-分位数'!$F$3:$F$178='面板-景气指数'!$J54)*('面板-分位数'!$E$3:$E$178)*('面板-分位数'!W$3:W$178))/SUMIFS('面板-分位数'!$E:$E,'面板-分位数'!$F:$F,'面板-景气指数'!$J54)</f>
        <v>0.69600000000000006</v>
      </c>
      <c r="AD54" s="288">
        <f t="array" ref="AD54">SUMPRODUCT(('面板-分位数'!$F$3:$F$178='面板-景气指数'!$J54)*('面板-分位数'!$E$3:$E$178)*('面板-分位数'!X$3:X$178))/SUMIFS('面板-分位数'!$E:$E,'面板-分位数'!$F:$F,'面板-景气指数'!$J54)</f>
        <v>0.85016666666666663</v>
      </c>
      <c r="AE54" s="288">
        <f t="array" ref="AE54">SUMPRODUCT(('面板-分位数'!$F$3:$F$178='面板-景气指数'!$J54)*('面板-分位数'!$E$3:$E$178)*('面板-分位数'!Y$3:Y$178))/SUMIFS('面板-分位数'!$E:$E,'面板-分位数'!$F:$F,'面板-景气指数'!$J54)</f>
        <v>0.79966666666666664</v>
      </c>
      <c r="AF54" s="288">
        <f t="array" ref="AF54">SUMPRODUCT(('面板-分位数'!$F$3:$F$178='面板-景气指数'!$J54)*('面板-分位数'!$E$3:$E$178)*('面板-分位数'!Z$3:Z$178))/SUMIFS('面板-分位数'!$E:$E,'面板-分位数'!$F:$F,'面板-景气指数'!$J54)</f>
        <v>0.76883333333333326</v>
      </c>
      <c r="AG54" s="288">
        <f t="array" ref="AG54">SUMPRODUCT(('面板-分位数'!$F$3:$F$178='面板-景气指数'!$J54)*('面板-分位数'!$E$3:$E$178)*('面板-分位数'!AA$3:AA$178))/SUMIFS('面板-分位数'!$E:$E,'面板-分位数'!$F:$F,'面板-景气指数'!$J54)</f>
        <v>0.76766666666666661</v>
      </c>
      <c r="AH54" s="288">
        <f t="array" ref="AH54">SUMPRODUCT(('面板-分位数'!$F$3:$F$178='面板-景气指数'!$J54)*('面板-分位数'!$E$3:$E$178)*('面板-分位数'!AB$3:AB$178))/SUMIFS('面板-分位数'!$E:$E,'面板-分位数'!$F:$F,'面板-景气指数'!$J54)</f>
        <v>0.81550000000000011</v>
      </c>
      <c r="AI54" s="288">
        <f t="array" ref="AI54">SUMPRODUCT(('面板-分位数'!$F$3:$F$178='面板-景气指数'!$J54)*('面板-分位数'!$E$3:$E$178)*('面板-分位数'!AC$3:AC$178))/SUMIFS('面板-分位数'!$E:$E,'面板-分位数'!$F:$F,'面板-景气指数'!$J54)</f>
        <v>0.84583333333333333</v>
      </c>
      <c r="AJ54" s="288">
        <f t="array" ref="AJ54">SUMPRODUCT(('面板-分位数'!$F$3:$F$178='面板-景气指数'!$J54)*('面板-分位数'!$E$3:$E$178)*('面板-分位数'!AD$3:AD$178))/SUMIFS('面板-分位数'!$E:$E,'面板-分位数'!$F:$F,'面板-景气指数'!$J54)</f>
        <v>0.24150000000000002</v>
      </c>
      <c r="AK54" s="288">
        <f t="array" ref="AK54">SUMPRODUCT(('面板-分位数'!$F$3:$F$178='面板-景气指数'!$J54)*('面板-分位数'!$E$3:$E$178)*('面板-分位数'!AE$3:AE$178))/SUMIFS('面板-分位数'!$E:$E,'面板-分位数'!$F:$F,'面板-景气指数'!$J54)</f>
        <v>0.14216666666666666</v>
      </c>
      <c r="AL54" s="288">
        <f t="array" ref="AL54">SUMPRODUCT(('面板-分位数'!$F$3:$F$178='面板-景气指数'!$J54)*('面板-分位数'!$E$3:$E$178)*('面板-分位数'!AF$3:AF$178))/SUMIFS('面板-分位数'!$E:$E,'面板-分位数'!$F:$F,'面板-景气指数'!$J54)</f>
        <v>9.9499999999999991E-2</v>
      </c>
      <c r="AM54" s="288">
        <f t="array" ref="AM54">SUMPRODUCT(('面板-分位数'!$F$3:$F$178='面板-景气指数'!$J54)*('面板-分位数'!$E$3:$E$178)*('面板-分位数'!AG$3:AG$178))/SUMIFS('面板-分位数'!$E:$E,'面板-分位数'!$F:$F,'面板-景气指数'!$J54)</f>
        <v>0.46616666666666667</v>
      </c>
      <c r="AN54" s="288">
        <f t="array" ref="AN54">SUMPRODUCT(('面板-分位数'!$F$3:$F$178='面板-景气指数'!$J54)*('面板-分位数'!$E$3:$E$178)*('面板-分位数'!AH$3:AH$178))/SUMIFS('面板-分位数'!$E:$E,'面板-分位数'!$F:$F,'面板-景气指数'!$J54)</f>
        <v>0.48833333333333334</v>
      </c>
      <c r="AO54" s="288">
        <f t="array" ref="AO54">SUMPRODUCT(('面板-分位数'!$F$3:$F$178='面板-景气指数'!$J54)*('面板-分位数'!$E$3:$E$178)*('面板-分位数'!AI$3:AI$178))/SUMIFS('面板-分位数'!$E:$E,'面板-分位数'!$F:$F,'面板-景气指数'!$J54)</f>
        <v>0.50866666666666671</v>
      </c>
      <c r="AP54" s="288">
        <f t="array" ref="AP54">SUMPRODUCT(('面板-分位数'!$F$3:$F$178='面板-景气指数'!$J54)*('面板-分位数'!$E$3:$E$178)*('面板-分位数'!AJ$3:AJ$178))/SUMIFS('面板-分位数'!$E:$E,'面板-分位数'!$F:$F,'面板-景气指数'!$J54)</f>
        <v>0.64416666666666667</v>
      </c>
      <c r="AQ54" s="288">
        <f t="array" ref="AQ54">SUMPRODUCT(('面板-分位数'!$F$3:$F$178='面板-景气指数'!$J54)*('面板-分位数'!$E$3:$E$178)*('面板-分位数'!AK$3:AK$178))/SUMIFS('面板-分位数'!$E:$E,'面板-分位数'!$F:$F,'面板-景气指数'!$J54)</f>
        <v>0.65983333333333327</v>
      </c>
      <c r="AR54" s="288">
        <f t="array" ref="AR54">SUMPRODUCT(('面板-分位数'!$F$3:$F$178='面板-景气指数'!$J54)*('面板-分位数'!$E$3:$E$178)*('面板-分位数'!AL$3:AL$178))/SUMIFS('面板-分位数'!$E:$E,'面板-分位数'!$F:$F,'面板-景气指数'!$J54)</f>
        <v>0.66716666666666669</v>
      </c>
      <c r="AS54" s="288">
        <f t="array" ref="AS54">SUMPRODUCT(('面板-分位数'!$F$3:$F$178='面板-景气指数'!$J54)*('面板-分位数'!$E$3:$E$178)*('面板-分位数'!AM$3:AM$178))/SUMIFS('面板-分位数'!$E:$E,'面板-分位数'!$F:$F,'面板-景气指数'!$J54)</f>
        <v>0.42083333333333334</v>
      </c>
      <c r="AT54" s="288">
        <f t="array" ref="AT54">SUMPRODUCT(('面板-分位数'!$F$3:$F$178='面板-景气指数'!$J54)*('面板-分位数'!$E$3:$E$178)*('面板-分位数'!AN$3:AN$178))/SUMIFS('面板-分位数'!$E:$E,'面板-分位数'!$F:$F,'面板-景气指数'!$J54)</f>
        <v>0.36049999999999999</v>
      </c>
      <c r="AU54" s="288">
        <f t="array" ref="AU54">SUMPRODUCT(('面板-分位数'!$F$3:$F$178='面板-景气指数'!$J54)*('面板-分位数'!$E$3:$E$178)*('面板-分位数'!AO$3:AO$178))/SUMIFS('面板-分位数'!$E:$E,'面板-分位数'!$F:$F,'面板-景气指数'!$J54)</f>
        <v>0.33100000000000002</v>
      </c>
      <c r="AV54" s="288">
        <f t="array" ref="AV54">SUMPRODUCT(('面板-分位数'!$F$3:$F$178='面板-景气指数'!$J54)*('面板-分位数'!$E$3:$E$178)*('面板-分位数'!AP$3:AP$178))/SUMIFS('面板-分位数'!$E:$E,'面板-分位数'!$F:$F,'面板-景气指数'!$J54)</f>
        <v>0.51183333333333336</v>
      </c>
      <c r="AW54" s="288">
        <f t="array" ref="AW54">SUMPRODUCT(('面板-分位数'!$F$3:$F$178='面板-景气指数'!$J54)*('面板-分位数'!$E$3:$E$178)*('面板-分位数'!AQ$3:AQ$178))/SUMIFS('面板-分位数'!$E:$E,'面板-分位数'!$F:$F,'面板-景气指数'!$J54)</f>
        <v>0.57799999999999996</v>
      </c>
      <c r="AX54" s="288">
        <f t="array" ref="AX54">SUMPRODUCT(('面板-分位数'!$F$3:$F$178='面板-景气指数'!$J54)*('面板-分位数'!$E$3:$E$178)*('面板-分位数'!AR$3:AR$178))/SUMIFS('面板-分位数'!$E:$E,'面板-分位数'!$F:$F,'面板-景气指数'!$J54)</f>
        <v>0.61399999999999999</v>
      </c>
      <c r="AY54" s="288">
        <f t="array" ref="AY54">SUMPRODUCT(('面板-分位数'!$F$3:$F$178='面板-景气指数'!$J54)*('面板-分位数'!$E$3:$E$178)*('面板-分位数'!AS$3:AS$178))/SUMIFS('面板-分位数'!$E:$E,'面板-分位数'!$F:$F,'面板-景气指数'!$J54)</f>
        <v>0.47466666666666663</v>
      </c>
      <c r="AZ54" s="288">
        <f t="array" ref="AZ54">SUMPRODUCT(('面板-分位数'!$F$3:$F$178='面板-景气指数'!$J54)*('面板-分位数'!$E$3:$E$178)*('面板-分位数'!AT$3:AT$178))/SUMIFS('面板-分位数'!$E:$E,'面板-分位数'!$F:$F,'面板-景气指数'!$J54)</f>
        <v>0.48549999999999999</v>
      </c>
      <c r="BA54" s="288">
        <f t="array" ref="BA54">SUMPRODUCT(('面板-分位数'!$F$3:$F$178='面板-景气指数'!$J54)*('面板-分位数'!$E$3:$E$178)*('面板-分位数'!AU$3:AU$178))/SUMIFS('面板-分位数'!$E:$E,'面板-分位数'!$F:$F,'面板-景气指数'!$J54)</f>
        <v>0.48683333333333328</v>
      </c>
      <c r="BB54" s="288">
        <f t="array" ref="BB54">SUMPRODUCT(('面板-分位数'!$F$3:$F$178='面板-景气指数'!$J54)*('面板-分位数'!$E$3:$E$178)*('面板-分位数'!AV$3:AV$178))/SUMIFS('面板-分位数'!$E:$E,'面板-分位数'!$F:$F,'面板-景气指数'!$J54)</f>
        <v>0.19916666666666669</v>
      </c>
      <c r="BC54" s="288">
        <f t="array" ref="BC54">SUMPRODUCT(('面板-分位数'!$F$3:$F$178='面板-景气指数'!$J54)*('面板-分位数'!$E$3:$E$178)*('面板-分位数'!AW$3:AW$178))/SUMIFS('面板-分位数'!$E:$E,'面板-分位数'!$F:$F,'面板-景气指数'!$J54)</f>
        <v>0.20116666666666663</v>
      </c>
      <c r="BD54" s="288">
        <f t="array" ref="BD54">SUMPRODUCT(('面板-分位数'!$F$3:$F$178='面板-景气指数'!$J54)*('面板-分位数'!$E$3:$E$178)*('面板-分位数'!AX$3:AX$178))/SUMIFS('面板-分位数'!$E:$E,'面板-分位数'!$F:$F,'面板-景气指数'!$J54)</f>
        <v>0.19033333333333333</v>
      </c>
      <c r="BE54" s="288">
        <f t="array" ref="BE54">SUMPRODUCT(('面板-分位数'!$F$3:$F$178='面板-景气指数'!$J54)*('面板-分位数'!$E$3:$E$178)*('面板-分位数'!AY$3:AY$178))/SUMIFS('面板-分位数'!$E:$E,'面板-分位数'!$F:$F,'面板-景气指数'!$J54)</f>
        <v>0.55349999999999999</v>
      </c>
      <c r="BF54" s="288">
        <f t="array" ref="BF54">SUMPRODUCT(('面板-分位数'!$F$3:$F$178='面板-景气指数'!$J54)*('面板-分位数'!$E$3:$E$178)*('面板-分位数'!AZ$3:AZ$178))/SUMIFS('面板-分位数'!$E:$E,'面板-分位数'!$F:$F,'面板-景气指数'!$J54)</f>
        <v>0.59016666666666662</v>
      </c>
      <c r="BG54" s="288">
        <f t="array" ref="BG54">SUMPRODUCT(('面板-分位数'!$F$3:$F$178='面板-景气指数'!$J54)*('面板-分位数'!$E$3:$E$178)*('面板-分位数'!BA$3:BA$178))/SUMIFS('面板-分位数'!$E:$E,'面板-分位数'!$F:$F,'面板-景气指数'!$J54)</f>
        <v>0.62616666666666665</v>
      </c>
      <c r="BH54" s="288">
        <f t="array" ref="BH54">SUMPRODUCT(('面板-分位数'!$F$3:$F$178='面板-景气指数'!$J54)*('面板-分位数'!$E$3:$E$178)*('面板-分位数'!BB$3:BB$178))/SUMIFS('面板-分位数'!$E:$E,'面板-分位数'!$F:$F,'面板-景气指数'!$J54)</f>
        <v>0.34766666666666673</v>
      </c>
      <c r="BI54" s="288">
        <f t="array" ref="BI54">SUMPRODUCT(('面板-分位数'!$F$3:$F$178='面板-景气指数'!$J54)*('面板-分位数'!$E$3:$E$178)*('面板-分位数'!BC$3:BC$178))/SUMIFS('面板-分位数'!$E:$E,'面板-分位数'!$F:$F,'面板-景气指数'!$J54)</f>
        <v>0.31916666666666665</v>
      </c>
      <c r="BJ54" s="288">
        <f t="array" ref="BJ54">SUMPRODUCT(('面板-分位数'!$F$3:$F$178='面板-景气指数'!$J54)*('面板-分位数'!$E$3:$E$178)*('面板-分位数'!BD$3:BD$178))/SUMIFS('面板-分位数'!$E:$E,'面板-分位数'!$F:$F,'面板-景气指数'!$J54)</f>
        <v>0.32</v>
      </c>
      <c r="BK54" s="288">
        <f t="array" ref="BK54">SUMPRODUCT(('面板-分位数'!$F$3:$F$178='面板-景气指数'!$J54)*('面板-分位数'!$E$3:$E$178)*('面板-分位数'!BE$3:BE$178))/SUMIFS('面板-分位数'!$E:$E,'面板-分位数'!$F:$F,'面板-景气指数'!$J54)</f>
        <v>0.41133333333333333</v>
      </c>
      <c r="BL54" s="288">
        <f t="array" ref="BL54">SUMPRODUCT(('面板-分位数'!$F$3:$F$178='面板-景气指数'!$J54)*('面板-分位数'!$E$3:$E$178)*('面板-分位数'!BF$3:BF$178))/SUMIFS('面板-分位数'!$E:$E,'面板-分位数'!$F:$F,'面板-景气指数'!$J54)</f>
        <v>0.41216666666666663</v>
      </c>
      <c r="BM54" s="288">
        <f t="array" ref="BM54">SUMPRODUCT(('面板-分位数'!$F$3:$F$178='面板-景气指数'!$J54)*('面板-分位数'!$E$3:$E$178)*('面板-分位数'!BG$3:BG$178))/SUMIFS('面板-分位数'!$E:$E,'面板-分位数'!$F:$F,'面板-景气指数'!$J54)</f>
        <v>0.44083333333333335</v>
      </c>
      <c r="BN54" s="288">
        <f t="array" ref="BN54">SUMPRODUCT(('面板-分位数'!$F$3:$F$178='面板-景气指数'!$J54)*('面板-分位数'!$E$3:$E$178)*('面板-分位数'!BH$3:BH$178))/SUMIFS('面板-分位数'!$E:$E,'面板-分位数'!$F:$F,'面板-景气指数'!$J54)</f>
        <v>0.34283333333333332</v>
      </c>
      <c r="BO54" s="288">
        <f t="array" ref="BO54">SUMPRODUCT(('面板-分位数'!$F$3:$F$178='面板-景气指数'!$J54)*('面板-分位数'!$E$3:$E$178)*('面板-分位数'!BI$3:BI$178))/SUMIFS('面板-分位数'!$E:$E,'面板-分位数'!$F:$F,'面板-景气指数'!$J54)</f>
        <v>0.33083333333333331</v>
      </c>
      <c r="BP54" s="288">
        <f t="array" ref="BP54">SUMPRODUCT(('面板-分位数'!$F$3:$F$178='面板-景气指数'!$J54)*('面板-分位数'!$E$3:$E$178)*('面板-分位数'!BJ$3:BJ$178))/SUMIFS('面板-分位数'!$E:$E,'面板-分位数'!$F:$F,'面板-景气指数'!$J54)</f>
        <v>0.34349999999999997</v>
      </c>
      <c r="BQ54" s="288">
        <f t="array" ref="BQ54">SUMPRODUCT(('面板-分位数'!$F$3:$F$178='面板-景气指数'!$J54)*('面板-分位数'!$E$3:$E$178)*('面板-分位数'!BK$3:BK$178))/SUMIFS('面板-分位数'!$E:$E,'面板-分位数'!$F:$F,'面板-景气指数'!$J54)</f>
        <v>0.40666666666666673</v>
      </c>
      <c r="BR54" s="288">
        <f t="array" ref="BR54">SUMPRODUCT(('面板-分位数'!$F$3:$F$178='面板-景气指数'!$J54)*('面板-分位数'!$E$3:$E$178)*('面板-分位数'!BL$3:BL$178))/SUMIFS('面板-分位数'!$E:$E,'面板-分位数'!$F:$F,'面板-景气指数'!$J54)</f>
        <v>0.38766666666666666</v>
      </c>
      <c r="BS54" s="288">
        <f t="array" ref="BS54">SUMPRODUCT(('面板-分位数'!$F$3:$F$178='面板-景气指数'!$J54)*('面板-分位数'!$E$3:$E$178)*('面板-分位数'!BM$3:BM$178))/SUMIFS('面板-分位数'!$E:$E,'面板-分位数'!$F:$F,'面板-景气指数'!$J54)</f>
        <v>0.45199999999999996</v>
      </c>
      <c r="BT54" s="288">
        <f t="array" ref="BT54">SUMPRODUCT(('面板-分位数'!$F$3:$F$178='面板-景气指数'!$J54)*('面板-分位数'!$E$3:$E$178)*('面板-分位数'!BN$3:BN$178))/SUMIFS('面板-分位数'!$E:$E,'面板-分位数'!$F:$F,'面板-景气指数'!$J54)</f>
        <v>0.3075</v>
      </c>
      <c r="BU54" s="288">
        <f t="array" ref="BU54">SUMPRODUCT(('面板-分位数'!$F$3:$F$178='面板-景气指数'!$J54)*('面板-分位数'!$E$3:$E$178)*('面板-分位数'!BO$3:BO$178))/SUMIFS('面板-分位数'!$E:$E,'面板-分位数'!$F:$F,'面板-景气指数'!$J54)</f>
        <v>0.31233333333333335</v>
      </c>
      <c r="BV54" s="288">
        <f t="array" ref="BV54">SUMPRODUCT(('面板-分位数'!$F$3:$F$178='面板-景气指数'!$J54)*('面板-分位数'!$E$3:$E$178)*('面板-分位数'!BP$3:BP$178))/SUMIFS('面板-分位数'!$E:$E,'面板-分位数'!$F:$F,'面板-景气指数'!$J54)</f>
        <v>0.31483333333333335</v>
      </c>
      <c r="BW54" s="288">
        <f t="array" ref="BW54">SUMPRODUCT(('面板-分位数'!$F$3:$F$178='面板-景气指数'!$J54)*('面板-分位数'!$E$3:$E$178)*('面板-分位数'!BQ$3:BQ$178))/SUMIFS('面板-分位数'!$E:$E,'面板-分位数'!$F:$F,'面板-景气指数'!$J54)</f>
        <v>0.25966666666666666</v>
      </c>
      <c r="BX54" s="288">
        <f t="array" ref="BX54">SUMPRODUCT(('面板-分位数'!$F$3:$F$178='面板-景气指数'!$J54)*('面板-分位数'!$E$3:$E$178)*('面板-分位数'!BR$3:BR$178))/SUMIFS('面板-分位数'!$E:$E,'面板-分位数'!$F:$F,'面板-景气指数'!$J54)</f>
        <v>0.25716666666666671</v>
      </c>
      <c r="BY54" s="288">
        <f t="array" ref="BY54">SUMPRODUCT(('面板-分位数'!$F$3:$F$178='面板-景气指数'!$J54)*('面板-分位数'!$E$3:$E$178)*('面板-分位数'!BS$3:BS$178))/SUMIFS('面板-分位数'!$E:$E,'面板-分位数'!$F:$F,'面板-景气指数'!$J54)</f>
        <v>0.26450000000000001</v>
      </c>
      <c r="BZ54" s="288">
        <f t="array" ref="BZ54">SUMPRODUCT(('面板-分位数'!$F$3:$F$178='面板-景气指数'!$J54)*('面板-分位数'!$E$3:$E$178)*('面板-分位数'!BT$3:BT$178))/SUMIFS('面板-分位数'!$E:$E,'面板-分位数'!$F:$F,'面板-景气指数'!$J54)</f>
        <v>0.38866666666666666</v>
      </c>
      <c r="CA54" s="288">
        <f t="array" ref="CA54">SUMPRODUCT(('面板-分位数'!$F$3:$F$178='面板-景气指数'!$J54)*('面板-分位数'!$E$3:$E$178)*('面板-分位数'!BU$3:BU$178))/SUMIFS('面板-分位数'!$E:$E,'面板-分位数'!$F:$F,'面板-景气指数'!$J54)</f>
        <v>0.3861666666666666</v>
      </c>
      <c r="CB54" s="288">
        <f t="array" ref="CB54">SUMPRODUCT(('面板-分位数'!$F$3:$F$178='面板-景气指数'!$J54)*('面板-分位数'!$E$3:$E$178)*('面板-分位数'!BV$3:BV$178))/SUMIFS('面板-分位数'!$E:$E,'面板-分位数'!$F:$F,'面板-景气指数'!$J54)</f>
        <v>0.3813333333333333</v>
      </c>
      <c r="CC54" s="288">
        <f t="array" ref="CC54">SUMPRODUCT(('面板-分位数'!$F$3:$F$178='面板-景气指数'!$J54)*('面板-分位数'!$E$3:$E$178)*('面板-分位数'!BW$3:BW$178))/SUMIFS('面板-分位数'!$E:$E,'面板-分位数'!$F:$F,'面板-景气指数'!$J54)</f>
        <v>0.56399999999999995</v>
      </c>
      <c r="CD54" s="288">
        <f t="array" ref="CD54">SUMPRODUCT(('面板-分位数'!$F$3:$F$178='面板-景气指数'!$J54)*('面板-分位数'!$E$3:$E$178)*('面板-分位数'!BX$3:BX$178))/SUMIFS('面板-分位数'!$E:$E,'面板-分位数'!$F:$F,'面板-景气指数'!$J54)</f>
        <v>0.5591666666666667</v>
      </c>
    </row>
    <row r="55" spans="10:82" x14ac:dyDescent="0.15">
      <c r="J55" s="292" t="s">
        <v>10</v>
      </c>
      <c r="K55" s="292"/>
      <c r="L55" s="287">
        <f t="shared" si="1"/>
        <v>-30.55</v>
      </c>
      <c r="M55" s="288">
        <f t="array" ref="M55">SUMPRODUCT(('面板-分位数'!$F$3:$F$178='面板-景气指数'!$J55)*('面板-分位数'!$E$3:$E$178)*('面板-分位数'!G$3:G$178))/SUMIFS('面板-分位数'!$E:$E,'面板-分位数'!$F:$F,'面板-景气指数'!$J55)</f>
        <v>0.24199999999999999</v>
      </c>
      <c r="N55" s="288">
        <f t="array" ref="N55">SUMPRODUCT(('面板-分位数'!$F$3:$F$178='面板-景气指数'!$J55)*('面板-分位数'!$E$3:$E$178)*('面板-分位数'!H$3:H$178))/SUMIFS('面板-分位数'!$E:$E,'面板-分位数'!$F:$F,'面板-景气指数'!$J55)</f>
        <v>0.24199999999999999</v>
      </c>
      <c r="O55" s="288">
        <f t="array" ref="O55">SUMPRODUCT(('面板-分位数'!$F$3:$F$178='面板-景气指数'!$J55)*('面板-分位数'!$E$3:$E$178)*('面板-分位数'!I$3:I$178))/SUMIFS('面板-分位数'!$E:$E,'面板-分位数'!$F:$F,'面板-景气指数'!$J55)</f>
        <v>0.54749999999999999</v>
      </c>
      <c r="P55" s="288">
        <f t="array" ref="P55">SUMPRODUCT(('面板-分位数'!$F$3:$F$178='面板-景气指数'!$J55)*('面板-分位数'!$E$3:$E$178)*('面板-分位数'!J$3:J$178))/SUMIFS('面板-分位数'!$E:$E,'面板-分位数'!$F:$F,'面板-景气指数'!$J55)</f>
        <v>0.55549999999999999</v>
      </c>
      <c r="Q55" s="288">
        <f t="array" ref="Q55">SUMPRODUCT(('面板-分位数'!$F$3:$F$178='面板-景气指数'!$J55)*('面板-分位数'!$E$3:$E$178)*('面板-分位数'!K$3:K$178))/SUMIFS('面板-分位数'!$E:$E,'面板-分位数'!$F:$F,'面板-景气指数'!$J55)</f>
        <v>0.307</v>
      </c>
      <c r="R55" s="288">
        <f t="array" ref="R55">SUMPRODUCT(('面板-分位数'!$F$3:$F$178='面板-景气指数'!$J55)*('面板-分位数'!$E$3:$E$178)*('面板-分位数'!L$3:L$178))/SUMIFS('面板-分位数'!$E:$E,'面板-分位数'!$F:$F,'面板-景气指数'!$J55)</f>
        <v>0.29399999999999998</v>
      </c>
      <c r="S55" s="288">
        <f t="array" ref="S55">SUMPRODUCT(('面板-分位数'!$F$3:$F$178='面板-景气指数'!$J55)*('面板-分位数'!$E$3:$E$178)*('面板-分位数'!M$3:M$178))/SUMIFS('面板-分位数'!$E:$E,'面板-分位数'!$F:$F,'面板-景气指数'!$J55)</f>
        <v>0.11899999999999999</v>
      </c>
      <c r="T55" s="288">
        <f t="array" ref="T55">SUMPRODUCT(('面板-分位数'!$F$3:$F$178='面板-景气指数'!$J55)*('面板-分位数'!$E$3:$E$178)*('面板-分位数'!N$3:N$178))/SUMIFS('面板-分位数'!$E:$E,'面板-分位数'!$F:$F,'面板-景气指数'!$J55)</f>
        <v>0.18149999999999999</v>
      </c>
      <c r="U55" s="288">
        <f t="array" ref="U55">SUMPRODUCT(('面板-分位数'!$F$3:$F$178='面板-景气指数'!$J55)*('面板-分位数'!$E$3:$E$178)*('面板-分位数'!O$3:O$178))/SUMIFS('面板-分位数'!$E:$E,'面板-分位数'!$F:$F,'面板-景气指数'!$J55)</f>
        <v>0.38700000000000001</v>
      </c>
      <c r="V55" s="288">
        <f t="array" ref="V55">SUMPRODUCT(('面板-分位数'!$F$3:$F$178='面板-景气指数'!$J55)*('面板-分位数'!$E$3:$E$178)*('面板-分位数'!P$3:P$178))/SUMIFS('面板-分位数'!$E:$E,'面板-分位数'!$F:$F,'面板-景气指数'!$J55)</f>
        <v>0.52550000000000008</v>
      </c>
      <c r="W55" s="288">
        <f t="array" ref="W55">SUMPRODUCT(('面板-分位数'!$F$3:$F$178='面板-景气指数'!$J55)*('面板-分位数'!$E$3:$E$178)*('面板-分位数'!Q$3:Q$178))/SUMIFS('面板-分位数'!$E:$E,'面板-分位数'!$F:$F,'面板-景气指数'!$J55)</f>
        <v>0.30449999999999999</v>
      </c>
      <c r="X55" s="288">
        <f t="array" ref="X55">SUMPRODUCT(('面板-分位数'!$F$3:$F$178='面板-景气指数'!$J55)*('面板-分位数'!$E$3:$E$178)*('面板-分位数'!R$3:R$178))/SUMIFS('面板-分位数'!$E:$E,'面板-分位数'!$F:$F,'面板-景气指数'!$J55)</f>
        <v>0.2505</v>
      </c>
      <c r="Y55" s="288">
        <f t="array" ref="Y55">SUMPRODUCT(('面板-分位数'!$F$3:$F$178='面板-景气指数'!$J55)*('面板-分位数'!$E$3:$E$178)*('面板-分位数'!S$3:S$178))/SUMIFS('面板-分位数'!$E:$E,'面板-分位数'!$F:$F,'面板-景气指数'!$J55)</f>
        <v>0.33700000000000002</v>
      </c>
      <c r="Z55" s="288">
        <f t="array" ref="Z55">SUMPRODUCT(('面板-分位数'!$F$3:$F$178='面板-景气指数'!$J55)*('面板-分位数'!$E$3:$E$178)*('面板-分位数'!T$3:T$178))/SUMIFS('面板-分位数'!$E:$E,'面板-分位数'!$F:$F,'面板-景气指数'!$J55)</f>
        <v>0.42549999999999999</v>
      </c>
      <c r="AA55" s="288">
        <f t="array" ref="AA55">SUMPRODUCT(('面板-分位数'!$F$3:$F$178='面板-景气指数'!$J55)*('面板-分位数'!$E$3:$E$178)*('面板-分位数'!U$3:U$178))/SUMIFS('面板-分位数'!$E:$E,'面板-分位数'!$F:$F,'面板-景气指数'!$J55)</f>
        <v>0.41549999999999998</v>
      </c>
      <c r="AB55" s="288">
        <f t="array" ref="AB55">SUMPRODUCT(('面板-分位数'!$F$3:$F$178='面板-景气指数'!$J55)*('面板-分位数'!$E$3:$E$178)*('面板-分位数'!V$3:V$178))/SUMIFS('面板-分位数'!$E:$E,'面板-分位数'!$F:$F,'面板-景气指数'!$J55)</f>
        <v>0.58800000000000008</v>
      </c>
      <c r="AC55" s="288">
        <f t="array" ref="AC55">SUMPRODUCT(('面板-分位数'!$F$3:$F$178='面板-景气指数'!$J55)*('面板-分位数'!$E$3:$E$178)*('面板-分位数'!W$3:W$178))/SUMIFS('面板-分位数'!$E:$E,'面板-分位数'!$F:$F,'面板-景气指数'!$J55)</f>
        <v>0.59499999999999997</v>
      </c>
      <c r="AD55" s="288">
        <f t="array" ref="AD55">SUMPRODUCT(('面板-分位数'!$F$3:$F$178='面板-景气指数'!$J55)*('面板-分位数'!$E$3:$E$178)*('面板-分位数'!X$3:X$178))/SUMIFS('面板-分位数'!$E:$E,'面板-分位数'!$F:$F,'面板-景气指数'!$J55)</f>
        <v>0.51449999999999996</v>
      </c>
      <c r="AE55" s="288">
        <f t="array" ref="AE55">SUMPRODUCT(('面板-分位数'!$F$3:$F$178='面板-景气指数'!$J55)*('面板-分位数'!$E$3:$E$178)*('面板-分位数'!Y$3:Y$178))/SUMIFS('面板-分位数'!$E:$E,'面板-分位数'!$F:$F,'面板-景气指数'!$J55)</f>
        <v>0.52549999999999997</v>
      </c>
      <c r="AF55" s="288">
        <f t="array" ref="AF55">SUMPRODUCT(('面板-分位数'!$F$3:$F$178='面板-景气指数'!$J55)*('面板-分位数'!$E$3:$E$178)*('面板-分位数'!Z$3:Z$178))/SUMIFS('面板-分位数'!$E:$E,'面板-分位数'!$F:$F,'面板-景气指数'!$J55)</f>
        <v>0.94550000000000001</v>
      </c>
      <c r="AG55" s="288">
        <f t="array" ref="AG55">SUMPRODUCT(('面板-分位数'!$F$3:$F$178='面板-景气指数'!$J55)*('面板-分位数'!$E$3:$E$178)*('面板-分位数'!AA$3:AA$178))/SUMIFS('面板-分位数'!$E:$E,'面板-分位数'!$F:$F,'面板-景气指数'!$J55)</f>
        <v>0.93900000000000006</v>
      </c>
      <c r="AH55" s="288">
        <f t="array" ref="AH55">SUMPRODUCT(('面板-分位数'!$F$3:$F$178='面板-景气指数'!$J55)*('面板-分位数'!$E$3:$E$178)*('面板-分位数'!AB$3:AB$178))/SUMIFS('面板-分位数'!$E:$E,'面板-分位数'!$F:$F,'面板-景气指数'!$J55)</f>
        <v>0.60349999999999993</v>
      </c>
      <c r="AI55" s="288">
        <f t="array" ref="AI55">SUMPRODUCT(('面板-分位数'!$F$3:$F$178='面板-景气指数'!$J55)*('面板-分位数'!$E$3:$E$178)*('面板-分位数'!AC$3:AC$178))/SUMIFS('面板-分位数'!$E:$E,'面板-分位数'!$F:$F,'面板-景气指数'!$J55)</f>
        <v>0.62850000000000006</v>
      </c>
      <c r="AJ55" s="288">
        <f t="array" ref="AJ55">SUMPRODUCT(('面板-分位数'!$F$3:$F$178='面板-景气指数'!$J55)*('面板-分位数'!$E$3:$E$178)*('面板-分位数'!AD$3:AD$178))/SUMIFS('面板-分位数'!$E:$E,'面板-分位数'!$F:$F,'面板-景气指数'!$J55)</f>
        <v>0.67399999999999993</v>
      </c>
      <c r="AK55" s="288">
        <f t="array" ref="AK55">SUMPRODUCT(('面板-分位数'!$F$3:$F$178='面板-景气指数'!$J55)*('面板-分位数'!$E$3:$E$178)*('面板-分位数'!AE$3:AE$178))/SUMIFS('面板-分位数'!$E:$E,'面板-分位数'!$F:$F,'面板-景气指数'!$J55)</f>
        <v>0.61349999999999993</v>
      </c>
      <c r="AL55" s="288">
        <f t="array" ref="AL55">SUMPRODUCT(('面板-分位数'!$F$3:$F$178='面板-景气指数'!$J55)*('面板-分位数'!$E$3:$E$178)*('面板-分位数'!AF$3:AF$178))/SUMIFS('面板-分位数'!$E:$E,'面板-分位数'!$F:$F,'面板-景气指数'!$J55)</f>
        <v>0.58299999999999996</v>
      </c>
      <c r="AM55" s="288">
        <f t="array" ref="AM55">SUMPRODUCT(('面板-分位数'!$F$3:$F$178='面板-景气指数'!$J55)*('面板-分位数'!$E$3:$E$178)*('面板-分位数'!AG$3:AG$178))/SUMIFS('面板-分位数'!$E:$E,'面板-分位数'!$F:$F,'面板-景气指数'!$J55)</f>
        <v>0.59799999999999998</v>
      </c>
      <c r="AN55" s="288">
        <f t="array" ref="AN55">SUMPRODUCT(('面板-分位数'!$F$3:$F$178='面板-景气指数'!$J55)*('面板-分位数'!$E$3:$E$178)*('面板-分位数'!AH$3:AH$178))/SUMIFS('面板-分位数'!$E:$E,'面板-分位数'!$F:$F,'面板-景气指数'!$J55)</f>
        <v>0.64349999999999996</v>
      </c>
      <c r="AO55" s="288">
        <f t="array" ref="AO55">SUMPRODUCT(('面板-分位数'!$F$3:$F$178='面板-景气指数'!$J55)*('面板-分位数'!$E$3:$E$178)*('面板-分位数'!AI$3:AI$178))/SUMIFS('面板-分位数'!$E:$E,'面板-分位数'!$F:$F,'面板-景气指数'!$J55)</f>
        <v>0.65900000000000003</v>
      </c>
      <c r="AP55" s="288">
        <f t="array" ref="AP55">SUMPRODUCT(('面板-分位数'!$F$3:$F$178='面板-景气指数'!$J55)*('面板-分位数'!$E$3:$E$178)*('面板-分位数'!AJ$3:AJ$178))/SUMIFS('面板-分位数'!$E:$E,'面板-分位数'!$F:$F,'面板-景气指数'!$J55)</f>
        <v>0.70450000000000002</v>
      </c>
      <c r="AQ55" s="288">
        <f t="array" ref="AQ55">SUMPRODUCT(('面板-分位数'!$F$3:$F$178='面板-景气指数'!$J55)*('面板-分位数'!$E$3:$E$178)*('面板-分位数'!AK$3:AK$178))/SUMIFS('面板-分位数'!$E:$E,'面板-分位数'!$F:$F,'面板-景气指数'!$J55)</f>
        <v>0.55299999999999994</v>
      </c>
      <c r="AR55" s="288">
        <f t="array" ref="AR55">SUMPRODUCT(('面板-分位数'!$F$3:$F$178='面板-景气指数'!$J55)*('面板-分位数'!$E$3:$E$178)*('面板-分位数'!AL$3:AL$178))/SUMIFS('面板-分位数'!$E:$E,'面板-分位数'!$F:$F,'面板-景气指数'!$J55)</f>
        <v>0.44650000000000001</v>
      </c>
      <c r="AS55" s="288">
        <f t="array" ref="AS55">SUMPRODUCT(('面板-分位数'!$F$3:$F$178='面板-景气指数'!$J55)*('面板-分位数'!$E$3:$E$178)*('面板-分位数'!AM$3:AM$178))/SUMIFS('面板-分位数'!$E:$E,'面板-分位数'!$F:$F,'面板-景气指数'!$J55)</f>
        <v>0.47699999999999998</v>
      </c>
      <c r="AT55" s="288">
        <f t="array" ref="AT55">SUMPRODUCT(('面板-分位数'!$F$3:$F$178='面板-景气指数'!$J55)*('面板-分位数'!$E$3:$E$178)*('面板-分位数'!AN$3:AN$178))/SUMIFS('面板-分位数'!$E:$E,'面板-分位数'!$F:$F,'面板-景气指数'!$J55)</f>
        <v>0.52249999999999996</v>
      </c>
      <c r="AU55" s="288">
        <f t="array" ref="AU55">SUMPRODUCT(('面板-分位数'!$F$3:$F$178='面板-景气指数'!$J55)*('面板-分位数'!$E$3:$E$178)*('面板-分位数'!AO$3:AO$178))/SUMIFS('面板-分位数'!$E:$E,'面板-分位数'!$F:$F,'面板-景气指数'!$J55)</f>
        <v>0.5</v>
      </c>
      <c r="AV55" s="288">
        <f t="array" ref="AV55">SUMPRODUCT(('面板-分位数'!$F$3:$F$178='面板-景气指数'!$J55)*('面板-分位数'!$E$3:$E$178)*('面板-分位数'!AP$3:AP$178))/SUMIFS('面板-分位数'!$E:$E,'面板-分位数'!$F:$F,'面板-景气指数'!$J55)</f>
        <v>0.5</v>
      </c>
      <c r="AW55" s="288">
        <f t="array" ref="AW55">SUMPRODUCT(('面板-分位数'!$F$3:$F$178='面板-景气指数'!$J55)*('面板-分位数'!$E$3:$E$178)*('面板-分位数'!AQ$3:AQ$178))/SUMIFS('面板-分位数'!$E:$E,'面板-分位数'!$F:$F,'面板-景气指数'!$J55)</f>
        <v>0.5</v>
      </c>
      <c r="AX55" s="288">
        <f t="array" ref="AX55">SUMPRODUCT(('面板-分位数'!$F$3:$F$178='面板-景气指数'!$J55)*('面板-分位数'!$E$3:$E$178)*('面板-分位数'!AR$3:AR$178))/SUMIFS('面板-分位数'!$E:$E,'面板-分位数'!$F:$F,'面板-景气指数'!$J55)</f>
        <v>0.5</v>
      </c>
      <c r="AY55" s="288">
        <f t="array" ref="AY55">SUMPRODUCT(('面板-分位数'!$F$3:$F$178='面板-景气指数'!$J55)*('面板-分位数'!$E$3:$E$178)*('面板-分位数'!AS$3:AS$178))/SUMIFS('面板-分位数'!$E:$E,'面板-分位数'!$F:$F,'面板-景气指数'!$J55)</f>
        <v>0.5</v>
      </c>
      <c r="AZ55" s="288">
        <f t="array" ref="AZ55">SUMPRODUCT(('面板-分位数'!$F$3:$F$178='面板-景气指数'!$J55)*('面板-分位数'!$E$3:$E$178)*('面板-分位数'!AT$3:AT$178))/SUMIFS('面板-分位数'!$E:$E,'面板-分位数'!$F:$F,'面板-景气指数'!$J55)</f>
        <v>0.5</v>
      </c>
      <c r="BA55" s="288">
        <f t="array" ref="BA55">SUMPRODUCT(('面板-分位数'!$F$3:$F$178='面板-景气指数'!$J55)*('面板-分位数'!$E$3:$E$178)*('面板-分位数'!AU$3:AU$178))/SUMIFS('面板-分位数'!$E:$E,'面板-分位数'!$F:$F,'面板-景气指数'!$J55)</f>
        <v>0.5</v>
      </c>
      <c r="BB55" s="288">
        <f t="array" ref="BB55">SUMPRODUCT(('面板-分位数'!$F$3:$F$178='面板-景气指数'!$J55)*('面板-分位数'!$E$3:$E$178)*('面板-分位数'!AV$3:AV$178))/SUMIFS('面板-分位数'!$E:$E,'面板-分位数'!$F:$F,'面板-景气指数'!$J55)</f>
        <v>0.5</v>
      </c>
      <c r="BC55" s="288">
        <f t="array" ref="BC55">SUMPRODUCT(('面板-分位数'!$F$3:$F$178='面板-景气指数'!$J55)*('面板-分位数'!$E$3:$E$178)*('面板-分位数'!AW$3:AW$178))/SUMIFS('面板-分位数'!$E:$E,'面板-分位数'!$F:$F,'面板-景气指数'!$J55)</f>
        <v>0.5</v>
      </c>
      <c r="BD55" s="288">
        <f t="array" ref="BD55">SUMPRODUCT(('面板-分位数'!$F$3:$F$178='面板-景气指数'!$J55)*('面板-分位数'!$E$3:$E$178)*('面板-分位数'!AX$3:AX$178))/SUMIFS('面板-分位数'!$E:$E,'面板-分位数'!$F:$F,'面板-景气指数'!$J55)</f>
        <v>0.5</v>
      </c>
      <c r="BE55" s="288">
        <f t="array" ref="BE55">SUMPRODUCT(('面板-分位数'!$F$3:$F$178='面板-景气指数'!$J55)*('面板-分位数'!$E$3:$E$178)*('面板-分位数'!AY$3:AY$178))/SUMIFS('面板-分位数'!$E:$E,'面板-分位数'!$F:$F,'面板-景气指数'!$J55)</f>
        <v>0.5</v>
      </c>
      <c r="BF55" s="288">
        <f t="array" ref="BF55">SUMPRODUCT(('面板-分位数'!$F$3:$F$178='面板-景气指数'!$J55)*('面板-分位数'!$E$3:$E$178)*('面板-分位数'!AZ$3:AZ$178))/SUMIFS('面板-分位数'!$E:$E,'面板-分位数'!$F:$F,'面板-景气指数'!$J55)</f>
        <v>0.5</v>
      </c>
      <c r="BG55" s="288">
        <f t="array" ref="BG55">SUMPRODUCT(('面板-分位数'!$F$3:$F$178='面板-景气指数'!$J55)*('面板-分位数'!$E$3:$E$178)*('面板-分位数'!BA$3:BA$178))/SUMIFS('面板-分位数'!$E:$E,'面板-分位数'!$F:$F,'面板-景气指数'!$J55)</f>
        <v>0.5</v>
      </c>
      <c r="BH55" s="288">
        <f t="array" ref="BH55">SUMPRODUCT(('面板-分位数'!$F$3:$F$178='面板-景气指数'!$J55)*('面板-分位数'!$E$3:$E$178)*('面板-分位数'!BB$3:BB$178))/SUMIFS('面板-分位数'!$E:$E,'面板-分位数'!$F:$F,'面板-景气指数'!$J55)</f>
        <v>0.5</v>
      </c>
      <c r="BI55" s="288">
        <f t="array" ref="BI55">SUMPRODUCT(('面板-分位数'!$F$3:$F$178='面板-景气指数'!$J55)*('面板-分位数'!$E$3:$E$178)*('面板-分位数'!BC$3:BC$178))/SUMIFS('面板-分位数'!$E:$E,'面板-分位数'!$F:$F,'面板-景气指数'!$J55)</f>
        <v>0.5</v>
      </c>
      <c r="BJ55" s="288">
        <f t="array" ref="BJ55">SUMPRODUCT(('面板-分位数'!$F$3:$F$178='面板-景气指数'!$J55)*('面板-分位数'!$E$3:$E$178)*('面板-分位数'!BD$3:BD$178))/SUMIFS('面板-分位数'!$E:$E,'面板-分位数'!$F:$F,'面板-景气指数'!$J55)</f>
        <v>0.5</v>
      </c>
      <c r="BK55" s="288">
        <f t="array" ref="BK55">SUMPRODUCT(('面板-分位数'!$F$3:$F$178='面板-景气指数'!$J55)*('面板-分位数'!$E$3:$E$178)*('面板-分位数'!BE$3:BE$178))/SUMIFS('面板-分位数'!$E:$E,'面板-分位数'!$F:$F,'面板-景气指数'!$J55)</f>
        <v>0.5</v>
      </c>
      <c r="BL55" s="288">
        <f t="array" ref="BL55">SUMPRODUCT(('面板-分位数'!$F$3:$F$178='面板-景气指数'!$J55)*('面板-分位数'!$E$3:$E$178)*('面板-分位数'!BF$3:BF$178))/SUMIFS('面板-分位数'!$E:$E,'面板-分位数'!$F:$F,'面板-景气指数'!$J55)</f>
        <v>0.5</v>
      </c>
      <c r="BM55" s="288">
        <f t="array" ref="BM55">SUMPRODUCT(('面板-分位数'!$F$3:$F$178='面板-景气指数'!$J55)*('面板-分位数'!$E$3:$E$178)*('面板-分位数'!BG$3:BG$178))/SUMIFS('面板-分位数'!$E:$E,'面板-分位数'!$F:$F,'面板-景气指数'!$J55)</f>
        <v>0.5</v>
      </c>
      <c r="BN55" s="288">
        <f t="array" ref="BN55">SUMPRODUCT(('面板-分位数'!$F$3:$F$178='面板-景气指数'!$J55)*('面板-分位数'!$E$3:$E$178)*('面板-分位数'!BH$3:BH$178))/SUMIFS('面板-分位数'!$E:$E,'面板-分位数'!$F:$F,'面板-景气指数'!$J55)</f>
        <v>0.5</v>
      </c>
      <c r="BO55" s="288">
        <f t="array" ref="BO55">SUMPRODUCT(('面板-分位数'!$F$3:$F$178='面板-景气指数'!$J55)*('面板-分位数'!$E$3:$E$178)*('面板-分位数'!BI$3:BI$178))/SUMIFS('面板-分位数'!$E:$E,'面板-分位数'!$F:$F,'面板-景气指数'!$J55)</f>
        <v>0.5</v>
      </c>
      <c r="BP55" s="288">
        <f t="array" ref="BP55">SUMPRODUCT(('面板-分位数'!$F$3:$F$178='面板-景气指数'!$J55)*('面板-分位数'!$E$3:$E$178)*('面板-分位数'!BJ$3:BJ$178))/SUMIFS('面板-分位数'!$E:$E,'面板-分位数'!$F:$F,'面板-景气指数'!$J55)</f>
        <v>0.5</v>
      </c>
      <c r="BQ55" s="288">
        <f t="array" ref="BQ55">SUMPRODUCT(('面板-分位数'!$F$3:$F$178='面板-景气指数'!$J55)*('面板-分位数'!$E$3:$E$178)*('面板-分位数'!BK$3:BK$178))/SUMIFS('面板-分位数'!$E:$E,'面板-分位数'!$F:$F,'面板-景气指数'!$J55)</f>
        <v>0.5</v>
      </c>
      <c r="BR55" s="288">
        <f t="array" ref="BR55">SUMPRODUCT(('面板-分位数'!$F$3:$F$178='面板-景气指数'!$J55)*('面板-分位数'!$E$3:$E$178)*('面板-分位数'!BL$3:BL$178))/SUMIFS('面板-分位数'!$E:$E,'面板-分位数'!$F:$F,'面板-景气指数'!$J55)</f>
        <v>0.5</v>
      </c>
      <c r="BS55" s="288">
        <f t="array" ref="BS55">SUMPRODUCT(('面板-分位数'!$F$3:$F$178='面板-景气指数'!$J55)*('面板-分位数'!$E$3:$E$178)*('面板-分位数'!BM$3:BM$178))/SUMIFS('面板-分位数'!$E:$E,'面板-分位数'!$F:$F,'面板-景气指数'!$J55)</f>
        <v>0.5</v>
      </c>
      <c r="BT55" s="288">
        <f t="array" ref="BT55">SUMPRODUCT(('面板-分位数'!$F$3:$F$178='面板-景气指数'!$J55)*('面板-分位数'!$E$3:$E$178)*('面板-分位数'!BN$3:BN$178))/SUMIFS('面板-分位数'!$E:$E,'面板-分位数'!$F:$F,'面板-景气指数'!$J55)</f>
        <v>0.5</v>
      </c>
      <c r="BU55" s="288">
        <f t="array" ref="BU55">SUMPRODUCT(('面板-分位数'!$F$3:$F$178='面板-景气指数'!$J55)*('面板-分位数'!$E$3:$E$178)*('面板-分位数'!BO$3:BO$178))/SUMIFS('面板-分位数'!$E:$E,'面板-分位数'!$F:$F,'面板-景气指数'!$J55)</f>
        <v>0.5</v>
      </c>
      <c r="BV55" s="288">
        <f t="array" ref="BV55">SUMPRODUCT(('面板-分位数'!$F$3:$F$178='面板-景气指数'!$J55)*('面板-分位数'!$E$3:$E$178)*('面板-分位数'!BP$3:BP$178))/SUMIFS('面板-分位数'!$E:$E,'面板-分位数'!$F:$F,'面板-景气指数'!$J55)</f>
        <v>0.5</v>
      </c>
      <c r="BW55" s="288">
        <f t="array" ref="BW55">SUMPRODUCT(('面板-分位数'!$F$3:$F$178='面板-景气指数'!$J55)*('面板-分位数'!$E$3:$E$178)*('面板-分位数'!BQ$3:BQ$178))/SUMIFS('面板-分位数'!$E:$E,'面板-分位数'!$F:$F,'面板-景气指数'!$J55)</f>
        <v>0.5</v>
      </c>
      <c r="BX55" s="288">
        <f t="array" ref="BX55">SUMPRODUCT(('面板-分位数'!$F$3:$F$178='面板-景气指数'!$J55)*('面板-分位数'!$E$3:$E$178)*('面板-分位数'!BR$3:BR$178))/SUMIFS('面板-分位数'!$E:$E,'面板-分位数'!$F:$F,'面板-景气指数'!$J55)</f>
        <v>0.5</v>
      </c>
      <c r="BY55" s="288">
        <f t="array" ref="BY55">SUMPRODUCT(('面板-分位数'!$F$3:$F$178='面板-景气指数'!$J55)*('面板-分位数'!$E$3:$E$178)*('面板-分位数'!BS$3:BS$178))/SUMIFS('面板-分位数'!$E:$E,'面板-分位数'!$F:$F,'面板-景气指数'!$J55)</f>
        <v>0.5</v>
      </c>
      <c r="BZ55" s="288">
        <f t="array" ref="BZ55">SUMPRODUCT(('面板-分位数'!$F$3:$F$178='面板-景气指数'!$J55)*('面板-分位数'!$E$3:$E$178)*('面板-分位数'!BT$3:BT$178))/SUMIFS('面板-分位数'!$E:$E,'面板-分位数'!$F:$F,'面板-景气指数'!$J55)</f>
        <v>0.5</v>
      </c>
      <c r="CA55" s="288">
        <f t="array" ref="CA55">SUMPRODUCT(('面板-分位数'!$F$3:$F$178='面板-景气指数'!$J55)*('面板-分位数'!$E$3:$E$178)*('面板-分位数'!BU$3:BU$178))/SUMIFS('面板-分位数'!$E:$E,'面板-分位数'!$F:$F,'面板-景气指数'!$J55)</f>
        <v>0.5</v>
      </c>
      <c r="CB55" s="288">
        <f t="array" ref="CB55">SUMPRODUCT(('面板-分位数'!$F$3:$F$178='面板-景气指数'!$J55)*('面板-分位数'!$E$3:$E$178)*('面板-分位数'!BV$3:BV$178))/SUMIFS('面板-分位数'!$E:$E,'面板-分位数'!$F:$F,'面板-景气指数'!$J55)</f>
        <v>0.5</v>
      </c>
      <c r="CC55" s="288">
        <f t="array" ref="CC55">SUMPRODUCT(('面板-分位数'!$F$3:$F$178='面板-景气指数'!$J55)*('面板-分位数'!$E$3:$E$178)*('面板-分位数'!BW$3:BW$178))/SUMIFS('面板-分位数'!$E:$E,'面板-分位数'!$F:$F,'面板-景气指数'!$J55)</f>
        <v>0.5</v>
      </c>
      <c r="CD55" s="288">
        <f t="array" ref="CD55">SUMPRODUCT(('面板-分位数'!$F$3:$F$178='面板-景气指数'!$J55)*('面板-分位数'!$E$3:$E$178)*('面板-分位数'!BX$3:BX$178))/SUMIFS('面板-分位数'!$E:$E,'面板-分位数'!$F:$F,'面板-景气指数'!$J55)</f>
        <v>0.5</v>
      </c>
    </row>
    <row r="56" spans="10:82" x14ac:dyDescent="0.15">
      <c r="J56" s="292" t="s">
        <v>11</v>
      </c>
      <c r="K56" s="292"/>
      <c r="L56" s="287">
        <f t="shared" si="1"/>
        <v>-6.5000000000000053</v>
      </c>
      <c r="M56" s="288">
        <f t="array" ref="M56">SUMPRODUCT(('面板-分位数'!$F$3:$F$178='面板-景气指数'!$J56)*('面板-分位数'!$E$3:$E$178)*('面板-分位数'!G$3:G$178))/SUMIFS('面板-分位数'!$E:$E,'面板-分位数'!$F:$F,'面板-景气指数'!$J56)</f>
        <v>0.72233333333333327</v>
      </c>
      <c r="N56" s="288">
        <f t="array" ref="N56">SUMPRODUCT(('面板-分位数'!$F$3:$F$178='面板-景气指数'!$J56)*('面板-分位数'!$E$3:$E$178)*('面板-分位数'!H$3:H$178))/SUMIFS('面板-分位数'!$E:$E,'面板-分位数'!$F:$F,'面板-景气指数'!$J56)</f>
        <v>0.71749999999999992</v>
      </c>
      <c r="O56" s="288">
        <f t="array" ref="O56">SUMPRODUCT(('面板-分位数'!$F$3:$F$178='面板-景气指数'!$J56)*('面板-分位数'!$E$3:$E$178)*('面板-分位数'!I$3:I$178))/SUMIFS('面板-分位数'!$E:$E,'面板-分位数'!$F:$F,'面板-景气指数'!$J56)</f>
        <v>0.78733333333333333</v>
      </c>
      <c r="P56" s="288">
        <f t="array" ref="P56">SUMPRODUCT(('面板-分位数'!$F$3:$F$178='面板-景气指数'!$J56)*('面板-分位数'!$E$3:$E$178)*('面板-分位数'!J$3:J$178))/SUMIFS('面板-分位数'!$E:$E,'面板-分位数'!$F:$F,'面板-景气指数'!$J56)</f>
        <v>0.78483333333333327</v>
      </c>
      <c r="Q56" s="288">
        <f t="array" ref="Q56">SUMPRODUCT(('面板-分位数'!$F$3:$F$178='面板-景气指数'!$J56)*('面板-分位数'!$E$3:$E$178)*('面板-分位数'!K$3:K$178))/SUMIFS('面板-分位数'!$E:$E,'面板-分位数'!$F:$F,'面板-景气指数'!$J56)</f>
        <v>0.78266666666666662</v>
      </c>
      <c r="R56" s="288">
        <f t="array" ref="R56">SUMPRODUCT(('面板-分位数'!$F$3:$F$178='面板-景气指数'!$J56)*('面板-分位数'!$E$3:$E$178)*('面板-分位数'!L$3:L$178))/SUMIFS('面板-分位数'!$E:$E,'面板-分位数'!$F:$F,'面板-景气指数'!$J56)</f>
        <v>0.79516666666666669</v>
      </c>
      <c r="S56" s="288">
        <f t="array" ref="S56">SUMPRODUCT(('面板-分位数'!$F$3:$F$178='面板-景气指数'!$J56)*('面板-分位数'!$E$3:$E$178)*('面板-分位数'!M$3:M$178))/SUMIFS('面板-分位数'!$E:$E,'面板-分位数'!$F:$F,'面板-景气指数'!$J56)</f>
        <v>0.80233333333333334</v>
      </c>
      <c r="T56" s="288">
        <f t="array" ref="T56">SUMPRODUCT(('面板-分位数'!$F$3:$F$178='面板-景气指数'!$J56)*('面板-分位数'!$E$3:$E$178)*('面板-分位数'!N$3:N$178))/SUMIFS('面板-分位数'!$E:$E,'面板-分位数'!$F:$F,'面板-景气指数'!$J56)</f>
        <v>0.77816666666666656</v>
      </c>
      <c r="U56" s="288">
        <f t="array" ref="U56">SUMPRODUCT(('面板-分位数'!$F$3:$F$178='面板-景气指数'!$J56)*('面板-分位数'!$E$3:$E$178)*('面板-分位数'!O$3:O$178))/SUMIFS('面板-分位数'!$E:$E,'面板-分位数'!$F:$F,'面板-景气指数'!$J56)</f>
        <v>0.82633333333333336</v>
      </c>
      <c r="V56" s="288">
        <f t="array" ref="V56">SUMPRODUCT(('面板-分位数'!$F$3:$F$178='面板-景气指数'!$J56)*('面板-分位数'!$E$3:$E$178)*('面板-分位数'!P$3:P$178))/SUMIFS('面板-分位数'!$E:$E,'面板-分位数'!$F:$F,'面板-景气指数'!$J56)</f>
        <v>0.80466666666666675</v>
      </c>
      <c r="W56" s="288">
        <f t="array" ref="W56">SUMPRODUCT(('面板-分位数'!$F$3:$F$178='面板-景气指数'!$J56)*('面板-分位数'!$E$3:$E$178)*('面板-分位数'!Q$3:Q$178))/SUMIFS('面板-分位数'!$E:$E,'面板-分位数'!$F:$F,'面板-景气指数'!$J56)</f>
        <v>0.85283333333333322</v>
      </c>
      <c r="X56" s="288">
        <f t="array" ref="X56">SUMPRODUCT(('面板-分位数'!$F$3:$F$178='面板-景气指数'!$J56)*('面板-分位数'!$E$3:$E$178)*('面板-分位数'!R$3:R$178))/SUMIFS('面板-分位数'!$E:$E,'面板-分位数'!$F:$F,'面板-景气指数'!$J56)</f>
        <v>0.91866666666666674</v>
      </c>
      <c r="Y56" s="288">
        <f t="array" ref="Y56">SUMPRODUCT(('面板-分位数'!$F$3:$F$178='面板-景气指数'!$J56)*('面板-分位数'!$E$3:$E$178)*('面板-分位数'!S$3:S$178))/SUMIFS('面板-分位数'!$E:$E,'面板-分位数'!$F:$F,'面板-景气指数'!$J56)</f>
        <v>0.90200000000000002</v>
      </c>
      <c r="Z56" s="288">
        <f t="array" ref="Z56">SUMPRODUCT(('面板-分位数'!$F$3:$F$178='面板-景气指数'!$J56)*('面板-分位数'!$E$3:$E$178)*('面板-分位数'!T$3:T$178))/SUMIFS('面板-分位数'!$E:$E,'面板-分位数'!$F:$F,'面板-景气指数'!$J56)</f>
        <v>0.84149999999999991</v>
      </c>
      <c r="AA56" s="288">
        <f t="array" ref="AA56">SUMPRODUCT(('面板-分位数'!$F$3:$F$178='面板-景气指数'!$J56)*('面板-分位数'!$E$3:$E$178)*('面板-分位数'!U$3:U$178))/SUMIFS('面板-分位数'!$E:$E,'面板-分位数'!$F:$F,'面板-景气指数'!$J56)</f>
        <v>0.83216666666666672</v>
      </c>
      <c r="AB56" s="288">
        <f t="array" ref="AB56">SUMPRODUCT(('面板-分位数'!$F$3:$F$178='面板-景气指数'!$J56)*('面板-分位数'!$E$3:$E$178)*('面板-分位数'!V$3:V$178))/SUMIFS('面板-分位数'!$E:$E,'面板-分位数'!$F:$F,'面板-景气指数'!$J56)</f>
        <v>0.82750000000000001</v>
      </c>
      <c r="AC56" s="288">
        <f t="array" ref="AC56">SUMPRODUCT(('面板-分位数'!$F$3:$F$178='面板-景气指数'!$J56)*('面板-分位数'!$E$3:$E$178)*('面板-分位数'!W$3:W$178))/SUMIFS('面板-分位数'!$E:$E,'面板-分位数'!$F:$F,'面板-景气指数'!$J56)</f>
        <v>0.7669999999999999</v>
      </c>
      <c r="AD56" s="288">
        <f t="array" ref="AD56">SUMPRODUCT(('面板-分位数'!$F$3:$F$178='面板-景气指数'!$J56)*('面板-分位数'!$E$3:$E$178)*('面板-分位数'!X$3:X$178))/SUMIFS('面板-分位数'!$E:$E,'面板-分位数'!$F:$F,'面板-景气指数'!$J56)</f>
        <v>0.75783333333333325</v>
      </c>
      <c r="AE56" s="288">
        <f t="array" ref="AE56">SUMPRODUCT(('面板-分位数'!$F$3:$F$178='面板-景气指数'!$J56)*('面板-分位数'!$E$3:$E$178)*('面板-分位数'!Y$3:Y$178))/SUMIFS('面板-分位数'!$E:$E,'面板-分位数'!$F:$F,'面板-景气指数'!$J56)</f>
        <v>0.70216666666666672</v>
      </c>
      <c r="AF56" s="288">
        <f t="array" ref="AF56">SUMPRODUCT(('面板-分位数'!$F$3:$F$178='面板-景气指数'!$J56)*('面板-分位数'!$E$3:$E$178)*('面板-分位数'!Z$3:Z$178))/SUMIFS('面板-分位数'!$E:$E,'面板-分位数'!$F:$F,'面板-景气指数'!$J56)</f>
        <v>0.67316666666666658</v>
      </c>
      <c r="AG56" s="288">
        <f t="array" ref="AG56">SUMPRODUCT(('面板-分位数'!$F$3:$F$178='面板-景气指数'!$J56)*('面板-分位数'!$E$3:$E$178)*('面板-分位数'!AA$3:AA$178))/SUMIFS('面板-分位数'!$E:$E,'面板-分位数'!$F:$F,'面板-景气指数'!$J56)</f>
        <v>0.45466666666666661</v>
      </c>
      <c r="AH56" s="288">
        <f t="array" ref="AH56">SUMPRODUCT(('面板-分位数'!$F$3:$F$178='面板-景气指数'!$J56)*('面板-分位数'!$E$3:$E$178)*('面板-分位数'!AB$3:AB$178))/SUMIFS('面板-分位数'!$E:$E,'面板-分位数'!$F:$F,'面板-景气指数'!$J56)</f>
        <v>0.46433333333333332</v>
      </c>
      <c r="AI56" s="288">
        <f t="array" ref="AI56">SUMPRODUCT(('面板-分位数'!$F$3:$F$178='面板-景气指数'!$J56)*('面板-分位数'!$E$3:$E$178)*('面板-分位数'!AC$3:AC$178))/SUMIFS('面板-分位数'!$E:$E,'面板-分位数'!$F:$F,'面板-景气指数'!$J56)</f>
        <v>0.45466666666666672</v>
      </c>
      <c r="AJ56" s="288">
        <f t="array" ref="AJ56">SUMPRODUCT(('面板-分位数'!$F$3:$F$178='面板-景气指数'!$J56)*('面板-分位数'!$E$3:$E$178)*('面板-分位数'!AD$3:AD$178))/SUMIFS('面板-分位数'!$E:$E,'面板-分位数'!$F:$F,'面板-景气指数'!$J56)</f>
        <v>0.34333333333333332</v>
      </c>
      <c r="AK56" s="288">
        <f t="array" ref="AK56">SUMPRODUCT(('面板-分位数'!$F$3:$F$178='面板-景气指数'!$J56)*('面板-分位数'!$E$3:$E$178)*('面板-分位数'!AE$3:AE$178))/SUMIFS('面板-分位数'!$E:$E,'面板-分位数'!$F:$F,'面板-景气指数'!$J56)</f>
        <v>0.312</v>
      </c>
      <c r="AL56" s="288">
        <f t="array" ref="AL56">SUMPRODUCT(('面板-分位数'!$F$3:$F$178='面板-景气指数'!$J56)*('面板-分位数'!$E$3:$E$178)*('面板-分位数'!AF$3:AF$178))/SUMIFS('面板-分位数'!$E:$E,'面板-分位数'!$F:$F,'面板-景气指数'!$J56)</f>
        <v>0.18383333333333332</v>
      </c>
      <c r="AM56" s="288">
        <f t="array" ref="AM56">SUMPRODUCT(('面板-分位数'!$F$3:$F$178='面板-景气指数'!$J56)*('面板-分位数'!$E$3:$E$178)*('面板-分位数'!AG$3:AG$178))/SUMIFS('面板-分位数'!$E:$E,'面板-分位数'!$F:$F,'面板-景气指数'!$J56)</f>
        <v>6.2333333333333331E-2</v>
      </c>
      <c r="AN56" s="288">
        <f t="array" ref="AN56">SUMPRODUCT(('面板-分位数'!$F$3:$F$178='面板-景气指数'!$J56)*('面板-分位数'!$E$3:$E$178)*('面板-分位数'!AH$3:AH$178))/SUMIFS('面板-分位数'!$E:$E,'面板-分位数'!$F:$F,'面板-景气指数'!$J56)</f>
        <v>1.1999999999999999E-2</v>
      </c>
      <c r="AO56" s="288">
        <f t="array" ref="AO56">SUMPRODUCT(('面板-分位数'!$F$3:$F$178='面板-景气指数'!$J56)*('面板-分位数'!$E$3:$E$178)*('面板-分位数'!AI$3:AI$178))/SUMIFS('面板-分位数'!$E:$E,'面板-分位数'!$F:$F,'面板-景气指数'!$J56)</f>
        <v>1.1999999999999999E-2</v>
      </c>
      <c r="AP56" s="288">
        <f t="array" ref="AP56">SUMPRODUCT(('面板-分位数'!$F$3:$F$178='面板-景气指数'!$J56)*('面板-分位数'!$E$3:$E$178)*('面板-分位数'!AJ$3:AJ$178))/SUMIFS('面板-分位数'!$E:$E,'面板-分位数'!$F:$F,'面板-景气指数'!$J56)</f>
        <v>3.1E-2</v>
      </c>
      <c r="AQ56" s="288">
        <f t="array" ref="AQ56">SUMPRODUCT(('面板-分位数'!$F$3:$F$178='面板-景气指数'!$J56)*('面板-分位数'!$E$3:$E$178)*('面板-分位数'!AK$3:AK$178))/SUMIFS('面板-分位数'!$E:$E,'面板-分位数'!$F:$F,'面板-景气指数'!$J56)</f>
        <v>7.4666666666666659E-2</v>
      </c>
      <c r="AR56" s="288">
        <f t="array" ref="AR56">SUMPRODUCT(('面板-分位数'!$F$3:$F$178='面板-景气指数'!$J56)*('面板-分位数'!$E$3:$E$178)*('面板-分位数'!AL$3:AL$178))/SUMIFS('面板-分位数'!$E:$E,'面板-分位数'!$F:$F,'面板-景气指数'!$J56)</f>
        <v>0.17850000000000002</v>
      </c>
      <c r="AS56" s="288">
        <f t="array" ref="AS56">SUMPRODUCT(('面板-分位数'!$F$3:$F$178='面板-景气指数'!$J56)*('面板-分位数'!$E$3:$E$178)*('面板-分位数'!AM$3:AM$178))/SUMIFS('面板-分位数'!$E:$E,'面板-分位数'!$F:$F,'面板-景气指数'!$J56)</f>
        <v>0.34733333333333333</v>
      </c>
      <c r="AT56" s="288">
        <f t="array" ref="AT56">SUMPRODUCT(('面板-分位数'!$F$3:$F$178='面板-景气指数'!$J56)*('面板-分位数'!$E$3:$E$178)*('面板-分位数'!AN$3:AN$178))/SUMIFS('面板-分位数'!$E:$E,'面板-分位数'!$F:$F,'面板-景气指数'!$J56)</f>
        <v>0.34966666666666663</v>
      </c>
      <c r="AU56" s="288">
        <f t="array" ref="AU56">SUMPRODUCT(('面板-分位数'!$F$3:$F$178='面板-景气指数'!$J56)*('面板-分位数'!$E$3:$E$178)*('面板-分位数'!AO$3:AO$178))/SUMIFS('面板-分位数'!$E:$E,'面板-分位数'!$F:$F,'面板-景气指数'!$J56)</f>
        <v>0.35450000000000004</v>
      </c>
      <c r="AV56" s="288">
        <f t="array" ref="AV56">SUMPRODUCT(('面板-分位数'!$F$3:$F$178='面板-景气指数'!$J56)*('面板-分位数'!$E$3:$E$178)*('面板-分位数'!AP$3:AP$178))/SUMIFS('面板-分位数'!$E:$E,'面板-分位数'!$F:$F,'面板-景气指数'!$J56)</f>
        <v>0.28016666666666667</v>
      </c>
      <c r="AW56" s="288">
        <f t="array" ref="AW56">SUMPRODUCT(('面板-分位数'!$F$3:$F$178='面板-景气指数'!$J56)*('面板-分位数'!$E$3:$E$178)*('面板-分位数'!AQ$3:AQ$178))/SUMIFS('面板-分位数'!$E:$E,'面板-分位数'!$F:$F,'面板-景气指数'!$J56)</f>
        <v>0.23433333333333337</v>
      </c>
      <c r="AX56" s="288">
        <f t="array" ref="AX56">SUMPRODUCT(('面板-分位数'!$F$3:$F$178='面板-景气指数'!$J56)*('面板-分位数'!$E$3:$E$178)*('面板-分位数'!AR$3:AR$178))/SUMIFS('面板-分位数'!$E:$E,'面板-分位数'!$F:$F,'面板-景气指数'!$J56)</f>
        <v>0.20283333333333334</v>
      </c>
      <c r="AY56" s="288">
        <f t="array" ref="AY56">SUMPRODUCT(('面板-分位数'!$F$3:$F$178='面板-景气指数'!$J56)*('面板-分位数'!$E$3:$E$178)*('面板-分位数'!AS$3:AS$178))/SUMIFS('面板-分位数'!$E:$E,'面板-分位数'!$F:$F,'面板-景气指数'!$J56)</f>
        <v>0.20050000000000001</v>
      </c>
      <c r="AZ56" s="288">
        <f t="array" ref="AZ56">SUMPRODUCT(('面板-分位数'!$F$3:$F$178='面板-景气指数'!$J56)*('面板-分位数'!$E$3:$E$178)*('面板-分位数'!AT$3:AT$178))/SUMIFS('面板-分位数'!$E:$E,'面板-分位数'!$F:$F,'面板-景气指数'!$J56)</f>
        <v>0.22950000000000001</v>
      </c>
      <c r="BA56" s="288">
        <f t="array" ref="BA56">SUMPRODUCT(('面板-分位数'!$F$3:$F$178='面板-景气指数'!$J56)*('面板-分位数'!$E$3:$E$178)*('面板-分位数'!AU$3:AU$178))/SUMIFS('面板-分位数'!$E:$E,'面板-分位数'!$F:$F,'面板-景气指数'!$J56)</f>
        <v>0.27533333333333337</v>
      </c>
      <c r="BB56" s="288">
        <f t="array" ref="BB56">SUMPRODUCT(('面板-分位数'!$F$3:$F$178='面板-景气指数'!$J56)*('面板-分位数'!$E$3:$E$178)*('面板-分位数'!AV$3:AV$178))/SUMIFS('面板-分位数'!$E:$E,'面板-分位数'!$F:$F,'面板-景气指数'!$J56)</f>
        <v>0.28483333333333333</v>
      </c>
      <c r="BC56" s="288">
        <f t="array" ref="BC56">SUMPRODUCT(('面板-分位数'!$F$3:$F$178='面板-景气指数'!$J56)*('面板-分位数'!$E$3:$E$178)*('面板-分位数'!AW$3:AW$178))/SUMIFS('面板-分位数'!$E:$E,'面板-分位数'!$F:$F,'面板-景气指数'!$J56)</f>
        <v>0.29199999999999998</v>
      </c>
      <c r="BD56" s="288">
        <f t="array" ref="BD56">SUMPRODUCT(('面板-分位数'!$F$3:$F$178='面板-景气指数'!$J56)*('面板-分位数'!$E$3:$E$178)*('面板-分位数'!AX$3:AX$178))/SUMIFS('面板-分位数'!$E:$E,'面板-分位数'!$F:$F,'面板-景气指数'!$J56)</f>
        <v>0.33299999999999996</v>
      </c>
      <c r="BE56" s="288">
        <f t="array" ref="BE56">SUMPRODUCT(('面板-分位数'!$F$3:$F$178='面板-景气指数'!$J56)*('面板-分位数'!$E$3:$E$178)*('面板-分位数'!AY$3:AY$178))/SUMIFS('面板-分位数'!$E:$E,'面板-分位数'!$F:$F,'面板-景气指数'!$J56)</f>
        <v>0.36283333333333334</v>
      </c>
      <c r="BF56" s="288">
        <f t="array" ref="BF56">SUMPRODUCT(('面板-分位数'!$F$3:$F$178='面板-景气指数'!$J56)*('面板-分位数'!$E$3:$E$178)*('面板-分位数'!AZ$3:AZ$178))/SUMIFS('面板-分位数'!$E:$E,'面板-分位数'!$F:$F,'面板-景气指数'!$J56)</f>
        <v>0.33866666666666667</v>
      </c>
      <c r="BG56" s="288">
        <f t="array" ref="BG56">SUMPRODUCT(('面板-分位数'!$F$3:$F$178='面板-景气指数'!$J56)*('面板-分位数'!$E$3:$E$178)*('面板-分位数'!BA$3:BA$178))/SUMIFS('面板-分位数'!$E:$E,'面板-分位数'!$F:$F,'面板-景气指数'!$J56)</f>
        <v>0.35316666666666663</v>
      </c>
      <c r="BH56" s="288">
        <f t="array" ref="BH56">SUMPRODUCT(('面板-分位数'!$F$3:$F$178='面板-景气指数'!$J56)*('面板-分位数'!$E$3:$E$178)*('面板-分位数'!BB$3:BB$178))/SUMIFS('面板-分位数'!$E:$E,'面板-分位数'!$F:$F,'面板-景气指数'!$J56)</f>
        <v>0.39250000000000002</v>
      </c>
      <c r="BI56" s="288">
        <f t="array" ref="BI56">SUMPRODUCT(('面板-分位数'!$F$3:$F$178='面板-景气指数'!$J56)*('面板-分位数'!$E$3:$E$178)*('面板-分位数'!BC$3:BC$178))/SUMIFS('面板-分位数'!$E:$E,'面板-分位数'!$F:$F,'面板-景气指数'!$J56)</f>
        <v>0.39733333333333332</v>
      </c>
      <c r="BJ56" s="288">
        <f t="array" ref="BJ56">SUMPRODUCT(('面板-分位数'!$F$3:$F$178='面板-景气指数'!$J56)*('面板-分位数'!$E$3:$E$178)*('面板-分位数'!BD$3:BD$178))/SUMIFS('面板-分位数'!$E:$E,'面板-分位数'!$F:$F,'面板-景气指数'!$J56)</f>
        <v>0.39733333333333337</v>
      </c>
      <c r="BK56" s="288">
        <f t="array" ref="BK56">SUMPRODUCT(('面板-分位数'!$F$3:$F$178='面板-景气指数'!$J56)*('面板-分位数'!$E$3:$E$178)*('面板-分位数'!BE$3:BE$178))/SUMIFS('面板-分位数'!$E:$E,'面板-分位数'!$F:$F,'面板-景气指数'!$J56)</f>
        <v>0.4296666666666667</v>
      </c>
      <c r="BL56" s="288">
        <f t="array" ref="BL56">SUMPRODUCT(('面板-分位数'!$F$3:$F$178='面板-景气指数'!$J56)*('面板-分位数'!$E$3:$E$178)*('面板-分位数'!BF$3:BF$178))/SUMIFS('面板-分位数'!$E:$E,'面板-分位数'!$F:$F,'面板-景气指数'!$J56)</f>
        <v>0.45150000000000001</v>
      </c>
      <c r="BM56" s="288">
        <f t="array" ref="BM56">SUMPRODUCT(('面板-分位数'!$F$3:$F$178='面板-景气指数'!$J56)*('面板-分位数'!$E$3:$E$178)*('面板-分位数'!BG$3:BG$178))/SUMIFS('面板-分位数'!$E:$E,'面板-分位数'!$F:$F,'面板-景气指数'!$J56)</f>
        <v>0.46849999999999997</v>
      </c>
      <c r="BN56" s="288">
        <f t="array" ref="BN56">SUMPRODUCT(('面板-分位数'!$F$3:$F$178='面板-景气指数'!$J56)*('面板-分位数'!$E$3:$E$178)*('面板-分位数'!BH$3:BH$178))/SUMIFS('面板-分位数'!$E:$E,'面板-分位数'!$F:$F,'面板-景气指数'!$J56)</f>
        <v>0.42566666666666658</v>
      </c>
      <c r="BO56" s="288">
        <f t="array" ref="BO56">SUMPRODUCT(('面板-分位数'!$F$3:$F$178='面板-景气指数'!$J56)*('面板-分位数'!$E$3:$E$178)*('面板-分位数'!BI$3:BI$178))/SUMIFS('面板-分位数'!$E:$E,'面板-分位数'!$F:$F,'面板-景气指数'!$J56)</f>
        <v>0.43283333333333324</v>
      </c>
      <c r="BP56" s="288">
        <f t="array" ref="BP56">SUMPRODUCT(('面板-分位数'!$F$3:$F$178='面板-景气指数'!$J56)*('面板-分位数'!$E$3:$E$178)*('面板-分位数'!BJ$3:BJ$178))/SUMIFS('面板-分位数'!$E:$E,'面板-分位数'!$F:$F,'面板-景气指数'!$J56)</f>
        <v>0.45466666666666661</v>
      </c>
      <c r="BQ56" s="288">
        <f t="array" ref="BQ56">SUMPRODUCT(('面板-分位数'!$F$3:$F$178='面板-景气指数'!$J56)*('面板-分位数'!$E$3:$E$178)*('面板-分位数'!BK$3:BK$178))/SUMIFS('面板-分位数'!$E:$E,'面板-分位数'!$F:$F,'面板-景气指数'!$J56)</f>
        <v>0.54816666666666669</v>
      </c>
      <c r="BR56" s="288">
        <f t="array" ref="BR56">SUMPRODUCT(('面板-分位数'!$F$3:$F$178='面板-景气指数'!$J56)*('面板-分位数'!$E$3:$E$178)*('面板-分位数'!BL$3:BL$178))/SUMIFS('面板-分位数'!$E:$E,'面板-分位数'!$F:$F,'面板-景气指数'!$J56)</f>
        <v>0.56283333333333341</v>
      </c>
      <c r="BS56" s="288">
        <f t="array" ref="BS56">SUMPRODUCT(('面板-分位数'!$F$3:$F$178='面板-景气指数'!$J56)*('面板-分位数'!$E$3:$E$178)*('面板-分位数'!BM$3:BM$178))/SUMIFS('面板-分位数'!$E:$E,'面板-分位数'!$F:$F,'面板-景气指数'!$J56)</f>
        <v>0.58450000000000002</v>
      </c>
      <c r="BT56" s="288">
        <f t="array" ref="BT56">SUMPRODUCT(('面板-分位数'!$F$3:$F$178='面板-景气指数'!$J56)*('面板-分位数'!$E$3:$E$178)*('面板-分位数'!BN$3:BN$178))/SUMIFS('面板-分位数'!$E:$E,'面板-分位数'!$F:$F,'面板-景气指数'!$J56)</f>
        <v>0.63400000000000001</v>
      </c>
      <c r="BU56" s="288">
        <f t="array" ref="BU56">SUMPRODUCT(('面板-分位数'!$F$3:$F$178='面板-景气指数'!$J56)*('面板-分位数'!$E$3:$E$178)*('面板-分位数'!BO$3:BO$178))/SUMIFS('面板-分位数'!$E:$E,'面板-分位数'!$F:$F,'面板-景气指数'!$J56)</f>
        <v>0.6243333333333333</v>
      </c>
      <c r="BV56" s="288">
        <f t="array" ref="BV56">SUMPRODUCT(('面板-分位数'!$F$3:$F$178='面板-景气指数'!$J56)*('面板-分位数'!$E$3:$E$178)*('面板-分位数'!BP$3:BP$178))/SUMIFS('面板-分位数'!$E:$E,'面板-分位数'!$F:$F,'面板-景气指数'!$J56)</f>
        <v>0.61</v>
      </c>
      <c r="BW56" s="288">
        <f t="array" ref="BW56">SUMPRODUCT(('面板-分位数'!$F$3:$F$178='面板-景气指数'!$J56)*('面板-分位数'!$E$3:$E$178)*('面板-分位数'!BQ$3:BQ$178))/SUMIFS('面板-分位数'!$E:$E,'面板-分位数'!$F:$F,'面板-景气指数'!$J56)</f>
        <v>0.52216666666666656</v>
      </c>
      <c r="BX56" s="288">
        <f t="array" ref="BX56">SUMPRODUCT(('面板-分位数'!$F$3:$F$178='面板-景气指数'!$J56)*('面板-分位数'!$E$3:$E$178)*('面板-分位数'!BR$3:BR$178))/SUMIFS('面板-分位数'!$E:$E,'面板-分位数'!$F:$F,'面板-景气指数'!$J56)</f>
        <v>0.46150000000000002</v>
      </c>
      <c r="BY56" s="288">
        <f t="array" ref="BY56">SUMPRODUCT(('面板-分位数'!$F$3:$F$178='面板-景气指数'!$J56)*('面板-分位数'!$E$3:$E$178)*('面板-分位数'!BS$3:BS$178))/SUMIFS('面板-分位数'!$E:$E,'面板-分位数'!$F:$F,'面板-景气指数'!$J56)</f>
        <v>0.45916666666666667</v>
      </c>
      <c r="BZ56" s="288">
        <f t="array" ref="BZ56">SUMPRODUCT(('面板-分位数'!$F$3:$F$178='面板-景气指数'!$J56)*('面板-分位数'!$E$3:$E$178)*('面板-分位数'!BT$3:BT$178))/SUMIFS('面板-分位数'!$E:$E,'面板-分位数'!$F:$F,'面板-景气指数'!$J56)</f>
        <v>0.52833333333333343</v>
      </c>
      <c r="CA56" s="288">
        <f t="array" ref="CA56">SUMPRODUCT(('面板-分位数'!$F$3:$F$178='面板-景气指数'!$J56)*('面板-分位数'!$E$3:$E$178)*('面板-分位数'!BU$3:BU$178))/SUMIFS('面板-分位数'!$E:$E,'面板-分位数'!$F:$F,'面板-景气指数'!$J56)</f>
        <v>0.56933333333333336</v>
      </c>
      <c r="CB56" s="288">
        <f t="array" ref="CB56">SUMPRODUCT(('面板-分位数'!$F$3:$F$178='面板-景气指数'!$J56)*('面板-分位数'!$E$3:$E$178)*('面板-分位数'!BV$3:BV$178))/SUMIFS('面板-分位数'!$E:$E,'面板-分位数'!$F:$F,'面板-景气指数'!$J56)</f>
        <v>0.57650000000000001</v>
      </c>
      <c r="CC56" s="288">
        <f t="array" ref="CC56">SUMPRODUCT(('面板-分位数'!$F$3:$F$178='面板-景气指数'!$J56)*('面板-分位数'!$E$3:$E$178)*('面板-分位数'!BW$3:BW$178))/SUMIFS('面板-分位数'!$E:$E,'面板-分位数'!$F:$F,'面板-景气指数'!$J56)</f>
        <v>0.49716666666666676</v>
      </c>
      <c r="CD56" s="288">
        <f t="array" ref="CD56">SUMPRODUCT(('面板-分位数'!$F$3:$F$178='面板-景气指数'!$J56)*('面板-分位数'!$E$3:$E$178)*('面板-分位数'!BX$3:BX$178))/SUMIFS('面板-分位数'!$E:$E,'面板-分位数'!$F:$F,'面板-景气指数'!$J56)</f>
        <v>0.48283333333333339</v>
      </c>
    </row>
    <row r="57" spans="10:82" x14ac:dyDescent="0.15">
      <c r="J57" s="292" t="s">
        <v>12</v>
      </c>
      <c r="K57" s="292"/>
      <c r="L57" s="287">
        <f t="shared" si="1"/>
        <v>-4.5041666666666753</v>
      </c>
      <c r="M57" s="288">
        <f t="array" ref="M57">SUMPRODUCT(('面板-分位数'!$F$3:$F$178='面板-景气指数'!$J57)*('面板-分位数'!$E$3:$E$178)*('面板-分位数'!G$3:G$178))/SUMIFS('面板-分位数'!$E:$E,'面板-分位数'!$F:$F,'面板-景气指数'!$J57)</f>
        <v>0.75687499999999996</v>
      </c>
      <c r="N57" s="288">
        <f t="array" ref="N57">SUMPRODUCT(('面板-分位数'!$F$3:$F$178='面板-景气指数'!$J57)*('面板-分位数'!$E$3:$E$178)*('面板-分位数'!H$3:H$178))/SUMIFS('面板-分位数'!$E:$E,'面板-分位数'!$F:$F,'面板-景气指数'!$J57)</f>
        <v>0.75958333333333339</v>
      </c>
      <c r="O57" s="288">
        <f t="array" ref="O57">SUMPRODUCT(('面板-分位数'!$F$3:$F$178='面板-景气指数'!$J57)*('面板-分位数'!$E$3:$E$178)*('面板-分位数'!I$3:I$178))/SUMIFS('面板-分位数'!$E:$E,'面板-分位数'!$F:$F,'面板-景气指数'!$J57)</f>
        <v>0.80191666666666672</v>
      </c>
      <c r="P57" s="288">
        <f t="array" ref="P57">SUMPRODUCT(('面板-分位数'!$F$3:$F$178='面板-景气指数'!$J57)*('面板-分位数'!$E$3:$E$178)*('面板-分位数'!J$3:J$178))/SUMIFS('面板-分位数'!$E:$E,'面板-分位数'!$F:$F,'面板-景气指数'!$J57)</f>
        <v>0.83737500000000009</v>
      </c>
      <c r="Q57" s="288">
        <f t="array" ref="Q57">SUMPRODUCT(('面板-分位数'!$F$3:$F$178='面板-景气指数'!$J57)*('面板-分位数'!$E$3:$E$178)*('面板-分位数'!K$3:K$178))/SUMIFS('面板-分位数'!$E:$E,'面板-分位数'!$F:$F,'面板-景气指数'!$J57)</f>
        <v>0.85087499999999994</v>
      </c>
      <c r="R57" s="288">
        <f t="array" ref="R57">SUMPRODUCT(('面板-分位数'!$F$3:$F$178='面板-景气指数'!$J57)*('面板-分位数'!$E$3:$E$178)*('面板-分位数'!L$3:L$178))/SUMIFS('面板-分位数'!$E:$E,'面板-分位数'!$F:$F,'面板-景气指数'!$J57)</f>
        <v>0.85270833333333329</v>
      </c>
      <c r="S57" s="288">
        <f t="array" ref="S57">SUMPRODUCT(('面板-分位数'!$F$3:$F$178='面板-景气指数'!$J57)*('面板-分位数'!$E$3:$E$178)*('面板-分位数'!M$3:M$178))/SUMIFS('面板-分位数'!$E:$E,'面板-分位数'!$F:$F,'面板-景气指数'!$J57)</f>
        <v>0.84333333333333338</v>
      </c>
      <c r="T57" s="288">
        <f t="array" ref="T57">SUMPRODUCT(('面板-分位数'!$F$3:$F$178='面板-景气指数'!$J57)*('面板-分位数'!$E$3:$E$178)*('面板-分位数'!N$3:N$178))/SUMIFS('面板-分位数'!$E:$E,'面板-分位数'!$F:$F,'面板-景气指数'!$J57)</f>
        <v>0.84108333333333329</v>
      </c>
      <c r="U57" s="288">
        <f t="array" ref="U57">SUMPRODUCT(('面板-分位数'!$F$3:$F$178='面板-景气指数'!$J57)*('面板-分位数'!$E$3:$E$178)*('面板-分位数'!O$3:O$178))/SUMIFS('面板-分位数'!$E:$E,'面板-分位数'!$F:$F,'面板-景气指数'!$J57)</f>
        <v>0.8570000000000001</v>
      </c>
      <c r="V57" s="288">
        <f t="array" ref="V57">SUMPRODUCT(('面板-分位数'!$F$3:$F$178='面板-景气指数'!$J57)*('面板-分位数'!$E$3:$E$178)*('面板-分位数'!P$3:P$178))/SUMIFS('面板-分位数'!$E:$E,'面板-分位数'!$F:$F,'面板-景气指数'!$J57)</f>
        <v>0.50804166666666661</v>
      </c>
      <c r="W57" s="288">
        <f t="array" ref="W57">SUMPRODUCT(('面板-分位数'!$F$3:$F$178='面板-景气指数'!$J57)*('面板-分位数'!$E$3:$E$178)*('面板-分位数'!Q$3:Q$178))/SUMIFS('面板-分位数'!$E:$E,'面板-分位数'!$F:$F,'面板-景气指数'!$J57)</f>
        <v>0.48779166666666668</v>
      </c>
      <c r="X57" s="288">
        <f t="array" ref="X57">SUMPRODUCT(('面板-分位数'!$F$3:$F$178='面板-景气指数'!$J57)*('面板-分位数'!$E$3:$E$178)*('面板-分位数'!R$3:R$178))/SUMIFS('面板-分位数'!$E:$E,'面板-分位数'!$F:$F,'面板-景气指数'!$J57)</f>
        <v>0.52233333333333343</v>
      </c>
      <c r="Y57" s="288">
        <f t="array" ref="Y57">SUMPRODUCT(('面板-分位数'!$F$3:$F$178='面板-景气指数'!$J57)*('面板-分位数'!$E$3:$E$178)*('面板-分位数'!S$3:S$178))/SUMIFS('面板-分位数'!$E:$E,'面板-分位数'!$F:$F,'面板-景气指数'!$J57)</f>
        <v>0.55925000000000002</v>
      </c>
      <c r="Z57" s="288">
        <f t="array" ref="Z57">SUMPRODUCT(('面板-分位数'!$F$3:$F$178='面板-景气指数'!$J57)*('面板-分位数'!$E$3:$E$178)*('面板-分位数'!T$3:T$178))/SUMIFS('面板-分位数'!$E:$E,'面板-分位数'!$F:$F,'面板-景气指数'!$J57)</f>
        <v>0.58391666666666664</v>
      </c>
      <c r="AA57" s="288">
        <f t="array" ref="AA57">SUMPRODUCT(('面板-分位数'!$F$3:$F$178='面板-景气指数'!$J57)*('面板-分位数'!$E$3:$E$178)*('面板-分位数'!U$3:U$178))/SUMIFS('面板-分位数'!$E:$E,'面板-分位数'!$F:$F,'面板-景气指数'!$J57)</f>
        <v>0.55658333333333332</v>
      </c>
      <c r="AB57" s="288">
        <f t="array" ref="AB57">SUMPRODUCT(('面板-分位数'!$F$3:$F$178='面板-景气指数'!$J57)*('面板-分位数'!$E$3:$E$178)*('面板-分位数'!V$3:V$178))/SUMIFS('面板-分位数'!$E:$E,'面板-分位数'!$F:$F,'面板-景气指数'!$J57)</f>
        <v>0.49079166666666668</v>
      </c>
      <c r="AC57" s="288">
        <f t="array" ref="AC57">SUMPRODUCT(('面板-分位数'!$F$3:$F$178='面板-景气指数'!$J57)*('面板-分位数'!$E$3:$E$178)*('面板-分位数'!W$3:W$178))/SUMIFS('面板-分位数'!$E:$E,'面板-分位数'!$F:$F,'面板-景气指数'!$J57)</f>
        <v>0.57754166666666673</v>
      </c>
      <c r="AD57" s="288">
        <f t="array" ref="AD57">SUMPRODUCT(('面板-分位数'!$F$3:$F$178='面板-景气指数'!$J57)*('面板-分位数'!$E$3:$E$178)*('面板-分位数'!X$3:X$178))/SUMIFS('面板-分位数'!$E:$E,'面板-分位数'!$F:$F,'面板-景气指数'!$J57)</f>
        <v>0.62550000000000006</v>
      </c>
      <c r="AE57" s="288">
        <f t="array" ref="AE57">SUMPRODUCT(('面板-分位数'!$F$3:$F$178='面板-景气指数'!$J57)*('面板-分位数'!$E$3:$E$178)*('面板-分位数'!Y$3:Y$178))/SUMIFS('面板-分位数'!$E:$E,'面板-分位数'!$F:$F,'面板-景气指数'!$J57)</f>
        <v>0.61724999999999997</v>
      </c>
      <c r="AF57" s="288">
        <f t="array" ref="AF57">SUMPRODUCT(('面板-分位数'!$F$3:$F$178='面板-景气指数'!$J57)*('面板-分位数'!$E$3:$E$178)*('面板-分位数'!Z$3:Z$178))/SUMIFS('面板-分位数'!$E:$E,'面板-分位数'!$F:$F,'面板-景气指数'!$J57)</f>
        <v>0.80975000000000008</v>
      </c>
      <c r="AG57" s="288">
        <f t="array" ref="AG57">SUMPRODUCT(('面板-分位数'!$F$3:$F$178='面板-景气指数'!$J57)*('面板-分位数'!$E$3:$E$178)*('面板-分位数'!AA$3:AA$178))/SUMIFS('面板-分位数'!$E:$E,'面板-分位数'!$F:$F,'面板-景气指数'!$J57)</f>
        <v>0.85054166666666664</v>
      </c>
      <c r="AH57" s="288">
        <f t="array" ref="AH57">SUMPRODUCT(('面板-分位数'!$F$3:$F$178='面板-景气指数'!$J57)*('面板-分位数'!$E$3:$E$178)*('面板-分位数'!AB$3:AB$178))/SUMIFS('面板-分位数'!$E:$E,'面板-分位数'!$F:$F,'面板-景气指数'!$J57)</f>
        <v>0.63170833333333332</v>
      </c>
      <c r="AI57" s="288">
        <f t="array" ref="AI57">SUMPRODUCT(('面板-分位数'!$F$3:$F$178='面板-景气指数'!$J57)*('面板-分位数'!$E$3:$E$178)*('面板-分位数'!AC$3:AC$178))/SUMIFS('面板-分位数'!$E:$E,'面板-分位数'!$F:$F,'面板-景气指数'!$J57)</f>
        <v>0.65466666666666662</v>
      </c>
      <c r="AJ57" s="288">
        <f t="array" ref="AJ57">SUMPRODUCT(('面板-分位数'!$F$3:$F$178='面板-景气指数'!$J57)*('面板-分位数'!$E$3:$E$178)*('面板-分位数'!AD$3:AD$178))/SUMIFS('面板-分位数'!$E:$E,'面板-分位数'!$F:$F,'面板-景气指数'!$J57)</f>
        <v>0.54195833333333343</v>
      </c>
      <c r="AK57" s="288">
        <f t="array" ref="AK57">SUMPRODUCT(('面板-分位数'!$F$3:$F$178='面板-景气指数'!$J57)*('面板-分位数'!$E$3:$E$178)*('面板-分位数'!AE$3:AE$178))/SUMIFS('面板-分位数'!$E:$E,'面板-分位数'!$F:$F,'面板-景气指数'!$J57)</f>
        <v>0.44770833333333337</v>
      </c>
      <c r="AL57" s="288">
        <f t="array" ref="AL57">SUMPRODUCT(('面板-分位数'!$F$3:$F$178='面板-景气指数'!$J57)*('面板-分位数'!$E$3:$E$178)*('面板-分位数'!AF$3:AF$178))/SUMIFS('面板-分位数'!$E:$E,'面板-分位数'!$F:$F,'面板-景气指数'!$J57)</f>
        <v>0.41208333333333336</v>
      </c>
      <c r="AM57" s="288">
        <f t="array" ref="AM57">SUMPRODUCT(('面板-分位数'!$F$3:$F$178='面板-景气指数'!$J57)*('面板-分位数'!$E$3:$E$178)*('面板-分位数'!AG$3:AG$178))/SUMIFS('面板-分位数'!$E:$E,'面板-分位数'!$F:$F,'面板-景气指数'!$J57)</f>
        <v>0.35391666666666666</v>
      </c>
      <c r="AN57" s="288">
        <f t="array" ref="AN57">SUMPRODUCT(('面板-分位数'!$F$3:$F$178='面板-景气指数'!$J57)*('面板-分位数'!$E$3:$E$178)*('面板-分位数'!AH$3:AH$178))/SUMIFS('面板-分位数'!$E:$E,'面板-分位数'!$F:$F,'面板-景气指数'!$J57)</f>
        <v>0.31037500000000001</v>
      </c>
      <c r="AO57" s="288">
        <f t="array" ref="AO57">SUMPRODUCT(('面板-分位数'!$F$3:$F$178='面板-景气指数'!$J57)*('面板-分位数'!$E$3:$E$178)*('面板-分位数'!AI$3:AI$178))/SUMIFS('面板-分位数'!$E:$E,'面板-分位数'!$F:$F,'面板-景气指数'!$J57)</f>
        <v>0.26354166666666662</v>
      </c>
      <c r="AP57" s="288">
        <f t="array" ref="AP57">SUMPRODUCT(('面板-分位数'!$F$3:$F$178='面板-景气指数'!$J57)*('面板-分位数'!$E$3:$E$178)*('面板-分位数'!AJ$3:AJ$178))/SUMIFS('面板-分位数'!$E:$E,'面板-分位数'!$F:$F,'面板-景气指数'!$J57)</f>
        <v>0.21533333333333335</v>
      </c>
      <c r="AQ57" s="288">
        <f t="array" ref="AQ57">SUMPRODUCT(('面板-分位数'!$F$3:$F$178='面板-景气指数'!$J57)*('面板-分位数'!$E$3:$E$178)*('面板-分位数'!AK$3:AK$178))/SUMIFS('面板-分位数'!$E:$E,'面板-分位数'!$F:$F,'面板-景气指数'!$J57)</f>
        <v>0.23183333333333334</v>
      </c>
      <c r="AR57" s="288">
        <f t="array" ref="AR57">SUMPRODUCT(('面板-分位数'!$F$3:$F$178='面板-景气指数'!$J57)*('面板-分位数'!$E$3:$E$178)*('面板-分位数'!AL$3:AL$178))/SUMIFS('面板-分位数'!$E:$E,'面板-分位数'!$F:$F,'面板-景气指数'!$J57)</f>
        <v>0.20104166666666667</v>
      </c>
      <c r="AS57" s="288">
        <f t="array" ref="AS57">SUMPRODUCT(('面板-分位数'!$F$3:$F$178='面板-景气指数'!$J57)*('面板-分位数'!$E$3:$E$178)*('面板-分位数'!AM$3:AM$178))/SUMIFS('面板-分位数'!$E:$E,'面板-分位数'!$F:$F,'面板-景气指数'!$J57)</f>
        <v>0.12304166666666665</v>
      </c>
      <c r="AT57" s="288">
        <f t="array" ref="AT57">SUMPRODUCT(('面板-分位数'!$F$3:$F$178='面板-景气指数'!$J57)*('面板-分位数'!$E$3:$E$178)*('面板-分位数'!AN$3:AN$178))/SUMIFS('面板-分位数'!$E:$E,'面板-分位数'!$F:$F,'面板-景气指数'!$J57)</f>
        <v>0.24616666666666664</v>
      </c>
      <c r="AU57" s="288">
        <f t="array" ref="AU57">SUMPRODUCT(('面板-分位数'!$F$3:$F$178='面板-景气指数'!$J57)*('面板-分位数'!$E$3:$E$178)*('面板-分位数'!AO$3:AO$178))/SUMIFS('面板-分位数'!$E:$E,'面板-分位数'!$F:$F,'面板-景气指数'!$J57)</f>
        <v>0.26716666666666666</v>
      </c>
      <c r="AV57" s="288">
        <f t="array" ref="AV57">SUMPRODUCT(('面板-分位数'!$F$3:$F$178='面板-景气指数'!$J57)*('面板-分位数'!$E$3:$E$178)*('面板-分位数'!AP$3:AP$178))/SUMIFS('面板-分位数'!$E:$E,'面板-分位数'!$F:$F,'面板-景气指数'!$J57)</f>
        <v>0.23520833333333332</v>
      </c>
      <c r="AW57" s="288">
        <f t="array" ref="AW57">SUMPRODUCT(('面板-分位数'!$F$3:$F$178='面板-景气指数'!$J57)*('面板-分位数'!$E$3:$E$178)*('面板-分位数'!AQ$3:AQ$178))/SUMIFS('面板-分位数'!$E:$E,'面板-分位数'!$F:$F,'面板-景气指数'!$J57)</f>
        <v>0.23383333333333334</v>
      </c>
      <c r="AX57" s="288">
        <f t="array" ref="AX57">SUMPRODUCT(('面板-分位数'!$F$3:$F$178='面板-景气指数'!$J57)*('面板-分位数'!$E$3:$E$178)*('面板-分位数'!AR$3:AR$178))/SUMIFS('面板-分位数'!$E:$E,'面板-分位数'!$F:$F,'面板-景气指数'!$J57)</f>
        <v>0.22324999999999998</v>
      </c>
      <c r="AY57" s="288">
        <f t="array" ref="AY57">SUMPRODUCT(('面板-分位数'!$F$3:$F$178='面板-景气指数'!$J57)*('面板-分位数'!$E$3:$E$178)*('面板-分位数'!AS$3:AS$178))/SUMIFS('面板-分位数'!$E:$E,'面板-分位数'!$F:$F,'面板-景气指数'!$J57)</f>
        <v>0.19854166666666664</v>
      </c>
      <c r="AZ57" s="288">
        <f t="array" ref="AZ57">SUMPRODUCT(('面板-分位数'!$F$3:$F$178='面板-景气指数'!$J57)*('面板-分位数'!$E$3:$E$178)*('面板-分位数'!AT$3:AT$178))/SUMIFS('面板-分位数'!$E:$E,'面板-分位数'!$F:$F,'面板-景气指数'!$J57)</f>
        <v>0.19545833333333332</v>
      </c>
      <c r="BA57" s="288">
        <f t="array" ref="BA57">SUMPRODUCT(('面板-分位数'!$F$3:$F$178='面板-景气指数'!$J57)*('面板-分位数'!$E$3:$E$178)*('面板-分位数'!AU$3:AU$178))/SUMIFS('面板-分位数'!$E:$E,'面板-分位数'!$F:$F,'面板-景气指数'!$J57)</f>
        <v>0.27020833333333333</v>
      </c>
      <c r="BB57" s="288">
        <f t="array" ref="BB57">SUMPRODUCT(('面板-分位数'!$F$3:$F$178='面板-景气指数'!$J57)*('面板-分位数'!$E$3:$E$178)*('面板-分位数'!AV$3:AV$178))/SUMIFS('面板-分位数'!$E:$E,'面板-分位数'!$F:$F,'面板-景气指数'!$J57)</f>
        <v>0.26191666666666669</v>
      </c>
      <c r="BC57" s="288">
        <f t="array" ref="BC57">SUMPRODUCT(('面板-分位数'!$F$3:$F$178='面板-景气指数'!$J57)*('面板-分位数'!$E$3:$E$178)*('面板-分位数'!AW$3:AW$178))/SUMIFS('面板-分位数'!$E:$E,'面板-分位数'!$F:$F,'面板-景气指数'!$J57)</f>
        <v>0.20183333333333331</v>
      </c>
      <c r="BD57" s="288">
        <f t="array" ref="BD57">SUMPRODUCT(('面板-分位数'!$F$3:$F$178='面板-景气指数'!$J57)*('面板-分位数'!$E$3:$E$178)*('面板-分位数'!AX$3:AX$178))/SUMIFS('面板-分位数'!$E:$E,'面板-分位数'!$F:$F,'面板-景气指数'!$J57)</f>
        <v>0.18425000000000002</v>
      </c>
      <c r="BE57" s="288">
        <f t="array" ref="BE57">SUMPRODUCT(('面板-分位数'!$F$3:$F$178='面板-景气指数'!$J57)*('面板-分位数'!$E$3:$E$178)*('面板-分位数'!AY$3:AY$178))/SUMIFS('面板-分位数'!$E:$E,'面板-分位数'!$F:$F,'面板-景气指数'!$J57)</f>
        <v>0.16116666666666668</v>
      </c>
      <c r="BF57" s="288">
        <f t="array" ref="BF57">SUMPRODUCT(('面板-分位数'!$F$3:$F$178='面板-景气指数'!$J57)*('面板-分位数'!$E$3:$E$178)*('面板-分位数'!AZ$3:AZ$178))/SUMIFS('面板-分位数'!$E:$E,'面板-分位数'!$F:$F,'面板-景气指数'!$J57)</f>
        <v>0.32108333333333333</v>
      </c>
      <c r="BG57" s="288">
        <f t="array" ref="BG57">SUMPRODUCT(('面板-分位数'!$F$3:$F$178='面板-景气指数'!$J57)*('面板-分位数'!$E$3:$E$178)*('面板-分位数'!BA$3:BA$178))/SUMIFS('面板-分位数'!$E:$E,'面板-分位数'!$F:$F,'面板-景气指数'!$J57)</f>
        <v>0.30437500000000001</v>
      </c>
      <c r="BH57" s="288">
        <f t="array" ref="BH57">SUMPRODUCT(('面板-分位数'!$F$3:$F$178='面板-景气指数'!$J57)*('面板-分位数'!$E$3:$E$178)*('面板-分位数'!BB$3:BB$178))/SUMIFS('面板-分位数'!$E:$E,'面板-分位数'!$F:$F,'面板-景气指数'!$J57)</f>
        <v>0.29349999999999998</v>
      </c>
      <c r="BI57" s="288">
        <f t="array" ref="BI57">SUMPRODUCT(('面板-分位数'!$F$3:$F$178='面板-景气指数'!$J57)*('面板-分位数'!$E$3:$E$178)*('面板-分位数'!BC$3:BC$178))/SUMIFS('面板-分位数'!$E:$E,'面板-分位数'!$F:$F,'面板-景气指数'!$J57)</f>
        <v>0.3222916666666667</v>
      </c>
      <c r="BJ57" s="288">
        <f t="array" ref="BJ57">SUMPRODUCT(('面板-分位数'!$F$3:$F$178='面板-景气指数'!$J57)*('面板-分位数'!$E$3:$E$178)*('面板-分位数'!BD$3:BD$178))/SUMIFS('面板-分位数'!$E:$E,'面板-分位数'!$F:$F,'面板-景气指数'!$J57)</f>
        <v>0.33758333333333335</v>
      </c>
      <c r="BK57" s="288">
        <f t="array" ref="BK57">SUMPRODUCT(('面板-分位数'!$F$3:$F$178='面板-景气指数'!$J57)*('面板-分位数'!$E$3:$E$178)*('面板-分位数'!BE$3:BE$178))/SUMIFS('面板-分位数'!$E:$E,'面板-分位数'!$F:$F,'面板-景气指数'!$J57)</f>
        <v>0.34233333333333332</v>
      </c>
      <c r="BL57" s="288">
        <f t="array" ref="BL57">SUMPRODUCT(('面板-分位数'!$F$3:$F$178='面板-景气指数'!$J57)*('面板-分位数'!$E$3:$E$178)*('面板-分位数'!BF$3:BF$178))/SUMIFS('面板-分位数'!$E:$E,'面板-分位数'!$F:$F,'面板-景气指数'!$J57)</f>
        <v>0.39129166666666665</v>
      </c>
      <c r="BM57" s="288">
        <f t="array" ref="BM57">SUMPRODUCT(('面板-分位数'!$F$3:$F$178='面板-景气指数'!$J57)*('面板-分位数'!$E$3:$E$178)*('面板-分位数'!BG$3:BG$178))/SUMIFS('面板-分位数'!$E:$E,'面板-分位数'!$F:$F,'面板-景气指数'!$J57)</f>
        <v>0.4257083333333333</v>
      </c>
      <c r="BN57" s="288">
        <f t="array" ref="BN57">SUMPRODUCT(('面板-分位数'!$F$3:$F$178='面板-景气指数'!$J57)*('面板-分位数'!$E$3:$E$178)*('面板-分位数'!BH$3:BH$178))/SUMIFS('面板-分位数'!$E:$E,'面板-分位数'!$F:$F,'面板-景气指数'!$J57)</f>
        <v>0.49258333333333337</v>
      </c>
      <c r="BO57" s="288">
        <f t="array" ref="BO57">SUMPRODUCT(('面板-分位数'!$F$3:$F$178='面板-景气指数'!$J57)*('面板-分位数'!$E$3:$E$178)*('面板-分位数'!BI$3:BI$178))/SUMIFS('面板-分位数'!$E:$E,'面板-分位数'!$F:$F,'面板-景气指数'!$J57)</f>
        <v>0.69804166666666667</v>
      </c>
      <c r="BP57" s="288">
        <f t="array" ref="BP57">SUMPRODUCT(('面板-分位数'!$F$3:$F$178='面板-景气指数'!$J57)*('面板-分位数'!$E$3:$E$178)*('面板-分位数'!BJ$3:BJ$178))/SUMIFS('面板-分位数'!$E:$E,'面板-分位数'!$F:$F,'面板-景气指数'!$J57)</f>
        <v>0.78520833333333329</v>
      </c>
      <c r="BQ57" s="288">
        <f t="array" ref="BQ57">SUMPRODUCT(('面板-分位数'!$F$3:$F$178='面板-景气指数'!$J57)*('面板-分位数'!$E$3:$E$178)*('面板-分位数'!BK$3:BK$178))/SUMIFS('面板-分位数'!$E:$E,'面板-分位数'!$F:$F,'面板-景气指数'!$J57)</f>
        <v>0.8211666666666666</v>
      </c>
      <c r="BR57" s="288">
        <f t="array" ref="BR57">SUMPRODUCT(('面板-分位数'!$F$3:$F$178='面板-景气指数'!$J57)*('面板-分位数'!$E$3:$E$178)*('面板-分位数'!BL$3:BL$178))/SUMIFS('面板-分位数'!$E:$E,'面板-分位数'!$F:$F,'面板-景气指数'!$J57)</f>
        <v>0.63916666666666666</v>
      </c>
      <c r="BS57" s="288">
        <f t="array" ref="BS57">SUMPRODUCT(('面板-分位数'!$F$3:$F$178='面板-景气指数'!$J57)*('面板-分位数'!$E$3:$E$178)*('面板-分位数'!BM$3:BM$178))/SUMIFS('面板-分位数'!$E:$E,'面板-分位数'!$F:$F,'面板-景气指数'!$J57)</f>
        <v>0.65095833333333331</v>
      </c>
      <c r="BT57" s="288">
        <f t="array" ref="BT57">SUMPRODUCT(('面板-分位数'!$F$3:$F$178='面板-景气指数'!$J57)*('面板-分位数'!$E$3:$E$178)*('面板-分位数'!BN$3:BN$178))/SUMIFS('面板-分位数'!$E:$E,'面板-分位数'!$F:$F,'面板-景气指数'!$J57)</f>
        <v>0.69887500000000002</v>
      </c>
      <c r="BU57" s="288">
        <f t="array" ref="BU57">SUMPRODUCT(('面板-分位数'!$F$3:$F$178='面板-景气指数'!$J57)*('面板-分位数'!$E$3:$E$178)*('面板-分位数'!BO$3:BO$178))/SUMIFS('面板-分位数'!$E:$E,'面板-分位数'!$F:$F,'面板-景气指数'!$J57)</f>
        <v>0.69191666666666674</v>
      </c>
      <c r="BV57" s="288">
        <f t="array" ref="BV57">SUMPRODUCT(('面板-分位数'!$F$3:$F$178='面板-景气指数'!$J57)*('面板-分位数'!$E$3:$E$178)*('面板-分位数'!BP$3:BP$178))/SUMIFS('面板-分位数'!$E:$E,'面板-分位数'!$F:$F,'面板-景气指数'!$J57)</f>
        <v>0.68312499999999998</v>
      </c>
      <c r="BW57" s="288">
        <f t="array" ref="BW57">SUMPRODUCT(('面板-分位数'!$F$3:$F$178='面板-景气指数'!$J57)*('面板-分位数'!$E$3:$E$178)*('面板-分位数'!BQ$3:BQ$178))/SUMIFS('面板-分位数'!$E:$E,'面板-分位数'!$F:$F,'面板-景气指数'!$J57)</f>
        <v>0.65312499999999996</v>
      </c>
      <c r="BX57" s="288">
        <f t="array" ref="BX57">SUMPRODUCT(('面板-分位数'!$F$3:$F$178='面板-景气指数'!$J57)*('面板-分位数'!$E$3:$E$178)*('面板-分位数'!BR$3:BR$178))/SUMIFS('面板-分位数'!$E:$E,'面板-分位数'!$F:$F,'面板-景气指数'!$J57)</f>
        <v>0.59745833333333331</v>
      </c>
      <c r="BY57" s="288">
        <f t="array" ref="BY57">SUMPRODUCT(('面板-分位数'!$F$3:$F$178='面板-景气指数'!$J57)*('面板-分位数'!$E$3:$E$178)*('面板-分位数'!BS$3:BS$178))/SUMIFS('面板-分位数'!$E:$E,'面板-分位数'!$F:$F,'面板-景气指数'!$J57)</f>
        <v>0.5605416666666666</v>
      </c>
      <c r="BZ57" s="288">
        <f t="array" ref="BZ57">SUMPRODUCT(('面板-分位数'!$F$3:$F$178='面板-景气指数'!$J57)*('面板-分位数'!$E$3:$E$178)*('面板-分位数'!BT$3:BT$178))/SUMIFS('面板-分位数'!$E:$E,'面板-分位数'!$F:$F,'面板-景气指数'!$J57)</f>
        <v>0.61787500000000006</v>
      </c>
      <c r="CA57" s="288">
        <f t="array" ref="CA57">SUMPRODUCT(('面板-分位数'!$F$3:$F$178='面板-景气指数'!$J57)*('面板-分位数'!$E$3:$E$178)*('面板-分位数'!BU$3:BU$178))/SUMIFS('面板-分位数'!$E:$E,'面板-分位数'!$F:$F,'面板-景气指数'!$J57)</f>
        <v>0.48866666666666664</v>
      </c>
      <c r="CB57" s="288">
        <f t="array" ref="CB57">SUMPRODUCT(('面板-分位数'!$F$3:$F$178='面板-景气指数'!$J57)*('面板-分位数'!$E$3:$E$178)*('面板-分位数'!BV$3:BV$178))/SUMIFS('面板-分位数'!$E:$E,'面板-分位数'!$F:$F,'面板-景气指数'!$J57)</f>
        <v>0.41516666666666663</v>
      </c>
      <c r="CC57" s="288">
        <f t="array" ref="CC57">SUMPRODUCT(('面板-分位数'!$F$3:$F$178='面板-景气指数'!$J57)*('面板-分位数'!$E$3:$E$178)*('面板-分位数'!BW$3:BW$178))/SUMIFS('面板-分位数'!$E:$E,'面板-分位数'!$F:$F,'面板-景气指数'!$J57)</f>
        <v>0.40679166666666666</v>
      </c>
      <c r="CD57" s="288">
        <f t="array" ref="CD57">SUMPRODUCT(('面板-分位数'!$F$3:$F$178='面板-景气指数'!$J57)*('面板-分位数'!$E$3:$E$178)*('面板-分位数'!BX$3:BX$178))/SUMIFS('面板-分位数'!$E:$E,'面板-分位数'!$F:$F,'面板-景气指数'!$J57)</f>
        <v>0.50087500000000007</v>
      </c>
    </row>
    <row r="58" spans="10:82" x14ac:dyDescent="0.15">
      <c r="J58" s="292" t="s">
        <v>13</v>
      </c>
      <c r="K58" s="292"/>
      <c r="L58" s="287">
        <f t="shared" si="1"/>
        <v>3.6500000000000088</v>
      </c>
      <c r="M58" s="288">
        <f t="array" ref="M58">SUMPRODUCT(('面板-分位数'!$F$3:$F$178='面板-景气指数'!$J58)*('面板-分位数'!$E$3:$E$178)*('面板-分位数'!G$3:G$178))/SUMIFS('面板-分位数'!$E:$E,'面板-分位数'!$F:$F,'面板-景气指数'!$J58)</f>
        <v>0.6765000000000001</v>
      </c>
      <c r="N58" s="288">
        <f t="array" ref="N58">SUMPRODUCT(('面板-分位数'!$F$3:$F$178='面板-景气指数'!$J58)*('面板-分位数'!$E$3:$E$178)*('面板-分位数'!H$3:H$178))/SUMIFS('面板-分位数'!$E:$E,'面板-分位数'!$F:$F,'面板-景气指数'!$J58)</f>
        <v>0.6765000000000001</v>
      </c>
      <c r="O58" s="288">
        <f t="array" ref="O58">SUMPRODUCT(('面板-分位数'!$F$3:$F$178='面板-景气指数'!$J58)*('面板-分位数'!$E$3:$E$178)*('面板-分位数'!I$3:I$178))/SUMIFS('面板-分位数'!$E:$E,'面板-分位数'!$F:$F,'面板-景气指数'!$J58)</f>
        <v>0.64</v>
      </c>
      <c r="P58" s="288">
        <f t="array" ref="P58">SUMPRODUCT(('面板-分位数'!$F$3:$F$178='面板-景气指数'!$J58)*('面板-分位数'!$E$3:$E$178)*('面板-分位数'!J$3:J$178))/SUMIFS('面板-分位数'!$E:$E,'面板-分位数'!$F:$F,'面板-景气指数'!$J58)</f>
        <v>0.58699999999999997</v>
      </c>
      <c r="Q58" s="288">
        <f t="array" ref="Q58">SUMPRODUCT(('面板-分位数'!$F$3:$F$178='面板-景气指数'!$J58)*('面板-分位数'!$E$3:$E$178)*('面板-分位数'!K$3:K$178))/SUMIFS('面板-分位数'!$E:$E,'面板-分位数'!$F:$F,'面板-景气指数'!$J58)</f>
        <v>0.63549999999999995</v>
      </c>
      <c r="R58" s="288">
        <f t="array" ref="R58">SUMPRODUCT(('面板-分位数'!$F$3:$F$178='面板-景气指数'!$J58)*('面板-分位数'!$E$3:$E$178)*('面板-分位数'!L$3:L$178))/SUMIFS('面板-分位数'!$E:$E,'面板-分位数'!$F:$F,'面板-景气指数'!$J58)</f>
        <v>0.58799999999999997</v>
      </c>
      <c r="S58" s="288">
        <f t="array" ref="S58">SUMPRODUCT(('面板-分位数'!$F$3:$F$178='面板-景气指数'!$J58)*('面板-分位数'!$E$3:$E$178)*('面板-分位数'!M$3:M$178))/SUMIFS('面板-分位数'!$E:$E,'面板-分位数'!$F:$F,'面板-景气指数'!$J58)</f>
        <v>0.36249999999999999</v>
      </c>
      <c r="T58" s="288">
        <f t="array" ref="T58">SUMPRODUCT(('面板-分位数'!$F$3:$F$178='面板-景气指数'!$J58)*('面板-分位数'!$E$3:$E$178)*('面板-分位数'!N$3:N$178))/SUMIFS('面板-分位数'!$E:$E,'面板-分位数'!$F:$F,'面板-景气指数'!$J58)</f>
        <v>7.6999999999999999E-2</v>
      </c>
      <c r="U58" s="288">
        <f t="array" ref="U58">SUMPRODUCT(('面板-分位数'!$F$3:$F$178='面板-景气指数'!$J58)*('面板-分位数'!$E$3:$E$178)*('面板-分位数'!O$3:O$178))/SUMIFS('面板-分位数'!$E:$E,'面板-分位数'!$F:$F,'面板-景气指数'!$J58)</f>
        <v>0.13600000000000001</v>
      </c>
      <c r="V58" s="288">
        <f t="array" ref="V58">SUMPRODUCT(('面板-分位数'!$F$3:$F$178='面板-景气指数'!$J58)*('面板-分位数'!$E$3:$E$178)*('面板-分位数'!P$3:P$178))/SUMIFS('面板-分位数'!$E:$E,'面板-分位数'!$F:$F,'面板-景气指数'!$J58)</f>
        <v>0.3</v>
      </c>
      <c r="W58" s="288">
        <f t="array" ref="W58">SUMPRODUCT(('面板-分位数'!$F$3:$F$178='面板-景气指数'!$J58)*('面板-分位数'!$E$3:$E$178)*('面板-分位数'!Q$3:Q$178))/SUMIFS('面板-分位数'!$E:$E,'面板-分位数'!$F:$F,'面板-景气指数'!$J58)</f>
        <v>0.3</v>
      </c>
      <c r="X58" s="288">
        <f t="array" ref="X58">SUMPRODUCT(('面板-分位数'!$F$3:$F$178='面板-景气指数'!$J58)*('面板-分位数'!$E$3:$E$178)*('面板-分位数'!R$3:R$178))/SUMIFS('面板-分位数'!$E:$E,'面板-分位数'!$F:$F,'面板-景气指数'!$J58)</f>
        <v>0.2555</v>
      </c>
      <c r="Y58" s="288">
        <f t="array" ref="Y58">SUMPRODUCT(('面板-分位数'!$F$3:$F$178='面板-景气指数'!$J58)*('面板-分位数'!$E$3:$E$178)*('面板-分位数'!S$3:S$178))/SUMIFS('面板-分位数'!$E:$E,'面板-分位数'!$F:$F,'面板-景气指数'!$J58)</f>
        <v>0.2455</v>
      </c>
      <c r="Z58" s="288">
        <f t="array" ref="Z58">SUMPRODUCT(('面板-分位数'!$F$3:$F$178='面板-景气指数'!$J58)*('面板-分位数'!$E$3:$E$178)*('面板-分位数'!T$3:T$178))/SUMIFS('面板-分位数'!$E:$E,'面板-分位数'!$F:$F,'面板-景气指数'!$J58)</f>
        <v>0.3145</v>
      </c>
      <c r="AA58" s="288">
        <f t="array" ref="AA58">SUMPRODUCT(('面板-分位数'!$F$3:$F$178='面板-景气指数'!$J58)*('面板-分位数'!$E$3:$E$178)*('面板-分位数'!U$3:U$178))/SUMIFS('面板-分位数'!$E:$E,'面板-分位数'!$F:$F,'面板-景气指数'!$J58)</f>
        <v>0.28849999999999998</v>
      </c>
      <c r="AB58" s="288">
        <f t="array" ref="AB58">SUMPRODUCT(('面板-分位数'!$F$3:$F$178='面板-景气指数'!$J58)*('面板-分位数'!$E$3:$E$178)*('面板-分位数'!V$3:V$178))/SUMIFS('面板-分位数'!$E:$E,'面板-分位数'!$F:$F,'面板-景气指数'!$J58)</f>
        <v>0.20550000000000002</v>
      </c>
      <c r="AC58" s="288">
        <f t="array" ref="AC58">SUMPRODUCT(('面板-分位数'!$F$3:$F$178='面板-景气指数'!$J58)*('面板-分位数'!$E$3:$E$178)*('面板-分位数'!W$3:W$178))/SUMIFS('面板-分位数'!$E:$E,'面板-分位数'!$F:$F,'面板-景气指数'!$J58)</f>
        <v>0.10050000000000001</v>
      </c>
      <c r="AD58" s="288">
        <f t="array" ref="AD58">SUMPRODUCT(('面板-分位数'!$F$3:$F$178='面板-景气指数'!$J58)*('面板-分位数'!$E$3:$E$178)*('面板-分位数'!X$3:X$178))/SUMIFS('面板-分位数'!$E:$E,'面板-分位数'!$F:$F,'面板-景气指数'!$J58)</f>
        <v>0.23849999999999999</v>
      </c>
      <c r="AE58" s="288">
        <f t="array" ref="AE58">SUMPRODUCT(('面板-分位数'!$F$3:$F$178='面板-景气指数'!$J58)*('面板-分位数'!$E$3:$E$178)*('面板-分位数'!Y$3:Y$178))/SUMIFS('面板-分位数'!$E:$E,'面板-分位数'!$F:$F,'面板-景气指数'!$J58)</f>
        <v>0.74</v>
      </c>
      <c r="AF58" s="288">
        <f t="array" ref="AF58">SUMPRODUCT(('面板-分位数'!$F$3:$F$178='面板-景气指数'!$J58)*('面板-分位数'!$E$3:$E$178)*('面板-分位数'!Z$3:Z$178))/SUMIFS('面板-分位数'!$E:$E,'面板-分位数'!$F:$F,'面板-景气指数'!$J58)</f>
        <v>0.86</v>
      </c>
      <c r="AG58" s="288">
        <f t="array" ref="AG58">SUMPRODUCT(('面板-分位数'!$F$3:$F$178='面板-景气指数'!$J58)*('面板-分位数'!$E$3:$E$178)*('面板-分位数'!AA$3:AA$178))/SUMIFS('面板-分位数'!$E:$E,'面板-分位数'!$F:$F,'面板-景气指数'!$J58)</f>
        <v>0.80449999999999999</v>
      </c>
      <c r="AH58" s="288">
        <f t="array" ref="AH58">SUMPRODUCT(('面板-分位数'!$F$3:$F$178='面板-景气指数'!$J58)*('面板-分位数'!$E$3:$E$178)*('面板-分位数'!AB$3:AB$178))/SUMIFS('面板-分位数'!$E:$E,'面板-分位数'!$F:$F,'面板-景气指数'!$J58)</f>
        <v>0.1915</v>
      </c>
      <c r="AI58" s="288">
        <f t="array" ref="AI58">SUMPRODUCT(('面板-分位数'!$F$3:$F$178='面板-景气指数'!$J58)*('面板-分位数'!$E$3:$E$178)*('面板-分位数'!AC$3:AC$178))/SUMIFS('面板-分位数'!$E:$E,'面板-分位数'!$F:$F,'面板-景气指数'!$J58)</f>
        <v>0.1915</v>
      </c>
      <c r="AJ58" s="288">
        <f t="array" ref="AJ58">SUMPRODUCT(('面板-分位数'!$F$3:$F$178='面板-景气指数'!$J58)*('面板-分位数'!$E$3:$E$178)*('面板-分位数'!AD$3:AD$178))/SUMIFS('面板-分位数'!$E:$E,'面板-分位数'!$F:$F,'面板-景气指数'!$J58)</f>
        <v>0.192</v>
      </c>
      <c r="AK58" s="288">
        <f t="array" ref="AK58">SUMPRODUCT(('面板-分位数'!$F$3:$F$178='面板-景气指数'!$J58)*('面板-分位数'!$E$3:$E$178)*('面板-分位数'!AE$3:AE$178))/SUMIFS('面板-分位数'!$E:$E,'面板-分位数'!$F:$F,'面板-景气指数'!$J58)</f>
        <v>0.19600000000000001</v>
      </c>
      <c r="AL58" s="288">
        <f t="array" ref="AL58">SUMPRODUCT(('面板-分位数'!$F$3:$F$178='面板-景气指数'!$J58)*('面板-分位数'!$E$3:$E$178)*('面板-分位数'!AF$3:AF$178))/SUMIFS('面板-分位数'!$E:$E,'面板-分位数'!$F:$F,'面板-景气指数'!$J58)</f>
        <v>0.23400000000000001</v>
      </c>
      <c r="AM58" s="288">
        <f t="array" ref="AM58">SUMPRODUCT(('面板-分位数'!$F$3:$F$178='面板-景气指数'!$J58)*('面板-分位数'!$E$3:$E$178)*('面板-分位数'!AG$3:AG$178))/SUMIFS('面板-分位数'!$E:$E,'面板-分位数'!$F:$F,'面板-景气指数'!$J58)</f>
        <v>0.28649999999999998</v>
      </c>
      <c r="AN58" s="288">
        <f t="array" ref="AN58">SUMPRODUCT(('面板-分位数'!$F$3:$F$178='面板-景气指数'!$J58)*('面板-分位数'!$E$3:$E$178)*('面板-分位数'!AH$3:AH$178))/SUMIFS('面板-分位数'!$E:$E,'面板-分位数'!$F:$F,'面板-景气指数'!$J58)</f>
        <v>0.34600000000000003</v>
      </c>
      <c r="AO58" s="288">
        <f t="array" ref="AO58">SUMPRODUCT(('面板-分位数'!$F$3:$F$178='面板-景气指数'!$J58)*('面板-分位数'!$E$3:$E$178)*('面板-分位数'!AI$3:AI$178))/SUMIFS('面板-分位数'!$E:$E,'面板-分位数'!$F:$F,'面板-景气指数'!$J58)</f>
        <v>0.39449999999999996</v>
      </c>
      <c r="AP58" s="288">
        <f t="array" ref="AP58">SUMPRODUCT(('面板-分位数'!$F$3:$F$178='面板-景气指数'!$J58)*('面板-分位数'!$E$3:$E$178)*('面板-分位数'!AJ$3:AJ$178))/SUMIFS('面板-分位数'!$E:$E,'面板-分位数'!$F:$F,'面板-景气指数'!$J58)</f>
        <v>0.4355</v>
      </c>
      <c r="AQ58" s="288">
        <f t="array" ref="AQ58">SUMPRODUCT(('面板-分位数'!$F$3:$F$178='面板-景气指数'!$J58)*('面板-分位数'!$E$3:$E$178)*('面板-分位数'!AK$3:AK$178))/SUMIFS('面板-分位数'!$E:$E,'面板-分位数'!$F:$F,'面板-景气指数'!$J58)</f>
        <v>0.44899999999999995</v>
      </c>
      <c r="AR58" s="288">
        <f t="array" ref="AR58">SUMPRODUCT(('面板-分位数'!$F$3:$F$178='面板-景气指数'!$J58)*('面板-分位数'!$E$3:$E$178)*('面板-分位数'!AL$3:AL$178))/SUMIFS('面板-分位数'!$E:$E,'面板-分位数'!$F:$F,'面板-景气指数'!$J58)</f>
        <v>0.45299999999999996</v>
      </c>
      <c r="AS58" s="288">
        <f t="array" ref="AS58">SUMPRODUCT(('面板-分位数'!$F$3:$F$178='面板-景气指数'!$J58)*('面板-分位数'!$E$3:$E$178)*('面板-分位数'!AM$3:AM$178))/SUMIFS('面板-分位数'!$E:$E,'面板-分位数'!$F:$F,'面板-景气指数'!$J58)</f>
        <v>0.54600000000000004</v>
      </c>
      <c r="AT58" s="288">
        <f t="array" ref="AT58">SUMPRODUCT(('面板-分位数'!$F$3:$F$178='面板-景气指数'!$J58)*('面板-分位数'!$E$3:$E$178)*('面板-分位数'!AN$3:AN$178))/SUMIFS('面板-分位数'!$E:$E,'面板-分位数'!$F:$F,'面板-景气指数'!$J58)</f>
        <v>0.7</v>
      </c>
      <c r="AU58" s="288">
        <f t="array" ref="AU58">SUMPRODUCT(('面板-分位数'!$F$3:$F$178='面板-景气指数'!$J58)*('面板-分位数'!$E$3:$E$178)*('面板-分位数'!AO$3:AO$178))/SUMIFS('面板-分位数'!$E:$E,'面板-分位数'!$F:$F,'面板-景气指数'!$J58)</f>
        <v>0.7</v>
      </c>
      <c r="AV58" s="288">
        <f t="array" ref="AV58">SUMPRODUCT(('面板-分位数'!$F$3:$F$178='面板-景气指数'!$J58)*('面板-分位数'!$E$3:$E$178)*('面板-分位数'!AP$3:AP$178))/SUMIFS('面板-分位数'!$E:$E,'面板-分位数'!$F:$F,'面板-景气指数'!$J58)</f>
        <v>0.76649999999999996</v>
      </c>
      <c r="AW58" s="288">
        <f t="array" ref="AW58">SUMPRODUCT(('面板-分位数'!$F$3:$F$178='面板-景气指数'!$J58)*('面板-分位数'!$E$3:$E$178)*('面板-分位数'!AQ$3:AQ$178))/SUMIFS('面板-分位数'!$E:$E,'面板-分位数'!$F:$F,'面板-景气指数'!$J58)</f>
        <v>0.77099999999999991</v>
      </c>
      <c r="AX58" s="288">
        <f t="array" ref="AX58">SUMPRODUCT(('面板-分位数'!$F$3:$F$178='面板-景气指数'!$J58)*('面板-分位数'!$E$3:$E$178)*('面板-分位数'!AR$3:AR$178))/SUMIFS('面板-分位数'!$E:$E,'面板-分位数'!$F:$F,'面板-景气指数'!$J58)</f>
        <v>0.63600000000000001</v>
      </c>
      <c r="AY58" s="288">
        <f t="array" ref="AY58">SUMPRODUCT(('面板-分位数'!$F$3:$F$178='面板-景气指数'!$J58)*('面板-分位数'!$E$3:$E$178)*('面板-分位数'!AS$3:AS$178))/SUMIFS('面板-分位数'!$E:$E,'面板-分位数'!$F:$F,'面板-景气指数'!$J58)</f>
        <v>0.52800000000000002</v>
      </c>
      <c r="AZ58" s="288">
        <f t="array" ref="AZ58">SUMPRODUCT(('面板-分位数'!$F$3:$F$178='面板-景气指数'!$J58)*('面板-分位数'!$E$3:$E$178)*('面板-分位数'!AT$3:AT$178))/SUMIFS('面板-分位数'!$E:$E,'面板-分位数'!$F:$F,'面板-景气指数'!$J58)</f>
        <v>0.45200000000000001</v>
      </c>
      <c r="BA58" s="288">
        <f t="array" ref="BA58">SUMPRODUCT(('面板-分位数'!$F$3:$F$178='面板-景气指数'!$J58)*('面板-分位数'!$E$3:$E$178)*('面板-分位数'!AU$3:AU$178))/SUMIFS('面板-分位数'!$E:$E,'面板-分位数'!$F:$F,'面板-景气指数'!$J58)</f>
        <v>0.4</v>
      </c>
      <c r="BB58" s="288">
        <f t="array" ref="BB58">SUMPRODUCT(('面板-分位数'!$F$3:$F$178='面板-景气指数'!$J58)*('面板-分位数'!$E$3:$E$178)*('面板-分位数'!AV$3:AV$178))/SUMIFS('面板-分位数'!$E:$E,'面板-分位数'!$F:$F,'面板-景气指数'!$J58)</f>
        <v>0.20750000000000002</v>
      </c>
      <c r="BC58" s="288">
        <f t="array" ref="BC58">SUMPRODUCT(('面板-分位数'!$F$3:$F$178='面板-景气指数'!$J58)*('面板-分位数'!$E$3:$E$178)*('面板-分位数'!AW$3:AW$178))/SUMIFS('面板-分位数'!$E:$E,'面板-分位数'!$F:$F,'面板-景气指数'!$J58)</f>
        <v>6.7000000000000004E-2</v>
      </c>
      <c r="BD58" s="288">
        <f t="array" ref="BD58">SUMPRODUCT(('面板-分位数'!$F$3:$F$178='面板-景气指数'!$J58)*('面板-分位数'!$E$3:$E$178)*('面板-分位数'!AX$3:AX$178))/SUMIFS('面板-分位数'!$E:$E,'面板-分位数'!$F:$F,'面板-景气指数'!$J58)</f>
        <v>3.4000000000000002E-2</v>
      </c>
      <c r="BE58" s="288">
        <f t="array" ref="BE58">SUMPRODUCT(('面板-分位数'!$F$3:$F$178='面板-景气指数'!$J58)*('面板-分位数'!$E$3:$E$178)*('面板-分位数'!AY$3:AY$178))/SUMIFS('面板-分位数'!$E:$E,'面板-分位数'!$F:$F,'面板-景气指数'!$J58)</f>
        <v>0.1835</v>
      </c>
      <c r="BF58" s="288">
        <f t="array" ref="BF58">SUMPRODUCT(('面板-分位数'!$F$3:$F$178='面板-景气指数'!$J58)*('面板-分位数'!$E$3:$E$178)*('面板-分位数'!AZ$3:AZ$178))/SUMIFS('面板-分位数'!$E:$E,'面板-分位数'!$F:$F,'面板-景气指数'!$J58)</f>
        <v>0.58800000000000008</v>
      </c>
      <c r="BG58" s="288">
        <f t="array" ref="BG58">SUMPRODUCT(('面板-分位数'!$F$3:$F$178='面板-景气指数'!$J58)*('面板-分位数'!$E$3:$E$178)*('面板-分位数'!BA$3:BA$178))/SUMIFS('面板-分位数'!$E:$E,'面板-分位数'!$F:$F,'面板-景气指数'!$J58)</f>
        <v>0.58800000000000008</v>
      </c>
      <c r="BH58" s="288">
        <f t="array" ref="BH58">SUMPRODUCT(('面板-分位数'!$F$3:$F$178='面板-景气指数'!$J58)*('面板-分位数'!$E$3:$E$178)*('面板-分位数'!BB$3:BB$178))/SUMIFS('面板-分位数'!$E:$E,'面板-分位数'!$F:$F,'面板-景气指数'!$J58)</f>
        <v>0.57350000000000001</v>
      </c>
      <c r="BI58" s="288">
        <f t="array" ref="BI58">SUMPRODUCT(('面板-分位数'!$F$3:$F$178='面板-景气指数'!$J58)*('面板-分位数'!$E$3:$E$178)*('面板-分位数'!BC$3:BC$178))/SUMIFS('面板-分位数'!$E:$E,'面板-分位数'!$F:$F,'面板-景气指数'!$J58)</f>
        <v>0.58050000000000002</v>
      </c>
      <c r="BJ58" s="288">
        <f t="array" ref="BJ58">SUMPRODUCT(('面板-分位数'!$F$3:$F$178='面板-景气指数'!$J58)*('面板-分位数'!$E$3:$E$178)*('面板-分位数'!BD$3:BD$178))/SUMIFS('面板-分位数'!$E:$E,'面板-分位数'!$F:$F,'面板-景气指数'!$J58)</f>
        <v>0.60250000000000004</v>
      </c>
      <c r="BK58" s="288">
        <f t="array" ref="BK58">SUMPRODUCT(('面板-分位数'!$F$3:$F$178='面板-景气指数'!$J58)*('面板-分位数'!$E$3:$E$178)*('面板-分位数'!BE$3:BE$178))/SUMIFS('面板-分位数'!$E:$E,'面板-分位数'!$F:$F,'面板-景气指数'!$J58)</f>
        <v>0.61749999999999994</v>
      </c>
      <c r="BL58" s="288">
        <f t="array" ref="BL58">SUMPRODUCT(('面板-分位数'!$F$3:$F$178='面板-景气指数'!$J58)*('面板-分位数'!$E$3:$E$178)*('面板-分位数'!BF$3:BF$178))/SUMIFS('面板-分位数'!$E:$E,'面板-分位数'!$F:$F,'面板-景气指数'!$J58)</f>
        <v>0.625</v>
      </c>
      <c r="BM58" s="288">
        <f t="array" ref="BM58">SUMPRODUCT(('面板-分位数'!$F$3:$F$178='面板-景气指数'!$J58)*('面板-分位数'!$E$3:$E$178)*('面板-分位数'!BG$3:BG$178))/SUMIFS('面板-分位数'!$E:$E,'面板-分位数'!$F:$F,'面板-景气指数'!$J58)</f>
        <v>0.63200000000000001</v>
      </c>
      <c r="BN58" s="288">
        <f t="array" ref="BN58">SUMPRODUCT(('面板-分位数'!$F$3:$F$178='面板-景气指数'!$J58)*('面板-分位数'!$E$3:$E$178)*('面板-分位数'!BH$3:BH$178))/SUMIFS('面板-分位数'!$E:$E,'面板-分位数'!$F:$F,'面板-景气指数'!$J58)</f>
        <v>0.63949999999999996</v>
      </c>
      <c r="BO58" s="288">
        <f t="array" ref="BO58">SUMPRODUCT(('面板-分位数'!$F$3:$F$178='面板-景气指数'!$J58)*('面板-分位数'!$E$3:$E$178)*('面板-分位数'!BI$3:BI$178))/SUMIFS('面板-分位数'!$E:$E,'面板-分位数'!$F:$F,'面板-景气指数'!$J58)</f>
        <v>0.6835</v>
      </c>
      <c r="BP58" s="288">
        <f t="array" ref="BP58">SUMPRODUCT(('面板-分位数'!$F$3:$F$178='面板-景气指数'!$J58)*('面板-分位数'!$E$3:$E$178)*('面板-分位数'!BJ$3:BJ$178))/SUMIFS('面板-分位数'!$E:$E,'面板-分位数'!$F:$F,'面板-景气指数'!$J58)</f>
        <v>0.72049999999999992</v>
      </c>
      <c r="BQ58" s="288">
        <f t="array" ref="BQ58">SUMPRODUCT(('面板-分位数'!$F$3:$F$178='面板-景气指数'!$J58)*('面板-分位数'!$E$3:$E$178)*('面板-分位数'!BK$3:BK$178))/SUMIFS('面板-分位数'!$E:$E,'面板-分位数'!$F:$F,'面板-景气指数'!$J58)</f>
        <v>0.75</v>
      </c>
      <c r="BR58" s="288">
        <f t="array" ref="BR58">SUMPRODUCT(('面板-分位数'!$F$3:$F$178='面板-景气指数'!$J58)*('面板-分位数'!$E$3:$E$178)*('面板-分位数'!BL$3:BL$178))/SUMIFS('面板-分位数'!$E:$E,'面板-分位数'!$F:$F,'面板-景气指数'!$J58)</f>
        <v>0.73499999999999999</v>
      </c>
      <c r="BS58" s="288">
        <f t="array" ref="BS58">SUMPRODUCT(('面板-分位数'!$F$3:$F$178='面板-景气指数'!$J58)*('面板-分位数'!$E$3:$E$178)*('面板-分位数'!BM$3:BM$178))/SUMIFS('面板-分位数'!$E:$E,'面板-分位数'!$F:$F,'面板-景气指数'!$J58)</f>
        <v>0.73499999999999999</v>
      </c>
      <c r="BT58" s="288">
        <f t="array" ref="BT58">SUMPRODUCT(('面板-分位数'!$F$3:$F$178='面板-景气指数'!$J58)*('面板-分位数'!$E$3:$E$178)*('面板-分位数'!BN$3:BN$178))/SUMIFS('面板-分位数'!$E:$E,'面板-分位数'!$F:$F,'面板-景气指数'!$J58)</f>
        <v>0.69850000000000001</v>
      </c>
      <c r="BU58" s="288">
        <f t="array" ref="BU58">SUMPRODUCT(('面板-分位数'!$F$3:$F$178='面板-景气指数'!$J58)*('面板-分位数'!$E$3:$E$178)*('面板-分位数'!BO$3:BO$178))/SUMIFS('面板-分位数'!$E:$E,'面板-分位数'!$F:$F,'面板-景气指数'!$J58)</f>
        <v>0.69100000000000006</v>
      </c>
      <c r="BV58" s="288">
        <f t="array" ref="BV58">SUMPRODUCT(('面板-分位数'!$F$3:$F$178='面板-景气指数'!$J58)*('面板-分位数'!$E$3:$E$178)*('面板-分位数'!BP$3:BP$178))/SUMIFS('面板-分位数'!$E:$E,'面板-分位数'!$F:$F,'面板-景气指数'!$J58)</f>
        <v>0.70550000000000002</v>
      </c>
      <c r="BW58" s="288">
        <f t="array" ref="BW58">SUMPRODUCT(('面板-分位数'!$F$3:$F$178='面板-景气指数'!$J58)*('面板-分位数'!$E$3:$E$178)*('面板-分位数'!BQ$3:BQ$178))/SUMIFS('面板-分位数'!$E:$E,'面板-分位数'!$F:$F,'面板-景气指数'!$J58)</f>
        <v>0.72750000000000004</v>
      </c>
      <c r="BX58" s="288">
        <f t="array" ref="BX58">SUMPRODUCT(('面板-分位数'!$F$3:$F$178='面板-景气指数'!$J58)*('面板-分位数'!$E$3:$E$178)*('面板-分位数'!BR$3:BR$178))/SUMIFS('面板-分位数'!$E:$E,'面板-分位数'!$F:$F,'面板-景气指数'!$J58)</f>
        <v>0.71300000000000008</v>
      </c>
      <c r="BY58" s="288">
        <f t="array" ref="BY58">SUMPRODUCT(('面板-分位数'!$F$3:$F$178='面板-景气指数'!$J58)*('面板-分位数'!$E$3:$E$178)*('面板-分位数'!BS$3:BS$178))/SUMIFS('面板-分位数'!$E:$E,'面板-分位数'!$F:$F,'面板-景气指数'!$J58)</f>
        <v>0.67599999999999993</v>
      </c>
      <c r="BZ58" s="288">
        <f t="array" ref="BZ58">SUMPRODUCT(('面板-分位数'!$F$3:$F$178='面板-景气指数'!$J58)*('面板-分位数'!$E$3:$E$178)*('面板-分位数'!BT$3:BT$178))/SUMIFS('面板-分位数'!$E:$E,'面板-分位数'!$F:$F,'面板-景气指数'!$J58)</f>
        <v>0.66149999999999998</v>
      </c>
      <c r="CA58" s="288">
        <f t="array" ref="CA58">SUMPRODUCT(('面板-分位数'!$F$3:$F$178='面板-景气指数'!$J58)*('面板-分位数'!$E$3:$E$178)*('面板-分位数'!BU$3:BU$178))/SUMIFS('面板-分位数'!$E:$E,'面板-分位数'!$F:$F,'面板-景气指数'!$J58)</f>
        <v>0.65400000000000003</v>
      </c>
      <c r="CB58" s="288">
        <f t="array" ref="CB58">SUMPRODUCT(('面板-分位数'!$F$3:$F$178='面板-景气指数'!$J58)*('面板-分位数'!$E$3:$E$178)*('面板-分位数'!BV$3:BV$178))/SUMIFS('面板-分位数'!$E:$E,'面板-分位数'!$F:$F,'面板-景气指数'!$J58)</f>
        <v>0.64700000000000002</v>
      </c>
      <c r="CC58" s="288">
        <f t="array" ref="CC58">SUMPRODUCT(('面板-分位数'!$F$3:$F$178='面板-景气指数'!$J58)*('面板-分位数'!$E$3:$E$178)*('面板-分位数'!BW$3:BW$178))/SUMIFS('面板-分位数'!$E:$E,'面板-分位数'!$F:$F,'面板-景气指数'!$J58)</f>
        <v>0.66900000000000004</v>
      </c>
      <c r="CD58" s="288">
        <f t="array" ref="CD58">SUMPRODUCT(('面板-分位数'!$F$3:$F$178='面板-景气指数'!$J58)*('面板-分位数'!$E$3:$E$178)*('面板-分位数'!BX$3:BX$178))/SUMIFS('面板-分位数'!$E:$E,'面板-分位数'!$F:$F,'面板-景气指数'!$J58)</f>
        <v>0.5</v>
      </c>
    </row>
    <row r="59" spans="10:82" x14ac:dyDescent="0.15">
      <c r="J59" s="292" t="s">
        <v>14</v>
      </c>
      <c r="K59" s="292"/>
      <c r="L59" s="287">
        <f t="shared" si="1"/>
        <v>-6.133333333333324</v>
      </c>
      <c r="M59" s="288">
        <f t="array" ref="M59">SUMPRODUCT(('面板-分位数'!$F$3:$F$178='面板-景气指数'!$J59)*('面板-分位数'!$E$3:$E$178)*('面板-分位数'!G$3:G$178))/SUMIFS('面板-分位数'!$E:$E,'面板-分位数'!$F:$F,'面板-景气指数'!$J59)</f>
        <v>0.55433333333333346</v>
      </c>
      <c r="N59" s="288">
        <f t="array" ref="N59">SUMPRODUCT(('面板-分位数'!$F$3:$F$178='面板-景气指数'!$J59)*('面板-分位数'!$E$3:$E$178)*('面板-分位数'!H$3:H$178))/SUMIFS('面板-分位数'!$E:$E,'面板-分位数'!$F:$F,'面板-景气指数'!$J59)</f>
        <v>0.58266666666666667</v>
      </c>
      <c r="O59" s="288">
        <f t="array" ref="O59">SUMPRODUCT(('面板-分位数'!$F$3:$F$178='面板-景气指数'!$J59)*('面板-分位数'!$E$3:$E$178)*('面板-分位数'!I$3:I$178))/SUMIFS('面板-分位数'!$E:$E,'面板-分位数'!$F:$F,'面板-景气指数'!$J59)</f>
        <v>0.6156666666666667</v>
      </c>
      <c r="P59" s="288">
        <f t="array" ref="P59">SUMPRODUCT(('面板-分位数'!$F$3:$F$178='面板-景气指数'!$J59)*('面板-分位数'!$E$3:$E$178)*('面板-分位数'!J$3:J$178))/SUMIFS('面板-分位数'!$E:$E,'面板-分位数'!$F:$F,'面板-景气指数'!$J59)</f>
        <v>0.60266666666666679</v>
      </c>
      <c r="Q59" s="288">
        <f t="array" ref="Q59">SUMPRODUCT(('面板-分位数'!$F$3:$F$178='面板-景气指数'!$J59)*('面板-分位数'!$E$3:$E$178)*('面板-分位数'!K$3:K$178))/SUMIFS('面板-分位数'!$E:$E,'面板-分位数'!$F:$F,'面板-景气指数'!$J59)</f>
        <v>0.62733333333333341</v>
      </c>
      <c r="R59" s="288">
        <f t="array" ref="R59">SUMPRODUCT(('面板-分位数'!$F$3:$F$178='面板-景气指数'!$J59)*('面板-分位数'!$E$3:$E$178)*('面板-分位数'!L$3:L$178))/SUMIFS('面板-分位数'!$E:$E,'面板-分位数'!$F:$F,'面板-景气指数'!$J59)</f>
        <v>0.628</v>
      </c>
      <c r="S59" s="288">
        <f t="array" ref="S59">SUMPRODUCT(('面板-分位数'!$F$3:$F$178='面板-景气指数'!$J59)*('面板-分位数'!$E$3:$E$178)*('面板-分位数'!M$3:M$178))/SUMIFS('面板-分位数'!$E:$E,'面板-分位数'!$F:$F,'面板-景气指数'!$J59)</f>
        <v>0.64933333333333332</v>
      </c>
      <c r="T59" s="288">
        <f t="array" ref="T59">SUMPRODUCT(('面板-分位数'!$F$3:$F$178='面板-景气指数'!$J59)*('面板-分位数'!$E$3:$E$178)*('面板-分位数'!N$3:N$178))/SUMIFS('面板-分位数'!$E:$E,'面板-分位数'!$F:$F,'面板-景气指数'!$J59)</f>
        <v>0.69266666666666676</v>
      </c>
      <c r="U59" s="288">
        <f t="array" ref="U59">SUMPRODUCT(('面板-分位数'!$F$3:$F$178='面板-景气指数'!$J59)*('面板-分位数'!$E$3:$E$178)*('面板-分位数'!O$3:O$178))/SUMIFS('面板-分位数'!$E:$E,'面板-分位数'!$F:$F,'面板-景气指数'!$J59)</f>
        <v>0.71366666666666667</v>
      </c>
      <c r="V59" s="288">
        <f t="array" ref="V59">SUMPRODUCT(('面板-分位数'!$F$3:$F$178='面板-景气指数'!$J59)*('面板-分位数'!$E$3:$E$178)*('面板-分位数'!P$3:P$178))/SUMIFS('面板-分位数'!$E:$E,'面板-分位数'!$F:$F,'面板-景气指数'!$J59)</f>
        <v>0.63733333333333342</v>
      </c>
      <c r="W59" s="288">
        <f t="array" ref="W59">SUMPRODUCT(('面板-分位数'!$F$3:$F$178='面板-景气指数'!$J59)*('面板-分位数'!$E$3:$E$178)*('面板-分位数'!Q$3:Q$178))/SUMIFS('面板-分位数'!$E:$E,'面板-分位数'!$F:$F,'面板-景气指数'!$J59)</f>
        <v>0.54900000000000004</v>
      </c>
      <c r="X59" s="288">
        <f t="array" ref="X59">SUMPRODUCT(('面板-分位数'!$F$3:$F$178='面板-景气指数'!$J59)*('面板-分位数'!$E$3:$E$178)*('面板-分位数'!R$3:R$178))/SUMIFS('面板-分位数'!$E:$E,'面板-分位数'!$F:$F,'面板-景气指数'!$J59)</f>
        <v>0.82466666666666677</v>
      </c>
      <c r="Y59" s="288">
        <f t="array" ref="Y59">SUMPRODUCT(('面板-分位数'!$F$3:$F$178='面板-景气指数'!$J59)*('面板-分位数'!$E$3:$E$178)*('面板-分位数'!S$3:S$178))/SUMIFS('面板-分位数'!$E:$E,'面板-分位数'!$F:$F,'面板-景气指数'!$J59)</f>
        <v>0.8673333333333334</v>
      </c>
      <c r="Z59" s="288">
        <f t="array" ref="Z59">SUMPRODUCT(('面板-分位数'!$F$3:$F$178='面板-景气指数'!$J59)*('面板-分位数'!$E$3:$E$178)*('面板-分位数'!T$3:T$178))/SUMIFS('面板-分位数'!$E:$E,'面板-分位数'!$F:$F,'面板-景气指数'!$J59)</f>
        <v>0.78600000000000014</v>
      </c>
      <c r="AA59" s="288">
        <f t="array" ref="AA59">SUMPRODUCT(('面板-分位数'!$F$3:$F$178='面板-景气指数'!$J59)*('面板-分位数'!$E$3:$E$178)*('面板-分位数'!U$3:U$178))/SUMIFS('面板-分位数'!$E:$E,'面板-分位数'!$F:$F,'面板-景气指数'!$J59)</f>
        <v>0.73899999999999999</v>
      </c>
      <c r="AB59" s="288">
        <f t="array" ref="AB59">SUMPRODUCT(('面板-分位数'!$F$3:$F$178='面板-景气指数'!$J59)*('面板-分位数'!$E$3:$E$178)*('面板-分位数'!V$3:V$178))/SUMIFS('面板-分位数'!$E:$E,'面板-分位数'!$F:$F,'面板-景气指数'!$J59)</f>
        <v>0.67466666666666675</v>
      </c>
      <c r="AC59" s="288">
        <f t="array" ref="AC59">SUMPRODUCT(('面板-分位数'!$F$3:$F$178='面板-景气指数'!$J59)*('面板-分位数'!$E$3:$E$178)*('面板-分位数'!W$3:W$178))/SUMIFS('面板-分位数'!$E:$E,'面板-分位数'!$F:$F,'面板-景气指数'!$J59)</f>
        <v>0.6213333333333334</v>
      </c>
      <c r="AD59" s="288">
        <f t="array" ref="AD59">SUMPRODUCT(('面板-分位数'!$F$3:$F$178='面板-景气指数'!$J59)*('面板-分位数'!$E$3:$E$178)*('面板-分位数'!X$3:X$178))/SUMIFS('面板-分位数'!$E:$E,'面板-分位数'!$F:$F,'面板-景气指数'!$J59)</f>
        <v>0.64800000000000013</v>
      </c>
      <c r="AE59" s="288">
        <f t="array" ref="AE59">SUMPRODUCT(('面板-分位数'!$F$3:$F$178='面板-景气指数'!$J59)*('面板-分位数'!$E$3:$E$178)*('面板-分位数'!Y$3:Y$178))/SUMIFS('面板-分位数'!$E:$E,'面板-分位数'!$F:$F,'面板-景气指数'!$J59)</f>
        <v>0.65033333333333343</v>
      </c>
      <c r="AF59" s="288">
        <f t="array" ref="AF59">SUMPRODUCT(('面板-分位数'!$F$3:$F$178='面板-景气指数'!$J59)*('面板-分位数'!$E$3:$E$178)*('面板-分位数'!Z$3:Z$178))/SUMIFS('面板-分位数'!$E:$E,'面板-分位数'!$F:$F,'面板-景气指数'!$J59)</f>
        <v>0.59766666666666668</v>
      </c>
      <c r="AG59" s="288">
        <f t="array" ref="AG59">SUMPRODUCT(('面板-分位数'!$F$3:$F$178='面板-景气指数'!$J59)*('面板-分位数'!$E$3:$E$178)*('面板-分位数'!AA$3:AA$178))/SUMIFS('面板-分位数'!$E:$E,'面板-分位数'!$F:$F,'面板-景气指数'!$J59)</f>
        <v>0.61466666666666669</v>
      </c>
      <c r="AH59" s="288">
        <f t="array" ref="AH59">SUMPRODUCT(('面板-分位数'!$F$3:$F$178='面板-景气指数'!$J59)*('面板-分位数'!$E$3:$E$178)*('面板-分位数'!AB$3:AB$178))/SUMIFS('面板-分位数'!$E:$E,'面板-分位数'!$F:$F,'面板-景气指数'!$J59)</f>
        <v>0.60000000000000009</v>
      </c>
      <c r="AI59" s="288">
        <f t="array" ref="AI59">SUMPRODUCT(('面板-分位数'!$F$3:$F$178='面板-景气指数'!$J59)*('面板-分位数'!$E$3:$E$178)*('面板-分位数'!AC$3:AC$178))/SUMIFS('面板-分位数'!$E:$E,'面板-分位数'!$F:$F,'面板-景气指数'!$J59)</f>
        <v>0.6156666666666667</v>
      </c>
      <c r="AJ59" s="288">
        <f t="array" ref="AJ59">SUMPRODUCT(('面板-分位数'!$F$3:$F$178='面板-景气指数'!$J59)*('面板-分位数'!$E$3:$E$178)*('面板-分位数'!AD$3:AD$178))/SUMIFS('面板-分位数'!$E:$E,'面板-分位数'!$F:$F,'面板-景气指数'!$J59)</f>
        <v>0.58833333333333337</v>
      </c>
      <c r="AK59" s="288">
        <f t="array" ref="AK59">SUMPRODUCT(('面板-分位数'!$F$3:$F$178='面板-景气指数'!$J59)*('面板-分位数'!$E$3:$E$178)*('面板-分位数'!AE$3:AE$178))/SUMIFS('面板-分位数'!$E:$E,'面板-分位数'!$F:$F,'面板-景气指数'!$J59)</f>
        <v>0.48400000000000004</v>
      </c>
      <c r="AL59" s="288">
        <f t="array" ref="AL59">SUMPRODUCT(('面板-分位数'!$F$3:$F$178='面板-景气指数'!$J59)*('面板-分位数'!$E$3:$E$178)*('面板-分位数'!AF$3:AF$178))/SUMIFS('面板-分位数'!$E:$E,'面板-分位数'!$F:$F,'面板-景气指数'!$J59)</f>
        <v>0.4333333333333334</v>
      </c>
      <c r="AM59" s="288">
        <f t="array" ref="AM59">SUMPRODUCT(('面板-分位数'!$F$3:$F$178='面板-景气指数'!$J59)*('面板-分位数'!$E$3:$E$178)*('面板-分位数'!AG$3:AG$178))/SUMIFS('面板-分位数'!$E:$E,'面板-分位数'!$F:$F,'面板-景气指数'!$J59)</f>
        <v>0.45633333333333331</v>
      </c>
      <c r="AN59" s="288">
        <f t="array" ref="AN59">SUMPRODUCT(('面板-分位数'!$F$3:$F$178='面板-景气指数'!$J59)*('面板-分位数'!$E$3:$E$178)*('面板-分位数'!AH$3:AH$178))/SUMIFS('面板-分位数'!$E:$E,'面板-分位数'!$F:$F,'面板-景气指数'!$J59)</f>
        <v>0.4386666666666667</v>
      </c>
      <c r="AO59" s="288">
        <f t="array" ref="AO59">SUMPRODUCT(('面板-分位数'!$F$3:$F$178='面板-景气指数'!$J59)*('面板-分位数'!$E$3:$E$178)*('面板-分位数'!AI$3:AI$178))/SUMIFS('面板-分位数'!$E:$E,'面板-分位数'!$F:$F,'面板-景气指数'!$J59)</f>
        <v>0.46600000000000003</v>
      </c>
      <c r="AP59" s="288">
        <f t="array" ref="AP59">SUMPRODUCT(('面板-分位数'!$F$3:$F$178='面板-景气指数'!$J59)*('面板-分位数'!$E$3:$E$178)*('面板-分位数'!AJ$3:AJ$178))/SUMIFS('面板-分位数'!$E:$E,'面板-分位数'!$F:$F,'面板-景气指数'!$J59)</f>
        <v>0.38966666666666666</v>
      </c>
      <c r="AQ59" s="288">
        <f t="array" ref="AQ59">SUMPRODUCT(('面板-分位数'!$F$3:$F$178='面板-景气指数'!$J59)*('面板-分位数'!$E$3:$E$178)*('面板-分位数'!AK$3:AK$178))/SUMIFS('面板-分位数'!$E:$E,'面板-分位数'!$F:$F,'面板-景气指数'!$J59)</f>
        <v>0.29166666666666669</v>
      </c>
      <c r="AR59" s="288">
        <f t="array" ref="AR59">SUMPRODUCT(('面板-分位数'!$F$3:$F$178='面板-景气指数'!$J59)*('面板-分位数'!$E$3:$E$178)*('面板-分位数'!AL$3:AL$178))/SUMIFS('面板-分位数'!$E:$E,'面板-分位数'!$F:$F,'面板-景气指数'!$J59)</f>
        <v>0.45933333333333337</v>
      </c>
      <c r="AS59" s="288">
        <f t="array" ref="AS59">SUMPRODUCT(('面板-分位数'!$F$3:$F$178='面板-景气指数'!$J59)*('面板-分位数'!$E$3:$E$178)*('面板-分位数'!AM$3:AM$178))/SUMIFS('面板-分位数'!$E:$E,'面板-分位数'!$F:$F,'面板-景气指数'!$J59)</f>
        <v>0.41200000000000003</v>
      </c>
      <c r="AT59" s="288">
        <f t="array" ref="AT59">SUMPRODUCT(('面板-分位数'!$F$3:$F$178='面板-景气指数'!$J59)*('面板-分位数'!$E$3:$E$178)*('面板-分位数'!AN$3:AN$178))/SUMIFS('面板-分位数'!$E:$E,'面板-分位数'!$F:$F,'面板-景气指数'!$J59)</f>
        <v>0.34933333333333333</v>
      </c>
      <c r="AU59" s="288">
        <f t="array" ref="AU59">SUMPRODUCT(('面板-分位数'!$F$3:$F$178='面板-景气指数'!$J59)*('面板-分位数'!$E$3:$E$178)*('面板-分位数'!AO$3:AO$178))/SUMIFS('面板-分位数'!$E:$E,'面板-分位数'!$F:$F,'面板-景气指数'!$J59)</f>
        <v>0.38866666666666672</v>
      </c>
      <c r="AV59" s="288">
        <f t="array" ref="AV59">SUMPRODUCT(('面板-分位数'!$F$3:$F$178='面板-景气指数'!$J59)*('面板-分位数'!$E$3:$E$178)*('面板-分位数'!AP$3:AP$178))/SUMIFS('面板-分位数'!$E:$E,'面板-分位数'!$F:$F,'面板-景气指数'!$J59)</f>
        <v>0.38733333333333342</v>
      </c>
      <c r="AW59" s="288">
        <f t="array" ref="AW59">SUMPRODUCT(('面板-分位数'!$F$3:$F$178='面板-景气指数'!$J59)*('面板-分位数'!$E$3:$E$178)*('面板-分位数'!AQ$3:AQ$178))/SUMIFS('面板-分位数'!$E:$E,'面板-分位数'!$F:$F,'面板-景气指数'!$J59)</f>
        <v>0.33066666666666666</v>
      </c>
      <c r="AX59" s="288">
        <f t="array" ref="AX59">SUMPRODUCT(('面板-分位数'!$F$3:$F$178='面板-景气指数'!$J59)*('面板-分位数'!$E$3:$E$178)*('面板-分位数'!AR$3:AR$178))/SUMIFS('面板-分位数'!$E:$E,'面板-分位数'!$F:$F,'面板-景气指数'!$J59)</f>
        <v>0.26500000000000001</v>
      </c>
      <c r="AY59" s="288">
        <f t="array" ref="AY59">SUMPRODUCT(('面板-分位数'!$F$3:$F$178='面板-景气指数'!$J59)*('面板-分位数'!$E$3:$E$178)*('面板-分位数'!AS$3:AS$178))/SUMIFS('面板-分位数'!$E:$E,'面板-分位数'!$F:$F,'面板-景气指数'!$J59)</f>
        <v>0.26100000000000001</v>
      </c>
      <c r="AZ59" s="288">
        <f t="array" ref="AZ59">SUMPRODUCT(('面板-分位数'!$F$3:$F$178='面板-景气指数'!$J59)*('面板-分位数'!$E$3:$E$178)*('面板-分位数'!AT$3:AT$178))/SUMIFS('面板-分位数'!$E:$E,'面板-分位数'!$F:$F,'面板-景气指数'!$J59)</f>
        <v>0.35400000000000004</v>
      </c>
      <c r="BA59" s="288">
        <f t="array" ref="BA59">SUMPRODUCT(('面板-分位数'!$F$3:$F$178='面板-景气指数'!$J59)*('面板-分位数'!$E$3:$E$178)*('面板-分位数'!AU$3:AU$178))/SUMIFS('面板-分位数'!$E:$E,'面板-分位数'!$F:$F,'面板-景气指数'!$J59)</f>
        <v>0.29966666666666664</v>
      </c>
      <c r="BB59" s="288">
        <f t="array" ref="BB59">SUMPRODUCT(('面板-分位数'!$F$3:$F$178='面板-景气指数'!$J59)*('面板-分位数'!$E$3:$E$178)*('面板-分位数'!AV$3:AV$178))/SUMIFS('面板-分位数'!$E:$E,'面板-分位数'!$F:$F,'面板-景气指数'!$J59)</f>
        <v>0.24066666666666667</v>
      </c>
      <c r="BC59" s="288">
        <f t="array" ref="BC59">SUMPRODUCT(('面板-分位数'!$F$3:$F$178='面板-景气指数'!$J59)*('面板-分位数'!$E$3:$E$178)*('面板-分位数'!AW$3:AW$178))/SUMIFS('面板-分位数'!$E:$E,'面板-分位数'!$F:$F,'面板-景气指数'!$J59)</f>
        <v>0.32033333333333336</v>
      </c>
      <c r="BD59" s="288">
        <f t="array" ref="BD59">SUMPRODUCT(('面板-分位数'!$F$3:$F$178='面板-景气指数'!$J59)*('面板-分位数'!$E$3:$E$178)*('面板-分位数'!AX$3:AX$178))/SUMIFS('面板-分位数'!$E:$E,'面板-分位数'!$F:$F,'面板-景气指数'!$J59)</f>
        <v>0.29366666666666669</v>
      </c>
      <c r="BE59" s="288">
        <f t="array" ref="BE59">SUMPRODUCT(('面板-分位数'!$F$3:$F$178='面板-景气指数'!$J59)*('面板-分位数'!$E$3:$E$178)*('面板-分位数'!AY$3:AY$178))/SUMIFS('面板-分位数'!$E:$E,'面板-分位数'!$F:$F,'面板-景气指数'!$J59)</f>
        <v>0.29066666666666668</v>
      </c>
      <c r="BF59" s="288">
        <f t="array" ref="BF59">SUMPRODUCT(('面板-分位数'!$F$3:$F$178='面板-景气指数'!$J59)*('面板-分位数'!$E$3:$E$178)*('面板-分位数'!AZ$3:AZ$178))/SUMIFS('面板-分位数'!$E:$E,'面板-分位数'!$F:$F,'面板-景气指数'!$J59)</f>
        <v>0.43533333333333329</v>
      </c>
      <c r="BG59" s="288">
        <f t="array" ref="BG59">SUMPRODUCT(('面板-分位数'!$F$3:$F$178='面板-景气指数'!$J59)*('面板-分位数'!$E$3:$E$178)*('面板-分位数'!BA$3:BA$178))/SUMIFS('面板-分位数'!$E:$E,'面板-分位数'!$F:$F,'面板-景气指数'!$J59)</f>
        <v>0.56999999999999995</v>
      </c>
      <c r="BH59" s="288">
        <f t="array" ref="BH59">SUMPRODUCT(('面板-分位数'!$F$3:$F$178='面板-景气指数'!$J59)*('面板-分位数'!$E$3:$E$178)*('面板-分位数'!BB$3:BB$178))/SUMIFS('面板-分位数'!$E:$E,'面板-分位数'!$F:$F,'面板-景气指数'!$J59)</f>
        <v>0.43933333333333346</v>
      </c>
      <c r="BI59" s="288">
        <f t="array" ref="BI59">SUMPRODUCT(('面板-分位数'!$F$3:$F$178='面板-景气指数'!$J59)*('面板-分位数'!$E$3:$E$178)*('面板-分位数'!BC$3:BC$178))/SUMIFS('面板-分位数'!$E:$E,'面板-分位数'!$F:$F,'面板-景气指数'!$J59)</f>
        <v>0.36700000000000005</v>
      </c>
      <c r="BJ59" s="288">
        <f t="array" ref="BJ59">SUMPRODUCT(('面板-分位数'!$F$3:$F$178='面板-景气指数'!$J59)*('面板-分位数'!$E$3:$E$178)*('面板-分位数'!BD$3:BD$178))/SUMIFS('面板-分位数'!$E:$E,'面板-分位数'!$F:$F,'面板-景气指数'!$J59)</f>
        <v>0.35233333333333339</v>
      </c>
      <c r="BK59" s="288">
        <f t="array" ref="BK59">SUMPRODUCT(('面板-分位数'!$F$3:$F$178='面板-景气指数'!$J59)*('面板-分位数'!$E$3:$E$178)*('面板-分位数'!BE$3:BE$178))/SUMIFS('面板-分位数'!$E:$E,'面板-分位数'!$F:$F,'面板-景气指数'!$J59)</f>
        <v>0.41033333333333338</v>
      </c>
      <c r="BL59" s="288">
        <f t="array" ref="BL59">SUMPRODUCT(('面板-分位数'!$F$3:$F$178='面板-景气指数'!$J59)*('面板-分位数'!$E$3:$E$178)*('面板-分位数'!BF$3:BF$178))/SUMIFS('面板-分位数'!$E:$E,'面板-分位数'!$F:$F,'面板-景气指数'!$J59)</f>
        <v>0.36200000000000004</v>
      </c>
      <c r="BM59" s="288">
        <f t="array" ref="BM59">SUMPRODUCT(('面板-分位数'!$F$3:$F$178='面板-景气指数'!$J59)*('面板-分位数'!$E$3:$E$178)*('面板-分位数'!BG$3:BG$178))/SUMIFS('面板-分位数'!$E:$E,'面板-分位数'!$F:$F,'面板-景气指数'!$J59)</f>
        <v>0.39100000000000001</v>
      </c>
      <c r="BN59" s="288">
        <f t="array" ref="BN59">SUMPRODUCT(('面板-分位数'!$F$3:$F$178='面板-景气指数'!$J59)*('面板-分位数'!$E$3:$E$178)*('面板-分位数'!BH$3:BH$178))/SUMIFS('面板-分位数'!$E:$E,'面板-分位数'!$F:$F,'面板-景气指数'!$J59)</f>
        <v>0.47800000000000009</v>
      </c>
      <c r="BO59" s="288">
        <f t="array" ref="BO59">SUMPRODUCT(('面板-分位数'!$F$3:$F$178='面板-景气指数'!$J59)*('面板-分位数'!$E$3:$E$178)*('面板-分位数'!BI$3:BI$178))/SUMIFS('面板-分位数'!$E:$E,'面板-分位数'!$F:$F,'面板-景气指数'!$J59)</f>
        <v>0.43466666666666676</v>
      </c>
      <c r="BP59" s="288">
        <f t="array" ref="BP59">SUMPRODUCT(('面板-分位数'!$F$3:$F$178='面板-景气指数'!$J59)*('面板-分位数'!$E$3:$E$178)*('面板-分位数'!BJ$3:BJ$178))/SUMIFS('面板-分位数'!$E:$E,'面板-分位数'!$F:$F,'面板-景气指数'!$J59)</f>
        <v>0.46833333333333332</v>
      </c>
      <c r="BQ59" s="288">
        <f t="array" ref="BQ59">SUMPRODUCT(('面板-分位数'!$F$3:$F$178='面板-景气指数'!$J59)*('面板-分位数'!$E$3:$E$178)*('面板-分位数'!BK$3:BK$178))/SUMIFS('面板-分位数'!$E:$E,'面板-分位数'!$F:$F,'面板-景气指数'!$J59)</f>
        <v>0.49266666666666664</v>
      </c>
      <c r="BR59" s="288">
        <f t="array" ref="BR59">SUMPRODUCT(('面板-分位数'!$F$3:$F$178='面板-景气指数'!$J59)*('面板-分位数'!$E$3:$E$178)*('面板-分位数'!BL$3:BL$178))/SUMIFS('面板-分位数'!$E:$E,'面板-分位数'!$F:$F,'面板-景气指数'!$J59)</f>
        <v>0.39600000000000007</v>
      </c>
      <c r="BS59" s="288">
        <f t="array" ref="BS59">SUMPRODUCT(('面板-分位数'!$F$3:$F$178='面板-景气指数'!$J59)*('面板-分位数'!$E$3:$E$178)*('面板-分位数'!BM$3:BM$178))/SUMIFS('面板-分位数'!$E:$E,'面板-分位数'!$F:$F,'面板-景气指数'!$J59)</f>
        <v>0.42000000000000004</v>
      </c>
      <c r="BT59" s="288">
        <f t="array" ref="BT59">SUMPRODUCT(('面板-分位数'!$F$3:$F$178='面板-景气指数'!$J59)*('面板-分位数'!$E$3:$E$178)*('面板-分位数'!BN$3:BN$178))/SUMIFS('面板-分位数'!$E:$E,'面板-分位数'!$F:$F,'面板-景气指数'!$J59)</f>
        <v>0.49733333333333335</v>
      </c>
      <c r="BU59" s="288">
        <f t="array" ref="BU59">SUMPRODUCT(('面板-分位数'!$F$3:$F$178='面板-景气指数'!$J59)*('面板-分位数'!$E$3:$E$178)*('面板-分位数'!BO$3:BO$178))/SUMIFS('面板-分位数'!$E:$E,'面板-分位数'!$F:$F,'面板-景气指数'!$J59)</f>
        <v>0.52166666666666672</v>
      </c>
      <c r="BV59" s="288">
        <f t="array" ref="BV59">SUMPRODUCT(('面板-分位数'!$F$3:$F$178='面板-景气指数'!$J59)*('面板-分位数'!$E$3:$E$178)*('面板-分位数'!BP$3:BP$178))/SUMIFS('面板-分位数'!$E:$E,'面板-分位数'!$F:$F,'面板-景气指数'!$J59)</f>
        <v>0.55066666666666675</v>
      </c>
      <c r="BW59" s="288">
        <f t="array" ref="BW59">SUMPRODUCT(('面板-分位数'!$F$3:$F$178='面板-景气指数'!$J59)*('面板-分位数'!$E$3:$E$178)*('面板-分位数'!BQ$3:BQ$178))/SUMIFS('面板-分位数'!$E:$E,'面板-分位数'!$F:$F,'面板-景气指数'!$J59)</f>
        <v>0.54100000000000015</v>
      </c>
      <c r="BX59" s="288">
        <f t="array" ref="BX59">SUMPRODUCT(('面板-分位数'!$F$3:$F$178='面板-景气指数'!$J59)*('面板-分位数'!$E$3:$E$178)*('面板-分位数'!BR$3:BR$178))/SUMIFS('面板-分位数'!$E:$E,'面板-分位数'!$F:$F,'面板-景气指数'!$J59)</f>
        <v>0.56033333333333335</v>
      </c>
      <c r="BY59" s="288">
        <f t="array" ref="BY59">SUMPRODUCT(('面板-分位数'!$F$3:$F$178='面板-景气指数'!$J59)*('面板-分位数'!$E$3:$E$178)*('面板-分位数'!BS$3:BS$178))/SUMIFS('面板-分位数'!$E:$E,'面板-分位数'!$F:$F,'面板-景气指数'!$J59)</f>
        <v>0.51200000000000001</v>
      </c>
      <c r="BZ59" s="288">
        <f t="array" ref="BZ59">SUMPRODUCT(('面板-分位数'!$F$3:$F$178='面板-景气指数'!$J59)*('面板-分位数'!$E$3:$E$178)*('面板-分位数'!BT$3:BT$178))/SUMIFS('面板-分位数'!$E:$E,'面板-分位数'!$F:$F,'面板-景气指数'!$J59)</f>
        <v>0.4250000000000001</v>
      </c>
      <c r="CA59" s="288">
        <f t="array" ref="CA59">SUMPRODUCT(('面板-分位数'!$F$3:$F$178='面板-景气指数'!$J59)*('面板-分位数'!$E$3:$E$178)*('面板-分位数'!BU$3:BU$178))/SUMIFS('面板-分位数'!$E:$E,'面板-分位数'!$F:$F,'面板-景气指数'!$J59)</f>
        <v>0.46366666666666678</v>
      </c>
      <c r="CB59" s="288">
        <f t="array" ref="CB59">SUMPRODUCT(('面板-分位数'!$F$3:$F$178='面板-景气指数'!$J59)*('面板-分位数'!$E$3:$E$178)*('面板-分位数'!BV$3:BV$178))/SUMIFS('面板-分位数'!$E:$E,'面板-分位数'!$F:$F,'面板-景气指数'!$J59)</f>
        <v>0.45399999999999996</v>
      </c>
      <c r="CC59" s="288">
        <f t="array" ref="CC59">SUMPRODUCT(('面板-分位数'!$F$3:$F$178='面板-景气指数'!$J59)*('面板-分位数'!$E$3:$E$178)*('面板-分位数'!BW$3:BW$178))/SUMIFS('面板-分位数'!$E:$E,'面板-分位数'!$F:$F,'面板-景气指数'!$J59)</f>
        <v>0.52633333333333343</v>
      </c>
      <c r="CD59" s="288">
        <f t="array" ref="CD59">SUMPRODUCT(('面板-分位数'!$F$3:$F$178='面板-景气指数'!$J59)*('面板-分位数'!$E$3:$E$178)*('面板-分位数'!BX$3:BX$178))/SUMIFS('面板-分位数'!$E:$E,'面板-分位数'!$F:$F,'面板-景气指数'!$J59)</f>
        <v>0.60866666666666669</v>
      </c>
    </row>
    <row r="60" spans="10:82" x14ac:dyDescent="0.15">
      <c r="J60" s="292" t="s">
        <v>15</v>
      </c>
      <c r="K60" s="292"/>
      <c r="L60" s="287">
        <f t="shared" si="1"/>
        <v>1.6176470588235292</v>
      </c>
      <c r="M60" s="288">
        <f t="array" ref="M60">SUMPRODUCT(('面板-分位数'!$F$3:$F$178='面板-景气指数'!$J60)*('面板-分位数'!$E$3:$E$178)*('面板-分位数'!G$3:G$178))/SUMIFS('面板-分位数'!$E:$E,'面板-分位数'!$F:$F,'面板-景气指数'!$J60)</f>
        <v>0.36176470588235288</v>
      </c>
      <c r="N60" s="288">
        <f t="array" ref="N60">SUMPRODUCT(('面板-分位数'!$F$3:$F$178='面板-景气指数'!$J60)*('面板-分位数'!$E$3:$E$178)*('面板-分位数'!H$3:H$178))/SUMIFS('面板-分位数'!$E:$E,'面板-分位数'!$F:$F,'面板-景气指数'!$J60)</f>
        <v>0.34270588235294114</v>
      </c>
      <c r="O60" s="288">
        <f t="array" ref="O60">SUMPRODUCT(('面板-分位数'!$F$3:$F$178='面板-景气指数'!$J60)*('面板-分位数'!$E$3:$E$178)*('面板-分位数'!I$3:I$178))/SUMIFS('面板-分位数'!$E:$E,'面板-分位数'!$F:$F,'面板-景气指数'!$J60)</f>
        <v>0.34558823529411759</v>
      </c>
      <c r="P60" s="288">
        <f t="array" ref="P60">SUMPRODUCT(('面板-分位数'!$F$3:$F$178='面板-景气指数'!$J60)*('面板-分位数'!$E$3:$E$178)*('面板-分位数'!J$3:J$178))/SUMIFS('面板-分位数'!$E:$E,'面板-分位数'!$F:$F,'面板-景气指数'!$J60)</f>
        <v>0.33920588235294119</v>
      </c>
      <c r="Q60" s="288">
        <f t="array" ref="Q60">SUMPRODUCT(('面板-分位数'!$F$3:$F$178='面板-景气指数'!$J60)*('面板-分位数'!$E$3:$E$178)*('面板-分位数'!K$3:K$178))/SUMIFS('面板-分位数'!$E:$E,'面板-分位数'!$F:$F,'面板-景气指数'!$J60)</f>
        <v>0.34982352941176464</v>
      </c>
      <c r="R60" s="288">
        <f t="array" ref="R60">SUMPRODUCT(('面板-分位数'!$F$3:$F$178='面板-景气指数'!$J60)*('面板-分位数'!$E$3:$E$178)*('面板-分位数'!L$3:L$178))/SUMIFS('面板-分位数'!$E:$E,'面板-分位数'!$F:$F,'面板-景气指数'!$J60)</f>
        <v>0.41682352941176459</v>
      </c>
      <c r="S60" s="288">
        <f t="array" ref="S60">SUMPRODUCT(('面板-分位数'!$F$3:$F$178='面板-景气指数'!$J60)*('面板-分位数'!$E$3:$E$178)*('面板-分位数'!M$3:M$178))/SUMIFS('面板-分位数'!$E:$E,'面板-分位数'!$F:$F,'面板-景气指数'!$J60)</f>
        <v>0.42023529411764698</v>
      </c>
      <c r="T60" s="288">
        <f t="array" ref="T60">SUMPRODUCT(('面板-分位数'!$F$3:$F$178='面板-景气指数'!$J60)*('面板-分位数'!$E$3:$E$178)*('面板-分位数'!N$3:N$178))/SUMIFS('面板-分位数'!$E:$E,'面板-分位数'!$F:$F,'面板-景气指数'!$J60)</f>
        <v>0.44270588235294112</v>
      </c>
      <c r="U60" s="288">
        <f t="array" ref="U60">SUMPRODUCT(('面板-分位数'!$F$3:$F$178='面板-景气指数'!$J60)*('面板-分位数'!$E$3:$E$178)*('面板-分位数'!O$3:O$178))/SUMIFS('面板-分位数'!$E:$E,'面板-分位数'!$F:$F,'面板-景气指数'!$J60)</f>
        <v>0.51326470588235285</v>
      </c>
      <c r="V60" s="288">
        <f t="array" ref="V60">SUMPRODUCT(('面板-分位数'!$F$3:$F$178='面板-景气指数'!$J60)*('面板-分位数'!$E$3:$E$178)*('面板-分位数'!P$3:P$178))/SUMIFS('面板-分位数'!$E:$E,'面板-分位数'!$F:$F,'面板-景气指数'!$J60)</f>
        <v>0.23620588235294115</v>
      </c>
      <c r="W60" s="288">
        <f t="array" ref="W60">SUMPRODUCT(('面板-分位数'!$F$3:$F$178='面板-景气指数'!$J60)*('面板-分位数'!$E$3:$E$178)*('面板-分位数'!Q$3:Q$178))/SUMIFS('面板-分位数'!$E:$E,'面板-分位数'!$F:$F,'面板-景气指数'!$J60)</f>
        <v>0.22852941176470587</v>
      </c>
      <c r="X60" s="288">
        <f t="array" ref="X60">SUMPRODUCT(('面板-分位数'!$F$3:$F$178='面板-景气指数'!$J60)*('面板-分位数'!$E$3:$E$178)*('面板-分位数'!R$3:R$178))/SUMIFS('面板-分位数'!$E:$E,'面板-分位数'!$F:$F,'面板-景气指数'!$J60)</f>
        <v>0.25608823529411767</v>
      </c>
      <c r="Y60" s="288">
        <f t="array" ref="Y60">SUMPRODUCT(('面板-分位数'!$F$3:$F$178='面板-景气指数'!$J60)*('面板-分位数'!$E$3:$E$178)*('面板-分位数'!S$3:S$178))/SUMIFS('面板-分位数'!$E:$E,'面板-分位数'!$F:$F,'面板-景气指数'!$J60)</f>
        <v>0.34011764705882347</v>
      </c>
      <c r="Z60" s="288">
        <f t="array" ref="Z60">SUMPRODUCT(('面板-分位数'!$F$3:$F$178='面板-景气指数'!$J60)*('面板-分位数'!$E$3:$E$178)*('面板-分位数'!T$3:T$178))/SUMIFS('面板-分位数'!$E:$E,'面板-分位数'!$F:$F,'面板-景气指数'!$J60)</f>
        <v>0.41711764705882343</v>
      </c>
      <c r="AA60" s="288">
        <f t="array" ref="AA60">SUMPRODUCT(('面板-分位数'!$F$3:$F$178='面板-景气指数'!$J60)*('面板-分位数'!$E$3:$E$178)*('面板-分位数'!U$3:U$178))/SUMIFS('面板-分位数'!$E:$E,'面板-分位数'!$F:$F,'面板-景气指数'!$J60)</f>
        <v>0.47997058823529409</v>
      </c>
      <c r="AB60" s="288">
        <f t="array" ref="AB60">SUMPRODUCT(('面板-分位数'!$F$3:$F$178='面板-景气指数'!$J60)*('面板-分位数'!$E$3:$E$178)*('面板-分位数'!V$3:V$178))/SUMIFS('面板-分位数'!$E:$E,'面板-分位数'!$F:$F,'面板-景气指数'!$J60)</f>
        <v>0.51223529411764701</v>
      </c>
      <c r="AC60" s="288">
        <f t="array" ref="AC60">SUMPRODUCT(('面板-分位数'!$F$3:$F$178='面板-景气指数'!$J60)*('面板-分位数'!$E$3:$E$178)*('面板-分位数'!W$3:W$178))/SUMIFS('面板-分位数'!$E:$E,'面板-分位数'!$F:$F,'面板-景气指数'!$J60)</f>
        <v>0.52138235294117652</v>
      </c>
      <c r="AD60" s="288">
        <f t="array" ref="AD60">SUMPRODUCT(('面板-分位数'!$F$3:$F$178='面板-景气指数'!$J60)*('面板-分位数'!$E$3:$E$178)*('面板-分位数'!X$3:X$178))/SUMIFS('面板-分位数'!$E:$E,'面板-分位数'!$F:$F,'面板-景气指数'!$J60)</f>
        <v>0.61805882352941166</v>
      </c>
      <c r="AE60" s="288">
        <f t="array" ref="AE60">SUMPRODUCT(('面板-分位数'!$F$3:$F$178='面板-景气指数'!$J60)*('面板-分位数'!$E$3:$E$178)*('面板-分位数'!Y$3:Y$178))/SUMIFS('面板-分位数'!$E:$E,'面板-分位数'!$F:$F,'面板-景气指数'!$J60)</f>
        <v>0.65255882352941152</v>
      </c>
      <c r="AF60" s="288">
        <f t="array" ref="AF60">SUMPRODUCT(('面板-分位数'!$F$3:$F$178='面板-景气指数'!$J60)*('面板-分位数'!$E$3:$E$178)*('面板-分位数'!Z$3:Z$178))/SUMIFS('面板-分位数'!$E:$E,'面板-分位数'!$F:$F,'面板-景气指数'!$J60)</f>
        <v>0.69638235294117623</v>
      </c>
      <c r="AG60" s="288">
        <f t="array" ref="AG60">SUMPRODUCT(('面板-分位数'!$F$3:$F$178='面板-景气指数'!$J60)*('面板-分位数'!$E$3:$E$178)*('面板-分位数'!AA$3:AA$178))/SUMIFS('面板-分位数'!$E:$E,'面板-分位数'!$F:$F,'面板-景气指数'!$J60)</f>
        <v>0.63947058823529401</v>
      </c>
      <c r="AH60" s="288">
        <f t="array" ref="AH60">SUMPRODUCT(('面板-分位数'!$F$3:$F$178='面板-景气指数'!$J60)*('面板-分位数'!$E$3:$E$178)*('面板-分位数'!AB$3:AB$178))/SUMIFS('面板-分位数'!$E:$E,'面板-分位数'!$F:$F,'面板-景气指数'!$J60)</f>
        <v>0.62994117647058812</v>
      </c>
      <c r="AI60" s="288">
        <f t="array" ref="AI60">SUMPRODUCT(('面板-分位数'!$F$3:$F$178='面板-景气指数'!$J60)*('面板-分位数'!$E$3:$E$178)*('面板-分位数'!AC$3:AC$178))/SUMIFS('面板-分位数'!$E:$E,'面板-分位数'!$F:$F,'面板-景气指数'!$J60)</f>
        <v>0.65694117647058814</v>
      </c>
      <c r="AJ60" s="288">
        <f t="array" ref="AJ60">SUMPRODUCT(('面板-分位数'!$F$3:$F$178='面板-景气指数'!$J60)*('面板-分位数'!$E$3:$E$178)*('面板-分位数'!AD$3:AD$178))/SUMIFS('面板-分位数'!$E:$E,'面板-分位数'!$F:$F,'面板-景气指数'!$J60)</f>
        <v>0.64588235294117635</v>
      </c>
      <c r="AK60" s="288">
        <f t="array" ref="AK60">SUMPRODUCT(('面板-分位数'!$F$3:$F$178='面板-景气指数'!$J60)*('面板-分位数'!$E$3:$E$178)*('面板-分位数'!AE$3:AE$178))/SUMIFS('面板-分位数'!$E:$E,'面板-分位数'!$F:$F,'面板-景气指数'!$J60)</f>
        <v>0.55076470588235282</v>
      </c>
      <c r="AL60" s="288">
        <f t="array" ref="AL60">SUMPRODUCT(('面板-分位数'!$F$3:$F$178='面板-景气指数'!$J60)*('面板-分位数'!$E$3:$E$178)*('面板-分位数'!AF$3:AF$178))/SUMIFS('面板-分位数'!$E:$E,'面板-分位数'!$F:$F,'面板-景气指数'!$J60)</f>
        <v>0.45147058823529396</v>
      </c>
      <c r="AM60" s="288">
        <f t="array" ref="AM60">SUMPRODUCT(('面板-分位数'!$F$3:$F$178='面板-景气指数'!$J60)*('面板-分位数'!$E$3:$E$178)*('面板-分位数'!AG$3:AG$178))/SUMIFS('面板-分位数'!$E:$E,'面板-分位数'!$F:$F,'面板-景气指数'!$J60)</f>
        <v>0.4651764705882353</v>
      </c>
      <c r="AN60" s="288">
        <f t="array" ref="AN60">SUMPRODUCT(('面板-分位数'!$F$3:$F$178='面板-景气指数'!$J60)*('面板-分位数'!$E$3:$E$178)*('面板-分位数'!AH$3:AH$178))/SUMIFS('面板-分位数'!$E:$E,'面板-分位数'!$F:$F,'面板-景气指数'!$J60)</f>
        <v>0.47100000000000009</v>
      </c>
      <c r="AO60" s="288">
        <f t="array" ref="AO60">SUMPRODUCT(('面板-分位数'!$F$3:$F$178='面板-景气指数'!$J60)*('面板-分位数'!$E$3:$E$178)*('面板-分位数'!AI$3:AI$178))/SUMIFS('面板-分位数'!$E:$E,'面板-分位数'!$F:$F,'面板-景气指数'!$J60)</f>
        <v>0.47702941176470592</v>
      </c>
      <c r="AP60" s="288">
        <f t="array" ref="AP60">SUMPRODUCT(('面板-分位数'!$F$3:$F$178='面板-景气指数'!$J60)*('面板-分位数'!$E$3:$E$178)*('面板-分位数'!AJ$3:AJ$178))/SUMIFS('面板-分位数'!$E:$E,'面板-分位数'!$F:$F,'面板-景气指数'!$J60)</f>
        <v>0.35782352941176465</v>
      </c>
      <c r="AQ60" s="288">
        <f t="array" ref="AQ60">SUMPRODUCT(('面板-分位数'!$F$3:$F$178='面板-景气指数'!$J60)*('面板-分位数'!$E$3:$E$178)*('面板-分位数'!AK$3:AK$178))/SUMIFS('面板-分位数'!$E:$E,'面板-分位数'!$F:$F,'面板-景气指数'!$J60)</f>
        <v>0.34867647058823525</v>
      </c>
      <c r="AR60" s="288">
        <f t="array" ref="AR60">SUMPRODUCT(('面板-分位数'!$F$3:$F$178='面板-景气指数'!$J60)*('面板-分位数'!$E$3:$E$178)*('面板-分位数'!AL$3:AL$178))/SUMIFS('面板-分位数'!$E:$E,'面板-分位数'!$F:$F,'面板-景气指数'!$J60)</f>
        <v>0.34479411764705881</v>
      </c>
      <c r="AS60" s="288">
        <f t="array" ref="AS60">SUMPRODUCT(('面板-分位数'!$F$3:$F$178='面板-景气指数'!$J60)*('面板-分位数'!$E$3:$E$178)*('面板-分位数'!AM$3:AM$178))/SUMIFS('面板-分位数'!$E:$E,'面板-分位数'!$F:$F,'面板-景气指数'!$J60)</f>
        <v>0.46926470588235292</v>
      </c>
      <c r="AT60" s="288">
        <f t="array" ref="AT60">SUMPRODUCT(('面板-分位数'!$F$3:$F$178='面板-景气指数'!$J60)*('面板-分位数'!$E$3:$E$178)*('面板-分位数'!AN$3:AN$178))/SUMIFS('面板-分位数'!$E:$E,'面板-分位数'!$F:$F,'面板-景气指数'!$J60)</f>
        <v>0.55152941176470582</v>
      </c>
      <c r="AU60" s="288">
        <f t="array" ref="AU60">SUMPRODUCT(('面板-分位数'!$F$3:$F$178='面板-景气指数'!$J60)*('面板-分位数'!$E$3:$E$178)*('面板-分位数'!AO$3:AO$178))/SUMIFS('面板-分位数'!$E:$E,'面板-分位数'!$F:$F,'面板-景气指数'!$J60)</f>
        <v>0.54755882352941176</v>
      </c>
      <c r="AV60" s="288">
        <f t="array" ref="AV60">SUMPRODUCT(('面板-分位数'!$F$3:$F$178='面板-景气指数'!$J60)*('面板-分位数'!$E$3:$E$178)*('面板-分位数'!AP$3:AP$178))/SUMIFS('面板-分位数'!$E:$E,'面板-分位数'!$F:$F,'面板-景气指数'!$J60)</f>
        <v>0.5143823529411764</v>
      </c>
      <c r="AW60" s="288">
        <f t="array" ref="AW60">SUMPRODUCT(('面板-分位数'!$F$3:$F$178='面板-景气指数'!$J60)*('面板-分位数'!$E$3:$E$178)*('面板-分位数'!AQ$3:AQ$178))/SUMIFS('面板-分位数'!$E:$E,'面板-分位数'!$F:$F,'面板-景气指数'!$J60)</f>
        <v>0.52344117647058819</v>
      </c>
      <c r="AX60" s="288">
        <f t="array" ref="AX60">SUMPRODUCT(('面板-分位数'!$F$3:$F$178='面板-景气指数'!$J60)*('面板-分位数'!$E$3:$E$178)*('面板-分位数'!AR$3:AR$178))/SUMIFS('面板-分位数'!$E:$E,'面板-分位数'!$F:$F,'面板-景气指数'!$J60)</f>
        <v>0.54405882352941171</v>
      </c>
      <c r="AY60" s="288">
        <f t="array" ref="AY60">SUMPRODUCT(('面板-分位数'!$F$3:$F$178='面板-景气指数'!$J60)*('面板-分位数'!$E$3:$E$178)*('面板-分位数'!AS$3:AS$178))/SUMIFS('面板-分位数'!$E:$E,'面板-分位数'!$F:$F,'面板-景气指数'!$J60)</f>
        <v>0.53864705882352937</v>
      </c>
      <c r="AZ60" s="288">
        <f t="array" ref="AZ60">SUMPRODUCT(('面板-分位数'!$F$3:$F$178='面板-景气指数'!$J60)*('面板-分位数'!$E$3:$E$178)*('面板-分位数'!AT$3:AT$178))/SUMIFS('面板-分位数'!$E:$E,'面板-分位数'!$F:$F,'面板-景气指数'!$J60)</f>
        <v>0.58347058823529396</v>
      </c>
      <c r="BA60" s="288">
        <f t="array" ref="BA60">SUMPRODUCT(('面板-分位数'!$F$3:$F$178='面板-景气指数'!$J60)*('面板-分位数'!$E$3:$E$178)*('面板-分位数'!AU$3:AU$178))/SUMIFS('面板-分位数'!$E:$E,'面板-分位数'!$F:$F,'面板-景气指数'!$J60)</f>
        <v>0.58152941176470563</v>
      </c>
      <c r="BB60" s="288">
        <f t="array" ref="BB60">SUMPRODUCT(('面板-分位数'!$F$3:$F$178='面板-景气指数'!$J60)*('面板-分位数'!$E$3:$E$178)*('面板-分位数'!AV$3:AV$178))/SUMIFS('面板-分位数'!$E:$E,'面板-分位数'!$F:$F,'面板-景气指数'!$J60)</f>
        <v>0.58585294117647047</v>
      </c>
      <c r="BC60" s="288">
        <f t="array" ref="BC60">SUMPRODUCT(('面板-分位数'!$F$3:$F$178='面板-景气指数'!$J60)*('面板-分位数'!$E$3:$E$178)*('面板-分位数'!AW$3:AW$178))/SUMIFS('面板-分位数'!$E:$E,'面板-分位数'!$F:$F,'面板-景气指数'!$J60)</f>
        <v>0.54676470588235293</v>
      </c>
      <c r="BD60" s="288">
        <f t="array" ref="BD60">SUMPRODUCT(('面板-分位数'!$F$3:$F$178='面板-景气指数'!$J60)*('面板-分位数'!$E$3:$E$178)*('面板-分位数'!AX$3:AX$178))/SUMIFS('面板-分位数'!$E:$E,'面板-分位数'!$F:$F,'面板-景气指数'!$J60)</f>
        <v>0.50591176470588228</v>
      </c>
      <c r="BE60" s="288">
        <f t="array" ref="BE60">SUMPRODUCT(('面板-分位数'!$F$3:$F$178='面板-景气指数'!$J60)*('面板-分位数'!$E$3:$E$178)*('面板-分位数'!AY$3:AY$178))/SUMIFS('面板-分位数'!$E:$E,'面板-分位数'!$F:$F,'面板-景气指数'!$J60)</f>
        <v>0.3245294117647059</v>
      </c>
      <c r="BF60" s="288">
        <f t="array" ref="BF60">SUMPRODUCT(('面板-分位数'!$F$3:$F$178='面板-景气指数'!$J60)*('面板-分位数'!$E$3:$E$178)*('面板-分位数'!AZ$3:AZ$178))/SUMIFS('面板-分位数'!$E:$E,'面板-分位数'!$F:$F,'面板-景气指数'!$J60)</f>
        <v>0.54732352941176465</v>
      </c>
      <c r="BG60" s="288">
        <f t="array" ref="BG60">SUMPRODUCT(('面板-分位数'!$F$3:$F$178='面板-景气指数'!$J60)*('面板-分位数'!$E$3:$E$178)*('面板-分位数'!BA$3:BA$178))/SUMIFS('面板-分位数'!$E:$E,'面板-分位数'!$F:$F,'面板-景气指数'!$J60)</f>
        <v>0.50126470588235283</v>
      </c>
      <c r="BH60" s="288">
        <f t="array" ref="BH60">SUMPRODUCT(('面板-分位数'!$F$3:$F$178='面板-景气指数'!$J60)*('面板-分位数'!$E$3:$E$178)*('面板-分位数'!BB$3:BB$178))/SUMIFS('面板-分位数'!$E:$E,'面板-分位数'!$F:$F,'面板-景气指数'!$J60)</f>
        <v>0.46976470588235281</v>
      </c>
      <c r="BI60" s="288">
        <f t="array" ref="BI60">SUMPRODUCT(('面板-分位数'!$F$3:$F$178='面板-景气指数'!$J60)*('面板-分位数'!$E$3:$E$178)*('面板-分位数'!BC$3:BC$178))/SUMIFS('面板-分位数'!$E:$E,'面板-分位数'!$F:$F,'面板-景气指数'!$J60)</f>
        <v>0.42455882352941166</v>
      </c>
      <c r="BJ60" s="288">
        <f t="array" ref="BJ60">SUMPRODUCT(('面板-分位数'!$F$3:$F$178='面板-景气指数'!$J60)*('面板-分位数'!$E$3:$E$178)*('面板-分位数'!BD$3:BD$178))/SUMIFS('面板-分位数'!$E:$E,'面板-分位数'!$F:$F,'面板-景气指数'!$J60)</f>
        <v>0.41502941176470581</v>
      </c>
      <c r="BK60" s="288">
        <f t="array" ref="BK60">SUMPRODUCT(('面板-分位数'!$F$3:$F$178='面板-景气指数'!$J60)*('面板-分位数'!$E$3:$E$178)*('面板-分位数'!BE$3:BE$178))/SUMIFS('面板-分位数'!$E:$E,'面板-分位数'!$F:$F,'面板-景气指数'!$J60)</f>
        <v>0.47382352941176459</v>
      </c>
      <c r="BL60" s="288">
        <f t="array" ref="BL60">SUMPRODUCT(('面板-分位数'!$F$3:$F$178='面板-景气指数'!$J60)*('面板-分位数'!$E$3:$E$178)*('面板-分位数'!BF$3:BF$178))/SUMIFS('面板-分位数'!$E:$E,'面板-分位数'!$F:$F,'面板-景气指数'!$J60)</f>
        <v>0.50405882352941167</v>
      </c>
      <c r="BM60" s="288">
        <f t="array" ref="BM60">SUMPRODUCT(('面板-分位数'!$F$3:$F$178='面板-景气指数'!$J60)*('面板-分位数'!$E$3:$E$178)*('面板-分位数'!BG$3:BG$178))/SUMIFS('面板-分位数'!$E:$E,'面板-分位数'!$F:$F,'面板-景气指数'!$J60)</f>
        <v>0.44608823529411756</v>
      </c>
      <c r="BN60" s="288">
        <f t="array" ref="BN60">SUMPRODUCT(('面板-分位数'!$F$3:$F$178='面板-景气指数'!$J60)*('面板-分位数'!$E$3:$E$178)*('面板-分位数'!BH$3:BH$178))/SUMIFS('面板-分位数'!$E:$E,'面板-分位数'!$F:$F,'面板-景气指数'!$J60)</f>
        <v>0.4476470588235294</v>
      </c>
      <c r="BO60" s="288">
        <f t="array" ref="BO60">SUMPRODUCT(('面板-分位数'!$F$3:$F$178='面板-景气指数'!$J60)*('面板-分位数'!$E$3:$E$178)*('面板-分位数'!BI$3:BI$178))/SUMIFS('面板-分位数'!$E:$E,'面板-分位数'!$F:$F,'面板-景气指数'!$J60)</f>
        <v>0.51744117647058818</v>
      </c>
      <c r="BP60" s="288">
        <f t="array" ref="BP60">SUMPRODUCT(('面板-分位数'!$F$3:$F$178='面板-景气指数'!$J60)*('面板-分位数'!$E$3:$E$178)*('面板-分位数'!BJ$3:BJ$178))/SUMIFS('面板-分位数'!$E:$E,'面板-分位数'!$F:$F,'面板-景气指数'!$J60)</f>
        <v>0.55829411764705883</v>
      </c>
      <c r="BQ60" s="288">
        <f t="array" ref="BQ60">SUMPRODUCT(('面板-分位数'!$F$3:$F$178='面板-景气指数'!$J60)*('面板-分位数'!$E$3:$E$178)*('面板-分位数'!BK$3:BK$178))/SUMIFS('面板-分位数'!$E:$E,'面板-分位数'!$F:$F,'面板-景气指数'!$J60)</f>
        <v>0.6150882352941176</v>
      </c>
      <c r="BR60" s="288">
        <f t="array" ref="BR60">SUMPRODUCT(('面板-分位数'!$F$3:$F$178='面板-景气指数'!$J60)*('面板-分位数'!$E$3:$E$178)*('面板-分位数'!BL$3:BL$178))/SUMIFS('面板-分位数'!$E:$E,'面板-分位数'!$F:$F,'面板-景气指数'!$J60)</f>
        <v>0.31961764705882351</v>
      </c>
      <c r="BS60" s="288">
        <f t="array" ref="BS60">SUMPRODUCT(('面板-分位数'!$F$3:$F$178='面板-景气指数'!$J60)*('面板-分位数'!$E$3:$E$178)*('面板-分位数'!BM$3:BM$178))/SUMIFS('面板-分位数'!$E:$E,'面板-分位数'!$F:$F,'面板-景气指数'!$J60)</f>
        <v>0.31591176470588234</v>
      </c>
      <c r="BT60" s="288">
        <f t="array" ref="BT60">SUMPRODUCT(('面板-分位数'!$F$3:$F$178='面板-景气指数'!$J60)*('面板-分位数'!$E$3:$E$178)*('面板-分位数'!BN$3:BN$178))/SUMIFS('面板-分位数'!$E:$E,'面板-分位数'!$F:$F,'面板-景气指数'!$J60)</f>
        <v>0.4108235294117647</v>
      </c>
      <c r="BU60" s="288">
        <f t="array" ref="BU60">SUMPRODUCT(('面板-分位数'!$F$3:$F$178='面板-景气指数'!$J60)*('面板-分位数'!$E$3:$E$178)*('面板-分位数'!BO$3:BO$178))/SUMIFS('面板-分位数'!$E:$E,'面板-分位数'!$F:$F,'面板-景气指数'!$J60)</f>
        <v>0.46935294117647047</v>
      </c>
      <c r="BV60" s="288">
        <f t="array" ref="BV60">SUMPRODUCT(('面板-分位数'!$F$3:$F$178='面板-景气指数'!$J60)*('面板-分位数'!$E$3:$E$178)*('面板-分位数'!BP$3:BP$178))/SUMIFS('面板-分位数'!$E:$E,'面板-分位数'!$F:$F,'面板-景气指数'!$J60)</f>
        <v>0.5217647058823528</v>
      </c>
      <c r="BW60" s="288">
        <f t="array" ref="BW60">SUMPRODUCT(('面板-分位数'!$F$3:$F$178='面板-景气指数'!$J60)*('面板-分位数'!$E$3:$E$178)*('面板-分位数'!BQ$3:BQ$178))/SUMIFS('面板-分位数'!$E:$E,'面板-分位数'!$F:$F,'面板-景气指数'!$J60)</f>
        <v>0.52158823529411757</v>
      </c>
      <c r="BX60" s="288">
        <f t="array" ref="BX60">SUMPRODUCT(('面板-分位数'!$F$3:$F$178='面板-景气指数'!$J60)*('面板-分位数'!$E$3:$E$178)*('面板-分位数'!BR$3:BR$178))/SUMIFS('面板-分位数'!$E:$E,'面板-分位数'!$F:$F,'面板-景气指数'!$J60)</f>
        <v>0.54935294117647049</v>
      </c>
      <c r="BY60" s="288">
        <f t="array" ref="BY60">SUMPRODUCT(('面板-分位数'!$F$3:$F$178='面板-景气指数'!$J60)*('面板-分位数'!$E$3:$E$178)*('面板-分位数'!BS$3:BS$178))/SUMIFS('面板-分位数'!$E:$E,'面板-分位数'!$F:$F,'面板-景气指数'!$J60)</f>
        <v>0.60399999999999987</v>
      </c>
      <c r="BZ60" s="288">
        <f t="array" ref="BZ60">SUMPRODUCT(('面板-分位数'!$F$3:$F$178='面板-景气指数'!$J60)*('面板-分位数'!$E$3:$E$178)*('面板-分位数'!BT$3:BT$178))/SUMIFS('面板-分位数'!$E:$E,'面板-分位数'!$F:$F,'面板-景气指数'!$J60)</f>
        <v>0.70191176470588235</v>
      </c>
      <c r="CA60" s="288">
        <f t="array" ref="CA60">SUMPRODUCT(('面板-分位数'!$F$3:$F$178='面板-景气指数'!$J60)*('面板-分位数'!$E$3:$E$178)*('面板-分位数'!BU$3:BU$178))/SUMIFS('面板-分位数'!$E:$E,'面板-分位数'!$F:$F,'面板-景气指数'!$J60)</f>
        <v>0.72620588235294115</v>
      </c>
      <c r="CB60" s="288">
        <f t="array" ref="CB60">SUMPRODUCT(('面板-分位数'!$F$3:$F$178='面板-景气指数'!$J60)*('面板-分位数'!$E$3:$E$178)*('面板-分位数'!BV$3:BV$178))/SUMIFS('面板-分位数'!$E:$E,'面板-分位数'!$F:$F,'面板-景气指数'!$J60)</f>
        <v>0.78194117647058803</v>
      </c>
      <c r="CC60" s="288">
        <f t="array" ref="CC60">SUMPRODUCT(('面板-分位数'!$F$3:$F$178='面板-景气指数'!$J60)*('面板-分位数'!$E$3:$E$178)*('面板-分位数'!BW$3:BW$178))/SUMIFS('面板-分位数'!$E:$E,'面板-分位数'!$F:$F,'面板-景气指数'!$J60)</f>
        <v>0.77247058823529402</v>
      </c>
      <c r="CD60" s="288">
        <f t="array" ref="CD60">SUMPRODUCT(('面板-分位数'!$F$3:$F$178='面板-景气指数'!$J60)*('面板-分位数'!$E$3:$E$178)*('面板-分位数'!BX$3:BX$178))/SUMIFS('面板-分位数'!$E:$E,'面板-分位数'!$F:$F,'面板-景气指数'!$J60)</f>
        <v>0.62494117647058822</v>
      </c>
    </row>
    <row r="61" spans="10:82" x14ac:dyDescent="0.15">
      <c r="J61" s="292" t="s">
        <v>16</v>
      </c>
      <c r="K61" s="292"/>
      <c r="L61" s="287">
        <f t="shared" si="1"/>
        <v>8.3000000000000025</v>
      </c>
      <c r="M61" s="288">
        <f t="array" ref="M61">SUMPRODUCT(('面板-分位数'!$F$3:$F$178='面板-景气指数'!$J61)*('面板-分位数'!$E$3:$E$178)*('面板-分位数'!G$3:G$178))/SUMIFS('面板-分位数'!$E:$E,'面板-分位数'!$F:$F,'面板-景气指数'!$J61)</f>
        <v>0.54400000000000004</v>
      </c>
      <c r="N61" s="288">
        <f t="array" ref="N61">SUMPRODUCT(('面板-分位数'!$F$3:$F$178='面板-景气指数'!$J61)*('面板-分位数'!$E$3:$E$178)*('面板-分位数'!H$3:H$178))/SUMIFS('面板-分位数'!$E:$E,'面板-分位数'!$F:$F,'面板-景气指数'!$J61)</f>
        <v>0.54400000000000004</v>
      </c>
      <c r="O61" s="288">
        <f t="array" ref="O61">SUMPRODUCT(('面板-分位数'!$F$3:$F$178='面板-景气指数'!$J61)*('面板-分位数'!$E$3:$E$178)*('面板-分位数'!I$3:I$178))/SUMIFS('面板-分位数'!$E:$E,'面板-分位数'!$F:$F,'面板-景气指数'!$J61)</f>
        <v>0.46100000000000002</v>
      </c>
      <c r="P61" s="288">
        <f t="array" ref="P61">SUMPRODUCT(('面板-分位数'!$F$3:$F$178='面板-景气指数'!$J61)*('面板-分位数'!$E$3:$E$178)*('面板-分位数'!J$3:J$178))/SUMIFS('面板-分位数'!$E:$E,'面板-分位数'!$F:$F,'面板-景气指数'!$J61)</f>
        <v>0.3106666666666667</v>
      </c>
      <c r="Q61" s="288">
        <f t="array" ref="Q61">SUMPRODUCT(('面板-分位数'!$F$3:$F$178='面板-景气指数'!$J61)*('面板-分位数'!$E$3:$E$178)*('面板-分位数'!K$3:K$178))/SUMIFS('面板-分位数'!$E:$E,'面板-分位数'!$F:$F,'面板-景气指数'!$J61)</f>
        <v>0.33466666666666667</v>
      </c>
      <c r="R61" s="288">
        <f t="array" ref="R61">SUMPRODUCT(('面板-分位数'!$F$3:$F$178='面板-景气指数'!$J61)*('面板-分位数'!$E$3:$E$178)*('面板-分位数'!L$3:L$178))/SUMIFS('面板-分位数'!$E:$E,'面板-分位数'!$F:$F,'面板-景气指数'!$J61)</f>
        <v>0.28066666666666668</v>
      </c>
      <c r="S61" s="288">
        <f t="array" ref="S61">SUMPRODUCT(('面板-分位数'!$F$3:$F$178='面板-景气指数'!$J61)*('面板-分位数'!$E$3:$E$178)*('面板-分位数'!M$3:M$178))/SUMIFS('面板-分位数'!$E:$E,'面板-分位数'!$F:$F,'面板-景气指数'!$J61)</f>
        <v>8.1666666666666679E-2</v>
      </c>
      <c r="T61" s="288">
        <f t="array" ref="T61">SUMPRODUCT(('面板-分位数'!$F$3:$F$178='面板-景气指数'!$J61)*('面板-分位数'!$E$3:$E$178)*('面板-分位数'!N$3:N$178))/SUMIFS('面板-分位数'!$E:$E,'面板-分位数'!$F:$F,'面板-景气指数'!$J61)</f>
        <v>6.7333333333333342E-2</v>
      </c>
      <c r="U61" s="288">
        <f t="array" ref="U61">SUMPRODUCT(('面板-分位数'!$F$3:$F$178='面板-景气指数'!$J61)*('面板-分位数'!$E$3:$E$178)*('面板-分位数'!O$3:O$178))/SUMIFS('面板-分位数'!$E:$E,'面板-分位数'!$F:$F,'面板-景气指数'!$J61)</f>
        <v>0.21933333333333335</v>
      </c>
      <c r="V61" s="288">
        <f t="array" ref="V61">SUMPRODUCT(('面板-分位数'!$F$3:$F$178='面板-景气指数'!$J61)*('面板-分位数'!$E$3:$E$178)*('面板-分位数'!P$3:P$178))/SUMIFS('面板-分位数'!$E:$E,'面板-分位数'!$F:$F,'面板-景气指数'!$J61)</f>
        <v>0.52833333333333343</v>
      </c>
      <c r="W61" s="288">
        <f t="array" ref="W61">SUMPRODUCT(('面板-分位数'!$F$3:$F$178='面板-景气指数'!$J61)*('面板-分位数'!$E$3:$E$178)*('面板-分位数'!Q$3:Q$178))/SUMIFS('面板-分位数'!$E:$E,'面板-分位数'!$F:$F,'面板-景气指数'!$J61)</f>
        <v>0.66366666666666674</v>
      </c>
      <c r="X61" s="288">
        <f t="array" ref="X61">SUMPRODUCT(('面板-分位数'!$F$3:$F$178='面板-景气指数'!$J61)*('面板-分位数'!$E$3:$E$178)*('面板-分位数'!R$3:R$178))/SUMIFS('面板-分位数'!$E:$E,'面板-分位数'!$F:$F,'面板-景气指数'!$J61)</f>
        <v>0.65866666666666673</v>
      </c>
      <c r="Y61" s="288">
        <f t="array" ref="Y61">SUMPRODUCT(('面板-分位数'!$F$3:$F$178='面板-景气指数'!$J61)*('面板-分位数'!$E$3:$E$178)*('面板-分位数'!S$3:S$178))/SUMIFS('面板-分位数'!$E:$E,'面板-分位数'!$F:$F,'面板-景气指数'!$J61)</f>
        <v>0.56166666666666665</v>
      </c>
      <c r="Z61" s="288">
        <f t="array" ref="Z61">SUMPRODUCT(('面板-分位数'!$F$3:$F$178='面板-景气指数'!$J61)*('面板-分位数'!$E$3:$E$178)*('面板-分位数'!T$3:T$178))/SUMIFS('面板-分位数'!$E:$E,'面板-分位数'!$F:$F,'面板-景气指数'!$J61)</f>
        <v>0.65799999999999992</v>
      </c>
      <c r="AA61" s="288">
        <f t="array" ref="AA61">SUMPRODUCT(('面板-分位数'!$F$3:$F$178='面板-景气指数'!$J61)*('面板-分位数'!$E$3:$E$178)*('面板-分位数'!U$3:U$178))/SUMIFS('面板-分位数'!$E:$E,'面板-分位数'!$F:$F,'面板-景气指数'!$J61)</f>
        <v>0.61466666666666681</v>
      </c>
      <c r="AB61" s="288">
        <f t="array" ref="AB61">SUMPRODUCT(('面板-分位数'!$F$3:$F$178='面板-景气指数'!$J61)*('面板-分位数'!$E$3:$E$178)*('面板-分位数'!V$3:V$178))/SUMIFS('面板-分位数'!$E:$E,'面板-分位数'!$F:$F,'面板-景气指数'!$J61)</f>
        <v>0.7263333333333335</v>
      </c>
      <c r="AC61" s="288">
        <f t="array" ref="AC61">SUMPRODUCT(('面板-分位数'!$F$3:$F$178='面板-景气指数'!$J61)*('面板-分位数'!$E$3:$E$178)*('面板-分位数'!W$3:W$178))/SUMIFS('面板-分位数'!$E:$E,'面板-分位数'!$F:$F,'面板-景气指数'!$J61)</f>
        <v>0.66866666666666674</v>
      </c>
      <c r="AD61" s="288">
        <f t="array" ref="AD61">SUMPRODUCT(('面板-分位数'!$F$3:$F$178='面板-景气指数'!$J61)*('面板-分位数'!$E$3:$E$178)*('面板-分位数'!X$3:X$178))/SUMIFS('面板-分位数'!$E:$E,'面板-分位数'!$F:$F,'面板-景气指数'!$J61)</f>
        <v>0.67866666666666675</v>
      </c>
      <c r="AE61" s="288">
        <f t="array" ref="AE61">SUMPRODUCT(('面板-分位数'!$F$3:$F$178='面板-景气指数'!$J61)*('面板-分位数'!$E$3:$E$178)*('面板-分位数'!Y$3:Y$178))/SUMIFS('面板-分位数'!$E:$E,'面板-分位数'!$F:$F,'面板-景气指数'!$J61)</f>
        <v>0.94600000000000006</v>
      </c>
      <c r="AF61" s="288">
        <f t="array" ref="AF61">SUMPRODUCT(('面板-分位数'!$F$3:$F$178='面板-景气指数'!$J61)*('面板-分位数'!$E$3:$E$178)*('面板-分位数'!Z$3:Z$178))/SUMIFS('面板-分位数'!$E:$E,'面板-分位数'!$F:$F,'面板-景气指数'!$J61)</f>
        <v>0.96566666666666667</v>
      </c>
      <c r="AG61" s="288">
        <f t="array" ref="AG61">SUMPRODUCT(('面板-分位数'!$F$3:$F$178='面板-景气指数'!$J61)*('面板-分位数'!$E$3:$E$178)*('面板-分位数'!AA$3:AA$178))/SUMIFS('面板-分位数'!$E:$E,'面板-分位数'!$F:$F,'面板-景气指数'!$J61)</f>
        <v>0.92166666666666675</v>
      </c>
      <c r="AH61" s="288">
        <f t="array" ref="AH61">SUMPRODUCT(('面板-分位数'!$F$3:$F$178='面板-景气指数'!$J61)*('面板-分位数'!$E$3:$E$178)*('面板-分位数'!AB$3:AB$178))/SUMIFS('面板-分位数'!$E:$E,'面板-分位数'!$F:$F,'面板-景气指数'!$J61)</f>
        <v>0.55433333333333346</v>
      </c>
      <c r="AI61" s="288">
        <f t="array" ref="AI61">SUMPRODUCT(('面板-分位数'!$F$3:$F$178='面板-景气指数'!$J61)*('面板-分位数'!$E$3:$E$178)*('面板-分位数'!AC$3:AC$178))/SUMIFS('面板-分位数'!$E:$E,'面板-分位数'!$F:$F,'面板-景气指数'!$J61)</f>
        <v>0.36100000000000004</v>
      </c>
      <c r="AJ61" s="288">
        <f t="array" ref="AJ61">SUMPRODUCT(('面板-分位数'!$F$3:$F$178='面板-景气指数'!$J61)*('面板-分位数'!$E$3:$E$178)*('面板-分位数'!AD$3:AD$178))/SUMIFS('面板-分位数'!$E:$E,'面板-分位数'!$F:$F,'面板-景气指数'!$J61)</f>
        <v>0.33200000000000002</v>
      </c>
      <c r="AK61" s="288">
        <f t="array" ref="AK61">SUMPRODUCT(('面板-分位数'!$F$3:$F$178='面板-景气指数'!$J61)*('面板-分位数'!$E$3:$E$178)*('面板-分位数'!AE$3:AE$178))/SUMIFS('面板-分位数'!$E:$E,'面板-分位数'!$F:$F,'面板-景气指数'!$J61)</f>
        <v>0.40933333333333338</v>
      </c>
      <c r="AL61" s="288">
        <f t="array" ref="AL61">SUMPRODUCT(('面板-分位数'!$F$3:$F$178='面板-景气指数'!$J61)*('面板-分位数'!$E$3:$E$178)*('面板-分位数'!AF$3:AF$178))/SUMIFS('面板-分位数'!$E:$E,'面板-分位数'!$F:$F,'面板-景气指数'!$J61)</f>
        <v>0.39466666666666667</v>
      </c>
      <c r="AM61" s="288">
        <f t="array" ref="AM61">SUMPRODUCT(('面板-分位数'!$F$3:$F$178='面板-景气指数'!$J61)*('面板-分位数'!$E$3:$E$178)*('面板-分位数'!AG$3:AG$178))/SUMIFS('面板-分位数'!$E:$E,'面板-分位数'!$F:$F,'面板-景气指数'!$J61)</f>
        <v>0.45733333333333337</v>
      </c>
      <c r="AN61" s="288">
        <f t="array" ref="AN61">SUMPRODUCT(('面板-分位数'!$F$3:$F$178='面板-景气指数'!$J61)*('面板-分位数'!$E$3:$E$178)*('面板-分位数'!AH$3:AH$178))/SUMIFS('面板-分位数'!$E:$E,'面板-分位数'!$F:$F,'面板-景气指数'!$J61)</f>
        <v>0.39433333333333337</v>
      </c>
      <c r="AO61" s="288">
        <f t="array" ref="AO61">SUMPRODUCT(('面板-分位数'!$F$3:$F$178='面板-景气指数'!$J61)*('面板-分位数'!$E$3:$E$178)*('面板-分位数'!AI$3:AI$178))/SUMIFS('面板-分位数'!$E:$E,'面板-分位数'!$F:$F,'面板-景气指数'!$J61)</f>
        <v>0.22866666666666668</v>
      </c>
      <c r="AP61" s="288">
        <f t="array" ref="AP61">SUMPRODUCT(('面板-分位数'!$F$3:$F$178='面板-景气指数'!$J61)*('面板-分位数'!$E$3:$E$178)*('面板-分位数'!AJ$3:AJ$178))/SUMIFS('面板-分位数'!$E:$E,'面板-分位数'!$F:$F,'面板-景气指数'!$J61)</f>
        <v>0.20900000000000002</v>
      </c>
      <c r="AQ61" s="288">
        <f t="array" ref="AQ61">SUMPRODUCT(('面板-分位数'!$F$3:$F$178='面板-景气指数'!$J61)*('面板-分位数'!$E$3:$E$178)*('面板-分位数'!AK$3:AK$178))/SUMIFS('面板-分位数'!$E:$E,'面板-分位数'!$F:$F,'面板-景气指数'!$J61)</f>
        <v>0.20833333333333337</v>
      </c>
      <c r="AR61" s="288">
        <f t="array" ref="AR61">SUMPRODUCT(('面板-分位数'!$F$3:$F$178='面板-景气指数'!$J61)*('面板-分位数'!$E$3:$E$178)*('面板-分位数'!AL$3:AL$178))/SUMIFS('面板-分位数'!$E:$E,'面板-分位数'!$F:$F,'面板-景气指数'!$J61)</f>
        <v>0.15</v>
      </c>
      <c r="AS61" s="288">
        <f t="array" ref="AS61">SUMPRODUCT(('面板-分位数'!$F$3:$F$178='面板-景气指数'!$J61)*('面板-分位数'!$E$3:$E$178)*('面板-分位数'!AM$3:AM$178))/SUMIFS('面板-分位数'!$E:$E,'面板-分位数'!$F:$F,'面板-景气指数'!$J61)</f>
        <v>9.2000000000000012E-2</v>
      </c>
      <c r="AT61" s="288">
        <f t="array" ref="AT61">SUMPRODUCT(('面板-分位数'!$F$3:$F$178='面板-景气指数'!$J61)*('面板-分位数'!$E$3:$E$178)*('面板-分位数'!AN$3:AN$178))/SUMIFS('面板-分位数'!$E:$E,'面板-分位数'!$F:$F,'面板-景气指数'!$J61)</f>
        <v>0.29233333333333339</v>
      </c>
      <c r="AU61" s="288">
        <f t="array" ref="AU61">SUMPRODUCT(('面板-分位数'!$F$3:$F$178='面板-景气指数'!$J61)*('面板-分位数'!$E$3:$E$178)*('面板-分位数'!AO$3:AO$178))/SUMIFS('面板-分位数'!$E:$E,'面板-分位数'!$F:$F,'面板-景气指数'!$J61)</f>
        <v>0.37933333333333347</v>
      </c>
      <c r="AV61" s="288">
        <f t="array" ref="AV61">SUMPRODUCT(('面板-分位数'!$F$3:$F$178='面板-景气指数'!$J61)*('面板-分位数'!$E$3:$E$178)*('面板-分位数'!AP$3:AP$178))/SUMIFS('面板-分位数'!$E:$E,'面板-分位数'!$F:$F,'面板-景气指数'!$J61)</f>
        <v>0.33533333333333332</v>
      </c>
      <c r="AW61" s="288">
        <f t="array" ref="AW61">SUMPRODUCT(('面板-分位数'!$F$3:$F$178='面板-景气指数'!$J61)*('面板-分位数'!$E$3:$E$178)*('面板-分位数'!AQ$3:AQ$178))/SUMIFS('面板-分位数'!$E:$E,'面板-分位数'!$F:$F,'面板-景气指数'!$J61)</f>
        <v>0.13700000000000001</v>
      </c>
      <c r="AX61" s="288">
        <f t="array" ref="AX61">SUMPRODUCT(('面板-分位数'!$F$3:$F$178='面板-景气指数'!$J61)*('面板-分位数'!$E$3:$E$178)*('面板-分位数'!AR$3:AR$178))/SUMIFS('面板-分位数'!$E:$E,'面板-分位数'!$F:$F,'面板-景气指数'!$J61)</f>
        <v>0.127</v>
      </c>
      <c r="AY61" s="288">
        <f t="array" ref="AY61">SUMPRODUCT(('面板-分位数'!$F$3:$F$178='面板-景气指数'!$J61)*('面板-分位数'!$E$3:$E$178)*('面板-分位数'!AS$3:AS$178))/SUMIFS('面板-分位数'!$E:$E,'面板-分位数'!$F:$F,'面板-景气指数'!$J61)</f>
        <v>0.20500000000000002</v>
      </c>
      <c r="AZ61" s="288">
        <f t="array" ref="AZ61">SUMPRODUCT(('面板-分位数'!$F$3:$F$178='面板-景气指数'!$J61)*('面板-分位数'!$E$3:$E$178)*('面板-分位数'!AT$3:AT$178))/SUMIFS('面板-分位数'!$E:$E,'面板-分位数'!$F:$F,'面板-景气指数'!$J61)</f>
        <v>0.22900000000000001</v>
      </c>
      <c r="BA61" s="288">
        <f t="array" ref="BA61">SUMPRODUCT(('面板-分位数'!$F$3:$F$178='面板-景气指数'!$J61)*('面板-分位数'!$E$3:$E$178)*('面板-分位数'!AU$3:AU$178))/SUMIFS('面板-分位数'!$E:$E,'面板-分位数'!$F:$F,'面板-景气指数'!$J61)</f>
        <v>0.21833333333333335</v>
      </c>
      <c r="BB61" s="288">
        <f t="array" ref="BB61">SUMPRODUCT(('面板-分位数'!$F$3:$F$178='面板-景气指数'!$J61)*('面板-分位数'!$E$3:$E$178)*('面板-分位数'!AV$3:AV$178))/SUMIFS('面板-分位数'!$E:$E,'面板-分位数'!$F:$F,'面板-景气指数'!$J61)</f>
        <v>0.19400000000000003</v>
      </c>
      <c r="BC61" s="288">
        <f t="array" ref="BC61">SUMPRODUCT(('面板-分位数'!$F$3:$F$178='面板-景气指数'!$J61)*('面板-分位数'!$E$3:$E$178)*('面板-分位数'!AW$3:AW$178))/SUMIFS('面板-分位数'!$E:$E,'面板-分位数'!$F:$F,'面板-景气指数'!$J61)</f>
        <v>6.7666666666666681E-2</v>
      </c>
      <c r="BD61" s="288">
        <f t="array" ref="BD61">SUMPRODUCT(('面板-分位数'!$F$3:$F$178='面板-景气指数'!$J61)*('面板-分位数'!$E$3:$E$178)*('面板-分位数'!AX$3:AX$178))/SUMIFS('面板-分位数'!$E:$E,'面板-分位数'!$F:$F,'面板-景气指数'!$J61)</f>
        <v>3.3666666666666664E-2</v>
      </c>
      <c r="BE61" s="288">
        <f t="array" ref="BE61">SUMPRODUCT(('面板-分位数'!$F$3:$F$178='面板-景气指数'!$J61)*('面板-分位数'!$E$3:$E$178)*('面板-分位数'!AY$3:AY$178))/SUMIFS('面板-分位数'!$E:$E,'面板-分位数'!$F:$F,'面板-景气指数'!$J61)</f>
        <v>0.28766666666666668</v>
      </c>
      <c r="BF61" s="288">
        <f t="array" ref="BF61">SUMPRODUCT(('面板-分位数'!$F$3:$F$178='面板-景气指数'!$J61)*('面板-分位数'!$E$3:$E$178)*('面板-分位数'!AZ$3:AZ$178))/SUMIFS('面板-分位数'!$E:$E,'面板-分位数'!$F:$F,'面板-景气指数'!$J61)</f>
        <v>0.38666666666666671</v>
      </c>
      <c r="BG61" s="288">
        <f t="array" ref="BG61">SUMPRODUCT(('面板-分位数'!$F$3:$F$178='面板-景气指数'!$J61)*('面板-分位数'!$E$3:$E$178)*('面板-分位数'!BA$3:BA$178))/SUMIFS('面板-分位数'!$E:$E,'面板-分位数'!$F:$F,'面板-景气指数'!$J61)</f>
        <v>0.4253333333333334</v>
      </c>
      <c r="BH61" s="288">
        <f t="array" ref="BH61">SUMPRODUCT(('面板-分位数'!$F$3:$F$178='面板-景气指数'!$J61)*('面板-分位数'!$E$3:$E$178)*('面板-分位数'!BB$3:BB$178))/SUMIFS('面板-分位数'!$E:$E,'面板-分位数'!$F:$F,'面板-景气指数'!$J61)</f>
        <v>0.45500000000000002</v>
      </c>
      <c r="BI61" s="288">
        <f t="array" ref="BI61">SUMPRODUCT(('面板-分位数'!$F$3:$F$178='面板-景气指数'!$J61)*('面板-分位数'!$E$3:$E$178)*('面板-分位数'!BC$3:BC$178))/SUMIFS('面板-分位数'!$E:$E,'面板-分位数'!$F:$F,'面板-景气指数'!$J61)</f>
        <v>0.56666666666666665</v>
      </c>
      <c r="BJ61" s="288">
        <f t="array" ref="BJ61">SUMPRODUCT(('面板-分位数'!$F$3:$F$178='面板-景气指数'!$J61)*('面板-分位数'!$E$3:$E$178)*('面板-分位数'!BD$3:BD$178))/SUMIFS('面板-分位数'!$E:$E,'面板-分位数'!$F:$F,'面板-景气指数'!$J61)</f>
        <v>0.73633333333333351</v>
      </c>
      <c r="BK61" s="288">
        <f t="array" ref="BK61">SUMPRODUCT(('面板-分位数'!$F$3:$F$178='面板-景气指数'!$J61)*('面板-分位数'!$E$3:$E$178)*('面板-分位数'!BE$3:BE$178))/SUMIFS('面板-分位数'!$E:$E,'面板-分位数'!$F:$F,'面板-景气指数'!$J61)</f>
        <v>0.76066666666666682</v>
      </c>
      <c r="BL61" s="288">
        <f t="array" ref="BL61">SUMPRODUCT(('面板-分位数'!$F$3:$F$178='面板-景气指数'!$J61)*('面板-分位数'!$E$3:$E$178)*('面板-分位数'!BF$3:BF$178))/SUMIFS('面板-分位数'!$E:$E,'面板-分位数'!$F:$F,'面板-景气指数'!$J61)</f>
        <v>0.7563333333333333</v>
      </c>
      <c r="BM61" s="288">
        <f t="array" ref="BM61">SUMPRODUCT(('面板-分位数'!$F$3:$F$178='面板-景气指数'!$J61)*('面板-分位数'!$E$3:$E$178)*('面板-分位数'!BG$3:BG$178))/SUMIFS('面板-分位数'!$E:$E,'面板-分位数'!$F:$F,'面板-景气指数'!$J61)</f>
        <v>0.7320000000000001</v>
      </c>
      <c r="BN61" s="288">
        <f t="array" ref="BN61">SUMPRODUCT(('面板-分位数'!$F$3:$F$178='面板-景气指数'!$J61)*('面板-分位数'!$E$3:$E$178)*('面板-分位数'!BH$3:BH$178))/SUMIFS('面板-分位数'!$E:$E,'面板-分位数'!$F:$F,'面板-景气指数'!$J61)</f>
        <v>0.8636666666666668</v>
      </c>
      <c r="BO61" s="288">
        <f t="array" ref="BO61">SUMPRODUCT(('面板-分位数'!$F$3:$F$178='面板-景气指数'!$J61)*('面板-分位数'!$E$3:$E$178)*('面板-分位数'!BI$3:BI$178))/SUMIFS('面板-分位数'!$E:$E,'面板-分位数'!$F:$F,'面板-景气指数'!$J61)</f>
        <v>0.94133333333333347</v>
      </c>
      <c r="BP61" s="288">
        <f t="array" ref="BP61">SUMPRODUCT(('面板-分位数'!$F$3:$F$178='面板-景气指数'!$J61)*('面板-分位数'!$E$3:$E$178)*('面板-分位数'!BJ$3:BJ$178))/SUMIFS('面板-分位数'!$E:$E,'面板-分位数'!$F:$F,'面板-景气指数'!$J61)</f>
        <v>0.98033333333333339</v>
      </c>
      <c r="BQ61" s="288">
        <f t="array" ref="BQ61">SUMPRODUCT(('面板-分位数'!$F$3:$F$178='面板-景气指数'!$J61)*('面板-分位数'!$E$3:$E$178)*('面板-分位数'!BK$3:BK$178))/SUMIFS('面板-分位数'!$E:$E,'面板-分位数'!$F:$F,'面板-景气指数'!$J61)</f>
        <v>0.89233333333333331</v>
      </c>
      <c r="BR61" s="288">
        <f t="array" ref="BR61">SUMPRODUCT(('面板-分位数'!$F$3:$F$178='面板-景气指数'!$J61)*('面板-分位数'!$E$3:$E$178)*('面板-分位数'!BL$3:BL$178))/SUMIFS('面板-分位数'!$E:$E,'面板-分位数'!$F:$F,'面板-景气指数'!$J61)</f>
        <v>0.77466666666666684</v>
      </c>
      <c r="BS61" s="288">
        <f t="array" ref="BS61">SUMPRODUCT(('面板-分位数'!$F$3:$F$178='面板-景气指数'!$J61)*('面板-分位数'!$E$3:$E$178)*('面板-分位数'!BM$3:BM$178))/SUMIFS('面板-分位数'!$E:$E,'面板-分位数'!$F:$F,'面板-景气指数'!$J61)</f>
        <v>0.7263333333333335</v>
      </c>
      <c r="BT61" s="288">
        <f t="array" ref="BT61">SUMPRODUCT(('面板-分位数'!$F$3:$F$178='面板-景气指数'!$J61)*('面板-分位数'!$E$3:$E$178)*('面板-分位数'!BN$3:BN$178))/SUMIFS('面板-分位数'!$E:$E,'面板-分位数'!$F:$F,'面板-景气指数'!$J61)</f>
        <v>0.72133333333333338</v>
      </c>
      <c r="BU61" s="288">
        <f t="array" ref="BU61">SUMPRODUCT(('面板-分位数'!$F$3:$F$178='面板-景气指数'!$J61)*('面板-分位数'!$E$3:$E$178)*('面板-分位数'!BO$3:BO$178))/SUMIFS('面板-分位数'!$E:$E,'面板-分位数'!$F:$F,'面板-景气指数'!$J61)</f>
        <v>0.71133333333333337</v>
      </c>
      <c r="BV61" s="288">
        <f t="array" ref="BV61">SUMPRODUCT(('面板-分位数'!$F$3:$F$178='面板-景气指数'!$J61)*('面板-分位数'!$E$3:$E$178)*('面板-分位数'!BP$3:BP$178))/SUMIFS('面板-分位数'!$E:$E,'面板-分位数'!$F:$F,'面板-景气指数'!$J61)</f>
        <v>0.69633333333333347</v>
      </c>
      <c r="BW61" s="288">
        <f t="array" ref="BW61">SUMPRODUCT(('面板-分位数'!$F$3:$F$178='面板-景气指数'!$J61)*('面板-分位数'!$E$3:$E$178)*('面板-分位数'!BQ$3:BQ$178))/SUMIFS('面板-分位数'!$E:$E,'面板-分位数'!$F:$F,'面板-景气指数'!$J61)</f>
        <v>0.61366666666666669</v>
      </c>
      <c r="BX61" s="288">
        <f t="array" ref="BX61">SUMPRODUCT(('面板-分位数'!$F$3:$F$178='面板-景气指数'!$J61)*('面板-分位数'!$E$3:$E$178)*('面板-分位数'!BR$3:BR$178))/SUMIFS('面板-分位数'!$E:$E,'面板-分位数'!$F:$F,'面板-景气指数'!$J61)</f>
        <v>0.50700000000000001</v>
      </c>
      <c r="BY61" s="288">
        <f t="array" ref="BY61">SUMPRODUCT(('面板-分位数'!$F$3:$F$178='面板-景气指数'!$J61)*('面板-分位数'!$E$3:$E$178)*('面板-分位数'!BS$3:BS$178))/SUMIFS('面板-分位数'!$E:$E,'面板-分位数'!$F:$F,'面板-景气指数'!$J61)</f>
        <v>0.54166666666666663</v>
      </c>
      <c r="BZ61" s="288">
        <f t="array" ref="BZ61">SUMPRODUCT(('面板-分位数'!$F$3:$F$178='面板-景气指数'!$J61)*('面板-分位数'!$E$3:$E$178)*('面板-分位数'!BT$3:BT$178))/SUMIFS('面板-分位数'!$E:$E,'面板-分位数'!$F:$F,'面板-景气指数'!$J61)</f>
        <v>0.53699999999999992</v>
      </c>
      <c r="CA61" s="288">
        <f t="array" ref="CA61">SUMPRODUCT(('面板-分位数'!$F$3:$F$178='面板-景气指数'!$J61)*('面板-分位数'!$E$3:$E$178)*('面板-分位数'!BU$3:BU$178))/SUMIFS('面板-分位数'!$E:$E,'面板-分位数'!$F:$F,'面板-景气指数'!$J61)</f>
        <v>0.7506666666666667</v>
      </c>
      <c r="CB61" s="288">
        <f t="array" ref="CB61">SUMPRODUCT(('面板-分位数'!$F$3:$F$178='面板-景气指数'!$J61)*('面板-分位数'!$E$3:$E$178)*('面板-分位数'!BV$3:BV$178))/SUMIFS('面板-分位数'!$E:$E,'面板-分位数'!$F:$F,'面板-景气指数'!$J61)</f>
        <v>0.72233333333333338</v>
      </c>
      <c r="CC61" s="288">
        <f t="array" ref="CC61">SUMPRODUCT(('面板-分位数'!$F$3:$F$178='面板-景气指数'!$J61)*('面板-分位数'!$E$3:$E$178)*('面板-分位数'!BW$3:BW$178))/SUMIFS('面板-分位数'!$E:$E,'面板-分位数'!$F:$F,'面板-景气指数'!$J61)</f>
        <v>0.71599999999999997</v>
      </c>
      <c r="CD61" s="288">
        <f t="array" ref="CD61">SUMPRODUCT(('面板-分位数'!$F$3:$F$178='面板-景气指数'!$J61)*('面板-分位数'!$E$3:$E$178)*('面板-分位数'!BX$3:BX$178))/SUMIFS('面板-分位数'!$E:$E,'面板-分位数'!$F:$F,'面板-景气指数'!$J61)</f>
        <v>0.62300000000000011</v>
      </c>
    </row>
    <row r="62" spans="10:82" x14ac:dyDescent="0.15">
      <c r="J62" s="292" t="s">
        <v>17</v>
      </c>
      <c r="K62" s="292"/>
      <c r="L62" s="287">
        <f t="shared" si="1"/>
        <v>-18.350000000000023</v>
      </c>
      <c r="M62" s="288">
        <f t="array" ref="M62">SUMPRODUCT(('面板-分位数'!$F$3:$F$178='面板-景气指数'!$J62)*('面板-分位数'!$E$3:$E$178)*('面板-分位数'!G$3:G$178))/SUMIFS('面板-分位数'!$E:$E,'面板-分位数'!$F:$F,'面板-景气指数'!$J62)</f>
        <v>0.35899999999999999</v>
      </c>
      <c r="N62" s="288">
        <f t="array" ref="N62">SUMPRODUCT(('面板-分位数'!$F$3:$F$178='面板-景气指数'!$J62)*('面板-分位数'!$E$3:$E$178)*('面板-分位数'!H$3:H$178))/SUMIFS('面板-分位数'!$E:$E,'面板-分位数'!$F:$F,'面板-景气指数'!$J62)</f>
        <v>0.35899999999999999</v>
      </c>
      <c r="O62" s="288">
        <f t="array" ref="O62">SUMPRODUCT(('面板-分位数'!$F$3:$F$178='面板-景气指数'!$J62)*('面板-分位数'!$E$3:$E$178)*('面板-分位数'!I$3:I$178))/SUMIFS('面板-分位数'!$E:$E,'面板-分位数'!$F:$F,'面板-景气指数'!$J62)</f>
        <v>0.5425000000000002</v>
      </c>
      <c r="P62" s="288">
        <f t="array" ref="P62">SUMPRODUCT(('面板-分位数'!$F$3:$F$178='面板-景气指数'!$J62)*('面板-分位数'!$E$3:$E$178)*('面板-分位数'!J$3:J$178))/SUMIFS('面板-分位数'!$E:$E,'面板-分位数'!$F:$F,'面板-景气指数'!$J62)</f>
        <v>0.44158333333333327</v>
      </c>
      <c r="Q62" s="288">
        <f t="array" ref="Q62">SUMPRODUCT(('面板-分位数'!$F$3:$F$178='面板-景气指数'!$J62)*('面板-分位数'!$E$3:$E$178)*('面板-分位数'!K$3:K$178))/SUMIFS('面板-分位数'!$E:$E,'面板-分位数'!$F:$F,'面板-景气指数'!$J62)</f>
        <v>0.45158333333333345</v>
      </c>
      <c r="R62" s="288">
        <f t="array" ref="R62">SUMPRODUCT(('面板-分位数'!$F$3:$F$178='面板-景气指数'!$J62)*('面板-分位数'!$E$3:$E$178)*('面板-分位数'!L$3:L$178))/SUMIFS('面板-分位数'!$E:$E,'面板-分位数'!$F:$F,'面板-景气指数'!$J62)</f>
        <v>0.45666666666666672</v>
      </c>
      <c r="S62" s="288">
        <f t="array" ref="S62">SUMPRODUCT(('面板-分位数'!$F$3:$F$178='面板-景气指数'!$J62)*('面板-分位数'!$E$3:$E$178)*('面板-分位数'!M$3:M$178))/SUMIFS('面板-分位数'!$E:$E,'面板-分位数'!$F:$F,'面板-景气指数'!$J62)</f>
        <v>0.32883333333333337</v>
      </c>
      <c r="T62" s="288">
        <f t="array" ref="T62">SUMPRODUCT(('面板-分位数'!$F$3:$F$178='面板-景气指数'!$J62)*('面板-分位数'!$E$3:$E$178)*('面板-分位数'!N$3:N$178))/SUMIFS('面板-分位数'!$E:$E,'面板-分位数'!$F:$F,'面板-景气指数'!$J62)</f>
        <v>0.41233333333333338</v>
      </c>
      <c r="U62" s="288">
        <f t="array" ref="U62">SUMPRODUCT(('面板-分位数'!$F$3:$F$178='面板-景气指数'!$J62)*('面板-分位数'!$E$3:$E$178)*('面板-分位数'!O$3:O$178))/SUMIFS('面板-分位数'!$E:$E,'面板-分位数'!$F:$F,'面板-景气指数'!$J62)</f>
        <v>0.53241666666666687</v>
      </c>
      <c r="V62" s="288">
        <f t="array" ref="V62">SUMPRODUCT(('面板-分位数'!$F$3:$F$178='面板-景气指数'!$J62)*('面板-分位数'!$E$3:$E$178)*('面板-分位数'!P$3:P$178))/SUMIFS('面板-分位数'!$E:$E,'面板-分位数'!$F:$F,'面板-景气指数'!$J62)</f>
        <v>0.58883333333333343</v>
      </c>
      <c r="W62" s="288">
        <f t="array" ref="W62">SUMPRODUCT(('面板-分位数'!$F$3:$F$178='面板-景气指数'!$J62)*('面板-分位数'!$E$3:$E$178)*('面板-分位数'!Q$3:Q$178))/SUMIFS('面板-分位数'!$E:$E,'面板-分位数'!$F:$F,'面板-景气指数'!$J62)</f>
        <v>0.61925000000000019</v>
      </c>
      <c r="X62" s="288">
        <f t="array" ref="X62">SUMPRODUCT(('面板-分位数'!$F$3:$F$178='面板-景气指数'!$J62)*('面板-分位数'!$E$3:$E$178)*('面板-分位数'!R$3:R$178))/SUMIFS('面板-分位数'!$E:$E,'面板-分位数'!$F:$F,'面板-景气指数'!$J62)</f>
        <v>0.59825000000000017</v>
      </c>
      <c r="Y62" s="288">
        <f t="array" ref="Y62">SUMPRODUCT(('面板-分位数'!$F$3:$F$178='面板-景气指数'!$J62)*('面板-分位数'!$E$3:$E$178)*('面板-分位数'!S$3:S$178))/SUMIFS('面板-分位数'!$E:$E,'面板-分位数'!$F:$F,'面板-景气指数'!$J62)</f>
        <v>0.47341666666666687</v>
      </c>
      <c r="Z62" s="288">
        <f t="array" ref="Z62">SUMPRODUCT(('面板-分位数'!$F$3:$F$178='面板-景气指数'!$J62)*('面板-分位数'!$E$3:$E$178)*('面板-分位数'!T$3:T$178))/SUMIFS('面板-分位数'!$E:$E,'面板-分位数'!$F:$F,'面板-景气指数'!$J62)</f>
        <v>0.42458333333333331</v>
      </c>
      <c r="AA62" s="288">
        <f t="array" ref="AA62">SUMPRODUCT(('面板-分位数'!$F$3:$F$178='面板-景气指数'!$J62)*('面板-分位数'!$E$3:$E$178)*('面板-分位数'!U$3:U$178))/SUMIFS('面板-分位数'!$E:$E,'面板-分位数'!$F:$F,'面板-景气指数'!$J62)</f>
        <v>0.47691666666666671</v>
      </c>
      <c r="AB62" s="288">
        <f t="array" ref="AB62">SUMPRODUCT(('面板-分位数'!$F$3:$F$178='面板-景气指数'!$J62)*('面板-分位数'!$E$3:$E$178)*('面板-分位数'!V$3:V$178))/SUMIFS('面板-分位数'!$E:$E,'面板-分位数'!$F:$F,'面板-景气指数'!$J62)</f>
        <v>0.58583333333333354</v>
      </c>
      <c r="AC62" s="288">
        <f t="array" ref="AC62">SUMPRODUCT(('面板-分位数'!$F$3:$F$178='面板-景气指数'!$J62)*('面板-分位数'!$E$3:$E$178)*('面板-分位数'!W$3:W$178))/SUMIFS('面板-分位数'!$E:$E,'面板-分位数'!$F:$F,'面板-景气指数'!$J62)</f>
        <v>0.61625000000000008</v>
      </c>
      <c r="AD62" s="288">
        <f t="array" ref="AD62">SUMPRODUCT(('面板-分位数'!$F$3:$F$178='面板-景气指数'!$J62)*('面板-分位数'!$E$3:$E$178)*('面板-分位数'!X$3:X$178))/SUMIFS('面板-分位数'!$E:$E,'面板-分位数'!$F:$F,'面板-景气指数'!$J62)</f>
        <v>0.62091666666666689</v>
      </c>
      <c r="AE62" s="288">
        <f t="array" ref="AE62">SUMPRODUCT(('面板-分位数'!$F$3:$F$178='面板-景气指数'!$J62)*('面板-分位数'!$E$3:$E$178)*('面板-分位数'!Y$3:Y$178))/SUMIFS('面板-分位数'!$E:$E,'面板-分位数'!$F:$F,'面板-景气指数'!$J62)</f>
        <v>0.57433333333333336</v>
      </c>
      <c r="AF62" s="288">
        <f t="array" ref="AF62">SUMPRODUCT(('面板-分位数'!$F$3:$F$178='面板-景气指数'!$J62)*('面板-分位数'!$E$3:$E$178)*('面板-分位数'!Z$3:Z$178))/SUMIFS('面板-分位数'!$E:$E,'面板-分位数'!$F:$F,'面板-景气指数'!$J62)</f>
        <v>0.52533333333333354</v>
      </c>
      <c r="AG62" s="288">
        <f t="array" ref="AG62">SUMPRODUCT(('面板-分位数'!$F$3:$F$178='面板-景气指数'!$J62)*('面板-分位数'!$E$3:$E$178)*('面板-分位数'!AA$3:AA$178))/SUMIFS('面板-分位数'!$E:$E,'面板-分位数'!$F:$F,'面板-景气指数'!$J62)</f>
        <v>0.54508333333333336</v>
      </c>
      <c r="AH62" s="288">
        <f t="array" ref="AH62">SUMPRODUCT(('面板-分位数'!$F$3:$F$178='面板-景气指数'!$J62)*('面板-分位数'!$E$3:$E$178)*('面板-分位数'!AB$3:AB$178))/SUMIFS('面板-分位数'!$E:$E,'面板-分位数'!$F:$F,'面板-景气指数'!$J62)</f>
        <v>0.44133333333333341</v>
      </c>
      <c r="AI62" s="288">
        <f t="array" ref="AI62">SUMPRODUCT(('面板-分位数'!$F$3:$F$178='面板-景气指数'!$J62)*('面板-分位数'!$E$3:$E$178)*('面板-分位数'!AC$3:AC$178))/SUMIFS('面板-分位数'!$E:$E,'面板-分位数'!$F:$F,'面板-景气指数'!$J62)</f>
        <v>0.31608333333333333</v>
      </c>
      <c r="AJ62" s="288">
        <f t="array" ref="AJ62">SUMPRODUCT(('面板-分位数'!$F$3:$F$178='面板-景气指数'!$J62)*('面板-分位数'!$E$3:$E$178)*('面板-分位数'!AD$3:AD$178))/SUMIFS('面板-分位数'!$E:$E,'面板-分位数'!$F:$F,'面板-景气指数'!$J62)</f>
        <v>0.4169166666666666</v>
      </c>
      <c r="AK62" s="288">
        <f t="array" ref="AK62">SUMPRODUCT(('面板-分位数'!$F$3:$F$178='面板-景气指数'!$J62)*('面板-分位数'!$E$3:$E$178)*('面板-分位数'!AE$3:AE$178))/SUMIFS('面板-分位数'!$E:$E,'面板-分位数'!$F:$F,'面板-景气指数'!$J62)</f>
        <v>0.47225000000000023</v>
      </c>
      <c r="AL62" s="288">
        <f t="array" ref="AL62">SUMPRODUCT(('面板-分位数'!$F$3:$F$178='面板-景气指数'!$J62)*('面板-分位数'!$E$3:$E$178)*('面板-分位数'!AF$3:AF$178))/SUMIFS('面板-分位数'!$E:$E,'面板-分位数'!$F:$F,'面板-景气指数'!$J62)</f>
        <v>0.47575000000000006</v>
      </c>
      <c r="AM62" s="288">
        <f t="array" ref="AM62">SUMPRODUCT(('面板-分位数'!$F$3:$F$178='面板-景气指数'!$J62)*('面板-分位数'!$E$3:$E$178)*('面板-分位数'!AG$3:AG$178))/SUMIFS('面板-分位数'!$E:$E,'面板-分位数'!$F:$F,'面板-景气指数'!$J62)</f>
        <v>0.40408333333333346</v>
      </c>
      <c r="AN62" s="288">
        <f t="array" ref="AN62">SUMPRODUCT(('面板-分位数'!$F$3:$F$178='面板-景气指数'!$J62)*('面板-分位数'!$E$3:$E$178)*('面板-分位数'!AH$3:AH$178))/SUMIFS('面板-分位数'!$E:$E,'面板-分位数'!$F:$F,'面板-景气指数'!$J62)</f>
        <v>0.35391666666666682</v>
      </c>
      <c r="AO62" s="288">
        <f t="array" ref="AO62">SUMPRODUCT(('面板-分位数'!$F$3:$F$178='面板-景气指数'!$J62)*('面板-分位数'!$E$3:$E$178)*('面板-分位数'!AI$3:AI$178))/SUMIFS('面板-分位数'!$E:$E,'面板-分位数'!$F:$F,'面板-景气指数'!$J62)</f>
        <v>0.26066666666666677</v>
      </c>
      <c r="AP62" s="288">
        <f t="array" ref="AP62">SUMPRODUCT(('面板-分位数'!$F$3:$F$178='面板-景气指数'!$J62)*('面板-分位数'!$E$3:$E$178)*('面板-分位数'!AJ$3:AJ$178))/SUMIFS('面板-分位数'!$E:$E,'面板-分位数'!$F:$F,'面板-景气指数'!$J62)</f>
        <v>0.27166666666666678</v>
      </c>
      <c r="AQ62" s="288">
        <f t="array" ref="AQ62">SUMPRODUCT(('面板-分位数'!$F$3:$F$178='面板-景气指数'!$J62)*('面板-分位数'!$E$3:$E$178)*('面板-分位数'!AK$3:AK$178))/SUMIFS('面板-分位数'!$E:$E,'面板-分位数'!$F:$F,'面板-景气指数'!$J62)</f>
        <v>0.31658333333333355</v>
      </c>
      <c r="AR62" s="288">
        <f t="array" ref="AR62">SUMPRODUCT(('面板-分位数'!$F$3:$F$178='面板-景气指数'!$J62)*('面板-分位数'!$E$3:$E$178)*('面板-分位数'!AL$3:AL$178))/SUMIFS('面板-分位数'!$E:$E,'面板-分位数'!$F:$F,'面板-景气指数'!$J62)</f>
        <v>0.26183333333333336</v>
      </c>
      <c r="AS62" s="288">
        <f t="array" ref="AS62">SUMPRODUCT(('面板-分位数'!$F$3:$F$178='面板-景气指数'!$J62)*('面板-分位数'!$E$3:$E$178)*('面板-分位数'!AM$3:AM$178))/SUMIFS('面板-分位数'!$E:$E,'面板-分位数'!$F:$F,'面板-景气指数'!$J62)</f>
        <v>0.21575000000000011</v>
      </c>
      <c r="AT62" s="288">
        <f t="array" ref="AT62">SUMPRODUCT(('面板-分位数'!$F$3:$F$178='面板-景气指数'!$J62)*('面板-分位数'!$E$3:$E$178)*('面板-分位数'!AN$3:AN$178))/SUMIFS('面板-分位数'!$E:$E,'面板-分位数'!$F:$F,'面板-景气指数'!$J62)</f>
        <v>0.21275000000000013</v>
      </c>
      <c r="AU62" s="288">
        <f t="array" ref="AU62">SUMPRODUCT(('面板-分位数'!$F$3:$F$178='面板-景气指数'!$J62)*('面板-分位数'!$E$3:$E$178)*('面板-分位数'!AO$3:AO$178))/SUMIFS('面板-分位数'!$E:$E,'面板-分位数'!$F:$F,'面板-景气指数'!$J62)</f>
        <v>0.30133333333333356</v>
      </c>
      <c r="AV62" s="288">
        <f t="array" ref="AV62">SUMPRODUCT(('面板-分位数'!$F$3:$F$178='面板-景气指数'!$J62)*('面板-分位数'!$E$3:$E$178)*('面板-分位数'!AP$3:AP$178))/SUMIFS('面板-分位数'!$E:$E,'面板-分位数'!$F:$F,'面板-景气指数'!$J62)</f>
        <v>0.22625000000000006</v>
      </c>
      <c r="AW62" s="288">
        <f t="array" ref="AW62">SUMPRODUCT(('面板-分位数'!$F$3:$F$178='面板-景气指数'!$J62)*('面板-分位数'!$E$3:$E$178)*('面板-分位数'!AQ$3:AQ$178))/SUMIFS('面板-分位数'!$E:$E,'面板-分位数'!$F:$F,'面板-景气指数'!$J62)</f>
        <v>0.10033333333333336</v>
      </c>
      <c r="AX62" s="288">
        <f t="array" ref="AX62">SUMPRODUCT(('面板-分位数'!$F$3:$F$178='面板-景气指数'!$J62)*('面板-分位数'!$E$3:$E$178)*('面板-分位数'!AR$3:AR$178))/SUMIFS('面板-分位数'!$E:$E,'面板-分位数'!$F:$F,'面板-景气指数'!$J62)</f>
        <v>6.9500000000000006E-2</v>
      </c>
      <c r="AY62" s="288">
        <f t="array" ref="AY62">SUMPRODUCT(('面板-分位数'!$F$3:$F$178='面板-景气指数'!$J62)*('面板-分位数'!$E$3:$E$178)*('面板-分位数'!AS$3:AS$178))/SUMIFS('面板-分位数'!$E:$E,'面板-分位数'!$F:$F,'面板-景气指数'!$J62)</f>
        <v>5.425E-2</v>
      </c>
      <c r="AZ62" s="288">
        <f t="array" ref="AZ62">SUMPRODUCT(('面板-分位数'!$F$3:$F$178='面板-景气指数'!$J62)*('面板-分位数'!$E$3:$E$178)*('面板-分位数'!AT$3:AT$178))/SUMIFS('面板-分位数'!$E:$E,'面板-分位数'!$F:$F,'面板-景气指数'!$J62)</f>
        <v>7.350000000000001E-2</v>
      </c>
      <c r="BA62" s="288">
        <f t="array" ref="BA62">SUMPRODUCT(('面板-分位数'!$F$3:$F$178='面板-景气指数'!$J62)*('面板-分位数'!$E$3:$E$178)*('面板-分位数'!AU$3:AU$178))/SUMIFS('面板-分位数'!$E:$E,'面板-分位数'!$F:$F,'面板-景气指数'!$J62)</f>
        <v>0.11675000000000002</v>
      </c>
      <c r="BB62" s="288">
        <f t="array" ref="BB62">SUMPRODUCT(('面板-分位数'!$F$3:$F$178='面板-景气指数'!$J62)*('面板-分位数'!$E$3:$E$178)*('面板-分位数'!AV$3:AV$178))/SUMIFS('面板-分位数'!$E:$E,'面板-分位数'!$F:$F,'面板-景气指数'!$J62)</f>
        <v>0.14466666666666669</v>
      </c>
      <c r="BC62" s="288">
        <f t="array" ref="BC62">SUMPRODUCT(('面板-分位数'!$F$3:$F$178='面板-景气指数'!$J62)*('面板-分位数'!$E$3:$E$178)*('面板-分位数'!AW$3:AW$178))/SUMIFS('面板-分位数'!$E:$E,'面板-分位数'!$F:$F,'面板-景气指数'!$J62)</f>
        <v>0.20250000000000004</v>
      </c>
      <c r="BD62" s="288">
        <f t="array" ref="BD62">SUMPRODUCT(('面板-分位数'!$F$3:$F$178='面板-景气指数'!$J62)*('面板-分位数'!$E$3:$E$178)*('面板-分位数'!AX$3:AX$178))/SUMIFS('面板-分位数'!$E:$E,'面板-分位数'!$F:$F,'面板-景气指数'!$J62)</f>
        <v>0.26783333333333348</v>
      </c>
      <c r="BE62" s="288">
        <f t="array" ref="BE62">SUMPRODUCT(('面板-分位数'!$F$3:$F$178='面板-景气指数'!$J62)*('面板-分位数'!$E$3:$E$178)*('面板-分位数'!AY$3:AY$178))/SUMIFS('面板-分位数'!$E:$E,'面板-分位数'!$F:$F,'面板-景气指数'!$J62)</f>
        <v>0.23333333333333336</v>
      </c>
      <c r="BF62" s="288">
        <f t="array" ref="BF62">SUMPRODUCT(('面板-分位数'!$F$3:$F$178='面板-景气指数'!$J62)*('面板-分位数'!$E$3:$E$178)*('面板-分位数'!AZ$3:AZ$178))/SUMIFS('面板-分位数'!$E:$E,'面板-分位数'!$F:$F,'面板-景气指数'!$J62)</f>
        <v>0.36908333333333343</v>
      </c>
      <c r="BG62" s="288">
        <f t="array" ref="BG62">SUMPRODUCT(('面板-分位数'!$F$3:$F$178='面板-景气指数'!$J62)*('面板-分位数'!$E$3:$E$178)*('面板-分位数'!BA$3:BA$178))/SUMIFS('面板-分位数'!$E:$E,'面板-分位数'!$F:$F,'面板-景气指数'!$J62)</f>
        <v>0.50683333333333336</v>
      </c>
      <c r="BH62" s="288">
        <f t="array" ref="BH62">SUMPRODUCT(('面板-分位数'!$F$3:$F$178='面板-景气指数'!$J62)*('面板-分位数'!$E$3:$E$178)*('面板-分位数'!BB$3:BB$178))/SUMIFS('面板-分位数'!$E:$E,'面板-分位数'!$F:$F,'面板-景气指数'!$J62)</f>
        <v>0.5528333333333334</v>
      </c>
      <c r="BI62" s="288">
        <f t="array" ref="BI62">SUMPRODUCT(('面板-分位数'!$F$3:$F$178='面板-景气指数'!$J62)*('面板-分位数'!$E$3:$E$178)*('面板-分位数'!BC$3:BC$178))/SUMIFS('面板-分位数'!$E:$E,'面板-分位数'!$F:$F,'面板-景气指数'!$J62)</f>
        <v>0.71650000000000014</v>
      </c>
      <c r="BJ62" s="288">
        <f t="array" ref="BJ62">SUMPRODUCT(('面板-分位数'!$F$3:$F$178='面板-景气指数'!$J62)*('面板-分位数'!$E$3:$E$178)*('面板-分位数'!BD$3:BD$178))/SUMIFS('面板-分位数'!$E:$E,'面板-分位数'!$F:$F,'面板-景气指数'!$J62)</f>
        <v>0.75441666666666662</v>
      </c>
      <c r="BK62" s="288">
        <f t="array" ref="BK62">SUMPRODUCT(('面板-分位数'!$F$3:$F$178='面板-景气指数'!$J62)*('面板-分位数'!$E$3:$E$178)*('面板-分位数'!BE$3:BE$178))/SUMIFS('面板-分位数'!$E:$E,'面板-分位数'!$F:$F,'面板-景气指数'!$J62)</f>
        <v>0.86341666666666705</v>
      </c>
      <c r="BL62" s="288">
        <f t="array" ref="BL62">SUMPRODUCT(('面板-分位数'!$F$3:$F$178='面板-景气指数'!$J62)*('面板-分位数'!$E$3:$E$178)*('面板-分位数'!BF$3:BF$178))/SUMIFS('面板-分位数'!$E:$E,'面板-分位数'!$F:$F,'面板-景气指数'!$J62)</f>
        <v>0.80833333333333324</v>
      </c>
      <c r="BM62" s="288">
        <f t="array" ref="BM62">SUMPRODUCT(('面板-分位数'!$F$3:$F$178='面板-景气指数'!$J62)*('面板-分位数'!$E$3:$E$178)*('面板-分位数'!BG$3:BG$178))/SUMIFS('面板-分位数'!$E:$E,'面板-分位数'!$F:$F,'面板-景气指数'!$J62)</f>
        <v>0.81108333333333349</v>
      </c>
      <c r="BN62" s="288">
        <f t="array" ref="BN62">SUMPRODUCT(('面板-分位数'!$F$3:$F$178='面板-景气指数'!$J62)*('面板-分位数'!$E$3:$E$178)*('面板-分位数'!BH$3:BH$178))/SUMIFS('面板-分位数'!$E:$E,'面板-分位数'!$F:$F,'面板-景气指数'!$J62)</f>
        <v>0.86016666666666697</v>
      </c>
      <c r="BO62" s="288">
        <f t="array" ref="BO62">SUMPRODUCT(('面板-分位数'!$F$3:$F$178='面板-景气指数'!$J62)*('面板-分位数'!$E$3:$E$178)*('面板-分位数'!BI$3:BI$178))/SUMIFS('面板-分位数'!$E:$E,'面板-分位数'!$F:$F,'面板-景气指数'!$J62)</f>
        <v>0.83625000000000005</v>
      </c>
      <c r="BP62" s="288">
        <f t="array" ref="BP62">SUMPRODUCT(('面板-分位数'!$F$3:$F$178='面板-景气指数'!$J62)*('面板-分位数'!$E$3:$E$178)*('面板-分位数'!BJ$3:BJ$178))/SUMIFS('面板-分位数'!$E:$E,'面板-分位数'!$F:$F,'面板-景气指数'!$J62)</f>
        <v>0.68933333333333358</v>
      </c>
      <c r="BQ62" s="288">
        <f t="array" ref="BQ62">SUMPRODUCT(('面板-分位数'!$F$3:$F$178='面板-景气指数'!$J62)*('面板-分位数'!$E$3:$E$178)*('面板-分位数'!BK$3:BK$178))/SUMIFS('面板-分位数'!$E:$E,'面板-分位数'!$F:$F,'面板-景气指数'!$J62)</f>
        <v>0.72266666666666657</v>
      </c>
      <c r="BR62" s="288">
        <f t="array" ref="BR62">SUMPRODUCT(('面板-分位数'!$F$3:$F$178='面板-景气指数'!$J62)*('面板-分位数'!$E$3:$E$178)*('面板-分位数'!BL$3:BL$178))/SUMIFS('面板-分位数'!$E:$E,'面板-分位数'!$F:$F,'面板-景气指数'!$J62)</f>
        <v>0.77866666666666695</v>
      </c>
      <c r="BS62" s="288">
        <f t="array" ref="BS62">SUMPRODUCT(('面板-分位数'!$F$3:$F$178='面板-景气指数'!$J62)*('面板-分位数'!$E$3:$E$178)*('面板-分位数'!BM$3:BM$178))/SUMIFS('面板-分位数'!$E:$E,'面板-分位数'!$F:$F,'面板-景气指数'!$J62)</f>
        <v>0.69833333333333347</v>
      </c>
      <c r="BT62" s="288">
        <f t="array" ref="BT62">SUMPRODUCT(('面板-分位数'!$F$3:$F$178='面板-景气指数'!$J62)*('面板-分位数'!$E$3:$E$178)*('面板-分位数'!BN$3:BN$178))/SUMIFS('面板-分位数'!$E:$E,'面板-分位数'!$F:$F,'面板-景气指数'!$J62)</f>
        <v>0.77475000000000016</v>
      </c>
      <c r="BU62" s="288">
        <f t="array" ref="BU62">SUMPRODUCT(('面板-分位数'!$F$3:$F$178='面板-景气指数'!$J62)*('面板-分位数'!$E$3:$E$178)*('面板-分位数'!BO$3:BO$178))/SUMIFS('面板-分位数'!$E:$E,'面板-分位数'!$F:$F,'面板-景气指数'!$J62)</f>
        <v>0.79166666666666674</v>
      </c>
      <c r="BV62" s="288">
        <f t="array" ref="BV62">SUMPRODUCT(('面板-分位数'!$F$3:$F$178='面板-景气指数'!$J62)*('面板-分位数'!$E$3:$E$178)*('面板-分位数'!BP$3:BP$178))/SUMIFS('面板-分位数'!$E:$E,'面板-分位数'!$F:$F,'面板-景气指数'!$J62)</f>
        <v>0.78291666666666682</v>
      </c>
      <c r="BW62" s="288">
        <f t="array" ref="BW62">SUMPRODUCT(('面板-分位数'!$F$3:$F$178='面板-景气指数'!$J62)*('面板-分位数'!$E$3:$E$178)*('面板-分位数'!BQ$3:BQ$178))/SUMIFS('面板-分位数'!$E:$E,'面板-分位数'!$F:$F,'面板-景气指数'!$J62)</f>
        <v>0.74908333333333343</v>
      </c>
      <c r="BX62" s="288">
        <f t="array" ref="BX62">SUMPRODUCT(('面板-分位数'!$F$3:$F$178='面板-景气指数'!$J62)*('面板-分位数'!$E$3:$E$178)*('面板-分位数'!BR$3:BR$178))/SUMIFS('面板-分位数'!$E:$E,'面板-分位数'!$F:$F,'面板-景气指数'!$J62)</f>
        <v>0.74091666666666667</v>
      </c>
      <c r="BY62" s="288">
        <f t="array" ref="BY62">SUMPRODUCT(('面板-分位数'!$F$3:$F$178='面板-景气指数'!$J62)*('面板-分位数'!$E$3:$E$178)*('面板-分位数'!BS$3:BS$178))/SUMIFS('面板-分位数'!$E:$E,'面板-分位数'!$F:$F,'面板-景气指数'!$J62)</f>
        <v>0.72516666666666674</v>
      </c>
      <c r="BZ62" s="288">
        <f t="array" ref="BZ62">SUMPRODUCT(('面板-分位数'!$F$3:$F$178='面板-景气指数'!$J62)*('面板-分位数'!$E$3:$E$178)*('面板-分位数'!BT$3:BT$178))/SUMIFS('面板-分位数'!$E:$E,'面板-分位数'!$F:$F,'面板-景气指数'!$J62)</f>
        <v>0.71525000000000039</v>
      </c>
      <c r="CA62" s="288">
        <f t="array" ref="CA62">SUMPRODUCT(('面板-分位数'!$F$3:$F$178='面板-景气指数'!$J62)*('面板-分位数'!$E$3:$E$178)*('面板-分位数'!BU$3:BU$178))/SUMIFS('面板-分位数'!$E:$E,'面板-分位数'!$F:$F,'面板-景气指数'!$J62)</f>
        <v>0.75900000000000034</v>
      </c>
      <c r="CB62" s="288">
        <f t="array" ref="CB62">SUMPRODUCT(('面板-分位数'!$F$3:$F$178='面板-景气指数'!$J62)*('面板-分位数'!$E$3:$E$178)*('面板-分位数'!BV$3:BV$178))/SUMIFS('面板-分位数'!$E:$E,'面板-分位数'!$F:$F,'面板-景气指数'!$J62)</f>
        <v>0.76483333333333359</v>
      </c>
      <c r="CC62" s="288">
        <f t="array" ref="CC62">SUMPRODUCT(('面板-分位数'!$F$3:$F$178='面板-景气指数'!$J62)*('面板-分位数'!$E$3:$E$178)*('面板-分位数'!BW$3:BW$178))/SUMIFS('面板-分位数'!$E:$E,'面板-分位数'!$F:$F,'面板-景气指数'!$J62)</f>
        <v>0.70708333333333362</v>
      </c>
      <c r="CD62" s="288">
        <f t="array" ref="CD62">SUMPRODUCT(('面板-分位数'!$F$3:$F$178='面板-景气指数'!$J62)*('面板-分位数'!$E$3:$E$178)*('面板-分位数'!BX$3:BX$178))/SUMIFS('面板-分位数'!$E:$E,'面板-分位数'!$F:$F,'面板-景气指数'!$J62)</f>
        <v>0.73100000000000021</v>
      </c>
    </row>
    <row r="63" spans="10:82" x14ac:dyDescent="0.15">
      <c r="J63" s="292" t="s">
        <v>18</v>
      </c>
      <c r="K63" s="292"/>
      <c r="L63" s="287">
        <f t="shared" si="1"/>
        <v>-8.5090909090909133</v>
      </c>
      <c r="M63" s="288">
        <f t="array" ref="M63">SUMPRODUCT(('面板-分位数'!$F$3:$F$178='面板-景气指数'!$J63)*('面板-分位数'!$E$3:$E$178)*('面板-分位数'!G$3:G$178))/SUMIFS('面板-分位数'!$E:$E,'面板-分位数'!$F:$F,'面板-景气指数'!$J63)</f>
        <v>0.20536363636363639</v>
      </c>
      <c r="N63" s="288">
        <f t="array" ref="N63">SUMPRODUCT(('面板-分位数'!$F$3:$F$178='面板-景气指数'!$J63)*('面板-分位数'!$E$3:$E$178)*('面板-分位数'!H$3:H$178))/SUMIFS('面板-分位数'!$E:$E,'面板-分位数'!$F:$F,'面板-景气指数'!$J63)</f>
        <v>0.21063636363636368</v>
      </c>
      <c r="O63" s="288">
        <f t="array" ref="O63">SUMPRODUCT(('面板-分位数'!$F$3:$F$178='面板-景气指数'!$J63)*('面板-分位数'!$E$3:$E$178)*('面板-分位数'!I$3:I$178))/SUMIFS('面板-分位数'!$E:$E,'面板-分位数'!$F:$F,'面板-景气指数'!$J63)</f>
        <v>0.29045454545454552</v>
      </c>
      <c r="P63" s="288">
        <f t="array" ref="P63">SUMPRODUCT(('面板-分位数'!$F$3:$F$178='面板-景气指数'!$J63)*('面板-分位数'!$E$3:$E$178)*('面板-分位数'!J$3:J$178))/SUMIFS('面板-分位数'!$E:$E,'面板-分位数'!$F:$F,'面板-景气指数'!$J63)</f>
        <v>0.31563636363636366</v>
      </c>
      <c r="Q63" s="288">
        <f t="array" ref="Q63">SUMPRODUCT(('面板-分位数'!$F$3:$F$178='面板-景气指数'!$J63)*('面板-分位数'!$E$3:$E$178)*('面板-分位数'!K$3:K$178))/SUMIFS('面板-分位数'!$E:$E,'面板-分位数'!$F:$F,'面板-景气指数'!$J63)</f>
        <v>0.41445454545454558</v>
      </c>
      <c r="R63" s="288">
        <f t="array" ref="R63">SUMPRODUCT(('面板-分位数'!$F$3:$F$178='面板-景气指数'!$J63)*('面板-分位数'!$E$3:$E$178)*('面板-分位数'!L$3:L$178))/SUMIFS('面板-分位数'!$E:$E,'面板-分位数'!$F:$F,'面板-景气指数'!$J63)</f>
        <v>0.44481818181818189</v>
      </c>
      <c r="S63" s="288">
        <f t="array" ref="S63">SUMPRODUCT(('面板-分位数'!$F$3:$F$178='面板-景气指数'!$J63)*('面板-分位数'!$E$3:$E$178)*('面板-分位数'!M$3:M$178))/SUMIFS('面板-分位数'!$E:$E,'面板-分位数'!$F:$F,'面板-景气指数'!$J63)</f>
        <v>0.46327272727272728</v>
      </c>
      <c r="T63" s="288">
        <f t="array" ref="T63">SUMPRODUCT(('面板-分位数'!$F$3:$F$178='面板-景气指数'!$J63)*('面板-分位数'!$E$3:$E$178)*('面板-分位数'!N$3:N$178))/SUMIFS('面板-分位数'!$E:$E,'面板-分位数'!$F:$F,'面板-景气指数'!$J63)</f>
        <v>0.59772727272727288</v>
      </c>
      <c r="U63" s="288">
        <f t="array" ref="U63">SUMPRODUCT(('面板-分位数'!$F$3:$F$178='面板-景气指数'!$J63)*('面板-分位数'!$E$3:$E$178)*('面板-分位数'!O$3:O$178))/SUMIFS('面板-分位数'!$E:$E,'面板-分位数'!$F:$F,'面板-景气指数'!$J63)</f>
        <v>0.5885454545454547</v>
      </c>
      <c r="V63" s="288">
        <f t="array" ref="V63">SUMPRODUCT(('面板-分位数'!$F$3:$F$178='面板-景气指数'!$J63)*('面板-分位数'!$E$3:$E$178)*('面板-分位数'!P$3:P$178))/SUMIFS('面板-分位数'!$E:$E,'面板-分位数'!$F:$F,'面板-景气指数'!$J63)</f>
        <v>0.58972727272727288</v>
      </c>
      <c r="W63" s="288">
        <f t="array" ref="W63">SUMPRODUCT(('面板-分位数'!$F$3:$F$178='面板-景气指数'!$J63)*('面板-分位数'!$E$3:$E$178)*('面板-分位数'!Q$3:Q$178))/SUMIFS('面板-分位数'!$E:$E,'面板-分位数'!$F:$F,'面板-景气指数'!$J63)</f>
        <v>0.6187272727272729</v>
      </c>
      <c r="X63" s="288">
        <f t="array" ref="X63">SUMPRODUCT(('面板-分位数'!$F$3:$F$178='面板-景气指数'!$J63)*('面板-分位数'!$E$3:$E$178)*('面板-分位数'!R$3:R$178))/SUMIFS('面板-分位数'!$E:$E,'面板-分位数'!$F:$F,'面板-景气指数'!$J63)</f>
        <v>0.6030000000000002</v>
      </c>
      <c r="Y63" s="288">
        <f t="array" ref="Y63">SUMPRODUCT(('面板-分位数'!$F$3:$F$178='面板-景气指数'!$J63)*('面板-分位数'!$E$3:$E$178)*('面板-分位数'!S$3:S$178))/SUMIFS('面板-分位数'!$E:$E,'面板-分位数'!$F:$F,'面板-景气指数'!$J63)</f>
        <v>0.58600000000000008</v>
      </c>
      <c r="Z63" s="288">
        <f t="array" ref="Z63">SUMPRODUCT(('面板-分位数'!$F$3:$F$178='面板-景气指数'!$J63)*('面板-分位数'!$E$3:$E$178)*('面板-分位数'!T$3:T$178))/SUMIFS('面板-分位数'!$E:$E,'面板-分位数'!$F:$F,'面板-景气指数'!$J63)</f>
        <v>0.71245454545454556</v>
      </c>
      <c r="AA63" s="288">
        <f t="array" ref="AA63">SUMPRODUCT(('面板-分位数'!$F$3:$F$178='面板-景气指数'!$J63)*('面板-分位数'!$E$3:$E$178)*('面板-分位数'!U$3:U$178))/SUMIFS('面板-分位数'!$E:$E,'面板-分位数'!$F:$F,'面板-景气指数'!$J63)</f>
        <v>0.76509090909090915</v>
      </c>
      <c r="AB63" s="288">
        <f t="array" ref="AB63">SUMPRODUCT(('面板-分位数'!$F$3:$F$178='面板-景气指数'!$J63)*('面板-分位数'!$E$3:$E$178)*('面板-分位数'!V$3:V$178))/SUMIFS('面板-分位数'!$E:$E,'面板-分位数'!$F:$F,'面板-景气指数'!$J63)</f>
        <v>0.82318181818181835</v>
      </c>
      <c r="AC63" s="288">
        <f t="array" ref="AC63">SUMPRODUCT(('面板-分位数'!$F$3:$F$178='面板-景气指数'!$J63)*('面板-分位数'!$E$3:$E$178)*('面板-分位数'!W$3:W$178))/SUMIFS('面板-分位数'!$E:$E,'面板-分位数'!$F:$F,'面板-景气指数'!$J63)</f>
        <v>0.86663636363636387</v>
      </c>
      <c r="AD63" s="288">
        <f t="array" ref="AD63">SUMPRODUCT(('面板-分位数'!$F$3:$F$178='面板-景气指数'!$J63)*('面板-分位数'!$E$3:$E$178)*('面板-分位数'!X$3:X$178))/SUMIFS('面板-分位数'!$E:$E,'面板-分位数'!$F:$F,'面板-景气指数'!$J63)</f>
        <v>0.83763636363636385</v>
      </c>
      <c r="AE63" s="288">
        <f t="array" ref="AE63">SUMPRODUCT(('面板-分位数'!$F$3:$F$178='面板-景气指数'!$J63)*('面板-分位数'!$E$3:$E$178)*('面板-分位数'!Y$3:Y$178))/SUMIFS('面板-分位数'!$E:$E,'面板-分位数'!$F:$F,'面板-景气指数'!$J63)</f>
        <v>0.80081818181818187</v>
      </c>
      <c r="AF63" s="288">
        <f t="array" ref="AF63">SUMPRODUCT(('面板-分位数'!$F$3:$F$178='面板-景气指数'!$J63)*('面板-分位数'!$E$3:$E$178)*('面板-分位数'!Z$3:Z$178))/SUMIFS('面板-分位数'!$E:$E,'面板-分位数'!$F:$F,'面板-景气指数'!$J63)</f>
        <v>0.77554545454545476</v>
      </c>
      <c r="AG63" s="288">
        <f t="array" ref="AG63">SUMPRODUCT(('面板-分位数'!$F$3:$F$178='面板-景气指数'!$J63)*('面板-分位数'!$E$3:$E$178)*('面板-分位数'!AA$3:AA$178))/SUMIFS('面板-分位数'!$E:$E,'面板-分位数'!$F:$F,'面板-景气指数'!$J63)</f>
        <v>0.817818181818182</v>
      </c>
      <c r="AH63" s="288">
        <f t="array" ref="AH63">SUMPRODUCT(('面板-分位数'!$F$3:$F$178='面板-景气指数'!$J63)*('面板-分位数'!$E$3:$E$178)*('面板-分位数'!AB$3:AB$178))/SUMIFS('面板-分位数'!$E:$E,'面板-分位数'!$F:$F,'面板-景气指数'!$J63)</f>
        <v>0.79418181818181843</v>
      </c>
      <c r="AI63" s="288">
        <f t="array" ref="AI63">SUMPRODUCT(('面板-分位数'!$F$3:$F$178='面板-景气指数'!$J63)*('面板-分位数'!$E$3:$E$178)*('面板-分位数'!AC$3:AC$178))/SUMIFS('面板-分位数'!$E:$E,'面板-分位数'!$F:$F,'面板-景气指数'!$J63)</f>
        <v>0.73081818181818192</v>
      </c>
      <c r="AJ63" s="288">
        <f t="array" ref="AJ63">SUMPRODUCT(('面板-分位数'!$F$3:$F$178='面板-景气指数'!$J63)*('面板-分位数'!$E$3:$E$178)*('面板-分位数'!AD$3:AD$178))/SUMIFS('面板-分位数'!$E:$E,'面板-分位数'!$F:$F,'面板-景气指数'!$J63)</f>
        <v>0.67681818181818187</v>
      </c>
      <c r="AK63" s="288">
        <f t="array" ref="AK63">SUMPRODUCT(('面板-分位数'!$F$3:$F$178='面板-景气指数'!$J63)*('面板-分位数'!$E$3:$E$178)*('面板-分位数'!AE$3:AE$178))/SUMIFS('面板-分位数'!$E:$E,'面板-分位数'!$F:$F,'面板-景气指数'!$J63)</f>
        <v>0.64372727272727281</v>
      </c>
      <c r="AL63" s="288">
        <f t="array" ref="AL63">SUMPRODUCT(('面板-分位数'!$F$3:$F$178='面板-景气指数'!$J63)*('面板-分位数'!$E$3:$E$178)*('面板-分位数'!AF$3:AF$178))/SUMIFS('面板-分位数'!$E:$E,'面板-分位数'!$F:$F,'面板-景气指数'!$J63)</f>
        <v>0.58327272727272739</v>
      </c>
      <c r="AM63" s="288">
        <f t="array" ref="AM63">SUMPRODUCT(('面板-分位数'!$F$3:$F$178='面板-景气指数'!$J63)*('面板-分位数'!$E$3:$E$178)*('面板-分位数'!AG$3:AG$178))/SUMIFS('面板-分位数'!$E:$E,'面板-分位数'!$F:$F,'面板-景气指数'!$J63)</f>
        <v>0.50145454545454549</v>
      </c>
      <c r="AN63" s="288">
        <f t="array" ref="AN63">SUMPRODUCT(('面板-分位数'!$F$3:$F$178='面板-景气指数'!$J63)*('面板-分位数'!$E$3:$E$178)*('面板-分位数'!AH$3:AH$178))/SUMIFS('面板-分位数'!$E:$E,'面板-分位数'!$F:$F,'面板-景气指数'!$J63)</f>
        <v>0.54372727272727284</v>
      </c>
      <c r="AO63" s="288">
        <f t="array" ref="AO63">SUMPRODUCT(('面板-分位数'!$F$3:$F$178='面板-景气指数'!$J63)*('面板-分位数'!$E$3:$E$178)*('面板-分位数'!AI$3:AI$178))/SUMIFS('面板-分位数'!$E:$E,'面板-分位数'!$F:$F,'面板-景气指数'!$J63)</f>
        <v>0.55290909090909102</v>
      </c>
      <c r="AP63" s="288">
        <f t="array" ref="AP63">SUMPRODUCT(('面板-分位数'!$F$3:$F$178='面板-景气指数'!$J63)*('面板-分位数'!$E$3:$E$178)*('面板-分位数'!AJ$3:AJ$178))/SUMIFS('面板-分位数'!$E:$E,'面板-分位数'!$F:$F,'面板-景气指数'!$J63)</f>
        <v>0.57654545454545469</v>
      </c>
      <c r="AQ63" s="288">
        <f t="array" ref="AQ63">SUMPRODUCT(('面板-分位数'!$F$3:$F$178='面板-景气指数'!$J63)*('面板-分位数'!$E$3:$E$178)*('面板-分位数'!AK$3:AK$178))/SUMIFS('面板-分位数'!$E:$E,'面板-分位数'!$F:$F,'面板-景气指数'!$J63)</f>
        <v>0.66100000000000014</v>
      </c>
      <c r="AR63" s="288">
        <f t="array" ref="AR63">SUMPRODUCT(('面板-分位数'!$F$3:$F$178='面板-景气指数'!$J63)*('面板-分位数'!$E$3:$E$178)*('面板-分位数'!AL$3:AL$178))/SUMIFS('面板-分位数'!$E:$E,'面板-分位数'!$F:$F,'面板-景气指数'!$J63)</f>
        <v>0.69390909090909103</v>
      </c>
      <c r="AS63" s="288">
        <f t="array" ref="AS63">SUMPRODUCT(('面板-分位数'!$F$3:$F$178='面板-景气指数'!$J63)*('面板-分位数'!$E$3:$E$178)*('面板-分位数'!AM$3:AM$178))/SUMIFS('面板-分位数'!$E:$E,'面板-分位数'!$F:$F,'面板-景气指数'!$J63)</f>
        <v>0.55554545454545456</v>
      </c>
      <c r="AT63" s="288">
        <f t="array" ref="AT63">SUMPRODUCT(('面板-分位数'!$F$3:$F$178='面板-景气指数'!$J63)*('面板-分位数'!$E$3:$E$178)*('面板-分位数'!AN$3:AN$178))/SUMIFS('面板-分位数'!$E:$E,'面板-分位数'!$F:$F,'面板-景气指数'!$J63)</f>
        <v>0.48709090909090919</v>
      </c>
      <c r="AU63" s="288">
        <f t="array" ref="AU63">SUMPRODUCT(('面板-分位数'!$F$3:$F$178='面板-景气指数'!$J63)*('面板-分位数'!$E$3:$E$178)*('面板-分位数'!AO$3:AO$178))/SUMIFS('面板-分位数'!$E:$E,'面板-分位数'!$F:$F,'面板-景气指数'!$J63)</f>
        <v>0.48836363636363644</v>
      </c>
      <c r="AV63" s="288">
        <f t="array" ref="AV63">SUMPRODUCT(('面板-分位数'!$F$3:$F$178='面板-景气指数'!$J63)*('面板-分位数'!$E$3:$E$178)*('面板-分位数'!AP$3:AP$178))/SUMIFS('面板-分位数'!$E:$E,'面板-分位数'!$F:$F,'面板-景气指数'!$J63)</f>
        <v>0.42245454545454542</v>
      </c>
      <c r="AW63" s="288">
        <f t="array" ref="AW63">SUMPRODUCT(('面板-分位数'!$F$3:$F$178='面板-景气指数'!$J63)*('面板-分位数'!$E$3:$E$178)*('面板-分位数'!AQ$3:AQ$178))/SUMIFS('面板-分位数'!$E:$E,'面板-分位数'!$F:$F,'面板-景气指数'!$J63)</f>
        <v>0.37881818181818183</v>
      </c>
      <c r="AX63" s="288">
        <f t="array" ref="AX63">SUMPRODUCT(('面板-分位数'!$F$3:$F$178='面板-景气指数'!$J63)*('面板-分位数'!$E$3:$E$178)*('面板-分位数'!AR$3:AR$178))/SUMIFS('面板-分位数'!$E:$E,'面板-分位数'!$F:$F,'面板-景气指数'!$J63)</f>
        <v>0.29718181818181832</v>
      </c>
      <c r="AY63" s="288">
        <f t="array" ref="AY63">SUMPRODUCT(('面板-分位数'!$F$3:$F$178='面板-景气指数'!$J63)*('面板-分位数'!$E$3:$E$178)*('面板-分位数'!AS$3:AS$178))/SUMIFS('面板-分位数'!$E:$E,'面板-分位数'!$F:$F,'面板-景气指数'!$J63)</f>
        <v>0.27590909090909094</v>
      </c>
      <c r="AZ63" s="288">
        <f t="array" ref="AZ63">SUMPRODUCT(('面板-分位数'!$F$3:$F$178='面板-景气指数'!$J63)*('面板-分位数'!$E$3:$E$178)*('面板-分位数'!AT$3:AT$178))/SUMIFS('面板-分位数'!$E:$E,'面板-分位数'!$F:$F,'面板-景气指数'!$J63)</f>
        <v>0.23654545454545461</v>
      </c>
      <c r="BA63" s="288">
        <f t="array" ref="BA63">SUMPRODUCT(('面板-分位数'!$F$3:$F$178='面板-景气指数'!$J63)*('面板-分位数'!$E$3:$E$178)*('面板-分位数'!AU$3:AU$178))/SUMIFS('面板-分位数'!$E:$E,'面板-分位数'!$F:$F,'面板-景气指数'!$J63)</f>
        <v>0.21663636363636368</v>
      </c>
      <c r="BB63" s="288">
        <f t="array" ref="BB63">SUMPRODUCT(('面板-分位数'!$F$3:$F$178='面板-景气指数'!$J63)*('面板-分位数'!$E$3:$E$178)*('面板-分位数'!AV$3:AV$178))/SUMIFS('面板-分位数'!$E:$E,'面板-分位数'!$F:$F,'面板-景气指数'!$J63)</f>
        <v>0.28009090909090911</v>
      </c>
      <c r="BC63" s="288">
        <f t="array" ref="BC63">SUMPRODUCT(('面板-分位数'!$F$3:$F$178='面板-景气指数'!$J63)*('面板-分位数'!$E$3:$E$178)*('面板-分位数'!AW$3:AW$178))/SUMIFS('面板-分位数'!$E:$E,'面板-分位数'!$F:$F,'面板-景气指数'!$J63)</f>
        <v>0.30000000000000004</v>
      </c>
      <c r="BD63" s="288">
        <f t="array" ref="BD63">SUMPRODUCT(('面板-分位数'!$F$3:$F$178='面板-景气指数'!$J63)*('面板-分位数'!$E$3:$E$178)*('面板-分位数'!AX$3:AX$178))/SUMIFS('面板-分位数'!$E:$E,'面板-分位数'!$F:$F,'面板-景气指数'!$J63)</f>
        <v>0.27218181818181819</v>
      </c>
      <c r="BE63" s="288">
        <f t="array" ref="BE63">SUMPRODUCT(('面板-分位数'!$F$3:$F$178='面板-景气指数'!$J63)*('面板-分位数'!$E$3:$E$178)*('面板-分位数'!AY$3:AY$178))/SUMIFS('面板-分位数'!$E:$E,'面板-分位数'!$F:$F,'面板-景气指数'!$J63)</f>
        <v>0.27200000000000008</v>
      </c>
      <c r="BF63" s="288">
        <f t="array" ref="BF63">SUMPRODUCT(('面板-分位数'!$F$3:$F$178='面板-景气指数'!$J63)*('面板-分位数'!$E$3:$E$178)*('面板-分位数'!AZ$3:AZ$178))/SUMIFS('面板-分位数'!$E:$E,'面板-分位数'!$F:$F,'面板-景气指数'!$J63)</f>
        <v>0.30654545454545462</v>
      </c>
      <c r="BG63" s="288">
        <f t="array" ref="BG63">SUMPRODUCT(('面板-分位数'!$F$3:$F$178='面板-景气指数'!$J63)*('面板-分位数'!$E$3:$E$178)*('面板-分位数'!BA$3:BA$178))/SUMIFS('面板-分位数'!$E:$E,'面板-分位数'!$F:$F,'面板-景气指数'!$J63)</f>
        <v>0.31954545454545458</v>
      </c>
      <c r="BH63" s="288">
        <f t="array" ref="BH63">SUMPRODUCT(('面板-分位数'!$F$3:$F$178='面板-景气指数'!$J63)*('面板-分位数'!$E$3:$E$178)*('面板-分位数'!BB$3:BB$178))/SUMIFS('面板-分位数'!$E:$E,'面板-分位数'!$F:$F,'面板-景气指数'!$J63)</f>
        <v>0.34472727272727277</v>
      </c>
      <c r="BI63" s="288">
        <f t="array" ref="BI63">SUMPRODUCT(('面板-分位数'!$F$3:$F$178='面板-景气指数'!$J63)*('面板-分位数'!$E$3:$E$178)*('面板-分位数'!BC$3:BC$178))/SUMIFS('面板-分位数'!$E:$E,'面板-分位数'!$F:$F,'面板-景气指数'!$J63)</f>
        <v>0.41981818181818187</v>
      </c>
      <c r="BJ63" s="288">
        <f t="array" ref="BJ63">SUMPRODUCT(('面板-分位数'!$F$3:$F$178='面板-景气指数'!$J63)*('面板-分位数'!$E$3:$E$178)*('面板-分位数'!BD$3:BD$178))/SUMIFS('面板-分位数'!$E:$E,'面板-分位数'!$F:$F,'面板-景气指数'!$J63)</f>
        <v>0.48300000000000015</v>
      </c>
      <c r="BK63" s="288">
        <f t="array" ref="BK63">SUMPRODUCT(('面板-分位数'!$F$3:$F$178='面板-景气指数'!$J63)*('面板-分位数'!$E$3:$E$178)*('面板-分位数'!BE$3:BE$178))/SUMIFS('面板-分位数'!$E:$E,'面板-分位数'!$F:$F,'面板-景气指数'!$J63)</f>
        <v>0.56209090909090931</v>
      </c>
      <c r="BL63" s="288">
        <f t="array" ref="BL63">SUMPRODUCT(('面板-分位数'!$F$3:$F$178='面板-景气指数'!$J63)*('面板-分位数'!$E$3:$E$178)*('面板-分位数'!BF$3:BF$178))/SUMIFS('面板-分位数'!$E:$E,'面板-分位数'!$F:$F,'面板-景气指数'!$J63)</f>
        <v>0.50945454545454549</v>
      </c>
      <c r="BM63" s="288">
        <f t="array" ref="BM63">SUMPRODUCT(('面板-分位数'!$F$3:$F$178='面板-景气指数'!$J63)*('面板-分位数'!$E$3:$E$178)*('面板-分位数'!BG$3:BG$178))/SUMIFS('面板-分位数'!$E:$E,'面板-分位数'!$F:$F,'面板-景气指数'!$J63)</f>
        <v>0.51454545454545464</v>
      </c>
      <c r="BN63" s="288">
        <f t="array" ref="BN63">SUMPRODUCT(('面板-分位数'!$F$3:$F$178='面板-景气指数'!$J63)*('面板-分位数'!$E$3:$E$178)*('面板-分位数'!BH$3:BH$178))/SUMIFS('面板-分位数'!$E:$E,'面板-分位数'!$F:$F,'面板-景气指数'!$J63)</f>
        <v>0.59754545454545471</v>
      </c>
      <c r="BO63" s="288">
        <f t="array" ref="BO63">SUMPRODUCT(('面板-分位数'!$F$3:$F$178='面板-景气指数'!$J63)*('面板-分位数'!$E$3:$E$178)*('面板-分位数'!BI$3:BI$178))/SUMIFS('面板-分位数'!$E:$E,'面板-分位数'!$F:$F,'面板-景气指数'!$J63)</f>
        <v>0.49490909090909097</v>
      </c>
      <c r="BP63" s="288">
        <f t="array" ref="BP63">SUMPRODUCT(('面板-分位数'!$F$3:$F$178='面板-景气指数'!$J63)*('面板-分位数'!$E$3:$E$178)*('面板-分位数'!BJ$3:BJ$178))/SUMIFS('面板-分位数'!$E:$E,'面板-分位数'!$F:$F,'面板-景气指数'!$J63)</f>
        <v>0.34463636363636369</v>
      </c>
      <c r="BQ63" s="288">
        <f t="array" ref="BQ63">SUMPRODUCT(('面板-分位数'!$F$3:$F$178='面板-景气指数'!$J63)*('面板-分位数'!$E$3:$E$178)*('面板-分位数'!BK$3:BK$178))/SUMIFS('面板-分位数'!$E:$E,'面板-分位数'!$F:$F,'面板-景气指数'!$J63)</f>
        <v>0.411909090909091</v>
      </c>
      <c r="BR63" s="288">
        <f t="array" ref="BR63">SUMPRODUCT(('面板-分位数'!$F$3:$F$178='面板-景气指数'!$J63)*('面板-分位数'!$E$3:$E$178)*('面板-分位数'!BL$3:BL$178))/SUMIFS('面板-分位数'!$E:$E,'面板-分位数'!$F:$F,'面板-景气指数'!$J63)</f>
        <v>0.48036363636363649</v>
      </c>
      <c r="BS63" s="288">
        <f t="array" ref="BS63">SUMPRODUCT(('面板-分位数'!$F$3:$F$178='面板-景气指数'!$J63)*('面板-分位数'!$E$3:$E$178)*('面板-分位数'!BM$3:BM$178))/SUMIFS('面板-分位数'!$E:$E,'面板-分位数'!$F:$F,'面板-景气指数'!$J63)</f>
        <v>0.40536363636363643</v>
      </c>
      <c r="BT63" s="288">
        <f t="array" ref="BT63">SUMPRODUCT(('面板-分位数'!$F$3:$F$178='面板-景气指数'!$J63)*('面板-分位数'!$E$3:$E$178)*('面板-分位数'!BN$3:BN$178))/SUMIFS('面板-分位数'!$E:$E,'面板-分位数'!$F:$F,'面板-景气指数'!$J63)</f>
        <v>0.43945454545454549</v>
      </c>
      <c r="BU63" s="288">
        <f t="array" ref="BU63">SUMPRODUCT(('面板-分位数'!$F$3:$F$178='面板-景气指数'!$J63)*('面板-分位数'!$E$3:$E$178)*('面板-分位数'!BO$3:BO$178))/SUMIFS('面板-分位数'!$E:$E,'面板-分位数'!$F:$F,'面板-景气指数'!$J63)</f>
        <v>0.45400000000000018</v>
      </c>
      <c r="BV63" s="288">
        <f t="array" ref="BV63">SUMPRODUCT(('面板-分位数'!$F$3:$F$178='面板-景气指数'!$J63)*('面板-分位数'!$E$3:$E$178)*('面板-分位数'!BP$3:BP$178))/SUMIFS('面板-分位数'!$E:$E,'面板-分位数'!$F:$F,'面板-景气指数'!$J63)</f>
        <v>0.47500000000000009</v>
      </c>
      <c r="BW63" s="288">
        <f t="array" ref="BW63">SUMPRODUCT(('面板-分位数'!$F$3:$F$178='面板-景气指数'!$J63)*('面板-分位数'!$E$3:$E$178)*('面板-分位数'!BQ$3:BQ$178))/SUMIFS('面板-分位数'!$E:$E,'面板-分位数'!$F:$F,'面板-景气指数'!$J63)</f>
        <v>0.44218181818181818</v>
      </c>
      <c r="BX63" s="288">
        <f t="array" ref="BX63">SUMPRODUCT(('面板-分位数'!$F$3:$F$178='面板-景气指数'!$J63)*('面板-分位数'!$E$3:$E$178)*('面板-分位数'!BR$3:BR$178))/SUMIFS('面板-分位数'!$E:$E,'面板-分位数'!$F:$F,'面板-景气指数'!$J63)</f>
        <v>0.43027272727272736</v>
      </c>
      <c r="BY63" s="288">
        <f t="array" ref="BY63">SUMPRODUCT(('面板-分位数'!$F$3:$F$178='面板-景气指数'!$J63)*('面板-分位数'!$E$3:$E$178)*('面板-分位数'!BS$3:BS$178))/SUMIFS('面板-分位数'!$E:$E,'面板-分位数'!$F:$F,'面板-景气指数'!$J63)</f>
        <v>0.42763636363636365</v>
      </c>
      <c r="BZ63" s="288">
        <f t="array" ref="BZ63">SUMPRODUCT(('面板-分位数'!$F$3:$F$178='面板-景气指数'!$J63)*('面板-分位数'!$E$3:$E$178)*('面板-分位数'!BT$3:BT$178))/SUMIFS('面板-分位数'!$E:$E,'面板-分位数'!$F:$F,'面板-景气指数'!$J63)</f>
        <v>0.36318181818181827</v>
      </c>
      <c r="CA63" s="288">
        <f t="array" ref="CA63">SUMPRODUCT(('面板-分位数'!$F$3:$F$178='面板-景气指数'!$J63)*('面板-分位数'!$E$3:$E$178)*('面板-分位数'!BU$3:BU$178))/SUMIFS('面板-分位数'!$E:$E,'面板-分位数'!$F:$F,'面板-景气指数'!$J63)</f>
        <v>0.39472727272727287</v>
      </c>
      <c r="CB63" s="288">
        <f t="array" ref="CB63">SUMPRODUCT(('面板-分位数'!$F$3:$F$178='面板-景气指数'!$J63)*('面板-分位数'!$E$3:$E$178)*('面板-分位数'!BV$3:BV$178))/SUMIFS('面板-分位数'!$E:$E,'面板-分位数'!$F:$F,'面板-景气指数'!$J63)</f>
        <v>0.57518181818181835</v>
      </c>
      <c r="CC63" s="288">
        <f t="array" ref="CC63">SUMPRODUCT(('面板-分位数'!$F$3:$F$178='面板-景气指数'!$J63)*('面板-分位数'!$E$3:$E$178)*('面板-分位数'!BW$3:BW$178))/SUMIFS('面板-分位数'!$E:$E,'面板-分位数'!$F:$F,'面板-景气指数'!$J63)</f>
        <v>0.51609090909090916</v>
      </c>
      <c r="CD63" s="288">
        <f t="array" ref="CD63">SUMPRODUCT(('面板-分位数'!$F$3:$F$178='面板-景气指数'!$J63)*('面板-分位数'!$E$3:$E$178)*('面板-分位数'!BX$3:BX$178))/SUMIFS('面板-分位数'!$E:$E,'面板-分位数'!$F:$F,'面板-景气指数'!$J63)</f>
        <v>0.46590909090909105</v>
      </c>
    </row>
    <row r="64" spans="10:82" x14ac:dyDescent="0.15">
      <c r="J64" s="293" t="s">
        <v>798</v>
      </c>
      <c r="K64" s="293"/>
      <c r="L64" s="287">
        <f t="shared" si="1"/>
        <v>-3.787179487179487</v>
      </c>
      <c r="M64" s="288">
        <f t="array" ref="M64">SUMPRODUCT(('面板-分位数'!$F$3:$F$178='面板-景气指数'!$J64)*('面板-分位数'!$E$3:$E$178)*('面板-分位数'!G$3:G$178))/SUMIFS('面板-分位数'!$E:$E,'面板-分位数'!$F:$F,'面板-景气指数'!$J64)</f>
        <v>0.33579487179487183</v>
      </c>
      <c r="N64" s="288">
        <f t="array" ref="N64">SUMPRODUCT(('面板-分位数'!$F$3:$F$178='面板-景气指数'!$J64)*('面板-分位数'!$E$3:$E$178)*('面板-分位数'!H$3:H$178))/SUMIFS('面板-分位数'!$E:$E,'面板-分位数'!$F:$F,'面板-景气指数'!$J64)</f>
        <v>0.37579487179487181</v>
      </c>
      <c r="O64" s="288">
        <f t="array" ref="O64">SUMPRODUCT(('面板-分位数'!$F$3:$F$178='面板-景气指数'!$J64)*('面板-分位数'!$E$3:$E$178)*('面板-分位数'!I$3:I$178))/SUMIFS('面板-分位数'!$E:$E,'面板-分位数'!$F:$F,'面板-景气指数'!$J64)</f>
        <v>0.3736666666666667</v>
      </c>
      <c r="P64" s="288">
        <f t="array" ref="P64">SUMPRODUCT(('面板-分位数'!$F$3:$F$178='面板-景气指数'!$J64)*('面板-分位数'!$E$3:$E$178)*('面板-分位数'!J$3:J$178))/SUMIFS('面板-分位数'!$E:$E,'面板-分位数'!$F:$F,'面板-景气指数'!$J64)</f>
        <v>0.46628205128205141</v>
      </c>
      <c r="Q64" s="288">
        <f t="array" ref="Q64">SUMPRODUCT(('面板-分位数'!$F$3:$F$178='面板-景气指数'!$J64)*('面板-分位数'!$E$3:$E$178)*('面板-分位数'!K$3:K$178))/SUMIFS('面板-分位数'!$E:$E,'面板-分位数'!$F:$F,'面板-景气指数'!$J64)</f>
        <v>0.50710256410256416</v>
      </c>
      <c r="R64" s="288">
        <f t="array" ref="R64">SUMPRODUCT(('面板-分位数'!$F$3:$F$178='面板-景气指数'!$J64)*('面板-分位数'!$E$3:$E$178)*('面板-分位数'!L$3:L$178))/SUMIFS('面板-分位数'!$E:$E,'面板-分位数'!$F:$F,'面板-景气指数'!$J64)</f>
        <v>0.67010256410256419</v>
      </c>
      <c r="S64" s="288">
        <f t="array" ref="S64">SUMPRODUCT(('面板-分位数'!$F$3:$F$178='面板-景气指数'!$J64)*('面板-分位数'!$E$3:$E$178)*('面板-分位数'!M$3:M$178))/SUMIFS('面板-分位数'!$E:$E,'面板-分位数'!$F:$F,'面板-景气指数'!$J64)</f>
        <v>0.6454871794871796</v>
      </c>
      <c r="T64" s="288">
        <f t="array" ref="T64">SUMPRODUCT(('面板-分位数'!$F$3:$F$178='面板-景气指数'!$J64)*('面板-分位数'!$E$3:$E$178)*('面板-分位数'!N$3:N$178))/SUMIFS('面板-分位数'!$E:$E,'面板-分位数'!$F:$F,'面板-景气指数'!$J64)</f>
        <v>0.71256410256410263</v>
      </c>
      <c r="U64" s="288">
        <f t="array" ref="U64">SUMPRODUCT(('面板-分位数'!$F$3:$F$178='面板-景气指数'!$J64)*('面板-分位数'!$E$3:$E$178)*('面板-分位数'!O$3:O$178))/SUMIFS('面板-分位数'!$E:$E,'面板-分位数'!$F:$F,'面板-景气指数'!$J64)</f>
        <v>0.67658974358974378</v>
      </c>
      <c r="V64" s="288">
        <f t="array" ref="V64">SUMPRODUCT(('面板-分位数'!$F$3:$F$178='面板-景气指数'!$J64)*('面板-分位数'!$E$3:$E$178)*('面板-分位数'!P$3:P$178))/SUMIFS('面板-分位数'!$E:$E,'面板-分位数'!$F:$F,'面板-景气指数'!$J64)</f>
        <v>0.68838461538461548</v>
      </c>
      <c r="W64" s="288">
        <f t="array" ref="W64">SUMPRODUCT(('面板-分位数'!$F$3:$F$178='面板-景气指数'!$J64)*('面板-分位数'!$E$3:$E$178)*('面板-分位数'!Q$3:Q$178))/SUMIFS('面板-分位数'!$E:$E,'面板-分位数'!$F:$F,'面板-景气指数'!$J64)</f>
        <v>0.66633333333333344</v>
      </c>
      <c r="X64" s="288">
        <f t="array" ref="X64">SUMPRODUCT(('面板-分位数'!$F$3:$F$178='面板-景气指数'!$J64)*('面板-分位数'!$E$3:$E$178)*('面板-分位数'!R$3:R$178))/SUMIFS('面板-分位数'!$E:$E,'面板-分位数'!$F:$F,'面板-景气指数'!$J64)</f>
        <v>0.64751282051282066</v>
      </c>
      <c r="Y64" s="288">
        <f t="array" ref="Y64">SUMPRODUCT(('面板-分位数'!$F$3:$F$178='面板-景气指数'!$J64)*('面板-分位数'!$E$3:$E$178)*('面板-分位数'!S$3:S$178))/SUMIFS('面板-分位数'!$E:$E,'面板-分位数'!$F:$F,'面板-景气指数'!$J64)</f>
        <v>0.6518205128205129</v>
      </c>
      <c r="Z64" s="288">
        <f t="array" ref="Z64">SUMPRODUCT(('面板-分位数'!$F$3:$F$178='面板-景气指数'!$J64)*('面板-分位数'!$E$3:$E$178)*('面板-分位数'!T$3:T$178))/SUMIFS('面板-分位数'!$E:$E,'面板-分位数'!$F:$F,'面板-景气指数'!$J64)</f>
        <v>0.65089743589743598</v>
      </c>
      <c r="AA64" s="288">
        <f t="array" ref="AA64">SUMPRODUCT(('面板-分位数'!$F$3:$F$178='面板-景气指数'!$J64)*('面板-分位数'!$E$3:$E$178)*('面板-分位数'!U$3:U$178))/SUMIFS('面板-分位数'!$E:$E,'面板-分位数'!$F:$F,'面板-景气指数'!$J64)</f>
        <v>0.4525128205128206</v>
      </c>
      <c r="AB64" s="288">
        <f t="array" ref="AB64">SUMPRODUCT(('面板-分位数'!$F$3:$F$178='面板-景气指数'!$J64)*('面板-分位数'!$E$3:$E$178)*('面板-分位数'!V$3:V$178))/SUMIFS('面板-分位数'!$E:$E,'面板-分位数'!$F:$F,'面板-景气指数'!$J64)</f>
        <v>0.3966153846153847</v>
      </c>
      <c r="AC64" s="288">
        <f t="array" ref="AC64">SUMPRODUCT(('面板-分位数'!$F$3:$F$178='面板-景气指数'!$J64)*('面板-分位数'!$E$3:$E$178)*('面板-分位数'!W$3:W$178))/SUMIFS('面板-分位数'!$E:$E,'面板-分位数'!$F:$F,'面板-景气指数'!$J64)</f>
        <v>0.38092307692307698</v>
      </c>
      <c r="AD64" s="288">
        <f t="array" ref="AD64">SUMPRODUCT(('面板-分位数'!$F$3:$F$178='面板-景气指数'!$J64)*('面板-分位数'!$E$3:$E$178)*('面板-分位数'!X$3:X$178))/SUMIFS('面板-分位数'!$E:$E,'面板-分位数'!$F:$F,'面板-景气指数'!$J64)</f>
        <v>0.267948717948718</v>
      </c>
      <c r="AE64" s="288">
        <f t="array" ref="AE64">SUMPRODUCT(('面板-分位数'!$F$3:$F$178='面板-景气指数'!$J64)*('面板-分位数'!$E$3:$E$178)*('面板-分位数'!Y$3:Y$178))/SUMIFS('面板-分位数'!$E:$E,'面板-分位数'!$F:$F,'面板-景气指数'!$J64)</f>
        <v>0.30692307692307697</v>
      </c>
      <c r="AF64" s="288">
        <f t="array" ref="AF64">SUMPRODUCT(('面板-分位数'!$F$3:$F$178='面板-景气指数'!$J64)*('面板-分位数'!$E$3:$E$178)*('面板-分位数'!Z$3:Z$178))/SUMIFS('面板-分位数'!$E:$E,'面板-分位数'!$F:$F,'面板-景气指数'!$J64)</f>
        <v>0.3768717948717949</v>
      </c>
      <c r="AG64" s="288">
        <f t="array" ref="AG64">SUMPRODUCT(('面板-分位数'!$F$3:$F$178='面板-景气指数'!$J64)*('面板-分位数'!$E$3:$E$178)*('面板-分位数'!AA$3:AA$178))/SUMIFS('面板-分位数'!$E:$E,'面板-分位数'!$F:$F,'面板-景气指数'!$J64)</f>
        <v>0.42792307692307691</v>
      </c>
      <c r="AH64" s="288">
        <f t="array" ref="AH64">SUMPRODUCT(('面板-分位数'!$F$3:$F$178='面板-景气指数'!$J64)*('面板-分位数'!$E$3:$E$178)*('面板-分位数'!AB$3:AB$178))/SUMIFS('面板-分位数'!$E:$E,'面板-分位数'!$F:$F,'面板-景气指数'!$J64)</f>
        <v>0.3466923076923078</v>
      </c>
      <c r="AI64" s="288">
        <f t="array" ref="AI64">SUMPRODUCT(('面板-分位数'!$F$3:$F$178='面板-景气指数'!$J64)*('面板-分位数'!$E$3:$E$178)*('面板-分位数'!AC$3:AC$178))/SUMIFS('面板-分位数'!$E:$E,'面板-分位数'!$F:$F,'面板-景气指数'!$J64)</f>
        <v>0.25623076923076926</v>
      </c>
      <c r="AJ64" s="288">
        <f t="array" ref="AJ64">SUMPRODUCT(('面板-分位数'!$F$3:$F$178='面板-景气指数'!$J64)*('面板-分位数'!$E$3:$E$178)*('面板-分位数'!AD$3:AD$178))/SUMIFS('面板-分位数'!$E:$E,'面板-分位数'!$F:$F,'面板-景气指数'!$J64)</f>
        <v>0.26520512820512826</v>
      </c>
      <c r="AK64" s="288">
        <f t="array" ref="AK64">SUMPRODUCT(('面板-分位数'!$F$3:$F$178='面板-景气指数'!$J64)*('面板-分位数'!$E$3:$E$178)*('面板-分位数'!AE$3:AE$178))/SUMIFS('面板-分位数'!$E:$E,'面板-分位数'!$F:$F,'面板-景气指数'!$J64)</f>
        <v>0.30643589743589744</v>
      </c>
      <c r="AL64" s="288">
        <f t="array" ref="AL64">SUMPRODUCT(('面板-分位数'!$F$3:$F$178='面板-景气指数'!$J64)*('面板-分位数'!$E$3:$E$178)*('面板-分位数'!AF$3:AF$178))/SUMIFS('面板-分位数'!$E:$E,'面板-分位数'!$F:$F,'面板-景气指数'!$J64)</f>
        <v>0.30838461538461542</v>
      </c>
      <c r="AM64" s="288">
        <f t="array" ref="AM64">SUMPRODUCT(('面板-分位数'!$F$3:$F$178='面板-景气指数'!$J64)*('面板-分位数'!$E$3:$E$178)*('面板-分位数'!AG$3:AG$178))/SUMIFS('面板-分位数'!$E:$E,'面板-分位数'!$F:$F,'面板-景气指数'!$J64)</f>
        <v>0.61430769230769233</v>
      </c>
      <c r="AN64" s="288">
        <f t="array" ref="AN64">SUMPRODUCT(('面板-分位数'!$F$3:$F$178='面板-景气指数'!$J64)*('面板-分位数'!$E$3:$E$178)*('面板-分位数'!AH$3:AH$178))/SUMIFS('面板-分位数'!$E:$E,'面板-分位数'!$F:$F,'面板-景气指数'!$J64)</f>
        <v>0.66815384615384621</v>
      </c>
      <c r="AO64" s="288">
        <f t="array" ref="AO64">SUMPRODUCT(('面板-分位数'!$F$3:$F$178='面板-景气指数'!$J64)*('面板-分位数'!$E$3:$E$178)*('面板-分位数'!AI$3:AI$178))/SUMIFS('面板-分位数'!$E:$E,'面板-分位数'!$F:$F,'面板-景气指数'!$J64)</f>
        <v>0.65348717948717949</v>
      </c>
      <c r="AP64" s="288">
        <f t="array" ref="AP64">SUMPRODUCT(('面板-分位数'!$F$3:$F$178='面板-景气指数'!$J64)*('面板-分位数'!$E$3:$E$178)*('面板-分位数'!AJ$3:AJ$178))/SUMIFS('面板-分位数'!$E:$E,'面板-分位数'!$F:$F,'面板-景气指数'!$J64)</f>
        <v>0.64541025641025651</v>
      </c>
      <c r="AQ64" s="288">
        <f t="array" ref="AQ64">SUMPRODUCT(('面板-分位数'!$F$3:$F$178='面板-景气指数'!$J64)*('面板-分位数'!$E$3:$E$178)*('面板-分位数'!AK$3:AK$178))/SUMIFS('面板-分位数'!$E:$E,'面板-分位数'!$F:$F,'面板-景气指数'!$J64)</f>
        <v>0.63023076923076937</v>
      </c>
      <c r="AR64" s="288">
        <f t="array" ref="AR64">SUMPRODUCT(('面板-分位数'!$F$3:$F$178='面板-景气指数'!$J64)*('面板-分位数'!$E$3:$E$178)*('面板-分位数'!AL$3:AL$178))/SUMIFS('面板-分位数'!$E:$E,'面板-分位数'!$F:$F,'面板-景气指数'!$J64)</f>
        <v>0.56766666666666676</v>
      </c>
      <c r="AS64" s="288">
        <f t="array" ref="AS64">SUMPRODUCT(('面板-分位数'!$F$3:$F$178='面板-景气指数'!$J64)*('面板-分位数'!$E$3:$E$178)*('面板-分位数'!AM$3:AM$178))/SUMIFS('面板-分位数'!$E:$E,'面板-分位数'!$F:$F,'面板-景气指数'!$J64)</f>
        <v>0.32012820512820517</v>
      </c>
      <c r="AT64" s="288">
        <f t="array" ref="AT64">SUMPRODUCT(('面板-分位数'!$F$3:$F$178='面板-景气指数'!$J64)*('面板-分位数'!$E$3:$E$178)*('面板-分位数'!AN$3:AN$178))/SUMIFS('面板-分位数'!$E:$E,'面板-分位数'!$F:$F,'面板-景气指数'!$J64)</f>
        <v>0.36915384615384617</v>
      </c>
      <c r="AU64" s="288">
        <f t="array" ref="AU64">SUMPRODUCT(('面板-分位数'!$F$3:$F$178='面板-景气指数'!$J64)*('面板-分位数'!$E$3:$E$178)*('面板-分位数'!AO$3:AO$178))/SUMIFS('面板-分位数'!$E:$E,'面板-分位数'!$F:$F,'面板-景气指数'!$J64)</f>
        <v>0.46382051282051295</v>
      </c>
      <c r="AV64" s="288">
        <f t="array" ref="AV64">SUMPRODUCT(('面板-分位数'!$F$3:$F$178='面板-景气指数'!$J64)*('面板-分位数'!$E$3:$E$178)*('面板-分位数'!AP$3:AP$178))/SUMIFS('面板-分位数'!$E:$E,'面板-分位数'!$F:$F,'面板-景气指数'!$J64)</f>
        <v>0.28884615384615386</v>
      </c>
      <c r="AW64" s="288">
        <f t="array" ref="AW64">SUMPRODUCT(('面板-分位数'!$F$3:$F$178='面板-景气指数'!$J64)*('面板-分位数'!$E$3:$E$178)*('面板-分位数'!AQ$3:AQ$178))/SUMIFS('面板-分位数'!$E:$E,'面板-分位数'!$F:$F,'面板-景气指数'!$J64)</f>
        <v>0.27920512820512827</v>
      </c>
      <c r="AX64" s="288">
        <f t="array" ref="AX64">SUMPRODUCT(('面板-分位数'!$F$3:$F$178='面板-景气指数'!$J64)*('面板-分位数'!$E$3:$E$178)*('面板-分位数'!AR$3:AR$178))/SUMIFS('面板-分位数'!$E:$E,'面板-分位数'!$F:$F,'面板-景气指数'!$J64)</f>
        <v>0.25182051282051282</v>
      </c>
      <c r="AY64" s="288">
        <f t="array" ref="AY64">SUMPRODUCT(('面板-分位数'!$F$3:$F$178='面板-景气指数'!$J64)*('面板-分位数'!$E$3:$E$178)*('面板-分位数'!AS$3:AS$178))/SUMIFS('面板-分位数'!$E:$E,'面板-分位数'!$F:$F,'面板-景气指数'!$J64)</f>
        <v>0.19189743589743594</v>
      </c>
      <c r="AZ64" s="288">
        <f t="array" ref="AZ64">SUMPRODUCT(('面板-分位数'!$F$3:$F$178='面板-景气指数'!$J64)*('面板-分位数'!$E$3:$E$178)*('面板-分位数'!AT$3:AT$178))/SUMIFS('面板-分位数'!$E:$E,'面板-分位数'!$F:$F,'面板-景气指数'!$J64)</f>
        <v>0.18369230769230774</v>
      </c>
      <c r="BA64" s="288">
        <f t="array" ref="BA64">SUMPRODUCT(('面板-分位数'!$F$3:$F$178='面板-景气指数'!$J64)*('面板-分位数'!$E$3:$E$178)*('面板-分位数'!AU$3:AU$178))/SUMIFS('面板-分位数'!$E:$E,'面板-分位数'!$F:$F,'面板-景气指数'!$J64)</f>
        <v>0.21230769230769236</v>
      </c>
      <c r="BB64" s="288">
        <f t="array" ref="BB64">SUMPRODUCT(('面板-分位数'!$F$3:$F$178='面板-景气指数'!$J64)*('面板-分位数'!$E$3:$E$178)*('面板-分位数'!AV$3:AV$178))/SUMIFS('面板-分位数'!$E:$E,'面板-分位数'!$F:$F,'面板-景气指数'!$J64)</f>
        <v>0.31338461538461543</v>
      </c>
      <c r="BC64" s="288">
        <f t="array" ref="BC64">SUMPRODUCT(('面板-分位数'!$F$3:$F$178='面板-景气指数'!$J64)*('面板-分位数'!$E$3:$E$178)*('面板-分位数'!AW$3:AW$178))/SUMIFS('面板-分位数'!$E:$E,'面板-分位数'!$F:$F,'面板-景气指数'!$J64)</f>
        <v>0.34097435897435907</v>
      </c>
      <c r="BD64" s="288">
        <f t="array" ref="BD64">SUMPRODUCT(('面板-分位数'!$F$3:$F$178='面板-景气指数'!$J64)*('面板-分位数'!$E$3:$E$178)*('面板-分位数'!AX$3:AX$178))/SUMIFS('面板-分位数'!$E:$E,'面板-分位数'!$F:$F,'面板-景气指数'!$J64)</f>
        <v>0.3645641025641026</v>
      </c>
      <c r="BE64" s="288">
        <f t="array" ref="BE64">SUMPRODUCT(('面板-分位数'!$F$3:$F$178='面板-景气指数'!$J64)*('面板-分位数'!$E$3:$E$178)*('面板-分位数'!AY$3:AY$178))/SUMIFS('面板-分位数'!$E:$E,'面板-分位数'!$F:$F,'面板-景气指数'!$J64)</f>
        <v>0.52076923076923076</v>
      </c>
      <c r="BF64" s="288">
        <f t="array" ref="BF64">SUMPRODUCT(('面板-分位数'!$F$3:$F$178='面板-景气指数'!$J64)*('面板-分位数'!$E$3:$E$178)*('面板-分位数'!AZ$3:AZ$178))/SUMIFS('面板-分位数'!$E:$E,'面板-分位数'!$F:$F,'面板-景气指数'!$J64)</f>
        <v>0.47102564102564115</v>
      </c>
      <c r="BG64" s="288">
        <f t="array" ref="BG64">SUMPRODUCT(('面板-分位数'!$F$3:$F$178='面板-景气指数'!$J64)*('面板-分位数'!$E$3:$E$178)*('面板-分位数'!BA$3:BA$178))/SUMIFS('面板-分位数'!$E:$E,'面板-分位数'!$F:$F,'面板-景气指数'!$J64)</f>
        <v>0.48907692307692319</v>
      </c>
      <c r="BH64" s="288">
        <f t="array" ref="BH64">SUMPRODUCT(('面板-分位数'!$F$3:$F$178='面板-景气指数'!$J64)*('面板-分位数'!$E$3:$E$178)*('面板-分位数'!BB$3:BB$178))/SUMIFS('面板-分位数'!$E:$E,'面板-分位数'!$F:$F,'面板-景气指数'!$J64)</f>
        <v>0.69900000000000018</v>
      </c>
      <c r="BI64" s="288">
        <f t="array" ref="BI64">SUMPRODUCT(('面板-分位数'!$F$3:$F$178='面板-景气指数'!$J64)*('面板-分位数'!$E$3:$E$178)*('面板-分位数'!BC$3:BC$178))/SUMIFS('面板-分位数'!$E:$E,'面板-分位数'!$F:$F,'面板-景气指数'!$J64)</f>
        <v>0.69212820512820517</v>
      </c>
      <c r="BJ64" s="288">
        <f t="array" ref="BJ64">SUMPRODUCT(('面板-分位数'!$F$3:$F$178='面板-景气指数'!$J64)*('面板-分位数'!$E$3:$E$178)*('面板-分位数'!BD$3:BD$178))/SUMIFS('面板-分位数'!$E:$E,'面板-分位数'!$F:$F,'面板-景气指数'!$J64)</f>
        <v>0.69366666666666676</v>
      </c>
      <c r="BK64" s="288">
        <f t="array" ref="BK64">SUMPRODUCT(('面板-分位数'!$F$3:$F$178='面板-景气指数'!$J64)*('面板-分位数'!$E$3:$E$178)*('面板-分位数'!BE$3:BE$178))/SUMIFS('面板-分位数'!$E:$E,'面板-分位数'!$F:$F,'面板-景气指数'!$J64)</f>
        <v>0.7548717948717949</v>
      </c>
      <c r="BL64" s="288">
        <f t="array" ref="BL64">SUMPRODUCT(('面板-分位数'!$F$3:$F$178='面板-景气指数'!$J64)*('面板-分位数'!$E$3:$E$178)*('面板-分位数'!BF$3:BF$178))/SUMIFS('面板-分位数'!$E:$E,'面板-分位数'!$F:$F,'面板-景气指数'!$J64)</f>
        <v>0.7140512820512821</v>
      </c>
      <c r="BM64" s="288">
        <f t="array" ref="BM64">SUMPRODUCT(('面板-分位数'!$F$3:$F$178='面板-景气指数'!$J64)*('面板-分位数'!$E$3:$E$178)*('面板-分位数'!BG$3:BG$178))/SUMIFS('面板-分位数'!$E:$E,'面板-分位数'!$F:$F,'面板-景气指数'!$J64)</f>
        <v>0.66389743589743588</v>
      </c>
      <c r="BN64" s="288">
        <f t="array" ref="BN64">SUMPRODUCT(('面板-分位数'!$F$3:$F$178='面板-景气指数'!$J64)*('面板-分位数'!$E$3:$E$178)*('面板-分位数'!BH$3:BH$178))/SUMIFS('面板-分位数'!$E:$E,'面板-分位数'!$F:$F,'面板-景气指数'!$J64)</f>
        <v>0.61869230769230776</v>
      </c>
      <c r="BO64" s="288">
        <f t="array" ref="BO64">SUMPRODUCT(('面板-分位数'!$F$3:$F$178='面板-景气指数'!$J64)*('面板-分位数'!$E$3:$E$178)*('面板-分位数'!BI$3:BI$178))/SUMIFS('面板-分位数'!$E:$E,'面板-分位数'!$F:$F,'面板-景气指数'!$J64)</f>
        <v>0.57274358974358974</v>
      </c>
      <c r="BP64" s="288">
        <f t="array" ref="BP64">SUMPRODUCT(('面板-分位数'!$F$3:$F$178='面板-景气指数'!$J64)*('面板-分位数'!$E$3:$E$178)*('面板-分位数'!BJ$3:BJ$178))/SUMIFS('面板-分位数'!$E:$E,'面板-分位数'!$F:$F,'面板-景气指数'!$J64)</f>
        <v>0.54689743589743611</v>
      </c>
      <c r="BQ64" s="288">
        <f t="array" ref="BQ64">SUMPRODUCT(('面板-分位数'!$F$3:$F$178='面板-景气指数'!$J64)*('面板-分位数'!$E$3:$E$178)*('面板-分位数'!BK$3:BK$178))/SUMIFS('面板-分位数'!$E:$E,'面板-分位数'!$F:$F,'面板-景气指数'!$J64)</f>
        <v>0.56020512820512824</v>
      </c>
      <c r="BR64" s="288">
        <f t="array" ref="BR64">SUMPRODUCT(('面板-分位数'!$F$3:$F$178='面板-景气指数'!$J64)*('面板-分位数'!$E$3:$E$178)*('面板-分位数'!BL$3:BL$178))/SUMIFS('面板-分位数'!$E:$E,'面板-分位数'!$F:$F,'面板-景气指数'!$J64)</f>
        <v>0.65446153846153854</v>
      </c>
      <c r="BS64" s="288">
        <f t="array" ref="BS64">SUMPRODUCT(('面板-分位数'!$F$3:$F$178='面板-景气指数'!$J64)*('面板-分位数'!$E$3:$E$178)*('面板-分位数'!BM$3:BM$178))/SUMIFS('面板-分位数'!$E:$E,'面板-分位数'!$F:$F,'面板-景气指数'!$J64)</f>
        <v>0.64164102564102576</v>
      </c>
      <c r="BT64" s="288">
        <f t="array" ref="BT64">SUMPRODUCT(('面板-分位数'!$F$3:$F$178='面板-景气指数'!$J64)*('面板-分位数'!$E$3:$E$178)*('面板-分位数'!BN$3:BN$178))/SUMIFS('面板-分位数'!$E:$E,'面板-分位数'!$F:$F,'面板-景气指数'!$J64)</f>
        <v>0.4631794871794872</v>
      </c>
      <c r="BU64" s="288">
        <f t="array" ref="BU64">SUMPRODUCT(('面板-分位数'!$F$3:$F$178='面板-景气指数'!$J64)*('面板-分位数'!$E$3:$E$178)*('面板-分位数'!BO$3:BO$178))/SUMIFS('面板-分位数'!$E:$E,'面板-分位数'!$F:$F,'面板-景气指数'!$J64)</f>
        <v>0.49528205128205138</v>
      </c>
      <c r="BV64" s="288">
        <f t="array" ref="BV64">SUMPRODUCT(('面板-分位数'!$F$3:$F$178='面板-景气指数'!$J64)*('面板-分位数'!$E$3:$E$178)*('面板-分位数'!BP$3:BP$178))/SUMIFS('面板-分位数'!$E:$E,'面板-分位数'!$F:$F,'面板-景气指数'!$J64)</f>
        <v>0.51764102564102576</v>
      </c>
      <c r="BW64" s="288">
        <f t="array" ref="BW64">SUMPRODUCT(('面板-分位数'!$F$3:$F$178='面板-景气指数'!$J64)*('面板-分位数'!$E$3:$E$178)*('面板-分位数'!BQ$3:BQ$178))/SUMIFS('面板-分位数'!$E:$E,'面板-分位数'!$F:$F,'面板-景气指数'!$J64)</f>
        <v>0.50828205128205128</v>
      </c>
      <c r="BX64" s="288">
        <f t="array" ref="BX64">SUMPRODUCT(('面板-分位数'!$F$3:$F$178='面板-景气指数'!$J64)*('面板-分位数'!$E$3:$E$178)*('面板-分位数'!BR$3:BR$178))/SUMIFS('面板-分位数'!$E:$E,'面板-分位数'!$F:$F,'面板-景气指数'!$J64)</f>
        <v>0.52182051282051278</v>
      </c>
      <c r="BY64" s="288">
        <f t="array" ref="BY64">SUMPRODUCT(('面板-分位数'!$F$3:$F$178='面板-景气指数'!$J64)*('面板-分位数'!$E$3:$E$178)*('面板-分位数'!BS$3:BS$178))/SUMIFS('面板-分位数'!$E:$E,'面板-分位数'!$F:$F,'面板-景气指数'!$J64)</f>
        <v>0.50110256410256415</v>
      </c>
      <c r="BZ64" s="288">
        <f t="array" ref="BZ64">SUMPRODUCT(('面板-分位数'!$F$3:$F$178='面板-景气指数'!$J64)*('面板-分位数'!$E$3:$E$178)*('面板-分位数'!BT$3:BT$178))/SUMIFS('面板-分位数'!$E:$E,'面板-分位数'!$F:$F,'面板-景气指数'!$J64)</f>
        <v>0.44769230769230772</v>
      </c>
      <c r="CA64" s="288">
        <f t="array" ref="CA64">SUMPRODUCT(('面板-分位数'!$F$3:$F$178='面板-景气指数'!$J64)*('面板-分位数'!$E$3:$E$178)*('面板-分位数'!BU$3:BU$178))/SUMIFS('面板-分位数'!$E:$E,'面板-分位数'!$F:$F,'面板-景气指数'!$J64)</f>
        <v>0.49384615384615382</v>
      </c>
      <c r="CB64" s="288">
        <f t="array" ref="CB64">SUMPRODUCT(('面板-分位数'!$F$3:$F$178='面板-景气指数'!$J64)*('面板-分位数'!$E$3:$E$178)*('面板-分位数'!BV$3:BV$178))/SUMIFS('面板-分位数'!$E:$E,'面板-分位数'!$F:$F,'面板-景气指数'!$J64)</f>
        <v>0.58615384615384625</v>
      </c>
      <c r="CC64" s="288">
        <f t="array" ref="CC64">SUMPRODUCT(('面板-分位数'!$F$3:$F$178='面板-景气指数'!$J64)*('面板-分位数'!$E$3:$E$178)*('面板-分位数'!BW$3:BW$178))/SUMIFS('面板-分位数'!$E:$E,'面板-分位数'!$F:$F,'面板-景气指数'!$J64)</f>
        <v>0.54666666666666675</v>
      </c>
      <c r="CD64" s="288">
        <f t="array" ref="CD64">SUMPRODUCT(('面板-分位数'!$F$3:$F$178='面板-景气指数'!$J64)*('面板-分位数'!$E$3:$E$178)*('面板-分位数'!BX$3:BX$178))/SUMIFS('面板-分位数'!$E:$E,'面板-分位数'!$F:$F,'面板-景气指数'!$J64)</f>
        <v>0.44707692307692309</v>
      </c>
    </row>
    <row r="65" spans="10:82" x14ac:dyDescent="0.15">
      <c r="J65" s="293" t="s">
        <v>799</v>
      </c>
      <c r="K65" s="293"/>
      <c r="L65" s="287">
        <f t="shared" si="1"/>
        <v>19.899999999999995</v>
      </c>
      <c r="M65" s="288">
        <f t="array" ref="M65">SUMPRODUCT(('面板-分位数'!$F$3:$F$178='面板-景气指数'!$J65)*('面板-分位数'!$E$3:$E$178)*('面板-分位数'!G$3:G$178))/SUMIFS('面板-分位数'!$E:$E,'面板-分位数'!$F:$F,'面板-景气指数'!$J65)</f>
        <v>0.77899999999999991</v>
      </c>
      <c r="N65" s="288">
        <f t="array" ref="N65">SUMPRODUCT(('面板-分位数'!$F$3:$F$178='面板-景气指数'!$J65)*('面板-分位数'!$E$3:$E$178)*('面板-分位数'!H$3:H$178))/SUMIFS('面板-分位数'!$E:$E,'面板-分位数'!$F:$F,'面板-景气指数'!$J65)</f>
        <v>0.77899999999999991</v>
      </c>
      <c r="O65" s="288">
        <f t="array" ref="O65">SUMPRODUCT(('面板-分位数'!$F$3:$F$178='面板-景气指数'!$J65)*('面板-分位数'!$E$3:$E$178)*('面板-分位数'!I$3:I$178))/SUMIFS('面板-分位数'!$E:$E,'面板-分位数'!$F:$F,'面板-景气指数'!$J65)</f>
        <v>0.57999999999999996</v>
      </c>
      <c r="P65" s="288">
        <f t="array" ref="P65">SUMPRODUCT(('面板-分位数'!$F$3:$F$178='面板-景气指数'!$J65)*('面板-分位数'!$E$3:$E$178)*('面板-分位数'!J$3:J$178))/SUMIFS('面板-分位数'!$E:$E,'面板-分位数'!$F:$F,'面板-景气指数'!$J65)</f>
        <v>0.52133333333333332</v>
      </c>
      <c r="Q65" s="288">
        <f t="array" ref="Q65">SUMPRODUCT(('面板-分位数'!$F$3:$F$178='面板-景气指数'!$J65)*('面板-分位数'!$E$3:$E$178)*('面板-分位数'!K$3:K$178))/SUMIFS('面板-分位数'!$E:$E,'面板-分位数'!$F:$F,'面板-景气指数'!$J65)</f>
        <v>0.57066666666666666</v>
      </c>
      <c r="R65" s="288">
        <f t="array" ref="R65">SUMPRODUCT(('面板-分位数'!$F$3:$F$178='面板-景气指数'!$J65)*('面板-分位数'!$E$3:$E$178)*('面板-分位数'!L$3:L$178))/SUMIFS('面板-分位数'!$E:$E,'面板-分位数'!$F:$F,'面板-景气指数'!$J65)</f>
        <v>0.77433333333333332</v>
      </c>
      <c r="S65" s="288">
        <f t="array" ref="S65">SUMPRODUCT(('面板-分位数'!$F$3:$F$178='面板-景气指数'!$J65)*('面板-分位数'!$E$3:$E$178)*('面板-分位数'!M$3:M$178))/SUMIFS('面板-分位数'!$E:$E,'面板-分位数'!$F:$F,'面板-景气指数'!$J65)</f>
        <v>0.75499999999999989</v>
      </c>
      <c r="T65" s="288">
        <f t="array" ref="T65">SUMPRODUCT(('面板-分位数'!$F$3:$F$178='面板-景气指数'!$J65)*('面板-分位数'!$E$3:$E$178)*('面板-分位数'!N$3:N$178))/SUMIFS('面板-分位数'!$E:$E,'面板-分位数'!$F:$F,'面板-景气指数'!$J65)</f>
        <v>0.83300000000000007</v>
      </c>
      <c r="U65" s="288">
        <f t="array" ref="U65">SUMPRODUCT(('面板-分位数'!$F$3:$F$178='面板-景气指数'!$J65)*('面板-分位数'!$E$3:$E$178)*('面板-分位数'!O$3:O$178))/SUMIFS('面板-分位数'!$E:$E,'面板-分位数'!$F:$F,'面板-景气指数'!$J65)</f>
        <v>0.81433333333333335</v>
      </c>
      <c r="V65" s="288">
        <f t="array" ref="V65">SUMPRODUCT(('面板-分位数'!$F$3:$F$178='面板-景气指数'!$J65)*('面板-分位数'!$E$3:$E$178)*('面板-分位数'!P$3:P$178))/SUMIFS('面板-分位数'!$E:$E,'面板-分位数'!$F:$F,'面板-景气指数'!$J65)</f>
        <v>0.77500000000000002</v>
      </c>
      <c r="W65" s="288">
        <f t="array" ref="W65">SUMPRODUCT(('面板-分位数'!$F$3:$F$178='面板-景气指数'!$J65)*('面板-分位数'!$E$3:$E$178)*('面板-分位数'!Q$3:Q$178))/SUMIFS('面板-分位数'!$E:$E,'面板-分位数'!$F:$F,'面板-景气指数'!$J65)</f>
        <v>0.77500000000000002</v>
      </c>
      <c r="X65" s="288">
        <f t="array" ref="X65">SUMPRODUCT(('面板-分位数'!$F$3:$F$178='面板-景气指数'!$J65)*('面板-分位数'!$E$3:$E$178)*('面板-分位数'!R$3:R$178))/SUMIFS('面板-分位数'!$E:$E,'面板-分位数'!$F:$F,'面板-景气指数'!$J65)</f>
        <v>0.35066666666666668</v>
      </c>
      <c r="Y65" s="288">
        <f t="array" ref="Y65">SUMPRODUCT(('面板-分位数'!$F$3:$F$178='面板-景气指数'!$J65)*('面板-分位数'!$E$3:$E$178)*('面板-分位数'!S$3:S$178))/SUMIFS('面板-分位数'!$E:$E,'面板-分位数'!$F:$F,'面板-景气指数'!$J65)</f>
        <v>0.52733333333333332</v>
      </c>
      <c r="Z65" s="288">
        <f t="array" ref="Z65">SUMPRODUCT(('面板-分位数'!$F$3:$F$178='面板-景气指数'!$J65)*('面板-分位数'!$E$3:$E$178)*('面板-分位数'!T$3:T$178))/SUMIFS('面板-分位数'!$E:$E,'面板-分位数'!$F:$F,'面板-景气指数'!$J65)</f>
        <v>0.47866666666666663</v>
      </c>
      <c r="AA65" s="288">
        <f t="array" ref="AA65">SUMPRODUCT(('面板-分位数'!$F$3:$F$178='面板-景气指数'!$J65)*('面板-分位数'!$E$3:$E$178)*('面板-分位数'!U$3:U$178))/SUMIFS('面板-分位数'!$E:$E,'面板-分位数'!$F:$F,'面板-景气指数'!$J65)</f>
        <v>0.15766666666666665</v>
      </c>
      <c r="AB65" s="288">
        <f t="array" ref="AB65">SUMPRODUCT(('面板-分位数'!$F$3:$F$178='面板-景气指数'!$J65)*('面板-分位数'!$E$3:$E$178)*('面板-分位数'!V$3:V$178))/SUMIFS('面板-分位数'!$E:$E,'面板-分位数'!$F:$F,'面板-景气指数'!$J65)</f>
        <v>8.900000000000001E-2</v>
      </c>
      <c r="AC65" s="288">
        <f t="array" ref="AC65">SUMPRODUCT(('面板-分位数'!$F$3:$F$178='面板-景气指数'!$J65)*('面板-分位数'!$E$3:$E$178)*('面板-分位数'!W$3:W$178))/SUMIFS('面板-分位数'!$E:$E,'面板-分位数'!$F:$F,'面板-景气指数'!$J65)</f>
        <v>7.9000000000000001E-2</v>
      </c>
      <c r="AD65" s="288">
        <f t="array" ref="AD65">SUMPRODUCT(('面板-分位数'!$F$3:$F$178='面板-景气指数'!$J65)*('面板-分位数'!$E$3:$E$178)*('面板-分位数'!X$3:X$178))/SUMIFS('面板-分位数'!$E:$E,'面板-分位数'!$F:$F,'面板-景气指数'!$J65)</f>
        <v>0.23233333333333331</v>
      </c>
      <c r="AE65" s="288">
        <f t="array" ref="AE65">SUMPRODUCT(('面板-分位数'!$F$3:$F$178='面板-景气指数'!$J65)*('面板-分位数'!$E$3:$E$178)*('面板-分位数'!Y$3:Y$178))/SUMIFS('面板-分位数'!$E:$E,'面板-分位数'!$F:$F,'面板-景气指数'!$J65)</f>
        <v>0.26166666666666666</v>
      </c>
      <c r="AF65" s="288">
        <f t="array" ref="AF65">SUMPRODUCT(('面板-分位数'!$F$3:$F$178='面板-景气指数'!$J65)*('面板-分位数'!$E$3:$E$178)*('面板-分位数'!Z$3:Z$178))/SUMIFS('面板-分位数'!$E:$E,'面板-分位数'!$F:$F,'面板-景气指数'!$J65)</f>
        <v>0.36899999999999999</v>
      </c>
      <c r="AG65" s="288">
        <f t="array" ref="AG65">SUMPRODUCT(('面板-分位数'!$F$3:$F$178='面板-景气指数'!$J65)*('面板-分位数'!$E$3:$E$178)*('面板-分位数'!AA$3:AA$178))/SUMIFS('面板-分位数'!$E:$E,'面板-分位数'!$F:$F,'面板-景气指数'!$J65)</f>
        <v>0.26466666666666666</v>
      </c>
      <c r="AH65" s="288">
        <f t="array" ref="AH65">SUMPRODUCT(('面板-分位数'!$F$3:$F$178='面板-景气指数'!$J65)*('面板-分位数'!$E$3:$E$178)*('面板-分位数'!AB$3:AB$178))/SUMIFS('面板-分位数'!$E:$E,'面板-分位数'!$F:$F,'面板-景气指数'!$J65)</f>
        <v>5.8666666666666666E-2</v>
      </c>
      <c r="AI65" s="288">
        <f t="array" ref="AI65">SUMPRODUCT(('面板-分位数'!$F$3:$F$178='面板-景气指数'!$J65)*('面板-分位数'!$E$3:$E$178)*('面板-分位数'!AC$3:AC$178))/SUMIFS('面板-分位数'!$E:$E,'面板-分位数'!$F:$F,'面板-景气指数'!$J65)</f>
        <v>5.8666666666666666E-2</v>
      </c>
      <c r="AJ65" s="288">
        <f t="array" ref="AJ65">SUMPRODUCT(('面板-分位数'!$F$3:$F$178='面板-景气指数'!$J65)*('面板-分位数'!$E$3:$E$178)*('面板-分位数'!AD$3:AD$178))/SUMIFS('面板-分位数'!$E:$E,'面板-分位数'!$F:$F,'面板-景气指数'!$J65)</f>
        <v>0.23466666666666669</v>
      </c>
      <c r="AK65" s="288">
        <f t="array" ref="AK65">SUMPRODUCT(('面板-分位数'!$F$3:$F$178='面板-景气指数'!$J65)*('面板-分位数'!$E$3:$E$178)*('面板-分位数'!AE$3:AE$178))/SUMIFS('面板-分位数'!$E:$E,'面板-分位数'!$F:$F,'面板-景气指数'!$J65)</f>
        <v>0.22466666666666668</v>
      </c>
      <c r="AL65" s="288">
        <f t="array" ref="AL65">SUMPRODUCT(('面板-分位数'!$F$3:$F$178='面板-景气指数'!$J65)*('面板-分位数'!$E$3:$E$178)*('面板-分位数'!AF$3:AF$178))/SUMIFS('面板-分位数'!$E:$E,'面板-分位数'!$F:$F,'面板-景气指数'!$J65)</f>
        <v>0.28400000000000003</v>
      </c>
      <c r="AM65" s="288">
        <f t="array" ref="AM65">SUMPRODUCT(('面板-分位数'!$F$3:$F$178='面板-景气指数'!$J65)*('面板-分位数'!$E$3:$E$178)*('面板-分位数'!AG$3:AG$178))/SUMIFS('面板-分位数'!$E:$E,'面板-分位数'!$F:$F,'面板-景气指数'!$J65)</f>
        <v>0.56233333333333324</v>
      </c>
      <c r="AN65" s="288">
        <f t="array" ref="AN65">SUMPRODUCT(('面板-分位数'!$F$3:$F$178='面板-景气指数'!$J65)*('面板-分位数'!$E$3:$E$178)*('面板-分位数'!AH$3:AH$178))/SUMIFS('面板-分位数'!$E:$E,'面板-分位数'!$F:$F,'面板-景气指数'!$J65)</f>
        <v>0.76833333333333342</v>
      </c>
      <c r="AO65" s="288">
        <f t="array" ref="AO65">SUMPRODUCT(('面板-分位数'!$F$3:$F$178='面板-景气指数'!$J65)*('面板-分位数'!$E$3:$E$178)*('面板-分位数'!AI$3:AI$178))/SUMIFS('面板-分位数'!$E:$E,'面板-分位数'!$F:$F,'面板-景气指数'!$J65)</f>
        <v>0.80766666666666664</v>
      </c>
      <c r="AP65" s="288">
        <f t="array" ref="AP65">SUMPRODUCT(('面板-分位数'!$F$3:$F$178='面板-景气指数'!$J65)*('面板-分位数'!$E$3:$E$178)*('面板-分位数'!AJ$3:AJ$178))/SUMIFS('面板-分位数'!$E:$E,'面板-分位数'!$F:$F,'面板-景气指数'!$J65)</f>
        <v>0.4443333333333333</v>
      </c>
      <c r="AQ65" s="288">
        <f t="array" ref="AQ65">SUMPRODUCT(('面板-分位数'!$F$3:$F$178='面板-景气指数'!$J65)*('面板-分位数'!$E$3:$E$178)*('面板-分位数'!AK$3:AK$178))/SUMIFS('面板-分位数'!$E:$E,'面板-分位数'!$F:$F,'面板-景气指数'!$J65)</f>
        <v>0.39500000000000002</v>
      </c>
      <c r="AR65" s="288">
        <f t="array" ref="AR65">SUMPRODUCT(('面板-分位数'!$F$3:$F$178='面板-景气指数'!$J65)*('面板-分位数'!$E$3:$E$178)*('面板-分位数'!AL$3:AL$178))/SUMIFS('面板-分位数'!$E:$E,'面板-分位数'!$F:$F,'面板-景气指数'!$J65)</f>
        <v>0.22833333333333336</v>
      </c>
      <c r="AS65" s="288">
        <f t="array" ref="AS65">SUMPRODUCT(('面板-分位数'!$F$3:$F$178='面板-景气指数'!$J65)*('面板-分位数'!$E$3:$E$178)*('面板-分位数'!AM$3:AM$178))/SUMIFS('面板-分位数'!$E:$E,'面板-分位数'!$F:$F,'面板-景气指数'!$J65)</f>
        <v>0.32633333333333331</v>
      </c>
      <c r="AT65" s="288">
        <f t="array" ref="AT65">SUMPRODUCT(('面板-分位数'!$F$3:$F$178='面板-景气指数'!$J65)*('面板-分位数'!$E$3:$E$178)*('面板-分位数'!AN$3:AN$178))/SUMIFS('面板-分位数'!$E:$E,'面板-分位数'!$F:$F,'面板-景气指数'!$J65)</f>
        <v>0.4243333333333334</v>
      </c>
      <c r="AU65" s="288">
        <f t="array" ref="AU65">SUMPRODUCT(('面板-分位数'!$F$3:$F$178='面板-景气指数'!$J65)*('面板-分位数'!$E$3:$E$178)*('面板-分位数'!AO$3:AO$178))/SUMIFS('面板-分位数'!$E:$E,'面板-分位数'!$F:$F,'面板-景气指数'!$J65)</f>
        <v>0.4243333333333334</v>
      </c>
      <c r="AV65" s="288">
        <f t="array" ref="AV65">SUMPRODUCT(('面板-分位数'!$F$3:$F$178='面板-景气指数'!$J65)*('面板-分位数'!$E$3:$E$178)*('面板-分位数'!AP$3:AP$178))/SUMIFS('面板-分位数'!$E:$E,'面板-分位数'!$F:$F,'面板-景气指数'!$J65)</f>
        <v>0.377</v>
      </c>
      <c r="AW65" s="288">
        <f t="array" ref="AW65">SUMPRODUCT(('面板-分位数'!$F$3:$F$178='面板-景气指数'!$J65)*('面板-分位数'!$E$3:$E$178)*('面板-分位数'!AQ$3:AQ$178))/SUMIFS('面板-分位数'!$E:$E,'面板-分位数'!$F:$F,'面板-景气指数'!$J65)</f>
        <v>0.49433333333333335</v>
      </c>
      <c r="AX65" s="288">
        <f t="array" ref="AX65">SUMPRODUCT(('面板-分位数'!$F$3:$F$178='面板-景气指数'!$J65)*('面板-分位数'!$E$3:$E$178)*('面板-分位数'!AR$3:AR$178))/SUMIFS('面板-分位数'!$E:$E,'面板-分位数'!$F:$F,'面板-景气指数'!$J65)</f>
        <v>0.38700000000000001</v>
      </c>
      <c r="AY65" s="288">
        <f t="array" ref="AY65">SUMPRODUCT(('面板-分位数'!$F$3:$F$178='面板-景气指数'!$J65)*('面板-分位数'!$E$3:$E$178)*('面板-分位数'!AS$3:AS$178))/SUMIFS('面板-分位数'!$E:$E,'面板-分位数'!$F:$F,'面板-景气指数'!$J65)</f>
        <v>0.24233333333333332</v>
      </c>
      <c r="AZ65" s="288">
        <f t="array" ref="AZ65">SUMPRODUCT(('面板-分位数'!$F$3:$F$178='面板-景气指数'!$J65)*('面板-分位数'!$E$3:$E$178)*('面板-分位数'!AT$3:AT$178))/SUMIFS('面板-分位数'!$E:$E,'面板-分位数'!$F:$F,'面板-景气指数'!$J65)</f>
        <v>0.51633333333333331</v>
      </c>
      <c r="BA65" s="288">
        <f t="array" ref="BA65">SUMPRODUCT(('面板-分位数'!$F$3:$F$178='面板-景气指数'!$J65)*('面板-分位数'!$E$3:$E$178)*('面板-分位数'!AU$3:AU$178))/SUMIFS('面板-分位数'!$E:$E,'面板-分位数'!$F:$F,'面板-景气指数'!$J65)</f>
        <v>0.61433333333333329</v>
      </c>
      <c r="BB65" s="288">
        <f t="array" ref="BB65">SUMPRODUCT(('面板-分位数'!$F$3:$F$178='面板-景气指数'!$J65)*('面板-分位数'!$E$3:$E$178)*('面板-分位数'!AV$3:AV$178))/SUMIFS('面板-分位数'!$E:$E,'面板-分位数'!$F:$F,'面板-景气指数'!$J65)</f>
        <v>0.77999999999999992</v>
      </c>
      <c r="BC65" s="288">
        <f t="array" ref="BC65">SUMPRODUCT(('面板-分位数'!$F$3:$F$178='面板-景气指数'!$J65)*('面板-分位数'!$E$3:$E$178)*('面板-分位数'!AW$3:AW$178))/SUMIFS('面板-分位数'!$E:$E,'面板-分位数'!$F:$F,'面板-景气指数'!$J65)</f>
        <v>0.82933333333333337</v>
      </c>
      <c r="BD65" s="288">
        <f t="array" ref="BD65">SUMPRODUCT(('面板-分位数'!$F$3:$F$178='面板-景气指数'!$J65)*('面板-分位数'!$E$3:$E$178)*('面板-分位数'!AX$3:AX$178))/SUMIFS('面板-分位数'!$E:$E,'面板-分位数'!$F:$F,'面板-景气指数'!$J65)</f>
        <v>0.79</v>
      </c>
      <c r="BE65" s="288">
        <f t="array" ref="BE65">SUMPRODUCT(('面板-分位数'!$F$3:$F$178='面板-景气指数'!$J65)*('面板-分位数'!$E$3:$E$178)*('面板-分位数'!AY$3:AY$178))/SUMIFS('面板-分位数'!$E:$E,'面板-分位数'!$F:$F,'面板-景气指数'!$J65)</f>
        <v>0.76466666666666672</v>
      </c>
      <c r="BF65" s="288">
        <f t="array" ref="BF65">SUMPRODUCT(('面板-分位数'!$F$3:$F$178='面板-景气指数'!$J65)*('面板-分位数'!$E$3:$E$178)*('面板-分位数'!AZ$3:AZ$178))/SUMIFS('面板-分位数'!$E:$E,'面板-分位数'!$F:$F,'面板-景气指数'!$J65)</f>
        <v>0.81333333333333335</v>
      </c>
      <c r="BG65" s="288">
        <f t="array" ref="BG65">SUMPRODUCT(('面板-分位数'!$F$3:$F$178='面板-景气指数'!$J65)*('面板-分位数'!$E$3:$E$178)*('面板-分位数'!BA$3:BA$178))/SUMIFS('面板-分位数'!$E:$E,'面板-分位数'!$F:$F,'面板-景气指数'!$J65)</f>
        <v>0.81333333333333335</v>
      </c>
      <c r="BH65" s="288">
        <f t="array" ref="BH65">SUMPRODUCT(('面板-分位数'!$F$3:$F$178='面板-景气指数'!$J65)*('面板-分位数'!$E$3:$E$178)*('面板-分位数'!BB$3:BB$178))/SUMIFS('面板-分位数'!$E:$E,'面板-分位数'!$F:$F,'面板-景气指数'!$J65)</f>
        <v>0.80333333333333334</v>
      </c>
      <c r="BI65" s="288">
        <f t="array" ref="BI65">SUMPRODUCT(('面板-分位数'!$F$3:$F$178='面板-景气指数'!$J65)*('面板-分位数'!$E$3:$E$178)*('面板-分位数'!BC$3:BC$178))/SUMIFS('面板-分位数'!$E:$E,'面板-分位数'!$F:$F,'面板-景气指数'!$J65)</f>
        <v>0.77400000000000002</v>
      </c>
      <c r="BJ65" s="288">
        <f t="array" ref="BJ65">SUMPRODUCT(('面板-分位数'!$F$3:$F$178='面板-景气指数'!$J65)*('面板-分位数'!$E$3:$E$178)*('面板-分位数'!BD$3:BD$178))/SUMIFS('面板-分位数'!$E:$E,'面板-分位数'!$F:$F,'面板-景气指数'!$J65)</f>
        <v>0.75466666666666671</v>
      </c>
      <c r="BK65" s="288">
        <f t="array" ref="BK65">SUMPRODUCT(('面板-分位数'!$F$3:$F$178='面板-景气指数'!$J65)*('面板-分位数'!$E$3:$E$178)*('面板-分位数'!BE$3:BE$178))/SUMIFS('面板-分位数'!$E:$E,'面板-分位数'!$F:$F,'面板-景气指数'!$J65)</f>
        <v>0.7446666666666667</v>
      </c>
      <c r="BL65" s="288">
        <f t="array" ref="BL65">SUMPRODUCT(('面板-分位数'!$F$3:$F$178='面板-景气指数'!$J65)*('面板-分位数'!$E$3:$E$178)*('面板-分位数'!BF$3:BF$178))/SUMIFS('面板-分位数'!$E:$E,'面板-分位数'!$F:$F,'面板-景气指数'!$J65)</f>
        <v>0.71533333333333327</v>
      </c>
      <c r="BM65" s="288">
        <f t="array" ref="BM65">SUMPRODUCT(('面板-分位数'!$F$3:$F$178='面板-景气指数'!$J65)*('面板-分位数'!$E$3:$E$178)*('面板-分位数'!BG$3:BG$178))/SUMIFS('面板-分位数'!$E:$E,'面板-分位数'!$F:$F,'面板-景气指数'!$J65)</f>
        <v>0.5</v>
      </c>
      <c r="BN65" s="288">
        <f t="array" ref="BN65">SUMPRODUCT(('面板-分位数'!$F$3:$F$178='面板-景气指数'!$J65)*('面板-分位数'!$E$3:$E$178)*('面板-分位数'!BH$3:BH$178))/SUMIFS('面板-分位数'!$E:$E,'面板-分位数'!$F:$F,'面板-景气指数'!$J65)</f>
        <v>0.47000000000000003</v>
      </c>
      <c r="BO65" s="288">
        <f t="array" ref="BO65">SUMPRODUCT(('面板-分位数'!$F$3:$F$178='面板-景气指数'!$J65)*('面板-分位数'!$E$3:$E$178)*('面板-分位数'!BI$3:BI$178))/SUMIFS('面板-分位数'!$E:$E,'面板-分位数'!$F:$F,'面板-景气指数'!$J65)</f>
        <v>0.51933333333333331</v>
      </c>
      <c r="BP65" s="288">
        <f t="array" ref="BP65">SUMPRODUCT(('面板-分位数'!$F$3:$F$178='面板-景气指数'!$J65)*('面板-分位数'!$E$3:$E$178)*('面板-分位数'!BJ$3:BJ$178))/SUMIFS('面板-分位数'!$E:$E,'面板-分位数'!$F:$F,'面板-景气指数'!$J65)</f>
        <v>0.49</v>
      </c>
      <c r="BQ65" s="288">
        <f t="array" ref="BQ65">SUMPRODUCT(('面板-分位数'!$F$3:$F$178='面板-景气指数'!$J65)*('面板-分位数'!$E$3:$E$178)*('面板-分位数'!BK$3:BK$178))/SUMIFS('面板-分位数'!$E:$E,'面板-分位数'!$F:$F,'面板-景气指数'!$J65)</f>
        <v>0.48</v>
      </c>
      <c r="BR65" s="288">
        <f t="array" ref="BR65">SUMPRODUCT(('面板-分位数'!$F$3:$F$178='面板-景气指数'!$J65)*('面板-分位数'!$E$3:$E$178)*('面板-分位数'!BL$3:BL$178))/SUMIFS('面板-分位数'!$E:$E,'面板-分位数'!$F:$F,'面板-景气指数'!$J65)</f>
        <v>0.3133333333333333</v>
      </c>
      <c r="BS65" s="288">
        <f t="array" ref="BS65">SUMPRODUCT(('面板-分位数'!$F$3:$F$178='面板-景气指数'!$J65)*('面板-分位数'!$E$3:$E$178)*('面板-分位数'!BM$3:BM$178))/SUMIFS('面板-分位数'!$E:$E,'面板-分位数'!$F:$F,'面板-景气指数'!$J65)</f>
        <v>0.3133333333333333</v>
      </c>
      <c r="BT65" s="288">
        <f t="array" ref="BT65">SUMPRODUCT(('面板-分位数'!$F$3:$F$178='面板-景气指数'!$J65)*('面板-分位数'!$E$3:$E$178)*('面板-分位数'!BN$3:BN$178))/SUMIFS('面板-分位数'!$E:$E,'面板-分位数'!$F:$F,'面板-景气指数'!$J65)</f>
        <v>0.34266666666666667</v>
      </c>
      <c r="BU65" s="288">
        <f t="array" ref="BU65">SUMPRODUCT(('面板-分位数'!$F$3:$F$178='面板-景气指数'!$J65)*('面板-分位数'!$E$3:$E$178)*('面板-分位数'!BO$3:BO$178))/SUMIFS('面板-分位数'!$E:$E,'面板-分位数'!$F:$F,'面板-景气指数'!$J65)</f>
        <v>0.35266666666666668</v>
      </c>
      <c r="BV65" s="288">
        <f t="array" ref="BV65">SUMPRODUCT(('面板-分位数'!$F$3:$F$178='面板-景气指数'!$J65)*('面板-分位数'!$E$3:$E$178)*('面板-分位数'!BP$3:BP$178))/SUMIFS('面板-分位数'!$E:$E,'面板-分位数'!$F:$F,'面板-景气指数'!$J65)</f>
        <v>0.44066666666666671</v>
      </c>
      <c r="BW65" s="288">
        <f t="array" ref="BW65">SUMPRODUCT(('面板-分位数'!$F$3:$F$178='面板-景气指数'!$J65)*('面板-分位数'!$E$3:$E$178)*('面板-分位数'!BQ$3:BQ$178))/SUMIFS('面板-分位数'!$E:$E,'面板-分位数'!$F:$F,'面板-景气指数'!$J65)</f>
        <v>0.55866666666666664</v>
      </c>
      <c r="BX65" s="288">
        <f t="array" ref="BX65">SUMPRODUCT(('面板-分位数'!$F$3:$F$178='面板-景气指数'!$J65)*('面板-分位数'!$E$3:$E$178)*('面板-分位数'!BR$3:BR$178))/SUMIFS('面板-分位数'!$E:$E,'面板-分位数'!$F:$F,'面板-景气指数'!$J65)</f>
        <v>0.5093333333333333</v>
      </c>
      <c r="BY65" s="288">
        <f t="array" ref="BY65">SUMPRODUCT(('面板-分位数'!$F$3:$F$178='面板-景气指数'!$J65)*('面板-分位数'!$E$3:$E$178)*('面板-分位数'!BS$3:BS$178))/SUMIFS('面板-分位数'!$E:$E,'面板-分位数'!$F:$F,'面板-景气指数'!$J65)</f>
        <v>0.42133333333333334</v>
      </c>
      <c r="BZ65" s="288">
        <f t="array" ref="BZ65">SUMPRODUCT(('面板-分位数'!$F$3:$F$178='面板-景气指数'!$J65)*('面板-分位数'!$E$3:$E$178)*('面板-分位数'!BT$3:BT$178))/SUMIFS('面板-分位数'!$E:$E,'面板-分位数'!$F:$F,'面板-景气指数'!$J65)</f>
        <v>0.33333333333333331</v>
      </c>
      <c r="CA65" s="288">
        <f t="array" ref="CA65">SUMPRODUCT(('面板-分位数'!$F$3:$F$178='面板-景气指数'!$J65)*('面板-分位数'!$E$3:$E$178)*('面板-分位数'!BU$3:BU$178))/SUMIFS('面板-分位数'!$E:$E,'面板-分位数'!$F:$F,'面板-景气指数'!$J65)</f>
        <v>0.24466666666666667</v>
      </c>
      <c r="CB65" s="288">
        <f t="array" ref="CB65">SUMPRODUCT(('面板-分位数'!$F$3:$F$178='面板-景气指数'!$J65)*('面板-分位数'!$E$3:$E$178)*('面板-分位数'!BV$3:BV$178))/SUMIFS('面板-分位数'!$E:$E,'面板-分位数'!$F:$F,'面板-景气指数'!$J65)</f>
        <v>0.27400000000000002</v>
      </c>
      <c r="CC65" s="288">
        <f t="array" ref="CC65">SUMPRODUCT(('面板-分位数'!$F$3:$F$178='面板-景气指数'!$J65)*('面板-分位数'!$E$3:$E$178)*('面板-分位数'!BW$3:BW$178))/SUMIFS('面板-分位数'!$E:$E,'面板-分位数'!$F:$F,'面板-景气指数'!$J65)</f>
        <v>0.29399999999999998</v>
      </c>
      <c r="CD65" s="288">
        <f t="array" ref="CD65">SUMPRODUCT(('面板-分位数'!$F$3:$F$178='面板-景气指数'!$J65)*('面板-分位数'!$E$3:$E$178)*('面板-分位数'!BX$3:BX$178))/SUMIFS('面板-分位数'!$E:$E,'面板-分位数'!$F:$F,'面板-景气指数'!$J65)</f>
        <v>0.5</v>
      </c>
    </row>
    <row r="66" spans="10:82" x14ac:dyDescent="0.15">
      <c r="J66" s="293" t="s">
        <v>800</v>
      </c>
      <c r="K66" s="293"/>
      <c r="L66" s="287">
        <f t="shared" si="1"/>
        <v>-5.6222222222222289</v>
      </c>
      <c r="M66" s="288">
        <f t="array" ref="M66">SUMPRODUCT(('面板-分位数'!$F$3:$F$178='面板-景气指数'!$J66)*('面板-分位数'!$E$3:$E$178)*('面板-分位数'!G$3:G$178))/SUMIFS('面板-分位数'!$E:$E,'面板-分位数'!$F:$F,'面板-景气指数'!$J66)</f>
        <v>0.37544444444444441</v>
      </c>
      <c r="N66" s="288">
        <f t="array" ref="N66">SUMPRODUCT(('面板-分位数'!$F$3:$F$178='面板-景气指数'!$J66)*('面板-分位数'!$E$3:$E$178)*('面板-分位数'!H$3:H$178))/SUMIFS('面板-分位数'!$E:$E,'面板-分位数'!$F:$F,'面板-景气指数'!$J66)</f>
        <v>0.37544444444444441</v>
      </c>
      <c r="O66" s="288">
        <f t="array" ref="O66">SUMPRODUCT(('面板-分位数'!$F$3:$F$178='面板-景气指数'!$J66)*('面板-分位数'!$E$3:$E$178)*('面板-分位数'!I$3:I$178))/SUMIFS('面板-分位数'!$E:$E,'面板-分位数'!$F:$F,'面板-景气指数'!$J66)</f>
        <v>0.4316666666666667</v>
      </c>
      <c r="P66" s="288">
        <f t="array" ref="P66">SUMPRODUCT(('面板-分位数'!$F$3:$F$178='面板-景气指数'!$J66)*('面板-分位数'!$E$3:$E$178)*('面板-分位数'!J$3:J$178))/SUMIFS('面板-分位数'!$E:$E,'面板-分位数'!$F:$F,'面板-景气指数'!$J66)</f>
        <v>0.4316666666666667</v>
      </c>
      <c r="Q66" s="288">
        <f t="array" ref="Q66">SUMPRODUCT(('面板-分位数'!$F$3:$F$178='面板-景气指数'!$J66)*('面板-分位数'!$E$3:$E$178)*('面板-分位数'!K$3:K$178))/SUMIFS('面板-分位数'!$E:$E,'面板-分位数'!$F:$F,'面板-景气指数'!$J66)</f>
        <v>0.4316666666666667</v>
      </c>
      <c r="R66" s="288">
        <f t="array" ref="R66">SUMPRODUCT(('面板-分位数'!$F$3:$F$178='面板-景气指数'!$J66)*('面板-分位数'!$E$3:$E$178)*('面板-分位数'!L$3:L$178))/SUMIFS('面板-分位数'!$E:$E,'面板-分位数'!$F:$F,'面板-景气指数'!$J66)</f>
        <v>0.52444444444444449</v>
      </c>
      <c r="S66" s="288">
        <f t="array" ref="S66">SUMPRODUCT(('面板-分位数'!$F$3:$F$178='面板-景气指数'!$J66)*('面板-分位数'!$E$3:$E$178)*('面板-分位数'!M$3:M$178))/SUMIFS('面板-分位数'!$E:$E,'面板-分位数'!$F:$F,'面板-景气指数'!$J66)</f>
        <v>0.52444444444444449</v>
      </c>
      <c r="T66" s="288">
        <f t="array" ref="T66">SUMPRODUCT(('面板-分位数'!$F$3:$F$178='面板-景气指数'!$J66)*('面板-分位数'!$E$3:$E$178)*('面板-分位数'!N$3:N$178))/SUMIFS('面板-分位数'!$E:$E,'面板-分位数'!$F:$F,'面板-景气指数'!$J66)</f>
        <v>0.52444444444444449</v>
      </c>
      <c r="U66" s="288">
        <f t="array" ref="U66">SUMPRODUCT(('面板-分位数'!$F$3:$F$178='面板-景气指数'!$J66)*('面板-分位数'!$E$3:$E$178)*('面板-分位数'!O$3:O$178))/SUMIFS('面板-分位数'!$E:$E,'面板-分位数'!$F:$F,'面板-景气指数'!$J66)</f>
        <v>0.51800000000000002</v>
      </c>
      <c r="V66" s="288">
        <f t="array" ref="V66">SUMPRODUCT(('面板-分位数'!$F$3:$F$178='面板-景气指数'!$J66)*('面板-分位数'!$E$3:$E$178)*('面板-分位数'!P$3:P$178))/SUMIFS('面板-分位数'!$E:$E,'面板-分位数'!$F:$F,'面板-景气指数'!$J66)</f>
        <v>0.51800000000000002</v>
      </c>
      <c r="W66" s="288">
        <f t="array" ref="W66">SUMPRODUCT(('面板-分位数'!$F$3:$F$178='面板-景气指数'!$J66)*('面板-分位数'!$E$3:$E$178)*('面板-分位数'!Q$3:Q$178))/SUMIFS('面板-分位数'!$E:$E,'面板-分位数'!$F:$F,'面板-景气指数'!$J66)</f>
        <v>0.51800000000000002</v>
      </c>
      <c r="X66" s="288">
        <f t="array" ref="X66">SUMPRODUCT(('面板-分位数'!$F$3:$F$178='面板-景气指数'!$J66)*('面板-分位数'!$E$3:$E$178)*('面板-分位数'!R$3:R$178))/SUMIFS('面板-分位数'!$E:$E,'面板-分位数'!$F:$F,'面板-景气指数'!$J66)</f>
        <v>0.50788888888888883</v>
      </c>
      <c r="Y66" s="288">
        <f t="array" ref="Y66">SUMPRODUCT(('面板-分位数'!$F$3:$F$178='面板-景气指数'!$J66)*('面板-分位数'!$E$3:$E$178)*('面板-分位数'!S$3:S$178))/SUMIFS('面板-分位数'!$E:$E,'面板-分位数'!$F:$F,'面板-景气指数'!$J66)</f>
        <v>0.50788888888888883</v>
      </c>
      <c r="Z66" s="288">
        <f t="array" ref="Z66">SUMPRODUCT(('面板-分位数'!$F$3:$F$178='面板-景气指数'!$J66)*('面板-分位数'!$E$3:$E$178)*('面板-分位数'!T$3:T$178))/SUMIFS('面板-分位数'!$E:$E,'面板-分位数'!$F:$F,'面板-景气指数'!$J66)</f>
        <v>0.50788888888888883</v>
      </c>
      <c r="AA66" s="288">
        <f t="array" ref="AA66">SUMPRODUCT(('面板-分位数'!$F$3:$F$178='面板-景气指数'!$J66)*('面板-分位数'!$E$3:$E$178)*('面板-分位数'!U$3:U$178))/SUMIFS('面板-分位数'!$E:$E,'面板-分位数'!$F:$F,'面板-景气指数'!$J66)</f>
        <v>0.50822222222222224</v>
      </c>
      <c r="AB66" s="288">
        <f t="array" ref="AB66">SUMPRODUCT(('面板-分位数'!$F$3:$F$178='面板-景气指数'!$J66)*('面板-分位数'!$E$3:$E$178)*('面板-分位数'!V$3:V$178))/SUMIFS('面板-分位数'!$E:$E,'面板-分位数'!$F:$F,'面板-景气指数'!$J66)</f>
        <v>0.50822222222222224</v>
      </c>
      <c r="AC66" s="288">
        <f t="array" ref="AC66">SUMPRODUCT(('面板-分位数'!$F$3:$F$178='面板-景气指数'!$J66)*('面板-分位数'!$E$3:$E$178)*('面板-分位数'!W$3:W$178))/SUMIFS('面板-分位数'!$E:$E,'面板-分位数'!$F:$F,'面板-景气指数'!$J66)</f>
        <v>0.50822222222222224</v>
      </c>
      <c r="AD66" s="288">
        <f t="array" ref="AD66">SUMPRODUCT(('面板-分位数'!$F$3:$F$178='面板-景气指数'!$J66)*('面板-分位数'!$E$3:$E$178)*('面板-分位数'!X$3:X$178))/SUMIFS('面板-分位数'!$E:$E,'面板-分位数'!$F:$F,'面板-景气指数'!$J66)</f>
        <v>0.5527777777777777</v>
      </c>
      <c r="AE66" s="288">
        <f t="array" ref="AE66">SUMPRODUCT(('面板-分位数'!$F$3:$F$178='面板-景气指数'!$J66)*('面板-分位数'!$E$3:$E$178)*('面板-分位数'!Y$3:Y$178))/SUMIFS('面板-分位数'!$E:$E,'面板-分位数'!$F:$F,'面板-景气指数'!$J66)</f>
        <v>0.5527777777777777</v>
      </c>
      <c r="AF66" s="288">
        <f t="array" ref="AF66">SUMPRODUCT(('面板-分位数'!$F$3:$F$178='面板-景气指数'!$J66)*('面板-分位数'!$E$3:$E$178)*('面板-分位数'!Z$3:Z$178))/SUMIFS('面板-分位数'!$E:$E,'面板-分位数'!$F:$F,'面板-景气指数'!$J66)</f>
        <v>0.5527777777777777</v>
      </c>
      <c r="AG66" s="288">
        <f t="array" ref="AG66">SUMPRODUCT(('面板-分位数'!$F$3:$F$178='面板-景气指数'!$J66)*('面板-分位数'!$E$3:$E$178)*('面板-分位数'!AA$3:AA$178))/SUMIFS('面板-分位数'!$E:$E,'面板-分位数'!$F:$F,'面板-景气指数'!$J66)</f>
        <v>0.33877777777777779</v>
      </c>
      <c r="AH66" s="288">
        <f t="array" ref="AH66">SUMPRODUCT(('面板-分位数'!$F$3:$F$178='面板-景气指数'!$J66)*('面板-分位数'!$E$3:$E$178)*('面板-分位数'!AB$3:AB$178))/SUMIFS('面板-分位数'!$E:$E,'面板-分位数'!$F:$F,'面板-景气指数'!$J66)</f>
        <v>0.33877777777777779</v>
      </c>
      <c r="AI66" s="288">
        <f t="array" ref="AI66">SUMPRODUCT(('面板-分位数'!$F$3:$F$178='面板-景气指数'!$J66)*('面板-分位数'!$E$3:$E$178)*('面板-分位数'!AC$3:AC$178))/SUMIFS('面板-分位数'!$E:$E,'面板-分位数'!$F:$F,'面板-景气指数'!$J66)</f>
        <v>0.33877777777777779</v>
      </c>
      <c r="AJ66" s="288">
        <f t="array" ref="AJ66">SUMPRODUCT(('面板-分位数'!$F$3:$F$178='面板-景气指数'!$J66)*('面板-分位数'!$E$3:$E$178)*('面板-分位数'!AD$3:AD$178))/SUMIFS('面板-分位数'!$E:$E,'面板-分位数'!$F:$F,'面板-景气指数'!$J66)</f>
        <v>0.32555555555555554</v>
      </c>
      <c r="AK66" s="288">
        <f t="array" ref="AK66">SUMPRODUCT(('面板-分位数'!$F$3:$F$178='面板-景气指数'!$J66)*('面板-分位数'!$E$3:$E$178)*('面板-分位数'!AE$3:AE$178))/SUMIFS('面板-分位数'!$E:$E,'面板-分位数'!$F:$F,'面板-景气指数'!$J66)</f>
        <v>0.32555555555555554</v>
      </c>
      <c r="AL66" s="288">
        <f t="array" ref="AL66">SUMPRODUCT(('面板-分位数'!$F$3:$F$178='面板-景气指数'!$J66)*('面板-分位数'!$E$3:$E$178)*('面板-分位数'!AF$3:AF$178))/SUMIFS('面板-分位数'!$E:$E,'面板-分位数'!$F:$F,'面板-景气指数'!$J66)</f>
        <v>0.32555555555555554</v>
      </c>
      <c r="AM66" s="288">
        <f t="array" ref="AM66">SUMPRODUCT(('面板-分位数'!$F$3:$F$178='面板-景气指数'!$J66)*('面板-分位数'!$E$3:$E$178)*('面板-分位数'!AG$3:AG$178))/SUMIFS('面板-分位数'!$E:$E,'面板-分位数'!$F:$F,'面板-景气指数'!$J66)</f>
        <v>0.36533333333333334</v>
      </c>
      <c r="AN66" s="288">
        <f t="array" ref="AN66">SUMPRODUCT(('面板-分位数'!$F$3:$F$178='面板-景气指数'!$J66)*('面板-分位数'!$E$3:$E$178)*('面板-分位数'!AH$3:AH$178))/SUMIFS('面板-分位数'!$E:$E,'面板-分位数'!$F:$F,'面板-景气指数'!$J66)</f>
        <v>0.36533333333333334</v>
      </c>
      <c r="AO66" s="288">
        <f t="array" ref="AO66">SUMPRODUCT(('面板-分位数'!$F$3:$F$178='面板-景气指数'!$J66)*('面板-分位数'!$E$3:$E$178)*('面板-分位数'!AI$3:AI$178))/SUMIFS('面板-分位数'!$E:$E,'面板-分位数'!$F:$F,'面板-景气指数'!$J66)</f>
        <v>0.36533333333333334</v>
      </c>
      <c r="AP66" s="288">
        <f t="array" ref="AP66">SUMPRODUCT(('面板-分位数'!$F$3:$F$178='面板-景气指数'!$J66)*('面板-分位数'!$E$3:$E$178)*('面板-分位数'!AJ$3:AJ$178))/SUMIFS('面板-分位数'!$E:$E,'面板-分位数'!$F:$F,'面板-景气指数'!$J66)</f>
        <v>0.33711111111111108</v>
      </c>
      <c r="AQ66" s="288">
        <f t="array" ref="AQ66">SUMPRODUCT(('面板-分位数'!$F$3:$F$178='面板-景气指数'!$J66)*('面板-分位数'!$E$3:$E$178)*('面板-分位数'!AK$3:AK$178))/SUMIFS('面板-分位数'!$E:$E,'面板-分位数'!$F:$F,'面板-景气指数'!$J66)</f>
        <v>0.33711111111111108</v>
      </c>
      <c r="AR66" s="288">
        <f t="array" ref="AR66">SUMPRODUCT(('面板-分位数'!$F$3:$F$178='面板-景气指数'!$J66)*('面板-分位数'!$E$3:$E$178)*('面板-分位数'!AL$3:AL$178))/SUMIFS('面板-分位数'!$E:$E,'面板-分位数'!$F:$F,'面板-景气指数'!$J66)</f>
        <v>0.33711111111111108</v>
      </c>
      <c r="AS66" s="288">
        <f t="array" ref="AS66">SUMPRODUCT(('面板-分位数'!$F$3:$F$178='面板-景气指数'!$J66)*('面板-分位数'!$E$3:$E$178)*('面板-分位数'!AM$3:AM$178))/SUMIFS('面板-分位数'!$E:$E,'面板-分位数'!$F:$F,'面板-景气指数'!$J66)</f>
        <v>0.40677777777777779</v>
      </c>
      <c r="AT66" s="288">
        <f t="array" ref="AT66">SUMPRODUCT(('面板-分位数'!$F$3:$F$178='面板-景气指数'!$J66)*('面板-分位数'!$E$3:$E$178)*('面板-分位数'!AN$3:AN$178))/SUMIFS('面板-分位数'!$E:$E,'面板-分位数'!$F:$F,'面板-景气指数'!$J66)</f>
        <v>0.40677777777777779</v>
      </c>
      <c r="AU66" s="288">
        <f t="array" ref="AU66">SUMPRODUCT(('面板-分位数'!$F$3:$F$178='面板-景气指数'!$J66)*('面板-分位数'!$E$3:$E$178)*('面板-分位数'!AO$3:AO$178))/SUMIFS('面板-分位数'!$E:$E,'面板-分位数'!$F:$F,'面板-景气指数'!$J66)</f>
        <v>0.40677777777777779</v>
      </c>
      <c r="AV66" s="288">
        <f t="array" ref="AV66">SUMPRODUCT(('面板-分位数'!$F$3:$F$178='面板-景气指数'!$J66)*('面板-分位数'!$E$3:$E$178)*('面板-分位数'!AP$3:AP$178))/SUMIFS('面板-分位数'!$E:$E,'面板-分位数'!$F:$F,'面板-景气指数'!$J66)</f>
        <v>0.48966666666666658</v>
      </c>
      <c r="AW66" s="288">
        <f t="array" ref="AW66">SUMPRODUCT(('面板-分位数'!$F$3:$F$178='面板-景气指数'!$J66)*('面板-分位数'!$E$3:$E$178)*('面板-分位数'!AQ$3:AQ$178))/SUMIFS('面板-分位数'!$E:$E,'面板-分位数'!$F:$F,'面板-景气指数'!$J66)</f>
        <v>0.48966666666666658</v>
      </c>
      <c r="AX66" s="288">
        <f t="array" ref="AX66">SUMPRODUCT(('面板-分位数'!$F$3:$F$178='面板-景气指数'!$J66)*('面板-分位数'!$E$3:$E$178)*('面板-分位数'!AR$3:AR$178))/SUMIFS('面板-分位数'!$E:$E,'面板-分位数'!$F:$F,'面板-景气指数'!$J66)</f>
        <v>0.48966666666666658</v>
      </c>
      <c r="AY66" s="288">
        <f t="array" ref="AY66">SUMPRODUCT(('面板-分位数'!$F$3:$F$178='面板-景气指数'!$J66)*('面板-分位数'!$E$3:$E$178)*('面板-分位数'!AS$3:AS$178))/SUMIFS('面板-分位数'!$E:$E,'面板-分位数'!$F:$F,'面板-景气指数'!$J66)</f>
        <v>0.46966666666666668</v>
      </c>
      <c r="AZ66" s="288">
        <f t="array" ref="AZ66">SUMPRODUCT(('面板-分位数'!$F$3:$F$178='面板-景气指数'!$J66)*('面板-分位数'!$E$3:$E$178)*('面板-分位数'!AT$3:AT$178))/SUMIFS('面板-分位数'!$E:$E,'面板-分位数'!$F:$F,'面板-景气指数'!$J66)</f>
        <v>0.46966666666666668</v>
      </c>
      <c r="BA66" s="288">
        <f t="array" ref="BA66">SUMPRODUCT(('面板-分位数'!$F$3:$F$178='面板-景气指数'!$J66)*('面板-分位数'!$E$3:$E$178)*('面板-分位数'!AU$3:AU$178))/SUMIFS('面板-分位数'!$E:$E,'面板-分位数'!$F:$F,'面板-景气指数'!$J66)</f>
        <v>0.46966666666666668</v>
      </c>
      <c r="BB66" s="288">
        <f t="array" ref="BB66">SUMPRODUCT(('面板-分位数'!$F$3:$F$178='面板-景气指数'!$J66)*('面板-分位数'!$E$3:$E$178)*('面板-分位数'!AV$3:AV$178))/SUMIFS('面板-分位数'!$E:$E,'面板-分位数'!$F:$F,'面板-景气指数'!$J66)</f>
        <v>0.65388888888888885</v>
      </c>
      <c r="BC66" s="288">
        <f t="array" ref="BC66">SUMPRODUCT(('面板-分位数'!$F$3:$F$178='面板-景气指数'!$J66)*('面板-分位数'!$E$3:$E$178)*('面板-分位数'!AW$3:AW$178))/SUMIFS('面板-分位数'!$E:$E,'面板-分位数'!$F:$F,'面板-景气指数'!$J66)</f>
        <v>0.65388888888888885</v>
      </c>
      <c r="BD66" s="288">
        <f t="array" ref="BD66">SUMPRODUCT(('面板-分位数'!$F$3:$F$178='面板-景气指数'!$J66)*('面板-分位数'!$E$3:$E$178)*('面板-分位数'!AX$3:AX$178))/SUMIFS('面板-分位数'!$E:$E,'面板-分位数'!$F:$F,'面板-景气指数'!$J66)</f>
        <v>0.65388888888888885</v>
      </c>
      <c r="BE66" s="288">
        <f t="array" ref="BE66">SUMPRODUCT(('面板-分位数'!$F$3:$F$178='面板-景气指数'!$J66)*('面板-分位数'!$E$3:$E$178)*('面板-分位数'!AY$3:AY$178))/SUMIFS('面板-分位数'!$E:$E,'面板-分位数'!$F:$F,'面板-景气指数'!$J66)</f>
        <v>0.5461111111111111</v>
      </c>
      <c r="BF66" s="288">
        <f t="array" ref="BF66">SUMPRODUCT(('面板-分位数'!$F$3:$F$178='面板-景气指数'!$J66)*('面板-分位数'!$E$3:$E$178)*('面板-分位数'!AZ$3:AZ$178))/SUMIFS('面板-分位数'!$E:$E,'面板-分位数'!$F:$F,'面板-景气指数'!$J66)</f>
        <v>0.5461111111111111</v>
      </c>
      <c r="BG66" s="288">
        <f t="array" ref="BG66">SUMPRODUCT(('面板-分位数'!$F$3:$F$178='面板-景气指数'!$J66)*('面板-分位数'!$E$3:$E$178)*('面板-分位数'!BA$3:BA$178))/SUMIFS('面板-分位数'!$E:$E,'面板-分位数'!$F:$F,'面板-景气指数'!$J66)</f>
        <v>0.5461111111111111</v>
      </c>
      <c r="BH66" s="288">
        <f t="array" ref="BH66">SUMPRODUCT(('面板-分位数'!$F$3:$F$178='面板-景气指数'!$J66)*('面板-分位数'!$E$3:$E$178)*('面板-分位数'!BB$3:BB$178))/SUMIFS('面板-分位数'!$E:$E,'面板-分位数'!$F:$F,'面板-景气指数'!$J66)</f>
        <v>0.64900000000000002</v>
      </c>
      <c r="BI66" s="288">
        <f t="array" ref="BI66">SUMPRODUCT(('面板-分位数'!$F$3:$F$178='面板-景气指数'!$J66)*('面板-分位数'!$E$3:$E$178)*('面板-分位数'!BC$3:BC$178))/SUMIFS('面板-分位数'!$E:$E,'面板-分位数'!$F:$F,'面板-景气指数'!$J66)</f>
        <v>0.64900000000000002</v>
      </c>
      <c r="BJ66" s="288">
        <f t="array" ref="BJ66">SUMPRODUCT(('面板-分位数'!$F$3:$F$178='面板-景气指数'!$J66)*('面板-分位数'!$E$3:$E$178)*('面板-分位数'!BD$3:BD$178))/SUMIFS('面板-分位数'!$E:$E,'面板-分位数'!$F:$F,'面板-景气指数'!$J66)</f>
        <v>0.64900000000000002</v>
      </c>
      <c r="BK66" s="288">
        <f t="array" ref="BK66">SUMPRODUCT(('面板-分位数'!$F$3:$F$178='面板-景气指数'!$J66)*('面板-分位数'!$E$3:$E$178)*('面板-分位数'!BE$3:BE$178))/SUMIFS('面板-分位数'!$E:$E,'面板-分位数'!$F:$F,'面板-景气指数'!$J66)</f>
        <v>0.58766666666666667</v>
      </c>
      <c r="BL66" s="288">
        <f t="array" ref="BL66">SUMPRODUCT(('面板-分位数'!$F$3:$F$178='面板-景气指数'!$J66)*('面板-分位数'!$E$3:$E$178)*('面板-分位数'!BF$3:BF$178))/SUMIFS('面板-分位数'!$E:$E,'面板-分位数'!$F:$F,'面板-景气指数'!$J66)</f>
        <v>0.58766666666666667</v>
      </c>
      <c r="BM66" s="288">
        <f t="array" ref="BM66">SUMPRODUCT(('面板-分位数'!$F$3:$F$178='面板-景气指数'!$J66)*('面板-分位数'!$E$3:$E$178)*('面板-分位数'!BG$3:BG$178))/SUMIFS('面板-分位数'!$E:$E,'面板-分位数'!$F:$F,'面板-景气指数'!$J66)</f>
        <v>0.58766666666666667</v>
      </c>
      <c r="BN66" s="288">
        <f t="array" ref="BN66">SUMPRODUCT(('面板-分位数'!$F$3:$F$178='面板-景气指数'!$J66)*('面板-分位数'!$E$3:$E$178)*('面板-分位数'!BH$3:BH$178))/SUMIFS('面板-分位数'!$E:$E,'面板-分位数'!$F:$F,'面板-景气指数'!$J66)</f>
        <v>0.43333333333333335</v>
      </c>
      <c r="BO66" s="288">
        <f t="array" ref="BO66">SUMPRODUCT(('面板-分位数'!$F$3:$F$178='面板-景气指数'!$J66)*('面板-分位数'!$E$3:$E$178)*('面板-分位数'!BI$3:BI$178))/SUMIFS('面板-分位数'!$E:$E,'面板-分位数'!$F:$F,'面板-景气指数'!$J66)</f>
        <v>0.43333333333333335</v>
      </c>
      <c r="BP66" s="288">
        <f t="array" ref="BP66">SUMPRODUCT(('面板-分位数'!$F$3:$F$178='面板-景气指数'!$J66)*('面板-分位数'!$E$3:$E$178)*('面板-分位数'!BJ$3:BJ$178))/SUMIFS('面板-分位数'!$E:$E,'面板-分位数'!$F:$F,'面板-景气指数'!$J66)</f>
        <v>0.43333333333333335</v>
      </c>
      <c r="BQ66" s="288">
        <f t="array" ref="BQ66">SUMPRODUCT(('面板-分位数'!$F$3:$F$178='面板-景气指数'!$J66)*('面板-分位数'!$E$3:$E$178)*('面板-分位数'!BK$3:BK$178))/SUMIFS('面板-分位数'!$E:$E,'面板-分位数'!$F:$F,'面板-景气指数'!$J66)</f>
        <v>0.5427777777777778</v>
      </c>
      <c r="BR66" s="288">
        <f t="array" ref="BR66">SUMPRODUCT(('面板-分位数'!$F$3:$F$178='面板-景气指数'!$J66)*('面板-分位数'!$E$3:$E$178)*('面板-分位数'!BL$3:BL$178))/SUMIFS('面板-分位数'!$E:$E,'面板-分位数'!$F:$F,'面板-景气指数'!$J66)</f>
        <v>0.5427777777777778</v>
      </c>
      <c r="BS66" s="288">
        <f t="array" ref="BS66">SUMPRODUCT(('面板-分位数'!$F$3:$F$178='面板-景气指数'!$J66)*('面板-分位数'!$E$3:$E$178)*('面板-分位数'!BM$3:BM$178))/SUMIFS('面板-分位数'!$E:$E,'面板-分位数'!$F:$F,'面板-景气指数'!$J66)</f>
        <v>0.5427777777777778</v>
      </c>
      <c r="BT66" s="288">
        <f t="array" ref="BT66">SUMPRODUCT(('面板-分位数'!$F$3:$F$178='面板-景气指数'!$J66)*('面板-分位数'!$E$3:$E$178)*('面板-分位数'!BN$3:BN$178))/SUMIFS('面板-分位数'!$E:$E,'面板-分位数'!$F:$F,'面板-景气指数'!$J66)</f>
        <v>0.51811111111111119</v>
      </c>
      <c r="BU66" s="288">
        <f t="array" ref="BU66">SUMPRODUCT(('面板-分位数'!$F$3:$F$178='面板-景气指数'!$J66)*('面板-分位数'!$E$3:$E$178)*('面板-分位数'!BO$3:BO$178))/SUMIFS('面板-分位数'!$E:$E,'面板-分位数'!$F:$F,'面板-景气指数'!$J66)</f>
        <v>0.51811111111111119</v>
      </c>
      <c r="BV66" s="288">
        <f t="array" ref="BV66">SUMPRODUCT(('面板-分位数'!$F$3:$F$178='面板-景气指数'!$J66)*('面板-分位数'!$E$3:$E$178)*('面板-分位数'!BP$3:BP$178))/SUMIFS('面板-分位数'!$E:$E,'面板-分位数'!$F:$F,'面板-景气指数'!$J66)</f>
        <v>0.51811111111111119</v>
      </c>
      <c r="BW66" s="288">
        <f t="array" ref="BW66">SUMPRODUCT(('面板-分位数'!$F$3:$F$178='面板-景气指数'!$J66)*('面板-分位数'!$E$3:$E$178)*('面板-分位数'!BQ$3:BQ$178))/SUMIFS('面板-分位数'!$E:$E,'面板-分位数'!$F:$F,'面板-景气指数'!$J66)</f>
        <v>0.50288888888888894</v>
      </c>
      <c r="BX66" s="288">
        <f t="array" ref="BX66">SUMPRODUCT(('面板-分位数'!$F$3:$F$178='面板-景气指数'!$J66)*('面板-分位数'!$E$3:$E$178)*('面板-分位数'!BR$3:BR$178))/SUMIFS('面板-分位数'!$E:$E,'面板-分位数'!$F:$F,'面板-景气指数'!$J66)</f>
        <v>0.50288888888888894</v>
      </c>
      <c r="BY66" s="288">
        <f t="array" ref="BY66">SUMPRODUCT(('面板-分位数'!$F$3:$F$178='面板-景气指数'!$J66)*('面板-分位数'!$E$3:$E$178)*('面板-分位数'!BS$3:BS$178))/SUMIFS('面板-分位数'!$E:$E,'面板-分位数'!$F:$F,'面板-景气指数'!$J66)</f>
        <v>0.50288888888888894</v>
      </c>
      <c r="BZ66" s="288">
        <f t="array" ref="BZ66">SUMPRODUCT(('面板-分位数'!$F$3:$F$178='面板-景气指数'!$J66)*('面板-分位数'!$E$3:$E$178)*('面板-分位数'!BT$3:BT$178))/SUMIFS('面板-分位数'!$E:$E,'面板-分位数'!$F:$F,'面板-景气指数'!$J66)</f>
        <v>0.64400000000000002</v>
      </c>
      <c r="CA66" s="288">
        <f t="array" ref="CA66">SUMPRODUCT(('面板-分位数'!$F$3:$F$178='面板-景气指数'!$J66)*('面板-分位数'!$E$3:$E$178)*('面板-分位数'!BU$3:BU$178))/SUMIFS('面板-分位数'!$E:$E,'面板-分位数'!$F:$F,'面板-景气指数'!$J66)</f>
        <v>0.64400000000000002</v>
      </c>
      <c r="CB66" s="288">
        <f t="array" ref="CB66">SUMPRODUCT(('面板-分位数'!$F$3:$F$178='面板-景气指数'!$J66)*('面板-分位数'!$E$3:$E$178)*('面板-分位数'!BV$3:BV$178))/SUMIFS('面板-分位数'!$E:$E,'面板-分位数'!$F:$F,'面板-景气指数'!$J66)</f>
        <v>0.64400000000000002</v>
      </c>
      <c r="CC66" s="288">
        <f t="array" ref="CC66">SUMPRODUCT(('面板-分位数'!$F$3:$F$178='面板-景气指数'!$J66)*('面板-分位数'!$E$3:$E$178)*('面板-分位数'!BW$3:BW$178))/SUMIFS('面板-分位数'!$E:$E,'面板-分位数'!$F:$F,'面板-景气指数'!$J66)</f>
        <v>0.5</v>
      </c>
      <c r="CD66" s="288">
        <f t="array" ref="CD66">SUMPRODUCT(('面板-分位数'!$F$3:$F$178='面板-景气指数'!$J66)*('面板-分位数'!$E$3:$E$178)*('面板-分位数'!BX$3:BX$178))/SUMIFS('面板-分位数'!$E:$E,'面板-分位数'!$F:$F,'面板-景气指数'!$J66)</f>
        <v>0.5</v>
      </c>
    </row>
    <row r="67" spans="10:82" x14ac:dyDescent="0.15">
      <c r="J67" s="292" t="s">
        <v>801</v>
      </c>
      <c r="K67" s="292"/>
      <c r="L67" s="287">
        <f t="shared" si="1"/>
        <v>7.7999999999999847</v>
      </c>
      <c r="M67" s="288">
        <f t="array" ref="M67">SUMPRODUCT(('面板-分位数'!$F$3:$F$178='面板-景气指数'!$J67)*('面板-分位数'!$E$3:$E$178)*('面板-分位数'!G$3:G$178))/SUMIFS('面板-分位数'!$E:$E,'面板-分位数'!$F:$F,'面板-景气指数'!$J67)</f>
        <v>0.82199999999999984</v>
      </c>
      <c r="N67" s="288">
        <f t="array" ref="N67">SUMPRODUCT(('面板-分位数'!$F$3:$F$178='面板-景气指数'!$J67)*('面板-分位数'!$E$3:$E$178)*('面板-分位数'!H$3:H$178))/SUMIFS('面板-分位数'!$E:$E,'面板-分位数'!$F:$F,'面板-景气指数'!$J67)</f>
        <v>0.80279999999999985</v>
      </c>
      <c r="O67" s="288">
        <f t="array" ref="O67">SUMPRODUCT(('面板-分位数'!$F$3:$F$178='面板-景气指数'!$J67)*('面板-分位数'!$E$3:$E$178)*('面板-分位数'!I$3:I$178))/SUMIFS('面板-分位数'!$E:$E,'面板-分位数'!$F:$F,'面板-景气指数'!$J67)</f>
        <v>0.74399999999999999</v>
      </c>
      <c r="P67" s="288">
        <f t="array" ref="P67">SUMPRODUCT(('面板-分位数'!$F$3:$F$178='面板-景气指数'!$J67)*('面板-分位数'!$E$3:$E$178)*('面板-分位数'!J$3:J$178))/SUMIFS('面板-分位数'!$E:$E,'面板-分位数'!$F:$F,'面板-景气指数'!$J67)</f>
        <v>0.44180000000000003</v>
      </c>
      <c r="Q67" s="288">
        <f t="array" ref="Q67">SUMPRODUCT(('面板-分位数'!$F$3:$F$178='面板-景气指数'!$J67)*('面板-分位数'!$E$3:$E$178)*('面板-分位数'!K$3:K$178))/SUMIFS('面板-分位数'!$E:$E,'面板-分位数'!$F:$F,'面板-景气指数'!$J67)</f>
        <v>0.34799999999999998</v>
      </c>
      <c r="R67" s="288">
        <f t="array" ref="R67">SUMPRODUCT(('面板-分位数'!$F$3:$F$178='面板-景气指数'!$J67)*('面板-分位数'!$E$3:$E$178)*('面板-分位数'!L$3:L$178))/SUMIFS('面板-分位数'!$E:$E,'面板-分位数'!$F:$F,'面板-景气指数'!$J67)</f>
        <v>0.23719999999999999</v>
      </c>
      <c r="S67" s="288">
        <f t="array" ref="S67">SUMPRODUCT(('面板-分位数'!$F$3:$F$178='面板-景气指数'!$J67)*('面板-分位数'!$E$3:$E$178)*('面板-分位数'!M$3:M$178))/SUMIFS('面板-分位数'!$E:$E,'面板-分位数'!$F:$F,'面板-景气指数'!$J67)</f>
        <v>0.34340000000000004</v>
      </c>
      <c r="T67" s="288">
        <f t="array" ref="T67">SUMPRODUCT(('面板-分位数'!$F$3:$F$178='面板-景气指数'!$J67)*('面板-分位数'!$E$3:$E$178)*('面板-分位数'!N$3:N$178))/SUMIFS('面板-分位数'!$E:$E,'面板-分位数'!$F:$F,'面板-景气指数'!$J67)</f>
        <v>0.64900000000000002</v>
      </c>
      <c r="U67" s="288">
        <f t="array" ref="U67">SUMPRODUCT(('面板-分位数'!$F$3:$F$178='面板-景气指数'!$J67)*('面板-分位数'!$E$3:$E$178)*('面板-分位数'!O$3:O$178))/SUMIFS('面板-分位数'!$E:$E,'面板-分位数'!$F:$F,'面板-景气指数'!$J67)</f>
        <v>0.67520000000000002</v>
      </c>
      <c r="V67" s="288">
        <f t="array" ref="V67">SUMPRODUCT(('面板-分位数'!$F$3:$F$178='面板-景气指数'!$J67)*('面板-分位数'!$E$3:$E$178)*('面板-分位数'!P$3:P$178))/SUMIFS('面板-分位数'!$E:$E,'面板-分位数'!$F:$F,'面板-景气指数'!$J67)</f>
        <v>0.503</v>
      </c>
      <c r="W67" s="288">
        <f t="array" ref="W67">SUMPRODUCT(('面板-分位数'!$F$3:$F$178='面板-景气指数'!$J67)*('面板-分位数'!$E$3:$E$178)*('面板-分位数'!Q$3:Q$178))/SUMIFS('面板-分位数'!$E:$E,'面板-分位数'!$F:$F,'面板-景气指数'!$J67)</f>
        <v>0.39039999999999997</v>
      </c>
      <c r="X67" s="288">
        <f t="array" ref="X67">SUMPRODUCT(('面板-分位数'!$F$3:$F$178='面板-景气指数'!$J67)*('面板-分位数'!$E$3:$E$178)*('面板-分位数'!R$3:R$178))/SUMIFS('面板-分位数'!$E:$E,'面板-分位数'!$F:$F,'面板-景气指数'!$J67)</f>
        <v>0.28639999999999999</v>
      </c>
      <c r="Y67" s="288">
        <f t="array" ref="Y67">SUMPRODUCT(('面板-分位数'!$F$3:$F$178='面板-景气指数'!$J67)*('面板-分位数'!$E$3:$E$178)*('面板-分位数'!S$3:S$178))/SUMIFS('面板-分位数'!$E:$E,'面板-分位数'!$F:$F,'面板-景气指数'!$J67)</f>
        <v>0.30419999999999997</v>
      </c>
      <c r="Z67" s="288">
        <f t="array" ref="Z67">SUMPRODUCT(('面板-分位数'!$F$3:$F$178='面板-景气指数'!$J67)*('面板-分位数'!$E$3:$E$178)*('面板-分位数'!T$3:T$178))/SUMIFS('面板-分位数'!$E:$E,'面板-分位数'!$F:$F,'面板-景气指数'!$J67)</f>
        <v>0.16719999999999999</v>
      </c>
      <c r="AA67" s="288">
        <f t="array" ref="AA67">SUMPRODUCT(('面板-分位数'!$F$3:$F$178='面板-景气指数'!$J67)*('面板-分位数'!$E$3:$E$178)*('面板-分位数'!U$3:U$178))/SUMIFS('面板-分位数'!$E:$E,'面板-分位数'!$F:$F,'面板-景气指数'!$J67)</f>
        <v>0.48699999999999999</v>
      </c>
      <c r="AB67" s="288">
        <f t="array" ref="AB67">SUMPRODUCT(('面板-分位数'!$F$3:$F$178='面板-景气指数'!$J67)*('面板-分位数'!$E$3:$E$178)*('面板-分位数'!V$3:V$178))/SUMIFS('面板-分位数'!$E:$E,'面板-分位数'!$F:$F,'面板-景气指数'!$J67)</f>
        <v>0.6614000000000001</v>
      </c>
      <c r="AC67" s="288">
        <f t="array" ref="AC67">SUMPRODUCT(('面板-分位数'!$F$3:$F$178='面板-景气指数'!$J67)*('面板-分位数'!$E$3:$E$178)*('面板-分位数'!W$3:W$178))/SUMIFS('面板-分位数'!$E:$E,'面板-分位数'!$F:$F,'面板-景气指数'!$J67)</f>
        <v>0.66280000000000006</v>
      </c>
      <c r="AD67" s="288">
        <f t="array" ref="AD67">SUMPRODUCT(('面板-分位数'!$F$3:$F$178='面板-景气指数'!$J67)*('面板-分位数'!$E$3:$E$178)*('面板-分位数'!X$3:X$178))/SUMIFS('面板-分位数'!$E:$E,'面板-分位数'!$F:$F,'面板-景气指数'!$J67)</f>
        <v>0.41399999999999998</v>
      </c>
      <c r="AE67" s="288">
        <f t="array" ref="AE67">SUMPRODUCT(('面板-分位数'!$F$3:$F$178='面板-景气指数'!$J67)*('面板-分位数'!$E$3:$E$178)*('面板-分位数'!Y$3:Y$178))/SUMIFS('面板-分位数'!$E:$E,'面板-分位数'!$F:$F,'面板-景气指数'!$J67)</f>
        <v>0.37459999999999999</v>
      </c>
      <c r="AF67" s="288">
        <f t="array" ref="AF67">SUMPRODUCT(('面板-分位数'!$F$3:$F$178='面板-景气指数'!$J67)*('面板-分位数'!$E$3:$E$178)*('面板-分位数'!Z$3:Z$178))/SUMIFS('面板-分位数'!$E:$E,'面板-分位数'!$F:$F,'面板-景气指数'!$J67)</f>
        <v>0.32500000000000001</v>
      </c>
      <c r="AG67" s="288">
        <f t="array" ref="AG67">SUMPRODUCT(('面板-分位数'!$F$3:$F$178='面板-景气指数'!$J67)*('面板-分位数'!$E$3:$E$178)*('面板-分位数'!AA$3:AA$178))/SUMIFS('面板-分位数'!$E:$E,'面板-分位数'!$F:$F,'面板-景气指数'!$J67)</f>
        <v>0.61099999999999999</v>
      </c>
      <c r="AH67" s="288">
        <f t="array" ref="AH67">SUMPRODUCT(('面板-分位数'!$F$3:$F$178='面板-景气指数'!$J67)*('面板-分位数'!$E$3:$E$178)*('面板-分位数'!AB$3:AB$178))/SUMIFS('面板-分位数'!$E:$E,'面板-分位数'!$F:$F,'面板-景气指数'!$J67)</f>
        <v>0.71880000000000011</v>
      </c>
      <c r="AI67" s="288">
        <f t="array" ref="AI67">SUMPRODUCT(('面板-分位数'!$F$3:$F$178='面板-景气指数'!$J67)*('面板-分位数'!$E$3:$E$178)*('面板-分位数'!AC$3:AC$178))/SUMIFS('面板-分位数'!$E:$E,'面板-分位数'!$F:$F,'面板-景气指数'!$J67)</f>
        <v>0.78139999999999998</v>
      </c>
      <c r="AJ67" s="288">
        <f t="array" ref="AJ67">SUMPRODUCT(('面板-分位数'!$F$3:$F$178='面板-景气指数'!$J67)*('面板-分位数'!$E$3:$E$178)*('面板-分位数'!AD$3:AD$178))/SUMIFS('面板-分位数'!$E:$E,'面板-分位数'!$F:$F,'面板-景气指数'!$J67)</f>
        <v>0.82419999999999993</v>
      </c>
      <c r="AK67" s="288">
        <f t="array" ref="AK67">SUMPRODUCT(('面板-分位数'!$F$3:$F$178='面板-景气指数'!$J67)*('面板-分位数'!$E$3:$E$178)*('面板-分位数'!AE$3:AE$178))/SUMIFS('面板-分位数'!$E:$E,'面板-分位数'!$F:$F,'面板-景气指数'!$J67)</f>
        <v>0.85079999999999989</v>
      </c>
      <c r="AL67" s="288">
        <f t="array" ref="AL67">SUMPRODUCT(('面板-分位数'!$F$3:$F$178='面板-景气指数'!$J67)*('面板-分位数'!$E$3:$E$178)*('面板-分位数'!AF$3:AF$178))/SUMIFS('面板-分位数'!$E:$E,'面板-分位数'!$F:$F,'面板-景气指数'!$J67)</f>
        <v>0.7702</v>
      </c>
      <c r="AM67" s="288">
        <f t="array" ref="AM67">SUMPRODUCT(('面板-分位数'!$F$3:$F$178='面板-景气指数'!$J67)*('面板-分位数'!$E$3:$E$178)*('面板-分位数'!AG$3:AG$178))/SUMIFS('面板-分位数'!$E:$E,'面板-分位数'!$F:$F,'面板-景气指数'!$J67)</f>
        <v>0.45099999999999996</v>
      </c>
      <c r="AN67" s="288">
        <f t="array" ref="AN67">SUMPRODUCT(('面板-分位数'!$F$3:$F$178='面板-景气指数'!$J67)*('面板-分位数'!$E$3:$E$178)*('面板-分位数'!AH$3:AH$178))/SUMIFS('面板-分位数'!$E:$E,'面板-分位数'!$F:$F,'面板-景气指数'!$J67)</f>
        <v>0.41639999999999999</v>
      </c>
      <c r="AO67" s="288">
        <f t="array" ref="AO67">SUMPRODUCT(('面板-分位数'!$F$3:$F$178='面板-景气指数'!$J67)*('面板-分位数'!$E$3:$E$178)*('面板-分位数'!AI$3:AI$178))/SUMIFS('面板-分位数'!$E:$E,'面板-分位数'!$F:$F,'面板-景气指数'!$J67)</f>
        <v>0.53459999999999996</v>
      </c>
      <c r="AP67" s="288">
        <f t="array" ref="AP67">SUMPRODUCT(('面板-分位数'!$F$3:$F$178='面板-景气指数'!$J67)*('面板-分位数'!$E$3:$E$178)*('面板-分位数'!AJ$3:AJ$178))/SUMIFS('面板-分位数'!$E:$E,'面板-分位数'!$F:$F,'面板-景气指数'!$J67)</f>
        <v>0.6048</v>
      </c>
      <c r="AQ67" s="288">
        <f t="array" ref="AQ67">SUMPRODUCT(('面板-分位数'!$F$3:$F$178='面板-景气指数'!$J67)*('面板-分位数'!$E$3:$E$178)*('面板-分位数'!AK$3:AK$178))/SUMIFS('面板-分位数'!$E:$E,'面板-分位数'!$F:$F,'面板-景气指数'!$J67)</f>
        <v>0.39539999999999997</v>
      </c>
      <c r="AR67" s="288">
        <f t="array" ref="AR67">SUMPRODUCT(('面板-分位数'!$F$3:$F$178='面板-景气指数'!$J67)*('面板-分位数'!$E$3:$E$178)*('面板-分位数'!AL$3:AL$178))/SUMIFS('面板-分位数'!$E:$E,'面板-分位数'!$F:$F,'面板-景气指数'!$J67)</f>
        <v>0.17519999999999999</v>
      </c>
      <c r="AS67" s="288">
        <f t="array" ref="AS67">SUMPRODUCT(('面板-分位数'!$F$3:$F$178='面板-景气指数'!$J67)*('面板-分位数'!$E$3:$E$178)*('面板-分位数'!AM$3:AM$178))/SUMIFS('面板-分位数'!$E:$E,'面板-分位数'!$F:$F,'面板-景气指数'!$J67)</f>
        <v>0.1162</v>
      </c>
      <c r="AT67" s="288">
        <f t="array" ref="AT67">SUMPRODUCT(('面板-分位数'!$F$3:$F$178='面板-景气指数'!$J67)*('面板-分位数'!$E$3:$E$178)*('面板-分位数'!AN$3:AN$178))/SUMIFS('面板-分位数'!$E:$E,'面板-分位数'!$F:$F,'面板-景气指数'!$J67)</f>
        <v>0.154</v>
      </c>
      <c r="AU67" s="288">
        <f t="array" ref="AU67">SUMPRODUCT(('面板-分位数'!$F$3:$F$178='面板-景气指数'!$J67)*('面板-分位数'!$E$3:$E$178)*('面板-分位数'!AO$3:AO$178))/SUMIFS('面板-分位数'!$E:$E,'面板-分位数'!$F:$F,'面板-景气指数'!$J67)</f>
        <v>0.17120000000000002</v>
      </c>
      <c r="AV67" s="288">
        <f t="array" ref="AV67">SUMPRODUCT(('面板-分位数'!$F$3:$F$178='面板-景气指数'!$J67)*('面板-分位数'!$E$3:$E$178)*('面板-分位数'!AP$3:AP$178))/SUMIFS('面板-分位数'!$E:$E,'面板-分位数'!$F:$F,'面板-景气指数'!$J67)</f>
        <v>0.10779999999999998</v>
      </c>
      <c r="AW67" s="288">
        <f t="array" ref="AW67">SUMPRODUCT(('面板-分位数'!$F$3:$F$178='面板-景气指数'!$J67)*('面板-分位数'!$E$3:$E$178)*('面板-分位数'!AQ$3:AQ$178))/SUMIFS('面板-分位数'!$E:$E,'面板-分位数'!$F:$F,'面板-景气指数'!$J67)</f>
        <v>0.16200000000000001</v>
      </c>
      <c r="AX67" s="288">
        <f t="array" ref="AX67">SUMPRODUCT(('面板-分位数'!$F$3:$F$178='面板-景气指数'!$J67)*('面板-分位数'!$E$3:$E$178)*('面板-分位数'!AR$3:AR$178))/SUMIFS('面板-分位数'!$E:$E,'面板-分位数'!$F:$F,'面板-景气指数'!$J67)</f>
        <v>0.14279999999999998</v>
      </c>
      <c r="AY67" s="288">
        <f t="array" ref="AY67">SUMPRODUCT(('面板-分位数'!$F$3:$F$178='面板-景气指数'!$J67)*('面板-分位数'!$E$3:$E$178)*('面板-分位数'!AS$3:AS$178))/SUMIFS('面板-分位数'!$E:$E,'面板-分位数'!$F:$F,'面板-景气指数'!$J67)</f>
        <v>0.2656</v>
      </c>
      <c r="AZ67" s="288">
        <f t="array" ref="AZ67">SUMPRODUCT(('面板-分位数'!$F$3:$F$178='面板-景气指数'!$J67)*('面板-分位数'!$E$3:$E$178)*('面板-分位数'!AT$3:AT$178))/SUMIFS('面板-分位数'!$E:$E,'面板-分位数'!$F:$F,'面板-景气指数'!$J67)</f>
        <v>0.15840000000000001</v>
      </c>
      <c r="BA67" s="288">
        <f t="array" ref="BA67">SUMPRODUCT(('面板-分位数'!$F$3:$F$178='面板-景气指数'!$J67)*('面板-分位数'!$E$3:$E$178)*('面板-分位数'!AU$3:AU$178))/SUMIFS('面板-分位数'!$E:$E,'面板-分位数'!$F:$F,'面板-景气指数'!$J67)</f>
        <v>0.30959999999999999</v>
      </c>
      <c r="BB67" s="288">
        <f t="array" ref="BB67">SUMPRODUCT(('面板-分位数'!$F$3:$F$178='面板-景气指数'!$J67)*('面板-分位数'!$E$3:$E$178)*('面板-分位数'!AV$3:AV$178))/SUMIFS('面板-分位数'!$E:$E,'面板-分位数'!$F:$F,'面板-景气指数'!$J67)</f>
        <v>0.43259999999999998</v>
      </c>
      <c r="BC67" s="288">
        <f t="array" ref="BC67">SUMPRODUCT(('面板-分位数'!$F$3:$F$178='面板-景气指数'!$J67)*('面板-分位数'!$E$3:$E$178)*('面板-分位数'!AW$3:AW$178))/SUMIFS('面板-分位数'!$E:$E,'面板-分位数'!$F:$F,'面板-景气指数'!$J67)</f>
        <v>0.74</v>
      </c>
      <c r="BD67" s="288">
        <f t="array" ref="BD67">SUMPRODUCT(('面板-分位数'!$F$3:$F$178='面板-景气指数'!$J67)*('面板-分位数'!$E$3:$E$178)*('面板-分位数'!AX$3:AX$178))/SUMIFS('面板-分位数'!$E:$E,'面板-分位数'!$F:$F,'面板-景气指数'!$J67)</f>
        <v>0.81799999999999995</v>
      </c>
      <c r="BE67" s="288">
        <f t="array" ref="BE67">SUMPRODUCT(('面板-分位数'!$F$3:$F$178='面板-景气指数'!$J67)*('面板-分位数'!$E$3:$E$178)*('面板-分位数'!AY$3:AY$178))/SUMIFS('面板-分位数'!$E:$E,'面板-分位数'!$F:$F,'面板-景气指数'!$J67)</f>
        <v>0.81699999999999995</v>
      </c>
      <c r="BF67" s="288">
        <f t="array" ref="BF67">SUMPRODUCT(('面板-分位数'!$F$3:$F$178='面板-景气指数'!$J67)*('面板-分位数'!$E$3:$E$178)*('面板-分位数'!AZ$3:AZ$178))/SUMIFS('面板-分位数'!$E:$E,'面板-分位数'!$F:$F,'面板-景气指数'!$J67)</f>
        <v>0.84499999999999997</v>
      </c>
      <c r="BG67" s="288">
        <f t="array" ref="BG67">SUMPRODUCT(('面板-分位数'!$F$3:$F$178='面板-景气指数'!$J67)*('面板-分位数'!$E$3:$E$178)*('面板-分位数'!BA$3:BA$178))/SUMIFS('面板-分位数'!$E:$E,'面板-分位数'!$F:$F,'面板-景气指数'!$J67)</f>
        <v>0.78980000000000006</v>
      </c>
      <c r="BH67" s="288">
        <f t="array" ref="BH67">SUMPRODUCT(('面板-分位数'!$F$3:$F$178='面板-景气指数'!$J67)*('面板-分位数'!$E$3:$E$178)*('面板-分位数'!BB$3:BB$178))/SUMIFS('面板-分位数'!$E:$E,'面板-分位数'!$F:$F,'面板-景气指数'!$J67)</f>
        <v>0.78179999999999994</v>
      </c>
      <c r="BI67" s="288">
        <f t="array" ref="BI67">SUMPRODUCT(('面板-分位数'!$F$3:$F$178='面板-景气指数'!$J67)*('面板-分位数'!$E$3:$E$178)*('面板-分位数'!BC$3:BC$178))/SUMIFS('面板-分位数'!$E:$E,'面板-分位数'!$F:$F,'面板-景气指数'!$J67)</f>
        <v>0.49719999999999998</v>
      </c>
      <c r="BJ67" s="288">
        <f t="array" ref="BJ67">SUMPRODUCT(('面板-分位数'!$F$3:$F$178='面板-景气指数'!$J67)*('面板-分位数'!$E$3:$E$178)*('面板-分位数'!BD$3:BD$178))/SUMIFS('面板-分位数'!$E:$E,'面板-分位数'!$F:$F,'面板-景气指数'!$J67)</f>
        <v>0.56220000000000003</v>
      </c>
      <c r="BK67" s="288">
        <f t="array" ref="BK67">SUMPRODUCT(('面板-分位数'!$F$3:$F$178='面板-景气指数'!$J67)*('面板-分位数'!$E$3:$E$178)*('面板-分位数'!BE$3:BE$178))/SUMIFS('面板-分位数'!$E:$E,'面板-分位数'!$F:$F,'面板-景气指数'!$J67)</f>
        <v>0.64759999999999995</v>
      </c>
      <c r="BL67" s="288">
        <f t="array" ref="BL67">SUMPRODUCT(('面板-分位数'!$F$3:$F$178='面板-景气指数'!$J67)*('面板-分位数'!$E$3:$E$178)*('面板-分位数'!BF$3:BF$178))/SUMIFS('面板-分位数'!$E:$E,'面板-分位数'!$F:$F,'面板-景气指数'!$J67)</f>
        <v>0.66320000000000001</v>
      </c>
      <c r="BM67" s="288">
        <f t="array" ref="BM67">SUMPRODUCT(('面板-分位数'!$F$3:$F$178='面板-景气指数'!$J67)*('面板-分位数'!$E$3:$E$178)*('面板-分位数'!BG$3:BG$178))/SUMIFS('面板-分位数'!$E:$E,'面板-分位数'!$F:$F,'面板-景气指数'!$J67)</f>
        <v>0.60319999999999996</v>
      </c>
      <c r="BN67" s="288">
        <f t="array" ref="BN67">SUMPRODUCT(('面板-分位数'!$F$3:$F$178='面板-景气指数'!$J67)*('面板-分位数'!$E$3:$E$178)*('面板-分位数'!BH$3:BH$178))/SUMIFS('面板-分位数'!$E:$E,'面板-分位数'!$F:$F,'面板-景气指数'!$J67)</f>
        <v>0.36880000000000002</v>
      </c>
      <c r="BO67" s="288">
        <f t="array" ref="BO67">SUMPRODUCT(('面板-分位数'!$F$3:$F$178='面板-景气指数'!$J67)*('面板-分位数'!$E$3:$E$178)*('面板-分位数'!BI$3:BI$178))/SUMIFS('面板-分位数'!$E:$E,'面板-分位数'!$F:$F,'面板-景气指数'!$J67)</f>
        <v>0.32599999999999996</v>
      </c>
      <c r="BP67" s="288">
        <f t="array" ref="BP67">SUMPRODUCT(('面板-分位数'!$F$3:$F$178='面板-景气指数'!$J67)*('面板-分位数'!$E$3:$E$178)*('面板-分位数'!BJ$3:BJ$178))/SUMIFS('面板-分位数'!$E:$E,'面板-分位数'!$F:$F,'面板-景气指数'!$J67)</f>
        <v>0.24900000000000003</v>
      </c>
      <c r="BQ67" s="288">
        <f t="array" ref="BQ67">SUMPRODUCT(('面板-分位数'!$F$3:$F$178='面板-景气指数'!$J67)*('面板-分位数'!$E$3:$E$178)*('面板-分位数'!BK$3:BK$178))/SUMIFS('面板-分位数'!$E:$E,'面板-分位数'!$F:$F,'面板-景气指数'!$J67)</f>
        <v>0.26639999999999997</v>
      </c>
      <c r="BR67" s="288">
        <f t="array" ref="BR67">SUMPRODUCT(('面板-分位数'!$F$3:$F$178='面板-景气指数'!$J67)*('面板-分位数'!$E$3:$E$178)*('面板-分位数'!BL$3:BL$178))/SUMIFS('面板-分位数'!$E:$E,'面板-分位数'!$F:$F,'面板-景气指数'!$J67)</f>
        <v>0.31440000000000001</v>
      </c>
      <c r="BS67" s="288">
        <f t="array" ref="BS67">SUMPRODUCT(('面板-分位数'!$F$3:$F$178='面板-景气指数'!$J67)*('面板-分位数'!$E$3:$E$178)*('面板-分位数'!BM$3:BM$178))/SUMIFS('面板-分位数'!$E:$E,'面板-分位数'!$F:$F,'面板-景气指数'!$J67)</f>
        <v>0.46959999999999996</v>
      </c>
      <c r="BT67" s="288">
        <f t="array" ref="BT67">SUMPRODUCT(('面板-分位数'!$F$3:$F$178='面板-景气指数'!$J67)*('面板-分位数'!$E$3:$E$178)*('面板-分位数'!BN$3:BN$178))/SUMIFS('面板-分位数'!$E:$E,'面板-分位数'!$F:$F,'面板-景气指数'!$J67)</f>
        <v>0.52960000000000007</v>
      </c>
      <c r="BU67" s="288">
        <f t="array" ref="BU67">SUMPRODUCT(('面板-分位数'!$F$3:$F$178='面板-景气指数'!$J67)*('面板-分位数'!$E$3:$E$178)*('面板-分位数'!BO$3:BO$178))/SUMIFS('面板-分位数'!$E:$E,'面板-分位数'!$F:$F,'面板-景气指数'!$J67)</f>
        <v>0.6008</v>
      </c>
      <c r="BV67" s="288">
        <f t="array" ref="BV67">SUMPRODUCT(('面板-分位数'!$F$3:$F$178='面板-景气指数'!$J67)*('面板-分位数'!$E$3:$E$178)*('面板-分位数'!BP$3:BP$178))/SUMIFS('面板-分位数'!$E:$E,'面板-分位数'!$F:$F,'面板-景气指数'!$J67)</f>
        <v>0.69679999999999997</v>
      </c>
      <c r="BW67" s="288">
        <f t="array" ref="BW67">SUMPRODUCT(('面板-分位数'!$F$3:$F$178='面板-景气指数'!$J67)*('面板-分位数'!$E$3:$E$178)*('面板-分位数'!BQ$3:BQ$178))/SUMIFS('面板-分位数'!$E:$E,'面板-分位数'!$F:$F,'面板-景气指数'!$J67)</f>
        <v>0.73280000000000001</v>
      </c>
      <c r="BX67" s="288">
        <f t="array" ref="BX67">SUMPRODUCT(('面板-分位数'!$F$3:$F$178='面板-景气指数'!$J67)*('面板-分位数'!$E$3:$E$178)*('面板-分位数'!BR$3:BR$178))/SUMIFS('面板-分位数'!$E:$E,'面板-分位数'!$F:$F,'面板-景气指数'!$J67)</f>
        <v>0.69679999999999997</v>
      </c>
      <c r="BY67" s="288">
        <f t="array" ref="BY67">SUMPRODUCT(('面板-分位数'!$F$3:$F$178='面板-景气指数'!$J67)*('面板-分位数'!$E$3:$E$178)*('面板-分位数'!BS$3:BS$178))/SUMIFS('面板-分位数'!$E:$E,'面板-分位数'!$F:$F,'面板-景气指数'!$J67)</f>
        <v>0.45760000000000006</v>
      </c>
      <c r="BZ67" s="288">
        <f t="array" ref="BZ67">SUMPRODUCT(('面板-分位数'!$F$3:$F$178='面板-景气指数'!$J67)*('面板-分位数'!$E$3:$E$178)*('面板-分位数'!BT$3:BT$178))/SUMIFS('面板-分位数'!$E:$E,'面板-分位数'!$F:$F,'面板-景气指数'!$J67)</f>
        <v>0.58879999999999999</v>
      </c>
      <c r="CA67" s="288">
        <f t="array" ref="CA67">SUMPRODUCT(('面板-分位数'!$F$3:$F$178='面板-景气指数'!$J67)*('面板-分位数'!$E$3:$E$178)*('面板-分位数'!BU$3:BU$178))/SUMIFS('面板-分位数'!$E:$E,'面板-分位数'!$F:$F,'面板-景气指数'!$J67)</f>
        <v>0.51760000000000006</v>
      </c>
      <c r="CB67" s="288">
        <f t="array" ref="CB67">SUMPRODUCT(('面板-分位数'!$F$3:$F$178='面板-景气指数'!$J67)*('面板-分位数'!$E$3:$E$178)*('面板-分位数'!BV$3:BV$178))/SUMIFS('面板-分位数'!$E:$E,'面板-分位数'!$F:$F,'面板-景气指数'!$J67)</f>
        <v>0.5</v>
      </c>
      <c r="CC67" s="288">
        <f t="array" ref="CC67">SUMPRODUCT(('面板-分位数'!$F$3:$F$178='面板-景气指数'!$J67)*('面板-分位数'!$E$3:$E$178)*('面板-分位数'!BW$3:BW$178))/SUMIFS('面板-分位数'!$E:$E,'面板-分位数'!$F:$F,'面板-景气指数'!$J67)</f>
        <v>0.49359999999999998</v>
      </c>
      <c r="CD67" s="288">
        <f t="array" ref="CD67">SUMPRODUCT(('面板-分位数'!$F$3:$F$178='面板-景气指数'!$J67)*('面板-分位数'!$E$3:$E$178)*('面板-分位数'!BX$3:BX$178))/SUMIFS('面板-分位数'!$E:$E,'面板-分位数'!$F:$F,'面板-景气指数'!$J67)</f>
        <v>0.54160000000000008</v>
      </c>
    </row>
    <row r="68" spans="10:82" x14ac:dyDescent="0.15">
      <c r="J68" s="292" t="s">
        <v>802</v>
      </c>
      <c r="K68" s="292"/>
      <c r="L68" s="287">
        <f t="shared" si="1"/>
        <v>-0.53333333333334121</v>
      </c>
      <c r="M68" s="288">
        <f t="array" ref="M68">SUMPRODUCT(('面板-分位数'!$F$3:$F$178='面板-景气指数'!$J68)*('面板-分位数'!$E$3:$E$178)*('面板-分位数'!G$3:G$178))/SUMIFS('面板-分位数'!$E:$E,'面板-分位数'!$F:$F,'面板-景气指数'!$J68)</f>
        <v>0.6263333333333333</v>
      </c>
      <c r="N68" s="288">
        <f t="array" ref="N68">SUMPRODUCT(('面板-分位数'!$F$3:$F$178='面板-景气指数'!$J68)*('面板-分位数'!$E$3:$E$178)*('面板-分位数'!H$3:H$178))/SUMIFS('面板-分位数'!$E:$E,'面板-分位数'!$F:$F,'面板-景气指数'!$J68)</f>
        <v>0.6263333333333333</v>
      </c>
      <c r="O68" s="288">
        <f t="array" ref="O68">SUMPRODUCT(('面板-分位数'!$F$3:$F$178='面板-景气指数'!$J68)*('面板-分位数'!$E$3:$E$178)*('面板-分位数'!I$3:I$178))/SUMIFS('面板-分位数'!$E:$E,'面板-分位数'!$F:$F,'面板-景气指数'!$J68)</f>
        <v>0.63166666666666671</v>
      </c>
      <c r="P68" s="288">
        <f t="array" ref="P68">SUMPRODUCT(('面板-分位数'!$F$3:$F$178='面板-景气指数'!$J68)*('面板-分位数'!$E$3:$E$178)*('面板-分位数'!J$3:J$178))/SUMIFS('面板-分位数'!$E:$E,'面板-分位数'!$F:$F,'面板-景气指数'!$J68)</f>
        <v>0.63166666666666671</v>
      </c>
      <c r="Q68" s="288">
        <f t="array" ref="Q68">SUMPRODUCT(('面板-分位数'!$F$3:$F$178='面板-景气指数'!$J68)*('面板-分位数'!$E$3:$E$178)*('面板-分位数'!K$3:K$178))/SUMIFS('面板-分位数'!$E:$E,'面板-分位数'!$F:$F,'面板-景气指数'!$J68)</f>
        <v>0.63166666666666671</v>
      </c>
      <c r="R68" s="288">
        <f t="array" ref="R68">SUMPRODUCT(('面板-分位数'!$F$3:$F$178='面板-景气指数'!$J68)*('面板-分位数'!$E$3:$E$178)*('面板-分位数'!L$3:L$178))/SUMIFS('面板-分位数'!$E:$E,'面板-分位数'!$F:$F,'面板-景气指数'!$J68)</f>
        <v>0.67633333333333334</v>
      </c>
      <c r="S68" s="288">
        <f t="array" ref="S68">SUMPRODUCT(('面板-分位数'!$F$3:$F$178='面板-景气指数'!$J68)*('面板-分位数'!$E$3:$E$178)*('面板-分位数'!M$3:M$178))/SUMIFS('面板-分位数'!$E:$E,'面板-分位数'!$F:$F,'面板-景气指数'!$J68)</f>
        <v>0.67633333333333334</v>
      </c>
      <c r="T68" s="288">
        <f t="array" ref="T68">SUMPRODUCT(('面板-分位数'!$F$3:$F$178='面板-景气指数'!$J68)*('面板-分位数'!$E$3:$E$178)*('面板-分位数'!N$3:N$178))/SUMIFS('面板-分位数'!$E:$E,'面板-分位数'!$F:$F,'面板-景气指数'!$J68)</f>
        <v>0.67633333333333334</v>
      </c>
      <c r="U68" s="288">
        <f t="array" ref="U68">SUMPRODUCT(('面板-分位数'!$F$3:$F$178='面板-景气指数'!$J68)*('面板-分位数'!$E$3:$E$178)*('面板-分位数'!O$3:O$178))/SUMIFS('面板-分位数'!$E:$E,'面板-分位数'!$F:$F,'面板-景气指数'!$J68)</f>
        <v>0.66633333333333333</v>
      </c>
      <c r="V68" s="288">
        <f t="array" ref="V68">SUMPRODUCT(('面板-分位数'!$F$3:$F$178='面板-景气指数'!$J68)*('面板-分位数'!$E$3:$E$178)*('面板-分位数'!P$3:P$178))/SUMIFS('面板-分位数'!$E:$E,'面板-分位数'!$F:$F,'面板-景气指数'!$J68)</f>
        <v>0.66633333333333333</v>
      </c>
      <c r="W68" s="288">
        <f t="array" ref="W68">SUMPRODUCT(('面板-分位数'!$F$3:$F$178='面板-景气指数'!$J68)*('面板-分位数'!$E$3:$E$178)*('面板-分位数'!Q$3:Q$178))/SUMIFS('面板-分位数'!$E:$E,'面板-分位数'!$F:$F,'面板-景气指数'!$J68)</f>
        <v>0.66633333333333333</v>
      </c>
      <c r="X68" s="288">
        <f t="array" ref="X68">SUMPRODUCT(('面板-分位数'!$F$3:$F$178='面板-景气指数'!$J68)*('面板-分位数'!$E$3:$E$178)*('面板-分位数'!R$3:R$178))/SUMIFS('面板-分位数'!$E:$E,'面板-分位数'!$F:$F,'面板-景气指数'!$J68)</f>
        <v>0.65133333333333332</v>
      </c>
      <c r="Y68" s="288">
        <f t="array" ref="Y68">SUMPRODUCT(('面板-分位数'!$F$3:$F$178='面板-景气指数'!$J68)*('面板-分位数'!$E$3:$E$178)*('面板-分位数'!S$3:S$178))/SUMIFS('面板-分位数'!$E:$E,'面板-分位数'!$F:$F,'面板-景气指数'!$J68)</f>
        <v>0.65133333333333332</v>
      </c>
      <c r="Z68" s="288">
        <f t="array" ref="Z68">SUMPRODUCT(('面板-分位数'!$F$3:$F$178='面板-景气指数'!$J68)*('面板-分位数'!$E$3:$E$178)*('面板-分位数'!T$3:T$178))/SUMIFS('面板-分位数'!$E:$E,'面板-分位数'!$F:$F,'面板-景气指数'!$J68)</f>
        <v>0.65133333333333332</v>
      </c>
      <c r="AA68" s="288">
        <f t="array" ref="AA68">SUMPRODUCT(('面板-分位数'!$F$3:$F$178='面板-景气指数'!$J68)*('面板-分位数'!$E$3:$E$178)*('面板-分位数'!U$3:U$178))/SUMIFS('面板-分位数'!$E:$E,'面板-分位数'!$F:$F,'面板-景气指数'!$J68)</f>
        <v>0.72566666666666668</v>
      </c>
      <c r="AB68" s="288">
        <f t="array" ref="AB68">SUMPRODUCT(('面板-分位数'!$F$3:$F$178='面板-景气指数'!$J68)*('面板-分位数'!$E$3:$E$178)*('面板-分位数'!V$3:V$178))/SUMIFS('面板-分位数'!$E:$E,'面板-分位数'!$F:$F,'面板-景气指数'!$J68)</f>
        <v>0.72566666666666668</v>
      </c>
      <c r="AC68" s="288">
        <f t="array" ref="AC68">SUMPRODUCT(('面板-分位数'!$F$3:$F$178='面板-景气指数'!$J68)*('面板-分位数'!$E$3:$E$178)*('面板-分位数'!W$3:W$178))/SUMIFS('面板-分位数'!$E:$E,'面板-分位数'!$F:$F,'面板-景气指数'!$J68)</f>
        <v>0.72566666666666668</v>
      </c>
      <c r="AD68" s="288">
        <f t="array" ref="AD68">SUMPRODUCT(('面板-分位数'!$F$3:$F$178='面板-景气指数'!$J68)*('面板-分位数'!$E$3:$E$178)*('面板-分位数'!X$3:X$178))/SUMIFS('面板-分位数'!$E:$E,'面板-分位数'!$F:$F,'面板-景气指数'!$J68)</f>
        <v>0.78533333333333333</v>
      </c>
      <c r="AE68" s="288">
        <f t="array" ref="AE68">SUMPRODUCT(('面板-分位数'!$F$3:$F$178='面板-景气指数'!$J68)*('面板-分位数'!$E$3:$E$178)*('面板-分位数'!Y$3:Y$178))/SUMIFS('面板-分位数'!$E:$E,'面板-分位数'!$F:$F,'面板-景气指数'!$J68)</f>
        <v>0.78533333333333333</v>
      </c>
      <c r="AF68" s="288">
        <f t="array" ref="AF68">SUMPRODUCT(('面板-分位数'!$F$3:$F$178='面板-景气指数'!$J68)*('面板-分位数'!$E$3:$E$178)*('面板-分位数'!Z$3:Z$178))/SUMIFS('面板-分位数'!$E:$E,'面板-分位数'!$F:$F,'面板-景气指数'!$J68)</f>
        <v>0.78533333333333333</v>
      </c>
      <c r="AG68" s="288">
        <f t="array" ref="AG68">SUMPRODUCT(('面板-分位数'!$F$3:$F$178='面板-景气指数'!$J68)*('面板-分位数'!$E$3:$E$178)*('面板-分位数'!AA$3:AA$178))/SUMIFS('面板-分位数'!$E:$E,'面板-分位数'!$F:$F,'面板-景气指数'!$J68)</f>
        <v>0.39766666666666667</v>
      </c>
      <c r="AH68" s="288">
        <f t="array" ref="AH68">SUMPRODUCT(('面板-分位数'!$F$3:$F$178='面板-景气指数'!$J68)*('面板-分位数'!$E$3:$E$178)*('面板-分位数'!AB$3:AB$178))/SUMIFS('面板-分位数'!$E:$E,'面板-分位数'!$F:$F,'面板-景气指数'!$J68)</f>
        <v>0.39766666666666667</v>
      </c>
      <c r="AI68" s="288">
        <f t="array" ref="AI68">SUMPRODUCT(('面板-分位数'!$F$3:$F$178='面板-景气指数'!$J68)*('面板-分位数'!$E$3:$E$178)*('面板-分位数'!AC$3:AC$178))/SUMIFS('面板-分位数'!$E:$E,'面板-分位数'!$F:$F,'面板-景气指数'!$J68)</f>
        <v>0.39766666666666667</v>
      </c>
      <c r="AJ68" s="288">
        <f t="array" ref="AJ68">SUMPRODUCT(('面板-分位数'!$F$3:$F$178='面板-景气指数'!$J68)*('面板-分位数'!$E$3:$E$178)*('面板-分位数'!AD$3:AD$178))/SUMIFS('面板-分位数'!$E:$E,'面板-分位数'!$F:$F,'面板-景气指数'!$J68)</f>
        <v>0.36733333333333335</v>
      </c>
      <c r="AK68" s="288">
        <f t="array" ref="AK68">SUMPRODUCT(('面板-分位数'!$F$3:$F$178='面板-景气指数'!$J68)*('面板-分位数'!$E$3:$E$178)*('面板-分位数'!AE$3:AE$178))/SUMIFS('面板-分位数'!$E:$E,'面板-分位数'!$F:$F,'面板-景气指数'!$J68)</f>
        <v>0.36733333333333335</v>
      </c>
      <c r="AL68" s="288">
        <f t="array" ref="AL68">SUMPRODUCT(('面板-分位数'!$F$3:$F$178='面板-景气指数'!$J68)*('面板-分位数'!$E$3:$E$178)*('面板-分位数'!AF$3:AF$178))/SUMIFS('面板-分位数'!$E:$E,'面板-分位数'!$F:$F,'面板-景气指数'!$J68)</f>
        <v>0.36733333333333335</v>
      </c>
      <c r="AM68" s="288">
        <f t="array" ref="AM68">SUMPRODUCT(('面板-分位数'!$F$3:$F$178='面板-景气指数'!$J68)*('面板-分位数'!$E$3:$E$178)*('面板-分位数'!AG$3:AG$178))/SUMIFS('面板-分位数'!$E:$E,'面板-分位数'!$F:$F,'面板-景气指数'!$J68)</f>
        <v>0.24833333333333332</v>
      </c>
      <c r="AN68" s="288">
        <f t="array" ref="AN68">SUMPRODUCT(('面板-分位数'!$F$3:$F$178='面板-景气指数'!$J68)*('面板-分位数'!$E$3:$E$178)*('面板-分位数'!AH$3:AH$178))/SUMIFS('面板-分位数'!$E:$E,'面板-分位数'!$F:$F,'面板-景气指数'!$J68)</f>
        <v>0.24833333333333332</v>
      </c>
      <c r="AO68" s="288">
        <f t="array" ref="AO68">SUMPRODUCT(('面板-分位数'!$F$3:$F$178='面板-景气指数'!$J68)*('面板-分位数'!$E$3:$E$178)*('面板-分位数'!AI$3:AI$178))/SUMIFS('面板-分位数'!$E:$E,'面板-分位数'!$F:$F,'面板-景气指数'!$J68)</f>
        <v>0.24833333333333332</v>
      </c>
      <c r="AP68" s="288">
        <f t="array" ref="AP68">SUMPRODUCT(('面板-分位数'!$F$3:$F$178='面板-景气指数'!$J68)*('面板-分位数'!$E$3:$E$178)*('面板-分位数'!AJ$3:AJ$178))/SUMIFS('面板-分位数'!$E:$E,'面板-分位数'!$F:$F,'面板-景气指数'!$J68)</f>
        <v>6.9333333333333344E-2</v>
      </c>
      <c r="AQ68" s="288">
        <f t="array" ref="AQ68">SUMPRODUCT(('面板-分位数'!$F$3:$F$178='面板-景气指数'!$J68)*('面板-分位数'!$E$3:$E$178)*('面板-分位数'!AK$3:AK$178))/SUMIFS('面板-分位数'!$E:$E,'面板-分位数'!$F:$F,'面板-景气指数'!$J68)</f>
        <v>6.9333333333333344E-2</v>
      </c>
      <c r="AR68" s="288">
        <f t="array" ref="AR68">SUMPRODUCT(('面板-分位数'!$F$3:$F$178='面板-景气指数'!$J68)*('面板-分位数'!$E$3:$E$178)*('面板-分位数'!AL$3:AL$178))/SUMIFS('面板-分位数'!$E:$E,'面板-分位数'!$F:$F,'面板-景气指数'!$J68)</f>
        <v>6.9333333333333344E-2</v>
      </c>
      <c r="AS68" s="288">
        <f t="array" ref="AS68">SUMPRODUCT(('面板-分位数'!$F$3:$F$178='面板-景气指数'!$J68)*('面板-分位数'!$E$3:$E$178)*('面板-分位数'!AM$3:AM$178))/SUMIFS('面板-分位数'!$E:$E,'面板-分位数'!$F:$F,'面板-景气指数'!$J68)</f>
        <v>0.53166666666666662</v>
      </c>
      <c r="AT68" s="288">
        <f t="array" ref="AT68">SUMPRODUCT(('面板-分位数'!$F$3:$F$178='面板-景气指数'!$J68)*('面板-分位数'!$E$3:$E$178)*('面板-分位数'!AN$3:AN$178))/SUMIFS('面板-分位数'!$E:$E,'面板-分位数'!$F:$F,'面板-景气指数'!$J68)</f>
        <v>0.53166666666666662</v>
      </c>
      <c r="AU68" s="288">
        <f t="array" ref="AU68">SUMPRODUCT(('面板-分位数'!$F$3:$F$178='面板-景气指数'!$J68)*('面板-分位数'!$E$3:$E$178)*('面板-分位数'!AO$3:AO$178))/SUMIFS('面板-分位数'!$E:$E,'面板-分位数'!$F:$F,'面板-景气指数'!$J68)</f>
        <v>0.53166666666666662</v>
      </c>
      <c r="AV68" s="288">
        <f t="array" ref="AV68">SUMPRODUCT(('面板-分位数'!$F$3:$F$178='面板-景气指数'!$J68)*('面板-分位数'!$E$3:$E$178)*('面板-分位数'!AP$3:AP$178))/SUMIFS('面板-分位数'!$E:$E,'面板-分位数'!$F:$F,'面板-景气指数'!$J68)</f>
        <v>0.65133333333333332</v>
      </c>
      <c r="AW68" s="288">
        <f t="array" ref="AW68">SUMPRODUCT(('面板-分位数'!$F$3:$F$178='面板-景气指数'!$J68)*('面板-分位数'!$E$3:$E$178)*('面板-分位数'!AQ$3:AQ$178))/SUMIFS('面板-分位数'!$E:$E,'面板-分位数'!$F:$F,'面板-景气指数'!$J68)</f>
        <v>0.65133333333333332</v>
      </c>
      <c r="AX68" s="288">
        <f t="array" ref="AX68">SUMPRODUCT(('面板-分位数'!$F$3:$F$178='面板-景气指数'!$J68)*('面板-分位数'!$E$3:$E$178)*('面板-分位数'!AR$3:AR$178))/SUMIFS('面板-分位数'!$E:$E,'面板-分位数'!$F:$F,'面板-景气指数'!$J68)</f>
        <v>0.65133333333333332</v>
      </c>
      <c r="AY68" s="288">
        <f t="array" ref="AY68">SUMPRODUCT(('面板-分位数'!$F$3:$F$178='面板-景气指数'!$J68)*('面板-分位数'!$E$3:$E$178)*('面板-分位数'!AS$3:AS$178))/SUMIFS('面板-分位数'!$E:$E,'面板-分位数'!$F:$F,'面板-景气指数'!$J68)</f>
        <v>0.68100000000000005</v>
      </c>
      <c r="AZ68" s="288">
        <f t="array" ref="AZ68">SUMPRODUCT(('面板-分位数'!$F$3:$F$178='面板-景气指数'!$J68)*('面板-分位数'!$E$3:$E$178)*('面板-分位数'!AT$3:AT$178))/SUMIFS('面板-分位数'!$E:$E,'面板-分位数'!$F:$F,'面板-景气指数'!$J68)</f>
        <v>0.68100000000000005</v>
      </c>
      <c r="BA68" s="288">
        <f t="array" ref="BA68">SUMPRODUCT(('面板-分位数'!$F$3:$F$178='面板-景气指数'!$J68)*('面板-分位数'!$E$3:$E$178)*('面板-分位数'!AU$3:AU$178))/SUMIFS('面板-分位数'!$E:$E,'面板-分位数'!$F:$F,'面板-景气指数'!$J68)</f>
        <v>0.68100000000000005</v>
      </c>
      <c r="BB68" s="288">
        <f t="array" ref="BB68">SUMPRODUCT(('面板-分位数'!$F$3:$F$178='面板-景气指数'!$J68)*('面板-分位数'!$E$3:$E$178)*('面板-分位数'!AV$3:AV$178))/SUMIFS('面板-分位数'!$E:$E,'面板-分位数'!$F:$F,'面板-景气指数'!$J68)</f>
        <v>0.60633333333333328</v>
      </c>
      <c r="BC68" s="288">
        <f t="array" ref="BC68">SUMPRODUCT(('面板-分位数'!$F$3:$F$178='面板-景气指数'!$J68)*('面板-分位数'!$E$3:$E$178)*('面板-分位数'!AW$3:AW$178))/SUMIFS('面板-分位数'!$E:$E,'面板-分位数'!$F:$F,'面板-景气指数'!$J68)</f>
        <v>0.60633333333333328</v>
      </c>
      <c r="BD68" s="288">
        <f t="array" ref="BD68">SUMPRODUCT(('面板-分位数'!$F$3:$F$178='面板-景气指数'!$J68)*('面板-分位数'!$E$3:$E$178)*('面板-分位数'!AX$3:AX$178))/SUMIFS('面板-分位数'!$E:$E,'面板-分位数'!$F:$F,'面板-景气指数'!$J68)</f>
        <v>0.60633333333333328</v>
      </c>
      <c r="BE68" s="288">
        <f t="array" ref="BE68">SUMPRODUCT(('面板-分位数'!$F$3:$F$178='面板-景气指数'!$J68)*('面板-分位数'!$E$3:$E$178)*('面板-分位数'!AY$3:AY$178))/SUMIFS('面板-分位数'!$E:$E,'面板-分位数'!$F:$F,'面板-景气指数'!$J68)</f>
        <v>0.48700000000000004</v>
      </c>
      <c r="BF68" s="288">
        <f t="array" ref="BF68">SUMPRODUCT(('面板-分位数'!$F$3:$F$178='面板-景气指数'!$J68)*('面板-分位数'!$E$3:$E$178)*('面板-分位数'!AZ$3:AZ$178))/SUMIFS('面板-分位数'!$E:$E,'面板-分位数'!$F:$F,'面板-景气指数'!$J68)</f>
        <v>0.48700000000000004</v>
      </c>
      <c r="BG68" s="288">
        <f t="array" ref="BG68">SUMPRODUCT(('面板-分位数'!$F$3:$F$178='面板-景气指数'!$J68)*('面板-分位数'!$E$3:$E$178)*('面板-分位数'!BA$3:BA$178))/SUMIFS('面板-分位数'!$E:$E,'面板-分位数'!$F:$F,'面板-景气指数'!$J68)</f>
        <v>0.48700000000000004</v>
      </c>
      <c r="BH68" s="288">
        <f t="array" ref="BH68">SUMPRODUCT(('面板-分位数'!$F$3:$F$178='面板-景气指数'!$J68)*('面板-分位数'!$E$3:$E$178)*('面板-分位数'!BB$3:BB$178))/SUMIFS('面板-分位数'!$E:$E,'面板-分位数'!$F:$F,'面板-景气指数'!$J68)</f>
        <v>0.42733333333333334</v>
      </c>
      <c r="BI68" s="288">
        <f t="array" ref="BI68">SUMPRODUCT(('面板-分位数'!$F$3:$F$178='面板-景气指数'!$J68)*('面板-分位数'!$E$3:$E$178)*('面板-分位数'!BC$3:BC$178))/SUMIFS('面板-分位数'!$E:$E,'面板-分位数'!$F:$F,'面板-景气指数'!$J68)</f>
        <v>0.42733333333333334</v>
      </c>
      <c r="BJ68" s="288">
        <f t="array" ref="BJ68">SUMPRODUCT(('面板-分位数'!$F$3:$F$178='面板-景气指数'!$J68)*('面板-分位数'!$E$3:$E$178)*('面板-分位数'!BD$3:BD$178))/SUMIFS('面板-分位数'!$E:$E,'面板-分位数'!$F:$F,'面板-景气指数'!$J68)</f>
        <v>0.42733333333333334</v>
      </c>
      <c r="BK68" s="288">
        <f t="array" ref="BK68">SUMPRODUCT(('面板-分位数'!$F$3:$F$178='面板-景气指数'!$J68)*('面板-分位数'!$E$3:$E$178)*('面板-分位数'!BE$3:BE$178))/SUMIFS('面板-分位数'!$E:$E,'面板-分位数'!$F:$F,'面板-景气指数'!$J68)</f>
        <v>0.36800000000000005</v>
      </c>
      <c r="BL68" s="288">
        <f t="array" ref="BL68">SUMPRODUCT(('面板-分位数'!$F$3:$F$178='面板-景气指数'!$J68)*('面板-分位数'!$E$3:$E$178)*('面板-分位数'!BF$3:BF$178))/SUMIFS('面板-分位数'!$E:$E,'面板-分位数'!$F:$F,'面板-景气指数'!$J68)</f>
        <v>0.36800000000000005</v>
      </c>
      <c r="BM68" s="288">
        <f t="array" ref="BM68">SUMPRODUCT(('面板-分位数'!$F$3:$F$178='面板-景气指数'!$J68)*('面板-分位数'!$E$3:$E$178)*('面板-分位数'!BG$3:BG$178))/SUMIFS('面板-分位数'!$E:$E,'面板-分位数'!$F:$F,'面板-景气指数'!$J68)</f>
        <v>0.36800000000000005</v>
      </c>
      <c r="BN68" s="288">
        <f t="array" ref="BN68">SUMPRODUCT(('面板-分位数'!$F$3:$F$178='面板-景气指数'!$J68)*('面板-分位数'!$E$3:$E$178)*('面板-分位数'!BH$3:BH$178))/SUMIFS('面板-分位数'!$E:$E,'面板-分位数'!$F:$F,'面板-景气指数'!$J68)</f>
        <v>0.29299999999999998</v>
      </c>
      <c r="BO68" s="288">
        <f t="array" ref="BO68">SUMPRODUCT(('面板-分位数'!$F$3:$F$178='面板-景气指数'!$J68)*('面板-分位数'!$E$3:$E$178)*('面板-分位数'!BI$3:BI$178))/SUMIFS('面板-分位数'!$E:$E,'面板-分位数'!$F:$F,'面板-景气指数'!$J68)</f>
        <v>0.29299999999999998</v>
      </c>
      <c r="BP68" s="288">
        <f t="array" ref="BP68">SUMPRODUCT(('面板-分位数'!$F$3:$F$178='面板-景气指数'!$J68)*('面板-分位数'!$E$3:$E$178)*('面板-分位数'!BJ$3:BJ$178))/SUMIFS('面板-分位数'!$E:$E,'面板-分位数'!$F:$F,'面板-景气指数'!$J68)</f>
        <v>0.29299999999999998</v>
      </c>
      <c r="BQ68" s="288">
        <f t="array" ref="BQ68">SUMPRODUCT(('面板-分位数'!$F$3:$F$178='面板-景气指数'!$J68)*('面板-分位数'!$E$3:$E$178)*('面板-分位数'!BK$3:BK$178))/SUMIFS('面板-分位数'!$E:$E,'面板-分位数'!$F:$F,'面板-景气指数'!$J68)</f>
        <v>0.36766666666666664</v>
      </c>
      <c r="BR68" s="288">
        <f t="array" ref="BR68">SUMPRODUCT(('面板-分位数'!$F$3:$F$178='面板-景气指数'!$J68)*('面板-分位数'!$E$3:$E$178)*('面板-分位数'!BL$3:BL$178))/SUMIFS('面板-分位数'!$E:$E,'面板-分位数'!$F:$F,'面板-景气指数'!$J68)</f>
        <v>0.36766666666666664</v>
      </c>
      <c r="BS68" s="288">
        <f t="array" ref="BS68">SUMPRODUCT(('面板-分位数'!$F$3:$F$178='面板-景气指数'!$J68)*('面板-分位数'!$E$3:$E$178)*('面板-分位数'!BM$3:BM$178))/SUMIFS('面板-分位数'!$E:$E,'面板-分位数'!$F:$F,'面板-景气指数'!$J68)</f>
        <v>0.36766666666666664</v>
      </c>
      <c r="BT68" s="288">
        <f t="array" ref="BT68">SUMPRODUCT(('面板-分位数'!$F$3:$F$178='面板-景气指数'!$J68)*('面板-分位数'!$E$3:$E$178)*('面板-分位数'!BN$3:BN$178))/SUMIFS('面板-分位数'!$E:$E,'面板-分位数'!$F:$F,'面板-景气指数'!$J68)</f>
        <v>0.29299999999999998</v>
      </c>
      <c r="BU68" s="288">
        <f t="array" ref="BU68">SUMPRODUCT(('面板-分位数'!$F$3:$F$178='面板-景气指数'!$J68)*('面板-分位数'!$E$3:$E$178)*('面板-分位数'!BO$3:BO$178))/SUMIFS('面板-分位数'!$E:$E,'面板-分位数'!$F:$F,'面板-景气指数'!$J68)</f>
        <v>0.29299999999999998</v>
      </c>
      <c r="BV68" s="288">
        <f t="array" ref="BV68">SUMPRODUCT(('面板-分位数'!$F$3:$F$178='面板-景气指数'!$J68)*('面板-分位数'!$E$3:$E$178)*('面板-分位数'!BP$3:BP$178))/SUMIFS('面板-分位数'!$E:$E,'面板-分位数'!$F:$F,'面板-景气指数'!$J68)</f>
        <v>0.29299999999999998</v>
      </c>
      <c r="BW68" s="288">
        <f t="array" ref="BW68">SUMPRODUCT(('面板-分位数'!$F$3:$F$178='面板-景气指数'!$J68)*('面板-分位数'!$E$3:$E$178)*('面板-分位数'!BQ$3:BQ$178))/SUMIFS('面板-分位数'!$E:$E,'面板-分位数'!$F:$F,'面板-景气指数'!$J68)</f>
        <v>0.26300000000000001</v>
      </c>
      <c r="BX68" s="288">
        <f t="array" ref="BX68">SUMPRODUCT(('面板-分位数'!$F$3:$F$178='面板-景气指数'!$J68)*('面板-分位数'!$E$3:$E$178)*('面板-分位数'!BR$3:BR$178))/SUMIFS('面板-分位数'!$E:$E,'面板-分位数'!$F:$F,'面板-景气指数'!$J68)</f>
        <v>0.26300000000000001</v>
      </c>
      <c r="BY68" s="288">
        <f t="array" ref="BY68">SUMPRODUCT(('面板-分位数'!$F$3:$F$178='面板-景气指数'!$J68)*('面板-分位数'!$E$3:$E$178)*('面板-分位数'!BS$3:BS$178))/SUMIFS('面板-分位数'!$E:$E,'面板-分位数'!$F:$F,'面板-景气指数'!$J68)</f>
        <v>0.26300000000000001</v>
      </c>
      <c r="BZ68" s="288">
        <f t="array" ref="BZ68">SUMPRODUCT(('面板-分位数'!$F$3:$F$178='面板-景气指数'!$J68)*('面板-分位数'!$E$3:$E$178)*('面板-分位数'!BT$3:BT$178))/SUMIFS('面板-分位数'!$E:$E,'面板-分位数'!$F:$F,'面板-景气指数'!$J68)</f>
        <v>0.38266666666666665</v>
      </c>
      <c r="CA68" s="288">
        <f t="array" ref="CA68">SUMPRODUCT(('面板-分位数'!$F$3:$F$178='面板-景气指数'!$J68)*('面板-分位数'!$E$3:$E$178)*('面板-分位数'!BU$3:BU$178))/SUMIFS('面板-分位数'!$E:$E,'面板-分位数'!$F:$F,'面板-景气指数'!$J68)</f>
        <v>0.38266666666666665</v>
      </c>
      <c r="CB68" s="288">
        <f t="array" ref="CB68">SUMPRODUCT(('面板-分位数'!$F$3:$F$178='面板-景气指数'!$J68)*('面板-分位数'!$E$3:$E$178)*('面板-分位数'!BV$3:BV$178))/SUMIFS('面板-分位数'!$E:$E,'面板-分位数'!$F:$F,'面板-景气指数'!$J68)</f>
        <v>0.38266666666666665</v>
      </c>
      <c r="CC68" s="288">
        <f t="array" ref="CC68">SUMPRODUCT(('面板-分位数'!$F$3:$F$178='面板-景气指数'!$J68)*('面板-分位数'!$E$3:$E$178)*('面板-分位数'!BW$3:BW$178))/SUMIFS('面板-分位数'!$E:$E,'面板-分位数'!$F:$F,'面板-景气指数'!$J68)</f>
        <v>0.5</v>
      </c>
      <c r="CD68" s="288">
        <f t="array" ref="CD68">SUMPRODUCT(('面板-分位数'!$F$3:$F$178='面板-景气指数'!$J68)*('面板-分位数'!$E$3:$E$178)*('面板-分位数'!BX$3:BX$178))/SUMIFS('面板-分位数'!$E:$E,'面板-分位数'!$F:$F,'面板-景气指数'!$J68)</f>
        <v>0.5</v>
      </c>
    </row>
    <row r="69" spans="10:82" x14ac:dyDescent="0.15">
      <c r="J69" s="292" t="s">
        <v>19</v>
      </c>
      <c r="K69" s="292"/>
      <c r="L69" s="287">
        <f t="shared" si="1"/>
        <v>8.0749999999999993</v>
      </c>
      <c r="M69" s="288">
        <f t="array" ref="M69">SUMPRODUCT(('面板-分位数'!$F$3:$F$178='面板-景气指数'!$J69)*('面板-分位数'!$E$3:$E$178)*('面板-分位数'!G$3:G$178))/SUMIFS('面板-分位数'!$E:$E,'面板-分位数'!$F:$F,'面板-景气指数'!$J69)</f>
        <v>0.56625000000000003</v>
      </c>
      <c r="N69" s="288">
        <f t="array" ref="N69">SUMPRODUCT(('面板-分位数'!$F$3:$F$178='面板-景气指数'!$J69)*('面板-分位数'!$E$3:$E$178)*('面板-分位数'!H$3:H$178))/SUMIFS('面板-分位数'!$E:$E,'面板-分位数'!$F:$F,'面板-景气指数'!$J69)</f>
        <v>0.56625000000000003</v>
      </c>
      <c r="O69" s="288">
        <f t="array" ref="O69">SUMPRODUCT(('面板-分位数'!$F$3:$F$178='面板-景气指数'!$J69)*('面板-分位数'!$E$3:$E$178)*('面板-分位数'!I$3:I$178))/SUMIFS('面板-分位数'!$E:$E,'面板-分位数'!$F:$F,'面板-景气指数'!$J69)</f>
        <v>0.48550000000000004</v>
      </c>
      <c r="P69" s="288">
        <f t="array" ref="P69">SUMPRODUCT(('面板-分位数'!$F$3:$F$178='面板-景气指数'!$J69)*('面板-分位数'!$E$3:$E$178)*('面板-分位数'!J$3:J$178))/SUMIFS('面板-分位数'!$E:$E,'面板-分位数'!$F:$F,'面板-景气指数'!$J69)</f>
        <v>0.57574999999999998</v>
      </c>
      <c r="Q69" s="288">
        <f t="array" ref="Q69">SUMPRODUCT(('面板-分位数'!$F$3:$F$178='面板-景气指数'!$J69)*('面板-分位数'!$E$3:$E$178)*('面板-分位数'!K$3:K$178))/SUMIFS('面板-分位数'!$E:$E,'面板-分位数'!$F:$F,'面板-景气指数'!$J69)</f>
        <v>0.55974999999999997</v>
      </c>
      <c r="R69" s="288">
        <f t="array" ref="R69">SUMPRODUCT(('面板-分位数'!$F$3:$F$178='面板-景气指数'!$J69)*('面板-分位数'!$E$3:$E$178)*('面板-分位数'!L$3:L$178))/SUMIFS('面板-分位数'!$E:$E,'面板-分位数'!$F:$F,'面板-景气指数'!$J69)</f>
        <v>0.50174999999999992</v>
      </c>
      <c r="S69" s="288">
        <f t="array" ref="S69">SUMPRODUCT(('面板-分位数'!$F$3:$F$178='面板-景气指数'!$J69)*('面板-分位数'!$E$3:$E$178)*('面板-分位数'!M$3:M$178))/SUMIFS('面板-分位数'!$E:$E,'面板-分位数'!$F:$F,'面板-景气指数'!$J69)</f>
        <v>0.47200000000000009</v>
      </c>
      <c r="T69" s="288">
        <f t="array" ref="T69">SUMPRODUCT(('面板-分位数'!$F$3:$F$178='面板-景气指数'!$J69)*('面板-分位数'!$E$3:$E$178)*('面板-分位数'!N$3:N$178))/SUMIFS('面板-分位数'!$E:$E,'面板-分位数'!$F:$F,'面板-景气指数'!$J69)</f>
        <v>0.51475000000000004</v>
      </c>
      <c r="U69" s="288">
        <f t="array" ref="U69">SUMPRODUCT(('面板-分位数'!$F$3:$F$178='面板-景气指数'!$J69)*('面板-分位数'!$E$3:$E$178)*('面板-分位数'!O$3:O$178))/SUMIFS('面板-分位数'!$E:$E,'面板-分位数'!$F:$F,'面板-景气指数'!$J69)</f>
        <v>0.50849999999999995</v>
      </c>
      <c r="V69" s="288">
        <f t="array" ref="V69">SUMPRODUCT(('面板-分位数'!$F$3:$F$178='面板-景气指数'!$J69)*('面板-分位数'!$E$3:$E$178)*('面板-分位数'!P$3:P$178))/SUMIFS('面板-分位数'!$E:$E,'面板-分位数'!$F:$F,'面板-景气指数'!$J69)</f>
        <v>0.46950000000000003</v>
      </c>
      <c r="W69" s="288">
        <f t="array" ref="W69">SUMPRODUCT(('面板-分位数'!$F$3:$F$178='面板-景气指数'!$J69)*('面板-分位数'!$E$3:$E$178)*('面板-分位数'!Q$3:Q$178))/SUMIFS('面板-分位数'!$E:$E,'面板-分位数'!$F:$F,'面板-景气指数'!$J69)</f>
        <v>0.44574999999999992</v>
      </c>
      <c r="X69" s="288">
        <f t="array" ref="X69">SUMPRODUCT(('面板-分位数'!$F$3:$F$178='面板-景气指数'!$J69)*('面板-分位数'!$E$3:$E$178)*('面板-分位数'!R$3:R$178))/SUMIFS('面板-分位数'!$E:$E,'面板-分位数'!$F:$F,'面板-景气指数'!$J69)</f>
        <v>0.45874999999999994</v>
      </c>
      <c r="Y69" s="288">
        <f t="array" ref="Y69">SUMPRODUCT(('面板-分位数'!$F$3:$F$178='面板-景气指数'!$J69)*('面板-分位数'!$E$3:$E$178)*('面板-分位数'!S$3:S$178))/SUMIFS('面板-分位数'!$E:$E,'面板-分位数'!$F:$F,'面板-景气指数'!$J69)</f>
        <v>0.44924999999999998</v>
      </c>
      <c r="Z69" s="288">
        <f t="array" ref="Z69">SUMPRODUCT(('面板-分位数'!$F$3:$F$178='面板-景气指数'!$J69)*('面板-分位数'!$E$3:$E$178)*('面板-分位数'!T$3:T$178))/SUMIFS('面板-分位数'!$E:$E,'面板-分位数'!$F:$F,'面板-景气指数'!$J69)</f>
        <v>0.502</v>
      </c>
      <c r="AA69" s="288">
        <f t="array" ref="AA69">SUMPRODUCT(('面板-分位数'!$F$3:$F$178='面板-景气指数'!$J69)*('面板-分位数'!$E$3:$E$178)*('面板-分位数'!U$3:U$178))/SUMIFS('面板-分位数'!$E:$E,'面板-分位数'!$F:$F,'面板-景气指数'!$J69)</f>
        <v>0.59750000000000003</v>
      </c>
      <c r="AB69" s="288">
        <f t="array" ref="AB69">SUMPRODUCT(('面板-分位数'!$F$3:$F$178='面板-景气指数'!$J69)*('面板-分位数'!$E$3:$E$178)*('面板-分位数'!V$3:V$178))/SUMIFS('面板-分位数'!$E:$E,'面板-分位数'!$F:$F,'面板-景气指数'!$J69)</f>
        <v>0.69725000000000004</v>
      </c>
      <c r="AC69" s="288">
        <f t="array" ref="AC69">SUMPRODUCT(('面板-分位数'!$F$3:$F$178='面板-景气指数'!$J69)*('面板-分位数'!$E$3:$E$178)*('面板-分位数'!W$3:W$178))/SUMIFS('面板-分位数'!$E:$E,'面板-分位数'!$F:$F,'面板-景气指数'!$J69)</f>
        <v>0.83725000000000005</v>
      </c>
      <c r="AD69" s="288">
        <f t="array" ref="AD69">SUMPRODUCT(('面板-分位数'!$F$3:$F$178='面板-景气指数'!$J69)*('面板-分位数'!$E$3:$E$178)*('面板-分位数'!X$3:X$178))/SUMIFS('面板-分位数'!$E:$E,'面板-分位数'!$F:$F,'面板-景气指数'!$J69)</f>
        <v>0.89800000000000002</v>
      </c>
      <c r="AE69" s="288">
        <f t="array" ref="AE69">SUMPRODUCT(('面板-分位数'!$F$3:$F$178='面板-景气指数'!$J69)*('面板-分位数'!$E$3:$E$178)*('面板-分位数'!Y$3:Y$178))/SUMIFS('面板-分位数'!$E:$E,'面板-分位数'!$F:$F,'面板-景气指数'!$J69)</f>
        <v>0.88275000000000003</v>
      </c>
      <c r="AF69" s="288">
        <f t="array" ref="AF69">SUMPRODUCT(('面板-分位数'!$F$3:$F$178='面板-景气指数'!$J69)*('面板-分位数'!$E$3:$E$178)*('面板-分位数'!Z$3:Z$178))/SUMIFS('面板-分位数'!$E:$E,'面板-分位数'!$F:$F,'面板-景气指数'!$J69)</f>
        <v>0.88449999999999995</v>
      </c>
      <c r="AG69" s="288">
        <f t="array" ref="AG69">SUMPRODUCT(('面板-分位数'!$F$3:$F$178='面板-景气指数'!$J69)*('面板-分位数'!$E$3:$E$178)*('面板-分位数'!AA$3:AA$178))/SUMIFS('面板-分位数'!$E:$E,'面板-分位数'!$F:$F,'面板-景气指数'!$J69)</f>
        <v>0.8135</v>
      </c>
      <c r="AH69" s="288">
        <f t="array" ref="AH69">SUMPRODUCT(('面板-分位数'!$F$3:$F$178='面板-景气指数'!$J69)*('面板-分位数'!$E$3:$E$178)*('面板-分位数'!AB$3:AB$178))/SUMIFS('面板-分位数'!$E:$E,'面板-分位数'!$F:$F,'面板-景气指数'!$J69)</f>
        <v>0.75350000000000006</v>
      </c>
      <c r="AI69" s="288">
        <f t="array" ref="AI69">SUMPRODUCT(('面板-分位数'!$F$3:$F$178='面板-景气指数'!$J69)*('面板-分位数'!$E$3:$E$178)*('面板-分位数'!AC$3:AC$178))/SUMIFS('面板-分位数'!$E:$E,'面板-分位数'!$F:$F,'面板-景气指数'!$J69)</f>
        <v>0.64224999999999999</v>
      </c>
      <c r="AJ69" s="288">
        <f t="array" ref="AJ69">SUMPRODUCT(('面板-分位数'!$F$3:$F$178='面板-景气指数'!$J69)*('面板-分位数'!$E$3:$E$178)*('面板-分位数'!AD$3:AD$178))/SUMIFS('面板-分位数'!$E:$E,'面板-分位数'!$F:$F,'面板-景气指数'!$J69)</f>
        <v>0.55549999999999999</v>
      </c>
      <c r="AK69" s="288">
        <f t="array" ref="AK69">SUMPRODUCT(('面板-分位数'!$F$3:$F$178='面板-景气指数'!$J69)*('面板-分位数'!$E$3:$E$178)*('面板-分位数'!AE$3:AE$178))/SUMIFS('面板-分位数'!$E:$E,'面板-分位数'!$F:$F,'面板-景气指数'!$J69)</f>
        <v>0.54900000000000004</v>
      </c>
      <c r="AL69" s="288">
        <f t="array" ref="AL69">SUMPRODUCT(('面板-分位数'!$F$3:$F$178='面板-景气指数'!$J69)*('面板-分位数'!$E$3:$E$178)*('面板-分位数'!AF$3:AF$178))/SUMIFS('面板-分位数'!$E:$E,'面板-分位数'!$F:$F,'面板-景气指数'!$J69)</f>
        <v>0.45174999999999998</v>
      </c>
      <c r="AM69" s="288">
        <f t="array" ref="AM69">SUMPRODUCT(('面板-分位数'!$F$3:$F$178='面板-景气指数'!$J69)*('面板-分位数'!$E$3:$E$178)*('面板-分位数'!AG$3:AG$178))/SUMIFS('面板-分位数'!$E:$E,'面板-分位数'!$F:$F,'面板-景气指数'!$J69)</f>
        <v>0.25974999999999993</v>
      </c>
      <c r="AN69" s="288">
        <f t="array" ref="AN69">SUMPRODUCT(('面板-分位数'!$F$3:$F$178='面板-景气指数'!$J69)*('面板-分位数'!$E$3:$E$178)*('面板-分位数'!AH$3:AH$178))/SUMIFS('面板-分位数'!$E:$E,'面板-分位数'!$F:$F,'面板-景气指数'!$J69)</f>
        <v>0.27250000000000002</v>
      </c>
      <c r="AO69" s="288">
        <f t="array" ref="AO69">SUMPRODUCT(('面板-分位数'!$F$3:$F$178='面板-景气指数'!$J69)*('面板-分位数'!$E$3:$E$178)*('面板-分位数'!AI$3:AI$178))/SUMIFS('面板-分位数'!$E:$E,'面板-分位数'!$F:$F,'面板-景气指数'!$J69)</f>
        <v>0.251</v>
      </c>
      <c r="AP69" s="288">
        <f t="array" ref="AP69">SUMPRODUCT(('面板-分位数'!$F$3:$F$178='面板-景气指数'!$J69)*('面板-分位数'!$E$3:$E$178)*('面板-分位数'!AJ$3:AJ$178))/SUMIFS('面板-分位数'!$E:$E,'面板-分位数'!$F:$F,'面板-景气指数'!$J69)</f>
        <v>0.28599999999999998</v>
      </c>
      <c r="AQ69" s="288">
        <f t="array" ref="AQ69">SUMPRODUCT(('面板-分位数'!$F$3:$F$178='面板-景气指数'!$J69)*('面板-分位数'!$E$3:$E$178)*('面板-分位数'!AK$3:AK$178))/SUMIFS('面板-分位数'!$E:$E,'面板-分位数'!$F:$F,'面板-景气指数'!$J69)</f>
        <v>0.39824999999999994</v>
      </c>
      <c r="AR69" s="288">
        <f t="array" ref="AR69">SUMPRODUCT(('面板-分位数'!$F$3:$F$178='面板-景气指数'!$J69)*('面板-分位数'!$E$3:$E$178)*('面板-分位数'!AL$3:AL$178))/SUMIFS('面板-分位数'!$E:$E,'面板-分位数'!$F:$F,'面板-景气指数'!$J69)</f>
        <v>0.48000000000000004</v>
      </c>
      <c r="AS69" s="288">
        <f t="array" ref="AS69">SUMPRODUCT(('面板-分位数'!$F$3:$F$178='面板-景气指数'!$J69)*('面板-分位数'!$E$3:$E$178)*('面板-分位数'!AM$3:AM$178))/SUMIFS('面板-分位数'!$E:$E,'面板-分位数'!$F:$F,'面板-景气指数'!$J69)</f>
        <v>0.36049999999999999</v>
      </c>
      <c r="AT69" s="288">
        <f t="array" ref="AT69">SUMPRODUCT(('面板-分位数'!$F$3:$F$178='面板-景气指数'!$J69)*('面板-分位数'!$E$3:$E$178)*('面板-分位数'!AN$3:AN$178))/SUMIFS('面板-分位数'!$E:$E,'面板-分位数'!$F:$F,'面板-景气指数'!$J69)</f>
        <v>0.40249999999999997</v>
      </c>
      <c r="AU69" s="288">
        <f t="array" ref="AU69">SUMPRODUCT(('面板-分位数'!$F$3:$F$178='面板-景气指数'!$J69)*('面板-分位数'!$E$3:$E$178)*('面板-分位数'!AO$3:AO$178))/SUMIFS('面板-分位数'!$E:$E,'面板-分位数'!$F:$F,'面板-景气指数'!$J69)</f>
        <v>0.49425000000000002</v>
      </c>
      <c r="AV69" s="288">
        <f t="array" ref="AV69">SUMPRODUCT(('面板-分位数'!$F$3:$F$178='面板-景气指数'!$J69)*('面板-分位数'!$E$3:$E$178)*('面板-分位数'!AP$3:AP$178))/SUMIFS('面板-分位数'!$E:$E,'面板-分位数'!$F:$F,'面板-景气指数'!$J69)</f>
        <v>0.54699999999999993</v>
      </c>
      <c r="AW69" s="288">
        <f t="array" ref="AW69">SUMPRODUCT(('面板-分位数'!$F$3:$F$178='面板-景气指数'!$J69)*('面板-分位数'!$E$3:$E$178)*('面板-分位数'!AQ$3:AQ$178))/SUMIFS('面板-分位数'!$E:$E,'面板-分位数'!$F:$F,'面板-景气指数'!$J69)</f>
        <v>0.5392499999999999</v>
      </c>
      <c r="AX69" s="288">
        <f t="array" ref="AX69">SUMPRODUCT(('面板-分位数'!$F$3:$F$178='面板-景气指数'!$J69)*('面板-分位数'!$E$3:$E$178)*('面板-分位数'!AR$3:AR$178))/SUMIFS('面板-分位数'!$E:$E,'面板-分位数'!$F:$F,'面板-景气指数'!$J69)</f>
        <v>0.41699999999999998</v>
      </c>
      <c r="AY69" s="288">
        <f t="array" ref="AY69">SUMPRODUCT(('面板-分位数'!$F$3:$F$178='面板-景气指数'!$J69)*('面板-分位数'!$E$3:$E$178)*('面板-分位数'!AS$3:AS$178))/SUMIFS('面板-分位数'!$E:$E,'面板-分位数'!$F:$F,'面板-景气指数'!$J69)</f>
        <v>0.3705</v>
      </c>
      <c r="AZ69" s="288">
        <f t="array" ref="AZ69">SUMPRODUCT(('面板-分位数'!$F$3:$F$178='面板-景气指数'!$J69)*('面板-分位数'!$E$3:$E$178)*('面板-分位数'!AT$3:AT$178))/SUMIFS('面板-分位数'!$E:$E,'面板-分位数'!$F:$F,'面板-景气指数'!$J69)</f>
        <v>0.37250000000000005</v>
      </c>
      <c r="BA69" s="288">
        <f t="array" ref="BA69">SUMPRODUCT(('面板-分位数'!$F$3:$F$178='面板-景气指数'!$J69)*('面板-分位数'!$E$3:$E$178)*('面板-分位数'!AU$3:AU$178))/SUMIFS('面板-分位数'!$E:$E,'面板-分位数'!$F:$F,'面板-景气指数'!$J69)</f>
        <v>0.42874999999999996</v>
      </c>
      <c r="BB69" s="288">
        <f t="array" ref="BB69">SUMPRODUCT(('面板-分位数'!$F$3:$F$178='面板-景气指数'!$J69)*('面板-分位数'!$E$3:$E$178)*('面板-分位数'!AV$3:AV$178))/SUMIFS('面板-分位数'!$E:$E,'面板-分位数'!$F:$F,'面板-景气指数'!$J69)</f>
        <v>0.43974999999999997</v>
      </c>
      <c r="BC69" s="288">
        <f t="array" ref="BC69">SUMPRODUCT(('面板-分位数'!$F$3:$F$178='面板-景气指数'!$J69)*('面板-分位数'!$E$3:$E$178)*('面板-分位数'!AW$3:AW$178))/SUMIFS('面板-分位数'!$E:$E,'面板-分位数'!$F:$F,'面板-景气指数'!$J69)</f>
        <v>0.37949999999999995</v>
      </c>
      <c r="BD69" s="288">
        <f t="array" ref="BD69">SUMPRODUCT(('面板-分位数'!$F$3:$F$178='面板-景气指数'!$J69)*('面板-分位数'!$E$3:$E$178)*('面板-分位数'!AX$3:AX$178))/SUMIFS('面板-分位数'!$E:$E,'面板-分位数'!$F:$F,'面板-景气指数'!$J69)</f>
        <v>0.30499999999999999</v>
      </c>
      <c r="BE69" s="288">
        <f t="array" ref="BE69">SUMPRODUCT(('面板-分位数'!$F$3:$F$178='面板-景气指数'!$J69)*('面板-分位数'!$E$3:$E$178)*('面板-分位数'!AY$3:AY$178))/SUMIFS('面板-分位数'!$E:$E,'面板-分位数'!$F:$F,'面板-景气指数'!$J69)</f>
        <v>0.31225000000000003</v>
      </c>
      <c r="BF69" s="288">
        <f t="array" ref="BF69">SUMPRODUCT(('面板-分位数'!$F$3:$F$178='面板-景气指数'!$J69)*('面板-分位数'!$E$3:$E$178)*('面板-分位数'!AZ$3:AZ$178))/SUMIFS('面板-分位数'!$E:$E,'面板-分位数'!$F:$F,'面板-景气指数'!$J69)</f>
        <v>0.42575000000000002</v>
      </c>
      <c r="BG69" s="288">
        <f t="array" ref="BG69">SUMPRODUCT(('面板-分位数'!$F$3:$F$178='面板-景气指数'!$J69)*('面板-分位数'!$E$3:$E$178)*('面板-分位数'!BA$3:BA$178))/SUMIFS('面板-分位数'!$E:$E,'面板-分位数'!$F:$F,'面板-景气指数'!$J69)</f>
        <v>0.45724999999999999</v>
      </c>
      <c r="BH69" s="288">
        <f t="array" ref="BH69">SUMPRODUCT(('面板-分位数'!$F$3:$F$178='面板-景气指数'!$J69)*('面板-分位数'!$E$3:$E$178)*('面板-分位数'!BB$3:BB$178))/SUMIFS('面板-分位数'!$E:$E,'面板-分位数'!$F:$F,'面板-景气指数'!$J69)</f>
        <v>0.50375000000000003</v>
      </c>
      <c r="BI69" s="288">
        <f t="array" ref="BI69">SUMPRODUCT(('面板-分位数'!$F$3:$F$178='面板-景气指数'!$J69)*('面板-分位数'!$E$3:$E$178)*('面板-分位数'!BC$3:BC$178))/SUMIFS('面板-分位数'!$E:$E,'面板-分位数'!$F:$F,'面板-景气指数'!$J69)</f>
        <v>0.48524999999999996</v>
      </c>
      <c r="BJ69" s="288">
        <f t="array" ref="BJ69">SUMPRODUCT(('面板-分位数'!$F$3:$F$178='面板-景气指数'!$J69)*('面板-分位数'!$E$3:$E$178)*('面板-分位数'!BD$3:BD$178))/SUMIFS('面板-分位数'!$E:$E,'面板-分位数'!$F:$F,'面板-景气指数'!$J69)</f>
        <v>0.53349999999999997</v>
      </c>
      <c r="BK69" s="288">
        <f t="array" ref="BK69">SUMPRODUCT(('面板-分位数'!$F$3:$F$178='面板-景气指数'!$J69)*('面板-分位数'!$E$3:$E$178)*('面板-分位数'!BE$3:BE$178))/SUMIFS('面板-分位数'!$E:$E,'面板-分位数'!$F:$F,'面板-景气指数'!$J69)</f>
        <v>0.59199999999999997</v>
      </c>
      <c r="BL69" s="288">
        <f t="array" ref="BL69">SUMPRODUCT(('面板-分位数'!$F$3:$F$178='面板-景气指数'!$J69)*('面板-分位数'!$E$3:$E$178)*('面板-分位数'!BF$3:BF$178))/SUMIFS('面板-分位数'!$E:$E,'面板-分位数'!$F:$F,'面板-景气指数'!$J69)</f>
        <v>0.54249999999999998</v>
      </c>
      <c r="BM69" s="288">
        <f t="array" ref="BM69">SUMPRODUCT(('面板-分位数'!$F$3:$F$178='面板-景气指数'!$J69)*('面板-分位数'!$E$3:$E$178)*('面板-分位数'!BG$3:BG$178))/SUMIFS('面板-分位数'!$E:$E,'面板-分位数'!$F:$F,'面板-景气指数'!$J69)</f>
        <v>0.48525000000000007</v>
      </c>
      <c r="BN69" s="288">
        <f t="array" ref="BN69">SUMPRODUCT(('面板-分位数'!$F$3:$F$178='面板-景气指数'!$J69)*('面板-分位数'!$E$3:$E$178)*('面板-分位数'!BH$3:BH$178))/SUMIFS('面板-分位数'!$E:$E,'面板-分位数'!$F:$F,'面板-景气指数'!$J69)</f>
        <v>0.50800000000000001</v>
      </c>
      <c r="BO69" s="288">
        <f t="array" ref="BO69">SUMPRODUCT(('面板-分位数'!$F$3:$F$178='面板-景气指数'!$J69)*('面板-分位数'!$E$3:$E$178)*('面板-分位数'!BI$3:BI$178))/SUMIFS('面板-分位数'!$E:$E,'面板-分位数'!$F:$F,'面板-景气指数'!$J69)</f>
        <v>0.40749999999999997</v>
      </c>
      <c r="BP69" s="288">
        <f t="array" ref="BP69">SUMPRODUCT(('面板-分位数'!$F$3:$F$178='面板-景气指数'!$J69)*('面板-分位数'!$E$3:$E$178)*('面板-分位数'!BJ$3:BJ$178))/SUMIFS('面板-分位数'!$E:$E,'面板-分位数'!$F:$F,'面板-景气指数'!$J69)</f>
        <v>0.29125000000000006</v>
      </c>
      <c r="BQ69" s="288">
        <f t="array" ref="BQ69">SUMPRODUCT(('面板-分位数'!$F$3:$F$178='面板-景气指数'!$J69)*('面板-分位数'!$E$3:$E$178)*('面板-分位数'!BK$3:BK$178))/SUMIFS('面板-分位数'!$E:$E,'面板-分位数'!$F:$F,'面板-景气指数'!$J69)</f>
        <v>0.44775000000000004</v>
      </c>
      <c r="BR69" s="288">
        <f t="array" ref="BR69">SUMPRODUCT(('面板-分位数'!$F$3:$F$178='面板-景气指数'!$J69)*('面板-分位数'!$E$3:$E$178)*('面板-分位数'!BL$3:BL$178))/SUMIFS('面板-分位数'!$E:$E,'面板-分位数'!$F:$F,'面板-景气指数'!$J69)</f>
        <v>0.56924999999999992</v>
      </c>
      <c r="BS69" s="288">
        <f t="array" ref="BS69">SUMPRODUCT(('面板-分位数'!$F$3:$F$178='面板-景气指数'!$J69)*('面板-分位数'!$E$3:$E$178)*('面板-分位数'!BM$3:BM$178))/SUMIFS('面板-分位数'!$E:$E,'面板-分位数'!$F:$F,'面板-景气指数'!$J69)</f>
        <v>0.51200000000000001</v>
      </c>
      <c r="BT69" s="288">
        <f t="array" ref="BT69">SUMPRODUCT(('面板-分位数'!$F$3:$F$178='面板-景气指数'!$J69)*('面板-分位数'!$E$3:$E$178)*('面板-分位数'!BN$3:BN$178))/SUMIFS('面板-分位数'!$E:$E,'面板-分位数'!$F:$F,'面板-景气指数'!$J69)</f>
        <v>0.49924999999999997</v>
      </c>
      <c r="BU69" s="288">
        <f t="array" ref="BU69">SUMPRODUCT(('面板-分位数'!$F$3:$F$178='面板-景气指数'!$J69)*('面板-分位数'!$E$3:$E$178)*('面板-分位数'!BO$3:BO$178))/SUMIFS('面板-分位数'!$E:$E,'面板-分位数'!$F:$F,'面板-景气指数'!$J69)</f>
        <v>0.50300000000000011</v>
      </c>
      <c r="BV69" s="288">
        <f t="array" ref="BV69">SUMPRODUCT(('面板-分位数'!$F$3:$F$178='面板-景气指数'!$J69)*('面板-分位数'!$E$3:$E$178)*('面板-分位数'!BP$3:BP$178))/SUMIFS('面板-分位数'!$E:$E,'面板-分位数'!$F:$F,'面板-景气指数'!$J69)</f>
        <v>0.47025000000000006</v>
      </c>
      <c r="BW69" s="288">
        <f t="array" ref="BW69">SUMPRODUCT(('面板-分位数'!$F$3:$F$178='面板-景气指数'!$J69)*('面板-分位数'!$E$3:$E$178)*('面板-分位数'!BQ$3:BQ$178))/SUMIFS('面板-分位数'!$E:$E,'面板-分位数'!$F:$F,'面板-景气指数'!$J69)</f>
        <v>0.4335</v>
      </c>
      <c r="BX69" s="288">
        <f t="array" ref="BX69">SUMPRODUCT(('面板-分位数'!$F$3:$F$178='面板-景气指数'!$J69)*('面板-分位数'!$E$3:$E$178)*('面板-分位数'!BR$3:BR$178))/SUMIFS('面板-分位数'!$E:$E,'面板-分位数'!$F:$F,'面板-景气指数'!$J69)</f>
        <v>0.47</v>
      </c>
      <c r="BY69" s="288">
        <f t="array" ref="BY69">SUMPRODUCT(('面板-分位数'!$F$3:$F$178='面板-景气指数'!$J69)*('面板-分位数'!$E$3:$E$178)*('面板-分位数'!BS$3:BS$178))/SUMIFS('面板-分位数'!$E:$E,'面板-分位数'!$F:$F,'面板-景气指数'!$J69)</f>
        <v>0.42275000000000001</v>
      </c>
      <c r="BZ69" s="288">
        <f t="array" ref="BZ69">SUMPRODUCT(('面板-分位数'!$F$3:$F$178='面板-景气指数'!$J69)*('面板-分位数'!$E$3:$E$178)*('面板-分位数'!BT$3:BT$178))/SUMIFS('面板-分位数'!$E:$E,'面板-分位数'!$F:$F,'面板-景气指数'!$J69)</f>
        <v>0.40925</v>
      </c>
      <c r="CA69" s="288">
        <f t="array" ref="CA69">SUMPRODUCT(('面板-分位数'!$F$3:$F$178='面板-景气指数'!$J69)*('面板-分位数'!$E$3:$E$178)*('面板-分位数'!BU$3:BU$178))/SUMIFS('面板-分位数'!$E:$E,'面板-分位数'!$F:$F,'面板-景气指数'!$J69)</f>
        <v>0.41275000000000001</v>
      </c>
      <c r="CB69" s="288">
        <f t="array" ref="CB69">SUMPRODUCT(('面板-分位数'!$F$3:$F$178='面板-景气指数'!$J69)*('面板-分位数'!$E$3:$E$178)*('面板-分位数'!BV$3:BV$178))/SUMIFS('面板-分位数'!$E:$E,'面板-分位数'!$F:$F,'面板-景气指数'!$J69)</f>
        <v>0.48875000000000007</v>
      </c>
      <c r="CC69" s="288">
        <f t="array" ref="CC69">SUMPRODUCT(('面板-分位数'!$F$3:$F$178='面板-景气指数'!$J69)*('面板-分位数'!$E$3:$E$178)*('面板-分位数'!BW$3:BW$178))/SUMIFS('面板-分位数'!$E:$E,'面板-分位数'!$F:$F,'面板-景气指数'!$J69)</f>
        <v>0.47800000000000004</v>
      </c>
      <c r="CD69" s="288">
        <f t="array" ref="CD69">SUMPRODUCT(('面板-分位数'!$F$3:$F$178='面板-景气指数'!$J69)*('面板-分位数'!$E$3:$E$178)*('面板-分位数'!BX$3:BX$178))/SUMIFS('面板-分位数'!$E:$E,'面板-分位数'!$F:$F,'面板-景气指数'!$J69)</f>
        <v>0.39824999999999999</v>
      </c>
    </row>
    <row r="70" spans="10:82" x14ac:dyDescent="0.15">
      <c r="J70" s="292" t="s">
        <v>20</v>
      </c>
      <c r="K70" s="292"/>
      <c r="L70" s="287">
        <f t="shared" si="1"/>
        <v>-9.0818181818181856</v>
      </c>
      <c r="M70" s="288">
        <f t="array" ref="M70">SUMPRODUCT(('面板-分位数'!$F$3:$F$178='面板-景气指数'!$J70)*('面板-分位数'!$E$3:$E$178)*('面板-分位数'!G$3:G$178))/SUMIFS('面板-分位数'!$E:$E,'面板-分位数'!$F:$F,'面板-景气指数'!$J70)</f>
        <v>0.3747272727272728</v>
      </c>
      <c r="N70" s="288">
        <f t="array" ref="N70">SUMPRODUCT(('面板-分位数'!$F$3:$F$178='面板-景气指数'!$J70)*('面板-分位数'!$E$3:$E$178)*('面板-分位数'!H$3:H$178))/SUMIFS('面板-分位数'!$E:$E,'面板-分位数'!$F:$F,'面板-景气指数'!$J70)</f>
        <v>0.3747272727272728</v>
      </c>
      <c r="O70" s="288">
        <f t="array" ref="O70">SUMPRODUCT(('面板-分位数'!$F$3:$F$178='面板-景气指数'!$J70)*('面板-分位数'!$E$3:$E$178)*('面板-分位数'!I$3:I$178))/SUMIFS('面板-分位数'!$E:$E,'面板-分位数'!$F:$F,'面板-景气指数'!$J70)</f>
        <v>0.46554545454545465</v>
      </c>
      <c r="P70" s="288">
        <f t="array" ref="P70">SUMPRODUCT(('面板-分位数'!$F$3:$F$178='面板-景气指数'!$J70)*('面板-分位数'!$E$3:$E$178)*('面板-分位数'!J$3:J$178))/SUMIFS('面板-分位数'!$E:$E,'面板-分位数'!$F:$F,'面板-景气指数'!$J70)</f>
        <v>0.47045454545454563</v>
      </c>
      <c r="Q70" s="288">
        <f t="array" ref="Q70">SUMPRODUCT(('面板-分位数'!$F$3:$F$178='面板-景气指数'!$J70)*('面板-分位数'!$E$3:$E$178)*('面板-分位数'!K$3:K$178))/SUMIFS('面板-分位数'!$E:$E,'面板-分位数'!$F:$F,'面板-景气指数'!$J70)</f>
        <v>0.36454545454545456</v>
      </c>
      <c r="R70" s="288">
        <f t="array" ref="R70">SUMPRODUCT(('面板-分位数'!$F$3:$F$178='面板-景气指数'!$J70)*('面板-分位数'!$E$3:$E$178)*('面板-分位数'!L$3:L$178))/SUMIFS('面板-分位数'!$E:$E,'面板-分位数'!$F:$F,'面板-景气指数'!$J70)</f>
        <v>0.21154545454545456</v>
      </c>
      <c r="S70" s="288">
        <f t="array" ref="S70">SUMPRODUCT(('面板-分位数'!$F$3:$F$178='面板-景气指数'!$J70)*('面板-分位数'!$E$3:$E$178)*('面板-分位数'!M$3:M$178))/SUMIFS('面板-分位数'!$E:$E,'面板-分位数'!$F:$F,'面板-景气指数'!$J70)</f>
        <v>0.33863636363636362</v>
      </c>
      <c r="T70" s="288">
        <f t="array" ref="T70">SUMPRODUCT(('面板-分位数'!$F$3:$F$178='面板-景气指数'!$J70)*('面板-分位数'!$E$3:$E$178)*('面板-分位数'!N$3:N$178))/SUMIFS('面板-分位数'!$E:$E,'面板-分位数'!$F:$F,'面板-景气指数'!$J70)</f>
        <v>0.59745454545454546</v>
      </c>
      <c r="U70" s="288">
        <f t="array" ref="U70">SUMPRODUCT(('面板-分位数'!$F$3:$F$178='面板-景气指数'!$J70)*('面板-分位数'!$E$3:$E$178)*('面板-分位数'!O$3:O$178))/SUMIFS('面板-分位数'!$E:$E,'面板-分位数'!$F:$F,'面板-景气指数'!$J70)</f>
        <v>0.66172727272727283</v>
      </c>
      <c r="V70" s="288">
        <f t="array" ref="V70">SUMPRODUCT(('面板-分位数'!$F$3:$F$178='面板-景气指数'!$J70)*('面板-分位数'!$E$3:$E$178)*('面板-分位数'!P$3:P$178))/SUMIFS('面板-分位数'!$E:$E,'面板-分位数'!$F:$F,'面板-景气指数'!$J70)</f>
        <v>0.62863636363636366</v>
      </c>
      <c r="W70" s="288">
        <f t="array" ref="W70">SUMPRODUCT(('面板-分位数'!$F$3:$F$178='面板-景气指数'!$J70)*('面板-分位数'!$E$3:$E$178)*('面板-分位数'!Q$3:Q$178))/SUMIFS('面板-分位数'!$E:$E,'面板-分位数'!$F:$F,'面板-景气指数'!$J70)</f>
        <v>0.56127272727272726</v>
      </c>
      <c r="X70" s="288">
        <f t="array" ref="X70">SUMPRODUCT(('面板-分位数'!$F$3:$F$178='面板-景气指数'!$J70)*('面板-分位数'!$E$3:$E$178)*('面板-分位数'!R$3:R$178))/SUMIFS('面板-分位数'!$E:$E,'面板-分位数'!$F:$F,'面板-景气指数'!$J70)</f>
        <v>0.43536363636363634</v>
      </c>
      <c r="Y70" s="288">
        <f t="array" ref="Y70">SUMPRODUCT(('面板-分位数'!$F$3:$F$178='面板-景气指数'!$J70)*('面板-分位数'!$E$3:$E$178)*('面板-分位数'!S$3:S$178))/SUMIFS('面板-分位数'!$E:$E,'面板-分位数'!$F:$F,'面板-景气指数'!$J70)</f>
        <v>0.4111818181818182</v>
      </c>
      <c r="Z70" s="288">
        <f t="array" ref="Z70">SUMPRODUCT(('面板-分位数'!$F$3:$F$178='面板-景气指数'!$J70)*('面板-分位数'!$E$3:$E$178)*('面板-分位数'!T$3:T$178))/SUMIFS('面板-分位数'!$E:$E,'面板-分位数'!$F:$F,'面板-景气指数'!$J70)</f>
        <v>0.42018181818181821</v>
      </c>
      <c r="AA70" s="288">
        <f t="array" ref="AA70">SUMPRODUCT(('面板-分位数'!$F$3:$F$178='面板-景气指数'!$J70)*('面板-分位数'!$E$3:$E$178)*('面板-分位数'!U$3:U$178))/SUMIFS('面板-分位数'!$E:$E,'面板-分位数'!$F:$F,'面板-景气指数'!$J70)</f>
        <v>0.43327272727272725</v>
      </c>
      <c r="AB70" s="288">
        <f t="array" ref="AB70">SUMPRODUCT(('面板-分位数'!$F$3:$F$178='面板-景气指数'!$J70)*('面板-分位数'!$E$3:$E$178)*('面板-分位数'!V$3:V$178))/SUMIFS('面板-分位数'!$E:$E,'面板-分位数'!$F:$F,'面板-景气指数'!$J70)</f>
        <v>0.44427272727272726</v>
      </c>
      <c r="AC70" s="288">
        <f t="array" ref="AC70">SUMPRODUCT(('面板-分位数'!$F$3:$F$178='面板-景气指数'!$J70)*('面板-分位数'!$E$3:$E$178)*('面板-分位数'!W$3:W$178))/SUMIFS('面板-分位数'!$E:$E,'面板-分位数'!$F:$F,'面板-景气指数'!$J70)</f>
        <v>0.473909090909091</v>
      </c>
      <c r="AD70" s="288">
        <f t="array" ref="AD70">SUMPRODUCT(('面板-分位数'!$F$3:$F$178='面板-景气指数'!$J70)*('面板-分位数'!$E$3:$E$178)*('面板-分位数'!X$3:X$178))/SUMIFS('面板-分位数'!$E:$E,'面板-分位数'!$F:$F,'面板-景气指数'!$J70)</f>
        <v>0.628</v>
      </c>
      <c r="AE70" s="288">
        <f t="array" ref="AE70">SUMPRODUCT(('面板-分位数'!$F$3:$F$178='面板-景气指数'!$J70)*('面板-分位数'!$E$3:$E$178)*('面板-分位数'!Y$3:Y$178))/SUMIFS('面板-分位数'!$E:$E,'面板-分位数'!$F:$F,'面板-景气指数'!$J70)</f>
        <v>0.78609090909090917</v>
      </c>
      <c r="AF70" s="288">
        <f t="array" ref="AF70">SUMPRODUCT(('面板-分位数'!$F$3:$F$178='面板-景气指数'!$J70)*('面板-分位数'!$E$3:$E$178)*('面板-分位数'!Z$3:Z$178))/SUMIFS('面板-分位数'!$E:$E,'面板-分位数'!$F:$F,'面板-景气指数'!$J70)</f>
        <v>0.85</v>
      </c>
      <c r="AG70" s="288">
        <f t="array" ref="AG70">SUMPRODUCT(('面板-分位数'!$F$3:$F$178='面板-景气指数'!$J70)*('面板-分位数'!$E$3:$E$178)*('面板-分位数'!AA$3:AA$178))/SUMIFS('面板-分位数'!$E:$E,'面板-分位数'!$F:$F,'面板-景气指数'!$J70)</f>
        <v>0.70190909090909082</v>
      </c>
      <c r="AH70" s="288">
        <f t="array" ref="AH70">SUMPRODUCT(('面板-分位数'!$F$3:$F$178='面板-景气指数'!$J70)*('面板-分位数'!$E$3:$E$178)*('面板-分位数'!AB$3:AB$178))/SUMIFS('面板-分位数'!$E:$E,'面板-分位数'!$F:$F,'面板-景气指数'!$J70)</f>
        <v>0.61663636363636354</v>
      </c>
      <c r="AI70" s="288">
        <f t="array" ref="AI70">SUMPRODUCT(('面板-分位数'!$F$3:$F$178='面板-景气指数'!$J70)*('面板-分位数'!$E$3:$E$178)*('面板-分位数'!AC$3:AC$178))/SUMIFS('面板-分位数'!$E:$E,'面板-分位数'!$F:$F,'面板-景气指数'!$J70)</f>
        <v>0.52181818181818174</v>
      </c>
      <c r="AJ70" s="288">
        <f t="array" ref="AJ70">SUMPRODUCT(('面板-分位数'!$F$3:$F$178='面板-景气指数'!$J70)*('面板-分位数'!$E$3:$E$178)*('面板-分位数'!AD$3:AD$178))/SUMIFS('面板-分位数'!$E:$E,'面板-分位数'!$F:$F,'面板-景气指数'!$J70)</f>
        <v>0.52345454545454539</v>
      </c>
      <c r="AK70" s="288">
        <f t="array" ref="AK70">SUMPRODUCT(('面板-分位数'!$F$3:$F$178='面板-景气指数'!$J70)*('面板-分位数'!$E$3:$E$178)*('面板-分位数'!AE$3:AE$178))/SUMIFS('面板-分位数'!$E:$E,'面板-分位数'!$F:$F,'面板-景气指数'!$J70)</f>
        <v>0.51463636363636367</v>
      </c>
      <c r="AL70" s="288">
        <f t="array" ref="AL70">SUMPRODUCT(('面板-分位数'!$F$3:$F$178='面板-景气指数'!$J70)*('面板-分位数'!$E$3:$E$178)*('面板-分位数'!AF$3:AF$178))/SUMIFS('面板-分位数'!$E:$E,'面板-分位数'!$F:$F,'面板-景气指数'!$J70)</f>
        <v>0.48836363636363633</v>
      </c>
      <c r="AM70" s="288">
        <f t="array" ref="AM70">SUMPRODUCT(('面板-分位数'!$F$3:$F$178='面板-景气指数'!$J70)*('面板-分位数'!$E$3:$E$178)*('面板-分位数'!AG$3:AG$178))/SUMIFS('面板-分位数'!$E:$E,'面板-分位数'!$F:$F,'面板-景气指数'!$J70)</f>
        <v>0.48118181818181821</v>
      </c>
      <c r="AN70" s="288">
        <f t="array" ref="AN70">SUMPRODUCT(('面板-分位数'!$F$3:$F$178='面板-景气指数'!$J70)*('面板-分位数'!$E$3:$E$178)*('面板-分位数'!AH$3:AH$178))/SUMIFS('面板-分位数'!$E:$E,'面板-分位数'!$F:$F,'面板-景气指数'!$J70)</f>
        <v>0.4560909090909091</v>
      </c>
      <c r="AO70" s="288">
        <f t="array" ref="AO70">SUMPRODUCT(('面板-分位数'!$F$3:$F$178='面板-景气指数'!$J70)*('面板-分位数'!$E$3:$E$178)*('面板-分位数'!AI$3:AI$178))/SUMIFS('面板-分位数'!$E:$E,'面板-分位数'!$F:$F,'面板-景气指数'!$J70)</f>
        <v>0.43954545454545452</v>
      </c>
      <c r="AP70" s="288">
        <f t="array" ref="AP70">SUMPRODUCT(('面板-分位数'!$F$3:$F$178='面板-景气指数'!$J70)*('面板-分位数'!$E$3:$E$178)*('面板-分位数'!AJ$3:AJ$178))/SUMIFS('面板-分位数'!$E:$E,'面板-分位数'!$F:$F,'面板-景气指数'!$J70)</f>
        <v>0.42099999999999999</v>
      </c>
      <c r="AQ70" s="288">
        <f t="array" ref="AQ70">SUMPRODUCT(('面板-分位数'!$F$3:$F$178='面板-景气指数'!$J70)*('面板-分位数'!$E$3:$E$178)*('面板-分位数'!AK$3:AK$178))/SUMIFS('面板-分位数'!$E:$E,'面板-分位数'!$F:$F,'面板-景气指数'!$J70)</f>
        <v>0.28509090909090906</v>
      </c>
      <c r="AR70" s="288">
        <f t="array" ref="AR70">SUMPRODUCT(('面板-分位数'!$F$3:$F$178='面板-景气指数'!$J70)*('面板-分位数'!$E$3:$E$178)*('面板-分位数'!AL$3:AL$178))/SUMIFS('面板-分位数'!$E:$E,'面板-分位数'!$F:$F,'面板-景气指数'!$J70)</f>
        <v>0.18636363636363637</v>
      </c>
      <c r="AS70" s="288">
        <f t="array" ref="AS70">SUMPRODUCT(('面板-分位数'!$F$3:$F$178='面板-景气指数'!$J70)*('面板-分位数'!$E$3:$E$178)*('面板-分位数'!AM$3:AM$178))/SUMIFS('面板-分位数'!$E:$E,'面板-分位数'!$F:$F,'面板-景气指数'!$J70)</f>
        <v>0.24490909090909091</v>
      </c>
      <c r="AT70" s="288">
        <f t="array" ref="AT70">SUMPRODUCT(('面板-分位数'!$F$3:$F$178='面板-景气指数'!$J70)*('面板-分位数'!$E$3:$E$178)*('面板-分位数'!AN$3:AN$178))/SUMIFS('面板-分位数'!$E:$E,'面板-分位数'!$F:$F,'面板-景气指数'!$J70)</f>
        <v>0.39090909090909087</v>
      </c>
      <c r="AU70" s="288">
        <f t="array" ref="AU70">SUMPRODUCT(('面板-分位数'!$F$3:$F$178='面板-景气指数'!$J70)*('面板-分位数'!$E$3:$E$178)*('面板-分位数'!AO$3:AO$178))/SUMIFS('面板-分位数'!$E:$E,'面板-分位数'!$F:$F,'面板-景气指数'!$J70)</f>
        <v>0.40399999999999997</v>
      </c>
      <c r="AV70" s="288">
        <f t="array" ref="AV70">SUMPRODUCT(('面板-分位数'!$F$3:$F$178='面板-景气指数'!$J70)*('面板-分位数'!$E$3:$E$178)*('面板-分位数'!AP$3:AP$178))/SUMIFS('面板-分位数'!$E:$E,'面板-分位数'!$F:$F,'面板-景气指数'!$J70)</f>
        <v>0.40854545454545454</v>
      </c>
      <c r="AW70" s="288">
        <f t="array" ref="AW70">SUMPRODUCT(('面板-分位数'!$F$3:$F$178='面板-景气指数'!$J70)*('面板-分位数'!$E$3:$E$178)*('面板-分位数'!AQ$3:AQ$178))/SUMIFS('面板-分位数'!$E:$E,'面板-分位数'!$F:$F,'面板-景气指数'!$J70)</f>
        <v>0.41636363636363644</v>
      </c>
      <c r="AX70" s="288">
        <f t="array" ref="AX70">SUMPRODUCT(('面板-分位数'!$F$3:$F$178='面板-景气指数'!$J70)*('面板-分位数'!$E$3:$E$178)*('面板-分位数'!AR$3:AR$178))/SUMIFS('面板-分位数'!$E:$E,'面板-分位数'!$F:$F,'面板-景气指数'!$J70)</f>
        <v>0.442</v>
      </c>
      <c r="AY70" s="288">
        <f t="array" ref="AY70">SUMPRODUCT(('面板-分位数'!$F$3:$F$178='面板-景气指数'!$J70)*('面板-分位数'!$E$3:$E$178)*('面板-分位数'!AS$3:AS$178))/SUMIFS('面板-分位数'!$E:$E,'面板-分位数'!$F:$F,'面板-景气指数'!$J70)</f>
        <v>0.49218181818181811</v>
      </c>
      <c r="AZ70" s="288">
        <f t="array" ref="AZ70">SUMPRODUCT(('面板-分位数'!$F$3:$F$178='面板-景气指数'!$J70)*('面板-分位数'!$E$3:$E$178)*('面板-分位数'!AT$3:AT$178))/SUMIFS('面板-分位数'!$E:$E,'面板-分位数'!$F:$F,'面板-景气指数'!$J70)</f>
        <v>0.50609090909090904</v>
      </c>
      <c r="BA70" s="288">
        <f t="array" ref="BA70">SUMPRODUCT(('面板-分位数'!$F$3:$F$178='面板-景气指数'!$J70)*('面板-分位数'!$E$3:$E$178)*('面板-分位数'!AU$3:AU$178))/SUMIFS('面板-分位数'!$E:$E,'面板-分位数'!$F:$F,'面板-景气指数'!$J70)</f>
        <v>0.46463636363636357</v>
      </c>
      <c r="BB70" s="288">
        <f t="array" ref="BB70">SUMPRODUCT(('面板-分位数'!$F$3:$F$178='面板-景气指数'!$J70)*('面板-分位数'!$E$3:$E$178)*('面板-分位数'!AV$3:AV$178))/SUMIFS('面板-分位数'!$E:$E,'面板-分位数'!$F:$F,'面板-景气指数'!$J70)</f>
        <v>0.47381818181818181</v>
      </c>
      <c r="BC70" s="288">
        <f t="array" ref="BC70">SUMPRODUCT(('面板-分位数'!$F$3:$F$178='面板-景气指数'!$J70)*('面板-分位数'!$E$3:$E$178)*('面板-分位数'!AW$3:AW$178))/SUMIFS('面板-分位数'!$E:$E,'面板-分位数'!$F:$F,'面板-景气指数'!$J70)</f>
        <v>0.51136363636363635</v>
      </c>
      <c r="BD70" s="288">
        <f t="array" ref="BD70">SUMPRODUCT(('面板-分位数'!$F$3:$F$178='面板-景气指数'!$J70)*('面板-分位数'!$E$3:$E$178)*('面板-分位数'!AX$3:AX$178))/SUMIFS('面板-分位数'!$E:$E,'面板-分位数'!$F:$F,'面板-景气指数'!$J70)</f>
        <v>0.51945454545454539</v>
      </c>
      <c r="BE70" s="288">
        <f t="array" ref="BE70">SUMPRODUCT(('面板-分位数'!$F$3:$F$178='面板-景气指数'!$J70)*('面板-分位数'!$E$3:$E$178)*('面板-分位数'!AY$3:AY$178))/SUMIFS('面板-分位数'!$E:$E,'面板-分位数'!$F:$F,'面板-景气指数'!$J70)</f>
        <v>0.50436363636363646</v>
      </c>
      <c r="BF70" s="288">
        <f t="array" ref="BF70">SUMPRODUCT(('面板-分位数'!$F$3:$F$178='面板-景气指数'!$J70)*('面板-分位数'!$E$3:$E$178)*('面板-分位数'!AZ$3:AZ$178))/SUMIFS('面板-分位数'!$E:$E,'面板-分位数'!$F:$F,'面板-景气指数'!$J70)</f>
        <v>0.51836363636363636</v>
      </c>
      <c r="BG70" s="288">
        <f t="array" ref="BG70">SUMPRODUCT(('面板-分位数'!$F$3:$F$178='面板-景气指数'!$J70)*('面板-分位数'!$E$3:$E$178)*('面板-分位数'!BA$3:BA$178))/SUMIFS('面板-分位数'!$E:$E,'面板-分位数'!$F:$F,'面板-景气指数'!$J70)</f>
        <v>0.52618181818181819</v>
      </c>
      <c r="BH70" s="288">
        <f t="array" ref="BH70">SUMPRODUCT(('面板-分位数'!$F$3:$F$178='面板-景气指数'!$J70)*('面板-分位数'!$E$3:$E$178)*('面板-分位数'!BB$3:BB$178))/SUMIFS('面板-分位数'!$E:$E,'面板-分位数'!$F:$F,'面板-景气指数'!$J70)</f>
        <v>0.52436363636363637</v>
      </c>
      <c r="BI70" s="288">
        <f t="array" ref="BI70">SUMPRODUCT(('面板-分位数'!$F$3:$F$178='面板-景气指数'!$J70)*('面板-分位数'!$E$3:$E$178)*('面板-分位数'!BC$3:BC$178))/SUMIFS('面板-分位数'!$E:$E,'面板-分位数'!$F:$F,'面板-景气指数'!$J70)</f>
        <v>0.52436363636363637</v>
      </c>
      <c r="BJ70" s="288">
        <f t="array" ref="BJ70">SUMPRODUCT(('面板-分位数'!$F$3:$F$178='面板-景气指数'!$J70)*('面板-分位数'!$E$3:$E$178)*('面板-分位数'!BD$3:BD$178))/SUMIFS('面板-分位数'!$E:$E,'面板-分位数'!$F:$F,'面板-景气指数'!$J70)</f>
        <v>0.52436363636363637</v>
      </c>
      <c r="BK70" s="288">
        <f t="array" ref="BK70">SUMPRODUCT(('面板-分位数'!$F$3:$F$178='面板-景气指数'!$J70)*('面板-分位数'!$E$3:$E$178)*('面板-分位数'!BE$3:BE$178))/SUMIFS('面板-分位数'!$E:$E,'面板-分位数'!$F:$F,'面板-景气指数'!$J70)</f>
        <v>0.5324545454545454</v>
      </c>
      <c r="BL70" s="288">
        <f t="array" ref="BL70">SUMPRODUCT(('面板-分位数'!$F$3:$F$178='面板-景气指数'!$J70)*('面板-分位数'!$E$3:$E$178)*('面板-分位数'!BF$3:BF$178))/SUMIFS('面板-分位数'!$E:$E,'面板-分位数'!$F:$F,'面板-景气指数'!$J70)</f>
        <v>0.5324545454545454</v>
      </c>
      <c r="BM70" s="288">
        <f t="array" ref="BM70">SUMPRODUCT(('面板-分位数'!$F$3:$F$178='面板-景气指数'!$J70)*('面板-分位数'!$E$3:$E$178)*('面板-分位数'!BG$3:BG$178))/SUMIFS('面板-分位数'!$E:$E,'面板-分位数'!$F:$F,'面板-景气指数'!$J70)</f>
        <v>0.5324545454545454</v>
      </c>
      <c r="BN70" s="288">
        <f t="array" ref="BN70">SUMPRODUCT(('面板-分位数'!$F$3:$F$178='面板-景气指数'!$J70)*('面板-分位数'!$E$3:$E$178)*('面板-分位数'!BH$3:BH$178))/SUMIFS('面板-分位数'!$E:$E,'面板-分位数'!$F:$F,'面板-景气指数'!$J70)</f>
        <v>0.5569090909090908</v>
      </c>
      <c r="BO70" s="288">
        <f t="array" ref="BO70">SUMPRODUCT(('面板-分位数'!$F$3:$F$178='面板-景气指数'!$J70)*('面板-分位数'!$E$3:$E$178)*('面板-分位数'!BI$3:BI$178))/SUMIFS('面板-分位数'!$E:$E,'面板-分位数'!$F:$F,'面板-景气指数'!$J70)</f>
        <v>0.5569090909090908</v>
      </c>
      <c r="BP70" s="288">
        <f t="array" ref="BP70">SUMPRODUCT(('面板-分位数'!$F$3:$F$178='面板-景气指数'!$J70)*('面板-分位数'!$E$3:$E$178)*('面板-分位数'!BJ$3:BJ$178))/SUMIFS('面板-分位数'!$E:$E,'面板-分位数'!$F:$F,'面板-景气指数'!$J70)</f>
        <v>0.5569090909090908</v>
      </c>
      <c r="BQ70" s="288">
        <f t="array" ref="BQ70">SUMPRODUCT(('面板-分位数'!$F$3:$F$178='面板-景气指数'!$J70)*('面板-分位数'!$E$3:$E$178)*('面板-分位数'!BK$3:BK$178))/SUMIFS('面板-分位数'!$E:$E,'面板-分位数'!$F:$F,'面板-景气指数'!$J70)</f>
        <v>0.57727272727272727</v>
      </c>
      <c r="BR70" s="288">
        <f t="array" ref="BR70">SUMPRODUCT(('面板-分位数'!$F$3:$F$178='面板-景气指数'!$J70)*('面板-分位数'!$E$3:$E$178)*('面板-分位数'!BL$3:BL$178))/SUMIFS('面板-分位数'!$E:$E,'面板-分位数'!$F:$F,'面板-景气指数'!$J70)</f>
        <v>0.57727272727272727</v>
      </c>
      <c r="BS70" s="288">
        <f t="array" ref="BS70">SUMPRODUCT(('面板-分位数'!$F$3:$F$178='面板-景气指数'!$J70)*('面板-分位数'!$E$3:$E$178)*('面板-分位数'!BM$3:BM$178))/SUMIFS('面板-分位数'!$E:$E,'面板-分位数'!$F:$F,'面板-景气指数'!$J70)</f>
        <v>0.57727272727272727</v>
      </c>
      <c r="BT70" s="288">
        <f t="array" ref="BT70">SUMPRODUCT(('面板-分位数'!$F$3:$F$178='面板-景气指数'!$J70)*('面板-分位数'!$E$3:$E$178)*('面板-分位数'!BN$3:BN$178))/SUMIFS('面板-分位数'!$E:$E,'面板-分位数'!$F:$F,'面板-景气指数'!$J70)</f>
        <v>0.56090909090909091</v>
      </c>
      <c r="BU70" s="288">
        <f t="array" ref="BU70">SUMPRODUCT(('面板-分位数'!$F$3:$F$178='面板-景气指数'!$J70)*('面板-分位数'!$E$3:$E$178)*('面板-分位数'!BO$3:BO$178))/SUMIFS('面板-分位数'!$E:$E,'面板-分位数'!$F:$F,'面板-景气指数'!$J70)</f>
        <v>0.56090909090909091</v>
      </c>
      <c r="BV70" s="288">
        <f t="array" ref="BV70">SUMPRODUCT(('面板-分位数'!$F$3:$F$178='面板-景气指数'!$J70)*('面板-分位数'!$E$3:$E$178)*('面板-分位数'!BP$3:BP$178))/SUMIFS('面板-分位数'!$E:$E,'面板-分位数'!$F:$F,'面板-景气指数'!$J70)</f>
        <v>0.56090909090909091</v>
      </c>
      <c r="BW70" s="288">
        <f t="array" ref="BW70">SUMPRODUCT(('面板-分位数'!$F$3:$F$178='面板-景气指数'!$J70)*('面板-分位数'!$E$3:$E$178)*('面板-分位数'!BQ$3:BQ$178))/SUMIFS('面板-分位数'!$E:$E,'面板-分位数'!$F:$F,'面板-景气指数'!$J70)</f>
        <v>0.51218181818181818</v>
      </c>
      <c r="BX70" s="288">
        <f t="array" ref="BX70">SUMPRODUCT(('面板-分位数'!$F$3:$F$178='面板-景气指数'!$J70)*('面板-分位数'!$E$3:$E$178)*('面板-分位数'!BR$3:BR$178))/SUMIFS('面板-分位数'!$E:$E,'面板-分位数'!$F:$F,'面板-景气指数'!$J70)</f>
        <v>0.51218181818181818</v>
      </c>
      <c r="BY70" s="288">
        <f t="array" ref="BY70">SUMPRODUCT(('面板-分位数'!$F$3:$F$178='面板-景气指数'!$J70)*('面板-分位数'!$E$3:$E$178)*('面板-分位数'!BS$3:BS$178))/SUMIFS('面板-分位数'!$E:$E,'面板-分位数'!$F:$F,'面板-景气指数'!$J70)</f>
        <v>0.51218181818181818</v>
      </c>
      <c r="BZ70" s="288">
        <f t="array" ref="BZ70">SUMPRODUCT(('面板-分位数'!$F$3:$F$178='面板-景气指数'!$J70)*('面板-分位数'!$E$3:$E$178)*('面板-分位数'!BT$3:BT$178))/SUMIFS('面板-分位数'!$E:$E,'面板-分位数'!$F:$F,'面板-景气指数'!$J70)</f>
        <v>0.47963636363636358</v>
      </c>
      <c r="CA70" s="288">
        <f t="array" ref="CA70">SUMPRODUCT(('面板-分位数'!$F$3:$F$178='面板-景气指数'!$J70)*('面板-分位数'!$E$3:$E$178)*('面板-分位数'!BU$3:BU$178))/SUMIFS('面板-分位数'!$E:$E,'面板-分位数'!$F:$F,'面板-景气指数'!$J70)</f>
        <v>0.47963636363636358</v>
      </c>
      <c r="CB70" s="288">
        <f t="array" ref="CB70">SUMPRODUCT(('面板-分位数'!$F$3:$F$178='面板-景气指数'!$J70)*('面板-分位数'!$E$3:$E$178)*('面板-分位数'!BV$3:BV$178))/SUMIFS('面板-分位数'!$E:$E,'面板-分位数'!$F:$F,'面板-景气指数'!$J70)</f>
        <v>0.47963636363636358</v>
      </c>
      <c r="CC70" s="288">
        <f t="array" ref="CC70">SUMPRODUCT(('面板-分位数'!$F$3:$F$178='面板-景气指数'!$J70)*('面板-分位数'!$E$3:$E$178)*('面板-分位数'!BW$3:BW$178))/SUMIFS('面板-分位数'!$E:$E,'面板-分位数'!$F:$F,'面板-景气指数'!$J70)</f>
        <v>0.5</v>
      </c>
      <c r="CD70" s="288">
        <f t="array" ref="CD70">SUMPRODUCT(('面板-分位数'!$F$3:$F$178='面板-景气指数'!$J70)*('面板-分位数'!$E$3:$E$178)*('面板-分位数'!BX$3:BX$178))/SUMIFS('面板-分位数'!$E:$E,'面板-分位数'!$F:$F,'面板-景气指数'!$J70)</f>
        <v>0.5</v>
      </c>
    </row>
    <row r="71" spans="10:82" x14ac:dyDescent="0.15">
      <c r="J71" s="292" t="s">
        <v>21</v>
      </c>
      <c r="K71" s="292"/>
      <c r="L71" s="287">
        <f t="shared" si="1"/>
        <v>18.2</v>
      </c>
      <c r="M71" s="288">
        <f t="array" ref="M71">SUMPRODUCT(('面板-分位数'!$F$3:$F$178='面板-景气指数'!$J71)*('面板-分位数'!$E$3:$E$178)*('面板-分位数'!G$3:G$178))/SUMIFS('面板-分位数'!$E:$E,'面板-分位数'!$F:$F,'面板-景气指数'!$J71)</f>
        <v>0.51500000000000001</v>
      </c>
      <c r="N71" s="288">
        <f t="array" ref="N71">SUMPRODUCT(('面板-分位数'!$F$3:$F$178='面板-景气指数'!$J71)*('面板-分位数'!$E$3:$E$178)*('面板-分位数'!H$3:H$178))/SUMIFS('面板-分位数'!$E:$E,'面板-分位数'!$F:$F,'面板-景气指数'!$J71)</f>
        <v>0.51500000000000001</v>
      </c>
      <c r="O71" s="288">
        <f t="array" ref="O71">SUMPRODUCT(('面板-分位数'!$F$3:$F$178='面板-景气指数'!$J71)*('面板-分位数'!$E$3:$E$178)*('面板-分位数'!I$3:I$178))/SUMIFS('面板-分位数'!$E:$E,'面板-分位数'!$F:$F,'面板-景气指数'!$J71)</f>
        <v>0.33300000000000002</v>
      </c>
      <c r="P71" s="288">
        <f t="array" ref="P71">SUMPRODUCT(('面板-分位数'!$F$3:$F$178='面板-景气指数'!$J71)*('面板-分位数'!$E$3:$E$178)*('面板-分位数'!J$3:J$178))/SUMIFS('面板-分位数'!$E:$E,'面板-分位数'!$F:$F,'面板-景气指数'!$J71)</f>
        <v>0.18099999999999999</v>
      </c>
      <c r="Q71" s="288">
        <f t="array" ref="Q71">SUMPRODUCT(('面板-分位数'!$F$3:$F$178='面板-景气指数'!$J71)*('面板-分位数'!$E$3:$E$178)*('面板-分位数'!K$3:K$178))/SUMIFS('面板-分位数'!$E:$E,'面板-分位数'!$F:$F,'面板-景气指数'!$J71)</f>
        <v>0.06</v>
      </c>
      <c r="R71" s="288">
        <f t="array" ref="R71">SUMPRODUCT(('面板-分位数'!$F$3:$F$178='面板-景气指数'!$J71)*('面板-分位数'!$E$3:$E$178)*('面板-分位数'!L$3:L$178))/SUMIFS('面板-分位数'!$E:$E,'面板-分位数'!$F:$F,'面板-景气指数'!$J71)</f>
        <v>0</v>
      </c>
      <c r="S71" s="288">
        <f t="array" ref="S71">SUMPRODUCT(('面板-分位数'!$F$3:$F$178='面板-景气指数'!$J71)*('面板-分位数'!$E$3:$E$178)*('面板-分位数'!M$3:M$178))/SUMIFS('面板-分位数'!$E:$E,'面板-分位数'!$F:$F,'面板-景气指数'!$J71)</f>
        <v>0.03</v>
      </c>
      <c r="T71" s="288">
        <f t="array" ref="T71">SUMPRODUCT(('面板-分位数'!$F$3:$F$178='面板-景气指数'!$J71)*('面板-分位数'!$E$3:$E$178)*('面板-分位数'!N$3:N$178))/SUMIFS('面板-分位数'!$E:$E,'面板-分位数'!$F:$F,'面板-景气指数'!$J71)</f>
        <v>0.121</v>
      </c>
      <c r="U71" s="288">
        <f t="array" ref="U71">SUMPRODUCT(('面板-分位数'!$F$3:$F$178='面板-景气指数'!$J71)*('面板-分位数'!$E$3:$E$178)*('面板-分位数'!O$3:O$178))/SUMIFS('面板-分位数'!$E:$E,'面板-分位数'!$F:$F,'面板-景气指数'!$J71)</f>
        <v>0.09</v>
      </c>
      <c r="V71" s="288">
        <f t="array" ref="V71">SUMPRODUCT(('面板-分位数'!$F$3:$F$178='面板-景气指数'!$J71)*('面板-分位数'!$E$3:$E$178)*('面板-分位数'!P$3:P$178))/SUMIFS('面板-分位数'!$E:$E,'面板-分位数'!$F:$F,'面板-景气指数'!$J71)</f>
        <v>0.151</v>
      </c>
      <c r="W71" s="288">
        <f t="array" ref="W71">SUMPRODUCT(('面板-分位数'!$F$3:$F$178='面板-景气指数'!$J71)*('面板-分位数'!$E$3:$E$178)*('面板-分位数'!Q$3:Q$178))/SUMIFS('面板-分位数'!$E:$E,'面板-分位数'!$F:$F,'面板-景气指数'!$J71)</f>
        <v>0.42399999999999999</v>
      </c>
      <c r="X71" s="288">
        <f t="array" ref="X71">SUMPRODUCT(('面板-分位数'!$F$3:$F$178='面板-景气指数'!$J71)*('面板-分位数'!$E$3:$E$178)*('面板-分位数'!R$3:R$178))/SUMIFS('面板-分位数'!$E:$E,'面板-分位数'!$F:$F,'面板-景气指数'!$J71)</f>
        <v>0.57499999999999996</v>
      </c>
      <c r="Y71" s="288">
        <f t="array" ref="Y71">SUMPRODUCT(('面板-分位数'!$F$3:$F$178='面板-景气指数'!$J71)*('面板-分位数'!$E$3:$E$178)*('面板-分位数'!S$3:S$178))/SUMIFS('面板-分位数'!$E:$E,'面板-分位数'!$F:$F,'面板-景气指数'!$J71)</f>
        <v>0.36299999999999999</v>
      </c>
      <c r="Z71" s="288">
        <f t="array" ref="Z71">SUMPRODUCT(('面板-分位数'!$F$3:$F$178='面板-景气指数'!$J71)*('面板-分位数'!$E$3:$E$178)*('面板-分位数'!T$3:T$178))/SUMIFS('面板-分位数'!$E:$E,'面板-分位数'!$F:$F,'面板-景气指数'!$J71)</f>
        <v>0.24199999999999999</v>
      </c>
      <c r="AA71" s="288">
        <f t="array" ref="AA71">SUMPRODUCT(('面板-分位数'!$F$3:$F$178='面板-景气指数'!$J71)*('面板-分位数'!$E$3:$E$178)*('面板-分位数'!U$3:U$178))/SUMIFS('面板-分位数'!$E:$E,'面板-分位数'!$F:$F,'面板-景气指数'!$J71)</f>
        <v>0.30299999999999999</v>
      </c>
      <c r="AB71" s="288">
        <f t="array" ref="AB71">SUMPRODUCT(('面板-分位数'!$F$3:$F$178='面板-景气指数'!$J71)*('面板-分位数'!$E$3:$E$178)*('面板-分位数'!V$3:V$178))/SUMIFS('面板-分位数'!$E:$E,'面板-分位数'!$F:$F,'面板-景气指数'!$J71)</f>
        <v>0.21199999999999999</v>
      </c>
      <c r="AC71" s="288">
        <f t="array" ref="AC71">SUMPRODUCT(('面板-分位数'!$F$3:$F$178='面板-景气指数'!$J71)*('面板-分位数'!$E$3:$E$178)*('面板-分位数'!W$3:W$178))/SUMIFS('面板-分位数'!$E:$E,'面板-分位数'!$F:$F,'面板-景气指数'!$J71)</f>
        <v>0.27200000000000002</v>
      </c>
      <c r="AD71" s="288">
        <f t="array" ref="AD71">SUMPRODUCT(('面板-分位数'!$F$3:$F$178='面板-景气指数'!$J71)*('面板-分位数'!$E$3:$E$178)*('面板-分位数'!X$3:X$178))/SUMIFS('面板-分位数'!$E:$E,'面板-分位数'!$F:$F,'面板-景气指数'!$J71)</f>
        <v>0.48399999999999999</v>
      </c>
      <c r="AE71" s="288">
        <f t="array" ref="AE71">SUMPRODUCT(('面板-分位数'!$F$3:$F$178='面板-景气指数'!$J71)*('面板-分位数'!$E$3:$E$178)*('面板-分位数'!Y$3:Y$178))/SUMIFS('面板-分位数'!$E:$E,'面板-分位数'!$F:$F,'面板-景气指数'!$J71)</f>
        <v>0.69599999999999995</v>
      </c>
      <c r="AF71" s="288">
        <f t="array" ref="AF71">SUMPRODUCT(('面板-分位数'!$F$3:$F$178='面板-景气指数'!$J71)*('面板-分位数'!$E$3:$E$178)*('面板-分位数'!Z$3:Z$178))/SUMIFS('面板-分位数'!$E:$E,'面板-分位数'!$F:$F,'面板-景气指数'!$J71)</f>
        <v>1</v>
      </c>
      <c r="AG71" s="288">
        <f t="array" ref="AG71">SUMPRODUCT(('面板-分位数'!$F$3:$F$178='面板-景气指数'!$J71)*('面板-分位数'!$E$3:$E$178)*('面板-分位数'!AA$3:AA$178))/SUMIFS('面板-分位数'!$E:$E,'面板-分位数'!$F:$F,'面板-景气指数'!$J71)</f>
        <v>0.96899999999999997</v>
      </c>
      <c r="AH71" s="288">
        <f t="array" ref="AH71">SUMPRODUCT(('面板-分位数'!$F$3:$F$178='面板-景气指数'!$J71)*('面板-分位数'!$E$3:$E$178)*('面板-分位数'!AB$3:AB$178))/SUMIFS('面板-分位数'!$E:$E,'面板-分位数'!$F:$F,'面板-景气指数'!$J71)</f>
        <v>0.60599999999999998</v>
      </c>
      <c r="AI71" s="288">
        <f t="array" ref="AI71">SUMPRODUCT(('面板-分位数'!$F$3:$F$178='面板-景气指数'!$J71)*('面板-分位数'!$E$3:$E$178)*('面板-分位数'!AC$3:AC$178))/SUMIFS('面板-分位数'!$E:$E,'面板-分位数'!$F:$F,'面板-景气指数'!$J71)</f>
        <v>0.39300000000000002</v>
      </c>
      <c r="AJ71" s="288">
        <f t="array" ref="AJ71">SUMPRODUCT(('面板-分位数'!$F$3:$F$178='面板-景气指数'!$J71)*('面板-分位数'!$E$3:$E$178)*('面板-分位数'!AD$3:AD$178))/SUMIFS('面板-分位数'!$E:$E,'面板-分位数'!$F:$F,'面板-景气指数'!$J71)</f>
        <v>0.45400000000000001</v>
      </c>
      <c r="AK71" s="288">
        <f t="array" ref="AK71">SUMPRODUCT(('面板-分位数'!$F$3:$F$178='面板-景气指数'!$J71)*('面板-分位数'!$E$3:$E$178)*('面板-分位数'!AE$3:AE$178))/SUMIFS('面板-分位数'!$E:$E,'面板-分位数'!$F:$F,'面板-景气指数'!$J71)</f>
        <v>0.66600000000000004</v>
      </c>
      <c r="AL71" s="288">
        <f t="array" ref="AL71">SUMPRODUCT(('面板-分位数'!$F$3:$F$178='面板-景气指数'!$J71)*('面板-分位数'!$E$3:$E$178)*('面板-分位数'!AF$3:AF$178))/SUMIFS('面板-分位数'!$E:$E,'面板-分位数'!$F:$F,'面板-景气指数'!$J71)</f>
        <v>0.75700000000000001</v>
      </c>
      <c r="AM71" s="288">
        <f t="array" ref="AM71">SUMPRODUCT(('面板-分位数'!$F$3:$F$178='面板-景气指数'!$J71)*('面板-分位数'!$E$3:$E$178)*('面板-分位数'!AG$3:AG$178))/SUMIFS('面板-分位数'!$E:$E,'面板-分位数'!$F:$F,'面板-景气指数'!$J71)</f>
        <v>0.81799999999999995</v>
      </c>
      <c r="AN71" s="288">
        <f t="array" ref="AN71">SUMPRODUCT(('面板-分位数'!$F$3:$F$178='面板-景气指数'!$J71)*('面板-分位数'!$E$3:$E$178)*('面板-分位数'!AH$3:AH$178))/SUMIFS('面板-分位数'!$E:$E,'面板-分位数'!$F:$F,'面板-景气指数'!$J71)</f>
        <v>0.93899999999999995</v>
      </c>
      <c r="AO71" s="288">
        <f t="array" ref="AO71">SUMPRODUCT(('面板-分位数'!$F$3:$F$178='面板-景气指数'!$J71)*('面板-分位数'!$E$3:$E$178)*('面板-分位数'!AI$3:AI$178))/SUMIFS('面板-分位数'!$E:$E,'面板-分位数'!$F:$F,'面板-景气指数'!$J71)</f>
        <v>0.878</v>
      </c>
      <c r="AP71" s="288">
        <f t="array" ref="AP71">SUMPRODUCT(('面板-分位数'!$F$3:$F$178='面板-景气指数'!$J71)*('面板-分位数'!$E$3:$E$178)*('面板-分位数'!AJ$3:AJ$178))/SUMIFS('面板-分位数'!$E:$E,'面板-分位数'!$F:$F,'面板-景气指数'!$J71)</f>
        <v>0.84799999999999998</v>
      </c>
      <c r="AQ71" s="288">
        <f t="array" ref="AQ71">SUMPRODUCT(('面板-分位数'!$F$3:$F$178='面板-景气指数'!$J71)*('面板-分位数'!$E$3:$E$178)*('面板-分位数'!AK$3:AK$178))/SUMIFS('面板-分位数'!$E:$E,'面板-分位数'!$F:$F,'面板-景气指数'!$J71)</f>
        <v>0.78700000000000003</v>
      </c>
      <c r="AR71" s="288">
        <f t="array" ref="AR71">SUMPRODUCT(('面板-分位数'!$F$3:$F$178='面板-景气指数'!$J71)*('面板-分位数'!$E$3:$E$178)*('面板-分位数'!AL$3:AL$178))/SUMIFS('面板-分位数'!$E:$E,'面板-分位数'!$F:$F,'面板-景气指数'!$J71)</f>
        <v>0.63600000000000001</v>
      </c>
      <c r="AS71" s="288">
        <f t="array" ref="AS71">SUMPRODUCT(('面板-分位数'!$F$3:$F$178='面板-景气指数'!$J71)*('面板-分位数'!$E$3:$E$178)*('面板-分位数'!AM$3:AM$178))/SUMIFS('面板-分位数'!$E:$E,'面板-分位数'!$F:$F,'面板-景气指数'!$J71)</f>
        <v>0.72699999999999998</v>
      </c>
      <c r="AT71" s="288">
        <f t="array" ref="AT71">SUMPRODUCT(('面板-分位数'!$F$3:$F$178='面板-景气指数'!$J71)*('面板-分位数'!$E$3:$E$178)*('面板-分位数'!AN$3:AN$178))/SUMIFS('面板-分位数'!$E:$E,'面板-分位数'!$F:$F,'面板-景气指数'!$J71)</f>
        <v>0.90900000000000003</v>
      </c>
      <c r="AU71" s="288">
        <f t="array" ref="AU71">SUMPRODUCT(('面板-分位数'!$F$3:$F$178='面板-景气指数'!$J71)*('面板-分位数'!$E$3:$E$178)*('面板-分位数'!AO$3:AO$178))/SUMIFS('面板-分位数'!$E:$E,'面板-分位数'!$F:$F,'面板-景气指数'!$J71)</f>
        <v>0.5</v>
      </c>
      <c r="AV71" s="288">
        <f t="array" ref="AV71">SUMPRODUCT(('面板-分位数'!$F$3:$F$178='面板-景气指数'!$J71)*('面板-分位数'!$E$3:$E$178)*('面板-分位数'!AP$3:AP$178))/SUMIFS('面板-分位数'!$E:$E,'面板-分位数'!$F:$F,'面板-景气指数'!$J71)</f>
        <v>0.5</v>
      </c>
      <c r="AW71" s="288">
        <f t="array" ref="AW71">SUMPRODUCT(('面板-分位数'!$F$3:$F$178='面板-景气指数'!$J71)*('面板-分位数'!$E$3:$E$178)*('面板-分位数'!AQ$3:AQ$178))/SUMIFS('面板-分位数'!$E:$E,'面板-分位数'!$F:$F,'面板-景气指数'!$J71)</f>
        <v>0.5</v>
      </c>
      <c r="AX71" s="288">
        <f t="array" ref="AX71">SUMPRODUCT(('面板-分位数'!$F$3:$F$178='面板-景气指数'!$J71)*('面板-分位数'!$E$3:$E$178)*('面板-分位数'!AR$3:AR$178))/SUMIFS('面板-分位数'!$E:$E,'面板-分位数'!$F:$F,'面板-景气指数'!$J71)</f>
        <v>0.5</v>
      </c>
      <c r="AY71" s="288">
        <f t="array" ref="AY71">SUMPRODUCT(('面板-分位数'!$F$3:$F$178='面板-景气指数'!$J71)*('面板-分位数'!$E$3:$E$178)*('面板-分位数'!AS$3:AS$178))/SUMIFS('面板-分位数'!$E:$E,'面板-分位数'!$F:$F,'面板-景气指数'!$J71)</f>
        <v>0.5</v>
      </c>
      <c r="AZ71" s="288">
        <f t="array" ref="AZ71">SUMPRODUCT(('面板-分位数'!$F$3:$F$178='面板-景气指数'!$J71)*('面板-分位数'!$E$3:$E$178)*('面板-分位数'!AT$3:AT$178))/SUMIFS('面板-分位数'!$E:$E,'面板-分位数'!$F:$F,'面板-景气指数'!$J71)</f>
        <v>0.5</v>
      </c>
      <c r="BA71" s="288">
        <f t="array" ref="BA71">SUMPRODUCT(('面板-分位数'!$F$3:$F$178='面板-景气指数'!$J71)*('面板-分位数'!$E$3:$E$178)*('面板-分位数'!AU$3:AU$178))/SUMIFS('面板-分位数'!$E:$E,'面板-分位数'!$F:$F,'面板-景气指数'!$J71)</f>
        <v>0.5</v>
      </c>
      <c r="BB71" s="288">
        <f t="array" ref="BB71">SUMPRODUCT(('面板-分位数'!$F$3:$F$178='面板-景气指数'!$J71)*('面板-分位数'!$E$3:$E$178)*('面板-分位数'!AV$3:AV$178))/SUMIFS('面板-分位数'!$E:$E,'面板-分位数'!$F:$F,'面板-景气指数'!$J71)</f>
        <v>0.5</v>
      </c>
      <c r="BC71" s="288">
        <f t="array" ref="BC71">SUMPRODUCT(('面板-分位数'!$F$3:$F$178='面板-景气指数'!$J71)*('面板-分位数'!$E$3:$E$178)*('面板-分位数'!AW$3:AW$178))/SUMIFS('面板-分位数'!$E:$E,'面板-分位数'!$F:$F,'面板-景气指数'!$J71)</f>
        <v>0.5</v>
      </c>
      <c r="BD71" s="288">
        <f t="array" ref="BD71">SUMPRODUCT(('面板-分位数'!$F$3:$F$178='面板-景气指数'!$J71)*('面板-分位数'!$E$3:$E$178)*('面板-分位数'!AX$3:AX$178))/SUMIFS('面板-分位数'!$E:$E,'面板-分位数'!$F:$F,'面板-景气指数'!$J71)</f>
        <v>0.5</v>
      </c>
      <c r="BE71" s="288">
        <f t="array" ref="BE71">SUMPRODUCT(('面板-分位数'!$F$3:$F$178='面板-景气指数'!$J71)*('面板-分位数'!$E$3:$E$178)*('面板-分位数'!AY$3:AY$178))/SUMIFS('面板-分位数'!$E:$E,'面板-分位数'!$F:$F,'面板-景气指数'!$J71)</f>
        <v>0.5</v>
      </c>
      <c r="BF71" s="288">
        <f t="array" ref="BF71">SUMPRODUCT(('面板-分位数'!$F$3:$F$178='面板-景气指数'!$J71)*('面板-分位数'!$E$3:$E$178)*('面板-分位数'!AZ$3:AZ$178))/SUMIFS('面板-分位数'!$E:$E,'面板-分位数'!$F:$F,'面板-景气指数'!$J71)</f>
        <v>0.5</v>
      </c>
      <c r="BG71" s="288">
        <f t="array" ref="BG71">SUMPRODUCT(('面板-分位数'!$F$3:$F$178='面板-景气指数'!$J71)*('面板-分位数'!$E$3:$E$178)*('面板-分位数'!BA$3:BA$178))/SUMIFS('面板-分位数'!$E:$E,'面板-分位数'!$F:$F,'面板-景气指数'!$J71)</f>
        <v>0.5</v>
      </c>
      <c r="BH71" s="288">
        <f t="array" ref="BH71">SUMPRODUCT(('面板-分位数'!$F$3:$F$178='面板-景气指数'!$J71)*('面板-分位数'!$E$3:$E$178)*('面板-分位数'!BB$3:BB$178))/SUMIFS('面板-分位数'!$E:$E,'面板-分位数'!$F:$F,'面板-景气指数'!$J71)</f>
        <v>0.5</v>
      </c>
      <c r="BI71" s="288">
        <f t="array" ref="BI71">SUMPRODUCT(('面板-分位数'!$F$3:$F$178='面板-景气指数'!$J71)*('面板-分位数'!$E$3:$E$178)*('面板-分位数'!BC$3:BC$178))/SUMIFS('面板-分位数'!$E:$E,'面板-分位数'!$F:$F,'面板-景气指数'!$J71)</f>
        <v>0.5</v>
      </c>
      <c r="BJ71" s="288">
        <f t="array" ref="BJ71">SUMPRODUCT(('面板-分位数'!$F$3:$F$178='面板-景气指数'!$J71)*('面板-分位数'!$E$3:$E$178)*('面板-分位数'!BD$3:BD$178))/SUMIFS('面板-分位数'!$E:$E,'面板-分位数'!$F:$F,'面板-景气指数'!$J71)</f>
        <v>0.5</v>
      </c>
      <c r="BK71" s="288">
        <f t="array" ref="BK71">SUMPRODUCT(('面板-分位数'!$F$3:$F$178='面板-景气指数'!$J71)*('面板-分位数'!$E$3:$E$178)*('面板-分位数'!BE$3:BE$178))/SUMIFS('面板-分位数'!$E:$E,'面板-分位数'!$F:$F,'面板-景气指数'!$J71)</f>
        <v>0.5</v>
      </c>
      <c r="BL71" s="288">
        <f t="array" ref="BL71">SUMPRODUCT(('面板-分位数'!$F$3:$F$178='面板-景气指数'!$J71)*('面板-分位数'!$E$3:$E$178)*('面板-分位数'!BF$3:BF$178))/SUMIFS('面板-分位数'!$E:$E,'面板-分位数'!$F:$F,'面板-景气指数'!$J71)</f>
        <v>0.5</v>
      </c>
      <c r="BM71" s="288">
        <f t="array" ref="BM71">SUMPRODUCT(('面板-分位数'!$F$3:$F$178='面板-景气指数'!$J71)*('面板-分位数'!$E$3:$E$178)*('面板-分位数'!BG$3:BG$178))/SUMIFS('面板-分位数'!$E:$E,'面板-分位数'!$F:$F,'面板-景气指数'!$J71)</f>
        <v>0.5</v>
      </c>
      <c r="BN71" s="288">
        <f t="array" ref="BN71">SUMPRODUCT(('面板-分位数'!$F$3:$F$178='面板-景气指数'!$J71)*('面板-分位数'!$E$3:$E$178)*('面板-分位数'!BH$3:BH$178))/SUMIFS('面板-分位数'!$E:$E,'面板-分位数'!$F:$F,'面板-景气指数'!$J71)</f>
        <v>0.5</v>
      </c>
      <c r="BO71" s="288">
        <f t="array" ref="BO71">SUMPRODUCT(('面板-分位数'!$F$3:$F$178='面板-景气指数'!$J71)*('面板-分位数'!$E$3:$E$178)*('面板-分位数'!BI$3:BI$178))/SUMIFS('面板-分位数'!$E:$E,'面板-分位数'!$F:$F,'面板-景气指数'!$J71)</f>
        <v>0.5</v>
      </c>
      <c r="BP71" s="288">
        <f t="array" ref="BP71">SUMPRODUCT(('面板-分位数'!$F$3:$F$178='面板-景气指数'!$J71)*('面板-分位数'!$E$3:$E$178)*('面板-分位数'!BJ$3:BJ$178))/SUMIFS('面板-分位数'!$E:$E,'面板-分位数'!$F:$F,'面板-景气指数'!$J71)</f>
        <v>0.5</v>
      </c>
      <c r="BQ71" s="288">
        <f t="array" ref="BQ71">SUMPRODUCT(('面板-分位数'!$F$3:$F$178='面板-景气指数'!$J71)*('面板-分位数'!$E$3:$E$178)*('面板-分位数'!BK$3:BK$178))/SUMIFS('面板-分位数'!$E:$E,'面板-分位数'!$F:$F,'面板-景气指数'!$J71)</f>
        <v>0.5</v>
      </c>
      <c r="BR71" s="288">
        <f t="array" ref="BR71">SUMPRODUCT(('面板-分位数'!$F$3:$F$178='面板-景气指数'!$J71)*('面板-分位数'!$E$3:$E$178)*('面板-分位数'!BL$3:BL$178))/SUMIFS('面板-分位数'!$E:$E,'面板-分位数'!$F:$F,'面板-景气指数'!$J71)</f>
        <v>0.5</v>
      </c>
      <c r="BS71" s="288">
        <f t="array" ref="BS71">SUMPRODUCT(('面板-分位数'!$F$3:$F$178='面板-景气指数'!$J71)*('面板-分位数'!$E$3:$E$178)*('面板-分位数'!BM$3:BM$178))/SUMIFS('面板-分位数'!$E:$E,'面板-分位数'!$F:$F,'面板-景气指数'!$J71)</f>
        <v>0.5</v>
      </c>
      <c r="BT71" s="288">
        <f t="array" ref="BT71">SUMPRODUCT(('面板-分位数'!$F$3:$F$178='面板-景气指数'!$J71)*('面板-分位数'!$E$3:$E$178)*('面板-分位数'!BN$3:BN$178))/SUMIFS('面板-分位数'!$E:$E,'面板-分位数'!$F:$F,'面板-景气指数'!$J71)</f>
        <v>0.5</v>
      </c>
      <c r="BU71" s="288">
        <f t="array" ref="BU71">SUMPRODUCT(('面板-分位数'!$F$3:$F$178='面板-景气指数'!$J71)*('面板-分位数'!$E$3:$E$178)*('面板-分位数'!BO$3:BO$178))/SUMIFS('面板-分位数'!$E:$E,'面板-分位数'!$F:$F,'面板-景气指数'!$J71)</f>
        <v>0.5</v>
      </c>
      <c r="BV71" s="288">
        <f t="array" ref="BV71">SUMPRODUCT(('面板-分位数'!$F$3:$F$178='面板-景气指数'!$J71)*('面板-分位数'!$E$3:$E$178)*('面板-分位数'!BP$3:BP$178))/SUMIFS('面板-分位数'!$E:$E,'面板-分位数'!$F:$F,'面板-景气指数'!$J71)</f>
        <v>0.5</v>
      </c>
      <c r="BW71" s="288">
        <f t="array" ref="BW71">SUMPRODUCT(('面板-分位数'!$F$3:$F$178='面板-景气指数'!$J71)*('面板-分位数'!$E$3:$E$178)*('面板-分位数'!BQ$3:BQ$178))/SUMIFS('面板-分位数'!$E:$E,'面板-分位数'!$F:$F,'面板-景气指数'!$J71)</f>
        <v>0.5</v>
      </c>
      <c r="BX71" s="288">
        <f t="array" ref="BX71">SUMPRODUCT(('面板-分位数'!$F$3:$F$178='面板-景气指数'!$J71)*('面板-分位数'!$E$3:$E$178)*('面板-分位数'!BR$3:BR$178))/SUMIFS('面板-分位数'!$E:$E,'面板-分位数'!$F:$F,'面板-景气指数'!$J71)</f>
        <v>0.5</v>
      </c>
      <c r="BY71" s="288">
        <f t="array" ref="BY71">SUMPRODUCT(('面板-分位数'!$F$3:$F$178='面板-景气指数'!$J71)*('面板-分位数'!$E$3:$E$178)*('面板-分位数'!BS$3:BS$178))/SUMIFS('面板-分位数'!$E:$E,'面板-分位数'!$F:$F,'面板-景气指数'!$J71)</f>
        <v>0.5</v>
      </c>
      <c r="BZ71" s="288">
        <f t="array" ref="BZ71">SUMPRODUCT(('面板-分位数'!$F$3:$F$178='面板-景气指数'!$J71)*('面板-分位数'!$E$3:$E$178)*('面板-分位数'!BT$3:BT$178))/SUMIFS('面板-分位数'!$E:$E,'面板-分位数'!$F:$F,'面板-景气指数'!$J71)</f>
        <v>0.5</v>
      </c>
      <c r="CA71" s="288">
        <f t="array" ref="CA71">SUMPRODUCT(('面板-分位数'!$F$3:$F$178='面板-景气指数'!$J71)*('面板-分位数'!$E$3:$E$178)*('面板-分位数'!BU$3:BU$178))/SUMIFS('面板-分位数'!$E:$E,'面板-分位数'!$F:$F,'面板-景气指数'!$J71)</f>
        <v>0.5</v>
      </c>
      <c r="CB71" s="288">
        <f t="array" ref="CB71">SUMPRODUCT(('面板-分位数'!$F$3:$F$178='面板-景气指数'!$J71)*('面板-分位数'!$E$3:$E$178)*('面板-分位数'!BV$3:BV$178))/SUMIFS('面板-分位数'!$E:$E,'面板-分位数'!$F:$F,'面板-景气指数'!$J71)</f>
        <v>0.5</v>
      </c>
      <c r="CC71" s="288">
        <f t="array" ref="CC71">SUMPRODUCT(('面板-分位数'!$F$3:$F$178='面板-景气指数'!$J71)*('面板-分位数'!$E$3:$E$178)*('面板-分位数'!BW$3:BW$178))/SUMIFS('面板-分位数'!$E:$E,'面板-分位数'!$F:$F,'面板-景气指数'!$J71)</f>
        <v>0.5</v>
      </c>
      <c r="CD71" s="288">
        <f t="array" ref="CD71">SUMPRODUCT(('面板-分位数'!$F$3:$F$178='面板-景气指数'!$J71)*('面板-分位数'!$E$3:$E$178)*('面板-分位数'!BX$3:BX$178))/SUMIFS('面板-分位数'!$E:$E,'面板-分位数'!$F:$F,'面板-景气指数'!$J71)</f>
        <v>0.5</v>
      </c>
    </row>
    <row r="72" spans="10:82" x14ac:dyDescent="0.15">
      <c r="J72" s="293" t="s">
        <v>819</v>
      </c>
      <c r="K72" s="293"/>
      <c r="L72" s="287">
        <f t="shared" si="1"/>
        <v>-6.9250000000000034</v>
      </c>
      <c r="M72" s="288">
        <f t="array" ref="M72">SUMPRODUCT(('面板-分位数'!$F$3:$F$178='面板-景气指数'!$J72)*('面板-分位数'!$E$3:$E$178)*('面板-分位数'!G$3:G$178))/SUMIFS('面板-分位数'!$E:$E,'面板-分位数'!$F:$F,'面板-景气指数'!$J72)</f>
        <v>0.80899999999999994</v>
      </c>
      <c r="N72" s="288">
        <f t="array" ref="N72">SUMPRODUCT(('面板-分位数'!$F$3:$F$178='面板-景气指数'!$J72)*('面板-分位数'!$E$3:$E$178)*('面板-分位数'!H$3:H$178))/SUMIFS('面板-分位数'!$E:$E,'面板-分位数'!$F:$F,'面板-景气指数'!$J72)</f>
        <v>0.83799999999999986</v>
      </c>
      <c r="O72" s="288">
        <f t="array" ref="O72">SUMPRODUCT(('面板-分位数'!$F$3:$F$178='面板-景气指数'!$J72)*('面板-分位数'!$E$3:$E$178)*('面板-分位数'!I$3:I$178))/SUMIFS('面板-分位数'!$E:$E,'面板-分位数'!$F:$F,'面板-景气指数'!$J72)</f>
        <v>0.87824999999999998</v>
      </c>
      <c r="P72" s="288">
        <f t="array" ref="P72">SUMPRODUCT(('面板-分位数'!$F$3:$F$178='面板-景气指数'!$J72)*('面板-分位数'!$E$3:$E$178)*('面板-分位数'!J$3:J$178))/SUMIFS('面板-分位数'!$E:$E,'面板-分位数'!$F:$F,'面板-景气指数'!$J72)</f>
        <v>0.87125000000000008</v>
      </c>
      <c r="Q72" s="288">
        <f t="array" ref="Q72">SUMPRODUCT(('面板-分位数'!$F$3:$F$178='面板-景气指数'!$J72)*('面板-分位数'!$E$3:$E$178)*('面板-分位数'!K$3:K$178))/SUMIFS('面板-分位数'!$E:$E,'面板-分位数'!$F:$F,'面板-景气指数'!$J72)</f>
        <v>0.89649999999999985</v>
      </c>
      <c r="R72" s="288">
        <f t="array" ref="R72">SUMPRODUCT(('面板-分位数'!$F$3:$F$178='面板-景气指数'!$J72)*('面板-分位数'!$E$3:$E$178)*('面板-分位数'!L$3:L$178))/SUMIFS('面板-分位数'!$E:$E,'面板-分位数'!$F:$F,'面板-景气指数'!$J72)</f>
        <v>0.91125</v>
      </c>
      <c r="S72" s="288">
        <f t="array" ref="S72">SUMPRODUCT(('面板-分位数'!$F$3:$F$178='面板-景气指数'!$J72)*('面板-分位数'!$E$3:$E$178)*('面板-分位数'!M$3:M$178))/SUMIFS('面板-分位数'!$E:$E,'面板-分位数'!$F:$F,'面板-景气指数'!$J72)</f>
        <v>0.87149999999999994</v>
      </c>
      <c r="T72" s="288">
        <f t="array" ref="T72">SUMPRODUCT(('面板-分位数'!$F$3:$F$178='面板-景气指数'!$J72)*('面板-分位数'!$E$3:$E$178)*('面板-分位数'!N$3:N$178))/SUMIFS('面板-分位数'!$E:$E,'面板-分位数'!$F:$F,'面板-景气指数'!$J72)</f>
        <v>0.93300000000000005</v>
      </c>
      <c r="U72" s="288">
        <f t="array" ref="U72">SUMPRODUCT(('面板-分位数'!$F$3:$F$178='面板-景气指数'!$J72)*('面板-分位数'!$E$3:$E$178)*('面板-分位数'!O$3:O$178))/SUMIFS('面板-分位数'!$E:$E,'面板-分位数'!$F:$F,'面板-景气指数'!$J72)</f>
        <v>0.94825000000000004</v>
      </c>
      <c r="V72" s="288">
        <f t="array" ref="V72">SUMPRODUCT(('面板-分位数'!$F$3:$F$178='面板-景气指数'!$J72)*('面板-分位数'!$E$3:$E$178)*('面板-分位数'!P$3:P$178))/SUMIFS('面板-分位数'!$E:$E,'面板-分位数'!$F:$F,'面板-景气指数'!$J72)</f>
        <v>0.86825000000000008</v>
      </c>
      <c r="W72" s="288">
        <f t="array" ref="W72">SUMPRODUCT(('面板-分位数'!$F$3:$F$178='面板-景气指数'!$J72)*('面板-分位数'!$E$3:$E$178)*('面板-分位数'!Q$3:Q$178))/SUMIFS('面板-分位数'!$E:$E,'面板-分位数'!$F:$F,'面板-景气指数'!$J72)</f>
        <v>0.74524999999999997</v>
      </c>
      <c r="X72" s="288">
        <f t="array" ref="X72">SUMPRODUCT(('面板-分位数'!$F$3:$F$178='面板-景气指数'!$J72)*('面板-分位数'!$E$3:$E$178)*('面板-分位数'!R$3:R$178))/SUMIFS('面板-分位数'!$E:$E,'面板-分位数'!$F:$F,'面板-景气指数'!$J72)</f>
        <v>0.90149999999999997</v>
      </c>
      <c r="Y72" s="288">
        <f t="array" ref="Y72">SUMPRODUCT(('面板-分位数'!$F$3:$F$178='面板-景气指数'!$J72)*('面板-分位数'!$E$3:$E$178)*('面板-分位数'!S$3:S$178))/SUMIFS('面板-分位数'!$E:$E,'面板-分位数'!$F:$F,'面板-景气指数'!$J72)</f>
        <v>0.88674999999999993</v>
      </c>
      <c r="Z72" s="288">
        <f t="array" ref="Z72">SUMPRODUCT(('面板-分位数'!$F$3:$F$178='面板-景气指数'!$J72)*('面板-分位数'!$E$3:$E$178)*('面板-分位数'!T$3:T$178))/SUMIFS('面板-分位数'!$E:$E,'面板-分位数'!$F:$F,'面板-景气指数'!$J72)</f>
        <v>0.77100000000000002</v>
      </c>
      <c r="AA72" s="288">
        <f t="array" ref="AA72">SUMPRODUCT(('面板-分位数'!$F$3:$F$178='面板-景气指数'!$J72)*('面板-分位数'!$E$3:$E$178)*('面板-分位数'!U$3:U$178))/SUMIFS('面板-分位数'!$E:$E,'面板-分位数'!$F:$F,'面板-景气指数'!$J72)</f>
        <v>0.74824999999999997</v>
      </c>
      <c r="AB72" s="288">
        <f t="array" ref="AB72">SUMPRODUCT(('面板-分位数'!$F$3:$F$178='面板-景气指数'!$J72)*('面板-分位数'!$E$3:$E$178)*('面板-分位数'!V$3:V$178))/SUMIFS('面板-分位数'!$E:$E,'面板-分位数'!$F:$F,'面板-景气指数'!$J72)</f>
        <v>0.75574999999999992</v>
      </c>
      <c r="AC72" s="288">
        <f t="array" ref="AC72">SUMPRODUCT(('面板-分位数'!$F$3:$F$178='面板-景气指数'!$J72)*('面板-分位数'!$E$3:$E$178)*('面板-分位数'!W$3:W$178))/SUMIFS('面板-分位数'!$E:$E,'面板-分位数'!$F:$F,'面板-景气指数'!$J72)</f>
        <v>0.71549999999999991</v>
      </c>
      <c r="AD72" s="288">
        <f t="array" ref="AD72">SUMPRODUCT(('面板-分位数'!$F$3:$F$178='面板-景气指数'!$J72)*('面板-分位数'!$E$3:$E$178)*('面板-分位数'!X$3:X$178))/SUMIFS('面板-分位数'!$E:$E,'面板-分位数'!$F:$F,'面板-景气指数'!$J72)</f>
        <v>0.70224999999999993</v>
      </c>
      <c r="AE72" s="288">
        <f t="array" ref="AE72">SUMPRODUCT(('面板-分位数'!$F$3:$F$178='面板-景气指数'!$J72)*('面板-分位数'!$E$3:$E$178)*('面板-分位数'!Y$3:Y$178))/SUMIFS('面板-分位数'!$E:$E,'面板-分位数'!$F:$F,'面板-景气指数'!$J72)</f>
        <v>0.75649999999999995</v>
      </c>
      <c r="AF72" s="288">
        <f t="array" ref="AF72">SUMPRODUCT(('面板-分位数'!$F$3:$F$178='面板-景气指数'!$J72)*('面板-分位数'!$E$3:$E$178)*('面板-分位数'!Z$3:Z$178))/SUMIFS('面板-分位数'!$E:$E,'面板-分位数'!$F:$F,'面板-景气指数'!$J72)</f>
        <v>0.70950000000000013</v>
      </c>
      <c r="AG72" s="288">
        <f t="array" ref="AG72">SUMPRODUCT(('面板-分位数'!$F$3:$F$178='面板-景气指数'!$J72)*('面板-分位数'!$E$3:$E$178)*('面板-分位数'!AA$3:AA$178))/SUMIFS('面板-分位数'!$E:$E,'面板-分位数'!$F:$F,'面板-景气指数'!$J72)</f>
        <v>0.63750000000000007</v>
      </c>
      <c r="AH72" s="288">
        <f t="array" ref="AH72">SUMPRODUCT(('面板-分位数'!$F$3:$F$178='面板-景气指数'!$J72)*('面板-分位数'!$E$3:$E$178)*('面板-分位数'!AB$3:AB$178))/SUMIFS('面板-分位数'!$E:$E,'面板-分位数'!$F:$F,'面板-景气指数'!$J72)</f>
        <v>0.60150000000000003</v>
      </c>
      <c r="AI72" s="288">
        <f t="array" ref="AI72">SUMPRODUCT(('面板-分位数'!$F$3:$F$178='面板-景气指数'!$J72)*('面板-分位数'!$E$3:$E$178)*('面板-分位数'!AC$3:AC$178))/SUMIFS('面板-分位数'!$E:$E,'面板-分位数'!$F:$F,'面板-景气指数'!$J72)</f>
        <v>0.50324999999999998</v>
      </c>
      <c r="AJ72" s="288">
        <f t="array" ref="AJ72">SUMPRODUCT(('面板-分位数'!$F$3:$F$178='面板-景气指数'!$J72)*('面板-分位数'!$E$3:$E$178)*('面板-分位数'!AD$3:AD$178))/SUMIFS('面板-分位数'!$E:$E,'面板-分位数'!$F:$F,'面板-景气指数'!$J72)</f>
        <v>0.43000000000000005</v>
      </c>
      <c r="AK72" s="288">
        <f t="array" ref="AK72">SUMPRODUCT(('面板-分位数'!$F$3:$F$178='面板-景气指数'!$J72)*('面板-分位数'!$E$3:$E$178)*('面板-分位数'!AE$3:AE$178))/SUMIFS('面板-分位数'!$E:$E,'面板-分位数'!$F:$F,'面板-景气指数'!$J72)</f>
        <v>0.35425000000000001</v>
      </c>
      <c r="AL72" s="288">
        <f t="array" ref="AL72">SUMPRODUCT(('面板-分位数'!$F$3:$F$178='面板-景气指数'!$J72)*('面板-分位数'!$E$3:$E$178)*('面板-分位数'!AF$3:AF$178))/SUMIFS('面板-分位数'!$E:$E,'面板-分位数'!$F:$F,'面板-景气指数'!$J72)</f>
        <v>0.29949999999999999</v>
      </c>
      <c r="AM72" s="288">
        <f t="array" ref="AM72">SUMPRODUCT(('面板-分位数'!$F$3:$F$178='面板-景气指数'!$J72)*('面板-分位数'!$E$3:$E$178)*('面板-分位数'!AG$3:AG$178))/SUMIFS('面板-分位数'!$E:$E,'面板-分位数'!$F:$F,'面板-景气指数'!$J72)</f>
        <v>0.21825000000000003</v>
      </c>
      <c r="AN72" s="288">
        <f t="array" ref="AN72">SUMPRODUCT(('面板-分位数'!$F$3:$F$178='面板-景气指数'!$J72)*('面板-分位数'!$E$3:$E$178)*('面板-分位数'!AH$3:AH$178))/SUMIFS('面板-分位数'!$E:$E,'面板-分位数'!$F:$F,'面板-景气指数'!$J72)</f>
        <v>0.12024999999999998</v>
      </c>
      <c r="AO72" s="288">
        <f t="array" ref="AO72">SUMPRODUCT(('面板-分位数'!$F$3:$F$178='面板-景气指数'!$J72)*('面板-分位数'!$E$3:$E$178)*('面板-分位数'!AI$3:AI$178))/SUMIFS('面板-分位数'!$E:$E,'面板-分位数'!$F:$F,'面板-景气指数'!$J72)</f>
        <v>0.1565</v>
      </c>
      <c r="AP72" s="288">
        <f t="array" ref="AP72">SUMPRODUCT(('面板-分位数'!$F$3:$F$178='面板-景气指数'!$J72)*('面板-分位数'!$E$3:$E$178)*('面板-分位数'!AJ$3:AJ$178))/SUMIFS('面板-分位数'!$E:$E,'面板-分位数'!$F:$F,'面板-景气指数'!$J72)</f>
        <v>0.17725000000000002</v>
      </c>
      <c r="AQ72" s="288">
        <f t="array" ref="AQ72">SUMPRODUCT(('面板-分位数'!$F$3:$F$178='面板-景气指数'!$J72)*('面板-分位数'!$E$3:$E$178)*('面板-分位数'!AK$3:AK$178))/SUMIFS('面板-分位数'!$E:$E,'面板-分位数'!$F:$F,'面板-景气指数'!$J72)</f>
        <v>0.18075000000000002</v>
      </c>
      <c r="AR72" s="288">
        <f t="array" ref="AR72">SUMPRODUCT(('面板-分位数'!$F$3:$F$178='面板-景气指数'!$J72)*('面板-分位数'!$E$3:$E$178)*('面板-分位数'!AL$3:AL$178))/SUMIFS('面板-分位数'!$E:$E,'面板-分位数'!$F:$F,'面板-景气指数'!$J72)</f>
        <v>0.31824999999999998</v>
      </c>
      <c r="AS72" s="288">
        <f t="array" ref="AS72">SUMPRODUCT(('面板-分位数'!$F$3:$F$178='面板-景气指数'!$J72)*('面板-分位数'!$E$3:$E$178)*('面板-分位数'!AM$3:AM$178))/SUMIFS('面板-分位数'!$E:$E,'面板-分位数'!$F:$F,'面板-景气指数'!$J72)</f>
        <v>0.26574999999999999</v>
      </c>
      <c r="AT72" s="288">
        <f t="array" ref="AT72">SUMPRODUCT(('面板-分位数'!$F$3:$F$178='面板-景气指数'!$J72)*('面板-分位数'!$E$3:$E$178)*('面板-分位数'!AN$3:AN$178))/SUMIFS('面板-分位数'!$E:$E,'面板-分位数'!$F:$F,'面板-景气指数'!$J72)</f>
        <v>0.25900000000000001</v>
      </c>
      <c r="AU72" s="288">
        <f t="array" ref="AU72">SUMPRODUCT(('面板-分位数'!$F$3:$F$178='面板-景气指数'!$J72)*('面板-分位数'!$E$3:$E$178)*('面板-分位数'!AO$3:AO$178))/SUMIFS('面板-分位数'!$E:$E,'面板-分位数'!$F:$F,'面板-景气指数'!$J72)</f>
        <v>0.3165</v>
      </c>
      <c r="AV72" s="288">
        <f t="array" ref="AV72">SUMPRODUCT(('面板-分位数'!$F$3:$F$178='面板-景气指数'!$J72)*('面板-分位数'!$E$3:$E$178)*('面板-分位数'!AP$3:AP$178))/SUMIFS('面板-分位数'!$E:$E,'面板-分位数'!$F:$F,'面板-景气指数'!$J72)</f>
        <v>0.28850000000000003</v>
      </c>
      <c r="AW72" s="288">
        <f t="array" ref="AW72">SUMPRODUCT(('面板-分位数'!$F$3:$F$178='面板-景气指数'!$J72)*('面板-分位数'!$E$3:$E$178)*('面板-分位数'!AQ$3:AQ$178))/SUMIFS('面板-分位数'!$E:$E,'面板-分位数'!$F:$F,'面板-景气指数'!$J72)</f>
        <v>0.31750000000000006</v>
      </c>
      <c r="AX72" s="288">
        <f t="array" ref="AX72">SUMPRODUCT(('面板-分位数'!$F$3:$F$178='面板-景气指数'!$J72)*('面板-分位数'!$E$3:$E$178)*('面板-分位数'!AR$3:AR$178))/SUMIFS('面板-分位数'!$E:$E,'面板-分位数'!$F:$F,'面板-景气指数'!$J72)</f>
        <v>0.34650000000000009</v>
      </c>
      <c r="AY72" s="288">
        <f t="array" ref="AY72">SUMPRODUCT(('面板-分位数'!$F$3:$F$178='面板-景气指数'!$J72)*('面板-分位数'!$E$3:$E$178)*('面板-分位数'!AS$3:AS$178))/SUMIFS('面板-分位数'!$E:$E,'面板-分位数'!$F:$F,'面板-景气指数'!$J72)</f>
        <v>0.39075000000000004</v>
      </c>
      <c r="AZ72" s="288">
        <f t="array" ref="AZ72">SUMPRODUCT(('面板-分位数'!$F$3:$F$178='面板-景气指数'!$J72)*('面板-分位数'!$E$3:$E$178)*('面板-分位数'!AT$3:AT$178))/SUMIFS('面板-分位数'!$E:$E,'面板-分位数'!$F:$F,'面板-景气指数'!$J72)</f>
        <v>0.53200000000000003</v>
      </c>
      <c r="BA72" s="288">
        <f t="array" ref="BA72">SUMPRODUCT(('面板-分位数'!$F$3:$F$178='面板-景气指数'!$J72)*('面板-分位数'!$E$3:$E$178)*('面板-分位数'!AU$3:AU$178))/SUMIFS('面板-分位数'!$E:$E,'面板-分位数'!$F:$F,'面板-景气指数'!$J72)</f>
        <v>0.54300000000000004</v>
      </c>
      <c r="BB72" s="288">
        <f t="array" ref="BB72">SUMPRODUCT(('面板-分位数'!$F$3:$F$178='面板-景气指数'!$J72)*('面板-分位数'!$E$3:$E$178)*('面板-分位数'!AV$3:AV$178))/SUMIFS('面板-分位数'!$E:$E,'面板-分位数'!$F:$F,'面板-景气指数'!$J72)</f>
        <v>0.47349999999999998</v>
      </c>
      <c r="BC72" s="288">
        <f t="array" ref="BC72">SUMPRODUCT(('面板-分位数'!$F$3:$F$178='面板-景气指数'!$J72)*('面板-分位数'!$E$3:$E$178)*('面板-分位数'!AW$3:AW$178))/SUMIFS('面板-分位数'!$E:$E,'面板-分位数'!$F:$F,'面板-景气指数'!$J72)</f>
        <v>0.51674999999999993</v>
      </c>
      <c r="BD72" s="288">
        <f t="array" ref="BD72">SUMPRODUCT(('面板-分位数'!$F$3:$F$178='面板-景气指数'!$J72)*('面板-分位数'!$E$3:$E$178)*('面板-分位数'!AX$3:AX$178))/SUMIFS('面板-分位数'!$E:$E,'面板-分位数'!$F:$F,'面板-景气指数'!$J72)</f>
        <v>0.41874999999999996</v>
      </c>
      <c r="BE72" s="288">
        <f t="array" ref="BE72">SUMPRODUCT(('面板-分位数'!$F$3:$F$178='面板-景气指数'!$J72)*('面板-分位数'!$E$3:$E$178)*('面板-分位数'!AY$3:AY$178))/SUMIFS('面板-分位数'!$E:$E,'面板-分位数'!$F:$F,'面板-景气指数'!$J72)</f>
        <v>0.39924999999999999</v>
      </c>
      <c r="BF72" s="288">
        <f t="array" ref="BF72">SUMPRODUCT(('面板-分位数'!$F$3:$F$178='面板-景气指数'!$J72)*('面板-分位数'!$E$3:$E$178)*('面板-分位数'!AZ$3:AZ$178))/SUMIFS('面板-分位数'!$E:$E,'面板-分位数'!$F:$F,'面板-景气指数'!$J72)</f>
        <v>0.62375000000000003</v>
      </c>
      <c r="BG72" s="288">
        <f t="array" ref="BG72">SUMPRODUCT(('面板-分位数'!$F$3:$F$178='面板-景气指数'!$J72)*('面板-分位数'!$E$3:$E$178)*('面板-分位数'!BA$3:BA$178))/SUMIFS('面板-分位数'!$E:$E,'面板-分位数'!$F:$F,'面板-景气指数'!$J72)</f>
        <v>0.63125000000000009</v>
      </c>
      <c r="BH72" s="288">
        <f t="array" ref="BH72">SUMPRODUCT(('面板-分位数'!$F$3:$F$178='面板-景气指数'!$J72)*('面板-分位数'!$E$3:$E$178)*('面板-分位数'!BB$3:BB$178))/SUMIFS('面板-分位数'!$E:$E,'面板-分位数'!$F:$F,'面板-景气指数'!$J72)</f>
        <v>0.28975000000000001</v>
      </c>
      <c r="BI72" s="288">
        <f t="array" ref="BI72">SUMPRODUCT(('面板-分位数'!$F$3:$F$178='面板-景气指数'!$J72)*('面板-分位数'!$E$3:$E$178)*('面板-分位数'!BC$3:BC$178))/SUMIFS('面板-分位数'!$E:$E,'面板-分位数'!$F:$F,'面板-景气指数'!$J72)</f>
        <v>0.18124999999999999</v>
      </c>
      <c r="BJ72" s="288">
        <f t="array" ref="BJ72">SUMPRODUCT(('面板-分位数'!$F$3:$F$178='面板-景气指数'!$J72)*('面板-分位数'!$E$3:$E$178)*('面板-分位数'!BD$3:BD$178))/SUMIFS('面板-分位数'!$E:$E,'面板-分位数'!$F:$F,'面板-景气指数'!$J72)</f>
        <v>0.15575</v>
      </c>
      <c r="BK72" s="288">
        <f t="array" ref="BK72">SUMPRODUCT(('面板-分位数'!$F$3:$F$178='面板-景气指数'!$J72)*('面板-分位数'!$E$3:$E$178)*('面板-分位数'!BE$3:BE$178))/SUMIFS('面板-分位数'!$E:$E,'面板-分位数'!$F:$F,'面板-景气指数'!$J72)</f>
        <v>0.23950000000000002</v>
      </c>
      <c r="BL72" s="288">
        <f t="array" ref="BL72">SUMPRODUCT(('面板-分位数'!$F$3:$F$178='面板-景气指数'!$J72)*('面板-分位数'!$E$3:$E$178)*('面板-分位数'!BF$3:BF$178))/SUMIFS('面板-分位数'!$E:$E,'面板-分位数'!$F:$F,'面板-景气指数'!$J72)</f>
        <v>0.14874999999999999</v>
      </c>
      <c r="BM72" s="288">
        <f t="array" ref="BM72">SUMPRODUCT(('面板-分位数'!$F$3:$F$178='面板-景气指数'!$J72)*('面板-分位数'!$E$3:$E$178)*('面板-分位数'!BG$3:BG$178))/SUMIFS('面板-分位数'!$E:$E,'面板-分位数'!$F:$F,'面板-景气指数'!$J72)</f>
        <v>0.18149999999999999</v>
      </c>
      <c r="BN72" s="288">
        <f t="array" ref="BN72">SUMPRODUCT(('面板-分位数'!$F$3:$F$178='面板-景气指数'!$J72)*('面板-分位数'!$E$3:$E$178)*('面板-分位数'!BH$3:BH$178))/SUMIFS('面板-分位数'!$E:$E,'面板-分位数'!$F:$F,'面板-景气指数'!$J72)</f>
        <v>0.33050000000000007</v>
      </c>
      <c r="BO72" s="288">
        <f t="array" ref="BO72">SUMPRODUCT(('面板-分位数'!$F$3:$F$178='面板-景气指数'!$J72)*('面板-分位数'!$E$3:$E$178)*('面板-分位数'!BI$3:BI$178))/SUMIFS('面板-分位数'!$E:$E,'面板-分位数'!$F:$F,'面板-景气指数'!$J72)</f>
        <v>0.25474999999999998</v>
      </c>
      <c r="BP72" s="288">
        <f t="array" ref="BP72">SUMPRODUCT(('面板-分位数'!$F$3:$F$178='面板-景气指数'!$J72)*('面板-分位数'!$E$3:$E$178)*('面板-分位数'!BJ$3:BJ$178))/SUMIFS('面板-分位数'!$E:$E,'面板-分位数'!$F:$F,'面板-景气指数'!$J72)</f>
        <v>0.29799999999999999</v>
      </c>
      <c r="BQ72" s="288">
        <f t="array" ref="BQ72">SUMPRODUCT(('面板-分位数'!$F$3:$F$178='面板-景气指数'!$J72)*('面板-分位数'!$E$3:$E$178)*('面板-分位数'!BK$3:BK$178))/SUMIFS('面板-分位数'!$E:$E,'面板-分位数'!$F:$F,'面板-景气指数'!$J72)</f>
        <v>0.28249999999999997</v>
      </c>
      <c r="BR72" s="288">
        <f t="array" ref="BR72">SUMPRODUCT(('面板-分位数'!$F$3:$F$178='面板-景气指数'!$J72)*('面板-分位数'!$E$3:$E$178)*('面板-分位数'!BL$3:BL$178))/SUMIFS('面板-分位数'!$E:$E,'面板-分位数'!$F:$F,'面板-景气指数'!$J72)</f>
        <v>0.13025</v>
      </c>
      <c r="BS72" s="288">
        <f t="array" ref="BS72">SUMPRODUCT(('面板-分位数'!$F$3:$F$178='面板-景气指数'!$J72)*('面板-分位数'!$E$3:$E$178)*('面板-分位数'!BM$3:BM$178))/SUMIFS('面板-分位数'!$E:$E,'面板-分位数'!$F:$F,'面板-景气指数'!$J72)</f>
        <v>0.16974999999999998</v>
      </c>
      <c r="BT72" s="288">
        <f t="array" ref="BT72">SUMPRODUCT(('面板-分位数'!$F$3:$F$178='面板-景气指数'!$J72)*('面板-分位数'!$E$3:$E$178)*('面板-分位数'!BN$3:BN$178))/SUMIFS('面板-分位数'!$E:$E,'面板-分位数'!$F:$F,'面板-景气指数'!$J72)</f>
        <v>0.42750000000000005</v>
      </c>
      <c r="BU72" s="288">
        <f t="array" ref="BU72">SUMPRODUCT(('面板-分位数'!$F$3:$F$178='面板-景气指数'!$J72)*('面板-分位数'!$E$3:$E$178)*('面板-分位数'!BO$3:BO$178))/SUMIFS('面板-分位数'!$E:$E,'面板-分位数'!$F:$F,'面板-景气指数'!$J72)</f>
        <v>0.47849999999999998</v>
      </c>
      <c r="BV72" s="288">
        <f t="array" ref="BV72">SUMPRODUCT(('面板-分位数'!$F$3:$F$178='面板-景气指数'!$J72)*('面板-分位数'!$E$3:$E$178)*('面板-分位数'!BP$3:BP$178))/SUMIFS('面板-分位数'!$E:$E,'面板-分位数'!$F:$F,'面板-景气指数'!$J72)</f>
        <v>0.54749999999999999</v>
      </c>
      <c r="BW72" s="288">
        <f t="array" ref="BW72">SUMPRODUCT(('面板-分位数'!$F$3:$F$178='面板-景气指数'!$J72)*('面板-分位数'!$E$3:$E$178)*('面板-分位数'!BQ$3:BQ$178))/SUMIFS('面板-分位数'!$E:$E,'面板-分位数'!$F:$F,'面板-景气指数'!$J72)</f>
        <v>0.46924999999999994</v>
      </c>
      <c r="BX72" s="288">
        <f t="array" ref="BX72">SUMPRODUCT(('面板-分位数'!$F$3:$F$178='面板-景气指数'!$J72)*('面板-分位数'!$E$3:$E$178)*('面板-分位数'!BR$3:BR$178))/SUMIFS('面板-分位数'!$E:$E,'面板-分位数'!$F:$F,'面板-景气指数'!$J72)</f>
        <v>0.50550000000000006</v>
      </c>
      <c r="BY72" s="288">
        <f t="array" ref="BY72">SUMPRODUCT(('面板-分位数'!$F$3:$F$178='面板-景气指数'!$J72)*('面板-分位数'!$E$3:$E$178)*('面板-分位数'!BS$3:BS$178))/SUMIFS('面板-分位数'!$E:$E,'面板-分位数'!$F:$F,'面板-景气指数'!$J72)</f>
        <v>0.44750000000000001</v>
      </c>
      <c r="BZ72" s="288">
        <f t="array" ref="BZ72">SUMPRODUCT(('面板-分位数'!$F$3:$F$178='面板-景气指数'!$J72)*('面板-分位数'!$E$3:$E$178)*('面板-分位数'!BT$3:BT$178))/SUMIFS('面板-分位数'!$E:$E,'面板-分位数'!$F:$F,'面板-景气指数'!$J72)</f>
        <v>0.42075000000000001</v>
      </c>
      <c r="CA72" s="288">
        <f t="array" ref="CA72">SUMPRODUCT(('面板-分位数'!$F$3:$F$178='面板-景气指数'!$J72)*('面板-分位数'!$E$3:$E$178)*('面板-分位数'!BU$3:BU$178))/SUMIFS('面板-分位数'!$E:$E,'面板-分位数'!$F:$F,'面板-景气指数'!$J72)</f>
        <v>0.44600000000000001</v>
      </c>
      <c r="CB72" s="288">
        <f t="array" ref="CB72">SUMPRODUCT(('面板-分位数'!$F$3:$F$178='面板-景气指数'!$J72)*('面板-分位数'!$E$3:$E$178)*('面板-分位数'!BV$3:BV$178))/SUMIFS('面板-分位数'!$E:$E,'面板-分位数'!$F:$F,'面板-景气指数'!$J72)</f>
        <v>0.40625</v>
      </c>
      <c r="CC72" s="288">
        <f t="array" ref="CC72">SUMPRODUCT(('面板-分位数'!$F$3:$F$178='面板-景气指数'!$J72)*('面板-分位数'!$E$3:$E$178)*('面板-分位数'!BW$3:BW$178))/SUMIFS('面板-分位数'!$E:$E,'面板-分位数'!$F:$F,'面板-景气指数'!$J72)</f>
        <v>0.43599999999999994</v>
      </c>
      <c r="CD72" s="288">
        <f t="array" ref="CD72">SUMPRODUCT(('面板-分位数'!$F$3:$F$178='面板-景气指数'!$J72)*('面板-分位数'!$E$3:$E$178)*('面板-分位数'!BX$3:BX$178))/SUMIFS('面板-分位数'!$E:$E,'面板-分位数'!$F:$F,'面板-景气指数'!$J72)</f>
        <v>0.53799999999999992</v>
      </c>
    </row>
    <row r="73" spans="10:82" x14ac:dyDescent="0.15">
      <c r="J73" s="293" t="s">
        <v>820</v>
      </c>
      <c r="K73" s="293"/>
      <c r="L73" s="287">
        <f t="shared" si="1"/>
        <v>-5.5999999999999943</v>
      </c>
      <c r="M73" s="288">
        <f t="array" ref="M73">SUMPRODUCT(('面板-分位数'!$F$3:$F$178='面板-景气指数'!$J73)*('面板-分位数'!$E$3:$E$178)*('面板-分位数'!G$3:G$178))/SUMIFS('面板-分位数'!$E:$E,'面板-分位数'!$F:$F,'面板-景气指数'!$J73)</f>
        <v>0.52575000000000005</v>
      </c>
      <c r="N73" s="288">
        <f t="array" ref="N73">SUMPRODUCT(('面板-分位数'!$F$3:$F$178='面板-景气指数'!$J73)*('面板-分位数'!$E$3:$E$178)*('面板-分位数'!H$3:H$178))/SUMIFS('面板-分位数'!$E:$E,'面板-分位数'!$F:$F,'面板-景气指数'!$J73)</f>
        <v>0.52575000000000005</v>
      </c>
      <c r="O73" s="288">
        <f t="array" ref="O73">SUMPRODUCT(('面板-分位数'!$F$3:$F$178='面板-景气指数'!$J73)*('面板-分位数'!$E$3:$E$178)*('面板-分位数'!I$3:I$178))/SUMIFS('面板-分位数'!$E:$E,'面板-分位数'!$F:$F,'面板-景气指数'!$J73)</f>
        <v>0.58174999999999999</v>
      </c>
      <c r="P73" s="288">
        <f t="array" ref="P73">SUMPRODUCT(('面板-分位数'!$F$3:$F$178='面板-景气指数'!$J73)*('面板-分位数'!$E$3:$E$178)*('面板-分位数'!J$3:J$178))/SUMIFS('面板-分位数'!$E:$E,'面板-分位数'!$F:$F,'面板-景气指数'!$J73)</f>
        <v>0.58174999999999999</v>
      </c>
      <c r="Q73" s="288">
        <f t="array" ref="Q73">SUMPRODUCT(('面板-分位数'!$F$3:$F$178='面板-景气指数'!$J73)*('面板-分位数'!$E$3:$E$178)*('面板-分位数'!K$3:K$178))/SUMIFS('面板-分位数'!$E:$E,'面板-分位数'!$F:$F,'面板-景气指数'!$J73)</f>
        <v>0.58174999999999999</v>
      </c>
      <c r="R73" s="288">
        <f t="array" ref="R73">SUMPRODUCT(('面板-分位数'!$F$3:$F$178='面板-景气指数'!$J73)*('面板-分位数'!$E$3:$E$178)*('面板-分位数'!L$3:L$178))/SUMIFS('面板-分位数'!$E:$E,'面板-分位数'!$F:$F,'面板-景气指数'!$J73)</f>
        <v>0.74575000000000002</v>
      </c>
      <c r="S73" s="288">
        <f t="array" ref="S73">SUMPRODUCT(('面板-分位数'!$F$3:$F$178='面板-景气指数'!$J73)*('面板-分位数'!$E$3:$E$178)*('面板-分位数'!M$3:M$178))/SUMIFS('面板-分位数'!$E:$E,'面板-分位数'!$F:$F,'面板-景气指数'!$J73)</f>
        <v>0.74575000000000002</v>
      </c>
      <c r="T73" s="288">
        <f t="array" ref="T73">SUMPRODUCT(('面板-分位数'!$F$3:$F$178='面板-景气指数'!$J73)*('面板-分位数'!$E$3:$E$178)*('面板-分位数'!N$3:N$178))/SUMIFS('面板-分位数'!$E:$E,'面板-分位数'!$F:$F,'面板-景气指数'!$J73)</f>
        <v>0.74575000000000002</v>
      </c>
      <c r="U73" s="288">
        <f t="array" ref="U73">SUMPRODUCT(('面板-分位数'!$F$3:$F$178='面板-景气指数'!$J73)*('面板-分位数'!$E$3:$E$178)*('面板-分位数'!O$3:O$178))/SUMIFS('面板-分位数'!$E:$E,'面板-分位数'!$F:$F,'面板-景气指数'!$J73)</f>
        <v>0.72700000000000009</v>
      </c>
      <c r="V73" s="288">
        <f t="array" ref="V73">SUMPRODUCT(('面板-分位数'!$F$3:$F$178='面板-景气指数'!$J73)*('面板-分位数'!$E$3:$E$178)*('面板-分位数'!P$3:P$178))/SUMIFS('面板-分位数'!$E:$E,'面板-分位数'!$F:$F,'面板-景气指数'!$J73)</f>
        <v>0.72700000000000009</v>
      </c>
      <c r="W73" s="288">
        <f t="array" ref="W73">SUMPRODUCT(('面板-分位数'!$F$3:$F$178='面板-景气指数'!$J73)*('面板-分位数'!$E$3:$E$178)*('面板-分位数'!Q$3:Q$178))/SUMIFS('面板-分位数'!$E:$E,'面板-分位数'!$F:$F,'面板-景气指数'!$J73)</f>
        <v>0.72700000000000009</v>
      </c>
      <c r="X73" s="288">
        <f t="array" ref="X73">SUMPRODUCT(('面板-分位数'!$F$3:$F$178='面板-景气指数'!$J73)*('面板-分位数'!$E$3:$E$178)*('面板-分位数'!R$3:R$178))/SUMIFS('面板-分位数'!$E:$E,'面板-分位数'!$F:$F,'面板-景气指数'!$J73)</f>
        <v>0.85774999999999979</v>
      </c>
      <c r="Y73" s="288">
        <f t="array" ref="Y73">SUMPRODUCT(('面板-分位数'!$F$3:$F$178='面板-景气指数'!$J73)*('面板-分位数'!$E$3:$E$178)*('面板-分位数'!S$3:S$178))/SUMIFS('面板-分位数'!$E:$E,'面板-分位数'!$F:$F,'面板-景气指数'!$J73)</f>
        <v>0.85774999999999979</v>
      </c>
      <c r="Z73" s="288">
        <f t="array" ref="Z73">SUMPRODUCT(('面板-分位数'!$F$3:$F$178='面板-景气指数'!$J73)*('面板-分位数'!$E$3:$E$178)*('面板-分位数'!T$3:T$178))/SUMIFS('面板-分位数'!$E:$E,'面板-分位数'!$F:$F,'面板-景气指数'!$J73)</f>
        <v>0.85774999999999979</v>
      </c>
      <c r="AA73" s="288">
        <f t="array" ref="AA73">SUMPRODUCT(('面板-分位数'!$F$3:$F$178='面板-景气指数'!$J73)*('面板-分位数'!$E$3:$E$178)*('面板-分位数'!U$3:U$178))/SUMIFS('面板-分位数'!$E:$E,'面板-分位数'!$F:$F,'面板-景气指数'!$J73)</f>
        <v>0.83899999999999986</v>
      </c>
      <c r="AB73" s="288">
        <f t="array" ref="AB73">SUMPRODUCT(('面板-分位数'!$F$3:$F$178='面板-景气指数'!$J73)*('面板-分位数'!$E$3:$E$178)*('面板-分位数'!V$3:V$178))/SUMIFS('面板-分位数'!$E:$E,'面板-分位数'!$F:$F,'面板-景气指数'!$J73)</f>
        <v>0.83899999999999986</v>
      </c>
      <c r="AC73" s="288">
        <f t="array" ref="AC73">SUMPRODUCT(('面板-分位数'!$F$3:$F$178='面板-景气指数'!$J73)*('面板-分位数'!$E$3:$E$178)*('面板-分位数'!W$3:W$178))/SUMIFS('面板-分位数'!$E:$E,'面板-分位数'!$F:$F,'面板-景气指数'!$J73)</f>
        <v>0.83899999999999986</v>
      </c>
      <c r="AD73" s="288">
        <f t="array" ref="AD73">SUMPRODUCT(('面板-分位数'!$F$3:$F$178='面板-景气指数'!$J73)*('面板-分位数'!$E$3:$E$178)*('面板-分位数'!X$3:X$178))/SUMIFS('面板-分位数'!$E:$E,'面板-分位数'!$F:$F,'面板-景气指数'!$J73)</f>
        <v>0.89524999999999999</v>
      </c>
      <c r="AE73" s="288">
        <f t="array" ref="AE73">SUMPRODUCT(('面板-分位数'!$F$3:$F$178='面板-景气指数'!$J73)*('面板-分位数'!$E$3:$E$178)*('面板-分位数'!Y$3:Y$178))/SUMIFS('面板-分位数'!$E:$E,'面板-分位数'!$F:$F,'面板-景气指数'!$J73)</f>
        <v>0.89524999999999999</v>
      </c>
      <c r="AF73" s="288">
        <f t="array" ref="AF73">SUMPRODUCT(('面板-分位数'!$F$3:$F$178='面板-景气指数'!$J73)*('面板-分位数'!$E$3:$E$178)*('面板-分位数'!Z$3:Z$178))/SUMIFS('面板-分位数'!$E:$E,'面板-分位数'!$F:$F,'面板-景气指数'!$J73)</f>
        <v>0.89524999999999999</v>
      </c>
      <c r="AG73" s="288">
        <f t="array" ref="AG73">SUMPRODUCT(('面板-分位数'!$F$3:$F$178='面板-景气指数'!$J73)*('面板-分位数'!$E$3:$E$178)*('面板-分位数'!AA$3:AA$178))/SUMIFS('面板-分位数'!$E:$E,'面板-分位数'!$F:$F,'面板-景气指数'!$J73)</f>
        <v>0.43250000000000005</v>
      </c>
      <c r="AH73" s="288">
        <f t="array" ref="AH73">SUMPRODUCT(('面板-分位数'!$F$3:$F$178='面板-景气指数'!$J73)*('面板-分位数'!$E$3:$E$178)*('面板-分位数'!AB$3:AB$178))/SUMIFS('面板-分位数'!$E:$E,'面板-分位数'!$F:$F,'面板-景气指数'!$J73)</f>
        <v>0.43250000000000005</v>
      </c>
      <c r="AI73" s="288">
        <f t="array" ref="AI73">SUMPRODUCT(('面板-分位数'!$F$3:$F$178='面板-景气指数'!$J73)*('面板-分位数'!$E$3:$E$178)*('面板-分位数'!AC$3:AC$178))/SUMIFS('面板-分位数'!$E:$E,'面板-分位数'!$F:$F,'面板-景气指数'!$J73)</f>
        <v>0.43250000000000005</v>
      </c>
      <c r="AJ73" s="288">
        <f t="array" ref="AJ73">SUMPRODUCT(('面板-分位数'!$F$3:$F$178='面板-景气指数'!$J73)*('面板-分位数'!$E$3:$E$178)*('面板-分位数'!AD$3:AD$178))/SUMIFS('面板-分位数'!$E:$E,'面板-分位数'!$F:$F,'面板-景气指数'!$J73)</f>
        <v>0.51075000000000004</v>
      </c>
      <c r="AK73" s="288">
        <f t="array" ref="AK73">SUMPRODUCT(('面板-分位数'!$F$3:$F$178='面板-景气指数'!$J73)*('面板-分位数'!$E$3:$E$178)*('面板-分位数'!AE$3:AE$178))/SUMIFS('面板-分位数'!$E:$E,'面板-分位数'!$F:$F,'面板-景气指数'!$J73)</f>
        <v>0.51075000000000004</v>
      </c>
      <c r="AL73" s="288">
        <f t="array" ref="AL73">SUMPRODUCT(('面板-分位数'!$F$3:$F$178='面板-景气指数'!$J73)*('面板-分位数'!$E$3:$E$178)*('面板-分位数'!AF$3:AF$178))/SUMIFS('面板-分位数'!$E:$E,'面板-分位数'!$F:$F,'面板-景气指数'!$J73)</f>
        <v>0.51075000000000004</v>
      </c>
      <c r="AM73" s="288">
        <f t="array" ref="AM73">SUMPRODUCT(('面板-分位数'!$F$3:$F$178='面板-景气指数'!$J73)*('面板-分位数'!$E$3:$E$178)*('面板-分位数'!AG$3:AG$178))/SUMIFS('面板-分位数'!$E:$E,'面板-分位数'!$F:$F,'面板-景气指数'!$J73)</f>
        <v>0.26450000000000001</v>
      </c>
      <c r="AN73" s="288">
        <f t="array" ref="AN73">SUMPRODUCT(('面板-分位数'!$F$3:$F$178='面板-景气指数'!$J73)*('面板-分位数'!$E$3:$E$178)*('面板-分位数'!AH$3:AH$178))/SUMIFS('面板-分位数'!$E:$E,'面板-分位数'!$F:$F,'面板-景气指数'!$J73)</f>
        <v>0.26450000000000001</v>
      </c>
      <c r="AO73" s="288">
        <f t="array" ref="AO73">SUMPRODUCT(('面板-分位数'!$F$3:$F$178='面板-景气指数'!$J73)*('面板-分位数'!$E$3:$E$178)*('面板-分位数'!AI$3:AI$178))/SUMIFS('面板-分位数'!$E:$E,'面板-分位数'!$F:$F,'面板-景气指数'!$J73)</f>
        <v>0.26450000000000001</v>
      </c>
      <c r="AP73" s="288">
        <f t="array" ref="AP73">SUMPRODUCT(('面板-分位数'!$F$3:$F$178='面板-景气指数'!$J73)*('面板-分位数'!$E$3:$E$178)*('面板-分位数'!AJ$3:AJ$178))/SUMIFS('面板-分位数'!$E:$E,'面板-分位数'!$F:$F,'面板-景气指数'!$J73)</f>
        <v>0.11149999999999999</v>
      </c>
      <c r="AQ73" s="288">
        <f t="array" ref="AQ73">SUMPRODUCT(('面板-分位数'!$F$3:$F$178='面板-景气指数'!$J73)*('面板-分位数'!$E$3:$E$178)*('面板-分位数'!AK$3:AK$178))/SUMIFS('面板-分位数'!$E:$E,'面板-分位数'!$F:$F,'面板-景气指数'!$J73)</f>
        <v>0.11149999999999999</v>
      </c>
      <c r="AR73" s="288">
        <f t="array" ref="AR73">SUMPRODUCT(('面板-分位数'!$F$3:$F$178='面板-景气指数'!$J73)*('面板-分位数'!$E$3:$E$178)*('面板-分位数'!AL$3:AL$178))/SUMIFS('面板-分位数'!$E:$E,'面板-分位数'!$F:$F,'面板-景气指数'!$J73)</f>
        <v>0.11149999999999999</v>
      </c>
      <c r="AS73" s="288">
        <f t="array" ref="AS73">SUMPRODUCT(('面板-分位数'!$F$3:$F$178='面板-景气指数'!$J73)*('面板-分位数'!$E$3:$E$178)*('面板-分位数'!AM$3:AM$178))/SUMIFS('面板-分位数'!$E:$E,'面板-分位数'!$F:$F,'面板-景气指数'!$J73)</f>
        <v>0.34650000000000009</v>
      </c>
      <c r="AT73" s="288">
        <f t="array" ref="AT73">SUMPRODUCT(('面板-分位数'!$F$3:$F$178='面板-景气指数'!$J73)*('面板-分位数'!$E$3:$E$178)*('面板-分位数'!AN$3:AN$178))/SUMIFS('面板-分位数'!$E:$E,'面板-分位数'!$F:$F,'面板-景气指数'!$J73)</f>
        <v>0.34650000000000009</v>
      </c>
      <c r="AU73" s="288">
        <f t="array" ref="AU73">SUMPRODUCT(('面板-分位数'!$F$3:$F$178='面板-景气指数'!$J73)*('面板-分位数'!$E$3:$E$178)*('面板-分位数'!AO$3:AO$178))/SUMIFS('面板-分位数'!$E:$E,'面板-分位数'!$F:$F,'面板-景气指数'!$J73)</f>
        <v>0.34650000000000009</v>
      </c>
      <c r="AV73" s="288">
        <f t="array" ref="AV73">SUMPRODUCT(('面板-分位数'!$F$3:$F$178='面板-景气指数'!$J73)*('面板-分位数'!$E$3:$E$178)*('面板-分位数'!AP$3:AP$178))/SUMIFS('面板-分位数'!$E:$E,'面板-分位数'!$F:$F,'面板-景气指数'!$J73)</f>
        <v>0.21224999999999999</v>
      </c>
      <c r="AW73" s="288">
        <f t="array" ref="AW73">SUMPRODUCT(('面板-分位数'!$F$3:$F$178='面板-景气指数'!$J73)*('面板-分位数'!$E$3:$E$178)*('面板-分位数'!AQ$3:AQ$178))/SUMIFS('面板-分位数'!$E:$E,'面板-分位数'!$F:$F,'面板-景气指数'!$J73)</f>
        <v>0.21224999999999999</v>
      </c>
      <c r="AX73" s="288">
        <f t="array" ref="AX73">SUMPRODUCT(('面板-分位数'!$F$3:$F$178='面板-景气指数'!$J73)*('面板-分位数'!$E$3:$E$178)*('面板-分位数'!AR$3:AR$178))/SUMIFS('面板-分位数'!$E:$E,'面板-分位数'!$F:$F,'面板-景气指数'!$J73)</f>
        <v>0.21224999999999999</v>
      </c>
      <c r="AY73" s="288">
        <f t="array" ref="AY73">SUMPRODUCT(('面板-分位数'!$F$3:$F$178='面板-景气指数'!$J73)*('面板-分位数'!$E$3:$E$178)*('面板-分位数'!AS$3:AS$178))/SUMIFS('面板-分位数'!$E:$E,'面板-分位数'!$F:$F,'面板-景气指数'!$J73)</f>
        <v>0.35399999999999998</v>
      </c>
      <c r="AZ73" s="288">
        <f t="array" ref="AZ73">SUMPRODUCT(('面板-分位数'!$F$3:$F$178='面板-景气指数'!$J73)*('面板-分位数'!$E$3:$E$178)*('面板-分位数'!AT$3:AT$178))/SUMIFS('面板-分位数'!$E:$E,'面板-分位数'!$F:$F,'面板-景气指数'!$J73)</f>
        <v>0.35399999999999998</v>
      </c>
      <c r="BA73" s="288">
        <f t="array" ref="BA73">SUMPRODUCT(('面板-分位数'!$F$3:$F$178='面板-景气指数'!$J73)*('面板-分位数'!$E$3:$E$178)*('面板-分位数'!AU$3:AU$178))/SUMIFS('面板-分位数'!$E:$E,'面板-分位数'!$F:$F,'面板-景气指数'!$J73)</f>
        <v>0.35399999999999998</v>
      </c>
      <c r="BB73" s="288">
        <f t="array" ref="BB73">SUMPRODUCT(('面板-分位数'!$F$3:$F$178='面板-景气指数'!$J73)*('面板-分位数'!$E$3:$E$178)*('面板-分位数'!AV$3:AV$178))/SUMIFS('面板-分位数'!$E:$E,'面板-分位数'!$F:$F,'面板-景气指数'!$J73)</f>
        <v>0.62649999999999995</v>
      </c>
      <c r="BC73" s="288">
        <f t="array" ref="BC73">SUMPRODUCT(('面板-分位数'!$F$3:$F$178='面板-景气指数'!$J73)*('面板-分位数'!$E$3:$E$178)*('面板-分位数'!AW$3:AW$178))/SUMIFS('面板-分位数'!$E:$E,'面板-分位数'!$F:$F,'面板-景气指数'!$J73)</f>
        <v>0.62649999999999995</v>
      </c>
      <c r="BD73" s="288">
        <f t="array" ref="BD73">SUMPRODUCT(('面板-分位数'!$F$3:$F$178='面板-景气指数'!$J73)*('面板-分位数'!$E$3:$E$178)*('面板-分位数'!AX$3:AX$178))/SUMIFS('面板-分位数'!$E:$E,'面板-分位数'!$F:$F,'面板-景气指数'!$J73)</f>
        <v>0.62649999999999995</v>
      </c>
      <c r="BE73" s="288">
        <f t="array" ref="BE73">SUMPRODUCT(('面板-分位数'!$F$3:$F$178='面板-景气指数'!$J73)*('面板-分位数'!$E$3:$E$178)*('面板-分位数'!AY$3:AY$178))/SUMIFS('面板-分位数'!$E:$E,'面板-分位数'!$F:$F,'面板-景气指数'!$J73)</f>
        <v>0.37625000000000003</v>
      </c>
      <c r="BF73" s="288">
        <f t="array" ref="BF73">SUMPRODUCT(('面板-分位数'!$F$3:$F$178='面板-景气指数'!$J73)*('面板-分位数'!$E$3:$E$178)*('面板-分位数'!AZ$3:AZ$178))/SUMIFS('面板-分位数'!$E:$E,'面板-分位数'!$F:$F,'面板-景气指数'!$J73)</f>
        <v>0.37625000000000003</v>
      </c>
      <c r="BG73" s="288">
        <f t="array" ref="BG73">SUMPRODUCT(('面板-分位数'!$F$3:$F$178='面板-景气指数'!$J73)*('面板-分位数'!$E$3:$E$178)*('面板-分位数'!BA$3:BA$178))/SUMIFS('面板-分位数'!$E:$E,'面板-分位数'!$F:$F,'面板-景气指数'!$J73)</f>
        <v>0.37625000000000003</v>
      </c>
      <c r="BH73" s="288">
        <f t="array" ref="BH73">SUMPRODUCT(('面板-分位数'!$F$3:$F$178='面板-景气指数'!$J73)*('面板-分位数'!$E$3:$E$178)*('面板-分位数'!BB$3:BB$178))/SUMIFS('面板-分位数'!$E:$E,'面板-分位数'!$F:$F,'面板-景气指数'!$J73)</f>
        <v>0.56300000000000006</v>
      </c>
      <c r="BI73" s="288">
        <f t="array" ref="BI73">SUMPRODUCT(('面板-分位数'!$F$3:$F$178='面板-景气指数'!$J73)*('面板-分位数'!$E$3:$E$178)*('面板-分位数'!BC$3:BC$178))/SUMIFS('面板-分位数'!$E:$E,'面板-分位数'!$F:$F,'面板-景气指数'!$J73)</f>
        <v>0.56300000000000006</v>
      </c>
      <c r="BJ73" s="288">
        <f t="array" ref="BJ73">SUMPRODUCT(('面板-分位数'!$F$3:$F$178='面板-景气指数'!$J73)*('面板-分位数'!$E$3:$E$178)*('面板-分位数'!BD$3:BD$178))/SUMIFS('面板-分位数'!$E:$E,'面板-分位数'!$F:$F,'面板-景气指数'!$J73)</f>
        <v>0.56300000000000006</v>
      </c>
      <c r="BK73" s="288">
        <f t="array" ref="BK73">SUMPRODUCT(('面板-分位数'!$F$3:$F$178='面板-景气指数'!$J73)*('面板-分位数'!$E$3:$E$178)*('面板-分位数'!BE$3:BE$178))/SUMIFS('面板-分位数'!$E:$E,'面板-分位数'!$F:$F,'面板-景气指数'!$J73)</f>
        <v>0.46574999999999994</v>
      </c>
      <c r="BL73" s="288">
        <f t="array" ref="BL73">SUMPRODUCT(('面板-分位数'!$F$3:$F$178='面板-景气指数'!$J73)*('面板-分位数'!$E$3:$E$178)*('面板-分位数'!BF$3:BF$178))/SUMIFS('面板-分位数'!$E:$E,'面板-分位数'!$F:$F,'面板-景气指数'!$J73)</f>
        <v>0.46574999999999994</v>
      </c>
      <c r="BM73" s="288">
        <f t="array" ref="BM73">SUMPRODUCT(('面板-分位数'!$F$3:$F$178='面板-景气指数'!$J73)*('面板-分位数'!$E$3:$E$178)*('面板-分位数'!BG$3:BG$178))/SUMIFS('面板-分位数'!$E:$E,'面板-分位数'!$F:$F,'面板-景气指数'!$J73)</f>
        <v>0.46574999999999994</v>
      </c>
      <c r="BN73" s="288">
        <f t="array" ref="BN73">SUMPRODUCT(('面板-分位数'!$F$3:$F$178='面板-景气指数'!$J73)*('面板-分位数'!$E$3:$E$178)*('面板-分位数'!BH$3:BH$178))/SUMIFS('面板-分位数'!$E:$E,'面板-分位数'!$F:$F,'面板-景气指数'!$J73)</f>
        <v>0.30549999999999999</v>
      </c>
      <c r="BO73" s="288">
        <f t="array" ref="BO73">SUMPRODUCT(('面板-分位数'!$F$3:$F$178='面板-景气指数'!$J73)*('面板-分位数'!$E$3:$E$178)*('面板-分位数'!BI$3:BI$178))/SUMIFS('面板-分位数'!$E:$E,'面板-分位数'!$F:$F,'面板-景气指数'!$J73)</f>
        <v>0.30549999999999999</v>
      </c>
      <c r="BP73" s="288">
        <f t="array" ref="BP73">SUMPRODUCT(('面板-分位数'!$F$3:$F$178='面板-景气指数'!$J73)*('面板-分位数'!$E$3:$E$178)*('面板-分位数'!BJ$3:BJ$178))/SUMIFS('面板-分位数'!$E:$E,'面板-分位数'!$F:$F,'面板-景气指数'!$J73)</f>
        <v>0.30549999999999999</v>
      </c>
      <c r="BQ73" s="288">
        <f t="array" ref="BQ73">SUMPRODUCT(('面板-分位数'!$F$3:$F$178='面板-景气指数'!$J73)*('面板-分位数'!$E$3:$E$178)*('面板-分位数'!BK$3:BK$178))/SUMIFS('面板-分位数'!$E:$E,'面板-分位数'!$F:$F,'面板-景气指数'!$J73)</f>
        <v>0.27200000000000002</v>
      </c>
      <c r="BR73" s="288">
        <f t="array" ref="BR73">SUMPRODUCT(('面板-分位数'!$F$3:$F$178='面板-景气指数'!$J73)*('面板-分位数'!$E$3:$E$178)*('面板-分位数'!BL$3:BL$178))/SUMIFS('面板-分位数'!$E:$E,'面板-分位数'!$F:$F,'面板-景气指数'!$J73)</f>
        <v>0.27200000000000002</v>
      </c>
      <c r="BS73" s="288">
        <f t="array" ref="BS73">SUMPRODUCT(('面板-分位数'!$F$3:$F$178='面板-景气指数'!$J73)*('面板-分位数'!$E$3:$E$178)*('面板-分位数'!BM$3:BM$178))/SUMIFS('面板-分位数'!$E:$E,'面板-分位数'!$F:$F,'面板-景气指数'!$J73)</f>
        <v>0.27200000000000002</v>
      </c>
      <c r="BT73" s="288">
        <f t="array" ref="BT73">SUMPRODUCT(('面板-分位数'!$F$3:$F$178='面板-景气指数'!$J73)*('面板-分位数'!$E$3:$E$178)*('面板-分位数'!BN$3:BN$178))/SUMIFS('面板-分位数'!$E:$E,'面板-分位数'!$F:$F,'面板-景气指数'!$J73)</f>
        <v>0.32775000000000004</v>
      </c>
      <c r="BU73" s="288">
        <f t="array" ref="BU73">SUMPRODUCT(('面板-分位数'!$F$3:$F$178='面板-景气指数'!$J73)*('面板-分位数'!$E$3:$E$178)*('面板-分位数'!BO$3:BO$178))/SUMIFS('面板-分位数'!$E:$E,'面板-分位数'!$F:$F,'面板-景气指数'!$J73)</f>
        <v>0.32775000000000004</v>
      </c>
      <c r="BV73" s="288">
        <f t="array" ref="BV73">SUMPRODUCT(('面板-分位数'!$F$3:$F$178='面板-景气指数'!$J73)*('面板-分位数'!$E$3:$E$178)*('面板-分位数'!BP$3:BP$178))/SUMIFS('面板-分位数'!$E:$E,'面板-分位数'!$F:$F,'面板-景气指数'!$J73)</f>
        <v>0.32775000000000004</v>
      </c>
      <c r="BW73" s="288">
        <f t="array" ref="BW73">SUMPRODUCT(('面板-分位数'!$F$3:$F$178='面板-景气指数'!$J73)*('面板-分位数'!$E$3:$E$178)*('面板-分位数'!BQ$3:BQ$178))/SUMIFS('面板-分位数'!$E:$E,'面板-分位数'!$F:$F,'面板-景气指数'!$J73)</f>
        <v>0.48449999999999999</v>
      </c>
      <c r="BX73" s="288">
        <f t="array" ref="BX73">SUMPRODUCT(('面板-分位数'!$F$3:$F$178='面板-景气指数'!$J73)*('面板-分位数'!$E$3:$E$178)*('面板-分位数'!BR$3:BR$178))/SUMIFS('面板-分位数'!$E:$E,'面板-分位数'!$F:$F,'面板-景气指数'!$J73)</f>
        <v>0.48449999999999999</v>
      </c>
      <c r="BY73" s="288">
        <f t="array" ref="BY73">SUMPRODUCT(('面板-分位数'!$F$3:$F$178='面板-景气指数'!$J73)*('面板-分位数'!$E$3:$E$178)*('面板-分位数'!BS$3:BS$178))/SUMIFS('面板-分位数'!$E:$E,'面板-分位数'!$F:$F,'面板-景气指数'!$J73)</f>
        <v>0.48449999999999999</v>
      </c>
      <c r="BZ73" s="288">
        <f t="array" ref="BZ73">SUMPRODUCT(('面板-分位数'!$F$3:$F$178='面板-景气指数'!$J73)*('面板-分位数'!$E$3:$E$178)*('面板-分位数'!BT$3:BT$178))/SUMIFS('面板-分位数'!$E:$E,'面板-分位数'!$F:$F,'面板-景气指数'!$J73)</f>
        <v>0.33924999999999994</v>
      </c>
      <c r="CA73" s="288">
        <f t="array" ref="CA73">SUMPRODUCT(('面板-分位数'!$F$3:$F$178='面板-景气指数'!$J73)*('面板-分位数'!$E$3:$E$178)*('面板-分位数'!BU$3:BU$178))/SUMIFS('面板-分位数'!$E:$E,'面板-分位数'!$F:$F,'面板-景气指数'!$J73)</f>
        <v>0.33924999999999994</v>
      </c>
      <c r="CB73" s="288">
        <f t="array" ref="CB73">SUMPRODUCT(('面板-分位数'!$F$3:$F$178='面板-景气指数'!$J73)*('面板-分位数'!$E$3:$E$178)*('面板-分位数'!BV$3:BV$178))/SUMIFS('面板-分位数'!$E:$E,'面板-分位数'!$F:$F,'面板-景气指数'!$J73)</f>
        <v>0.33924999999999994</v>
      </c>
      <c r="CC73" s="288">
        <f t="array" ref="CC73">SUMPRODUCT(('面板-分位数'!$F$3:$F$178='面板-景气指数'!$J73)*('面板-分位数'!$E$3:$E$178)*('面板-分位数'!BW$3:BW$178))/SUMIFS('面板-分位数'!$E:$E,'面板-分位数'!$F:$F,'面板-景气指数'!$J73)</f>
        <v>0.5</v>
      </c>
      <c r="CD73" s="288">
        <f t="array" ref="CD73">SUMPRODUCT(('面板-分位数'!$F$3:$F$178='面板-景气指数'!$J73)*('面板-分位数'!$E$3:$E$178)*('面板-分位数'!BX$3:BX$178))/SUMIFS('面板-分位数'!$E:$E,'面板-分位数'!$F:$F,'面板-景气指数'!$J73)</f>
        <v>0.5</v>
      </c>
    </row>
    <row r="74" spans="10:82" x14ac:dyDescent="0.15">
      <c r="J74" s="293" t="s">
        <v>821</v>
      </c>
      <c r="K74" s="293"/>
      <c r="L74" s="287">
        <f t="shared" si="1"/>
        <v>-2.9999999999999916</v>
      </c>
      <c r="M74" s="288">
        <f t="array" ref="M74">SUMPRODUCT(('面板-分位数'!$F$3:$F$178='面板-景气指数'!$J74)*('面板-分位数'!$E$3:$E$178)*('面板-分位数'!G$3:G$178))/SUMIFS('面板-分位数'!$E:$E,'面板-分位数'!$F:$F,'面板-景气指数'!$J74)</f>
        <v>0.44700000000000001</v>
      </c>
      <c r="N74" s="288">
        <f t="array" ref="N74">SUMPRODUCT(('面板-分位数'!$F$3:$F$178='面板-景气指数'!$J74)*('面板-分位数'!$E$3:$E$178)*('面板-分位数'!H$3:H$178))/SUMIFS('面板-分位数'!$E:$E,'面板-分位数'!$F:$F,'面板-景气指数'!$J74)</f>
        <v>0.44700000000000001</v>
      </c>
      <c r="O74" s="288">
        <f t="array" ref="O74">SUMPRODUCT(('面板-分位数'!$F$3:$F$178='面板-景气指数'!$J74)*('面板-分位数'!$E$3:$E$178)*('面板-分位数'!I$3:I$178))/SUMIFS('面板-分位数'!$E:$E,'面板-分位数'!$F:$F,'面板-景气指数'!$J74)</f>
        <v>0.47699999999999992</v>
      </c>
      <c r="P74" s="288">
        <f t="array" ref="P74">SUMPRODUCT(('面板-分位数'!$F$3:$F$178='面板-景气指数'!$J74)*('面板-分位数'!$E$3:$E$178)*('面板-分位数'!J$3:J$178))/SUMIFS('面板-分位数'!$E:$E,'面板-分位数'!$F:$F,'面板-景气指数'!$J74)</f>
        <v>0.47699999999999992</v>
      </c>
      <c r="Q74" s="288">
        <f t="array" ref="Q74">SUMPRODUCT(('面板-分位数'!$F$3:$F$178='面板-景气指数'!$J74)*('面板-分位数'!$E$3:$E$178)*('面板-分位数'!K$3:K$178))/SUMIFS('面板-分位数'!$E:$E,'面板-分位数'!$F:$F,'面板-景气指数'!$J74)</f>
        <v>0.47699999999999992</v>
      </c>
      <c r="R74" s="288">
        <f t="array" ref="R74">SUMPRODUCT(('面板-分位数'!$F$3:$F$178='面板-景气指数'!$J74)*('面板-分位数'!$E$3:$E$178)*('面板-分位数'!L$3:L$178))/SUMIFS('面板-分位数'!$E:$E,'面板-分位数'!$F:$F,'面板-景气指数'!$J74)</f>
        <v>0.223</v>
      </c>
      <c r="S74" s="288">
        <f t="array" ref="S74">SUMPRODUCT(('面板-分位数'!$F$3:$F$178='面板-景气指数'!$J74)*('面板-分位数'!$E$3:$E$178)*('面板-分位数'!M$3:M$178))/SUMIFS('面板-分位数'!$E:$E,'面板-分位数'!$F:$F,'面板-景气指数'!$J74)</f>
        <v>0.223</v>
      </c>
      <c r="T74" s="288">
        <f t="array" ref="T74">SUMPRODUCT(('面板-分位数'!$F$3:$F$178='面板-景气指数'!$J74)*('面板-分位数'!$E$3:$E$178)*('面板-分位数'!N$3:N$178))/SUMIFS('面板-分位数'!$E:$E,'面板-分位数'!$F:$F,'面板-景气指数'!$J74)</f>
        <v>0.223</v>
      </c>
      <c r="U74" s="288">
        <f t="array" ref="U74">SUMPRODUCT(('面板-分位数'!$F$3:$F$178='面板-景气指数'!$J74)*('面板-分位数'!$E$3:$E$178)*('面板-分位数'!O$3:O$178))/SUMIFS('面板-分位数'!$E:$E,'面板-分位数'!$F:$F,'面板-景气指数'!$J74)</f>
        <v>0.313</v>
      </c>
      <c r="V74" s="288">
        <f t="array" ref="V74">SUMPRODUCT(('面板-分位数'!$F$3:$F$178='面板-景气指数'!$J74)*('面板-分位数'!$E$3:$E$178)*('面板-分位数'!P$3:P$178))/SUMIFS('面板-分位数'!$E:$E,'面板-分位数'!$F:$F,'面板-景气指数'!$J74)</f>
        <v>0.313</v>
      </c>
      <c r="W74" s="288">
        <f t="array" ref="W74">SUMPRODUCT(('面板-分位数'!$F$3:$F$178='面板-景气指数'!$J74)*('面板-分位数'!$E$3:$E$178)*('面板-分位数'!Q$3:Q$178))/SUMIFS('面板-分位数'!$E:$E,'面板-分位数'!$F:$F,'面板-景气指数'!$J74)</f>
        <v>0.313</v>
      </c>
      <c r="X74" s="288">
        <f t="array" ref="X74">SUMPRODUCT(('面板-分位数'!$F$3:$F$178='面板-景气指数'!$J74)*('面板-分位数'!$E$3:$E$178)*('面板-分位数'!R$3:R$178))/SUMIFS('面板-分位数'!$E:$E,'面板-分位数'!$F:$F,'面板-景气指数'!$J74)</f>
        <v>0.52200000000000002</v>
      </c>
      <c r="Y74" s="288">
        <f t="array" ref="Y74">SUMPRODUCT(('面板-分位数'!$F$3:$F$178='面板-景气指数'!$J74)*('面板-分位数'!$E$3:$E$178)*('面板-分位数'!S$3:S$178))/SUMIFS('面板-分位数'!$E:$E,'面板-分位数'!$F:$F,'面板-景气指数'!$J74)</f>
        <v>0.52200000000000002</v>
      </c>
      <c r="Z74" s="288">
        <f t="array" ref="Z74">SUMPRODUCT(('面板-分位数'!$F$3:$F$178='面板-景气指数'!$J74)*('面板-分位数'!$E$3:$E$178)*('面板-分位数'!T$3:T$178))/SUMIFS('面板-分位数'!$E:$E,'面板-分位数'!$F:$F,'面板-景气指数'!$J74)</f>
        <v>0.52200000000000002</v>
      </c>
      <c r="AA74" s="288">
        <f t="array" ref="AA74">SUMPRODUCT(('面板-分位数'!$F$3:$F$178='面板-景气指数'!$J74)*('面板-分位数'!$E$3:$E$178)*('面板-分位数'!U$3:U$178))/SUMIFS('面板-分位数'!$E:$E,'面板-分位数'!$F:$F,'面板-景气指数'!$J74)</f>
        <v>0.70099999999999996</v>
      </c>
      <c r="AB74" s="288">
        <f t="array" ref="AB74">SUMPRODUCT(('面板-分位数'!$F$3:$F$178='面板-景气指数'!$J74)*('面板-分位数'!$E$3:$E$178)*('面板-分位数'!V$3:V$178))/SUMIFS('面板-分位数'!$E:$E,'面板-分位数'!$F:$F,'面板-景气指数'!$J74)</f>
        <v>0.70099999999999996</v>
      </c>
      <c r="AC74" s="288">
        <f t="array" ref="AC74">SUMPRODUCT(('面板-分位数'!$F$3:$F$178='面板-景气指数'!$J74)*('面板-分位数'!$E$3:$E$178)*('面板-分位数'!W$3:W$178))/SUMIFS('面板-分位数'!$E:$E,'面板-分位数'!$F:$F,'面板-景气指数'!$J74)</f>
        <v>0.70099999999999996</v>
      </c>
      <c r="AD74" s="288">
        <f t="array" ref="AD74">SUMPRODUCT(('面板-分位数'!$F$3:$F$178='面板-景气指数'!$J74)*('面板-分位数'!$E$3:$E$178)*('面板-分位数'!X$3:X$178))/SUMIFS('面板-分位数'!$E:$E,'面板-分位数'!$F:$F,'面板-景气指数'!$J74)</f>
        <v>0.40200000000000002</v>
      </c>
      <c r="AE74" s="288">
        <f t="array" ref="AE74">SUMPRODUCT(('面板-分位数'!$F$3:$F$178='面板-景气指数'!$J74)*('面板-分位数'!$E$3:$E$178)*('面板-分位数'!Y$3:Y$178))/SUMIFS('面板-分位数'!$E:$E,'面板-分位数'!$F:$F,'面板-景气指数'!$J74)</f>
        <v>0.40200000000000002</v>
      </c>
      <c r="AF74" s="288">
        <f t="array" ref="AF74">SUMPRODUCT(('面板-分位数'!$F$3:$F$178='面板-景气指数'!$J74)*('面板-分位数'!$E$3:$E$178)*('面板-分位数'!Z$3:Z$178))/SUMIFS('面板-分位数'!$E:$E,'面板-分位数'!$F:$F,'面板-景气指数'!$J74)</f>
        <v>0.40200000000000002</v>
      </c>
      <c r="AG74" s="288">
        <f t="array" ref="AG74">SUMPRODUCT(('面板-分位数'!$F$3:$F$178='面板-景气指数'!$J74)*('面板-分位数'!$E$3:$E$178)*('面板-分位数'!AA$3:AA$178))/SUMIFS('面板-分位数'!$E:$E,'面板-分位数'!$F:$F,'面板-景气指数'!$J74)</f>
        <v>0.26800000000000002</v>
      </c>
      <c r="AH74" s="288">
        <f t="array" ref="AH74">SUMPRODUCT(('面板-分位数'!$F$3:$F$178='面板-景气指数'!$J74)*('面板-分位数'!$E$3:$E$178)*('面板-分位数'!AB$3:AB$178))/SUMIFS('面板-分位数'!$E:$E,'面板-分位数'!$F:$F,'面板-景气指数'!$J74)</f>
        <v>0.26800000000000002</v>
      </c>
      <c r="AI74" s="288">
        <f t="array" ref="AI74">SUMPRODUCT(('面板-分位数'!$F$3:$F$178='面板-景气指数'!$J74)*('面板-分位数'!$E$3:$E$178)*('面板-分位数'!AC$3:AC$178))/SUMIFS('面板-分位数'!$E:$E,'面板-分位数'!$F:$F,'面板-景气指数'!$J74)</f>
        <v>0.26800000000000002</v>
      </c>
      <c r="AJ74" s="288">
        <f t="array" ref="AJ74">SUMPRODUCT(('面板-分位数'!$F$3:$F$178='面板-景气指数'!$J74)*('面板-分位数'!$E$3:$E$178)*('面板-分位数'!AD$3:AD$178))/SUMIFS('面板-分位数'!$E:$E,'面板-分位数'!$F:$F,'面板-景气指数'!$J74)</f>
        <v>0.65600000000000003</v>
      </c>
      <c r="AK74" s="288">
        <f t="array" ref="AK74">SUMPRODUCT(('面板-分位数'!$F$3:$F$178='面板-景气指数'!$J74)*('面板-分位数'!$E$3:$E$178)*('面板-分位数'!AE$3:AE$178))/SUMIFS('面板-分位数'!$E:$E,'面板-分位数'!$F:$F,'面板-景气指数'!$J74)</f>
        <v>0.65600000000000003</v>
      </c>
      <c r="AL74" s="288">
        <f t="array" ref="AL74">SUMPRODUCT(('面板-分位数'!$F$3:$F$178='面板-景气指数'!$J74)*('面板-分位数'!$E$3:$E$178)*('面板-分位数'!AF$3:AF$178))/SUMIFS('面板-分位数'!$E:$E,'面板-分位数'!$F:$F,'面板-景气指数'!$J74)</f>
        <v>0.65600000000000003</v>
      </c>
      <c r="AM74" s="288">
        <f t="array" ref="AM74">SUMPRODUCT(('面板-分位数'!$F$3:$F$178='面板-景气指数'!$J74)*('面板-分位数'!$E$3:$E$178)*('面板-分位数'!AG$3:AG$178))/SUMIFS('面板-分位数'!$E:$E,'面板-分位数'!$F:$F,'面板-景气指数'!$J74)</f>
        <v>4.3999999999999991E-2</v>
      </c>
      <c r="AN74" s="288">
        <f t="array" ref="AN74">SUMPRODUCT(('面板-分位数'!$F$3:$F$178='面板-景气指数'!$J74)*('面板-分位数'!$E$3:$E$178)*('面板-分位数'!AH$3:AH$178))/SUMIFS('面板-分位数'!$E:$E,'面板-分位数'!$F:$F,'面板-景气指数'!$J74)</f>
        <v>4.3999999999999991E-2</v>
      </c>
      <c r="AO74" s="288">
        <f t="array" ref="AO74">SUMPRODUCT(('面板-分位数'!$F$3:$F$178='面板-景气指数'!$J74)*('面板-分位数'!$E$3:$E$178)*('面板-分位数'!AI$3:AI$178))/SUMIFS('面板-分位数'!$E:$E,'面板-分位数'!$F:$F,'面板-景气指数'!$J74)</f>
        <v>4.3999999999999991E-2</v>
      </c>
      <c r="AP74" s="288">
        <f t="array" ref="AP74">SUMPRODUCT(('面板-分位数'!$F$3:$F$178='面板-景气指数'!$J74)*('面板-分位数'!$E$3:$E$178)*('面板-分位数'!AJ$3:AJ$178))/SUMIFS('面板-分位数'!$E:$E,'面板-分位数'!$F:$F,'面板-景气指数'!$J74)</f>
        <v>8.8999999999999996E-2</v>
      </c>
      <c r="AQ74" s="288">
        <f t="array" ref="AQ74">SUMPRODUCT(('面板-分位数'!$F$3:$F$178='面板-景气指数'!$J74)*('面板-分位数'!$E$3:$E$178)*('面板-分位数'!AK$3:AK$178))/SUMIFS('面板-分位数'!$E:$E,'面板-分位数'!$F:$F,'面板-景气指数'!$J74)</f>
        <v>8.8999999999999996E-2</v>
      </c>
      <c r="AR74" s="288">
        <f t="array" ref="AR74">SUMPRODUCT(('面板-分位数'!$F$3:$F$178='面板-景气指数'!$J74)*('面板-分位数'!$E$3:$E$178)*('面板-分位数'!AL$3:AL$178))/SUMIFS('面板-分位数'!$E:$E,'面板-分位数'!$F:$F,'面板-景气指数'!$J74)</f>
        <v>8.8999999999999996E-2</v>
      </c>
      <c r="AS74" s="288">
        <f t="array" ref="AS74">SUMPRODUCT(('面板-分位数'!$F$3:$F$178='面板-景气指数'!$J74)*('面板-分位数'!$E$3:$E$178)*('面板-分位数'!AM$3:AM$178))/SUMIFS('面板-分位数'!$E:$E,'面板-分位数'!$F:$F,'面板-景气指数'!$J74)</f>
        <v>0.35799999999999998</v>
      </c>
      <c r="AT74" s="288">
        <f t="array" ref="AT74">SUMPRODUCT(('面板-分位数'!$F$3:$F$178='面板-景气指数'!$J74)*('面板-分位数'!$E$3:$E$178)*('面板-分位数'!AN$3:AN$178))/SUMIFS('面板-分位数'!$E:$E,'面板-分位数'!$F:$F,'面板-景气指数'!$J74)</f>
        <v>0.35799999999999998</v>
      </c>
      <c r="AU74" s="288">
        <f t="array" ref="AU74">SUMPRODUCT(('面板-分位数'!$F$3:$F$178='面板-景气指数'!$J74)*('面板-分位数'!$E$3:$E$178)*('面板-分位数'!AO$3:AO$178))/SUMIFS('面板-分位数'!$E:$E,'面板-分位数'!$F:$F,'面板-景气指数'!$J74)</f>
        <v>0.35799999999999998</v>
      </c>
      <c r="AV74" s="288">
        <f t="array" ref="AV74">SUMPRODUCT(('面板-分位数'!$F$3:$F$178='面板-景气指数'!$J74)*('面板-分位数'!$E$3:$E$178)*('面板-分位数'!AP$3:AP$178))/SUMIFS('面板-分位数'!$E:$E,'面板-分位数'!$F:$F,'面板-景气指数'!$J74)</f>
        <v>0.56699999999999995</v>
      </c>
      <c r="AW74" s="288">
        <f t="array" ref="AW74">SUMPRODUCT(('面板-分位数'!$F$3:$F$178='面板-景气指数'!$J74)*('面板-分位数'!$E$3:$E$178)*('面板-分位数'!AQ$3:AQ$178))/SUMIFS('面板-分位数'!$E:$E,'面板-分位数'!$F:$F,'面板-景气指数'!$J74)</f>
        <v>0.56699999999999995</v>
      </c>
      <c r="AX74" s="288">
        <f t="array" ref="AX74">SUMPRODUCT(('面板-分位数'!$F$3:$F$178='面板-景气指数'!$J74)*('面板-分位数'!$E$3:$E$178)*('面板-分位数'!AR$3:AR$178))/SUMIFS('面板-分位数'!$E:$E,'面板-分位数'!$F:$F,'面板-景气指数'!$J74)</f>
        <v>0.56699999999999995</v>
      </c>
      <c r="AY74" s="288">
        <f t="array" ref="AY74">SUMPRODUCT(('面板-分位数'!$F$3:$F$178='面板-景气指数'!$J74)*('面板-分位数'!$E$3:$E$178)*('面板-分位数'!AS$3:AS$178))/SUMIFS('面板-分位数'!$E:$E,'面板-分位数'!$F:$F,'面板-景气指数'!$J74)</f>
        <v>0.746</v>
      </c>
      <c r="AZ74" s="288">
        <f t="array" ref="AZ74">SUMPRODUCT(('面板-分位数'!$F$3:$F$178='面板-景气指数'!$J74)*('面板-分位数'!$E$3:$E$178)*('面板-分位数'!AT$3:AT$178))/SUMIFS('面板-分位数'!$E:$E,'面板-分位数'!$F:$F,'面板-景气指数'!$J74)</f>
        <v>0.746</v>
      </c>
      <c r="BA74" s="288">
        <f t="array" ref="BA74">SUMPRODUCT(('面板-分位数'!$F$3:$F$178='面板-景气指数'!$J74)*('面板-分位数'!$E$3:$E$178)*('面板-分位数'!AU$3:AU$178))/SUMIFS('面板-分位数'!$E:$E,'面板-分位数'!$F:$F,'面板-景气指数'!$J74)</f>
        <v>0.746</v>
      </c>
      <c r="BB74" s="288">
        <f t="array" ref="BB74">SUMPRODUCT(('面板-分位数'!$F$3:$F$178='面板-景气指数'!$J74)*('面板-分位数'!$E$3:$E$178)*('面板-分位数'!AV$3:AV$178))/SUMIFS('面板-分位数'!$E:$E,'面板-分位数'!$F:$F,'面板-景气指数'!$J74)</f>
        <v>0.88</v>
      </c>
      <c r="BC74" s="288">
        <f t="array" ref="BC74">SUMPRODUCT(('面板-分位数'!$F$3:$F$178='面板-景气指数'!$J74)*('面板-分位数'!$E$3:$E$178)*('面板-分位数'!AW$3:AW$178))/SUMIFS('面板-分位数'!$E:$E,'面板-分位数'!$F:$F,'面板-景气指数'!$J74)</f>
        <v>0.88</v>
      </c>
      <c r="BD74" s="288">
        <f t="array" ref="BD74">SUMPRODUCT(('面板-分位数'!$F$3:$F$178='面板-景气指数'!$J74)*('面板-分位数'!$E$3:$E$178)*('面板-分位数'!AX$3:AX$178))/SUMIFS('面板-分位数'!$E:$E,'面板-分位数'!$F:$F,'面板-景气指数'!$J74)</f>
        <v>0.88</v>
      </c>
      <c r="BE74" s="288">
        <f t="array" ref="BE74">SUMPRODUCT(('面板-分位数'!$F$3:$F$178='面板-景气指数'!$J74)*('面板-分位数'!$E$3:$E$178)*('面板-分位数'!AY$3:AY$178))/SUMIFS('面板-分位数'!$E:$E,'面板-分位数'!$F:$F,'面板-景气指数'!$J74)</f>
        <v>0.13400000000000001</v>
      </c>
      <c r="BF74" s="288">
        <f t="array" ref="BF74">SUMPRODUCT(('面板-分位数'!$F$3:$F$178='面板-景气指数'!$J74)*('面板-分位数'!$E$3:$E$178)*('面板-分位数'!AZ$3:AZ$178))/SUMIFS('面板-分位数'!$E:$E,'面板-分位数'!$F:$F,'面板-景气指数'!$J74)</f>
        <v>0.13400000000000001</v>
      </c>
      <c r="BG74" s="288">
        <f t="array" ref="BG74">SUMPRODUCT(('面板-分位数'!$F$3:$F$178='面板-景气指数'!$J74)*('面板-分位数'!$E$3:$E$178)*('面板-分位数'!BA$3:BA$178))/SUMIFS('面板-分位数'!$E:$E,'面板-分位数'!$F:$F,'面板-景气指数'!$J74)</f>
        <v>0.13400000000000001</v>
      </c>
      <c r="BH74" s="288">
        <f t="array" ref="BH74">SUMPRODUCT(('面板-分位数'!$F$3:$F$178='面板-景气指数'!$J74)*('面板-分位数'!$E$3:$E$178)*('面板-分位数'!BB$3:BB$178))/SUMIFS('面板-分位数'!$E:$E,'面板-分位数'!$F:$F,'面板-景气指数'!$J74)</f>
        <v>0.79100000000000004</v>
      </c>
      <c r="BI74" s="288">
        <f t="array" ref="BI74">SUMPRODUCT(('面板-分位数'!$F$3:$F$178='面板-景气指数'!$J74)*('面板-分位数'!$E$3:$E$178)*('面板-分位数'!BC$3:BC$178))/SUMIFS('面板-分位数'!$E:$E,'面板-分位数'!$F:$F,'面板-景气指数'!$J74)</f>
        <v>0.79100000000000004</v>
      </c>
      <c r="BJ74" s="288">
        <f t="array" ref="BJ74">SUMPRODUCT(('面板-分位数'!$F$3:$F$178='面板-景气指数'!$J74)*('面板-分位数'!$E$3:$E$178)*('面板-分位数'!BD$3:BD$178))/SUMIFS('面板-分位数'!$E:$E,'面板-分位数'!$F:$F,'面板-景气指数'!$J74)</f>
        <v>0.79100000000000004</v>
      </c>
      <c r="BK74" s="288">
        <f t="array" ref="BK74">SUMPRODUCT(('面板-分位数'!$F$3:$F$178='面板-景气指数'!$J74)*('面板-分位数'!$E$3:$E$178)*('面板-分位数'!BE$3:BE$178))/SUMIFS('面板-分位数'!$E:$E,'面板-分位数'!$F:$F,'面板-景气指数'!$J74)</f>
        <v>0.83499999999999996</v>
      </c>
      <c r="BL74" s="288">
        <f t="array" ref="BL74">SUMPRODUCT(('面板-分位数'!$F$3:$F$178='面板-景气指数'!$J74)*('面板-分位数'!$E$3:$E$178)*('面板-分位数'!BF$3:BF$178))/SUMIFS('面板-分位数'!$E:$E,'面板-分位数'!$F:$F,'面板-景气指数'!$J74)</f>
        <v>0.83499999999999996</v>
      </c>
      <c r="BM74" s="288">
        <f t="array" ref="BM74">SUMPRODUCT(('面板-分位数'!$F$3:$F$178='面板-景气指数'!$J74)*('面板-分位数'!$E$3:$E$178)*('面板-分位数'!BG$3:BG$178))/SUMIFS('面板-分位数'!$E:$E,'面板-分位数'!$F:$F,'面板-景气指数'!$J74)</f>
        <v>0.83499999999999996</v>
      </c>
      <c r="BN74" s="288">
        <f t="array" ref="BN74">SUMPRODUCT(('面板-分位数'!$F$3:$F$178='面板-景气指数'!$J74)*('面板-分位数'!$E$3:$E$178)*('面板-分位数'!BH$3:BH$178))/SUMIFS('面板-分位数'!$E:$E,'面板-分位数'!$F:$F,'面板-景气指数'!$J74)</f>
        <v>0.97</v>
      </c>
      <c r="BO74" s="288">
        <f t="array" ref="BO74">SUMPRODUCT(('面板-分位数'!$F$3:$F$178='面板-景气指数'!$J74)*('面板-分位数'!$E$3:$E$178)*('面板-分位数'!BI$3:BI$178))/SUMIFS('面板-分位数'!$E:$E,'面板-分位数'!$F:$F,'面板-景气指数'!$J74)</f>
        <v>0.97</v>
      </c>
      <c r="BP74" s="288">
        <f t="array" ref="BP74">SUMPRODUCT(('面板-分位数'!$F$3:$F$178='面板-景气指数'!$J74)*('面板-分位数'!$E$3:$E$178)*('面板-分位数'!BJ$3:BJ$178))/SUMIFS('面板-分位数'!$E:$E,'面板-分位数'!$F:$F,'面板-景气指数'!$J74)</f>
        <v>0.97</v>
      </c>
      <c r="BQ74" s="288">
        <f t="array" ref="BQ74">SUMPRODUCT(('面板-分位数'!$F$3:$F$178='面板-景气指数'!$J74)*('面板-分位数'!$E$3:$E$178)*('面板-分位数'!BK$3:BK$178))/SUMIFS('面板-分位数'!$E:$E,'面板-分位数'!$F:$F,'面板-景气指数'!$J74)</f>
        <v>0.92500000000000004</v>
      </c>
      <c r="BR74" s="288">
        <f t="array" ref="BR74">SUMPRODUCT(('面板-分位数'!$F$3:$F$178='面板-景气指数'!$J74)*('面板-分位数'!$E$3:$E$178)*('面板-分位数'!BL$3:BL$178))/SUMIFS('面板-分位数'!$E:$E,'面板-分位数'!$F:$F,'面板-景气指数'!$J74)</f>
        <v>0.92500000000000004</v>
      </c>
      <c r="BS74" s="288">
        <f t="array" ref="BS74">SUMPRODUCT(('面板-分位数'!$F$3:$F$178='面板-景气指数'!$J74)*('面板-分位数'!$E$3:$E$178)*('面板-分位数'!BM$3:BM$178))/SUMIFS('面板-分位数'!$E:$E,'面板-分位数'!$F:$F,'面板-景气指数'!$J74)</f>
        <v>0.92500000000000004</v>
      </c>
      <c r="BT74" s="288">
        <f t="array" ref="BT74">SUMPRODUCT(('面板-分位数'!$F$3:$F$178='面板-景气指数'!$J74)*('面板-分位数'!$E$3:$E$178)*('面板-分位数'!BN$3:BN$178))/SUMIFS('面板-分位数'!$E:$E,'面板-分位数'!$F:$F,'面板-景气指数'!$J74)</f>
        <v>0.61099999999999999</v>
      </c>
      <c r="BU74" s="288">
        <f t="array" ref="BU74">SUMPRODUCT(('面板-分位数'!$F$3:$F$178='面板-景气指数'!$J74)*('面板-分位数'!$E$3:$E$178)*('面板-分位数'!BO$3:BO$178))/SUMIFS('面板-分位数'!$E:$E,'面板-分位数'!$F:$F,'面板-景气指数'!$J74)</f>
        <v>0.61099999999999999</v>
      </c>
      <c r="BV74" s="288">
        <f t="array" ref="BV74">SUMPRODUCT(('面板-分位数'!$F$3:$F$178='面板-景气指数'!$J74)*('面板-分位数'!$E$3:$E$178)*('面板-分位数'!BP$3:BP$178))/SUMIFS('面板-分位数'!$E:$E,'面板-分位数'!$F:$F,'面板-景气指数'!$J74)</f>
        <v>0.61099999999999999</v>
      </c>
      <c r="BW74" s="288">
        <f t="array" ref="BW74">SUMPRODUCT(('面板-分位数'!$F$3:$F$178='面板-景气指数'!$J74)*('面板-分位数'!$E$3:$E$178)*('面板-分位数'!BQ$3:BQ$178))/SUMIFS('面板-分位数'!$E:$E,'面板-分位数'!$F:$F,'面板-景气指数'!$J74)</f>
        <v>0.17899999999999999</v>
      </c>
      <c r="BX74" s="288">
        <f t="array" ref="BX74">SUMPRODUCT(('面板-分位数'!$F$3:$F$178='面板-景气指数'!$J74)*('面板-分位数'!$E$3:$E$178)*('面板-分位数'!BR$3:BR$178))/SUMIFS('面板-分位数'!$E:$E,'面板-分位数'!$F:$F,'面板-景气指数'!$J74)</f>
        <v>0.17899999999999999</v>
      </c>
      <c r="BY74" s="288">
        <f t="array" ref="BY74">SUMPRODUCT(('面板-分位数'!$F$3:$F$178='面板-景气指数'!$J74)*('面板-分位数'!$E$3:$E$178)*('面板-分位数'!BS$3:BS$178))/SUMIFS('面板-分位数'!$E:$E,'面板-分位数'!$F:$F,'面板-景气指数'!$J74)</f>
        <v>0.17899999999999999</v>
      </c>
      <c r="BZ74" s="288">
        <f t="array" ref="BZ74">SUMPRODUCT(('面板-分位数'!$F$3:$F$178='面板-景气指数'!$J74)*('面板-分位数'!$E$3:$E$178)*('面板-分位数'!BT$3:BT$178))/SUMIFS('面板-分位数'!$E:$E,'面板-分位数'!$F:$F,'面板-景气指数'!$J74)</f>
        <v>0</v>
      </c>
      <c r="CA74" s="288">
        <f t="array" ref="CA74">SUMPRODUCT(('面板-分位数'!$F$3:$F$178='面板-景气指数'!$J74)*('面板-分位数'!$E$3:$E$178)*('面板-分位数'!BU$3:BU$178))/SUMIFS('面板-分位数'!$E:$E,'面板-分位数'!$F:$F,'面板-景气指数'!$J74)</f>
        <v>0</v>
      </c>
      <c r="CB74" s="288">
        <f t="array" ref="CB74">SUMPRODUCT(('面板-分位数'!$F$3:$F$178='面板-景气指数'!$J74)*('面板-分位数'!$E$3:$E$178)*('面板-分位数'!BV$3:BV$178))/SUMIFS('面板-分位数'!$E:$E,'面板-分位数'!$F:$F,'面板-景气指数'!$J74)</f>
        <v>0</v>
      </c>
      <c r="CC74" s="288">
        <f t="array" ref="CC74">SUMPRODUCT(('面板-分位数'!$F$3:$F$178='面板-景气指数'!$J74)*('面板-分位数'!$E$3:$E$178)*('面板-分位数'!BW$3:BW$178))/SUMIFS('面板-分位数'!$E:$E,'面板-分位数'!$F:$F,'面板-景气指数'!$J74)</f>
        <v>0.5</v>
      </c>
      <c r="CD74" s="288">
        <f t="array" ref="CD74">SUMPRODUCT(('面板-分位数'!$F$3:$F$178='面板-景气指数'!$J74)*('面板-分位数'!$E$3:$E$178)*('面板-分位数'!BX$3:BX$178))/SUMIFS('面板-分位数'!$E:$E,'面板-分位数'!$F:$F,'面板-景气指数'!$J74)</f>
        <v>0.5</v>
      </c>
    </row>
    <row r="75" spans="10:82" x14ac:dyDescent="0.15">
      <c r="J75" s="293" t="s">
        <v>806</v>
      </c>
      <c r="K75" s="293"/>
      <c r="L75" s="287">
        <f t="shared" si="1"/>
        <v>-25.300000000000004</v>
      </c>
      <c r="M75" s="288">
        <f t="array" ref="M75">SUMPRODUCT(('面板-分位数'!$F$3:$F$178='面板-景气指数'!$J75)*('面板-分位数'!$E$3:$E$178)*('面板-分位数'!G$3:G$178))/SUMIFS('面板-分位数'!$E:$E,'面板-分位数'!$F:$F,'面板-景气指数'!$J75)</f>
        <v>0.25663636363636361</v>
      </c>
      <c r="N75" s="288">
        <f t="array" ref="N75">SUMPRODUCT(('面板-分位数'!$F$3:$F$178='面板-景气指数'!$J75)*('面板-分位数'!$E$3:$E$178)*('面板-分位数'!H$3:H$178))/SUMIFS('面板-分位数'!$E:$E,'面板-分位数'!$F:$F,'面板-景气指数'!$J75)</f>
        <v>0.25663636363636361</v>
      </c>
      <c r="O75" s="288">
        <f t="array" ref="O75">SUMPRODUCT(('面板-分位数'!$F$3:$F$178='面板-景气指数'!$J75)*('面板-分位数'!$E$3:$E$178)*('面板-分位数'!I$3:I$178))/SUMIFS('面板-分位数'!$E:$E,'面板-分位数'!$F:$F,'面板-景气指数'!$J75)</f>
        <v>0.50963636363636367</v>
      </c>
      <c r="P75" s="288">
        <f t="array" ref="P75">SUMPRODUCT(('面板-分位数'!$F$3:$F$178='面板-景气指数'!$J75)*('面板-分位数'!$E$3:$E$178)*('面板-分位数'!J$3:J$178))/SUMIFS('面板-分位数'!$E:$E,'面板-分位数'!$F:$F,'面板-景气指数'!$J75)</f>
        <v>0.51909090909090905</v>
      </c>
      <c r="Q75" s="288">
        <f t="array" ref="Q75">SUMPRODUCT(('面板-分位数'!$F$3:$F$178='面板-景气指数'!$J75)*('面板-分位数'!$E$3:$E$178)*('面板-分位数'!K$3:K$178))/SUMIFS('面板-分位数'!$E:$E,'面板-分位数'!$F:$F,'面板-景气指数'!$J75)</f>
        <v>0.5032727272727272</v>
      </c>
      <c r="R75" s="288">
        <f t="array" ref="R75">SUMPRODUCT(('面板-分位数'!$F$3:$F$178='面板-景气指数'!$J75)*('面板-分位数'!$E$3:$E$178)*('面板-分位数'!L$3:L$178))/SUMIFS('面板-分位数'!$E:$E,'面板-分位数'!$F:$F,'面板-景气指数'!$J75)</f>
        <v>0.51509090909090904</v>
      </c>
      <c r="S75" s="288">
        <f t="array" ref="S75">SUMPRODUCT(('面板-分位数'!$F$3:$F$178='面板-景气指数'!$J75)*('面板-分位数'!$E$3:$E$178)*('面板-分位数'!M$3:M$178))/SUMIFS('面板-分位数'!$E:$E,'面板-分位数'!$F:$F,'面板-景气指数'!$J75)</f>
        <v>0.54381818181818176</v>
      </c>
      <c r="T75" s="288">
        <f t="array" ref="T75">SUMPRODUCT(('面板-分位数'!$F$3:$F$178='面板-景气指数'!$J75)*('面板-分位数'!$E$3:$E$178)*('面板-分位数'!N$3:N$178))/SUMIFS('面板-分位数'!$E:$E,'面板-分位数'!$F:$F,'面板-景气指数'!$J75)</f>
        <v>0.53109090909090906</v>
      </c>
      <c r="U75" s="288">
        <f t="array" ref="U75">SUMPRODUCT(('面板-分位数'!$F$3:$F$178='面板-景气指数'!$J75)*('面板-分位数'!$E$3:$E$178)*('面板-分位数'!O$3:O$178))/SUMIFS('面板-分位数'!$E:$E,'面板-分位数'!$F:$F,'面板-景气指数'!$J75)</f>
        <v>0.7335454545454545</v>
      </c>
      <c r="V75" s="288">
        <f t="array" ref="V75">SUMPRODUCT(('面板-分位数'!$F$3:$F$178='面板-景气指数'!$J75)*('面板-分位数'!$E$3:$E$178)*('面板-分位数'!P$3:P$178))/SUMIFS('面板-分位数'!$E:$E,'面板-分位数'!$F:$F,'面板-景气指数'!$J75)</f>
        <v>0.72718181818181826</v>
      </c>
      <c r="W75" s="288">
        <f t="array" ref="W75">SUMPRODUCT(('面板-分位数'!$F$3:$F$178='面板-景气指数'!$J75)*('面板-分位数'!$E$3:$E$178)*('面板-分位数'!Q$3:Q$178))/SUMIFS('面板-分位数'!$E:$E,'面板-分位数'!$F:$F,'面板-景气指数'!$J75)</f>
        <v>0.68900000000000006</v>
      </c>
      <c r="X75" s="288">
        <f t="array" ref="X75">SUMPRODUCT(('面板-分位数'!$F$3:$F$178='面板-景气指数'!$J75)*('面板-分位数'!$E$3:$E$178)*('面板-分位数'!R$3:R$178))/SUMIFS('面板-分位数'!$E:$E,'面板-分位数'!$F:$F,'面板-景气指数'!$J75)</f>
        <v>0.62263636363636354</v>
      </c>
      <c r="Y75" s="288">
        <f t="array" ref="Y75">SUMPRODUCT(('面板-分位数'!$F$3:$F$178='面板-景气指数'!$J75)*('面板-分位数'!$E$3:$E$178)*('面板-分位数'!S$3:S$178))/SUMIFS('面板-分位数'!$E:$E,'面板-分位数'!$F:$F,'面板-景气指数'!$J75)</f>
        <v>0.66100000000000003</v>
      </c>
      <c r="Z75" s="288">
        <f t="array" ref="Z75">SUMPRODUCT(('面板-分位数'!$F$3:$F$178='面板-景气指数'!$J75)*('面板-分位数'!$E$3:$E$178)*('面板-分位数'!T$3:T$178))/SUMIFS('面板-分位数'!$E:$E,'面板-分位数'!$F:$F,'面板-景气指数'!$J75)</f>
        <v>0.68972727272727263</v>
      </c>
      <c r="AA75" s="288">
        <f t="array" ref="AA75">SUMPRODUCT(('面板-分位数'!$F$3:$F$178='面板-景气指数'!$J75)*('面板-分位数'!$E$3:$E$178)*('面板-分位数'!U$3:U$178))/SUMIFS('面板-分位数'!$E:$E,'面板-分位数'!$F:$F,'面板-景气指数'!$J75)</f>
        <v>0.67999999999999994</v>
      </c>
      <c r="AB75" s="288">
        <f t="array" ref="AB75">SUMPRODUCT(('面板-分位数'!$F$3:$F$178='面板-景气指数'!$J75)*('面板-分位数'!$E$3:$E$178)*('面板-分位数'!V$3:V$178))/SUMIFS('面板-分位数'!$E:$E,'面板-分位数'!$F:$F,'面板-景气指数'!$J75)</f>
        <v>0.67672727272727273</v>
      </c>
      <c r="AC75" s="288">
        <f t="array" ref="AC75">SUMPRODUCT(('面板-分位数'!$F$3:$F$178='面板-景气指数'!$J75)*('面板-分位数'!$E$3:$E$178)*('面板-分位数'!W$3:W$178))/SUMIFS('面板-分位数'!$E:$E,'面板-分位数'!$F:$F,'面板-景气指数'!$J75)</f>
        <v>0.67345454545454542</v>
      </c>
      <c r="AD75" s="288">
        <f t="array" ref="AD75">SUMPRODUCT(('面板-分位数'!$F$3:$F$178='面板-景气指数'!$J75)*('面板-分位数'!$E$3:$E$178)*('面板-分位数'!X$3:X$178))/SUMIFS('面板-分位数'!$E:$E,'面板-分位数'!$F:$F,'面板-景气指数'!$J75)</f>
        <v>0.81909090909090909</v>
      </c>
      <c r="AE75" s="288">
        <f t="array" ref="AE75">SUMPRODUCT(('面板-分位数'!$F$3:$F$178='面板-景气指数'!$J75)*('面板-分位数'!$E$3:$E$178)*('面板-分位数'!Y$3:Y$178))/SUMIFS('面板-分位数'!$E:$E,'面板-分位数'!$F:$F,'面板-景气指数'!$J75)</f>
        <v>0.77454545454545454</v>
      </c>
      <c r="AF75" s="288">
        <f t="array" ref="AF75">SUMPRODUCT(('面板-分位数'!$F$3:$F$178='面板-景气指数'!$J75)*('面板-分位数'!$E$3:$E$178)*('面板-分位数'!Z$3:Z$178))/SUMIFS('面板-分位数'!$E:$E,'面板-分位数'!$F:$F,'面板-景气指数'!$J75)</f>
        <v>0.74890909090909086</v>
      </c>
      <c r="AG75" s="288">
        <f t="array" ref="AG75">SUMPRODUCT(('面板-分位数'!$F$3:$F$178='面板-景气指数'!$J75)*('面板-分位数'!$E$3:$E$178)*('面板-分位数'!AA$3:AA$178))/SUMIFS('面板-分位数'!$E:$E,'面板-分位数'!$F:$F,'面板-景气指数'!$J75)</f>
        <v>0.38799999999999996</v>
      </c>
      <c r="AH75" s="288">
        <f t="array" ref="AH75">SUMPRODUCT(('面板-分位数'!$F$3:$F$178='面板-景气指数'!$J75)*('面板-分位数'!$E$3:$E$178)*('面板-分位数'!AB$3:AB$178))/SUMIFS('面板-分位数'!$E:$E,'面板-分位数'!$F:$F,'面板-景气指数'!$J75)</f>
        <v>0.44545454545454544</v>
      </c>
      <c r="AI75" s="288">
        <f t="array" ref="AI75">SUMPRODUCT(('面板-分位数'!$F$3:$F$178='面板-景气指数'!$J75)*('面板-分位数'!$E$3:$E$178)*('面板-分位数'!AC$3:AC$178))/SUMIFS('面板-分位数'!$E:$E,'面板-分位数'!$F:$F,'面板-景气指数'!$J75)</f>
        <v>0.48381818181818181</v>
      </c>
      <c r="AJ75" s="288">
        <f t="array" ref="AJ75">SUMPRODUCT(('面板-分位数'!$F$3:$F$178='面板-景气指数'!$J75)*('面板-分位数'!$E$3:$E$178)*('面板-分位数'!AD$3:AD$178))/SUMIFS('面板-分位数'!$E:$E,'面板-分位数'!$F:$F,'面板-景气指数'!$J75)</f>
        <v>0.42954545454545451</v>
      </c>
      <c r="AK75" s="288">
        <f t="array" ref="AK75">SUMPRODUCT(('面板-分位数'!$F$3:$F$178='面板-景气指数'!$J75)*('面板-分位数'!$E$3:$E$178)*('面板-分位数'!AE$3:AE$178))/SUMIFS('面板-分位数'!$E:$E,'面板-分位数'!$F:$F,'面板-景气指数'!$J75)</f>
        <v>0.33700000000000002</v>
      </c>
      <c r="AL75" s="288">
        <f t="array" ref="AL75">SUMPRODUCT(('面板-分位数'!$F$3:$F$178='面板-景气指数'!$J75)*('面板-分位数'!$E$3:$E$178)*('面板-分位数'!AF$3:AF$178))/SUMIFS('面板-分位数'!$E:$E,'面板-分位数'!$F:$F,'面板-景气指数'!$J75)</f>
        <v>0.31154545454545451</v>
      </c>
      <c r="AM75" s="288">
        <f t="array" ref="AM75">SUMPRODUCT(('面板-分位数'!$F$3:$F$178='面板-景气指数'!$J75)*('面板-分位数'!$E$3:$E$178)*('面板-分位数'!AG$3:AG$178))/SUMIFS('面板-分位数'!$E:$E,'面板-分位数'!$F:$F,'面板-景气指数'!$J75)</f>
        <v>0.14163636363636364</v>
      </c>
      <c r="AN75" s="288">
        <f t="array" ref="AN75">SUMPRODUCT(('面板-分位数'!$F$3:$F$178='面板-景气指数'!$J75)*('面板-分位数'!$E$3:$E$178)*('面板-分位数'!AH$3:AH$178))/SUMIFS('面板-分位数'!$E:$E,'面板-分位数'!$F:$F,'面板-景气指数'!$J75)</f>
        <v>0.14472727272727273</v>
      </c>
      <c r="AO75" s="288">
        <f t="array" ref="AO75">SUMPRODUCT(('面板-分位数'!$F$3:$F$178='面板-景气指数'!$J75)*('面板-分位数'!$E$3:$E$178)*('面板-分位数'!AI$3:AI$178))/SUMIFS('面板-分位数'!$E:$E,'面板-分位数'!$F:$F,'面板-景气指数'!$J75)</f>
        <v>0.15109090909090908</v>
      </c>
      <c r="AP75" s="288">
        <f t="array" ref="AP75">SUMPRODUCT(('面板-分位数'!$F$3:$F$178='面板-景气指数'!$J75)*('面板-分位数'!$E$3:$E$178)*('面板-分位数'!AJ$3:AJ$178))/SUMIFS('面板-分位数'!$E:$E,'面板-分位数'!$F:$F,'面板-景气指数'!$J75)</f>
        <v>4.7090909090909093E-2</v>
      </c>
      <c r="AQ75" s="288">
        <f t="array" ref="AQ75">SUMPRODUCT(('面板-分位数'!$F$3:$F$178='面板-景气指数'!$J75)*('面板-分位数'!$E$3:$E$178)*('面板-分位数'!AK$3:AK$178))/SUMIFS('面板-分位数'!$E:$E,'面板-分位数'!$F:$F,'面板-景气指数'!$J75)</f>
        <v>6.9454545454545449E-2</v>
      </c>
      <c r="AR75" s="288">
        <f t="array" ref="AR75">SUMPRODUCT(('面板-分位数'!$F$3:$F$178='面板-景气指数'!$J75)*('面板-分位数'!$E$3:$E$178)*('面板-分位数'!AL$3:AL$178))/SUMIFS('面板-分位数'!$E:$E,'面板-分位数'!$F:$F,'面板-景气指数'!$J75)</f>
        <v>0.10127272727272728</v>
      </c>
      <c r="AS75" s="288">
        <f t="array" ref="AS75">SUMPRODUCT(('面板-分位数'!$F$3:$F$178='面板-景气指数'!$J75)*('面板-分位数'!$E$3:$E$178)*('面板-分位数'!AM$3:AM$178))/SUMIFS('面板-分位数'!$E:$E,'面板-分位数'!$F:$F,'面板-景气指数'!$J75)</f>
        <v>0.22781818181818181</v>
      </c>
      <c r="AT75" s="288">
        <f t="array" ref="AT75">SUMPRODUCT(('面板-分位数'!$F$3:$F$178='面板-景气指数'!$J75)*('面板-分位数'!$E$3:$E$178)*('面板-分位数'!AN$3:AN$178))/SUMIFS('面板-分位数'!$E:$E,'面板-分位数'!$F:$F,'面板-景气指数'!$J75)</f>
        <v>0.16727272727272727</v>
      </c>
      <c r="AU75" s="288">
        <f t="array" ref="AU75">SUMPRODUCT(('面板-分位数'!$F$3:$F$178='面板-景气指数'!$J75)*('面板-分位数'!$E$3:$E$178)*('面板-分位数'!AO$3:AO$178))/SUMIFS('面板-分位数'!$E:$E,'面板-分位数'!$F:$F,'面板-景气指数'!$J75)</f>
        <v>0.14818181818181819</v>
      </c>
      <c r="AV75" s="288">
        <f t="array" ref="AV75">SUMPRODUCT(('面板-分位数'!$F$3:$F$178='面板-景气指数'!$J75)*('面板-分位数'!$E$3:$E$178)*('面板-分位数'!AP$3:AP$178))/SUMIFS('面板-分位数'!$E:$E,'面板-分位数'!$F:$F,'面板-景气指数'!$J75)</f>
        <v>0.25281818181818183</v>
      </c>
      <c r="AW75" s="288">
        <f t="array" ref="AW75">SUMPRODUCT(('面板-分位数'!$F$3:$F$178='面板-景气指数'!$J75)*('面板-分位数'!$E$3:$E$178)*('面板-分位数'!AQ$3:AQ$178))/SUMIFS('面板-分位数'!$E:$E,'面板-分位数'!$F:$F,'面板-景气指数'!$J75)</f>
        <v>0.31990909090909087</v>
      </c>
      <c r="AX75" s="288">
        <f t="array" ref="AX75">SUMPRODUCT(('面板-分位数'!$F$3:$F$178='面板-景气指数'!$J75)*('面板-分位数'!$E$3:$E$178)*('面板-分位数'!AR$3:AR$178))/SUMIFS('面板-分位数'!$E:$E,'面板-分位数'!$F:$F,'面板-景气指数'!$J75)</f>
        <v>0.34863636363636363</v>
      </c>
      <c r="AY75" s="288">
        <f t="array" ref="AY75">SUMPRODUCT(('面板-分位数'!$F$3:$F$178='面板-景气指数'!$J75)*('面板-分位数'!$E$3:$E$178)*('面板-分位数'!AS$3:AS$178))/SUMIFS('面板-分位数'!$E:$E,'面板-分位数'!$F:$F,'面板-景气指数'!$J75)</f>
        <v>0.42409090909090907</v>
      </c>
      <c r="AZ75" s="288">
        <f t="array" ref="AZ75">SUMPRODUCT(('面板-分位数'!$F$3:$F$178='面板-景气指数'!$J75)*('面板-分位数'!$E$3:$E$178)*('面板-分位数'!AT$3:AT$178))/SUMIFS('面板-分位数'!$E:$E,'面板-分位数'!$F:$F,'面板-景气指数'!$J75)</f>
        <v>0.44645454545454544</v>
      </c>
      <c r="BA75" s="288">
        <f t="array" ref="BA75">SUMPRODUCT(('面板-分位数'!$F$3:$F$178='面板-景气指数'!$J75)*('面板-分位数'!$E$3:$E$178)*('面板-分位数'!AU$3:AU$178))/SUMIFS('面板-分位数'!$E:$E,'面板-分位数'!$F:$F,'面板-景气指数'!$J75)</f>
        <v>0.44009090909090903</v>
      </c>
      <c r="BB75" s="288">
        <f t="array" ref="BB75">SUMPRODUCT(('面板-分位数'!$F$3:$F$178='面板-景气指数'!$J75)*('面板-分位数'!$E$3:$E$178)*('面板-分位数'!AV$3:AV$178))/SUMIFS('面板-分位数'!$E:$E,'面板-分位数'!$F:$F,'面板-景气指数'!$J75)</f>
        <v>0.75918181818181829</v>
      </c>
      <c r="BC75" s="288">
        <f t="array" ref="BC75">SUMPRODUCT(('面板-分位数'!$F$3:$F$178='面板-景气指数'!$J75)*('面板-分位数'!$E$3:$E$178)*('面板-分位数'!AW$3:AW$178))/SUMIFS('面板-分位数'!$E:$E,'面板-分位数'!$F:$F,'面板-景气指数'!$J75)</f>
        <v>0.75609090909090915</v>
      </c>
      <c r="BD75" s="288">
        <f t="array" ref="BD75">SUMPRODUCT(('面板-分位数'!$F$3:$F$178='面板-景气指数'!$J75)*('面板-分位数'!$E$3:$E$178)*('面板-分位数'!AX$3:AX$178))/SUMIFS('面板-分位数'!$E:$E,'面板-分位数'!$F:$F,'面板-景气指数'!$J75)</f>
        <v>0.73372727272727278</v>
      </c>
      <c r="BE75" s="288">
        <f t="array" ref="BE75">SUMPRODUCT(('面板-分位数'!$F$3:$F$178='面板-景气指数'!$J75)*('面板-分位数'!$E$3:$E$178)*('面板-分位数'!AY$3:AY$178))/SUMIFS('面板-分位数'!$E:$E,'面板-分位数'!$F:$F,'面板-景气指数'!$J75)</f>
        <v>0.56563636363636371</v>
      </c>
      <c r="BF75" s="288">
        <f t="array" ref="BF75">SUMPRODUCT(('面板-分位数'!$F$3:$F$178='面板-景气指数'!$J75)*('面板-分位数'!$E$3:$E$178)*('面板-分位数'!AZ$3:AZ$178))/SUMIFS('面板-分位数'!$E:$E,'面板-分位数'!$F:$F,'面板-景气指数'!$J75)</f>
        <v>0.59763636363636363</v>
      </c>
      <c r="BG75" s="288">
        <f t="array" ref="BG75">SUMPRODUCT(('面板-分位数'!$F$3:$F$178='面板-景气指数'!$J75)*('面板-分位数'!$E$3:$E$178)*('面板-分位数'!BA$3:BA$178))/SUMIFS('面板-分位数'!$E:$E,'面板-分位数'!$F:$F,'面板-景气指数'!$J75)</f>
        <v>0.62636363636363634</v>
      </c>
      <c r="BH75" s="288">
        <f t="array" ref="BH75">SUMPRODUCT(('面板-分位数'!$F$3:$F$178='面板-景气指数'!$J75)*('面板-分位数'!$E$3:$E$178)*('面板-分位数'!BB$3:BB$178))/SUMIFS('面板-分位数'!$E:$E,'面板-分位数'!$F:$F,'面板-景气指数'!$J75)</f>
        <v>0.77254545454545454</v>
      </c>
      <c r="BI75" s="288">
        <f t="array" ref="BI75">SUMPRODUCT(('面板-分位数'!$F$3:$F$178='面板-景气指数'!$J75)*('面板-分位数'!$E$3:$E$178)*('面板-分位数'!BC$3:BC$178))/SUMIFS('面板-分位数'!$E:$E,'面板-分位数'!$F:$F,'面板-景气指数'!$J75)</f>
        <v>0.71509090909090911</v>
      </c>
      <c r="BJ75" s="288">
        <f t="array" ref="BJ75">SUMPRODUCT(('面板-分位数'!$F$3:$F$178='面板-景气指数'!$J75)*('面板-分位数'!$E$3:$E$178)*('面板-分位数'!BD$3:BD$178))/SUMIFS('面板-分位数'!$E:$E,'面板-分位数'!$F:$F,'面板-景气指数'!$J75)</f>
        <v>0.70545454545454545</v>
      </c>
      <c r="BK75" s="288">
        <f t="array" ref="BK75">SUMPRODUCT(('面板-分位数'!$F$3:$F$178='面板-景气指数'!$J75)*('面板-分位数'!$E$3:$E$178)*('面板-分位数'!BE$3:BE$178))/SUMIFS('面板-分位数'!$E:$E,'面板-分位数'!$F:$F,'面板-景气指数'!$J75)</f>
        <v>0.47390909090909089</v>
      </c>
      <c r="BL75" s="288">
        <f t="array" ref="BL75">SUMPRODUCT(('面板-分位数'!$F$3:$F$178='面板-景气指数'!$J75)*('面板-分位数'!$E$3:$E$178)*('面板-分位数'!BF$3:BF$178))/SUMIFS('面板-分位数'!$E:$E,'面板-分位数'!$F:$F,'面板-景气指数'!$J75)</f>
        <v>0.46427272727272728</v>
      </c>
      <c r="BM75" s="288">
        <f t="array" ref="BM75">SUMPRODUCT(('面板-分位数'!$F$3:$F$178='面板-景气指数'!$J75)*('面板-分位数'!$E$3:$E$178)*('面板-分位数'!BG$3:BG$178))/SUMIFS('面板-分位数'!$E:$E,'面板-分位数'!$F:$F,'面板-景气指数'!$J75)</f>
        <v>0.49299999999999999</v>
      </c>
      <c r="BN75" s="288">
        <f t="array" ref="BN75">SUMPRODUCT(('面板-分位数'!$F$3:$F$178='面板-景气指数'!$J75)*('面板-分位数'!$E$3:$E$178)*('面板-分位数'!BH$3:BH$178))/SUMIFS('面板-分位数'!$E:$E,'面板-分位数'!$F:$F,'面板-景气指数'!$J75)</f>
        <v>0.62027272727272731</v>
      </c>
      <c r="BO75" s="288">
        <f t="array" ref="BO75">SUMPRODUCT(('面板-分位数'!$F$3:$F$178='面板-景气指数'!$J75)*('面板-分位数'!$E$3:$E$178)*('面板-分位数'!BI$3:BI$178))/SUMIFS('面板-分位数'!$E:$E,'面板-分位数'!$F:$F,'面板-景气指数'!$J75)</f>
        <v>0.60445454545454547</v>
      </c>
      <c r="BP75" s="288">
        <f t="array" ref="BP75">SUMPRODUCT(('面板-分位数'!$F$3:$F$178='面板-景气指数'!$J75)*('面板-分位数'!$E$3:$E$178)*('面板-分位数'!BJ$3:BJ$178))/SUMIFS('面板-分位数'!$E:$E,'面板-分位数'!$F:$F,'面板-景气指数'!$J75)</f>
        <v>0.62354545454545451</v>
      </c>
      <c r="BQ75" s="288">
        <f t="array" ref="BQ75">SUMPRODUCT(('面板-分位数'!$F$3:$F$178='面板-景气指数'!$J75)*('面板-分位数'!$E$3:$E$178)*('面板-分位数'!BK$3:BK$178))/SUMIFS('面板-分位数'!$E:$E,'面板-分位数'!$F:$F,'面板-景气指数'!$J75)</f>
        <v>0.67054545454545467</v>
      </c>
      <c r="BR75" s="288">
        <f t="array" ref="BR75">SUMPRODUCT(('面板-分位数'!$F$3:$F$178='面板-景气指数'!$J75)*('面板-分位数'!$E$3:$E$178)*('面板-分位数'!BL$3:BL$178))/SUMIFS('面板-分位数'!$E:$E,'面板-分位数'!$F:$F,'面板-景气指数'!$J75)</f>
        <v>0.64181818181818173</v>
      </c>
      <c r="BS75" s="288">
        <f t="array" ref="BS75">SUMPRODUCT(('面板-分位数'!$F$3:$F$178='面板-景气指数'!$J75)*('面板-分位数'!$E$3:$E$178)*('面板-分位数'!BM$3:BM$178))/SUMIFS('面板-分位数'!$E:$E,'面板-分位数'!$F:$F,'面板-景气指数'!$J75)</f>
        <v>0.70418181818181813</v>
      </c>
      <c r="BT75" s="288">
        <f t="array" ref="BT75">SUMPRODUCT(('面板-分位数'!$F$3:$F$178='面板-景气指数'!$J75)*('面板-分位数'!$E$3:$E$178)*('面板-分位数'!BN$3:BN$178))/SUMIFS('面板-分位数'!$E:$E,'面板-分位数'!$F:$F,'面板-景气指数'!$J75)</f>
        <v>0.25754545454545452</v>
      </c>
      <c r="BU75" s="288">
        <f t="array" ref="BU75">SUMPRODUCT(('面板-分位数'!$F$3:$F$178='面板-景气指数'!$J75)*('面板-分位数'!$E$3:$E$178)*('面板-分位数'!BO$3:BO$178))/SUMIFS('面板-分位数'!$E:$E,'面板-分位数'!$F:$F,'面板-景气指数'!$J75)</f>
        <v>0.25754545454545452</v>
      </c>
      <c r="BV75" s="288">
        <f t="array" ref="BV75">SUMPRODUCT(('面板-分位数'!$F$3:$F$178='面板-景气指数'!$J75)*('面板-分位数'!$E$3:$E$178)*('面板-分位数'!BP$3:BP$178))/SUMIFS('面板-分位数'!$E:$E,'面板-分位数'!$F:$F,'面板-景气指数'!$J75)</f>
        <v>0.25754545454545452</v>
      </c>
      <c r="BW75" s="288">
        <f t="array" ref="BW75">SUMPRODUCT(('面板-分位数'!$F$3:$F$178='面板-景气指数'!$J75)*('面板-分位数'!$E$3:$E$178)*('面板-分位数'!BQ$3:BQ$178))/SUMIFS('面板-分位数'!$E:$E,'面板-分位数'!$F:$F,'面板-景气指数'!$J75)</f>
        <v>0.71318181818181814</v>
      </c>
      <c r="BX75" s="288">
        <f t="array" ref="BX75">SUMPRODUCT(('面板-分位数'!$F$3:$F$178='面板-景气指数'!$J75)*('面板-分位数'!$E$3:$E$178)*('面板-分位数'!BR$3:BR$178))/SUMIFS('面板-分位数'!$E:$E,'面板-分位数'!$F:$F,'面板-景气指数'!$J75)</f>
        <v>0.71318181818181814</v>
      </c>
      <c r="BY75" s="288">
        <f t="array" ref="BY75">SUMPRODUCT(('面板-分位数'!$F$3:$F$178='面板-景气指数'!$J75)*('面板-分位数'!$E$3:$E$178)*('面板-分位数'!BS$3:BS$178))/SUMIFS('面板-分位数'!$E:$E,'面板-分位数'!$F:$F,'面板-景气指数'!$J75)</f>
        <v>0.71318181818181814</v>
      </c>
      <c r="BZ75" s="288">
        <f t="array" ref="BZ75">SUMPRODUCT(('面板-分位数'!$F$3:$F$178='面板-景气指数'!$J75)*('面板-分位数'!$E$3:$E$178)*('面板-分位数'!BT$3:BT$178))/SUMIFS('面板-分位数'!$E:$E,'面板-分位数'!$F:$F,'面板-景气指数'!$J75)</f>
        <v>0.18181818181818182</v>
      </c>
      <c r="CA75" s="288">
        <f t="array" ref="CA75">SUMPRODUCT(('面板-分位数'!$F$3:$F$178='面板-景气指数'!$J75)*('面板-分位数'!$E$3:$E$178)*('面板-分位数'!BU$3:BU$178))/SUMIFS('面板-分位数'!$E:$E,'面板-分位数'!$F:$F,'面板-景气指数'!$J75)</f>
        <v>0.18181818181818182</v>
      </c>
      <c r="CB75" s="288">
        <f t="array" ref="CB75">SUMPRODUCT(('面板-分位数'!$F$3:$F$178='面板-景气指数'!$J75)*('面板-分位数'!$E$3:$E$178)*('面板-分位数'!BV$3:BV$178))/SUMIFS('面板-分位数'!$E:$E,'面板-分位数'!$F:$F,'面板-景气指数'!$J75)</f>
        <v>0.18181818181818182</v>
      </c>
      <c r="CC75" s="288">
        <f t="array" ref="CC75">SUMPRODUCT(('面板-分位数'!$F$3:$F$178='面板-景气指数'!$J75)*('面板-分位数'!$E$3:$E$178)*('面板-分位数'!BW$3:BW$178))/SUMIFS('面板-分位数'!$E:$E,'面板-分位数'!$F:$F,'面板-景气指数'!$J75)</f>
        <v>0.5</v>
      </c>
      <c r="CD75" s="288">
        <f t="array" ref="CD75">SUMPRODUCT(('面板-分位数'!$F$3:$F$178='面板-景气指数'!$J75)*('面板-分位数'!$E$3:$E$178)*('面板-分位数'!BX$3:BX$178))/SUMIFS('面板-分位数'!$E:$E,'面板-分位数'!$F:$F,'面板-景气指数'!$J75)</f>
        <v>0.5</v>
      </c>
    </row>
    <row r="76" spans="10:82" x14ac:dyDescent="0.15">
      <c r="J76" s="293" t="s">
        <v>807</v>
      </c>
      <c r="K76" s="293"/>
      <c r="L76" s="287">
        <f t="shared" si="1"/>
        <v>-3.1000000000000028</v>
      </c>
      <c r="M76" s="288">
        <f t="array" ref="M76">SUMPRODUCT(('面板-分位数'!$F$3:$F$178='面板-景气指数'!$J76)*('面板-分位数'!$E$3:$E$178)*('面板-分位数'!G$3:G$178))/SUMIFS('面板-分位数'!$E:$E,'面板-分位数'!$F:$F,'面板-景气指数'!$J76)</f>
        <v>0.6905</v>
      </c>
      <c r="N76" s="288">
        <f t="array" ref="N76">SUMPRODUCT(('面板-分位数'!$F$3:$F$178='面板-景气指数'!$J76)*('面板-分位数'!$E$3:$E$178)*('面板-分位数'!H$3:H$178))/SUMIFS('面板-分位数'!$E:$E,'面板-分位数'!$F:$F,'面板-景气指数'!$J76)</f>
        <v>0.3</v>
      </c>
      <c r="O76" s="288">
        <f t="array" ref="O76">SUMPRODUCT(('面板-分位数'!$F$3:$F$178='面板-景气指数'!$J76)*('面板-分位数'!$E$3:$E$178)*('面板-分位数'!I$3:I$178))/SUMIFS('面板-分位数'!$E:$E,'面板-分位数'!$F:$F,'面板-景气指数'!$J76)</f>
        <v>0.72150000000000003</v>
      </c>
      <c r="P76" s="288">
        <f t="array" ref="P76">SUMPRODUCT(('面板-分位数'!$F$3:$F$178='面板-景气指数'!$J76)*('面板-分位数'!$E$3:$E$178)*('面板-分位数'!J$3:J$178))/SUMIFS('面板-分位数'!$E:$E,'面板-分位数'!$F:$F,'面板-景气指数'!$J76)</f>
        <v>0.79999999999999993</v>
      </c>
      <c r="Q76" s="288">
        <f t="array" ref="Q76">SUMPRODUCT(('面板-分位数'!$F$3:$F$178='面板-景气指数'!$J76)*('面板-分位数'!$E$3:$E$178)*('面板-分位数'!K$3:K$178))/SUMIFS('面板-分位数'!$E:$E,'面板-分位数'!$F:$F,'面板-景气指数'!$J76)</f>
        <v>0.76850000000000007</v>
      </c>
      <c r="R76" s="288">
        <f t="array" ref="R76">SUMPRODUCT(('面板-分位数'!$F$3:$F$178='面板-景气指数'!$J76)*('面板-分位数'!$E$3:$E$178)*('面板-分位数'!L$3:L$178))/SUMIFS('面板-分位数'!$E:$E,'面板-分位数'!$F:$F,'面板-景气指数'!$J76)</f>
        <v>0.51250000000000007</v>
      </c>
      <c r="S76" s="288">
        <f t="array" ref="S76">SUMPRODUCT(('面板-分位数'!$F$3:$F$178='面板-景气指数'!$J76)*('面板-分位数'!$E$3:$E$178)*('面板-分位数'!M$3:M$178))/SUMIFS('面板-分位数'!$E:$E,'面板-分位数'!$F:$F,'面板-景气指数'!$J76)</f>
        <v>0.55899999999999994</v>
      </c>
      <c r="T76" s="288">
        <f t="array" ref="T76">SUMPRODUCT(('面板-分位数'!$F$3:$F$178='面板-景气指数'!$J76)*('面板-分位数'!$E$3:$E$178)*('面板-分位数'!N$3:N$178))/SUMIFS('面板-分位数'!$E:$E,'面板-分位数'!$F:$F,'面板-景气指数'!$J76)</f>
        <v>0.52800000000000002</v>
      </c>
      <c r="U76" s="288">
        <f t="array" ref="U76">SUMPRODUCT(('面板-分位数'!$F$3:$F$178='面板-景气指数'!$J76)*('面板-分位数'!$E$3:$E$178)*('面板-分位数'!O$3:O$178))/SUMIFS('面板-分位数'!$E:$E,'面板-分位数'!$F:$F,'面板-景气指数'!$J76)</f>
        <v>0.40600000000000003</v>
      </c>
      <c r="V76" s="288">
        <f t="array" ref="V76">SUMPRODUCT(('面板-分位数'!$F$3:$F$178='面板-景气指数'!$J76)*('面板-分位数'!$E$3:$E$178)*('面板-分位数'!P$3:P$178))/SUMIFS('面板-分位数'!$E:$E,'面板-分位数'!$F:$F,'面板-景气指数'!$J76)</f>
        <v>0.29649999999999999</v>
      </c>
      <c r="W76" s="288">
        <f t="array" ref="W76">SUMPRODUCT(('面板-分位数'!$F$3:$F$178='面板-景气指数'!$J76)*('面板-分位数'!$E$3:$E$178)*('面板-分位数'!Q$3:Q$178))/SUMIFS('面板-分位数'!$E:$E,'面板-分位数'!$F:$F,'面板-景气指数'!$J76)</f>
        <v>0.29649999999999999</v>
      </c>
      <c r="X76" s="288">
        <f t="array" ref="X76">SUMPRODUCT(('面板-分位数'!$F$3:$F$178='面板-景气指数'!$J76)*('面板-分位数'!$E$3:$E$178)*('面板-分位数'!R$3:R$178))/SUMIFS('面板-分位数'!$E:$E,'面板-分位数'!$F:$F,'面板-景气指数'!$J76)</f>
        <v>0.45600000000000002</v>
      </c>
      <c r="Y76" s="288">
        <f t="array" ref="Y76">SUMPRODUCT(('面板-分位数'!$F$3:$F$178='面板-景气指数'!$J76)*('面板-分位数'!$E$3:$E$178)*('面板-分位数'!S$3:S$178))/SUMIFS('面板-分位数'!$E:$E,'面板-分位数'!$F:$F,'面板-景气指数'!$J76)</f>
        <v>0.47149999999999997</v>
      </c>
      <c r="Z76" s="288">
        <f t="array" ref="Z76">SUMPRODUCT(('面板-分位数'!$F$3:$F$178='面板-景气指数'!$J76)*('面板-分位数'!$E$3:$E$178)*('面板-分位数'!T$3:T$178))/SUMIFS('面板-分位数'!$E:$E,'面板-分位数'!$F:$F,'面板-景气指数'!$J76)</f>
        <v>0.44049999999999995</v>
      </c>
      <c r="AA76" s="288">
        <f t="array" ref="AA76">SUMPRODUCT(('面板-分位数'!$F$3:$F$178='面板-景气指数'!$J76)*('面板-分位数'!$E$3:$E$178)*('面板-分位数'!U$3:U$178))/SUMIFS('面板-分位数'!$E:$E,'面板-分位数'!$F:$F,'面板-景气指数'!$J76)</f>
        <v>0.41550000000000004</v>
      </c>
      <c r="AB76" s="288">
        <f t="array" ref="AB76">SUMPRODUCT(('面板-分位数'!$F$3:$F$178='面板-景气指数'!$J76)*('面板-分位数'!$E$3:$E$178)*('面板-分位数'!V$3:V$178))/SUMIFS('面板-分位数'!$E:$E,'面板-分位数'!$F:$F,'面板-景气指数'!$J76)</f>
        <v>0.39999999999999997</v>
      </c>
      <c r="AC76" s="288">
        <f t="array" ref="AC76">SUMPRODUCT(('面板-分位数'!$F$3:$F$178='面板-景气指数'!$J76)*('面板-分位数'!$E$3:$E$178)*('面板-分位数'!W$3:W$178))/SUMIFS('面板-分位数'!$E:$E,'面板-分位数'!$F:$F,'面板-景气指数'!$J76)</f>
        <v>0.36849999999999999</v>
      </c>
      <c r="AD76" s="288">
        <f t="array" ref="AD76">SUMPRODUCT(('面板-分位数'!$F$3:$F$178='面板-景气指数'!$J76)*('面板-分位数'!$E$3:$E$178)*('面板-分位数'!X$3:X$178))/SUMIFS('面板-分位数'!$E:$E,'面板-分位数'!$F:$F,'面板-景气指数'!$J76)</f>
        <v>0.46550000000000002</v>
      </c>
      <c r="AE76" s="288">
        <f t="array" ref="AE76">SUMPRODUCT(('面板-分位数'!$F$3:$F$178='面板-景气指数'!$J76)*('面板-分位数'!$E$3:$E$178)*('面板-分位数'!Y$3:Y$178))/SUMIFS('面板-分位数'!$E:$E,'面板-分位数'!$F:$F,'面板-景气指数'!$J76)</f>
        <v>0.4965</v>
      </c>
      <c r="AF76" s="288">
        <f t="array" ref="AF76">SUMPRODUCT(('面板-分位数'!$F$3:$F$178='面板-景气指数'!$J76)*('面板-分位数'!$E$3:$E$178)*('面板-分位数'!Z$3:Z$178))/SUMIFS('面板-分位数'!$E:$E,'面板-分位数'!$F:$F,'面板-景气指数'!$J76)</f>
        <v>0.54350000000000009</v>
      </c>
      <c r="AG76" s="288">
        <f t="array" ref="AG76">SUMPRODUCT(('面板-分位数'!$F$3:$F$178='面板-景气指数'!$J76)*('面板-分位数'!$E$3:$E$178)*('面板-分位数'!AA$3:AA$178))/SUMIFS('面板-分位数'!$E:$E,'面板-分位数'!$F:$F,'面板-景气指数'!$J76)</f>
        <v>0.60000000000000009</v>
      </c>
      <c r="AH76" s="288">
        <f t="array" ref="AH76">SUMPRODUCT(('面板-分位数'!$F$3:$F$178='面板-景气指数'!$J76)*('面板-分位数'!$E$3:$E$178)*('面板-分位数'!AB$3:AB$178))/SUMIFS('面板-分位数'!$E:$E,'面板-分位数'!$F:$F,'面板-景气指数'!$J76)</f>
        <v>0.39650000000000002</v>
      </c>
      <c r="AI76" s="288">
        <f t="array" ref="AI76">SUMPRODUCT(('面板-分位数'!$F$3:$F$178='面板-景气指数'!$J76)*('面板-分位数'!$E$3:$E$178)*('面板-分位数'!AC$3:AC$178))/SUMIFS('面板-分位数'!$E:$E,'面板-分位数'!$F:$F,'面板-景气指数'!$J76)</f>
        <v>0.39650000000000002</v>
      </c>
      <c r="AJ76" s="288">
        <f t="array" ref="AJ76">SUMPRODUCT(('面板-分位数'!$F$3:$F$178='面板-景气指数'!$J76)*('面板-分位数'!$E$3:$E$178)*('面板-分位数'!AD$3:AD$178))/SUMIFS('面板-分位数'!$E:$E,'面板-分位数'!$F:$F,'面板-景气指数'!$J76)</f>
        <v>0.13099999999999998</v>
      </c>
      <c r="AK76" s="288">
        <f t="array" ref="AK76">SUMPRODUCT(('面板-分位数'!$F$3:$F$178='面板-景气指数'!$J76)*('面板-分位数'!$E$3:$E$178)*('面板-分位数'!AE$3:AE$178))/SUMIFS('面板-分位数'!$E:$E,'面板-分位数'!$F:$F,'面板-景气指数'!$J76)</f>
        <v>0.11549999999999999</v>
      </c>
      <c r="AL76" s="288">
        <f t="array" ref="AL76">SUMPRODUCT(('面板-分位数'!$F$3:$F$178='面板-景气指数'!$J76)*('面板-分位数'!$E$3:$E$178)*('面板-分位数'!AF$3:AF$178))/SUMIFS('面板-分位数'!$E:$E,'面板-分位数'!$F:$F,'面板-景气指数'!$J76)</f>
        <v>0.14650000000000002</v>
      </c>
      <c r="AM76" s="288">
        <f t="array" ref="AM76">SUMPRODUCT(('面板-分位数'!$F$3:$F$178='面板-景气指数'!$J76)*('面板-分位数'!$E$3:$E$178)*('面板-分位数'!AG$3:AG$178))/SUMIFS('面板-分位数'!$E:$E,'面板-分位数'!$F:$F,'面板-景气指数'!$J76)</f>
        <v>0.32800000000000007</v>
      </c>
      <c r="AN76" s="288">
        <f t="array" ref="AN76">SUMPRODUCT(('面板-分位数'!$F$3:$F$178='面板-景气指数'!$J76)*('面板-分位数'!$E$3:$E$178)*('面板-分位数'!AH$3:AH$178))/SUMIFS('面板-分位数'!$E:$E,'面板-分位数'!$F:$F,'面板-景气指数'!$J76)</f>
        <v>0.34350000000000003</v>
      </c>
      <c r="AO76" s="288">
        <f t="array" ref="AO76">SUMPRODUCT(('面板-分位数'!$F$3:$F$178='面板-景气指数'!$J76)*('面板-分位数'!$E$3:$E$178)*('面板-分位数'!AI$3:AI$178))/SUMIFS('面板-分位数'!$E:$E,'面板-分位数'!$F:$F,'面板-景气指数'!$J76)</f>
        <v>0.29650000000000004</v>
      </c>
      <c r="AP76" s="288">
        <f t="array" ref="AP76">SUMPRODUCT(('面板-分位数'!$F$3:$F$178='面板-景气指数'!$J76)*('面板-分位数'!$E$3:$E$178)*('面板-分位数'!AJ$3:AJ$178))/SUMIFS('面板-分位数'!$E:$E,'面板-分位数'!$F:$F,'面板-景气指数'!$J76)</f>
        <v>0.42499999999999999</v>
      </c>
      <c r="AQ76" s="288">
        <f t="array" ref="AQ76">SUMPRODUCT(('面板-分位数'!$F$3:$F$178='面板-景气指数'!$J76)*('面板-分位数'!$E$3:$E$178)*('面板-分位数'!AK$3:AK$178))/SUMIFS('面板-分位数'!$E:$E,'面板-分位数'!$F:$F,'面板-景气指数'!$J76)</f>
        <v>0.40900000000000003</v>
      </c>
      <c r="AR76" s="288">
        <f t="array" ref="AR76">SUMPRODUCT(('面板-分位数'!$F$3:$F$178='面板-景气指数'!$J76)*('面板-分位数'!$E$3:$E$178)*('面板-分位数'!AL$3:AL$178))/SUMIFS('面板-分位数'!$E:$E,'面板-分位数'!$F:$F,'面板-景气指数'!$J76)</f>
        <v>0.39350000000000002</v>
      </c>
      <c r="AS76" s="288">
        <f t="array" ref="AS76">SUMPRODUCT(('面板-分位数'!$F$3:$F$178='面板-景气指数'!$J76)*('面板-分位数'!$E$3:$E$178)*('面板-分位数'!AM$3:AM$178))/SUMIFS('面板-分位数'!$E:$E,'面板-分位数'!$F:$F,'面板-景气指数'!$J76)</f>
        <v>0.41550000000000004</v>
      </c>
      <c r="AT76" s="288">
        <f t="array" ref="AT76">SUMPRODUCT(('面板-分位数'!$F$3:$F$178='面板-景气指数'!$J76)*('面板-分位数'!$E$3:$E$178)*('面板-分位数'!AN$3:AN$178))/SUMIFS('面板-分位数'!$E:$E,'面板-分位数'!$F:$F,'面板-景气指数'!$J76)</f>
        <v>0.65</v>
      </c>
      <c r="AU76" s="288">
        <f t="array" ref="AU76">SUMPRODUCT(('面板-分位数'!$F$3:$F$178='面板-景气指数'!$J76)*('面板-分位数'!$E$3:$E$178)*('面板-分位数'!AO$3:AO$178))/SUMIFS('面板-分位数'!$E:$E,'面板-分位数'!$F:$F,'面板-景气指数'!$J76)</f>
        <v>0.65</v>
      </c>
      <c r="AV76" s="288">
        <f t="array" ref="AV76">SUMPRODUCT(('面板-分位数'!$F$3:$F$178='面板-景气指数'!$J76)*('面板-分位数'!$E$3:$E$178)*('面板-分位数'!AP$3:AP$178))/SUMIFS('面板-分位数'!$E:$E,'面板-分位数'!$F:$F,'面板-景气指数'!$J76)</f>
        <v>0.6875</v>
      </c>
      <c r="AW76" s="288">
        <f t="array" ref="AW76">SUMPRODUCT(('面板-分位数'!$F$3:$F$178='面板-景气指数'!$J76)*('面板-分位数'!$E$3:$E$178)*('面板-分位数'!AQ$3:AQ$178))/SUMIFS('面板-分位数'!$E:$E,'面板-分位数'!$F:$F,'面板-景气指数'!$J76)</f>
        <v>0.6875</v>
      </c>
      <c r="AX76" s="288">
        <f t="array" ref="AX76">SUMPRODUCT(('面板-分位数'!$F$3:$F$178='面板-景气指数'!$J76)*('面板-分位数'!$E$3:$E$178)*('面板-分位数'!AR$3:AR$178))/SUMIFS('面板-分位数'!$E:$E,'面板-分位数'!$F:$F,'面板-景气指数'!$J76)</f>
        <v>0.6875</v>
      </c>
      <c r="AY76" s="288">
        <f t="array" ref="AY76">SUMPRODUCT(('面板-分位数'!$F$3:$F$178='面板-景气指数'!$J76)*('面板-分位数'!$E$3:$E$178)*('面板-分位数'!AS$3:AS$178))/SUMIFS('面板-分位数'!$E:$E,'面板-分位数'!$F:$F,'面板-景气指数'!$J76)</f>
        <v>0.72499999999999998</v>
      </c>
      <c r="AZ76" s="288">
        <f t="array" ref="AZ76">SUMPRODUCT(('面板-分位数'!$F$3:$F$178='面板-景气指数'!$J76)*('面板-分位数'!$E$3:$E$178)*('面板-分位数'!AT$3:AT$178))/SUMIFS('面板-分位数'!$E:$E,'面板-分位数'!$F:$F,'面板-景气指数'!$J76)</f>
        <v>0.72499999999999998</v>
      </c>
      <c r="BA76" s="288">
        <f t="array" ref="BA76">SUMPRODUCT(('面板-分位数'!$F$3:$F$178='面板-景气指数'!$J76)*('面板-分位数'!$E$3:$E$178)*('面板-分位数'!AU$3:AU$178))/SUMIFS('面板-分位数'!$E:$E,'面板-分位数'!$F:$F,'面板-景气指数'!$J76)</f>
        <v>0.72499999999999998</v>
      </c>
      <c r="BB76" s="288">
        <f t="array" ref="BB76">SUMPRODUCT(('面板-分位数'!$F$3:$F$178='面板-景气指数'!$J76)*('面板-分位数'!$E$3:$E$178)*('面板-分位数'!AV$3:AV$178))/SUMIFS('面板-分位数'!$E:$E,'面板-分位数'!$F:$F,'面板-景气指数'!$J76)</f>
        <v>0.5</v>
      </c>
      <c r="BC76" s="288">
        <f t="array" ref="BC76">SUMPRODUCT(('面板-分位数'!$F$3:$F$178='面板-景气指数'!$J76)*('面板-分位数'!$E$3:$E$178)*('面板-分位数'!AW$3:AW$178))/SUMIFS('面板-分位数'!$E:$E,'面板-分位数'!$F:$F,'面板-景气指数'!$J76)</f>
        <v>0.5</v>
      </c>
      <c r="BD76" s="288">
        <f t="array" ref="BD76">SUMPRODUCT(('面板-分位数'!$F$3:$F$178='面板-景气指数'!$J76)*('面板-分位数'!$E$3:$E$178)*('面板-分位数'!AX$3:AX$178))/SUMIFS('面板-分位数'!$E:$E,'面板-分位数'!$F:$F,'面板-景气指数'!$J76)</f>
        <v>0.5</v>
      </c>
      <c r="BE76" s="288">
        <f t="array" ref="BE76">SUMPRODUCT(('面板-分位数'!$F$3:$F$178='面板-景气指数'!$J76)*('面板-分位数'!$E$3:$E$178)*('面板-分位数'!AY$3:AY$178))/SUMIFS('面板-分位数'!$E:$E,'面板-分位数'!$F:$F,'面板-景气指数'!$J76)</f>
        <v>0.5</v>
      </c>
      <c r="BF76" s="288">
        <f t="array" ref="BF76">SUMPRODUCT(('面板-分位数'!$F$3:$F$178='面板-景气指数'!$J76)*('面板-分位数'!$E$3:$E$178)*('面板-分位数'!AZ$3:AZ$178))/SUMIFS('面板-分位数'!$E:$E,'面板-分位数'!$F:$F,'面板-景气指数'!$J76)</f>
        <v>0.5</v>
      </c>
      <c r="BG76" s="288">
        <f t="array" ref="BG76">SUMPRODUCT(('面板-分位数'!$F$3:$F$178='面板-景气指数'!$J76)*('面板-分位数'!$E$3:$E$178)*('面板-分位数'!BA$3:BA$178))/SUMIFS('面板-分位数'!$E:$E,'面板-分位数'!$F:$F,'面板-景气指数'!$J76)</f>
        <v>0.5</v>
      </c>
      <c r="BH76" s="288">
        <f t="array" ref="BH76">SUMPRODUCT(('面板-分位数'!$F$3:$F$178='面板-景气指数'!$J76)*('面板-分位数'!$E$3:$E$178)*('面板-分位数'!BB$3:BB$178))/SUMIFS('面板-分位数'!$E:$E,'面板-分位数'!$F:$F,'面板-景气指数'!$J76)</f>
        <v>0.5</v>
      </c>
      <c r="BI76" s="288">
        <f t="array" ref="BI76">SUMPRODUCT(('面板-分位数'!$F$3:$F$178='面板-景气指数'!$J76)*('面板-分位数'!$E$3:$E$178)*('面板-分位数'!BC$3:BC$178))/SUMIFS('面板-分位数'!$E:$E,'面板-分位数'!$F:$F,'面板-景气指数'!$J76)</f>
        <v>0.5</v>
      </c>
      <c r="BJ76" s="288">
        <f t="array" ref="BJ76">SUMPRODUCT(('面板-分位数'!$F$3:$F$178='面板-景气指数'!$J76)*('面板-分位数'!$E$3:$E$178)*('面板-分位数'!BD$3:BD$178))/SUMIFS('面板-分位数'!$E:$E,'面板-分位数'!$F:$F,'面板-景气指数'!$J76)</f>
        <v>0.5</v>
      </c>
      <c r="BK76" s="288">
        <f t="array" ref="BK76">SUMPRODUCT(('面板-分位数'!$F$3:$F$178='面板-景气指数'!$J76)*('面板-分位数'!$E$3:$E$178)*('面板-分位数'!BE$3:BE$178))/SUMIFS('面板-分位数'!$E:$E,'面板-分位数'!$F:$F,'面板-景气指数'!$J76)</f>
        <v>0.5</v>
      </c>
      <c r="BL76" s="288">
        <f t="array" ref="BL76">SUMPRODUCT(('面板-分位数'!$F$3:$F$178='面板-景气指数'!$J76)*('面板-分位数'!$E$3:$E$178)*('面板-分位数'!BF$3:BF$178))/SUMIFS('面板-分位数'!$E:$E,'面板-分位数'!$F:$F,'面板-景气指数'!$J76)</f>
        <v>0.5</v>
      </c>
      <c r="BM76" s="288">
        <f t="array" ref="BM76">SUMPRODUCT(('面板-分位数'!$F$3:$F$178='面板-景气指数'!$J76)*('面板-分位数'!$E$3:$E$178)*('面板-分位数'!BG$3:BG$178))/SUMIFS('面板-分位数'!$E:$E,'面板-分位数'!$F:$F,'面板-景气指数'!$J76)</f>
        <v>0.5</v>
      </c>
      <c r="BN76" s="288">
        <f t="array" ref="BN76">SUMPRODUCT(('面板-分位数'!$F$3:$F$178='面板-景气指数'!$J76)*('面板-分位数'!$E$3:$E$178)*('面板-分位数'!BH$3:BH$178))/SUMIFS('面板-分位数'!$E:$E,'面板-分位数'!$F:$F,'面板-景气指数'!$J76)</f>
        <v>0.5</v>
      </c>
      <c r="BO76" s="288">
        <f t="array" ref="BO76">SUMPRODUCT(('面板-分位数'!$F$3:$F$178='面板-景气指数'!$J76)*('面板-分位数'!$E$3:$E$178)*('面板-分位数'!BI$3:BI$178))/SUMIFS('面板-分位数'!$E:$E,'面板-分位数'!$F:$F,'面板-景气指数'!$J76)</f>
        <v>0.5</v>
      </c>
      <c r="BP76" s="288">
        <f t="array" ref="BP76">SUMPRODUCT(('面板-分位数'!$F$3:$F$178='面板-景气指数'!$J76)*('面板-分位数'!$E$3:$E$178)*('面板-分位数'!BJ$3:BJ$178))/SUMIFS('面板-分位数'!$E:$E,'面板-分位数'!$F:$F,'面板-景气指数'!$J76)</f>
        <v>0.5</v>
      </c>
      <c r="BQ76" s="288">
        <f t="array" ref="BQ76">SUMPRODUCT(('面板-分位数'!$F$3:$F$178='面板-景气指数'!$J76)*('面板-分位数'!$E$3:$E$178)*('面板-分位数'!BK$3:BK$178))/SUMIFS('面板-分位数'!$E:$E,'面板-分位数'!$F:$F,'面板-景气指数'!$J76)</f>
        <v>0.5</v>
      </c>
      <c r="BR76" s="288">
        <f t="array" ref="BR76">SUMPRODUCT(('面板-分位数'!$F$3:$F$178='面板-景气指数'!$J76)*('面板-分位数'!$E$3:$E$178)*('面板-分位数'!BL$3:BL$178))/SUMIFS('面板-分位数'!$E:$E,'面板-分位数'!$F:$F,'面板-景气指数'!$J76)</f>
        <v>0.5</v>
      </c>
      <c r="BS76" s="288">
        <f t="array" ref="BS76">SUMPRODUCT(('面板-分位数'!$F$3:$F$178='面板-景气指数'!$J76)*('面板-分位数'!$E$3:$E$178)*('面板-分位数'!BM$3:BM$178))/SUMIFS('面板-分位数'!$E:$E,'面板-分位数'!$F:$F,'面板-景气指数'!$J76)</f>
        <v>0.5</v>
      </c>
      <c r="BT76" s="288">
        <f t="array" ref="BT76">SUMPRODUCT(('面板-分位数'!$F$3:$F$178='面板-景气指数'!$J76)*('面板-分位数'!$E$3:$E$178)*('面板-分位数'!BN$3:BN$178))/SUMIFS('面板-分位数'!$E:$E,'面板-分位数'!$F:$F,'面板-景气指数'!$J76)</f>
        <v>0.5</v>
      </c>
      <c r="BU76" s="288">
        <f t="array" ref="BU76">SUMPRODUCT(('面板-分位数'!$F$3:$F$178='面板-景气指数'!$J76)*('面板-分位数'!$E$3:$E$178)*('面板-分位数'!BO$3:BO$178))/SUMIFS('面板-分位数'!$E:$E,'面板-分位数'!$F:$F,'面板-景气指数'!$J76)</f>
        <v>0.5</v>
      </c>
      <c r="BV76" s="288">
        <f t="array" ref="BV76">SUMPRODUCT(('面板-分位数'!$F$3:$F$178='面板-景气指数'!$J76)*('面板-分位数'!$E$3:$E$178)*('面板-分位数'!BP$3:BP$178))/SUMIFS('面板-分位数'!$E:$E,'面板-分位数'!$F:$F,'面板-景气指数'!$J76)</f>
        <v>0.5</v>
      </c>
      <c r="BW76" s="288">
        <f t="array" ref="BW76">SUMPRODUCT(('面板-分位数'!$F$3:$F$178='面板-景气指数'!$J76)*('面板-分位数'!$E$3:$E$178)*('面板-分位数'!BQ$3:BQ$178))/SUMIFS('面板-分位数'!$E:$E,'面板-分位数'!$F:$F,'面板-景气指数'!$J76)</f>
        <v>0.5</v>
      </c>
      <c r="BX76" s="288">
        <f t="array" ref="BX76">SUMPRODUCT(('面板-分位数'!$F$3:$F$178='面板-景气指数'!$J76)*('面板-分位数'!$E$3:$E$178)*('面板-分位数'!BR$3:BR$178))/SUMIFS('面板-分位数'!$E:$E,'面板-分位数'!$F:$F,'面板-景气指数'!$J76)</f>
        <v>0.5</v>
      </c>
      <c r="BY76" s="288">
        <f t="array" ref="BY76">SUMPRODUCT(('面板-分位数'!$F$3:$F$178='面板-景气指数'!$J76)*('面板-分位数'!$E$3:$E$178)*('面板-分位数'!BS$3:BS$178))/SUMIFS('面板-分位数'!$E:$E,'面板-分位数'!$F:$F,'面板-景气指数'!$J76)</f>
        <v>0.5</v>
      </c>
      <c r="BZ76" s="288">
        <f t="array" ref="BZ76">SUMPRODUCT(('面板-分位数'!$F$3:$F$178='面板-景气指数'!$J76)*('面板-分位数'!$E$3:$E$178)*('面板-分位数'!BT$3:BT$178))/SUMIFS('面板-分位数'!$E:$E,'面板-分位数'!$F:$F,'面板-景气指数'!$J76)</f>
        <v>0.5</v>
      </c>
      <c r="CA76" s="288">
        <f t="array" ref="CA76">SUMPRODUCT(('面板-分位数'!$F$3:$F$178='面板-景气指数'!$J76)*('面板-分位数'!$E$3:$E$178)*('面板-分位数'!BU$3:BU$178))/SUMIFS('面板-分位数'!$E:$E,'面板-分位数'!$F:$F,'面板-景气指数'!$J76)</f>
        <v>0.5</v>
      </c>
      <c r="CB76" s="288">
        <f t="array" ref="CB76">SUMPRODUCT(('面板-分位数'!$F$3:$F$178='面板-景气指数'!$J76)*('面板-分位数'!$E$3:$E$178)*('面板-分位数'!BV$3:BV$178))/SUMIFS('面板-分位数'!$E:$E,'面板-分位数'!$F:$F,'面板-景气指数'!$J76)</f>
        <v>0.5</v>
      </c>
      <c r="CC76" s="288">
        <f t="array" ref="CC76">SUMPRODUCT(('面板-分位数'!$F$3:$F$178='面板-景气指数'!$J76)*('面板-分位数'!$E$3:$E$178)*('面板-分位数'!BW$3:BW$178))/SUMIFS('面板-分位数'!$E:$E,'面板-分位数'!$F:$F,'面板-景气指数'!$J76)</f>
        <v>0.5</v>
      </c>
      <c r="CD76" s="288">
        <f t="array" ref="CD76">SUMPRODUCT(('面板-分位数'!$F$3:$F$178='面板-景气指数'!$J76)*('面板-分位数'!$E$3:$E$178)*('面板-分位数'!BX$3:BX$178))/SUMIFS('面板-分位数'!$E:$E,'面板-分位数'!$F:$F,'面板-景气指数'!$J76)</f>
        <v>0.5</v>
      </c>
    </row>
    <row r="77" spans="10:82" x14ac:dyDescent="0.15">
      <c r="J77" s="293" t="s">
        <v>808</v>
      </c>
      <c r="K77" s="293"/>
      <c r="L77" s="287">
        <f t="shared" si="1"/>
        <v>13.849999999999996</v>
      </c>
      <c r="M77" s="288">
        <f t="array" ref="M77">SUMPRODUCT(('面板-分位数'!$F$3:$F$178='面板-景气指数'!$J77)*('面板-分位数'!$E$3:$E$178)*('面板-分位数'!G$3:G$178))/SUMIFS('面板-分位数'!$E:$E,'面板-分位数'!$F:$F,'面板-景气指数'!$J77)</f>
        <v>0.47149999999999997</v>
      </c>
      <c r="N77" s="288">
        <f t="array" ref="N77">SUMPRODUCT(('面板-分位数'!$F$3:$F$178='面板-景气指数'!$J77)*('面板-分位数'!$E$3:$E$178)*('面板-分位数'!H$3:H$178))/SUMIFS('面板-分位数'!$E:$E,'面板-分位数'!$F:$F,'面板-景气指数'!$J77)</f>
        <v>0.47149999999999997</v>
      </c>
      <c r="O77" s="288">
        <f t="array" ref="O77">SUMPRODUCT(('面板-分位数'!$F$3:$F$178='面板-景气指数'!$J77)*('面板-分位数'!$E$3:$E$178)*('面板-分位数'!I$3:I$178))/SUMIFS('面板-分位数'!$E:$E,'面板-分位数'!$F:$F,'面板-景气指数'!$J77)</f>
        <v>0.33300000000000002</v>
      </c>
      <c r="P77" s="288">
        <f t="array" ref="P77">SUMPRODUCT(('面板-分位数'!$F$3:$F$178='面板-景气指数'!$J77)*('面板-分位数'!$E$3:$E$178)*('面板-分位数'!J$3:J$178))/SUMIFS('面板-分位数'!$E:$E,'面板-分位数'!$F:$F,'面板-景气指数'!$J77)</f>
        <v>0.1855</v>
      </c>
      <c r="Q77" s="288">
        <f t="array" ref="Q77">SUMPRODUCT(('面板-分位数'!$F$3:$F$178='面板-景气指数'!$J77)*('面板-分位数'!$E$3:$E$178)*('面板-分位数'!K$3:K$178))/SUMIFS('面板-分位数'!$E:$E,'面板-分位数'!$F:$F,'面板-景气指数'!$J77)</f>
        <v>0.10099999999999999</v>
      </c>
      <c r="R77" s="288">
        <f t="array" ref="R77">SUMPRODUCT(('面板-分位数'!$F$3:$F$178='面板-景气指数'!$J77)*('面板-分位数'!$E$3:$E$178)*('面板-分位数'!L$3:L$178))/SUMIFS('面板-分位数'!$E:$E,'面板-分位数'!$F:$F,'面板-景气指数'!$J77)</f>
        <v>4.7500000000000001E-2</v>
      </c>
      <c r="S77" s="288">
        <f t="array" ref="S77">SUMPRODUCT(('面板-分位数'!$F$3:$F$178='面板-景气指数'!$J77)*('面板-分位数'!$E$3:$E$178)*('面板-分位数'!M$3:M$178))/SUMIFS('面板-分位数'!$E:$E,'面板-分位数'!$F:$F,'面板-景气指数'!$J77)</f>
        <v>1.4999999999999998E-2</v>
      </c>
      <c r="T77" s="288">
        <f t="array" ref="T77">SUMPRODUCT(('面板-分位数'!$F$3:$F$178='面板-景气指数'!$J77)*('面板-分位数'!$E$3:$E$178)*('面板-分位数'!N$3:N$178))/SUMIFS('面板-分位数'!$E:$E,'面板-分位数'!$F:$F,'面板-景气指数'!$J77)</f>
        <v>8.3999999999999991E-2</v>
      </c>
      <c r="U77" s="288">
        <f t="array" ref="U77">SUMPRODUCT(('面板-分位数'!$F$3:$F$178='面板-景气指数'!$J77)*('面板-分位数'!$E$3:$E$178)*('面板-分位数'!O$3:O$178))/SUMIFS('面板-分位数'!$E:$E,'面板-分位数'!$F:$F,'面板-景气指数'!$J77)</f>
        <v>0.16399999999999998</v>
      </c>
      <c r="V77" s="288">
        <f t="array" ref="V77">SUMPRODUCT(('面板-分位数'!$F$3:$F$178='面板-景气指数'!$J77)*('面板-分位数'!$E$3:$E$178)*('面板-分位数'!P$3:P$178))/SUMIFS('面板-分位数'!$E:$E,'面板-分位数'!$F:$F,'面板-景气指数'!$J77)</f>
        <v>0.19449999999999998</v>
      </c>
      <c r="W77" s="288">
        <f t="array" ref="W77">SUMPRODUCT(('面板-分位数'!$F$3:$F$178='面板-景气指数'!$J77)*('面板-分位数'!$E$3:$E$178)*('面板-分位数'!Q$3:Q$178))/SUMIFS('面板-分位数'!$E:$E,'面板-分位数'!$F:$F,'面板-景气指数'!$J77)</f>
        <v>0.40200000000000002</v>
      </c>
      <c r="X77" s="288">
        <f t="array" ref="X77">SUMPRODUCT(('面板-分位数'!$F$3:$F$178='面板-景气指数'!$J77)*('面板-分位数'!$E$3:$E$178)*('面板-分位数'!R$3:R$178))/SUMIFS('面板-分位数'!$E:$E,'面板-分位数'!$F:$F,'面板-景气指数'!$J77)</f>
        <v>0.62049999999999994</v>
      </c>
      <c r="Y77" s="288">
        <f t="array" ref="Y77">SUMPRODUCT(('面板-分位数'!$F$3:$F$178='面板-景气指数'!$J77)*('面板-分位数'!$E$3:$E$178)*('面板-分位数'!S$3:S$178))/SUMIFS('面板-分位数'!$E:$E,'面板-分位数'!$F:$F,'面板-景气指数'!$J77)</f>
        <v>0.53850000000000009</v>
      </c>
      <c r="Z77" s="288">
        <f t="array" ref="Z77">SUMPRODUCT(('面板-分位数'!$F$3:$F$178='面板-景气指数'!$J77)*('面板-分位数'!$E$3:$E$178)*('面板-分位数'!T$3:T$178))/SUMIFS('面板-分位数'!$E:$E,'面板-分位数'!$F:$F,'面板-景气指数'!$J77)</f>
        <v>0.50149999999999995</v>
      </c>
      <c r="AA77" s="288">
        <f t="array" ref="AA77">SUMPRODUCT(('面板-分位数'!$F$3:$F$178='面板-景气指数'!$J77)*('面板-分位数'!$E$3:$E$178)*('面板-分位数'!U$3:U$178))/SUMIFS('面板-分位数'!$E:$E,'面板-分位数'!$F:$F,'面板-景气指数'!$J77)</f>
        <v>0.60350000000000004</v>
      </c>
      <c r="AB77" s="288">
        <f t="array" ref="AB77">SUMPRODUCT(('面板-分位数'!$F$3:$F$178='面板-景气指数'!$J77)*('面板-分位数'!$E$3:$E$178)*('面板-分位数'!V$3:V$178))/SUMIFS('面板-分位数'!$E:$E,'面板-分位数'!$F:$F,'面板-景气指数'!$J77)</f>
        <v>0.60599999999999998</v>
      </c>
      <c r="AC77" s="288">
        <f t="array" ref="AC77">SUMPRODUCT(('面板-分位数'!$F$3:$F$178='面板-景气指数'!$J77)*('面板-分位数'!$E$3:$E$178)*('面板-分位数'!W$3:W$178))/SUMIFS('面板-分位数'!$E:$E,'面板-分位数'!$F:$F,'面板-景气指数'!$J77)</f>
        <v>0.61199999999999999</v>
      </c>
      <c r="AD77" s="288">
        <f t="array" ref="AD77">SUMPRODUCT(('面板-分位数'!$F$3:$F$178='面板-景气指数'!$J77)*('面板-分位数'!$E$3:$E$178)*('面板-分位数'!X$3:X$178))/SUMIFS('面板-分位数'!$E:$E,'面板-分位数'!$F:$F,'面板-景气指数'!$J77)</f>
        <v>0.55149999999999999</v>
      </c>
      <c r="AE77" s="288">
        <f t="array" ref="AE77">SUMPRODUCT(('面板-分位数'!$F$3:$F$178='面板-景气指数'!$J77)*('面板-分位数'!$E$3:$E$178)*('面板-分位数'!Y$3:Y$178))/SUMIFS('面板-分位数'!$E:$E,'面板-分位数'!$F:$F,'面板-景气指数'!$J77)</f>
        <v>0.77649999999999997</v>
      </c>
      <c r="AF77" s="288">
        <f t="array" ref="AF77">SUMPRODUCT(('面板-分位数'!$F$3:$F$178='面板-景气指数'!$J77)*('面板-分位数'!$E$3:$E$178)*('面板-分位数'!Z$3:Z$178))/SUMIFS('面板-分位数'!$E:$E,'面板-分位数'!$F:$F,'面板-景气指数'!$J77)</f>
        <v>0.90450000000000008</v>
      </c>
      <c r="AG77" s="288">
        <f t="array" ref="AG77">SUMPRODUCT(('面板-分位数'!$F$3:$F$178='面板-景气指数'!$J77)*('面板-分位数'!$E$3:$E$178)*('面板-分位数'!AA$3:AA$178))/SUMIFS('面板-分位数'!$E:$E,'面板-分位数'!$F:$F,'面板-景气指数'!$J77)</f>
        <v>0.746</v>
      </c>
      <c r="AH77" s="288">
        <f t="array" ref="AH77">SUMPRODUCT(('面板-分位数'!$F$3:$F$178='面板-景气指数'!$J77)*('面板-分位数'!$E$3:$E$178)*('面板-分位数'!AB$3:AB$178))/SUMIFS('面板-分位数'!$E:$E,'面板-分位数'!$F:$F,'面板-景气指数'!$J77)</f>
        <v>0.58849999999999991</v>
      </c>
      <c r="AI77" s="288">
        <f t="array" ref="AI77">SUMPRODUCT(('面板-分位数'!$F$3:$F$178='面板-景气指数'!$J77)*('面板-分位数'!$E$3:$E$178)*('面板-分位数'!AC$3:AC$178))/SUMIFS('面板-分位数'!$E:$E,'面板-分位数'!$F:$F,'面板-景气指数'!$J77)</f>
        <v>0.44649999999999995</v>
      </c>
      <c r="AJ77" s="288">
        <f t="array" ref="AJ77">SUMPRODUCT(('面板-分位数'!$F$3:$F$178='面板-景气指数'!$J77)*('面板-分位数'!$E$3:$E$178)*('面板-分位数'!AD$3:AD$178))/SUMIFS('面板-分位数'!$E:$E,'面板-分位数'!$F:$F,'面板-景气指数'!$J77)</f>
        <v>0.47700000000000004</v>
      </c>
      <c r="AK77" s="288">
        <f t="array" ref="AK77">SUMPRODUCT(('面板-分位数'!$F$3:$F$178='面板-景气指数'!$J77)*('面板-分位数'!$E$3:$E$178)*('面板-分位数'!AE$3:AE$178))/SUMIFS('面板-分位数'!$E:$E,'面板-分位数'!$F:$F,'面板-景气指数'!$J77)</f>
        <v>0.58299999999999996</v>
      </c>
      <c r="AL77" s="288">
        <f t="array" ref="AL77">SUMPRODUCT(('面板-分位数'!$F$3:$F$178='面板-景气指数'!$J77)*('面板-分位数'!$E$3:$E$178)*('面板-分位数'!AF$3:AF$178))/SUMIFS('面板-分位数'!$E:$E,'面板-分位数'!$F:$F,'面板-景气指数'!$J77)</f>
        <v>0.62849999999999995</v>
      </c>
      <c r="AM77" s="288">
        <f t="array" ref="AM77">SUMPRODUCT(('面板-分位数'!$F$3:$F$178='面板-景气指数'!$J77)*('面板-分位数'!$E$3:$E$178)*('面板-分位数'!AG$3:AG$178))/SUMIFS('面板-分位数'!$E:$E,'面板-分位数'!$F:$F,'面板-景气指数'!$J77)</f>
        <v>0.65900000000000003</v>
      </c>
      <c r="AN77" s="288">
        <f t="array" ref="AN77">SUMPRODUCT(('面板-分位数'!$F$3:$F$178='面板-景气指数'!$J77)*('面板-分位数'!$E$3:$E$178)*('面板-分位数'!AH$3:AH$178))/SUMIFS('面板-分位数'!$E:$E,'面板-分位数'!$F:$F,'面板-景气指数'!$J77)</f>
        <v>0.71949999999999992</v>
      </c>
      <c r="AO77" s="288">
        <f t="array" ref="AO77">SUMPRODUCT(('面板-分位数'!$F$3:$F$178='面板-景气指数'!$J77)*('面板-分位数'!$E$3:$E$178)*('面板-分位数'!AI$3:AI$178))/SUMIFS('面板-分位数'!$E:$E,'面板-分位数'!$F:$F,'面板-景气指数'!$J77)</f>
        <v>0.68899999999999995</v>
      </c>
      <c r="AP77" s="288">
        <f t="array" ref="AP77">SUMPRODUCT(('面板-分位数'!$F$3:$F$178='面板-景气指数'!$J77)*('面板-分位数'!$E$3:$E$178)*('面板-分位数'!AJ$3:AJ$178))/SUMIFS('面板-分位数'!$E:$E,'面板-分位数'!$F:$F,'面板-景气指数'!$J77)</f>
        <v>0.67400000000000004</v>
      </c>
      <c r="AQ77" s="288">
        <f t="array" ref="AQ77">SUMPRODUCT(('面板-分位数'!$F$3:$F$178='面板-景气指数'!$J77)*('面板-分位数'!$E$3:$E$178)*('面板-分位数'!AK$3:AK$178))/SUMIFS('面板-分位数'!$E:$E,'面板-分位数'!$F:$F,'面板-景气指数'!$J77)</f>
        <v>0.64350000000000007</v>
      </c>
      <c r="AR77" s="288">
        <f t="array" ref="AR77">SUMPRODUCT(('面板-分位数'!$F$3:$F$178='面板-景气指数'!$J77)*('面板-分位数'!$E$3:$E$178)*('面板-分位数'!AL$3:AL$178))/SUMIFS('面板-分位数'!$E:$E,'面板-分位数'!$F:$F,'面板-景气指数'!$J77)</f>
        <v>0.56800000000000006</v>
      </c>
      <c r="AS77" s="288">
        <f t="array" ref="AS77">SUMPRODUCT(('面板-分位数'!$F$3:$F$178='面板-景气指数'!$J77)*('面板-分位数'!$E$3:$E$178)*('面板-分位数'!AM$3:AM$178))/SUMIFS('面板-分位数'!$E:$E,'面板-分位数'!$F:$F,'面板-景气指数'!$J77)</f>
        <v>0.61349999999999993</v>
      </c>
      <c r="AT77" s="288">
        <f t="array" ref="AT77">SUMPRODUCT(('面板-分位数'!$F$3:$F$178='面板-景气指数'!$J77)*('面板-分位数'!$E$3:$E$178)*('面板-分位数'!AN$3:AN$178))/SUMIFS('面板-分位数'!$E:$E,'面板-分位数'!$F:$F,'面板-景气指数'!$J77)</f>
        <v>0.70450000000000002</v>
      </c>
      <c r="AU77" s="288">
        <f t="array" ref="AU77">SUMPRODUCT(('面板-分位数'!$F$3:$F$178='面板-景气指数'!$J77)*('面板-分位数'!$E$3:$E$178)*('面板-分位数'!AO$3:AO$178))/SUMIFS('面板-分位数'!$E:$E,'面板-分位数'!$F:$F,'面板-景气指数'!$J77)</f>
        <v>0.5</v>
      </c>
      <c r="AV77" s="288">
        <f t="array" ref="AV77">SUMPRODUCT(('面板-分位数'!$F$3:$F$178='面板-景气指数'!$J77)*('面板-分位数'!$E$3:$E$178)*('面板-分位数'!AP$3:AP$178))/SUMIFS('面板-分位数'!$E:$E,'面板-分位数'!$F:$F,'面板-景气指数'!$J77)</f>
        <v>0.5</v>
      </c>
      <c r="AW77" s="288">
        <f t="array" ref="AW77">SUMPRODUCT(('面板-分位数'!$F$3:$F$178='面板-景气指数'!$J77)*('面板-分位数'!$E$3:$E$178)*('面板-分位数'!AQ$3:AQ$178))/SUMIFS('面板-分位数'!$E:$E,'面板-分位数'!$F:$F,'面板-景气指数'!$J77)</f>
        <v>0.5</v>
      </c>
      <c r="AX77" s="288">
        <f t="array" ref="AX77">SUMPRODUCT(('面板-分位数'!$F$3:$F$178='面板-景气指数'!$J77)*('面板-分位数'!$E$3:$E$178)*('面板-分位数'!AR$3:AR$178))/SUMIFS('面板-分位数'!$E:$E,'面板-分位数'!$F:$F,'面板-景气指数'!$J77)</f>
        <v>0.5</v>
      </c>
      <c r="AY77" s="288">
        <f t="array" ref="AY77">SUMPRODUCT(('面板-分位数'!$F$3:$F$178='面板-景气指数'!$J77)*('面板-分位数'!$E$3:$E$178)*('面板-分位数'!AS$3:AS$178))/SUMIFS('面板-分位数'!$E:$E,'面板-分位数'!$F:$F,'面板-景气指数'!$J77)</f>
        <v>0.5</v>
      </c>
      <c r="AZ77" s="288">
        <f t="array" ref="AZ77">SUMPRODUCT(('面板-分位数'!$F$3:$F$178='面板-景气指数'!$J77)*('面板-分位数'!$E$3:$E$178)*('面板-分位数'!AT$3:AT$178))/SUMIFS('面板-分位数'!$E:$E,'面板-分位数'!$F:$F,'面板-景气指数'!$J77)</f>
        <v>0.5</v>
      </c>
      <c r="BA77" s="288">
        <f t="array" ref="BA77">SUMPRODUCT(('面板-分位数'!$F$3:$F$178='面板-景气指数'!$J77)*('面板-分位数'!$E$3:$E$178)*('面板-分位数'!AU$3:AU$178))/SUMIFS('面板-分位数'!$E:$E,'面板-分位数'!$F:$F,'面板-景气指数'!$J77)</f>
        <v>0.5</v>
      </c>
      <c r="BB77" s="288">
        <f t="array" ref="BB77">SUMPRODUCT(('面板-分位数'!$F$3:$F$178='面板-景气指数'!$J77)*('面板-分位数'!$E$3:$E$178)*('面板-分位数'!AV$3:AV$178))/SUMIFS('面板-分位数'!$E:$E,'面板-分位数'!$F:$F,'面板-景气指数'!$J77)</f>
        <v>0.5</v>
      </c>
      <c r="BC77" s="288">
        <f t="array" ref="BC77">SUMPRODUCT(('面板-分位数'!$F$3:$F$178='面板-景气指数'!$J77)*('面板-分位数'!$E$3:$E$178)*('面板-分位数'!AW$3:AW$178))/SUMIFS('面板-分位数'!$E:$E,'面板-分位数'!$F:$F,'面板-景气指数'!$J77)</f>
        <v>0.5</v>
      </c>
      <c r="BD77" s="288">
        <f t="array" ref="BD77">SUMPRODUCT(('面板-分位数'!$F$3:$F$178='面板-景气指数'!$J77)*('面板-分位数'!$E$3:$E$178)*('面板-分位数'!AX$3:AX$178))/SUMIFS('面板-分位数'!$E:$E,'面板-分位数'!$F:$F,'面板-景气指数'!$J77)</f>
        <v>0.5</v>
      </c>
      <c r="BE77" s="288">
        <f t="array" ref="BE77">SUMPRODUCT(('面板-分位数'!$F$3:$F$178='面板-景气指数'!$J77)*('面板-分位数'!$E$3:$E$178)*('面板-分位数'!AY$3:AY$178))/SUMIFS('面板-分位数'!$E:$E,'面板-分位数'!$F:$F,'面板-景气指数'!$J77)</f>
        <v>0.5</v>
      </c>
      <c r="BF77" s="288">
        <f t="array" ref="BF77">SUMPRODUCT(('面板-分位数'!$F$3:$F$178='面板-景气指数'!$J77)*('面板-分位数'!$E$3:$E$178)*('面板-分位数'!AZ$3:AZ$178))/SUMIFS('面板-分位数'!$E:$E,'面板-分位数'!$F:$F,'面板-景气指数'!$J77)</f>
        <v>0.5</v>
      </c>
      <c r="BG77" s="288">
        <f t="array" ref="BG77">SUMPRODUCT(('面板-分位数'!$F$3:$F$178='面板-景气指数'!$J77)*('面板-分位数'!$E$3:$E$178)*('面板-分位数'!BA$3:BA$178))/SUMIFS('面板-分位数'!$E:$E,'面板-分位数'!$F:$F,'面板-景气指数'!$J77)</f>
        <v>0.5</v>
      </c>
      <c r="BH77" s="288">
        <f t="array" ref="BH77">SUMPRODUCT(('面板-分位数'!$F$3:$F$178='面板-景气指数'!$J77)*('面板-分位数'!$E$3:$E$178)*('面板-分位数'!BB$3:BB$178))/SUMIFS('面板-分位数'!$E:$E,'面板-分位数'!$F:$F,'面板-景气指数'!$J77)</f>
        <v>0.5</v>
      </c>
      <c r="BI77" s="288">
        <f t="array" ref="BI77">SUMPRODUCT(('面板-分位数'!$F$3:$F$178='面板-景气指数'!$J77)*('面板-分位数'!$E$3:$E$178)*('面板-分位数'!BC$3:BC$178))/SUMIFS('面板-分位数'!$E:$E,'面板-分位数'!$F:$F,'面板-景气指数'!$J77)</f>
        <v>0.5</v>
      </c>
      <c r="BJ77" s="288">
        <f t="array" ref="BJ77">SUMPRODUCT(('面板-分位数'!$F$3:$F$178='面板-景气指数'!$J77)*('面板-分位数'!$E$3:$E$178)*('面板-分位数'!BD$3:BD$178))/SUMIFS('面板-分位数'!$E:$E,'面板-分位数'!$F:$F,'面板-景气指数'!$J77)</f>
        <v>0.5</v>
      </c>
      <c r="BK77" s="288">
        <f t="array" ref="BK77">SUMPRODUCT(('面板-分位数'!$F$3:$F$178='面板-景气指数'!$J77)*('面板-分位数'!$E$3:$E$178)*('面板-分位数'!BE$3:BE$178))/SUMIFS('面板-分位数'!$E:$E,'面板-分位数'!$F:$F,'面板-景气指数'!$J77)</f>
        <v>0.5</v>
      </c>
      <c r="BL77" s="288">
        <f t="array" ref="BL77">SUMPRODUCT(('面板-分位数'!$F$3:$F$178='面板-景气指数'!$J77)*('面板-分位数'!$E$3:$E$178)*('面板-分位数'!BF$3:BF$178))/SUMIFS('面板-分位数'!$E:$E,'面板-分位数'!$F:$F,'面板-景气指数'!$J77)</f>
        <v>0.5</v>
      </c>
      <c r="BM77" s="288">
        <f t="array" ref="BM77">SUMPRODUCT(('面板-分位数'!$F$3:$F$178='面板-景气指数'!$J77)*('面板-分位数'!$E$3:$E$178)*('面板-分位数'!BG$3:BG$178))/SUMIFS('面板-分位数'!$E:$E,'面板-分位数'!$F:$F,'面板-景气指数'!$J77)</f>
        <v>0.5</v>
      </c>
      <c r="BN77" s="288">
        <f t="array" ref="BN77">SUMPRODUCT(('面板-分位数'!$F$3:$F$178='面板-景气指数'!$J77)*('面板-分位数'!$E$3:$E$178)*('面板-分位数'!BH$3:BH$178))/SUMIFS('面板-分位数'!$E:$E,'面板-分位数'!$F:$F,'面板-景气指数'!$J77)</f>
        <v>0.5</v>
      </c>
      <c r="BO77" s="288">
        <f t="array" ref="BO77">SUMPRODUCT(('面板-分位数'!$F$3:$F$178='面板-景气指数'!$J77)*('面板-分位数'!$E$3:$E$178)*('面板-分位数'!BI$3:BI$178))/SUMIFS('面板-分位数'!$E:$E,'面板-分位数'!$F:$F,'面板-景气指数'!$J77)</f>
        <v>0.5</v>
      </c>
      <c r="BP77" s="288">
        <f t="array" ref="BP77">SUMPRODUCT(('面板-分位数'!$F$3:$F$178='面板-景气指数'!$J77)*('面板-分位数'!$E$3:$E$178)*('面板-分位数'!BJ$3:BJ$178))/SUMIFS('面板-分位数'!$E:$E,'面板-分位数'!$F:$F,'面板-景气指数'!$J77)</f>
        <v>0.5</v>
      </c>
      <c r="BQ77" s="288">
        <f t="array" ref="BQ77">SUMPRODUCT(('面板-分位数'!$F$3:$F$178='面板-景气指数'!$J77)*('面板-分位数'!$E$3:$E$178)*('面板-分位数'!BK$3:BK$178))/SUMIFS('面板-分位数'!$E:$E,'面板-分位数'!$F:$F,'面板-景气指数'!$J77)</f>
        <v>0.5</v>
      </c>
      <c r="BR77" s="288">
        <f t="array" ref="BR77">SUMPRODUCT(('面板-分位数'!$F$3:$F$178='面板-景气指数'!$J77)*('面板-分位数'!$E$3:$E$178)*('面板-分位数'!BL$3:BL$178))/SUMIFS('面板-分位数'!$E:$E,'面板-分位数'!$F:$F,'面板-景气指数'!$J77)</f>
        <v>0.5</v>
      </c>
      <c r="BS77" s="288">
        <f t="array" ref="BS77">SUMPRODUCT(('面板-分位数'!$F$3:$F$178='面板-景气指数'!$J77)*('面板-分位数'!$E$3:$E$178)*('面板-分位数'!BM$3:BM$178))/SUMIFS('面板-分位数'!$E:$E,'面板-分位数'!$F:$F,'面板-景气指数'!$J77)</f>
        <v>0.5</v>
      </c>
      <c r="BT77" s="288">
        <f t="array" ref="BT77">SUMPRODUCT(('面板-分位数'!$F$3:$F$178='面板-景气指数'!$J77)*('面板-分位数'!$E$3:$E$178)*('面板-分位数'!BN$3:BN$178))/SUMIFS('面板-分位数'!$E:$E,'面板-分位数'!$F:$F,'面板-景气指数'!$J77)</f>
        <v>0.5</v>
      </c>
      <c r="BU77" s="288">
        <f t="array" ref="BU77">SUMPRODUCT(('面板-分位数'!$F$3:$F$178='面板-景气指数'!$J77)*('面板-分位数'!$E$3:$E$178)*('面板-分位数'!BO$3:BO$178))/SUMIFS('面板-分位数'!$E:$E,'面板-分位数'!$F:$F,'面板-景气指数'!$J77)</f>
        <v>0.5</v>
      </c>
      <c r="BV77" s="288">
        <f t="array" ref="BV77">SUMPRODUCT(('面板-分位数'!$F$3:$F$178='面板-景气指数'!$J77)*('面板-分位数'!$E$3:$E$178)*('面板-分位数'!BP$3:BP$178))/SUMIFS('面板-分位数'!$E:$E,'面板-分位数'!$F:$F,'面板-景气指数'!$J77)</f>
        <v>0.5</v>
      </c>
      <c r="BW77" s="288">
        <f t="array" ref="BW77">SUMPRODUCT(('面板-分位数'!$F$3:$F$178='面板-景气指数'!$J77)*('面板-分位数'!$E$3:$E$178)*('面板-分位数'!BQ$3:BQ$178))/SUMIFS('面板-分位数'!$E:$E,'面板-分位数'!$F:$F,'面板-景气指数'!$J77)</f>
        <v>0.5</v>
      </c>
      <c r="BX77" s="288">
        <f t="array" ref="BX77">SUMPRODUCT(('面板-分位数'!$F$3:$F$178='面板-景气指数'!$J77)*('面板-分位数'!$E$3:$E$178)*('面板-分位数'!BR$3:BR$178))/SUMIFS('面板-分位数'!$E:$E,'面板-分位数'!$F:$F,'面板-景气指数'!$J77)</f>
        <v>0.5</v>
      </c>
      <c r="BY77" s="288">
        <f t="array" ref="BY77">SUMPRODUCT(('面板-分位数'!$F$3:$F$178='面板-景气指数'!$J77)*('面板-分位数'!$E$3:$E$178)*('面板-分位数'!BS$3:BS$178))/SUMIFS('面板-分位数'!$E:$E,'面板-分位数'!$F:$F,'面板-景气指数'!$J77)</f>
        <v>0.5</v>
      </c>
      <c r="BZ77" s="288">
        <f t="array" ref="BZ77">SUMPRODUCT(('面板-分位数'!$F$3:$F$178='面板-景气指数'!$J77)*('面板-分位数'!$E$3:$E$178)*('面板-分位数'!BT$3:BT$178))/SUMIFS('面板-分位数'!$E:$E,'面板-分位数'!$F:$F,'面板-景气指数'!$J77)</f>
        <v>0.5</v>
      </c>
      <c r="CA77" s="288">
        <f t="array" ref="CA77">SUMPRODUCT(('面板-分位数'!$F$3:$F$178='面板-景气指数'!$J77)*('面板-分位数'!$E$3:$E$178)*('面板-分位数'!BU$3:BU$178))/SUMIFS('面板-分位数'!$E:$E,'面板-分位数'!$F:$F,'面板-景气指数'!$J77)</f>
        <v>0.5</v>
      </c>
      <c r="CB77" s="288">
        <f t="array" ref="CB77">SUMPRODUCT(('面板-分位数'!$F$3:$F$178='面板-景气指数'!$J77)*('面板-分位数'!$E$3:$E$178)*('面板-分位数'!BV$3:BV$178))/SUMIFS('面板-分位数'!$E:$E,'面板-分位数'!$F:$F,'面板-景气指数'!$J77)</f>
        <v>0.5</v>
      </c>
      <c r="CC77" s="288">
        <f t="array" ref="CC77">SUMPRODUCT(('面板-分位数'!$F$3:$F$178='面板-景气指数'!$J77)*('面板-分位数'!$E$3:$E$178)*('面板-分位数'!BW$3:BW$178))/SUMIFS('面板-分位数'!$E:$E,'面板-分位数'!$F:$F,'面板-景气指数'!$J77)</f>
        <v>0.5</v>
      </c>
      <c r="CD77" s="288">
        <f t="array" ref="CD77">SUMPRODUCT(('面板-分位数'!$F$3:$F$178='面板-景气指数'!$J77)*('面板-分位数'!$E$3:$E$178)*('面板-分位数'!BX$3:BX$178))/SUMIFS('面板-分位数'!$E:$E,'面板-分位数'!$F:$F,'面板-景气指数'!$J77)</f>
        <v>0.5</v>
      </c>
    </row>
    <row r="78" spans="10:82" x14ac:dyDescent="0.15">
      <c r="J78" s="293" t="s">
        <v>809</v>
      </c>
      <c r="K78" s="293"/>
      <c r="L78" s="287">
        <f t="shared" si="1"/>
        <v>13.4</v>
      </c>
      <c r="M78" s="288">
        <f t="array" ref="M78">SUMPRODUCT(('面板-分位数'!$F$3:$F$178='面板-景气指数'!$J78)*('面板-分位数'!$E$3:$E$178)*('面板-分位数'!G$3:G$178))/SUMIFS('面板-分位数'!$E:$E,'面板-分位数'!$F:$F,'面板-景气指数'!$J78)</f>
        <v>0.73099999999999998</v>
      </c>
      <c r="N78" s="288">
        <f t="array" ref="N78">SUMPRODUCT(('面板-分位数'!$F$3:$F$178='面板-景气指数'!$J78)*('面板-分位数'!$E$3:$E$178)*('面板-分位数'!H$3:H$178))/SUMIFS('面板-分位数'!$E:$E,'面板-分位数'!$F:$F,'面板-景气指数'!$J78)</f>
        <v>0.65600000000000003</v>
      </c>
      <c r="O78" s="288">
        <f t="array" ref="O78">SUMPRODUCT(('面板-分位数'!$F$3:$F$178='面板-景气指数'!$J78)*('面板-分位数'!$E$3:$E$178)*('面板-分位数'!I$3:I$178))/SUMIFS('面板-分位数'!$E:$E,'面板-分位数'!$F:$F,'面板-景气指数'!$J78)</f>
        <v>0.59699999999999998</v>
      </c>
      <c r="P78" s="288">
        <f t="array" ref="P78">SUMPRODUCT(('面板-分位数'!$F$3:$F$178='面板-景气指数'!$J78)*('面板-分位数'!$E$3:$E$178)*('面板-分位数'!J$3:J$178))/SUMIFS('面板-分位数'!$E:$E,'面板-分位数'!$F:$F,'面板-景气指数'!$J78)</f>
        <v>0.61099999999999999</v>
      </c>
      <c r="Q78" s="288">
        <f t="array" ref="Q78">SUMPRODUCT(('面板-分位数'!$F$3:$F$178='面板-景气指数'!$J78)*('面板-分位数'!$E$3:$E$178)*('面板-分位数'!K$3:K$178))/SUMIFS('面板-分位数'!$E:$E,'面板-分位数'!$F:$F,'面板-景气指数'!$J78)</f>
        <v>0.55200000000000005</v>
      </c>
      <c r="R78" s="288">
        <f t="array" ref="R78">SUMPRODUCT(('面板-分位数'!$F$3:$F$178='面板-景气指数'!$J78)*('面板-分位数'!$E$3:$E$178)*('面板-分位数'!L$3:L$178))/SUMIFS('面板-分位数'!$E:$E,'面板-分位数'!$F:$F,'面板-景气指数'!$J78)</f>
        <v>0.56699999999999995</v>
      </c>
      <c r="S78" s="288">
        <f t="array" ref="S78">SUMPRODUCT(('面板-分位数'!$F$3:$F$178='面板-景气指数'!$J78)*('面板-分位数'!$E$3:$E$178)*('面板-分位数'!M$3:M$178))/SUMIFS('面板-分位数'!$E:$E,'面板-分位数'!$F:$F,'面板-景气指数'!$J78)</f>
        <v>0.64100000000000001</v>
      </c>
      <c r="T78" s="288">
        <f t="array" ref="T78">SUMPRODUCT(('面板-分位数'!$F$3:$F$178='面板-景气指数'!$J78)*('面板-分位数'!$E$3:$E$178)*('面板-分位数'!N$3:N$178))/SUMIFS('面板-分位数'!$E:$E,'面板-分位数'!$F:$F,'面板-景气指数'!$J78)</f>
        <v>0.68600000000000005</v>
      </c>
      <c r="U78" s="288">
        <f t="array" ref="U78">SUMPRODUCT(('面板-分位数'!$F$3:$F$178='面板-景气指数'!$J78)*('面板-分位数'!$E$3:$E$178)*('面板-分位数'!O$3:O$178))/SUMIFS('面板-分位数'!$E:$E,'面板-分位数'!$F:$F,'面板-景气指数'!$J78)</f>
        <v>0.70099999999999996</v>
      </c>
      <c r="V78" s="288">
        <f t="array" ref="V78">SUMPRODUCT(('面板-分位数'!$F$3:$F$178='面板-景气指数'!$J78)*('面板-分位数'!$E$3:$E$178)*('面板-分位数'!P$3:P$178))/SUMIFS('面板-分位数'!$E:$E,'面板-分位数'!$F:$F,'面板-景气指数'!$J78)</f>
        <v>0.76100000000000001</v>
      </c>
      <c r="W78" s="288">
        <f t="array" ref="W78">SUMPRODUCT(('面板-分位数'!$F$3:$F$178='面板-景气指数'!$J78)*('面板-分位数'!$E$3:$E$178)*('面板-分位数'!Q$3:Q$178))/SUMIFS('面板-分位数'!$E:$E,'面板-分位数'!$F:$F,'面板-景气指数'!$J78)</f>
        <v>0.82</v>
      </c>
      <c r="X78" s="288">
        <f t="array" ref="X78">SUMPRODUCT(('面板-分位数'!$F$3:$F$178='面板-景气指数'!$J78)*('面板-分位数'!$E$3:$E$178)*('面板-分位数'!R$3:R$178))/SUMIFS('面板-分位数'!$E:$E,'面板-分位数'!$F:$F,'面板-景气指数'!$J78)</f>
        <v>0.88</v>
      </c>
      <c r="Y78" s="288">
        <f t="array" ref="Y78">SUMPRODUCT(('面板-分位数'!$F$3:$F$178='面板-景气指数'!$J78)*('面板-分位数'!$E$3:$E$178)*('面板-分位数'!S$3:S$178))/SUMIFS('面板-分位数'!$E:$E,'面板-分位数'!$F:$F,'面板-景气指数'!$J78)</f>
        <v>0.97</v>
      </c>
      <c r="Z78" s="288">
        <f t="array" ref="Z78">SUMPRODUCT(('面板-分位数'!$F$3:$F$178='面板-景气指数'!$J78)*('面板-分位数'!$E$3:$E$178)*('面板-分位数'!T$3:T$178))/SUMIFS('面板-分位数'!$E:$E,'面板-分位数'!$F:$F,'面板-景气指数'!$J78)</f>
        <v>0.95499999999999996</v>
      </c>
      <c r="AA78" s="288">
        <f t="array" ref="AA78">SUMPRODUCT(('面板-分位数'!$F$3:$F$178='面板-景气指数'!$J78)*('面板-分位数'!$E$3:$E$178)*('面板-分位数'!U$3:U$178))/SUMIFS('面板-分位数'!$E:$E,'面板-分位数'!$F:$F,'面板-景气指数'!$J78)</f>
        <v>0.86499999999999999</v>
      </c>
      <c r="AB78" s="288">
        <f t="array" ref="AB78">SUMPRODUCT(('面板-分位数'!$F$3:$F$178='面板-景气指数'!$J78)*('面板-分位数'!$E$3:$E$178)*('面板-分位数'!V$3:V$178))/SUMIFS('面板-分位数'!$E:$E,'面板-分位数'!$F:$F,'面板-景气指数'!$J78)</f>
        <v>0.83499999999999996</v>
      </c>
      <c r="AC78" s="288">
        <f t="array" ref="AC78">SUMPRODUCT(('面板-分位数'!$F$3:$F$178='面板-景气指数'!$J78)*('面板-分位数'!$E$3:$E$178)*('面板-分位数'!W$3:W$178))/SUMIFS('面板-分位数'!$E:$E,'面板-分位数'!$F:$F,'面板-景气指数'!$J78)</f>
        <v>0.89500000000000002</v>
      </c>
      <c r="AD78" s="288">
        <f t="array" ref="AD78">SUMPRODUCT(('面板-分位数'!$F$3:$F$178='面板-景气指数'!$J78)*('面板-分位数'!$E$3:$E$178)*('面板-分位数'!X$3:X$178))/SUMIFS('面板-分位数'!$E:$E,'面板-分位数'!$F:$F,'面板-景气指数'!$J78)</f>
        <v>0.98499999999999999</v>
      </c>
      <c r="AE78" s="288">
        <f t="array" ref="AE78">SUMPRODUCT(('面板-分位数'!$F$3:$F$178='面板-景气指数'!$J78)*('面板-分位数'!$E$3:$E$178)*('面板-分位数'!Y$3:Y$178))/SUMIFS('面板-分位数'!$E:$E,'面板-分位数'!$F:$F,'面板-景气指数'!$J78)</f>
        <v>1</v>
      </c>
      <c r="AF78" s="288">
        <f t="array" ref="AF78">SUMPRODUCT(('面板-分位数'!$F$3:$F$178='面板-景气指数'!$J78)*('面板-分位数'!$E$3:$E$178)*('面板-分位数'!Z$3:Z$178))/SUMIFS('面板-分位数'!$E:$E,'面板-分位数'!$F:$F,'面板-景气指数'!$J78)</f>
        <v>0.92500000000000004</v>
      </c>
      <c r="AG78" s="288">
        <f t="array" ref="AG78">SUMPRODUCT(('面板-分位数'!$F$3:$F$178='面板-景气指数'!$J78)*('面板-分位数'!$E$3:$E$178)*('面板-分位数'!AA$3:AA$178))/SUMIFS('面板-分位数'!$E:$E,'面板-分位数'!$F:$F,'面板-景气指数'!$J78)</f>
        <v>0.71599999999999997</v>
      </c>
      <c r="AH78" s="288">
        <f t="array" ref="AH78">SUMPRODUCT(('面板-分位数'!$F$3:$F$178='面板-景气指数'!$J78)*('面板-分位数'!$E$3:$E$178)*('面板-分位数'!AB$3:AB$178))/SUMIFS('面板-分位数'!$E:$E,'面板-分位数'!$F:$F,'面板-景气指数'!$J78)</f>
        <v>0.50700000000000001</v>
      </c>
      <c r="AI78" s="288">
        <f t="array" ref="AI78">SUMPRODUCT(('面板-分位数'!$F$3:$F$178='面板-景气指数'!$J78)*('面板-分位数'!$E$3:$E$178)*('面板-分位数'!AC$3:AC$178))/SUMIFS('面板-分位数'!$E:$E,'面板-分位数'!$F:$F,'面板-景气指数'!$J78)</f>
        <v>0.432</v>
      </c>
      <c r="AJ78" s="288">
        <f t="array" ref="AJ78">SUMPRODUCT(('面板-分位数'!$F$3:$F$178='面板-景气指数'!$J78)*('面板-分位数'!$E$3:$E$178)*('面板-分位数'!AD$3:AD$178))/SUMIFS('面板-分位数'!$E:$E,'面板-分位数'!$F:$F,'面板-景气指数'!$J78)</f>
        <v>0.313</v>
      </c>
      <c r="AK78" s="288">
        <f t="array" ref="AK78">SUMPRODUCT(('面板-分位数'!$F$3:$F$178='面板-景气指数'!$J78)*('面板-分位数'!$E$3:$E$178)*('面板-分位数'!AE$3:AE$178))/SUMIFS('面板-分位数'!$E:$E,'面板-分位数'!$F:$F,'面板-景气指数'!$J78)</f>
        <v>0.40200000000000002</v>
      </c>
      <c r="AL78" s="288">
        <f t="array" ref="AL78">SUMPRODUCT(('面板-分位数'!$F$3:$F$178='面板-景气指数'!$J78)*('面板-分位数'!$E$3:$E$178)*('面板-分位数'!AF$3:AF$178))/SUMIFS('面板-分位数'!$E:$E,'面板-分位数'!$F:$F,'面板-景气指数'!$J78)</f>
        <v>0.38800000000000001</v>
      </c>
      <c r="AM78" s="288">
        <f t="array" ref="AM78">SUMPRODUCT(('面板-分位数'!$F$3:$F$178='面板-景气指数'!$J78)*('面板-分位数'!$E$3:$E$178)*('面板-分位数'!AG$3:AG$178))/SUMIFS('面板-分位数'!$E:$E,'面板-分位数'!$F:$F,'面板-景气指数'!$J78)</f>
        <v>0.23799999999999999</v>
      </c>
      <c r="AN78" s="288">
        <f t="array" ref="AN78">SUMPRODUCT(('面板-分位数'!$F$3:$F$178='面板-景气指数'!$J78)*('面板-分位数'!$E$3:$E$178)*('面板-分位数'!AH$3:AH$178))/SUMIFS('面板-分位数'!$E:$E,'面板-分位数'!$F:$F,'面板-景气指数'!$J78)</f>
        <v>0.19400000000000001</v>
      </c>
      <c r="AO78" s="288">
        <f t="array" ref="AO78">SUMPRODUCT(('面板-分位数'!$F$3:$F$178='面板-景气指数'!$J78)*('面板-分位数'!$E$3:$E$178)*('面板-分位数'!AI$3:AI$178))/SUMIFS('面板-分位数'!$E:$E,'面板-分位数'!$F:$F,'面板-景气指数'!$J78)</f>
        <v>0.104</v>
      </c>
      <c r="AP78" s="288">
        <f t="array" ref="AP78">SUMPRODUCT(('面板-分位数'!$F$3:$F$178='面板-景气指数'!$J78)*('面板-分位数'!$E$3:$E$178)*('面板-分位数'!AJ$3:AJ$178))/SUMIFS('面板-分位数'!$E:$E,'面板-分位数'!$F:$F,'面板-景气指数'!$J78)</f>
        <v>5.8999999999999997E-2</v>
      </c>
      <c r="AQ78" s="288">
        <f t="array" ref="AQ78">SUMPRODUCT(('面板-分位数'!$F$3:$F$178='面板-景气指数'!$J78)*('面板-分位数'!$E$3:$E$178)*('面板-分位数'!AK$3:AK$178))/SUMIFS('面板-分位数'!$E:$E,'面板-分位数'!$F:$F,'面板-景气指数'!$J78)</f>
        <v>1.4E-2</v>
      </c>
      <c r="AR78" s="288">
        <f t="array" ref="AR78">SUMPRODUCT(('面板-分位数'!$F$3:$F$178='面板-景气指数'!$J78)*('面板-分位数'!$E$3:$E$178)*('面板-分位数'!AL$3:AL$178))/SUMIFS('面板-分位数'!$E:$E,'面板-分位数'!$F:$F,'面板-景气指数'!$J78)</f>
        <v>0</v>
      </c>
      <c r="AS78" s="288">
        <f t="array" ref="AS78">SUMPRODUCT(('面板-分位数'!$F$3:$F$178='面板-景气指数'!$J78)*('面板-分位数'!$E$3:$E$178)*('面板-分位数'!AM$3:AM$178))/SUMIFS('面板-分位数'!$E:$E,'面板-分位数'!$F:$F,'面板-景气指数'!$J78)</f>
        <v>2.9000000000000001E-2</v>
      </c>
      <c r="AT78" s="288">
        <f t="array" ref="AT78">SUMPRODUCT(('面板-分位数'!$F$3:$F$178='面板-景气指数'!$J78)*('面板-分位数'!$E$3:$E$178)*('面板-分位数'!AN$3:AN$178))/SUMIFS('面板-分位数'!$E:$E,'面板-分位数'!$F:$F,'面板-景气指数'!$J78)</f>
        <v>4.3999999999999997E-2</v>
      </c>
      <c r="AU78" s="288">
        <f t="array" ref="AU78">SUMPRODUCT(('面板-分位数'!$F$3:$F$178='面板-景气指数'!$J78)*('面板-分位数'!$E$3:$E$178)*('面板-分位数'!AO$3:AO$178))/SUMIFS('面板-分位数'!$E:$E,'面板-分位数'!$F:$F,'面板-景气指数'!$J78)</f>
        <v>8.8999999999999996E-2</v>
      </c>
      <c r="AV78" s="288">
        <f t="array" ref="AV78">SUMPRODUCT(('面板-分位数'!$F$3:$F$178='面板-景气指数'!$J78)*('面板-分位数'!$E$3:$E$178)*('面板-分位数'!AP$3:AP$178))/SUMIFS('面板-分位数'!$E:$E,'面板-分位数'!$F:$F,'面板-景气指数'!$J78)</f>
        <v>0.16400000000000001</v>
      </c>
      <c r="AW78" s="288">
        <f t="array" ref="AW78">SUMPRODUCT(('面板-分位数'!$F$3:$F$178='面板-景气指数'!$J78)*('面板-分位数'!$E$3:$E$178)*('面板-分位数'!AQ$3:AQ$178))/SUMIFS('面板-分位数'!$E:$E,'面板-分位数'!$F:$F,'面板-景气指数'!$J78)</f>
        <v>0.11899999999999999</v>
      </c>
      <c r="AX78" s="288">
        <f t="array" ref="AX78">SUMPRODUCT(('面板-分位数'!$F$3:$F$178='面板-景气指数'!$J78)*('面板-分位数'!$E$3:$E$178)*('面板-分位数'!AR$3:AR$178))/SUMIFS('面板-分位数'!$E:$E,'面板-分位数'!$F:$F,'面板-景气指数'!$J78)</f>
        <v>7.3999999999999996E-2</v>
      </c>
      <c r="AY78" s="288">
        <f t="array" ref="AY78">SUMPRODUCT(('面板-分位数'!$F$3:$F$178='面板-景气指数'!$J78)*('面板-分位数'!$E$3:$E$178)*('面板-分位数'!AS$3:AS$178))/SUMIFS('面板-分位数'!$E:$E,'面板-分位数'!$F:$F,'面板-景气指数'!$J78)</f>
        <v>0.17899999999999999</v>
      </c>
      <c r="AZ78" s="288">
        <f t="array" ref="AZ78">SUMPRODUCT(('面板-分位数'!$F$3:$F$178='面板-景气指数'!$J78)*('面板-分位数'!$E$3:$E$178)*('面板-分位数'!AT$3:AT$178))/SUMIFS('面板-分位数'!$E:$E,'面板-分位数'!$F:$F,'面板-景气指数'!$J78)</f>
        <v>0.253</v>
      </c>
      <c r="BA78" s="288">
        <f t="array" ref="BA78">SUMPRODUCT(('面板-分位数'!$F$3:$F$178='面板-景气指数'!$J78)*('面板-分位数'!$E$3:$E$178)*('面板-分位数'!AU$3:AU$178))/SUMIFS('面板-分位数'!$E:$E,'面板-分位数'!$F:$F,'面板-景气指数'!$J78)</f>
        <v>0.29799999999999999</v>
      </c>
      <c r="BB78" s="288">
        <f t="array" ref="BB78">SUMPRODUCT(('面板-分位数'!$F$3:$F$178='面板-景气指数'!$J78)*('面板-分位数'!$E$3:$E$178)*('面板-分位数'!AV$3:AV$178))/SUMIFS('面板-分位数'!$E:$E,'面板-分位数'!$F:$F,'面板-景气指数'!$J78)</f>
        <v>0.26800000000000002</v>
      </c>
      <c r="BC78" s="288">
        <f t="array" ref="BC78">SUMPRODUCT(('面板-分位数'!$F$3:$F$178='面板-景气指数'!$J78)*('面板-分位数'!$E$3:$E$178)*('面板-分位数'!AW$3:AW$178))/SUMIFS('面板-分位数'!$E:$E,'面板-分位数'!$F:$F,'面板-景气指数'!$J78)</f>
        <v>0.32800000000000001</v>
      </c>
      <c r="BD78" s="288">
        <f t="array" ref="BD78">SUMPRODUCT(('面板-分位数'!$F$3:$F$178='面板-景气指数'!$J78)*('面板-分位数'!$E$3:$E$178)*('面板-分位数'!AX$3:AX$178))/SUMIFS('面板-分位数'!$E:$E,'面板-分位数'!$F:$F,'面板-景气指数'!$J78)</f>
        <v>0.34300000000000003</v>
      </c>
      <c r="BE78" s="288">
        <f t="array" ref="BE78">SUMPRODUCT(('面板-分位数'!$F$3:$F$178='面板-景气指数'!$J78)*('面板-分位数'!$E$3:$E$178)*('面板-分位数'!AY$3:AY$178))/SUMIFS('面板-分位数'!$E:$E,'面板-分位数'!$F:$F,'面板-景气指数'!$J78)</f>
        <v>0.35799999999999998</v>
      </c>
      <c r="BF78" s="288">
        <f t="array" ref="BF78">SUMPRODUCT(('面板-分位数'!$F$3:$F$178='面板-景气指数'!$J78)*('面板-分位数'!$E$3:$E$178)*('面板-分位数'!AZ$3:AZ$178))/SUMIFS('面板-分位数'!$E:$E,'面板-分位数'!$F:$F,'面板-景气指数'!$J78)</f>
        <v>0.44700000000000001</v>
      </c>
      <c r="BG78" s="288">
        <f t="array" ref="BG78">SUMPRODUCT(('面板-分位数'!$F$3:$F$178='面板-景气指数'!$J78)*('面板-分位数'!$E$3:$E$178)*('面板-分位数'!BA$3:BA$178))/SUMIFS('面板-分位数'!$E:$E,'面板-分位数'!$F:$F,'面板-景气指数'!$J78)</f>
        <v>0.373</v>
      </c>
      <c r="BH78" s="288">
        <f t="array" ref="BH78">SUMPRODUCT(('面板-分位数'!$F$3:$F$178='面板-景气指数'!$J78)*('面板-分位数'!$E$3:$E$178)*('面板-分位数'!BB$3:BB$178))/SUMIFS('面板-分位数'!$E:$E,'面板-分位数'!$F:$F,'面板-景气指数'!$J78)</f>
        <v>0.20799999999999999</v>
      </c>
      <c r="BI78" s="288">
        <f t="array" ref="BI78">SUMPRODUCT(('面板-分位数'!$F$3:$F$178='面板-景气指数'!$J78)*('面板-分位数'!$E$3:$E$178)*('面板-分位数'!BC$3:BC$178))/SUMIFS('面板-分位数'!$E:$E,'面板-分位数'!$F:$F,'面板-景气指数'!$J78)</f>
        <v>0.13400000000000001</v>
      </c>
      <c r="BJ78" s="288">
        <f t="array" ref="BJ78">SUMPRODUCT(('面板-分位数'!$F$3:$F$178='面板-景气指数'!$J78)*('面板-分位数'!$E$3:$E$178)*('面板-分位数'!BD$3:BD$178))/SUMIFS('面板-分位数'!$E:$E,'面板-分位数'!$F:$F,'面板-景气指数'!$J78)</f>
        <v>0.14899999999999999</v>
      </c>
      <c r="BK78" s="288">
        <f t="array" ref="BK78">SUMPRODUCT(('面板-分位数'!$F$3:$F$178='面板-景气指数'!$J78)*('面板-分位数'!$E$3:$E$178)*('面板-分位数'!BE$3:BE$178))/SUMIFS('面板-分位数'!$E:$E,'面板-分位数'!$F:$F,'面板-景气指数'!$J78)</f>
        <v>0.223</v>
      </c>
      <c r="BL78" s="288">
        <f t="array" ref="BL78">SUMPRODUCT(('面板-分位数'!$F$3:$F$178='面板-景气指数'!$J78)*('面板-分位数'!$E$3:$E$178)*('面板-分位数'!BF$3:BF$178))/SUMIFS('面板-分位数'!$E:$E,'面板-分位数'!$F:$F,'面板-景气指数'!$J78)</f>
        <v>0.28299999999999997</v>
      </c>
      <c r="BM78" s="288">
        <f t="array" ref="BM78">SUMPRODUCT(('面板-分位数'!$F$3:$F$178='面板-景气指数'!$J78)*('面板-分位数'!$E$3:$E$178)*('面板-分位数'!BG$3:BG$178))/SUMIFS('面板-分位数'!$E:$E,'面板-分位数'!$F:$F,'面板-景气指数'!$J78)</f>
        <v>0.41699999999999998</v>
      </c>
      <c r="BN78" s="288">
        <f t="array" ref="BN78">SUMPRODUCT(('面板-分位数'!$F$3:$F$178='面板-景气指数'!$J78)*('面板-分位数'!$E$3:$E$178)*('面板-分位数'!BH$3:BH$178))/SUMIFS('面板-分位数'!$E:$E,'面板-分位数'!$F:$F,'面板-景气指数'!$J78)</f>
        <v>0.47699999999999998</v>
      </c>
      <c r="BO78" s="288">
        <f t="array" ref="BO78">SUMPRODUCT(('面板-分位数'!$F$3:$F$178='面板-景气指数'!$J78)*('面板-分位数'!$E$3:$E$178)*('面板-分位数'!BI$3:BI$178))/SUMIFS('面板-分位数'!$E:$E,'面板-分位数'!$F:$F,'面板-景气指数'!$J78)</f>
        <v>0.46200000000000002</v>
      </c>
      <c r="BP78" s="288">
        <f t="array" ref="BP78">SUMPRODUCT(('面板-分位数'!$F$3:$F$178='面板-景气指数'!$J78)*('面板-分位数'!$E$3:$E$178)*('面板-分位数'!BJ$3:BJ$178))/SUMIFS('面板-分位数'!$E:$E,'面板-分位数'!$F:$F,'面板-景气指数'!$J78)</f>
        <v>0.49199999999999999</v>
      </c>
      <c r="BQ78" s="288">
        <f t="array" ref="BQ78">SUMPRODUCT(('面板-分位数'!$F$3:$F$178='面板-景气指数'!$J78)*('面板-分位数'!$E$3:$E$178)*('面板-分位数'!BK$3:BK$178))/SUMIFS('面板-分位数'!$E:$E,'面板-分位数'!$F:$F,'面板-景气指数'!$J78)</f>
        <v>0.53700000000000003</v>
      </c>
      <c r="BR78" s="288">
        <f t="array" ref="BR78">SUMPRODUCT(('面板-分位数'!$F$3:$F$178='面板-景气指数'!$J78)*('面板-分位数'!$E$3:$E$178)*('面板-分位数'!BL$3:BL$178))/SUMIFS('面板-分位数'!$E:$E,'面板-分位数'!$F:$F,'面板-景气指数'!$J78)</f>
        <v>0.67100000000000004</v>
      </c>
      <c r="BS78" s="288">
        <f t="array" ref="BS78">SUMPRODUCT(('面板-分位数'!$F$3:$F$178='面板-景气指数'!$J78)*('面板-分位数'!$E$3:$E$178)*('面板-分位数'!BM$3:BM$178))/SUMIFS('面板-分位数'!$E:$E,'面板-分位数'!$F:$F,'面板-景气指数'!$J78)</f>
        <v>0.77600000000000002</v>
      </c>
      <c r="BT78" s="288">
        <f t="array" ref="BT78">SUMPRODUCT(('面板-分位数'!$F$3:$F$178='面板-景气指数'!$J78)*('面板-分位数'!$E$3:$E$178)*('面板-分位数'!BN$3:BN$178))/SUMIFS('面板-分位数'!$E:$E,'面板-分位数'!$F:$F,'面板-景气指数'!$J78)</f>
        <v>0.85</v>
      </c>
      <c r="BU78" s="288">
        <f t="array" ref="BU78">SUMPRODUCT(('面板-分位数'!$F$3:$F$178='面板-景气指数'!$J78)*('面板-分位数'!$E$3:$E$178)*('面板-分位数'!BO$3:BO$178))/SUMIFS('面板-分位数'!$E:$E,'面板-分位数'!$F:$F,'面板-景气指数'!$J78)</f>
        <v>0.94</v>
      </c>
      <c r="BV78" s="288">
        <f t="array" ref="BV78">SUMPRODUCT(('面板-分位数'!$F$3:$F$178='面板-景气指数'!$J78)*('面板-分位数'!$E$3:$E$178)*('面板-分位数'!BP$3:BP$178))/SUMIFS('面板-分位数'!$E:$E,'面板-分位数'!$F:$F,'面板-景气指数'!$J78)</f>
        <v>0.91</v>
      </c>
      <c r="BW78" s="288">
        <f t="array" ref="BW78">SUMPRODUCT(('面板-分位数'!$F$3:$F$178='面板-景气指数'!$J78)*('面板-分位数'!$E$3:$E$178)*('面板-分位数'!BQ$3:BQ$178))/SUMIFS('面板-分位数'!$E:$E,'面板-分位数'!$F:$F,'面板-景气指数'!$J78)</f>
        <v>0.79100000000000004</v>
      </c>
      <c r="BX78" s="288">
        <f t="array" ref="BX78">SUMPRODUCT(('面板-分位数'!$F$3:$F$178='面板-景气指数'!$J78)*('面板-分位数'!$E$3:$E$178)*('面板-分位数'!BR$3:BR$178))/SUMIFS('面板-分位数'!$E:$E,'面板-分位数'!$F:$F,'面板-景气指数'!$J78)</f>
        <v>0.58199999999999996</v>
      </c>
      <c r="BY78" s="288">
        <f t="array" ref="BY78">SUMPRODUCT(('面板-分位数'!$F$3:$F$178='面板-景气指数'!$J78)*('面板-分位数'!$E$3:$E$178)*('面板-分位数'!BS$3:BS$178))/SUMIFS('面板-分位数'!$E:$E,'面板-分位数'!$F:$F,'面板-景气指数'!$J78)</f>
        <v>0.52200000000000002</v>
      </c>
      <c r="BZ78" s="288">
        <f t="array" ref="BZ78">SUMPRODUCT(('面板-分位数'!$F$3:$F$178='面板-景气指数'!$J78)*('面板-分位数'!$E$3:$E$178)*('面板-分位数'!BT$3:BT$178))/SUMIFS('面板-分位数'!$E:$E,'面板-分位数'!$F:$F,'面板-景气指数'!$J78)</f>
        <v>0.626</v>
      </c>
      <c r="CA78" s="288">
        <f t="array" ref="CA78">SUMPRODUCT(('面板-分位数'!$F$3:$F$178='面板-景气指数'!$J78)*('面板-分位数'!$E$3:$E$178)*('面板-分位数'!BU$3:BU$178))/SUMIFS('面板-分位数'!$E:$E,'面板-分位数'!$F:$F,'面板-景气指数'!$J78)</f>
        <v>0.746</v>
      </c>
      <c r="CB78" s="288">
        <f t="array" ref="CB78">SUMPRODUCT(('面板-分位数'!$F$3:$F$178='面板-景气指数'!$J78)*('面板-分位数'!$E$3:$E$178)*('面板-分位数'!BV$3:BV$178))/SUMIFS('面板-分位数'!$E:$E,'面板-分位数'!$F:$F,'面板-景气指数'!$J78)</f>
        <v>0.80500000000000005</v>
      </c>
      <c r="CC78" s="288">
        <f t="array" ref="CC78">SUMPRODUCT(('面板-分位数'!$F$3:$F$178='面板-景气指数'!$J78)*('面板-分位数'!$E$3:$E$178)*('面板-分位数'!BW$3:BW$178))/SUMIFS('面板-分位数'!$E:$E,'面板-分位数'!$F:$F,'面板-景气指数'!$J78)</f>
        <v>0.5</v>
      </c>
      <c r="CD78" s="288">
        <f t="array" ref="CD78">SUMPRODUCT(('面板-分位数'!$F$3:$F$178='面板-景气指数'!$J78)*('面板-分位数'!$E$3:$E$178)*('面板-分位数'!BX$3:BX$178))/SUMIFS('面板-分位数'!$E:$E,'面板-分位数'!$F:$F,'面板-景气指数'!$J78)</f>
        <v>0.5</v>
      </c>
    </row>
    <row r="79" spans="10:82" x14ac:dyDescent="0.15">
      <c r="J79" s="293" t="s">
        <v>810</v>
      </c>
      <c r="K79" s="293"/>
      <c r="L79" s="287">
        <f t="shared" si="1"/>
        <v>5.9999999999999947</v>
      </c>
      <c r="M79" s="288">
        <f t="array" ref="M79">SUMPRODUCT(('面板-分位数'!$F$3:$F$178='面板-景气指数'!$J79)*('面板-分位数'!$E$3:$E$178)*('面板-分位数'!G$3:G$178))/SUMIFS('面板-分位数'!$E:$E,'面板-分位数'!$F:$F,'面板-景气指数'!$J79)</f>
        <v>0.71599999999999997</v>
      </c>
      <c r="N79" s="288">
        <f t="array" ref="N79">SUMPRODUCT(('面板-分位数'!$F$3:$F$178='面板-景气指数'!$J79)*('面板-分位数'!$E$3:$E$178)*('面板-分位数'!H$3:H$178))/SUMIFS('面板-分位数'!$E:$E,'面板-分位数'!$F:$F,'面板-景气指数'!$J79)</f>
        <v>0.73099999999999998</v>
      </c>
      <c r="O79" s="288">
        <f t="array" ref="O79">SUMPRODUCT(('面板-分位数'!$F$3:$F$178='面板-景气指数'!$J79)*('面板-分位数'!$E$3:$E$178)*('面板-分位数'!I$3:I$178))/SUMIFS('面板-分位数'!$E:$E,'面板-分位数'!$F:$F,'面板-景气指数'!$J79)</f>
        <v>0.65600000000000003</v>
      </c>
      <c r="P79" s="288">
        <f t="array" ref="P79">SUMPRODUCT(('面板-分位数'!$F$3:$F$178='面板-景气指数'!$J79)*('面板-分位数'!$E$3:$E$178)*('面板-分位数'!J$3:J$178))/SUMIFS('面板-分位数'!$E:$E,'面板-分位数'!$F:$F,'面板-景气指数'!$J79)</f>
        <v>0.50700000000000001</v>
      </c>
      <c r="Q79" s="288">
        <f t="array" ref="Q79">SUMPRODUCT(('面板-分位数'!$F$3:$F$178='面板-景气指数'!$J79)*('面板-分位数'!$E$3:$E$178)*('面板-分位数'!K$3:K$178))/SUMIFS('面板-分位数'!$E:$E,'面板-分位数'!$F:$F,'面板-景气指数'!$J79)</f>
        <v>0.61099999999999999</v>
      </c>
      <c r="R79" s="288">
        <f t="array" ref="R79">SUMPRODUCT(('面板-分位数'!$F$3:$F$178='面板-景气指数'!$J79)*('面板-分位数'!$E$3:$E$178)*('面板-分位数'!L$3:L$178))/SUMIFS('面板-分位数'!$E:$E,'面板-分位数'!$F:$F,'面板-景气指数'!$J79)</f>
        <v>0.86499999999999999</v>
      </c>
      <c r="S79" s="288">
        <f t="array" ref="S79">SUMPRODUCT(('面板-分位数'!$F$3:$F$178='面板-景气指数'!$J79)*('面板-分位数'!$E$3:$E$178)*('面板-分位数'!M$3:M$178))/SUMIFS('面板-分位数'!$E:$E,'面板-分位数'!$F:$F,'面板-景气指数'!$J79)</f>
        <v>0.95499999999999996</v>
      </c>
      <c r="T79" s="288">
        <f t="array" ref="T79">SUMPRODUCT(('面板-分位数'!$F$3:$F$178='面板-景气指数'!$J79)*('面板-分位数'!$E$3:$E$178)*('面板-分位数'!N$3:N$178))/SUMIFS('面板-分位数'!$E:$E,'面板-分位数'!$F:$F,'面板-景气指数'!$J79)</f>
        <v>1</v>
      </c>
      <c r="U79" s="288">
        <f t="array" ref="U79">SUMPRODUCT(('面板-分位数'!$F$3:$F$178='面板-景气指数'!$J79)*('面板-分位数'!$E$3:$E$178)*('面板-分位数'!O$3:O$178))/SUMIFS('面板-分位数'!$E:$E,'面板-分位数'!$F:$F,'面板-景气指数'!$J79)</f>
        <v>0.92500000000000004</v>
      </c>
      <c r="V79" s="288">
        <f t="array" ref="V79">SUMPRODUCT(('面板-分位数'!$F$3:$F$178='面板-景气指数'!$J79)*('面板-分位数'!$E$3:$E$178)*('面板-分位数'!P$3:P$178))/SUMIFS('面板-分位数'!$E:$E,'面板-分位数'!$F:$F,'面板-景气指数'!$J79)</f>
        <v>0.83499999999999996</v>
      </c>
      <c r="W79" s="288">
        <f t="array" ref="W79">SUMPRODUCT(('面板-分位数'!$F$3:$F$178='面板-景气指数'!$J79)*('面板-分位数'!$E$3:$E$178)*('面板-分位数'!Q$3:Q$178))/SUMIFS('面板-分位数'!$E:$E,'面板-分位数'!$F:$F,'面板-景气指数'!$J79)</f>
        <v>0.80500000000000005</v>
      </c>
      <c r="X79" s="288">
        <f t="array" ref="X79">SUMPRODUCT(('面板-分位数'!$F$3:$F$178='面板-景气指数'!$J79)*('面板-分位数'!$E$3:$E$178)*('面板-分位数'!R$3:R$178))/SUMIFS('面板-分位数'!$E:$E,'面板-分位数'!$F:$F,'面板-景气指数'!$J79)</f>
        <v>0.79100000000000004</v>
      </c>
      <c r="Y79" s="288">
        <f t="array" ref="Y79">SUMPRODUCT(('面板-分位数'!$F$3:$F$178='面板-景气指数'!$J79)*('面板-分位数'!$E$3:$E$178)*('面板-分位数'!S$3:S$178))/SUMIFS('面板-分位数'!$E:$E,'面板-分位数'!$F:$F,'面板-景气指数'!$J79)</f>
        <v>0.82</v>
      </c>
      <c r="Z79" s="288">
        <f t="array" ref="Z79">SUMPRODUCT(('面板-分位数'!$F$3:$F$178='面板-景气指数'!$J79)*('面板-分位数'!$E$3:$E$178)*('面板-分位数'!T$3:T$178))/SUMIFS('面板-分位数'!$E:$E,'面板-分位数'!$F:$F,'面板-景气指数'!$J79)</f>
        <v>0.85</v>
      </c>
      <c r="AA79" s="288">
        <f t="array" ref="AA79">SUMPRODUCT(('面板-分位数'!$F$3:$F$178='面板-景气指数'!$J79)*('面板-分位数'!$E$3:$E$178)*('面板-分位数'!U$3:U$178))/SUMIFS('面板-分位数'!$E:$E,'面板-分位数'!$F:$F,'面板-景气指数'!$J79)</f>
        <v>0.89500000000000002</v>
      </c>
      <c r="AB79" s="288">
        <f t="array" ref="AB79">SUMPRODUCT(('面板-分位数'!$F$3:$F$178='面板-景气指数'!$J79)*('面板-分位数'!$E$3:$E$178)*('面板-分位数'!V$3:V$178))/SUMIFS('面板-分位数'!$E:$E,'面板-分位数'!$F:$F,'面板-景气指数'!$J79)</f>
        <v>0.91</v>
      </c>
      <c r="AC79" s="288">
        <f t="array" ref="AC79">SUMPRODUCT(('面板-分位数'!$F$3:$F$178='面板-景气指数'!$J79)*('面板-分位数'!$E$3:$E$178)*('面板-分位数'!W$3:W$178))/SUMIFS('面板-分位数'!$E:$E,'面板-分位数'!$F:$F,'面板-景气指数'!$J79)</f>
        <v>0.97</v>
      </c>
      <c r="AD79" s="288">
        <f t="array" ref="AD79">SUMPRODUCT(('面板-分位数'!$F$3:$F$178='面板-景气指数'!$J79)*('面板-分位数'!$E$3:$E$178)*('面板-分位数'!X$3:X$178))/SUMIFS('面板-分位数'!$E:$E,'面板-分位数'!$F:$F,'面板-景气指数'!$J79)</f>
        <v>0.98499999999999999</v>
      </c>
      <c r="AE79" s="288">
        <f t="array" ref="AE79">SUMPRODUCT(('面板-分位数'!$F$3:$F$178='面板-景气指数'!$J79)*('面板-分位数'!$E$3:$E$178)*('面板-分位数'!Y$3:Y$178))/SUMIFS('面板-分位数'!$E:$E,'面板-分位数'!$F:$F,'面板-景气指数'!$J79)</f>
        <v>0.94</v>
      </c>
      <c r="AF79" s="288">
        <f t="array" ref="AF79">SUMPRODUCT(('面板-分位数'!$F$3:$F$178='面板-景气指数'!$J79)*('面板-分位数'!$E$3:$E$178)*('面板-分位数'!Z$3:Z$178))/SUMIFS('面板-分位数'!$E:$E,'面板-分位数'!$F:$F,'面板-景气指数'!$J79)</f>
        <v>0.88</v>
      </c>
      <c r="AG79" s="288">
        <f t="array" ref="AG79">SUMPRODUCT(('面板-分位数'!$F$3:$F$178='面板-景气指数'!$J79)*('面板-分位数'!$E$3:$E$178)*('面板-分位数'!AA$3:AA$178))/SUMIFS('面板-分位数'!$E:$E,'面板-分位数'!$F:$F,'面板-景气指数'!$J79)</f>
        <v>0.76100000000000001</v>
      </c>
      <c r="AH79" s="288">
        <f t="array" ref="AH79">SUMPRODUCT(('面板-分位数'!$F$3:$F$178='面板-景气指数'!$J79)*('面板-分位数'!$E$3:$E$178)*('面板-分位数'!AB$3:AB$178))/SUMIFS('面板-分位数'!$E:$E,'面板-分位数'!$F:$F,'面板-景气指数'!$J79)</f>
        <v>0.68600000000000005</v>
      </c>
      <c r="AI79" s="288">
        <f t="array" ref="AI79">SUMPRODUCT(('面板-分位数'!$F$3:$F$178='面板-景气指数'!$J79)*('面板-分位数'!$E$3:$E$178)*('面板-分位数'!AC$3:AC$178))/SUMIFS('面板-分位数'!$E:$E,'面板-分位数'!$F:$F,'面板-景气指数'!$J79)</f>
        <v>0.59699999999999998</v>
      </c>
      <c r="AJ79" s="288">
        <f t="array" ref="AJ79">SUMPRODUCT(('面板-分位数'!$F$3:$F$178='面板-景气指数'!$J79)*('面板-分位数'!$E$3:$E$178)*('面板-分位数'!AD$3:AD$178))/SUMIFS('面板-分位数'!$E:$E,'面板-分位数'!$F:$F,'面板-景气指数'!$J79)</f>
        <v>0.626</v>
      </c>
      <c r="AK79" s="288">
        <f t="array" ref="AK79">SUMPRODUCT(('面板-分位数'!$F$3:$F$178='面板-景气指数'!$J79)*('面板-分位数'!$E$3:$E$178)*('面板-分位数'!AE$3:AE$178))/SUMIFS('面板-分位数'!$E:$E,'面板-分位数'!$F:$F,'面板-景气指数'!$J79)</f>
        <v>0.746</v>
      </c>
      <c r="AL79" s="288">
        <f t="array" ref="AL79">SUMPRODUCT(('面板-分位数'!$F$3:$F$178='面板-景气指数'!$J79)*('面板-分位数'!$E$3:$E$178)*('面板-分位数'!AF$3:AF$178))/SUMIFS('面板-分位数'!$E:$E,'面板-分位数'!$F:$F,'面板-景气指数'!$J79)</f>
        <v>0.77600000000000002</v>
      </c>
      <c r="AM79" s="288">
        <f t="array" ref="AM79">SUMPRODUCT(('面板-分位数'!$F$3:$F$178='面板-景气指数'!$J79)*('面板-分位数'!$E$3:$E$178)*('面板-分位数'!AG$3:AG$178))/SUMIFS('面板-分位数'!$E:$E,'面板-分位数'!$F:$F,'面板-景气指数'!$J79)</f>
        <v>0.70099999999999996</v>
      </c>
      <c r="AN79" s="288">
        <f t="array" ref="AN79">SUMPRODUCT(('面板-分位数'!$F$3:$F$178='面板-景气指数'!$J79)*('面板-分位数'!$E$3:$E$178)*('面板-分位数'!AH$3:AH$178))/SUMIFS('面板-分位数'!$E:$E,'面板-分位数'!$F:$F,'面板-景气指数'!$J79)</f>
        <v>0.32800000000000001</v>
      </c>
      <c r="AO79" s="288">
        <f t="array" ref="AO79">SUMPRODUCT(('面板-分位数'!$F$3:$F$178='面板-景气指数'!$J79)*('面板-分位数'!$E$3:$E$178)*('面板-分位数'!AI$3:AI$178))/SUMIFS('面板-分位数'!$E:$E,'面板-分位数'!$F:$F,'面板-景气指数'!$J79)</f>
        <v>0.104</v>
      </c>
      <c r="AP79" s="288">
        <f t="array" ref="AP79">SUMPRODUCT(('面板-分位数'!$F$3:$F$178='面板-景气指数'!$J79)*('面板-分位数'!$E$3:$E$178)*('面板-分位数'!AJ$3:AJ$178))/SUMIFS('面板-分位数'!$E:$E,'面板-分位数'!$F:$F,'面板-景气指数'!$J79)</f>
        <v>5.8999999999999997E-2</v>
      </c>
      <c r="AQ79" s="288">
        <f t="array" ref="AQ79">SUMPRODUCT(('面板-分位数'!$F$3:$F$178='面板-景气指数'!$J79)*('面板-分位数'!$E$3:$E$178)*('面板-分位数'!AK$3:AK$178))/SUMIFS('面板-分位数'!$E:$E,'面板-分位数'!$F:$F,'面板-景气指数'!$J79)</f>
        <v>4.3999999999999997E-2</v>
      </c>
      <c r="AR79" s="288">
        <f t="array" ref="AR79">SUMPRODUCT(('面板-分位数'!$F$3:$F$178='面板-景气指数'!$J79)*('面板-分位数'!$E$3:$E$178)*('面板-分位数'!AL$3:AL$178))/SUMIFS('面板-分位数'!$E:$E,'面板-分位数'!$F:$F,'面板-景气指数'!$J79)</f>
        <v>0.13400000000000001</v>
      </c>
      <c r="AS79" s="288">
        <f t="array" ref="AS79">SUMPRODUCT(('面板-分位数'!$F$3:$F$178='面板-景气指数'!$J79)*('面板-分位数'!$E$3:$E$178)*('面板-分位数'!AM$3:AM$178))/SUMIFS('面板-分位数'!$E:$E,'面板-分位数'!$F:$F,'面板-景气指数'!$J79)</f>
        <v>0.28299999999999997</v>
      </c>
      <c r="AT79" s="288">
        <f t="array" ref="AT79">SUMPRODUCT(('面板-分位数'!$F$3:$F$178='面板-景气指数'!$J79)*('面板-分位数'!$E$3:$E$178)*('面板-分位数'!AN$3:AN$178))/SUMIFS('面板-分位数'!$E:$E,'面板-分位数'!$F:$F,'面板-景气指数'!$J79)</f>
        <v>0.53700000000000003</v>
      </c>
      <c r="AU79" s="288">
        <f t="array" ref="AU79">SUMPRODUCT(('面板-分位数'!$F$3:$F$178='面板-景气指数'!$J79)*('面板-分位数'!$E$3:$E$178)*('面板-分位数'!AO$3:AO$178))/SUMIFS('面板-分位数'!$E:$E,'面板-分位数'!$F:$F,'面板-景气指数'!$J79)</f>
        <v>0.55200000000000005</v>
      </c>
      <c r="AV79" s="288">
        <f t="array" ref="AV79">SUMPRODUCT(('面板-分位数'!$F$3:$F$178='面板-景气指数'!$J79)*('面板-分位数'!$E$3:$E$178)*('面板-分位数'!AP$3:AP$178))/SUMIFS('面板-分位数'!$E:$E,'面板-分位数'!$F:$F,'面板-景气指数'!$J79)</f>
        <v>0.49199999999999999</v>
      </c>
      <c r="AW79" s="288">
        <f t="array" ref="AW79">SUMPRODUCT(('面板-分位数'!$F$3:$F$178='面板-景气指数'!$J79)*('面板-分位数'!$E$3:$E$178)*('面板-分位数'!AQ$3:AQ$178))/SUMIFS('面板-分位数'!$E:$E,'面板-分位数'!$F:$F,'面板-景气指数'!$J79)</f>
        <v>0.20799999999999999</v>
      </c>
      <c r="AX79" s="288">
        <f t="array" ref="AX79">SUMPRODUCT(('面板-分位数'!$F$3:$F$178='面板-景气指数'!$J79)*('面板-分位数'!$E$3:$E$178)*('面板-分位数'!AR$3:AR$178))/SUMIFS('面板-分位数'!$E:$E,'面板-分位数'!$F:$F,'面板-景气指数'!$J79)</f>
        <v>7.3999999999999996E-2</v>
      </c>
      <c r="AY79" s="288">
        <f t="array" ref="AY79">SUMPRODUCT(('面板-分位数'!$F$3:$F$178='面板-景气指数'!$J79)*('面板-分位数'!$E$3:$E$178)*('面板-分位数'!AS$3:AS$178))/SUMIFS('面板-分位数'!$E:$E,'面板-分位数'!$F:$F,'面板-景气指数'!$J79)</f>
        <v>0.11899999999999999</v>
      </c>
      <c r="AZ79" s="288">
        <f t="array" ref="AZ79">SUMPRODUCT(('面板-分位数'!$F$3:$F$178='面板-景气指数'!$J79)*('面板-分位数'!$E$3:$E$178)*('面板-分位数'!AT$3:AT$178))/SUMIFS('面板-分位数'!$E:$E,'面板-分位数'!$F:$F,'面板-景气指数'!$J79)</f>
        <v>0.253</v>
      </c>
      <c r="BA79" s="288">
        <f t="array" ref="BA79">SUMPRODUCT(('面板-分位数'!$F$3:$F$178='面板-景气指数'!$J79)*('面板-分位数'!$E$3:$E$178)*('面板-分位数'!AU$3:AU$178))/SUMIFS('面板-分位数'!$E:$E,'面板-分位数'!$F:$F,'面板-景气指数'!$J79)</f>
        <v>0.44700000000000001</v>
      </c>
      <c r="BB79" s="288">
        <f t="array" ref="BB79">SUMPRODUCT(('面板-分位数'!$F$3:$F$178='面板-景气指数'!$J79)*('面板-分位数'!$E$3:$E$178)*('面板-分位数'!AV$3:AV$178))/SUMIFS('面板-分位数'!$E:$E,'面板-分位数'!$F:$F,'面板-景气指数'!$J79)</f>
        <v>0.47699999999999998</v>
      </c>
      <c r="BC79" s="288">
        <f t="array" ref="BC79">SUMPRODUCT(('面板-分位数'!$F$3:$F$178='面板-景气指数'!$J79)*('面板-分位数'!$E$3:$E$178)*('面板-分位数'!AW$3:AW$178))/SUMIFS('面板-分位数'!$E:$E,'面板-分位数'!$F:$F,'面板-景气指数'!$J79)</f>
        <v>0.432</v>
      </c>
      <c r="BD79" s="288">
        <f t="array" ref="BD79">SUMPRODUCT(('面板-分位数'!$F$3:$F$178='面板-景气指数'!$J79)*('面板-分位数'!$E$3:$E$178)*('面板-分位数'!AX$3:AX$178))/SUMIFS('面板-分位数'!$E:$E,'面板-分位数'!$F:$F,'面板-景气指数'!$J79)</f>
        <v>0.35799999999999998</v>
      </c>
      <c r="BE79" s="288">
        <f t="array" ref="BE79">SUMPRODUCT(('面板-分位数'!$F$3:$F$178='面板-景气指数'!$J79)*('面板-分位数'!$E$3:$E$178)*('面板-分位数'!AY$3:AY$178))/SUMIFS('面板-分位数'!$E:$E,'面板-分位数'!$F:$F,'面板-景气指数'!$J79)</f>
        <v>0.223</v>
      </c>
      <c r="BF79" s="288">
        <f t="array" ref="BF79">SUMPRODUCT(('面板-分位数'!$F$3:$F$178='面板-景气指数'!$J79)*('面板-分位数'!$E$3:$E$178)*('面板-分位数'!AZ$3:AZ$178))/SUMIFS('面板-分位数'!$E:$E,'面板-分位数'!$F:$F,'面板-景气指数'!$J79)</f>
        <v>0.16400000000000001</v>
      </c>
      <c r="BG79" s="288">
        <f t="array" ref="BG79">SUMPRODUCT(('面板-分位数'!$F$3:$F$178='面板-景气指数'!$J79)*('面板-分位数'!$E$3:$E$178)*('面板-分位数'!BA$3:BA$178))/SUMIFS('面板-分位数'!$E:$E,'面板-分位数'!$F:$F,'面板-景气指数'!$J79)</f>
        <v>0.14899999999999999</v>
      </c>
      <c r="BH79" s="288">
        <f t="array" ref="BH79">SUMPRODUCT(('面板-分位数'!$F$3:$F$178='面板-景气指数'!$J79)*('面板-分位数'!$E$3:$E$178)*('面板-分位数'!BB$3:BB$178))/SUMIFS('面板-分位数'!$E:$E,'面板-分位数'!$F:$F,'面板-景气指数'!$J79)</f>
        <v>0.17899999999999999</v>
      </c>
      <c r="BI79" s="288">
        <f t="array" ref="BI79">SUMPRODUCT(('面板-分位数'!$F$3:$F$178='面板-景气指数'!$J79)*('面板-分位数'!$E$3:$E$178)*('面板-分位数'!BC$3:BC$178))/SUMIFS('面板-分位数'!$E:$E,'面板-分位数'!$F:$F,'面板-景气指数'!$J79)</f>
        <v>0.23799999999999999</v>
      </c>
      <c r="BJ79" s="288">
        <f t="array" ref="BJ79">SUMPRODUCT(('面板-分位数'!$F$3:$F$178='面板-景气指数'!$J79)*('面板-分位数'!$E$3:$E$178)*('面板-分位数'!BD$3:BD$178))/SUMIFS('面板-分位数'!$E:$E,'面板-分位数'!$F:$F,'面板-景气指数'!$J79)</f>
        <v>0.26800000000000002</v>
      </c>
      <c r="BK79" s="288">
        <f t="array" ref="BK79">SUMPRODUCT(('面板-分位数'!$F$3:$F$178='面板-景气指数'!$J79)*('面板-分位数'!$E$3:$E$178)*('面板-分位数'!BE$3:BE$178))/SUMIFS('面板-分位数'!$E:$E,'面板-分位数'!$F:$F,'面板-景气指数'!$J79)</f>
        <v>0.29799999999999999</v>
      </c>
      <c r="BL79" s="288">
        <f t="array" ref="BL79">SUMPRODUCT(('面板-分位数'!$F$3:$F$178='面板-景气指数'!$J79)*('面板-分位数'!$E$3:$E$178)*('面板-分位数'!BF$3:BF$178))/SUMIFS('面板-分位数'!$E:$E,'面板-分位数'!$F:$F,'面板-景气指数'!$J79)</f>
        <v>0.373</v>
      </c>
      <c r="BM79" s="288">
        <f t="array" ref="BM79">SUMPRODUCT(('面板-分位数'!$F$3:$F$178='面板-景气指数'!$J79)*('面板-分位数'!$E$3:$E$178)*('面板-分位数'!BG$3:BG$178))/SUMIFS('面板-分位数'!$E:$E,'面板-分位数'!$F:$F,'面板-景气指数'!$J79)</f>
        <v>0.41699999999999998</v>
      </c>
      <c r="BN79" s="288">
        <f t="array" ref="BN79">SUMPRODUCT(('面板-分位数'!$F$3:$F$178='面板-景气指数'!$J79)*('面板-分位数'!$E$3:$E$178)*('面板-分位数'!BH$3:BH$178))/SUMIFS('面板-分位数'!$E:$E,'面板-分位数'!$F:$F,'面板-景气指数'!$J79)</f>
        <v>0.40200000000000002</v>
      </c>
      <c r="BO79" s="288">
        <f t="array" ref="BO79">SUMPRODUCT(('面板-分位数'!$F$3:$F$178='面板-景气指数'!$J79)*('面板-分位数'!$E$3:$E$178)*('面板-分位数'!BI$3:BI$178))/SUMIFS('面板-分位数'!$E:$E,'面板-分位数'!$F:$F,'面板-景气指数'!$J79)</f>
        <v>0.38800000000000001</v>
      </c>
      <c r="BP79" s="288">
        <f t="array" ref="BP79">SUMPRODUCT(('面板-分位数'!$F$3:$F$178='面板-景气指数'!$J79)*('面板-分位数'!$E$3:$E$178)*('面板-分位数'!BJ$3:BJ$178))/SUMIFS('面板-分位数'!$E:$E,'面板-分位数'!$F:$F,'面板-景气指数'!$J79)</f>
        <v>0.46200000000000002</v>
      </c>
      <c r="BQ79" s="288">
        <f t="array" ref="BQ79">SUMPRODUCT(('面板-分位数'!$F$3:$F$178='面板-景气指数'!$J79)*('面板-分位数'!$E$3:$E$178)*('面板-分位数'!BK$3:BK$178))/SUMIFS('面板-分位数'!$E:$E,'面板-分位数'!$F:$F,'面板-景气指数'!$J79)</f>
        <v>0.56699999999999995</v>
      </c>
      <c r="BR79" s="288">
        <f t="array" ref="BR79">SUMPRODUCT(('面板-分位数'!$F$3:$F$178='面板-景气指数'!$J79)*('面板-分位数'!$E$3:$E$178)*('面板-分位数'!BL$3:BL$178))/SUMIFS('面板-分位数'!$E:$E,'面板-分位数'!$F:$F,'面板-景气指数'!$J79)</f>
        <v>0.67100000000000004</v>
      </c>
      <c r="BS79" s="288">
        <f t="array" ref="BS79">SUMPRODUCT(('面板-分位数'!$F$3:$F$178='面板-景气指数'!$J79)*('面板-分位数'!$E$3:$E$178)*('面板-分位数'!BM$3:BM$178))/SUMIFS('面板-分位数'!$E:$E,'面板-分位数'!$F:$F,'面板-景气指数'!$J79)</f>
        <v>0.64100000000000001</v>
      </c>
      <c r="BT79" s="288">
        <f t="array" ref="BT79">SUMPRODUCT(('面板-分位数'!$F$3:$F$178='面板-景气指数'!$J79)*('面板-分位数'!$E$3:$E$178)*('面板-分位数'!BN$3:BN$178))/SUMIFS('面板-分位数'!$E:$E,'面板-分位数'!$F:$F,'面板-景气指数'!$J79)</f>
        <v>0.58199999999999996</v>
      </c>
      <c r="BU79" s="288">
        <f t="array" ref="BU79">SUMPRODUCT(('面板-分位数'!$F$3:$F$178='面板-景气指数'!$J79)*('面板-分位数'!$E$3:$E$178)*('面板-分位数'!BO$3:BO$178))/SUMIFS('面板-分位数'!$E:$E,'面板-分位数'!$F:$F,'面板-景气指数'!$J79)</f>
        <v>0.52200000000000002</v>
      </c>
      <c r="BV79" s="288">
        <f t="array" ref="BV79">SUMPRODUCT(('面板-分位数'!$F$3:$F$178='面板-景气指数'!$J79)*('面板-分位数'!$E$3:$E$178)*('面板-分位数'!BP$3:BP$178))/SUMIFS('面板-分位数'!$E:$E,'面板-分位数'!$F:$F,'面板-景气指数'!$J79)</f>
        <v>0.34300000000000003</v>
      </c>
      <c r="BW79" s="288">
        <f t="array" ref="BW79">SUMPRODUCT(('面板-分位数'!$F$3:$F$178='面板-景气指数'!$J79)*('面板-分位数'!$E$3:$E$178)*('面板-分位数'!BQ$3:BQ$178))/SUMIFS('面板-分位数'!$E:$E,'面板-分位数'!$F:$F,'面板-景气指数'!$J79)</f>
        <v>0.19400000000000001</v>
      </c>
      <c r="BX79" s="288">
        <f t="array" ref="BX79">SUMPRODUCT(('面板-分位数'!$F$3:$F$178='面板-景气指数'!$J79)*('面板-分位数'!$E$3:$E$178)*('面板-分位数'!BR$3:BR$178))/SUMIFS('面板-分位数'!$E:$E,'面板-分位数'!$F:$F,'面板-景气指数'!$J79)</f>
        <v>8.8999999999999996E-2</v>
      </c>
      <c r="BY79" s="288">
        <f t="array" ref="BY79">SUMPRODUCT(('面板-分位数'!$F$3:$F$178='面板-景气指数'!$J79)*('面板-分位数'!$E$3:$E$178)*('面板-分位数'!BS$3:BS$178))/SUMIFS('面板-分位数'!$E:$E,'面板-分位数'!$F:$F,'面板-景气指数'!$J79)</f>
        <v>2.9000000000000001E-2</v>
      </c>
      <c r="BZ79" s="288">
        <f t="array" ref="BZ79">SUMPRODUCT(('面板-分位数'!$F$3:$F$178='面板-景气指数'!$J79)*('面板-分位数'!$E$3:$E$178)*('面板-分位数'!BT$3:BT$178))/SUMIFS('面板-分位数'!$E:$E,'面板-分位数'!$F:$F,'面板-景气指数'!$J79)</f>
        <v>0</v>
      </c>
      <c r="CA79" s="288">
        <f t="array" ref="CA79">SUMPRODUCT(('面板-分位数'!$F$3:$F$178='面板-景气指数'!$J79)*('面板-分位数'!$E$3:$E$178)*('面板-分位数'!BU$3:BU$178))/SUMIFS('面板-分位数'!$E:$E,'面板-分位数'!$F:$F,'面板-景气指数'!$J79)</f>
        <v>1.4E-2</v>
      </c>
      <c r="CB79" s="288">
        <f t="array" ref="CB79">SUMPRODUCT(('面板-分位数'!$F$3:$F$178='面板-景气指数'!$J79)*('面板-分位数'!$E$3:$E$178)*('面板-分位数'!BV$3:BV$178))/SUMIFS('面板-分位数'!$E:$E,'面板-分位数'!$F:$F,'面板-景气指数'!$J79)</f>
        <v>0.313</v>
      </c>
      <c r="CC79" s="288">
        <f t="array" ref="CC79">SUMPRODUCT(('面板-分位数'!$F$3:$F$178='面板-景气指数'!$J79)*('面板-分位数'!$E$3:$E$178)*('面板-分位数'!BW$3:BW$178))/SUMIFS('面板-分位数'!$E:$E,'面板-分位数'!$F:$F,'面板-景气指数'!$J79)</f>
        <v>0.5</v>
      </c>
      <c r="CD79" s="288">
        <f t="array" ref="CD79">SUMPRODUCT(('面板-分位数'!$F$3:$F$178='面板-景气指数'!$J79)*('面板-分位数'!$E$3:$E$178)*('面板-分位数'!BX$3:BX$178))/SUMIFS('面板-分位数'!$E:$E,'面板-分位数'!$F:$F,'面板-景气指数'!$J79)</f>
        <v>0.5</v>
      </c>
    </row>
    <row r="80" spans="10:82" x14ac:dyDescent="0.15">
      <c r="J80" s="293" t="s">
        <v>811</v>
      </c>
      <c r="K80" s="293"/>
      <c r="L80" s="287">
        <f t="shared" si="1"/>
        <v>2.1000000000000005</v>
      </c>
      <c r="M80" s="288">
        <f t="array" ref="M80">SUMPRODUCT(('面板-分位数'!$F$3:$F$178='面板-景气指数'!$J80)*('面板-分位数'!$E$3:$E$178)*('面板-分位数'!G$3:G$178))/SUMIFS('面板-分位数'!$E:$E,'面板-分位数'!$F:$F,'面板-景气指数'!$J80)</f>
        <v>0.14366666666666666</v>
      </c>
      <c r="N80" s="288">
        <f t="array" ref="N80">SUMPRODUCT(('面板-分位数'!$F$3:$F$178='面板-景气指数'!$J80)*('面板-分位数'!$E$3:$E$178)*('面板-分位数'!H$3:H$178))/SUMIFS('面板-分位数'!$E:$E,'面板-分位数'!$F:$F,'面板-景气指数'!$J80)</f>
        <v>0.14366666666666666</v>
      </c>
      <c r="O80" s="288">
        <f t="array" ref="O80">SUMPRODUCT(('面板-分位数'!$F$3:$F$178='面板-景气指数'!$J80)*('面板-分位数'!$E$3:$E$178)*('面板-分位数'!I$3:I$178))/SUMIFS('面板-分位数'!$E:$E,'面板-分位数'!$F:$F,'面板-景气指数'!$J80)</f>
        <v>0.12266666666666666</v>
      </c>
      <c r="P80" s="288">
        <f t="array" ref="P80">SUMPRODUCT(('面板-分位数'!$F$3:$F$178='面板-景气指数'!$J80)*('面板-分位数'!$E$3:$E$178)*('面板-分位数'!J$3:J$178))/SUMIFS('面板-分位数'!$E:$E,'面板-分位数'!$F:$F,'面板-景气指数'!$J80)</f>
        <v>0.1115</v>
      </c>
      <c r="Q80" s="288">
        <f t="array" ref="Q80">SUMPRODUCT(('面板-分位数'!$F$3:$F$178='面板-景气指数'!$J80)*('面板-分位数'!$E$3:$E$178)*('面板-分位数'!K$3:K$178))/SUMIFS('面板-分位数'!$E:$E,'面板-分位数'!$F:$F,'面板-景气指数'!$J80)</f>
        <v>6.7666666666666667E-2</v>
      </c>
      <c r="R80" s="288">
        <f t="array" ref="R80">SUMPRODUCT(('面板-分位数'!$F$3:$F$178='面板-景气指数'!$J80)*('面板-分位数'!$E$3:$E$178)*('面板-分位数'!L$3:L$178))/SUMIFS('面板-分位数'!$E:$E,'面板-分位数'!$F:$F,'面板-景气指数'!$J80)</f>
        <v>6.9833333333333344E-2</v>
      </c>
      <c r="S80" s="288">
        <f t="array" ref="S80">SUMPRODUCT(('面板-分位数'!$F$3:$F$178='面板-景气指数'!$J80)*('面板-分位数'!$E$3:$E$178)*('面板-分位数'!M$3:M$178))/SUMIFS('面板-分位数'!$E:$E,'面板-分位数'!$F:$F,'面板-景气指数'!$J80)</f>
        <v>7.8E-2</v>
      </c>
      <c r="T80" s="288">
        <f t="array" ref="T80">SUMPRODUCT(('面板-分位数'!$F$3:$F$178='面板-景气指数'!$J80)*('面板-分位数'!$E$3:$E$178)*('面板-分位数'!N$3:N$178))/SUMIFS('面板-分位数'!$E:$E,'面板-分位数'!$F:$F,'面板-景气指数'!$J80)</f>
        <v>0.16183333333333336</v>
      </c>
      <c r="U80" s="288">
        <f t="array" ref="U80">SUMPRODUCT(('面板-分位数'!$F$3:$F$178='面板-景气指数'!$J80)*('面板-分位数'!$E$3:$E$178)*('面板-分位数'!O$3:O$178))/SUMIFS('面板-分位数'!$E:$E,'面板-分位数'!$F:$F,'面板-景气指数'!$J80)</f>
        <v>0.15466666666666667</v>
      </c>
      <c r="V80" s="288">
        <f t="array" ref="V80">SUMPRODUCT(('面板-分位数'!$F$3:$F$178='面板-景气指数'!$J80)*('面板-分位数'!$E$3:$E$178)*('面板-分位数'!P$3:P$178))/SUMIFS('面板-分位数'!$E:$E,'面板-分位数'!$F:$F,'面板-景气指数'!$J80)</f>
        <v>0.16183333333333336</v>
      </c>
      <c r="W80" s="288">
        <f t="array" ref="W80">SUMPRODUCT(('面板-分位数'!$F$3:$F$178='面板-景气指数'!$J80)*('面板-分位数'!$E$3:$E$178)*('面板-分位数'!Q$3:Q$178))/SUMIFS('面板-分位数'!$E:$E,'面板-分位数'!$F:$F,'面板-景气指数'!$J80)</f>
        <v>0.17149999999999999</v>
      </c>
      <c r="X80" s="288">
        <f t="array" ref="X80">SUMPRODUCT(('面板-分位数'!$F$3:$F$178='面板-景气指数'!$J80)*('面板-分位数'!$E$3:$E$178)*('面板-分位数'!R$3:R$178))/SUMIFS('面板-分位数'!$E:$E,'面板-分位数'!$F:$F,'面板-景气指数'!$J80)</f>
        <v>0.21483333333333335</v>
      </c>
      <c r="Y80" s="288">
        <f t="array" ref="Y80">SUMPRODUCT(('面板-分位数'!$F$3:$F$178='面板-景气指数'!$J80)*('面板-分位数'!$E$3:$E$178)*('面板-分位数'!S$3:S$178))/SUMIFS('面板-分位数'!$E:$E,'面板-分位数'!$F:$F,'面板-景气指数'!$J80)</f>
        <v>0.28350000000000003</v>
      </c>
      <c r="Z80" s="288">
        <f t="array" ref="Z80">SUMPRODUCT(('面板-分位数'!$F$3:$F$178='面板-景气指数'!$J80)*('面板-分位数'!$E$3:$E$178)*('面板-分位数'!T$3:T$178))/SUMIFS('面板-分位数'!$E:$E,'面板-分位数'!$F:$F,'面板-景气指数'!$J80)</f>
        <v>0.30516666666666664</v>
      </c>
      <c r="AA80" s="288">
        <f t="array" ref="AA80">SUMPRODUCT(('面板-分位数'!$F$3:$F$178='面板-景气指数'!$J80)*('面板-分位数'!$E$3:$E$178)*('面板-分位数'!U$3:U$178))/SUMIFS('面板-分位数'!$E:$E,'面板-分位数'!$F:$F,'面板-景气指数'!$J80)</f>
        <v>0.32216666666666666</v>
      </c>
      <c r="AB80" s="288">
        <f t="array" ref="AB80">SUMPRODUCT(('面板-分位数'!$F$3:$F$178='面板-景气指数'!$J80)*('面板-分位数'!$E$3:$E$178)*('面板-分位数'!V$3:V$178))/SUMIFS('面板-分位数'!$E:$E,'面板-分位数'!$F:$F,'面板-景气指数'!$J80)</f>
        <v>0.31983333333333336</v>
      </c>
      <c r="AC80" s="288">
        <f t="array" ref="AC80">SUMPRODUCT(('面板-分位数'!$F$3:$F$178='面板-景气指数'!$J80)*('面板-分位数'!$E$3:$E$178)*('面板-分位数'!W$3:W$178))/SUMIFS('面板-分位数'!$E:$E,'面板-分位数'!$F:$F,'面板-景气指数'!$J80)</f>
        <v>0.52316666666666667</v>
      </c>
      <c r="AD80" s="288">
        <f t="array" ref="AD80">SUMPRODUCT(('面板-分位数'!$F$3:$F$178='面板-景气指数'!$J80)*('面板-分位数'!$E$3:$E$178)*('面板-分位数'!X$3:X$178))/SUMIFS('面板-分位数'!$E:$E,'面板-分位数'!$F:$F,'面板-景气指数'!$J80)</f>
        <v>0.69450000000000001</v>
      </c>
      <c r="AE80" s="288">
        <f t="array" ref="AE80">SUMPRODUCT(('面板-分位数'!$F$3:$F$178='面板-景气指数'!$J80)*('面板-分位数'!$E$3:$E$178)*('面板-分位数'!Y$3:Y$178))/SUMIFS('面板-分位数'!$E:$E,'面板-分位数'!$F:$F,'面板-景气指数'!$J80)</f>
        <v>0.74383333333333335</v>
      </c>
      <c r="AF80" s="288">
        <f t="array" ref="AF80">SUMPRODUCT(('面板-分位数'!$F$3:$F$178='面板-景气指数'!$J80)*('面板-分位数'!$E$3:$E$178)*('面板-分位数'!Z$3:Z$178))/SUMIFS('面板-分位数'!$E:$E,'面板-分位数'!$F:$F,'面板-景气指数'!$J80)</f>
        <v>0.70966666666666667</v>
      </c>
      <c r="AG80" s="288">
        <f t="array" ref="AG80">SUMPRODUCT(('面板-分位数'!$F$3:$F$178='面板-景气指数'!$J80)*('面板-分位数'!$E$3:$E$178)*('面板-分位数'!AA$3:AA$178))/SUMIFS('面板-分位数'!$E:$E,'面板-分位数'!$F:$F,'面板-景气指数'!$J80)</f>
        <v>0.72416666666666674</v>
      </c>
      <c r="AH80" s="288">
        <f t="array" ref="AH80">SUMPRODUCT(('面板-分位数'!$F$3:$F$178='面板-景气指数'!$J80)*('面板-分位数'!$E$3:$E$178)*('面板-分位数'!AB$3:AB$178))/SUMIFS('面板-分位数'!$E:$E,'面板-分位数'!$F:$F,'面板-景气指数'!$J80)</f>
        <v>0.73383333333333345</v>
      </c>
      <c r="AI80" s="288">
        <f t="array" ref="AI80">SUMPRODUCT(('面板-分位数'!$F$3:$F$178='面板-景气指数'!$J80)*('面板-分位数'!$E$3:$E$178)*('面板-分位数'!AC$3:AC$178))/SUMIFS('面板-分位数'!$E:$E,'面板-分位数'!$F:$F,'面板-景气指数'!$J80)</f>
        <v>0.7556666666666666</v>
      </c>
      <c r="AJ80" s="288">
        <f t="array" ref="AJ80">SUMPRODUCT(('面板-分位数'!$F$3:$F$178='面板-景气指数'!$J80)*('面板-分位数'!$E$3:$E$178)*('面板-分位数'!AD$3:AD$178))/SUMIFS('面板-分位数'!$E:$E,'面板-分位数'!$F:$F,'面板-景气指数'!$J80)</f>
        <v>0.82933333333333337</v>
      </c>
      <c r="AK80" s="288">
        <f t="array" ref="AK80">SUMPRODUCT(('面板-分位数'!$F$3:$F$178='面板-景气指数'!$J80)*('面板-分位数'!$E$3:$E$178)*('面板-分位数'!AE$3:AE$178))/SUMIFS('面板-分位数'!$E:$E,'面板-分位数'!$F:$F,'面板-景气指数'!$J80)</f>
        <v>0.74849999999999994</v>
      </c>
      <c r="AL80" s="288">
        <f t="array" ref="AL80">SUMPRODUCT(('面板-分位数'!$F$3:$F$178='面板-景气指数'!$J80)*('面板-分位数'!$E$3:$E$178)*('面板-分位数'!AF$3:AF$178))/SUMIFS('面板-分位数'!$E:$E,'面板-分位数'!$F:$F,'面板-景气指数'!$J80)</f>
        <v>0.63150000000000006</v>
      </c>
      <c r="AM80" s="288">
        <f t="array" ref="AM80">SUMPRODUCT(('面板-分位数'!$F$3:$F$178='面板-景气指数'!$J80)*('面板-分位数'!$E$3:$E$178)*('面板-分位数'!AG$3:AG$178))/SUMIFS('面板-分位数'!$E:$E,'面板-分位数'!$F:$F,'面板-景气指数'!$J80)</f>
        <v>0.75649999999999995</v>
      </c>
      <c r="AN80" s="288">
        <f t="array" ref="AN80">SUMPRODUCT(('面板-分位数'!$F$3:$F$178='面板-景气指数'!$J80)*('面板-分位数'!$E$3:$E$178)*('面板-分位数'!AH$3:AH$178))/SUMIFS('面板-分位数'!$E:$E,'面板-分位数'!$F:$F,'面板-景气指数'!$J80)</f>
        <v>0.69950000000000001</v>
      </c>
      <c r="AO80" s="288">
        <f t="array" ref="AO80">SUMPRODUCT(('面板-分位数'!$F$3:$F$178='面板-景气指数'!$J80)*('面板-分位数'!$E$3:$E$178)*('面板-分位数'!AI$3:AI$178))/SUMIFS('面板-分位数'!$E:$E,'面板-分位数'!$F:$F,'面板-景气指数'!$J80)</f>
        <v>0.65583333333333338</v>
      </c>
      <c r="AP80" s="288">
        <f t="array" ref="AP80">SUMPRODUCT(('面板-分位数'!$F$3:$F$178='面板-景气指数'!$J80)*('面板-分位数'!$E$3:$E$178)*('面板-分位数'!AJ$3:AJ$178))/SUMIFS('面板-分位数'!$E:$E,'面板-分位数'!$F:$F,'面板-景气指数'!$J80)</f>
        <v>0.36800000000000005</v>
      </c>
      <c r="AQ80" s="288">
        <f t="array" ref="AQ80">SUMPRODUCT(('面板-分位数'!$F$3:$F$178='面板-景气指数'!$J80)*('面板-分位数'!$E$3:$E$178)*('面板-分位数'!AK$3:AK$178))/SUMIFS('面板-分位数'!$E:$E,'面板-分位数'!$F:$F,'面板-景气指数'!$J80)</f>
        <v>0.3</v>
      </c>
      <c r="AR80" s="288">
        <f t="array" ref="AR80">SUMPRODUCT(('面板-分位数'!$F$3:$F$178='面板-景气指数'!$J80)*('面板-分位数'!$E$3:$E$178)*('面板-分位数'!AL$3:AL$178))/SUMIFS('面板-分位数'!$E:$E,'面板-分位数'!$F:$F,'面板-景气指数'!$J80)</f>
        <v>0.60483333333333333</v>
      </c>
      <c r="AS80" s="288">
        <f t="array" ref="AS80">SUMPRODUCT(('面板-分位数'!$F$3:$F$178='面板-景气指数'!$J80)*('面板-分位数'!$E$3:$E$178)*('面板-分位数'!AM$3:AM$178))/SUMIFS('面板-分位数'!$E:$E,'面板-分位数'!$F:$F,'面板-景气指数'!$J80)</f>
        <v>0.60733333333333328</v>
      </c>
      <c r="AT80" s="288">
        <f t="array" ref="AT80">SUMPRODUCT(('面板-分位数'!$F$3:$F$178='面板-景气指数'!$J80)*('面板-分位数'!$E$3:$E$178)*('面板-分位数'!AN$3:AN$178))/SUMIFS('面板-分位数'!$E:$E,'面板-分位数'!$F:$F,'面板-景气指数'!$J80)</f>
        <v>0.60966666666666669</v>
      </c>
      <c r="AU80" s="288">
        <f t="array" ref="AU80">SUMPRODUCT(('面板-分位数'!$F$3:$F$178='面板-景气指数'!$J80)*('面板-分位数'!$E$3:$E$178)*('面板-分位数'!AO$3:AO$178))/SUMIFS('面板-分位数'!$E:$E,'面板-分位数'!$F:$F,'面板-景气指数'!$J80)</f>
        <v>0.58550000000000002</v>
      </c>
      <c r="AV80" s="288">
        <f t="array" ref="AV80">SUMPRODUCT(('面板-分位数'!$F$3:$F$178='面板-景气指数'!$J80)*('面板-分位数'!$E$3:$E$178)*('面板-分位数'!AP$3:AP$178))/SUMIFS('面板-分位数'!$E:$E,'面板-分位数'!$F:$F,'面板-景气指数'!$J80)</f>
        <v>0.60716666666666674</v>
      </c>
      <c r="AW80" s="288">
        <f t="array" ref="AW80">SUMPRODUCT(('面板-分位数'!$F$3:$F$178='面板-景气指数'!$J80)*('面板-分位数'!$E$3:$E$178)*('面板-分位数'!AQ$3:AQ$178))/SUMIFS('面板-分位数'!$E:$E,'面板-分位数'!$F:$F,'面板-景气指数'!$J80)</f>
        <v>0.5585</v>
      </c>
      <c r="AX80" s="288">
        <f t="array" ref="AX80">SUMPRODUCT(('面板-分位数'!$F$3:$F$178='面板-景气指数'!$J80)*('面板-分位数'!$E$3:$E$178)*('面板-分位数'!AR$3:AR$178))/SUMIFS('面板-分位数'!$E:$E,'面板-分位数'!$F:$F,'面板-景气指数'!$J80)</f>
        <v>0.66233333333333333</v>
      </c>
      <c r="AY80" s="288">
        <f t="array" ref="AY80">SUMPRODUCT(('面板-分位数'!$F$3:$F$178='面板-景气指数'!$J80)*('面板-分位数'!$E$3:$E$178)*('面板-分位数'!AS$3:AS$178))/SUMIFS('面板-分位数'!$E:$E,'面板-分位数'!$F:$F,'面板-景气指数'!$J80)</f>
        <v>0.77649999999999997</v>
      </c>
      <c r="AZ80" s="288">
        <f t="array" ref="AZ80">SUMPRODUCT(('面板-分位数'!$F$3:$F$178='面板-景气指数'!$J80)*('面板-分位数'!$E$3:$E$178)*('面板-分位数'!AT$3:AT$178))/SUMIFS('面板-分位数'!$E:$E,'面板-分位数'!$F:$F,'面板-景气指数'!$J80)</f>
        <v>0.80933333333333335</v>
      </c>
      <c r="BA80" s="288">
        <f t="array" ref="BA80">SUMPRODUCT(('面板-分位数'!$F$3:$F$178='面板-景气指数'!$J80)*('面板-分位数'!$E$3:$E$178)*('面板-分位数'!AU$3:AU$178))/SUMIFS('面板-分位数'!$E:$E,'面板-分位数'!$F:$F,'面板-景气指数'!$J80)</f>
        <v>0.76966666666666672</v>
      </c>
      <c r="BB80" s="288">
        <f t="array" ref="BB80">SUMPRODUCT(('面板-分位数'!$F$3:$F$178='面板-景气指数'!$J80)*('面板-分位数'!$E$3:$E$178)*('面板-分位数'!AV$3:AV$178))/SUMIFS('面板-分位数'!$E:$E,'面板-分位数'!$F:$F,'面板-景气指数'!$J80)</f>
        <v>0.69850000000000001</v>
      </c>
      <c r="BC80" s="288">
        <f t="array" ref="BC80">SUMPRODUCT(('面板-分位数'!$F$3:$F$178='面板-景气指数'!$J80)*('面板-分位数'!$E$3:$E$178)*('面板-分位数'!AW$3:AW$178))/SUMIFS('面板-分位数'!$E:$E,'面板-分位数'!$F:$F,'面板-景气指数'!$J80)</f>
        <v>0.52733333333333332</v>
      </c>
      <c r="BD80" s="288">
        <f t="array" ref="BD80">SUMPRODUCT(('面板-分位数'!$F$3:$F$178='面板-景气指数'!$J80)*('面板-分位数'!$E$3:$E$178)*('面板-分位数'!AX$3:AX$178))/SUMIFS('面板-分位数'!$E:$E,'面板-分位数'!$F:$F,'面板-景气指数'!$J80)</f>
        <v>0.34183333333333338</v>
      </c>
      <c r="BE80" s="288">
        <f t="array" ref="BE80">SUMPRODUCT(('面板-分位数'!$F$3:$F$178='面板-景气指数'!$J80)*('面板-分位数'!$E$3:$E$178)*('面板-分位数'!AY$3:AY$178))/SUMIFS('面板-分位数'!$E:$E,'面板-分位数'!$F:$F,'面板-景气指数'!$J80)</f>
        <v>0.33450000000000002</v>
      </c>
      <c r="BF80" s="288">
        <f t="array" ref="BF80">SUMPRODUCT(('面板-分位数'!$F$3:$F$178='面板-景气指数'!$J80)*('面板-分位数'!$E$3:$E$178)*('面板-分位数'!AZ$3:AZ$178))/SUMIFS('面板-分位数'!$E:$E,'面板-分位数'!$F:$F,'面板-景气指数'!$J80)</f>
        <v>0.35383333333333339</v>
      </c>
      <c r="BG80" s="288">
        <f t="array" ref="BG80">SUMPRODUCT(('面板-分位数'!$F$3:$F$178='面板-景气指数'!$J80)*('面板-分位数'!$E$3:$E$178)*('面板-分位数'!BA$3:BA$178))/SUMIFS('面板-分位数'!$E:$E,'面板-分位数'!$F:$F,'面板-景气指数'!$J80)</f>
        <v>0.34416666666666668</v>
      </c>
      <c r="BH80" s="288">
        <f t="array" ref="BH80">SUMPRODUCT(('面板-分位数'!$F$3:$F$178='面板-景气指数'!$J80)*('面板-分位数'!$E$3:$E$178)*('面板-分位数'!BB$3:BB$178))/SUMIFS('面板-分位数'!$E:$E,'面板-分位数'!$F:$F,'面板-景气指数'!$J80)</f>
        <v>0.40316666666666667</v>
      </c>
      <c r="BI80" s="288">
        <f t="array" ref="BI80">SUMPRODUCT(('面板-分位数'!$F$3:$F$178='面板-景气指数'!$J80)*('面板-分位数'!$E$3:$E$178)*('面板-分位数'!BC$3:BC$178))/SUMIFS('面板-分位数'!$E:$E,'面板-分位数'!$F:$F,'面板-景气指数'!$J80)</f>
        <v>0.42316666666666664</v>
      </c>
      <c r="BJ80" s="288">
        <f t="array" ref="BJ80">SUMPRODUCT(('面板-分位数'!$F$3:$F$178='面板-景气指数'!$J80)*('面板-分位数'!$E$3:$E$178)*('面板-分位数'!BD$3:BD$178))/SUMIFS('面板-分位数'!$E:$E,'面板-分位数'!$F:$F,'面板-景气指数'!$J80)</f>
        <v>0.41199999999999998</v>
      </c>
      <c r="BK80" s="288">
        <f t="array" ref="BK80">SUMPRODUCT(('面板-分位数'!$F$3:$F$178='面板-景气指数'!$J80)*('面板-分位数'!$E$3:$E$178)*('面板-分位数'!BE$3:BE$178))/SUMIFS('面板-分位数'!$E:$E,'面板-分位数'!$F:$F,'面板-景气指数'!$J80)</f>
        <v>0.42</v>
      </c>
      <c r="BL80" s="288">
        <f t="array" ref="BL80">SUMPRODUCT(('面板-分位数'!$F$3:$F$178='面板-景气指数'!$J80)*('面板-分位数'!$E$3:$E$178)*('面板-分位数'!BF$3:BF$178))/SUMIFS('面板-分位数'!$E:$E,'面板-分位数'!$F:$F,'面板-景气指数'!$J80)</f>
        <v>0.40599999999999997</v>
      </c>
      <c r="BM80" s="288">
        <f t="array" ref="BM80">SUMPRODUCT(('面板-分位数'!$F$3:$F$178='面板-景气指数'!$J80)*('面板-分位数'!$E$3:$E$178)*('面板-分位数'!BG$3:BG$178))/SUMIFS('面板-分位数'!$E:$E,'面板-分位数'!$F:$F,'面板-景气指数'!$J80)</f>
        <v>0.51566666666666672</v>
      </c>
      <c r="BN80" s="288">
        <f t="array" ref="BN80">SUMPRODUCT(('面板-分位数'!$F$3:$F$178='面板-景气指数'!$J80)*('面板-分位数'!$E$3:$E$178)*('面板-分位数'!BH$3:BH$178))/SUMIFS('面板-分位数'!$E:$E,'面板-分位数'!$F:$F,'面板-景气指数'!$J80)</f>
        <v>0.65666666666666662</v>
      </c>
      <c r="BO80" s="288">
        <f t="array" ref="BO80">SUMPRODUCT(('面板-分位数'!$F$3:$F$178='面板-景气指数'!$J80)*('面板-分位数'!$E$3:$E$178)*('面板-分位数'!BI$3:BI$178))/SUMIFS('面板-分位数'!$E:$E,'面板-分位数'!$F:$F,'面板-景气指数'!$J80)</f>
        <v>0.68733333333333346</v>
      </c>
      <c r="BP80" s="288">
        <f t="array" ref="BP80">SUMPRODUCT(('面板-分位数'!$F$3:$F$178='面板-景气指数'!$J80)*('面板-分位数'!$E$3:$E$178)*('面板-分位数'!BJ$3:BJ$178))/SUMIFS('面板-分位数'!$E:$E,'面板-分位数'!$F:$F,'面板-景气指数'!$J80)</f>
        <v>0.74383333333333335</v>
      </c>
      <c r="BQ80" s="288">
        <f t="array" ref="BQ80">SUMPRODUCT(('面板-分位数'!$F$3:$F$178='面板-景气指数'!$J80)*('面板-分位数'!$E$3:$E$178)*('面板-分位数'!BK$3:BK$178))/SUMIFS('面板-分位数'!$E:$E,'面板-分位数'!$F:$F,'面板-景气指数'!$J80)</f>
        <v>0.78500000000000003</v>
      </c>
      <c r="BR80" s="288">
        <f t="array" ref="BR80">SUMPRODUCT(('面板-分位数'!$F$3:$F$178='面板-景气指数'!$J80)*('面板-分位数'!$E$3:$E$178)*('面板-分位数'!BL$3:BL$178))/SUMIFS('面板-分位数'!$E:$E,'面板-分位数'!$F:$F,'面板-景气指数'!$J80)</f>
        <v>0.82850000000000001</v>
      </c>
      <c r="BS80" s="288">
        <f t="array" ref="BS80">SUMPRODUCT(('面板-分位数'!$F$3:$F$178='面板-景气指数'!$J80)*('面板-分位数'!$E$3:$E$178)*('面板-分位数'!BM$3:BM$178))/SUMIFS('面板-分位数'!$E:$E,'面板-分位数'!$F:$F,'面板-景气指数'!$J80)</f>
        <v>0.81883333333333341</v>
      </c>
      <c r="BT80" s="288">
        <f t="array" ref="BT80">SUMPRODUCT(('面板-分位数'!$F$3:$F$178='面板-景气指数'!$J80)*('面板-分位数'!$E$3:$E$178)*('面板-分位数'!BN$3:BN$178))/SUMIFS('面板-分位数'!$E:$E,'面板-分位数'!$F:$F,'面板-景气指数'!$J80)</f>
        <v>0.76500000000000001</v>
      </c>
      <c r="BU80" s="288">
        <f t="array" ref="BU80">SUMPRODUCT(('面板-分位数'!$F$3:$F$178='面板-景气指数'!$J80)*('面板-分位数'!$E$3:$E$178)*('面板-分位数'!BO$3:BO$178))/SUMIFS('面板-分位数'!$E:$E,'面板-分位数'!$F:$F,'面板-景气指数'!$J80)</f>
        <v>0.63016666666666665</v>
      </c>
      <c r="BV80" s="288">
        <f t="array" ref="BV80">SUMPRODUCT(('面板-分位数'!$F$3:$F$178='面板-景气指数'!$J80)*('面板-分位数'!$E$3:$E$178)*('面板-分位数'!BP$3:BP$178))/SUMIFS('面板-分位数'!$E:$E,'面板-分位数'!$F:$F,'面板-景气指数'!$J80)</f>
        <v>0.5708333333333333</v>
      </c>
      <c r="BW80" s="288">
        <f t="array" ref="BW80">SUMPRODUCT(('面板-分位数'!$F$3:$F$178='面板-景气指数'!$J80)*('面板-分位数'!$E$3:$E$178)*('面板-分位数'!BQ$3:BQ$178))/SUMIFS('面板-分位数'!$E:$E,'面板-分位数'!$F:$F,'面板-景气指数'!$J80)</f>
        <v>0.61116666666666664</v>
      </c>
      <c r="BX80" s="288">
        <f t="array" ref="BX80">SUMPRODUCT(('面板-分位数'!$F$3:$F$178='面板-景气指数'!$J80)*('面板-分位数'!$E$3:$E$178)*('面板-分位数'!BR$3:BR$178))/SUMIFS('面板-分位数'!$E:$E,'面板-分位数'!$F:$F,'面板-景气指数'!$J80)</f>
        <v>0.57150000000000001</v>
      </c>
      <c r="BY80" s="288">
        <f t="array" ref="BY80">SUMPRODUCT(('面板-分位数'!$F$3:$F$178='面板-景气指数'!$J80)*('面板-分位数'!$E$3:$E$178)*('面板-分位数'!BS$3:BS$178))/SUMIFS('面板-分位数'!$E:$E,'面板-分位数'!$F:$F,'面板-景气指数'!$J80)</f>
        <v>0.52833333333333332</v>
      </c>
      <c r="BZ80" s="288">
        <f t="array" ref="BZ80">SUMPRODUCT(('面板-分位数'!$F$3:$F$178='面板-景气指数'!$J80)*('面板-分位数'!$E$3:$E$178)*('面板-分位数'!BT$3:BT$178))/SUMIFS('面板-分位数'!$E:$E,'面板-分位数'!$F:$F,'面板-景气指数'!$J80)</f>
        <v>0.34050000000000002</v>
      </c>
      <c r="CA80" s="288">
        <f t="array" ref="CA80">SUMPRODUCT(('面板-分位数'!$F$3:$F$178='面板-景气指数'!$J80)*('面板-分位数'!$E$3:$E$178)*('面板-分位数'!BU$3:BU$178))/SUMIFS('面板-分位数'!$E:$E,'面板-分位数'!$F:$F,'面板-景气指数'!$J80)</f>
        <v>0.31566666666666671</v>
      </c>
      <c r="CB80" s="288">
        <f t="array" ref="CB80">SUMPRODUCT(('面板-分位数'!$F$3:$F$178='面板-景气指数'!$J80)*('面板-分位数'!$E$3:$E$178)*('面板-分位数'!BV$3:BV$178))/SUMIFS('面板-分位数'!$E:$E,'面板-分位数'!$F:$F,'面板-景气指数'!$J80)</f>
        <v>0.41766666666666669</v>
      </c>
      <c r="CC80" s="288">
        <f t="array" ref="CC80">SUMPRODUCT(('面板-分位数'!$F$3:$F$178='面板-景气指数'!$J80)*('面板-分位数'!$E$3:$E$178)*('面板-分位数'!BW$3:BW$178))/SUMIFS('面板-分位数'!$E:$E,'面板-分位数'!$F:$F,'面板-景气指数'!$J80)</f>
        <v>0.42250000000000004</v>
      </c>
      <c r="CD80" s="288">
        <f t="array" ref="CD80">SUMPRODUCT(('面板-分位数'!$F$3:$F$178='面板-景气指数'!$J80)*('面板-分位数'!$E$3:$E$178)*('面板-分位数'!BX$3:BX$178))/SUMIFS('面板-分位数'!$E:$E,'面板-分位数'!$F:$F,'面板-景气指数'!$J80)</f>
        <v>0.38633333333333336</v>
      </c>
    </row>
    <row r="81" spans="10:82" x14ac:dyDescent="0.15">
      <c r="J81" s="289" t="s">
        <v>812</v>
      </c>
      <c r="K81" s="289"/>
      <c r="L81" s="287">
        <f t="shared" si="1"/>
        <v>0.25000000000000577</v>
      </c>
      <c r="M81" s="288">
        <f t="array" ref="M81">SUMPRODUCT(('面板-分位数'!$F$3:$F$178='面板-景气指数'!$J81)*('面板-分位数'!$E$3:$E$178)*('面板-分位数'!G$3:G$178))/SUMIFS('面板-分位数'!$E:$E,'面板-分位数'!$F:$F,'面板-景气指数'!$J81)</f>
        <v>0.61950000000000005</v>
      </c>
      <c r="N81" s="288">
        <f t="array" ref="N81">SUMPRODUCT(('面板-分位数'!$F$3:$F$178='面板-景气指数'!$J81)*('面板-分位数'!$E$3:$E$178)*('面板-分位数'!H$3:H$178))/SUMIFS('面板-分位数'!$E:$E,'面板-分位数'!$F:$F,'面板-景气指数'!$J81)</f>
        <v>0.62649999999999995</v>
      </c>
      <c r="O81" s="288">
        <f t="array" ref="O81">SUMPRODUCT(('面板-分位数'!$F$3:$F$178='面板-景气指数'!$J81)*('面板-分位数'!$E$3:$E$178)*('面板-分位数'!I$3:I$178))/SUMIFS('面板-分位数'!$E:$E,'面板-分位数'!$F:$F,'面板-景气指数'!$J81)</f>
        <v>0.61699999999999999</v>
      </c>
      <c r="P81" s="288">
        <f t="array" ref="P81">SUMPRODUCT(('面板-分位数'!$F$3:$F$178='面板-景气指数'!$J81)*('面板-分位数'!$E$3:$E$178)*('面板-分位数'!J$3:J$178))/SUMIFS('面板-分位数'!$E:$E,'面板-分位数'!$F:$F,'面板-景气指数'!$J81)</f>
        <v>0.58774999999999999</v>
      </c>
      <c r="Q81" s="288">
        <f t="array" ref="Q81">SUMPRODUCT(('面板-分位数'!$F$3:$F$178='面板-景气指数'!$J81)*('面板-分位数'!$E$3:$E$178)*('面板-分位数'!K$3:K$178))/SUMIFS('面板-分位数'!$E:$E,'面板-分位数'!$F:$F,'面板-景气指数'!$J81)</f>
        <v>0.55900000000000005</v>
      </c>
      <c r="R81" s="288">
        <f t="array" ref="R81">SUMPRODUCT(('面板-分位数'!$F$3:$F$178='面板-景气指数'!$J81)*('面板-分位数'!$E$3:$E$178)*('面板-分位数'!L$3:L$178))/SUMIFS('面板-分位数'!$E:$E,'面板-分位数'!$F:$F,'面板-景气指数'!$J81)</f>
        <v>0.54199999999999993</v>
      </c>
      <c r="S81" s="288">
        <f t="array" ref="S81">SUMPRODUCT(('面板-分位数'!$F$3:$F$178='面板-景气指数'!$J81)*('面板-分位数'!$E$3:$E$178)*('面板-分位数'!M$3:M$178))/SUMIFS('面板-分位数'!$E:$E,'面板-分位数'!$F:$F,'面板-景气指数'!$J81)</f>
        <v>0.63975000000000004</v>
      </c>
      <c r="T81" s="288">
        <f t="array" ref="T81">SUMPRODUCT(('面板-分位数'!$F$3:$F$178='面板-景气指数'!$J81)*('面板-分位数'!$E$3:$E$178)*('面板-分位数'!N$3:N$178))/SUMIFS('面板-分位数'!$E:$E,'面板-分位数'!$F:$F,'面板-景气指数'!$J81)</f>
        <v>0.71950000000000003</v>
      </c>
      <c r="U81" s="288">
        <f t="array" ref="U81">SUMPRODUCT(('面板-分位数'!$F$3:$F$178='面板-景气指数'!$J81)*('面板-分位数'!$E$3:$E$178)*('面板-分位数'!O$3:O$178))/SUMIFS('面板-分位数'!$E:$E,'面板-分位数'!$F:$F,'面板-景气指数'!$J81)</f>
        <v>0.83000000000000007</v>
      </c>
      <c r="V81" s="288">
        <f t="array" ref="V81">SUMPRODUCT(('面板-分位数'!$F$3:$F$178='面板-景气指数'!$J81)*('面板-分位数'!$E$3:$E$178)*('面板-分位数'!P$3:P$178))/SUMIFS('面板-分位数'!$E:$E,'面板-分位数'!$F:$F,'面板-景气指数'!$J81)</f>
        <v>0.82624999999999993</v>
      </c>
      <c r="W81" s="288">
        <f t="array" ref="W81">SUMPRODUCT(('面板-分位数'!$F$3:$F$178='面板-景气指数'!$J81)*('面板-分位数'!$E$3:$E$178)*('面板-分位数'!Q$3:Q$178))/SUMIFS('面板-分位数'!$E:$E,'面板-分位数'!$F:$F,'面板-景气指数'!$J81)</f>
        <v>0.76449999999999996</v>
      </c>
      <c r="X81" s="288">
        <f t="array" ref="X81">SUMPRODUCT(('面板-分位数'!$F$3:$F$178='面板-景气指数'!$J81)*('面板-分位数'!$E$3:$E$178)*('面板-分位数'!R$3:R$178))/SUMIFS('面板-分位数'!$E:$E,'面板-分位数'!$F:$F,'面板-景气指数'!$J81)</f>
        <v>0.74675000000000002</v>
      </c>
      <c r="Y81" s="288">
        <f t="array" ref="Y81">SUMPRODUCT(('面板-分位数'!$F$3:$F$178='面板-景气指数'!$J81)*('面板-分位数'!$E$3:$E$178)*('面板-分位数'!S$3:S$178))/SUMIFS('面板-分位数'!$E:$E,'面板-分位数'!$F:$F,'面板-景气指数'!$J81)</f>
        <v>0.70674999999999999</v>
      </c>
      <c r="Z81" s="288">
        <f t="array" ref="Z81">SUMPRODUCT(('面板-分位数'!$F$3:$F$178='面板-景气指数'!$J81)*('面板-分位数'!$E$3:$E$178)*('面板-分位数'!T$3:T$178))/SUMIFS('面板-分位数'!$E:$E,'面板-分位数'!$F:$F,'面板-景气指数'!$J81)</f>
        <v>0.65974999999999995</v>
      </c>
      <c r="AA81" s="288">
        <f t="array" ref="AA81">SUMPRODUCT(('面板-分位数'!$F$3:$F$178='面板-景气指数'!$J81)*('面板-分位数'!$E$3:$E$178)*('面板-分位数'!U$3:U$178))/SUMIFS('面板-分位数'!$E:$E,'面板-分位数'!$F:$F,'面板-景气指数'!$J81)</f>
        <v>0.70799999999999996</v>
      </c>
      <c r="AB81" s="288">
        <f t="array" ref="AB81">SUMPRODUCT(('面板-分位数'!$F$3:$F$178='面板-景气指数'!$J81)*('面板-分位数'!$E$3:$E$178)*('面板-分位数'!V$3:V$178))/SUMIFS('面板-分位数'!$E:$E,'面板-分位数'!$F:$F,'面板-景气指数'!$J81)</f>
        <v>0.74074999999999991</v>
      </c>
      <c r="AC81" s="288">
        <f t="array" ref="AC81">SUMPRODUCT(('面板-分位数'!$F$3:$F$178='面板-景气指数'!$J81)*('面板-分位数'!$E$3:$E$178)*('面板-分位数'!W$3:W$178))/SUMIFS('面板-分位数'!$E:$E,'面板-分位数'!$F:$F,'面板-景气指数'!$J81)</f>
        <v>0.77300000000000002</v>
      </c>
      <c r="AD81" s="288">
        <f t="array" ref="AD81">SUMPRODUCT(('面板-分位数'!$F$3:$F$178='面板-景气指数'!$J81)*('面板-分位数'!$E$3:$E$178)*('面板-分位数'!X$3:X$178))/SUMIFS('面板-分位数'!$E:$E,'面板-分位数'!$F:$F,'面板-景气指数'!$J81)</f>
        <v>0.84275</v>
      </c>
      <c r="AE81" s="288">
        <f t="array" ref="AE81">SUMPRODUCT(('面板-分位数'!$F$3:$F$178='面板-景气指数'!$J81)*('面板-分位数'!$E$3:$E$178)*('面板-分位数'!Y$3:Y$178))/SUMIFS('面板-分位数'!$E:$E,'面板-分位数'!$F:$F,'面板-景气指数'!$J81)</f>
        <v>0.82799999999999996</v>
      </c>
      <c r="AF81" s="288">
        <f t="array" ref="AF81">SUMPRODUCT(('面板-分位数'!$F$3:$F$178='面板-景气指数'!$J81)*('面板-分位数'!$E$3:$E$178)*('面板-分位数'!Z$3:Z$178))/SUMIFS('面板-分位数'!$E:$E,'面板-分位数'!$F:$F,'面板-景气指数'!$J81)</f>
        <v>0.91124999999999989</v>
      </c>
      <c r="AG81" s="288">
        <f t="array" ref="AG81">SUMPRODUCT(('面板-分位数'!$F$3:$F$178='面板-景气指数'!$J81)*('面板-分位数'!$E$3:$E$178)*('面板-分位数'!AA$3:AA$178))/SUMIFS('面板-分位数'!$E:$E,'面板-分位数'!$F:$F,'面板-景气指数'!$J81)</f>
        <v>0.87050000000000005</v>
      </c>
      <c r="AH81" s="288">
        <f t="array" ref="AH81">SUMPRODUCT(('面板-分位数'!$F$3:$F$178='面板-景气指数'!$J81)*('面板-分位数'!$E$3:$E$178)*('面板-分位数'!AB$3:AB$178))/SUMIFS('面板-分位数'!$E:$E,'面板-分位数'!$F:$F,'面板-景气指数'!$J81)</f>
        <v>0.79400000000000004</v>
      </c>
      <c r="AI81" s="288">
        <f t="array" ref="AI81">SUMPRODUCT(('面板-分位数'!$F$3:$F$178='面板-景气指数'!$J81)*('面板-分位数'!$E$3:$E$178)*('面板-分位数'!AC$3:AC$178))/SUMIFS('面板-分位数'!$E:$E,'面板-分位数'!$F:$F,'面板-景气指数'!$J81)</f>
        <v>0.71799999999999997</v>
      </c>
      <c r="AJ81" s="288">
        <f t="array" ref="AJ81">SUMPRODUCT(('面板-分位数'!$F$3:$F$178='面板-景气指数'!$J81)*('面板-分位数'!$E$3:$E$178)*('面板-分位数'!AD$3:AD$178))/SUMIFS('面板-分位数'!$E:$E,'面板-分位数'!$F:$F,'面板-景气指数'!$J81)</f>
        <v>0.60000000000000009</v>
      </c>
      <c r="AK81" s="288">
        <f t="array" ref="AK81">SUMPRODUCT(('面板-分位数'!$F$3:$F$178='面板-景气指数'!$J81)*('面板-分位数'!$E$3:$E$178)*('面板-分位数'!AE$3:AE$178))/SUMIFS('面板-分位数'!$E:$E,'面板-分位数'!$F:$F,'面板-景气指数'!$J81)</f>
        <v>0.53849999999999998</v>
      </c>
      <c r="AL81" s="288">
        <f t="array" ref="AL81">SUMPRODUCT(('面板-分位数'!$F$3:$F$178='面板-景气指数'!$J81)*('面板-分位数'!$E$3:$E$178)*('面板-分位数'!AF$3:AF$178))/SUMIFS('面板-分位数'!$E:$E,'面板-分位数'!$F:$F,'面板-景气指数'!$J81)</f>
        <v>0.55300000000000005</v>
      </c>
      <c r="AM81" s="288">
        <f t="array" ref="AM81">SUMPRODUCT(('面板-分位数'!$F$3:$F$178='面板-景气指数'!$J81)*('面板-分位数'!$E$3:$E$178)*('面板-分位数'!AG$3:AG$178))/SUMIFS('面板-分位数'!$E:$E,'面板-分位数'!$F:$F,'面板-景气指数'!$J81)</f>
        <v>0.61850000000000005</v>
      </c>
      <c r="AN81" s="288">
        <f t="array" ref="AN81">SUMPRODUCT(('面板-分位数'!$F$3:$F$178='面板-景气指数'!$J81)*('面板-分位数'!$E$3:$E$178)*('面板-分位数'!AH$3:AH$178))/SUMIFS('面板-分位数'!$E:$E,'面板-分位数'!$F:$F,'面板-景气指数'!$J81)</f>
        <v>0.55674999999999997</v>
      </c>
      <c r="AO81" s="288">
        <f t="array" ref="AO81">SUMPRODUCT(('面板-分位数'!$F$3:$F$178='面板-景气指数'!$J81)*('面板-分位数'!$E$3:$E$178)*('面板-分位数'!AI$3:AI$178))/SUMIFS('面板-分位数'!$E:$E,'面板-分位数'!$F:$F,'面板-景气指数'!$J81)</f>
        <v>0.41924999999999996</v>
      </c>
      <c r="AP81" s="288">
        <f t="array" ref="AP81">SUMPRODUCT(('面板-分位数'!$F$3:$F$178='面板-景气指数'!$J81)*('面板-分位数'!$E$3:$E$178)*('面板-分位数'!AJ$3:AJ$178))/SUMIFS('面板-分位数'!$E:$E,'面板-分位数'!$F:$F,'面板-景气指数'!$J81)</f>
        <v>0.28050000000000003</v>
      </c>
      <c r="AQ81" s="288">
        <f t="array" ref="AQ81">SUMPRODUCT(('面板-分位数'!$F$3:$F$178='面板-景气指数'!$J81)*('面板-分位数'!$E$3:$E$178)*('面板-分位数'!AK$3:AK$178))/SUMIFS('面板-分位数'!$E:$E,'面板-分位数'!$F:$F,'面板-景气指数'!$J81)</f>
        <v>0.27699999999999997</v>
      </c>
      <c r="AR81" s="288">
        <f t="array" ref="AR81">SUMPRODUCT(('面板-分位数'!$F$3:$F$178='面板-景气指数'!$J81)*('面板-分位数'!$E$3:$E$178)*('面板-分位数'!AL$3:AL$178))/SUMIFS('面板-分位数'!$E:$E,'面板-分位数'!$F:$F,'面板-景气指数'!$J81)</f>
        <v>0.21200000000000002</v>
      </c>
      <c r="AS81" s="288">
        <f t="array" ref="AS81">SUMPRODUCT(('面板-分位数'!$F$3:$F$178='面板-景气指数'!$J81)*('面板-分位数'!$E$3:$E$178)*('面板-分位数'!AM$3:AM$178))/SUMIFS('面板-分位数'!$E:$E,'面板-分位数'!$F:$F,'面板-景气指数'!$J81)</f>
        <v>5.5500000000000001E-2</v>
      </c>
      <c r="AT81" s="288">
        <f t="array" ref="AT81">SUMPRODUCT(('面板-分位数'!$F$3:$F$178='面板-景气指数'!$J81)*('面板-分位数'!$E$3:$E$178)*('面板-分位数'!AN$3:AN$178))/SUMIFS('面板-分位数'!$E:$E,'面板-分位数'!$F:$F,'面板-景气指数'!$J81)</f>
        <v>9.4999999999999987E-2</v>
      </c>
      <c r="AU81" s="288">
        <f t="array" ref="AU81">SUMPRODUCT(('面板-分位数'!$F$3:$F$178='面板-景气指数'!$J81)*('面板-分位数'!$E$3:$E$178)*('面板-分位数'!AO$3:AO$178))/SUMIFS('面板-分位数'!$E:$E,'面板-分位数'!$F:$F,'面板-景气指数'!$J81)</f>
        <v>0.1275</v>
      </c>
      <c r="AV81" s="288">
        <f t="array" ref="AV81">SUMPRODUCT(('面板-分位数'!$F$3:$F$178='面板-景气指数'!$J81)*('面板-分位数'!$E$3:$E$178)*('面板-分位数'!AP$3:AP$178))/SUMIFS('面板-分位数'!$E:$E,'面板-分位数'!$F:$F,'面板-景气指数'!$J81)</f>
        <v>0.311</v>
      </c>
      <c r="AW81" s="288">
        <f t="array" ref="AW81">SUMPRODUCT(('面板-分位数'!$F$3:$F$178='面板-景气指数'!$J81)*('面板-分位数'!$E$3:$E$178)*('面板-分位数'!AQ$3:AQ$178))/SUMIFS('面板-分位数'!$E:$E,'面板-分位数'!$F:$F,'面板-景气指数'!$J81)</f>
        <v>0.36550000000000005</v>
      </c>
      <c r="AX81" s="288">
        <f t="array" ref="AX81">SUMPRODUCT(('面板-分位数'!$F$3:$F$178='面板-景气指数'!$J81)*('面板-分位数'!$E$3:$E$178)*('面板-分位数'!AR$3:AR$178))/SUMIFS('面板-分位数'!$E:$E,'面板-分位数'!$F:$F,'面板-景气指数'!$J81)</f>
        <v>0.38724999999999998</v>
      </c>
      <c r="AY81" s="288">
        <f t="array" ref="AY81">SUMPRODUCT(('面板-分位数'!$F$3:$F$178='面板-景气指数'!$J81)*('面板-分位数'!$E$3:$E$178)*('面板-分位数'!AS$3:AS$178))/SUMIFS('面板-分位数'!$E:$E,'面板-分位数'!$F:$F,'面板-景气指数'!$J81)</f>
        <v>0.23949999999999999</v>
      </c>
      <c r="AZ81" s="288">
        <f t="array" ref="AZ81">SUMPRODUCT(('面板-分位数'!$F$3:$F$178='面板-景气指数'!$J81)*('面板-分位数'!$E$3:$E$178)*('面板-分位数'!AT$3:AT$178))/SUMIFS('面板-分位数'!$E:$E,'面板-分位数'!$F:$F,'面板-景气指数'!$J81)</f>
        <v>0.25750000000000001</v>
      </c>
      <c r="BA81" s="288">
        <f t="array" ref="BA81">SUMPRODUCT(('面板-分位数'!$F$3:$F$178='面板-景气指数'!$J81)*('面板-分位数'!$E$3:$E$178)*('面板-分位数'!AU$3:AU$178))/SUMIFS('面板-分位数'!$E:$E,'面板-分位数'!$F:$F,'面板-景气指数'!$J81)</f>
        <v>0.35900000000000004</v>
      </c>
      <c r="BB81" s="288">
        <f t="array" ref="BB81">SUMPRODUCT(('面板-分位数'!$F$3:$F$178='面板-景气指数'!$J81)*('面板-分位数'!$E$3:$E$178)*('面板-分位数'!AV$3:AV$178))/SUMIFS('面板-分位数'!$E:$E,'面板-分位数'!$F:$F,'面板-景气指数'!$J81)</f>
        <v>0.61324999999999996</v>
      </c>
      <c r="BC81" s="288">
        <f t="array" ref="BC81">SUMPRODUCT(('面板-分位数'!$F$3:$F$178='面板-景气指数'!$J81)*('面板-分位数'!$E$3:$E$178)*('面板-分位数'!AW$3:AW$178))/SUMIFS('面板-分位数'!$E:$E,'面板-分位数'!$F:$F,'面板-景气指数'!$J81)</f>
        <v>0.64600000000000002</v>
      </c>
      <c r="BD81" s="288">
        <f t="array" ref="BD81">SUMPRODUCT(('面板-分位数'!$F$3:$F$178='面板-景气指数'!$J81)*('面板-分位数'!$E$3:$E$178)*('面板-分位数'!AX$3:AX$178))/SUMIFS('面板-分位数'!$E:$E,'面板-分位数'!$F:$F,'面板-景气指数'!$J81)</f>
        <v>0.7330000000000001</v>
      </c>
      <c r="BE81" s="288">
        <f t="array" ref="BE81">SUMPRODUCT(('面板-分位数'!$F$3:$F$178='面板-景气指数'!$J81)*('面板-分位数'!$E$3:$E$178)*('面板-分位数'!AY$3:AY$178))/SUMIFS('面板-分位数'!$E:$E,'面板-分位数'!$F:$F,'面板-景气指数'!$J81)</f>
        <v>0.62150000000000005</v>
      </c>
      <c r="BF81" s="288">
        <f t="array" ref="BF81">SUMPRODUCT(('面板-分位数'!$F$3:$F$178='面板-景气指数'!$J81)*('面板-分位数'!$E$3:$E$178)*('面板-分位数'!AZ$3:AZ$178))/SUMIFS('面板-分位数'!$E:$E,'面板-分位数'!$F:$F,'面板-景气指数'!$J81)</f>
        <v>0.55599999999999994</v>
      </c>
      <c r="BG81" s="288">
        <f t="array" ref="BG81">SUMPRODUCT(('面板-分位数'!$F$3:$F$178='面板-景气指数'!$J81)*('面板-分位数'!$E$3:$E$178)*('面板-分位数'!BA$3:BA$178))/SUMIFS('面板-分位数'!$E:$E,'面板-分位数'!$F:$F,'面板-景气指数'!$J81)</f>
        <v>0.53075000000000006</v>
      </c>
      <c r="BH81" s="288">
        <f t="array" ref="BH81">SUMPRODUCT(('面板-分位数'!$F$3:$F$178='面板-景气指数'!$J81)*('面板-分位数'!$E$3:$E$178)*('面板-分位数'!BB$3:BB$178))/SUMIFS('面板-分位数'!$E:$E,'面板-分位数'!$F:$F,'面板-景气指数'!$J81)</f>
        <v>0.55925000000000002</v>
      </c>
      <c r="BI81" s="288">
        <f t="array" ref="BI81">SUMPRODUCT(('面板-分位数'!$F$3:$F$178='面板-景气指数'!$J81)*('面板-分位数'!$E$3:$E$178)*('面板-分位数'!BC$3:BC$178))/SUMIFS('面板-分位数'!$E:$E,'面板-分位数'!$F:$F,'面板-景气指数'!$J81)</f>
        <v>0.49050000000000005</v>
      </c>
      <c r="BJ81" s="288">
        <f t="array" ref="BJ81">SUMPRODUCT(('面板-分位数'!$F$3:$F$178='面板-景气指数'!$J81)*('面板-分位数'!$E$3:$E$178)*('面板-分位数'!BD$3:BD$178))/SUMIFS('面板-分位数'!$E:$E,'面板-分位数'!$F:$F,'面板-景气指数'!$J81)</f>
        <v>0.42525000000000007</v>
      </c>
      <c r="BK81" s="288">
        <f t="array" ref="BK81">SUMPRODUCT(('面板-分位数'!$F$3:$F$178='面板-景气指数'!$J81)*('面板-分位数'!$E$3:$E$178)*('面板-分位数'!BE$3:BE$178))/SUMIFS('面板-分位数'!$E:$E,'面板-分位数'!$F:$F,'面板-景气指数'!$J81)</f>
        <v>0.32600000000000001</v>
      </c>
      <c r="BL81" s="288">
        <f t="array" ref="BL81">SUMPRODUCT(('面板-分位数'!$F$3:$F$178='面板-景气指数'!$J81)*('面板-分位数'!$E$3:$E$178)*('面板-分位数'!BF$3:BF$178))/SUMIFS('面板-分位数'!$E:$E,'面板-分位数'!$F:$F,'面板-景气指数'!$J81)</f>
        <v>0.3115</v>
      </c>
      <c r="BM81" s="288">
        <f t="array" ref="BM81">SUMPRODUCT(('面板-分位数'!$F$3:$F$178='面板-景气指数'!$J81)*('面板-分位数'!$E$3:$E$178)*('面板-分位数'!BG$3:BG$178))/SUMIFS('面板-分位数'!$E:$E,'面板-分位数'!$F:$F,'面板-景气指数'!$J81)</f>
        <v>0.32600000000000007</v>
      </c>
      <c r="BN81" s="288">
        <f t="array" ref="BN81">SUMPRODUCT(('面板-分位数'!$F$3:$F$178='面板-景气指数'!$J81)*('面板-分位数'!$E$3:$E$178)*('面板-分位数'!BH$3:BH$178))/SUMIFS('面板-分位数'!$E:$E,'面板-分位数'!$F:$F,'面板-景气指数'!$J81)</f>
        <v>0.26425000000000004</v>
      </c>
      <c r="BO81" s="288">
        <f t="array" ref="BO81">SUMPRODUCT(('面板-分位数'!$F$3:$F$178='面板-景气指数'!$J81)*('面板-分位数'!$E$3:$E$178)*('面板-分位数'!BI$3:BI$178))/SUMIFS('面板-分位数'!$E:$E,'面板-分位数'!$F:$F,'面板-景气指数'!$J81)</f>
        <v>0.20975000000000002</v>
      </c>
      <c r="BP81" s="288">
        <f t="array" ref="BP81">SUMPRODUCT(('面板-分位数'!$F$3:$F$178='面板-景气指数'!$J81)*('面板-分位数'!$E$3:$E$178)*('面板-分位数'!BJ$3:BJ$178))/SUMIFS('面板-分位数'!$E:$E,'面板-分位数'!$F:$F,'面板-景气指数'!$J81)</f>
        <v>0.217</v>
      </c>
      <c r="BQ81" s="288">
        <f t="array" ref="BQ81">SUMPRODUCT(('面板-分位数'!$F$3:$F$178='面板-景气指数'!$J81)*('面板-分位数'!$E$3:$E$178)*('面板-分位数'!BK$3:BK$178))/SUMIFS('面板-分位数'!$E:$E,'面板-分位数'!$F:$F,'面板-景气指数'!$J81)</f>
        <v>0.47399999999999992</v>
      </c>
      <c r="BR81" s="288">
        <f t="array" ref="BR81">SUMPRODUCT(('面板-分位数'!$F$3:$F$178='面板-景气指数'!$J81)*('面板-分位数'!$E$3:$E$178)*('面板-分位数'!BL$3:BL$178))/SUMIFS('面板-分位数'!$E:$E,'面板-分位数'!$F:$F,'面板-景气指数'!$J81)</f>
        <v>0.51375000000000004</v>
      </c>
      <c r="BS81" s="288">
        <f t="array" ref="BS81">SUMPRODUCT(('面板-分位数'!$F$3:$F$178='面板-景气指数'!$J81)*('面板-分位数'!$E$3:$E$178)*('面板-分位数'!BM$3:BM$178))/SUMIFS('面板-分位数'!$E:$E,'面板-分位数'!$F:$F,'面板-景气指数'!$J81)</f>
        <v>0.48124999999999996</v>
      </c>
      <c r="BT81" s="288">
        <f t="array" ref="BT81">SUMPRODUCT(('面板-分位数'!$F$3:$F$178='面板-景气指数'!$J81)*('面板-分位数'!$E$3:$E$178)*('面板-分位数'!BN$3:BN$178))/SUMIFS('面板-分位数'!$E:$E,'面板-分位数'!$F:$F,'面板-景气指数'!$J81)</f>
        <v>0.34699999999999998</v>
      </c>
      <c r="BU81" s="288">
        <f t="array" ref="BU81">SUMPRODUCT(('面板-分位数'!$F$3:$F$178='面板-景气指数'!$J81)*('面板-分位数'!$E$3:$E$178)*('面板-分位数'!BO$3:BO$178))/SUMIFS('面板-分位数'!$E:$E,'面板-分位数'!$F:$F,'面板-景气指数'!$J81)</f>
        <v>0.43774999999999992</v>
      </c>
      <c r="BV81" s="288">
        <f t="array" ref="BV81">SUMPRODUCT(('面板-分位数'!$F$3:$F$178='面板-景气指数'!$J81)*('面板-分位数'!$E$3:$E$178)*('面板-分位数'!BP$3:BP$178))/SUMIFS('面板-分位数'!$E:$E,'面板-分位数'!$F:$F,'面板-景气指数'!$J81)</f>
        <v>0.51375000000000004</v>
      </c>
      <c r="BW81" s="288">
        <f t="array" ref="BW81">SUMPRODUCT(('面板-分位数'!$F$3:$F$178='面板-景气指数'!$J81)*('面板-分位数'!$E$3:$E$178)*('面板-分位数'!BQ$3:BQ$178))/SUMIFS('面板-分位数'!$E:$E,'面板-分位数'!$F:$F,'面板-景气指数'!$J81)</f>
        <v>0.52424999999999999</v>
      </c>
      <c r="BX81" s="288">
        <f t="array" ref="BX81">SUMPRODUCT(('面板-分位数'!$F$3:$F$178='面板-景气指数'!$J81)*('面板-分位数'!$E$3:$E$178)*('面板-分位数'!BR$3:BR$178))/SUMIFS('面板-分位数'!$E:$E,'面板-分位数'!$F:$F,'面板-景气指数'!$J81)</f>
        <v>0.33574999999999999</v>
      </c>
      <c r="BY81" s="288">
        <f t="array" ref="BY81">SUMPRODUCT(('面板-分位数'!$F$3:$F$178='面板-景气指数'!$J81)*('面板-分位数'!$E$3:$E$178)*('面板-分位数'!BS$3:BS$178))/SUMIFS('面板-分位数'!$E:$E,'面板-分位数'!$F:$F,'面板-景气指数'!$J81)</f>
        <v>0.20899999999999996</v>
      </c>
      <c r="BZ81" s="288">
        <f t="array" ref="BZ81">SUMPRODUCT(('面板-分位数'!$F$3:$F$178='面板-景气指数'!$J81)*('面板-分位数'!$E$3:$E$178)*('面板-分位数'!BT$3:BT$178))/SUMIFS('面板-分位数'!$E:$E,'面板-分位数'!$F:$F,'面板-景气指数'!$J81)</f>
        <v>0.22324999999999998</v>
      </c>
      <c r="CA81" s="288">
        <f t="array" ref="CA81">SUMPRODUCT(('面板-分位数'!$F$3:$F$178='面板-景气指数'!$J81)*('面板-分位数'!$E$3:$E$178)*('面板-分位数'!BU$3:BU$178))/SUMIFS('面板-分位数'!$E:$E,'面板-分位数'!$F:$F,'面板-景气指数'!$J81)</f>
        <v>0.26700000000000002</v>
      </c>
      <c r="CB81" s="288">
        <f t="array" ref="CB81">SUMPRODUCT(('面板-分位数'!$F$3:$F$178='面板-景气指数'!$J81)*('面板-分位数'!$E$3:$E$178)*('面板-分位数'!BV$3:BV$178))/SUMIFS('面板-分位数'!$E:$E,'面板-分位数'!$F:$F,'面板-景气指数'!$J81)</f>
        <v>0.25974999999999998</v>
      </c>
      <c r="CC81" s="288">
        <f t="array" ref="CC81">SUMPRODUCT(('面板-分位数'!$F$3:$F$178='面板-景气指数'!$J81)*('面板-分位数'!$E$3:$E$178)*('面板-分位数'!BW$3:BW$178))/SUMIFS('面板-分位数'!$E:$E,'面板-分位数'!$F:$F,'面板-景气指数'!$J81)</f>
        <v>0.21499999999999997</v>
      </c>
      <c r="CD81" s="288">
        <f t="array" ref="CD81">SUMPRODUCT(('面板-分位数'!$F$3:$F$178='面板-景气指数'!$J81)*('面板-分位数'!$E$3:$E$178)*('面板-分位数'!BX$3:BX$178))/SUMIFS('面板-分位数'!$E:$E,'面板-分位数'!$F:$F,'面板-景气指数'!$J81)</f>
        <v>0.20049999999999998</v>
      </c>
    </row>
    <row r="82" spans="10:82" x14ac:dyDescent="0.15">
      <c r="J82" s="289" t="s">
        <v>813</v>
      </c>
      <c r="K82" s="289"/>
      <c r="L82" s="287">
        <f t="shared" si="1"/>
        <v>-8.7500000000000018</v>
      </c>
      <c r="M82" s="288">
        <f t="array" ref="M82">SUMPRODUCT(('面板-分位数'!$F$3:$F$178='面板-景气指数'!$J82)*('面板-分位数'!$E$3:$E$178)*('面板-分位数'!G$3:G$178))/SUMIFS('面板-分位数'!$E:$E,'面板-分位数'!$F:$F,'面板-景气指数'!$J82)</f>
        <v>0.53387499999999999</v>
      </c>
      <c r="N82" s="288">
        <f t="array" ref="N82">SUMPRODUCT(('面板-分位数'!$F$3:$F$178='面板-景气指数'!$J82)*('面板-分位数'!$E$3:$E$178)*('面板-分位数'!H$3:H$178))/SUMIFS('面板-分位数'!$E:$E,'面板-分位数'!$F:$F,'面板-景气指数'!$J82)</f>
        <v>0.53387499999999999</v>
      </c>
      <c r="O82" s="288">
        <f t="array" ref="O82">SUMPRODUCT(('面板-分位数'!$F$3:$F$178='面板-景气指数'!$J82)*('面板-分位数'!$E$3:$E$178)*('面板-分位数'!I$3:I$178))/SUMIFS('面板-分位数'!$E:$E,'面板-分位数'!$F:$F,'面板-景气指数'!$J82)</f>
        <v>0.62137500000000001</v>
      </c>
      <c r="P82" s="288">
        <f t="array" ref="P82">SUMPRODUCT(('面板-分位数'!$F$3:$F$178='面板-景气指数'!$J82)*('面板-分位数'!$E$3:$E$178)*('面板-分位数'!J$3:J$178))/SUMIFS('面板-分位数'!$E:$E,'面板-分位数'!$F:$F,'面板-景气指数'!$J82)</f>
        <v>0.62512500000000004</v>
      </c>
      <c r="Q82" s="288">
        <f t="array" ref="Q82">SUMPRODUCT(('面板-分位数'!$F$3:$F$178='面板-景气指数'!$J82)*('面板-分位数'!$E$3:$E$178)*('面板-分位数'!K$3:K$178))/SUMIFS('面板-分位数'!$E:$E,'面板-分位数'!$F:$F,'面板-景气指数'!$J82)</f>
        <v>0.63075000000000014</v>
      </c>
      <c r="R82" s="288">
        <f t="array" ref="R82">SUMPRODUCT(('面板-分位数'!$F$3:$F$178='面板-景气指数'!$J82)*('面板-分位数'!$E$3:$E$178)*('面板-分位数'!L$3:L$178))/SUMIFS('面板-分位数'!$E:$E,'面板-分位数'!$F:$F,'面板-景气指数'!$J82)</f>
        <v>0.70187500000000003</v>
      </c>
      <c r="S82" s="288">
        <f t="array" ref="S82">SUMPRODUCT(('面板-分位数'!$F$3:$F$178='面板-景气指数'!$J82)*('面板-分位数'!$E$3:$E$178)*('面板-分位数'!M$3:M$178))/SUMIFS('面板-分位数'!$E:$E,'面板-分位数'!$F:$F,'面板-景气指数'!$J82)</f>
        <v>0.72425000000000006</v>
      </c>
      <c r="T82" s="288">
        <f t="array" ref="T82">SUMPRODUCT(('面板-分位数'!$F$3:$F$178='面板-景气指数'!$J82)*('面板-分位数'!$E$3:$E$178)*('面板-分位数'!N$3:N$178))/SUMIFS('面板-分位数'!$E:$E,'面板-分位数'!$F:$F,'面板-景气指数'!$J82)</f>
        <v>0.735375</v>
      </c>
      <c r="U82" s="288">
        <f t="array" ref="U82">SUMPRODUCT(('面板-分位数'!$F$3:$F$178='面板-景气指数'!$J82)*('面板-分位数'!$E$3:$E$178)*('面板-分位数'!O$3:O$178))/SUMIFS('面板-分位数'!$E:$E,'面板-分位数'!$F:$F,'面板-景气指数'!$J82)</f>
        <v>0.22924999999999998</v>
      </c>
      <c r="V82" s="288">
        <f t="array" ref="V82">SUMPRODUCT(('面板-分位数'!$F$3:$F$178='面板-景气指数'!$J82)*('面板-分位数'!$E$3:$E$178)*('面板-分位数'!P$3:P$178))/SUMIFS('面板-分位数'!$E:$E,'面板-分位数'!$F:$F,'面板-景气指数'!$J82)</f>
        <v>0.22924999999999998</v>
      </c>
      <c r="W82" s="288">
        <f t="array" ref="W82">SUMPRODUCT(('面板-分位数'!$F$3:$F$178='面板-景气指数'!$J82)*('面板-分位数'!$E$3:$E$178)*('面板-分位数'!Q$3:Q$178))/SUMIFS('面板-分位数'!$E:$E,'面板-分位数'!$F:$F,'面板-景气指数'!$J82)</f>
        <v>0.22924999999999998</v>
      </c>
      <c r="X82" s="288">
        <f t="array" ref="X82">SUMPRODUCT(('面板-分位数'!$F$3:$F$178='面板-景气指数'!$J82)*('面板-分位数'!$E$3:$E$178)*('面板-分位数'!R$3:R$178))/SUMIFS('面板-分位数'!$E:$E,'面板-分位数'!$F:$F,'面板-景气指数'!$J82)</f>
        <v>0.4395</v>
      </c>
      <c r="Y82" s="288">
        <f t="array" ref="Y82">SUMPRODUCT(('面板-分位数'!$F$3:$F$178='面板-景气指数'!$J82)*('面板-分位数'!$E$3:$E$178)*('面板-分位数'!S$3:S$178))/SUMIFS('面板-分位数'!$E:$E,'面板-分位数'!$F:$F,'面板-景气指数'!$J82)</f>
        <v>0.43387500000000001</v>
      </c>
      <c r="Z82" s="288">
        <f t="array" ref="Z82">SUMPRODUCT(('面板-分位数'!$F$3:$F$178='面板-景气指数'!$J82)*('面板-分位数'!$E$3:$E$178)*('面板-分位数'!T$3:T$178))/SUMIFS('面板-分位数'!$E:$E,'面板-分位数'!$F:$F,'面板-景气指数'!$J82)</f>
        <v>0.43762500000000004</v>
      </c>
      <c r="AA82" s="288">
        <f t="array" ref="AA82">SUMPRODUCT(('面板-分位数'!$F$3:$F$178='面板-景气指数'!$J82)*('面板-分位数'!$E$3:$E$178)*('面板-分位数'!U$3:U$178))/SUMIFS('面板-分位数'!$E:$E,'面板-分位数'!$F:$F,'面板-景气指数'!$J82)</f>
        <v>0.30662500000000004</v>
      </c>
      <c r="AB82" s="288">
        <f t="array" ref="AB82">SUMPRODUCT(('面板-分位数'!$F$3:$F$178='面板-景气指数'!$J82)*('面板-分位数'!$E$3:$E$178)*('面板-分位数'!V$3:V$178))/SUMIFS('面板-分位数'!$E:$E,'面板-分位数'!$F:$F,'面板-景气指数'!$J82)</f>
        <v>0.33087500000000003</v>
      </c>
      <c r="AC82" s="288">
        <f t="array" ref="AC82">SUMPRODUCT(('面板-分位数'!$F$3:$F$178='面板-景气指数'!$J82)*('面板-分位数'!$E$3:$E$178)*('面板-分位数'!W$3:W$178))/SUMIFS('面板-分位数'!$E:$E,'面板-分位数'!$F:$F,'面板-景气指数'!$J82)</f>
        <v>0.34212500000000001</v>
      </c>
      <c r="AD82" s="288">
        <f t="array" ref="AD82">SUMPRODUCT(('面板-分位数'!$F$3:$F$178='面板-景气指数'!$J82)*('面板-分位数'!$E$3:$E$178)*('面板-分位数'!X$3:X$178))/SUMIFS('面板-分位数'!$E:$E,'面板-分位数'!$F:$F,'面板-景气指数'!$J82)</f>
        <v>0.77112500000000006</v>
      </c>
      <c r="AE82" s="288">
        <f t="array" ref="AE82">SUMPRODUCT(('面板-分位数'!$F$3:$F$178='面板-景气指数'!$J82)*('面板-分位数'!$E$3:$E$178)*('面板-分位数'!Y$3:Y$178))/SUMIFS('面板-分位数'!$E:$E,'面板-分位数'!$F:$F,'面板-景气指数'!$J82)</f>
        <v>0.79725000000000001</v>
      </c>
      <c r="AF82" s="288">
        <f t="array" ref="AF82">SUMPRODUCT(('面板-分位数'!$F$3:$F$178='面板-景气指数'!$J82)*('面板-分位数'!$E$3:$E$178)*('面板-分位数'!Z$3:Z$178))/SUMIFS('面板-分位数'!$E:$E,'面板-分位数'!$F:$F,'面板-景气指数'!$J82)</f>
        <v>0.81037500000000007</v>
      </c>
      <c r="AG82" s="288">
        <f t="array" ref="AG82">SUMPRODUCT(('面板-分位数'!$F$3:$F$178='面板-景气指数'!$J82)*('面板-分位数'!$E$3:$E$178)*('面板-分位数'!AA$3:AA$178))/SUMIFS('面板-分位数'!$E:$E,'面板-分位数'!$F:$F,'面板-景气指数'!$J82)</f>
        <v>0.55812499999999998</v>
      </c>
      <c r="AH82" s="288">
        <f t="array" ref="AH82">SUMPRODUCT(('面板-分位数'!$F$3:$F$178='面板-景气指数'!$J82)*('面板-分位数'!$E$3:$E$178)*('面板-分位数'!AB$3:AB$178))/SUMIFS('面板-分位数'!$E:$E,'面板-分位数'!$F:$F,'面板-景气指数'!$J82)</f>
        <v>0.55812499999999998</v>
      </c>
      <c r="AI82" s="288">
        <f t="array" ref="AI82">SUMPRODUCT(('面板-分位数'!$F$3:$F$178='面板-景气指数'!$J82)*('面板-分位数'!$E$3:$E$178)*('面板-分位数'!AC$3:AC$178))/SUMIFS('面板-分位数'!$E:$E,'面板-分位数'!$F:$F,'面板-景气指数'!$J82)</f>
        <v>0.55812499999999998</v>
      </c>
      <c r="AJ82" s="288">
        <f t="array" ref="AJ82">SUMPRODUCT(('面板-分位数'!$F$3:$F$178='面板-景气指数'!$J82)*('面板-分位数'!$E$3:$E$178)*('面板-分位数'!AD$3:AD$178))/SUMIFS('面板-分位数'!$E:$E,'面板-分位数'!$F:$F,'面板-景气指数'!$J82)</f>
        <v>0.748</v>
      </c>
      <c r="AK82" s="288">
        <f t="array" ref="AK82">SUMPRODUCT(('面板-分位数'!$F$3:$F$178='面板-景气指数'!$J82)*('面板-分位数'!$E$3:$E$178)*('面板-分位数'!AE$3:AE$178))/SUMIFS('面板-分位数'!$E:$E,'面板-分位数'!$F:$F,'面板-景气指数'!$J82)</f>
        <v>0.74050000000000005</v>
      </c>
      <c r="AL82" s="288">
        <f t="array" ref="AL82">SUMPRODUCT(('面板-分位数'!$F$3:$F$178='面板-景气指数'!$J82)*('面板-分位数'!$E$3:$E$178)*('面板-分位数'!AF$3:AF$178))/SUMIFS('面板-分位数'!$E:$E,'面板-分位数'!$F:$F,'面板-景气指数'!$J82)</f>
        <v>0.73862499999999998</v>
      </c>
      <c r="AM82" s="288">
        <f t="array" ref="AM82">SUMPRODUCT(('面板-分位数'!$F$3:$F$178='面板-景气指数'!$J82)*('面板-分位数'!$E$3:$E$178)*('面板-分位数'!AG$3:AG$178))/SUMIFS('面板-分位数'!$E:$E,'面板-分位数'!$F:$F,'面板-景气指数'!$J82)</f>
        <v>0.75862499999999988</v>
      </c>
      <c r="AN82" s="288">
        <f t="array" ref="AN82">SUMPRODUCT(('面板-分位数'!$F$3:$F$178='面板-景气指数'!$J82)*('面板-分位数'!$E$3:$E$178)*('面板-分位数'!AH$3:AH$178))/SUMIFS('面板-分位数'!$E:$E,'面板-分位数'!$F:$F,'面板-景气指数'!$J82)</f>
        <v>0.75125000000000008</v>
      </c>
      <c r="AO82" s="288">
        <f t="array" ref="AO82">SUMPRODUCT(('面板-分位数'!$F$3:$F$178='面板-景气指数'!$J82)*('面板-分位数'!$E$3:$E$178)*('面板-分位数'!AI$3:AI$178))/SUMIFS('面板-分位数'!$E:$E,'面板-分位数'!$F:$F,'面板-景气指数'!$J82)</f>
        <v>0.7642500000000001</v>
      </c>
      <c r="AP82" s="288">
        <f t="array" ref="AP82">SUMPRODUCT(('面板-分位数'!$F$3:$F$178='面板-景气指数'!$J82)*('面板-分位数'!$E$3:$E$178)*('面板-分位数'!AJ$3:AJ$178))/SUMIFS('面板-分位数'!$E:$E,'面板-分位数'!$F:$F,'面板-景气指数'!$J82)</f>
        <v>0.20274999999999999</v>
      </c>
      <c r="AQ82" s="288">
        <f t="array" ref="AQ82">SUMPRODUCT(('面板-分位数'!$F$3:$F$178='面板-景气指数'!$J82)*('面板-分位数'!$E$3:$E$178)*('面板-分位数'!AK$3:AK$178))/SUMIFS('面板-分位数'!$E:$E,'面板-分位数'!$F:$F,'面板-景气指数'!$J82)</f>
        <v>0.18037500000000001</v>
      </c>
      <c r="AR82" s="288">
        <f t="array" ref="AR82">SUMPRODUCT(('面板-分位数'!$F$3:$F$178='面板-景气指数'!$J82)*('面板-分位数'!$E$3:$E$178)*('面板-分位数'!AL$3:AL$178))/SUMIFS('面板-分位数'!$E:$E,'面板-分位数'!$F:$F,'面板-景气指数'!$J82)</f>
        <v>0.15787500000000002</v>
      </c>
      <c r="AS82" s="288">
        <f t="array" ref="AS82">SUMPRODUCT(('面板-分位数'!$F$3:$F$178='面板-景气指数'!$J82)*('面板-分位数'!$E$3:$E$178)*('面板-分位数'!AM$3:AM$178))/SUMIFS('面板-分位数'!$E:$E,'面板-分位数'!$F:$F,'面板-景气指数'!$J82)</f>
        <v>0.28825000000000001</v>
      </c>
      <c r="AT82" s="288">
        <f t="array" ref="AT82">SUMPRODUCT(('面板-分位数'!$F$3:$F$178='面板-景气指数'!$J82)*('面板-分位数'!$E$3:$E$178)*('面板-分位数'!AN$3:AN$178))/SUMIFS('面板-分位数'!$E:$E,'面板-分位数'!$F:$F,'面板-景气指数'!$J82)</f>
        <v>0.28825000000000001</v>
      </c>
      <c r="AU82" s="288">
        <f t="array" ref="AU82">SUMPRODUCT(('面板-分位数'!$F$3:$F$178='面板-景气指数'!$J82)*('面板-分位数'!$E$3:$E$178)*('面板-分位数'!AO$3:AO$178))/SUMIFS('面板-分位数'!$E:$E,'面板-分位数'!$F:$F,'面板-景气指数'!$J82)</f>
        <v>0.28825000000000001</v>
      </c>
      <c r="AV82" s="288">
        <f t="array" ref="AV82">SUMPRODUCT(('面板-分位数'!$F$3:$F$178='面板-景气指数'!$J82)*('面板-分位数'!$E$3:$E$178)*('面板-分位数'!AP$3:AP$178))/SUMIFS('面板-分位数'!$E:$E,'面板-分位数'!$F:$F,'面板-景气指数'!$J82)</f>
        <v>0.59987500000000005</v>
      </c>
      <c r="AW82" s="288">
        <f t="array" ref="AW82">SUMPRODUCT(('面板-分位数'!$F$3:$F$178='面板-景气指数'!$J82)*('面板-分位数'!$E$3:$E$178)*('面板-分位数'!AQ$3:AQ$178))/SUMIFS('面板-分位数'!$E:$E,'面板-分位数'!$F:$F,'面板-景气指数'!$J82)</f>
        <v>0.60175000000000001</v>
      </c>
      <c r="AX82" s="288">
        <f t="array" ref="AX82">SUMPRODUCT(('面板-分位数'!$F$3:$F$178='面板-景气指数'!$J82)*('面板-分位数'!$E$3:$E$178)*('面板-分位数'!AR$3:AR$178))/SUMIFS('面板-分位数'!$E:$E,'面板-分位数'!$F:$F,'面板-景气指数'!$J82)</f>
        <v>0.58674999999999999</v>
      </c>
      <c r="AY82" s="288">
        <f t="array" ref="AY82">SUMPRODUCT(('面板-分位数'!$F$3:$F$178='面板-景气指数'!$J82)*('面板-分位数'!$E$3:$E$178)*('面板-分位数'!AS$3:AS$178))/SUMIFS('面板-分位数'!$E:$E,'面板-分位数'!$F:$F,'面板-景气指数'!$J82)</f>
        <v>0.27675</v>
      </c>
      <c r="AZ82" s="288">
        <f t="array" ref="AZ82">SUMPRODUCT(('面板-分位数'!$F$3:$F$178='面板-景气指数'!$J82)*('面板-分位数'!$E$3:$E$178)*('面板-分位数'!AT$3:AT$178))/SUMIFS('面板-分位数'!$E:$E,'面板-分位数'!$F:$F,'面板-景气指数'!$J82)</f>
        <v>0.26750000000000002</v>
      </c>
      <c r="BA82" s="288">
        <f t="array" ref="BA82">SUMPRODUCT(('面板-分位数'!$F$3:$F$178='面板-景气指数'!$J82)*('面板-分位数'!$E$3:$E$178)*('面板-分位数'!AU$3:AU$178))/SUMIFS('面板-分位数'!$E:$E,'面板-分位数'!$F:$F,'面板-景气指数'!$J82)</f>
        <v>0.28050000000000003</v>
      </c>
      <c r="BB82" s="288">
        <f t="array" ref="BB82">SUMPRODUCT(('面板-分位数'!$F$3:$F$178='面板-景气指数'!$J82)*('面板-分位数'!$E$3:$E$178)*('面板-分位数'!AV$3:AV$178))/SUMIFS('面板-分位数'!$E:$E,'面板-分位数'!$F:$F,'面板-景气指数'!$J82)</f>
        <v>0.51337500000000003</v>
      </c>
      <c r="BC82" s="288">
        <f t="array" ref="BC82">SUMPRODUCT(('面板-分位数'!$F$3:$F$178='面板-景气指数'!$J82)*('面板-分位数'!$E$3:$E$178)*('面板-分位数'!AW$3:AW$178))/SUMIFS('面板-分位数'!$E:$E,'面板-分位数'!$F:$F,'面板-景气指数'!$J82)</f>
        <v>0.52275000000000005</v>
      </c>
      <c r="BD82" s="288">
        <f t="array" ref="BD82">SUMPRODUCT(('面板-分位数'!$F$3:$F$178='面板-景气指数'!$J82)*('面板-分位数'!$E$3:$E$178)*('面板-分位数'!AX$3:AX$178))/SUMIFS('面板-分位数'!$E:$E,'面板-分位数'!$F:$F,'面板-景气指数'!$J82)</f>
        <v>0.53025</v>
      </c>
      <c r="BE82" s="288">
        <f t="array" ref="BE82">SUMPRODUCT(('面板-分位数'!$F$3:$F$178='面板-景气指数'!$J82)*('面板-分位数'!$E$3:$E$178)*('面板-分位数'!AY$3:AY$178))/SUMIFS('面板-分位数'!$E:$E,'面板-分位数'!$F:$F,'面板-景气指数'!$J82)</f>
        <v>0.30387500000000001</v>
      </c>
      <c r="BF82" s="288">
        <f t="array" ref="BF82">SUMPRODUCT(('面板-分位数'!$F$3:$F$178='面板-景气指数'!$J82)*('面板-分位数'!$E$3:$E$178)*('面板-分位数'!AZ$3:AZ$178))/SUMIFS('面板-分位数'!$E:$E,'面板-分位数'!$F:$F,'面板-景气指数'!$J82)</f>
        <v>0.30387500000000001</v>
      </c>
      <c r="BG82" s="288">
        <f t="array" ref="BG82">SUMPRODUCT(('面板-分位数'!$F$3:$F$178='面板-景气指数'!$J82)*('面板-分位数'!$E$3:$E$178)*('面板-分位数'!BA$3:BA$178))/SUMIFS('面板-分位数'!$E:$E,'面板-分位数'!$F:$F,'面板-景气指数'!$J82)</f>
        <v>0.30387500000000001</v>
      </c>
      <c r="BH82" s="288">
        <f t="array" ref="BH82">SUMPRODUCT(('面板-分位数'!$F$3:$F$178='面板-景气指数'!$J82)*('面板-分位数'!$E$3:$E$178)*('面板-分位数'!BB$3:BB$178))/SUMIFS('面板-分位数'!$E:$E,'面板-分位数'!$F:$F,'面板-景气指数'!$J82)</f>
        <v>2.4250000000000001E-2</v>
      </c>
      <c r="BI82" s="288">
        <f t="array" ref="BI82">SUMPRODUCT(('面板-分位数'!$F$3:$F$178='面板-景气指数'!$J82)*('面板-分位数'!$E$3:$E$178)*('面板-分位数'!BC$3:BC$178))/SUMIFS('面板-分位数'!$E:$E,'面板-分位数'!$F:$F,'面板-景气指数'!$J82)</f>
        <v>2.5999999999999999E-2</v>
      </c>
      <c r="BJ82" s="288">
        <f t="array" ref="BJ82">SUMPRODUCT(('面板-分位数'!$F$3:$F$178='面板-景气指数'!$J82)*('面板-分位数'!$E$3:$E$178)*('面板-分位数'!BD$3:BD$178))/SUMIFS('面板-分位数'!$E:$E,'面板-分位数'!$F:$F,'面板-景气指数'!$J82)</f>
        <v>4.6625E-2</v>
      </c>
      <c r="BK82" s="288">
        <f t="array" ref="BK82">SUMPRODUCT(('面板-分位数'!$F$3:$F$178='面板-景气指数'!$J82)*('面板-分位数'!$E$3:$E$178)*('面板-分位数'!BE$3:BE$178))/SUMIFS('面板-分位数'!$E:$E,'面板-分位数'!$F:$F,'面板-景气指数'!$J82)</f>
        <v>0.19550000000000001</v>
      </c>
      <c r="BL82" s="288">
        <f t="array" ref="BL82">SUMPRODUCT(('面板-分位数'!$F$3:$F$178='面板-景气指数'!$J82)*('面板-分位数'!$E$3:$E$178)*('面板-分位数'!BF$3:BF$178))/SUMIFS('面板-分位数'!$E:$E,'面板-分位数'!$F:$F,'面板-景气指数'!$J82)</f>
        <v>0.16375000000000001</v>
      </c>
      <c r="BM82" s="288">
        <f t="array" ref="BM82">SUMPRODUCT(('面板-分位数'!$F$3:$F$178='面板-景气指数'!$J82)*('面板-分位数'!$E$3:$E$178)*('面板-分位数'!BG$3:BG$178))/SUMIFS('面板-分位数'!$E:$E,'面板-分位数'!$F:$F,'面板-景气指数'!$J82)</f>
        <v>0.141375</v>
      </c>
      <c r="BN82" s="288">
        <f t="array" ref="BN82">SUMPRODUCT(('面板-分位数'!$F$3:$F$178='面板-景气指数'!$J82)*('面板-分位数'!$E$3:$E$178)*('面板-分位数'!BH$3:BH$178))/SUMIFS('面板-分位数'!$E:$E,'面板-分位数'!$F:$F,'面板-景气指数'!$J82)</f>
        <v>0.24062499999999998</v>
      </c>
      <c r="BO82" s="288">
        <f t="array" ref="BO82">SUMPRODUCT(('面板-分位数'!$F$3:$F$178='面板-景气指数'!$J82)*('面板-分位数'!$E$3:$E$178)*('面板-分位数'!BI$3:BI$178))/SUMIFS('面板-分位数'!$E:$E,'面板-分位数'!$F:$F,'面板-景气指数'!$J82)</f>
        <v>0.25925000000000004</v>
      </c>
      <c r="BP82" s="288">
        <f t="array" ref="BP82">SUMPRODUCT(('面板-分位数'!$F$3:$F$178='面板-景气指数'!$J82)*('面板-分位数'!$E$3:$E$178)*('面板-分位数'!BJ$3:BJ$178))/SUMIFS('面板-分位数'!$E:$E,'面板-分位数'!$F:$F,'面板-景气指数'!$J82)</f>
        <v>0.248</v>
      </c>
      <c r="BQ82" s="288">
        <f t="array" ref="BQ82">SUMPRODUCT(('面板-分位数'!$F$3:$F$178='面板-景气指数'!$J82)*('面板-分位数'!$E$3:$E$178)*('面板-分位数'!BK$3:BK$178))/SUMIFS('面板-分位数'!$E:$E,'面板-分位数'!$F:$F,'面板-景气指数'!$J82)</f>
        <v>0.47312500000000002</v>
      </c>
      <c r="BR82" s="288">
        <f t="array" ref="BR82">SUMPRODUCT(('面板-分位数'!$F$3:$F$178='面板-景气指数'!$J82)*('面板-分位数'!$E$3:$E$178)*('面板-分位数'!BL$3:BL$178))/SUMIFS('面板-分位数'!$E:$E,'面板-分位数'!$F:$F,'面板-景气指数'!$J82)</f>
        <v>0.47312500000000002</v>
      </c>
      <c r="BS82" s="288">
        <f t="array" ref="BS82">SUMPRODUCT(('面板-分位数'!$F$3:$F$178='面板-景气指数'!$J82)*('面板-分位数'!$E$3:$E$178)*('面板-分位数'!BM$3:BM$178))/SUMIFS('面板-分位数'!$E:$E,'面板-分位数'!$F:$F,'面板-景气指数'!$J82)</f>
        <v>0.47312500000000002</v>
      </c>
      <c r="BT82" s="288">
        <f t="array" ref="BT82">SUMPRODUCT(('面板-分位数'!$F$3:$F$178='面板-景气指数'!$J82)*('面板-分位数'!$E$3:$E$178)*('面板-分位数'!BN$3:BN$178))/SUMIFS('面板-分位数'!$E:$E,'面板-分位数'!$F:$F,'面板-景气指数'!$J82)</f>
        <v>0.89162499999999989</v>
      </c>
      <c r="BU82" s="288">
        <f t="array" ref="BU82">SUMPRODUCT(('面板-分位数'!$F$3:$F$178='面板-景气指数'!$J82)*('面板-分位数'!$E$3:$E$178)*('面板-分位数'!BO$3:BO$178))/SUMIFS('面板-分位数'!$E:$E,'面板-分位数'!$F:$F,'面板-景气指数'!$J82)</f>
        <v>0.91037500000000005</v>
      </c>
      <c r="BV82" s="288">
        <f t="array" ref="BV82">SUMPRODUCT(('面板-分位数'!$F$3:$F$178='面板-景气指数'!$J82)*('面板-分位数'!$E$3:$E$178)*('面板-分位数'!BP$3:BP$178))/SUMIFS('面板-分位数'!$E:$E,'面板-分位数'!$F:$F,'面板-景气指数'!$J82)</f>
        <v>0.89724999999999999</v>
      </c>
      <c r="BW82" s="288">
        <f t="array" ref="BW82">SUMPRODUCT(('面板-分位数'!$F$3:$F$178='面板-景气指数'!$J82)*('面板-分位数'!$E$3:$E$178)*('面板-分位数'!BQ$3:BQ$178))/SUMIFS('面板-分位数'!$E:$E,'面板-分位数'!$F:$F,'面板-景气指数'!$J82)</f>
        <v>0.85687500000000005</v>
      </c>
      <c r="BX82" s="288">
        <f t="array" ref="BX82">SUMPRODUCT(('面板-分位数'!$F$3:$F$178='面板-景气指数'!$J82)*('面板-分位数'!$E$3:$E$178)*('面板-分位数'!BR$3:BR$178))/SUMIFS('面板-分位数'!$E:$E,'面板-分位数'!$F:$F,'面板-景气指数'!$J82)</f>
        <v>0.87749999999999995</v>
      </c>
      <c r="BY82" s="288">
        <f t="array" ref="BY82">SUMPRODUCT(('面板-分位数'!$F$3:$F$178='面板-景气指数'!$J82)*('面板-分位数'!$E$3:$E$178)*('面板-分位数'!BS$3:BS$178))/SUMIFS('面板-分位数'!$E:$E,'面板-分位数'!$F:$F,'面板-景气指数'!$J82)</f>
        <v>0.87937500000000013</v>
      </c>
      <c r="BZ82" s="288">
        <f t="array" ref="BZ82">SUMPRODUCT(('面板-分位数'!$F$3:$F$178='面板-景气指数'!$J82)*('面板-分位数'!$E$3:$E$178)*('面板-分位数'!BT$3:BT$178))/SUMIFS('面板-分位数'!$E:$E,'面板-分位数'!$F:$F,'面板-景气指数'!$J82)</f>
        <v>0.5827500000000001</v>
      </c>
      <c r="CA82" s="288">
        <f t="array" ref="CA82">SUMPRODUCT(('面板-分位数'!$F$3:$F$178='面板-景气指数'!$J82)*('面板-分位数'!$E$3:$E$178)*('面板-分位数'!BU$3:BU$178))/SUMIFS('面板-分位数'!$E:$E,'面板-分位数'!$F:$F,'面板-景气指数'!$J82)</f>
        <v>0.58462500000000006</v>
      </c>
      <c r="CB82" s="288">
        <f t="array" ref="CB82">SUMPRODUCT(('面板-分位数'!$F$3:$F$178='面板-景气指数'!$J82)*('面板-分位数'!$E$3:$E$178)*('面板-分位数'!BV$3:BV$178))/SUMIFS('面板-分位数'!$E:$E,'面板-分位数'!$F:$F,'面板-景气指数'!$J82)</f>
        <v>0.59025000000000005</v>
      </c>
      <c r="CC82" s="288">
        <f t="array" ref="CC82">SUMPRODUCT(('面板-分位数'!$F$3:$F$178='面板-景气指数'!$J82)*('面板-分位数'!$E$3:$E$178)*('面板-分位数'!BW$3:BW$178))/SUMIFS('面板-分位数'!$E:$E,'面板-分位数'!$F:$F,'面板-景气指数'!$J82)</f>
        <v>0.5</v>
      </c>
      <c r="CD82" s="288">
        <f t="array" ref="CD82">SUMPRODUCT(('面板-分位数'!$F$3:$F$178='面板-景气指数'!$J82)*('面板-分位数'!$E$3:$E$178)*('面板-分位数'!BX$3:BX$178))/SUMIFS('面板-分位数'!$E:$E,'面板-分位数'!$F:$F,'面板-景气指数'!$J82)</f>
        <v>0.5</v>
      </c>
    </row>
    <row r="83" spans="10:82" x14ac:dyDescent="0.15">
      <c r="J83" s="289" t="s">
        <v>814</v>
      </c>
      <c r="K83" s="289"/>
      <c r="L83" s="287">
        <f t="shared" si="1"/>
        <v>3.6999999999999922</v>
      </c>
      <c r="M83" s="288">
        <f t="array" ref="M83">SUMPRODUCT(('面板-分位数'!$F$3:$F$178='面板-景气指数'!$J83)*('面板-分位数'!$E$3:$E$178)*('面板-分位数'!G$3:G$178))/SUMIFS('面板-分位数'!$E:$E,'面板-分位数'!$F:$F,'面板-景气指数'!$J83)</f>
        <v>0.66724999999999979</v>
      </c>
      <c r="N83" s="288">
        <f t="array" ref="N83">SUMPRODUCT(('面板-分位数'!$F$3:$F$178='面板-景气指数'!$J83)*('面板-分位数'!$E$3:$E$178)*('面板-分位数'!H$3:H$178))/SUMIFS('面板-分位数'!$E:$E,'面板-分位数'!$F:$F,'面板-景气指数'!$J83)</f>
        <v>0.66724999999999979</v>
      </c>
      <c r="O83" s="288">
        <f t="array" ref="O83">SUMPRODUCT(('面板-分位数'!$F$3:$F$178='面板-景气指数'!$J83)*('面板-分位数'!$E$3:$E$178)*('面板-分位数'!I$3:I$178))/SUMIFS('面板-分位数'!$E:$E,'面板-分位数'!$F:$F,'面板-景气指数'!$J83)</f>
        <v>0.63024999999999987</v>
      </c>
      <c r="P83" s="288">
        <f t="array" ref="P83">SUMPRODUCT(('面板-分位数'!$F$3:$F$178='面板-景气指数'!$J83)*('面板-分位数'!$E$3:$E$178)*('面板-分位数'!J$3:J$178))/SUMIFS('面板-分位数'!$E:$E,'面板-分位数'!$F:$F,'面板-景气指数'!$J83)</f>
        <v>0.6789166666666665</v>
      </c>
      <c r="Q83" s="288">
        <f t="array" ref="Q83">SUMPRODUCT(('面板-分位数'!$F$3:$F$178='面板-景气指数'!$J83)*('面板-分位数'!$E$3:$E$178)*('面板-分位数'!K$3:K$178))/SUMIFS('面板-分位数'!$E:$E,'面板-分位数'!$F:$F,'面板-景气指数'!$J83)</f>
        <v>0.74016666666666653</v>
      </c>
      <c r="R83" s="288">
        <f t="array" ref="R83">SUMPRODUCT(('面板-分位数'!$F$3:$F$178='面板-景气指数'!$J83)*('面板-分位数'!$E$3:$E$178)*('面板-分位数'!L$3:L$178))/SUMIFS('面板-分位数'!$E:$E,'面板-分位数'!$F:$F,'面板-景气指数'!$J83)</f>
        <v>0.78691666666666638</v>
      </c>
      <c r="S83" s="288">
        <f t="array" ref="S83">SUMPRODUCT(('面板-分位数'!$F$3:$F$178='面板-景气指数'!$J83)*('面板-分位数'!$E$3:$E$178)*('面板-分位数'!M$3:M$178))/SUMIFS('面板-分位数'!$E:$E,'面板-分位数'!$F:$F,'面板-景气指数'!$J83)</f>
        <v>0.80366666666666642</v>
      </c>
      <c r="T83" s="288">
        <f t="array" ref="T83">SUMPRODUCT(('面板-分位数'!$F$3:$F$178='面板-景气指数'!$J83)*('面板-分位数'!$E$3:$E$178)*('面板-分位数'!N$3:N$178))/SUMIFS('面板-分位数'!$E:$E,'面板-分位数'!$F:$F,'面板-景气指数'!$J83)</f>
        <v>0.82358333333333311</v>
      </c>
      <c r="U83" s="288">
        <f t="array" ref="U83">SUMPRODUCT(('面板-分位数'!$F$3:$F$178='面板-景气指数'!$J83)*('面板-分位数'!$E$3:$E$178)*('面板-分位数'!O$3:O$178))/SUMIFS('面板-分位数'!$E:$E,'面板-分位数'!$F:$F,'面板-景气指数'!$J83)</f>
        <v>0.77249999999999974</v>
      </c>
      <c r="V83" s="288">
        <f t="array" ref="V83">SUMPRODUCT(('面板-分位数'!$F$3:$F$178='面板-景气指数'!$J83)*('面板-分位数'!$E$3:$E$178)*('面板-分位数'!P$3:P$178))/SUMIFS('面板-分位数'!$E:$E,'面板-分位数'!$F:$F,'面板-景气指数'!$J83)</f>
        <v>0.43333333333333324</v>
      </c>
      <c r="W83" s="288">
        <f t="array" ref="W83">SUMPRODUCT(('面板-分位数'!$F$3:$F$178='面板-景气指数'!$J83)*('面板-分位数'!$E$3:$E$178)*('面板-分位数'!Q$3:Q$178))/SUMIFS('面板-分位数'!$E:$E,'面板-分位数'!$F:$F,'面板-景气指数'!$J83)</f>
        <v>0.41516666666666657</v>
      </c>
      <c r="X83" s="288">
        <f t="array" ref="X83">SUMPRODUCT(('面板-分位数'!$F$3:$F$178='面板-景气指数'!$J83)*('面板-分位数'!$E$3:$E$178)*('面板-分位数'!R$3:R$178))/SUMIFS('面板-分位数'!$E:$E,'面板-分位数'!$F:$F,'面板-景气指数'!$J83)</f>
        <v>0.50724999999999987</v>
      </c>
      <c r="Y83" s="288">
        <f t="array" ref="Y83">SUMPRODUCT(('面板-分位数'!$F$3:$F$178='面板-景气指数'!$J83)*('面板-分位数'!$E$3:$E$178)*('面板-分位数'!S$3:S$178))/SUMIFS('面板-分位数'!$E:$E,'面板-分位数'!$F:$F,'面板-景气指数'!$J83)</f>
        <v>0.6004166666666666</v>
      </c>
      <c r="Z83" s="288">
        <f t="array" ref="Z83">SUMPRODUCT(('面板-分位数'!$F$3:$F$178='面板-景气指数'!$J83)*('面板-分位数'!$E$3:$E$178)*('面板-分位数'!T$3:T$178))/SUMIFS('面板-分位数'!$E:$E,'面板-分位数'!$F:$F,'面板-景气指数'!$J83)</f>
        <v>0.62258333333333327</v>
      </c>
      <c r="AA83" s="288">
        <f t="array" ref="AA83">SUMPRODUCT(('面板-分位数'!$F$3:$F$178='面板-景气指数'!$J83)*('面板-分位数'!$E$3:$E$178)*('面板-分位数'!U$3:U$178))/SUMIFS('面板-分位数'!$E:$E,'面板-分位数'!$F:$F,'面板-景气指数'!$J83)</f>
        <v>0.55208333333333315</v>
      </c>
      <c r="AB83" s="288">
        <f t="array" ref="AB83">SUMPRODUCT(('面板-分位数'!$F$3:$F$178='面板-景气指数'!$J83)*('面板-分位数'!$E$3:$E$178)*('面板-分位数'!V$3:V$178))/SUMIFS('面板-分位数'!$E:$E,'面板-分位数'!$F:$F,'面板-景气指数'!$J83)</f>
        <v>0.49341666666666661</v>
      </c>
      <c r="AC83" s="288">
        <f t="array" ref="AC83">SUMPRODUCT(('面板-分位数'!$F$3:$F$178='面板-景气指数'!$J83)*('面板-分位数'!$E$3:$E$178)*('面板-分位数'!W$3:W$178))/SUMIFS('面板-分位数'!$E:$E,'面板-分位数'!$F:$F,'面板-景气指数'!$J83)</f>
        <v>0.50724999999999987</v>
      </c>
      <c r="AD83" s="288">
        <f t="array" ref="AD83">SUMPRODUCT(('面板-分位数'!$F$3:$F$178='面板-景气指数'!$J83)*('面板-分位数'!$E$3:$E$178)*('面板-分位数'!X$3:X$178))/SUMIFS('面板-分位数'!$E:$E,'面板-分位数'!$F:$F,'面板-景气指数'!$J83)</f>
        <v>0.56416666666666659</v>
      </c>
      <c r="AE83" s="288">
        <f t="array" ref="AE83">SUMPRODUCT(('面板-分位数'!$F$3:$F$178='面板-景气指数'!$J83)*('面板-分位数'!$E$3:$E$178)*('面板-分位数'!Y$3:Y$178))/SUMIFS('面板-分位数'!$E:$E,'面板-分位数'!$F:$F,'面板-景气指数'!$J83)</f>
        <v>0.60091666666666665</v>
      </c>
      <c r="AF83" s="288">
        <f t="array" ref="AF83">SUMPRODUCT(('面板-分位数'!$F$3:$F$178='面板-景气指数'!$J83)*('面板-分位数'!$E$3:$E$178)*('面板-分位数'!Z$3:Z$178))/SUMIFS('面板-分位数'!$E:$E,'面板-分位数'!$F:$F,'面板-景气指数'!$J83)</f>
        <v>0.70408333333333328</v>
      </c>
      <c r="AG83" s="288">
        <f t="array" ref="AG83">SUMPRODUCT(('面板-分位数'!$F$3:$F$178='面板-景气指数'!$J83)*('面板-分位数'!$E$3:$E$178)*('面板-分位数'!AA$3:AA$178))/SUMIFS('面板-分位数'!$E:$E,'面板-分位数'!$F:$F,'面板-景气指数'!$J83)</f>
        <v>0.70924999999999994</v>
      </c>
      <c r="AH83" s="288">
        <f t="array" ref="AH83">SUMPRODUCT(('面板-分位数'!$F$3:$F$178='面板-景气指数'!$J83)*('面板-分位数'!$E$3:$E$178)*('面板-分位数'!AB$3:AB$178))/SUMIFS('面板-分位数'!$E:$E,'面板-分位数'!$F:$F,'面板-景气指数'!$J83)</f>
        <v>0.60458333333333325</v>
      </c>
      <c r="AI83" s="288">
        <f t="array" ref="AI83">SUMPRODUCT(('面板-分位数'!$F$3:$F$178='面板-景气指数'!$J83)*('面板-分位数'!$E$3:$E$178)*('面板-分位数'!AC$3:AC$178))/SUMIFS('面板-分位数'!$E:$E,'面板-分位数'!$F:$F,'面板-景气指数'!$J83)</f>
        <v>0.60341666666666649</v>
      </c>
      <c r="AJ83" s="288">
        <f t="array" ref="AJ83">SUMPRODUCT(('面板-分位数'!$F$3:$F$178='面板-景气指数'!$J83)*('面板-分位数'!$E$3:$E$178)*('面板-分位数'!AD$3:AD$178))/SUMIFS('面板-分位数'!$E:$E,'面板-分位数'!$F:$F,'面板-景气指数'!$J83)</f>
        <v>0.44708333333333333</v>
      </c>
      <c r="AK83" s="288">
        <f t="array" ref="AK83">SUMPRODUCT(('面板-分位数'!$F$3:$F$178='面板-景气指数'!$J83)*('面板-分位数'!$E$3:$E$178)*('面板-分位数'!AE$3:AE$178))/SUMIFS('面板-分位数'!$E:$E,'面板-分位数'!$F:$F,'面板-景气指数'!$J83)</f>
        <v>0.37749999999999995</v>
      </c>
      <c r="AL83" s="288">
        <f t="array" ref="AL83">SUMPRODUCT(('面板-分位数'!$F$3:$F$178='面板-景气指数'!$J83)*('面板-分位数'!$E$3:$E$178)*('面板-分位数'!AF$3:AF$178))/SUMIFS('面板-分位数'!$E:$E,'面板-分位数'!$F:$F,'面板-景气指数'!$J83)</f>
        <v>0.34674999999999995</v>
      </c>
      <c r="AM83" s="288">
        <f t="array" ref="AM83">SUMPRODUCT(('面板-分位数'!$F$3:$F$178='面板-景气指数'!$J83)*('面板-分位数'!$E$3:$E$178)*('面板-分位数'!AG$3:AG$178))/SUMIFS('面板-分位数'!$E:$E,'面板-分位数'!$F:$F,'面板-景气指数'!$J83)</f>
        <v>0.34483333333333327</v>
      </c>
      <c r="AN83" s="288">
        <f t="array" ref="AN83">SUMPRODUCT(('面板-分位数'!$F$3:$F$178='面板-景气指数'!$J83)*('面板-分位数'!$E$3:$E$178)*('面板-分位数'!AH$3:AH$178))/SUMIFS('面板-分位数'!$E:$E,'面板-分位数'!$F:$F,'面板-景气指数'!$J83)</f>
        <v>0.3846666666666666</v>
      </c>
      <c r="AO83" s="288">
        <f t="array" ref="AO83">SUMPRODUCT(('面板-分位数'!$F$3:$F$178='面板-景气指数'!$J83)*('面板-分位数'!$E$3:$E$178)*('面板-分位数'!AI$3:AI$178))/SUMIFS('面板-分位数'!$E:$E,'面板-分位数'!$F:$F,'面板-景气指数'!$J83)</f>
        <v>0.3465833333333333</v>
      </c>
      <c r="AP83" s="288">
        <f t="array" ref="AP83">SUMPRODUCT(('面板-分位数'!$F$3:$F$178='面板-景气指数'!$J83)*('面板-分位数'!$E$3:$E$178)*('面板-分位数'!AJ$3:AJ$178))/SUMIFS('面板-分位数'!$E:$E,'面板-分位数'!$F:$F,'面板-景气指数'!$J83)</f>
        <v>0.29441666666666655</v>
      </c>
      <c r="AQ83" s="288">
        <f t="array" ref="AQ83">SUMPRODUCT(('面板-分位数'!$F$3:$F$178='面板-景气指数'!$J83)*('面板-分位数'!$E$3:$E$178)*('面板-分位数'!AK$3:AK$178))/SUMIFS('面板-分位数'!$E:$E,'面板-分位数'!$F:$F,'面板-景气指数'!$J83)</f>
        <v>0.28483333333333327</v>
      </c>
      <c r="AR83" s="288">
        <f t="array" ref="AR83">SUMPRODUCT(('面板-分位数'!$F$3:$F$178='面板-景气指数'!$J83)*('面板-分位数'!$E$3:$E$178)*('面板-分位数'!AL$3:AL$178))/SUMIFS('面板-分位数'!$E:$E,'面板-分位数'!$F:$F,'面板-景气指数'!$J83)</f>
        <v>0.19916666666666658</v>
      </c>
      <c r="AS83" s="288">
        <f t="array" ref="AS83">SUMPRODUCT(('面板-分位数'!$F$3:$F$178='面板-景气指数'!$J83)*('面板-分位数'!$E$3:$E$178)*('面板-分位数'!AM$3:AM$178))/SUMIFS('面板-分位数'!$E:$E,'面板-分位数'!$F:$F,'面板-景气指数'!$J83)</f>
        <v>0.15649999999999997</v>
      </c>
      <c r="AT83" s="288">
        <f t="array" ref="AT83">SUMPRODUCT(('面板-分位数'!$F$3:$F$178='面板-景气指数'!$J83)*('面板-分位数'!$E$3:$E$178)*('面板-分位数'!AN$3:AN$178))/SUMIFS('面板-分位数'!$E:$E,'面板-分位数'!$F:$F,'面板-景气指数'!$J83)</f>
        <v>0.2914166666666666</v>
      </c>
      <c r="AU83" s="288">
        <f t="array" ref="AU83">SUMPRODUCT(('面板-分位数'!$F$3:$F$178='面板-景气指数'!$J83)*('面板-分位数'!$E$3:$E$178)*('面板-分位数'!AO$3:AO$178))/SUMIFS('面板-分位数'!$E:$E,'面板-分位数'!$F:$F,'面板-景气指数'!$J83)</f>
        <v>0.31074999999999997</v>
      </c>
      <c r="AV83" s="288">
        <f t="array" ref="AV83">SUMPRODUCT(('面板-分位数'!$F$3:$F$178='面板-景气指数'!$J83)*('面板-分位数'!$E$3:$E$178)*('面板-分位数'!AP$3:AP$178))/SUMIFS('面板-分位数'!$E:$E,'面板-分位数'!$F:$F,'面板-景气指数'!$J83)</f>
        <v>0.2581666666666666</v>
      </c>
      <c r="AW83" s="288">
        <f t="array" ref="AW83">SUMPRODUCT(('面板-分位数'!$F$3:$F$178='面板-景气指数'!$J83)*('面板-分位数'!$E$3:$E$178)*('面板-分位数'!AQ$3:AQ$178))/SUMIFS('面板-分位数'!$E:$E,'面板-分位数'!$F:$F,'面板-景气指数'!$J83)</f>
        <v>0.27383333333333332</v>
      </c>
      <c r="AX83" s="288">
        <f t="array" ref="AX83">SUMPRODUCT(('面板-分位数'!$F$3:$F$178='面板-景气指数'!$J83)*('面板-分位数'!$E$3:$E$178)*('面板-分位数'!AR$3:AR$178))/SUMIFS('面板-分位数'!$E:$E,'面板-分位数'!$F:$F,'面板-景气指数'!$J83)</f>
        <v>0.24091666666666656</v>
      </c>
      <c r="AY83" s="288">
        <f t="array" ref="AY83">SUMPRODUCT(('面板-分位数'!$F$3:$F$178='面板-景气指数'!$J83)*('面板-分位数'!$E$3:$E$178)*('面板-分位数'!AS$3:AS$178))/SUMIFS('面板-分位数'!$E:$E,'面板-分位数'!$F:$F,'面板-景气指数'!$J83)</f>
        <v>0.18116666666666661</v>
      </c>
      <c r="AZ83" s="288">
        <f t="array" ref="AZ83">SUMPRODUCT(('面板-分位数'!$F$3:$F$178='面板-景气指数'!$J83)*('面板-分位数'!$E$3:$E$178)*('面板-分位数'!AT$3:AT$178))/SUMIFS('面板-分位数'!$E:$E,'面板-分位数'!$F:$F,'面板-景气指数'!$J83)</f>
        <v>0.25624999999999992</v>
      </c>
      <c r="BA83" s="288">
        <f t="array" ref="BA83">SUMPRODUCT(('面板-分位数'!$F$3:$F$178='面板-景气指数'!$J83)*('面板-分位数'!$E$3:$E$178)*('面板-分位数'!AU$3:AU$178))/SUMIFS('面板-分位数'!$E:$E,'面板-分位数'!$F:$F,'面板-景气指数'!$J83)</f>
        <v>0.3173333333333333</v>
      </c>
      <c r="BB83" s="288">
        <f t="array" ref="BB83">SUMPRODUCT(('面板-分位数'!$F$3:$F$178='面板-景气指数'!$J83)*('面板-分位数'!$E$3:$E$178)*('面板-分位数'!AV$3:AV$178))/SUMIFS('面板-分位数'!$E:$E,'面板-分位数'!$F:$F,'面板-景气指数'!$J83)</f>
        <v>0.29749999999999993</v>
      </c>
      <c r="BC83" s="288">
        <f t="array" ref="BC83">SUMPRODUCT(('面板-分位数'!$F$3:$F$178='面板-景气指数'!$J83)*('面板-分位数'!$E$3:$E$178)*('面板-分位数'!AW$3:AW$178))/SUMIFS('面板-分位数'!$E:$E,'面板-分位数'!$F:$F,'面板-景气指数'!$J83)</f>
        <v>0.28024999999999994</v>
      </c>
      <c r="BD83" s="288">
        <f t="array" ref="BD83">SUMPRODUCT(('面板-分位数'!$F$3:$F$178='面板-景气指数'!$J83)*('面板-分位数'!$E$3:$E$178)*('面板-分位数'!AX$3:AX$178))/SUMIFS('面板-分位数'!$E:$E,'面板-分位数'!$F:$F,'面板-景气指数'!$J83)</f>
        <v>0.22258333333333324</v>
      </c>
      <c r="BE83" s="288">
        <f t="array" ref="BE83">SUMPRODUCT(('面板-分位数'!$F$3:$F$178='面板-景气指数'!$J83)*('面板-分位数'!$E$3:$E$178)*('面板-分位数'!AY$3:AY$178))/SUMIFS('面板-分位数'!$E:$E,'面板-分位数'!$F:$F,'面板-景气指数'!$J83)</f>
        <v>0.21166666666666661</v>
      </c>
      <c r="BF83" s="288">
        <f t="array" ref="BF83">SUMPRODUCT(('面板-分位数'!$F$3:$F$178='面板-景气指数'!$J83)*('面板-分位数'!$E$3:$E$178)*('面板-分位数'!AZ$3:AZ$178))/SUMIFS('面板-分位数'!$E:$E,'面板-分位数'!$F:$F,'面板-景气指数'!$J83)</f>
        <v>0.40999999999999986</v>
      </c>
      <c r="BG83" s="288">
        <f t="array" ref="BG83">SUMPRODUCT(('面板-分位数'!$F$3:$F$178='面板-景气指数'!$J83)*('面板-分位数'!$E$3:$E$178)*('面板-分位数'!BA$3:BA$178))/SUMIFS('面板-分位数'!$E:$E,'面板-分位数'!$F:$F,'面板-景气指数'!$J83)</f>
        <v>0.40516666666666656</v>
      </c>
      <c r="BH83" s="288">
        <f t="array" ref="BH83">SUMPRODUCT(('面板-分位数'!$F$3:$F$178='面板-景气指数'!$J83)*('面板-分位数'!$E$3:$E$178)*('面板-分位数'!BB$3:BB$178))/SUMIFS('面板-分位数'!$E:$E,'面板-分位数'!$F:$F,'面板-景气指数'!$J83)</f>
        <v>0.43849999999999989</v>
      </c>
      <c r="BI83" s="288">
        <f t="array" ref="BI83">SUMPRODUCT(('面板-分位数'!$F$3:$F$178='面板-景气指数'!$J83)*('面板-分位数'!$E$3:$E$178)*('面板-分位数'!BC$3:BC$178))/SUMIFS('面板-分位数'!$E:$E,'面板-分位数'!$F:$F,'面板-景气指数'!$J83)</f>
        <v>0.44541666666666657</v>
      </c>
      <c r="BJ83" s="288">
        <f t="array" ref="BJ83">SUMPRODUCT(('面板-分位数'!$F$3:$F$178='面板-景气指数'!$J83)*('面板-分位数'!$E$3:$E$178)*('面板-分位数'!BD$3:BD$178))/SUMIFS('面板-分位数'!$E:$E,'面板-分位数'!$F:$F,'面板-景气指数'!$J83)</f>
        <v>0.46133333333333326</v>
      </c>
      <c r="BK83" s="288">
        <f t="array" ref="BK83">SUMPRODUCT(('面板-分位数'!$F$3:$F$178='面板-景气指数'!$J83)*('面板-分位数'!$E$3:$E$178)*('面板-分位数'!BE$3:BE$178))/SUMIFS('面板-分位数'!$E:$E,'面板-分位数'!$F:$F,'面板-景气指数'!$J83)</f>
        <v>0.48249999999999987</v>
      </c>
      <c r="BL83" s="288">
        <f t="array" ref="BL83">SUMPRODUCT(('面板-分位数'!$F$3:$F$178='面板-景气指数'!$J83)*('面板-分位数'!$E$3:$E$178)*('面板-分位数'!BF$3:BF$178))/SUMIFS('面板-分位数'!$E:$E,'面板-分位数'!$F:$F,'面板-景气指数'!$J83)</f>
        <v>0.47033333333333321</v>
      </c>
      <c r="BM83" s="288">
        <f t="array" ref="BM83">SUMPRODUCT(('面板-分位数'!$F$3:$F$178='面板-景气指数'!$J83)*('面板-分位数'!$E$3:$E$178)*('面板-分位数'!BG$3:BG$178))/SUMIFS('面板-分位数'!$E:$E,'面板-分位数'!$F:$F,'面板-景气指数'!$J83)</f>
        <v>0.50474999999999992</v>
      </c>
      <c r="BN83" s="288">
        <f t="array" ref="BN83">SUMPRODUCT(('面板-分位数'!$F$3:$F$178='面板-景气指数'!$J83)*('面板-分位数'!$E$3:$E$178)*('面板-分位数'!BH$3:BH$178))/SUMIFS('面板-分位数'!$E:$E,'面板-分位数'!$F:$F,'面板-景气指数'!$J83)</f>
        <v>0.5844999999999998</v>
      </c>
      <c r="BO83" s="288">
        <f t="array" ref="BO83">SUMPRODUCT(('面板-分位数'!$F$3:$F$178='面板-景气指数'!$J83)*('面板-分位数'!$E$3:$E$178)*('面板-分位数'!BI$3:BI$178))/SUMIFS('面板-分位数'!$E:$E,'面板-分位数'!$F:$F,'面板-景气指数'!$J83)</f>
        <v>0.71308333333333318</v>
      </c>
      <c r="BP83" s="288">
        <f t="array" ref="BP83">SUMPRODUCT(('面板-分位数'!$F$3:$F$178='面板-景气指数'!$J83)*('面板-分位数'!$E$3:$E$178)*('面板-分位数'!BJ$3:BJ$178))/SUMIFS('面板-分位数'!$E:$E,'面板-分位数'!$F:$F,'面板-景气指数'!$J83)</f>
        <v>0.81008333333333304</v>
      </c>
      <c r="BQ83" s="288">
        <f t="array" ref="BQ83">SUMPRODUCT(('面板-分位数'!$F$3:$F$178='面板-景气指数'!$J83)*('面板-分位数'!$E$3:$E$178)*('面板-分位数'!BK$3:BK$178))/SUMIFS('面板-分位数'!$E:$E,'面板-分位数'!$F:$F,'面板-景气指数'!$J83)</f>
        <v>0.83199999999999974</v>
      </c>
      <c r="BR83" s="288">
        <f t="array" ref="BR83">SUMPRODUCT(('面板-分位数'!$F$3:$F$178='面板-景气指数'!$J83)*('面板-分位数'!$E$3:$E$178)*('面板-分位数'!BL$3:BL$178))/SUMIFS('面板-分位数'!$E:$E,'面板-分位数'!$F:$F,'面板-景气指数'!$J83)</f>
        <v>0.62941666666666662</v>
      </c>
      <c r="BS83" s="288">
        <f t="array" ref="BS83">SUMPRODUCT(('面板-分位数'!$F$3:$F$178='面板-景气指数'!$J83)*('面板-分位数'!$E$3:$E$178)*('面板-分位数'!BM$3:BM$178))/SUMIFS('面板-分位数'!$E:$E,'面板-分位数'!$F:$F,'面板-景气指数'!$J83)</f>
        <v>0.63908333333333323</v>
      </c>
      <c r="BT83" s="288">
        <f t="array" ref="BT83">SUMPRODUCT(('面板-分位数'!$F$3:$F$178='面板-景气指数'!$J83)*('面板-分位数'!$E$3:$E$178)*('面板-分位数'!BN$3:BN$178))/SUMIFS('面板-分位数'!$E:$E,'面板-分位数'!$F:$F,'面板-景气指数'!$J83)</f>
        <v>0.6314166666666664</v>
      </c>
      <c r="BU83" s="288">
        <f t="array" ref="BU83">SUMPRODUCT(('面板-分位数'!$F$3:$F$178='面板-景气指数'!$J83)*('面板-分位数'!$E$3:$E$178)*('面板-分位数'!BO$3:BO$178))/SUMIFS('面板-分位数'!$E:$E,'面板-分位数'!$F:$F,'面板-景气指数'!$J83)</f>
        <v>0.62299999999999989</v>
      </c>
      <c r="BV83" s="288">
        <f t="array" ref="BV83">SUMPRODUCT(('面板-分位数'!$F$3:$F$178='面板-景气指数'!$J83)*('面板-分位数'!$E$3:$E$178)*('面板-分位数'!BP$3:BP$178))/SUMIFS('面板-分位数'!$E:$E,'面板-分位数'!$F:$F,'面板-景气指数'!$J83)</f>
        <v>0.62758333333333316</v>
      </c>
      <c r="BW83" s="288">
        <f t="array" ref="BW83">SUMPRODUCT(('面板-分位数'!$F$3:$F$178='面板-景气指数'!$J83)*('面板-分位数'!$E$3:$E$178)*('面板-分位数'!BQ$3:BQ$178))/SUMIFS('面板-分位数'!$E:$E,'面板-分位数'!$F:$F,'面板-景气指数'!$J83)</f>
        <v>0.60683333333333311</v>
      </c>
      <c r="BX83" s="288">
        <f t="array" ref="BX83">SUMPRODUCT(('面板-分位数'!$F$3:$F$178='面板-景气指数'!$J83)*('面板-分位数'!$E$3:$E$178)*('面板-分位数'!BR$3:BR$178))/SUMIFS('面板-分位数'!$E:$E,'面板-分位数'!$F:$F,'面板-景气指数'!$J83)</f>
        <v>0.55974999999999975</v>
      </c>
      <c r="BY83" s="288">
        <f t="array" ref="BY83">SUMPRODUCT(('面板-分位数'!$F$3:$F$178='面板-景气指数'!$J83)*('面板-分位数'!$E$3:$E$178)*('面板-分位数'!BS$3:BS$178))/SUMIFS('面板-分位数'!$E:$E,'面板-分位数'!$F:$F,'面板-景气指数'!$J83)</f>
        <v>0.49991666666666656</v>
      </c>
      <c r="BZ83" s="288">
        <f t="array" ref="BZ83">SUMPRODUCT(('面板-分位数'!$F$3:$F$178='面板-景气指数'!$J83)*('面板-分位数'!$E$3:$E$178)*('面板-分位数'!BT$3:BT$178))/SUMIFS('面板-分位数'!$E:$E,'面板-分位数'!$F:$F,'面板-景气指数'!$J83)</f>
        <v>0.51374999999999982</v>
      </c>
      <c r="CA83" s="288">
        <f t="array" ref="CA83">SUMPRODUCT(('面板-分位数'!$F$3:$F$178='面板-景气指数'!$J83)*('面板-分位数'!$E$3:$E$178)*('面板-分位数'!BU$3:BU$178))/SUMIFS('面板-分位数'!$E:$E,'面板-分位数'!$F:$F,'面板-景气指数'!$J83)</f>
        <v>0.48899999999999993</v>
      </c>
      <c r="CB83" s="288">
        <f t="array" ref="CB83">SUMPRODUCT(('面板-分位数'!$F$3:$F$178='面板-景气指数'!$J83)*('面板-分位数'!$E$3:$E$178)*('面板-分位数'!BV$3:BV$178))/SUMIFS('面板-分位数'!$E:$E,'面板-分位数'!$F:$F,'面板-景气指数'!$J83)</f>
        <v>0.48524999999999996</v>
      </c>
      <c r="CC83" s="288">
        <f t="array" ref="CC83">SUMPRODUCT(('面板-分位数'!$F$3:$F$178='面板-景气指数'!$J83)*('面板-分位数'!$E$3:$E$178)*('面板-分位数'!BW$3:BW$178))/SUMIFS('面板-分位数'!$E:$E,'面板-分位数'!$F:$F,'面板-景气指数'!$J83)</f>
        <v>0.52199999999999991</v>
      </c>
      <c r="CD83" s="288">
        <f t="array" ref="CD83">SUMPRODUCT(('面板-分位数'!$F$3:$F$178='面板-景气指数'!$J83)*('面板-分位数'!$E$3:$E$178)*('面板-分位数'!BX$3:BX$178))/SUMIFS('面板-分位数'!$E:$E,'面板-分位数'!$F:$F,'面板-景气指数'!$J83)</f>
        <v>0.52474999999999994</v>
      </c>
    </row>
    <row r="84" spans="10:82" x14ac:dyDescent="0.15">
      <c r="J84" s="294" t="s">
        <v>70</v>
      </c>
      <c r="M84" s="288">
        <f>AVERAGE(M48,M51,M56,M59,M62,M69,M72)</f>
        <v>0.64946428571428583</v>
      </c>
      <c r="N84" s="288">
        <f>AVERAGE(N48,N51,N56,N59,N62,N69,N72)</f>
        <v>0.65732142857142861</v>
      </c>
      <c r="O84" s="288">
        <f>AVERAGE(O48,O51,O56,O59,O62,O69,O72)</f>
        <v>0.69967857142857148</v>
      </c>
      <c r="P84" s="288">
        <f>AVERAGE(P48,P51,P56,P59,P62,P69,P72)</f>
        <v>0.70977380952380942</v>
      </c>
      <c r="Q84" s="288">
        <f t="shared" ref="Q84:CB84" si="2">AVERAGE(Q48,Q51,Q56,Q59,Q62,Q69,Q72)</f>
        <v>0.72702380952380952</v>
      </c>
      <c r="R84" s="288">
        <f t="shared" si="2"/>
        <v>0.72626190476190478</v>
      </c>
      <c r="S84" s="288">
        <f t="shared" si="2"/>
        <v>0.71914285714285719</v>
      </c>
      <c r="T84" s="288">
        <f t="shared" si="2"/>
        <v>0.74932142857142847</v>
      </c>
      <c r="U84" s="288">
        <f t="shared" si="2"/>
        <v>0.77064285714285707</v>
      </c>
      <c r="V84" s="288">
        <f t="shared" si="2"/>
        <v>0.73117857142857134</v>
      </c>
      <c r="W84" s="288">
        <f t="shared" si="2"/>
        <v>0.70703571428571421</v>
      </c>
      <c r="X84" s="288">
        <f t="shared" si="2"/>
        <v>0.77457142857142869</v>
      </c>
      <c r="Y84" s="288">
        <f t="shared" si="2"/>
        <v>0.74739285714285708</v>
      </c>
      <c r="Z84" s="288">
        <f t="shared" si="2"/>
        <v>0.69315476190476188</v>
      </c>
      <c r="AA84" s="288">
        <f t="shared" si="2"/>
        <v>0.69364285714285712</v>
      </c>
      <c r="AB84" s="288">
        <f t="shared" si="2"/>
        <v>0.69423809523809532</v>
      </c>
      <c r="AC84" s="288">
        <f t="shared" si="2"/>
        <v>0.68611904761904763</v>
      </c>
      <c r="AD84" s="288">
        <f t="shared" si="2"/>
        <v>0.7006190476190477</v>
      </c>
      <c r="AE84" s="288">
        <f t="shared" si="2"/>
        <v>0.69727380952380957</v>
      </c>
      <c r="AF84" s="288">
        <f t="shared" si="2"/>
        <v>0.66247619047619044</v>
      </c>
      <c r="AG84" s="288">
        <f t="shared" si="2"/>
        <v>0.58836904761904751</v>
      </c>
      <c r="AH84" s="288">
        <f t="shared" si="2"/>
        <v>0.54011904761904772</v>
      </c>
      <c r="AI84" s="288">
        <f t="shared" si="2"/>
        <v>0.48058333333333342</v>
      </c>
      <c r="AJ84" s="288">
        <f t="shared" si="2"/>
        <v>0.44203571428571425</v>
      </c>
      <c r="AK84" s="288">
        <f t="shared" si="2"/>
        <v>0.39292857142857146</v>
      </c>
      <c r="AL84" s="288">
        <f t="shared" si="2"/>
        <v>0.34923809523809529</v>
      </c>
      <c r="AM84" s="288">
        <f t="shared" si="2"/>
        <v>0.24965476190476191</v>
      </c>
      <c r="AN84" s="288">
        <f t="shared" si="2"/>
        <v>0.20650000000000004</v>
      </c>
      <c r="AO84" s="288">
        <f t="shared" si="2"/>
        <v>0.17990476190476193</v>
      </c>
      <c r="AP84" s="288">
        <f t="shared" si="2"/>
        <v>0.17924999999999999</v>
      </c>
      <c r="AQ84" s="288">
        <f t="shared" si="2"/>
        <v>0.20375000000000001</v>
      </c>
      <c r="AR84" s="288">
        <f t="shared" si="2"/>
        <v>0.27908333333333335</v>
      </c>
      <c r="AS84" s="288">
        <f t="shared" si="2"/>
        <v>0.27150000000000002</v>
      </c>
      <c r="AT84" s="288">
        <f t="shared" si="2"/>
        <v>0.27063095238095242</v>
      </c>
      <c r="AU84" s="288">
        <f t="shared" si="2"/>
        <v>0.31784523809523818</v>
      </c>
      <c r="AV84" s="288">
        <f t="shared" si="2"/>
        <v>0.31060714285714291</v>
      </c>
      <c r="AW84" s="288">
        <f t="shared" si="2"/>
        <v>0.30072619047619048</v>
      </c>
      <c r="AX84" s="288">
        <f t="shared" si="2"/>
        <v>0.26942857142857146</v>
      </c>
      <c r="AY84" s="288">
        <f t="shared" si="2"/>
        <v>0.24954761904761907</v>
      </c>
      <c r="AZ84" s="288">
        <f t="shared" si="2"/>
        <v>0.32778571428571429</v>
      </c>
      <c r="BA84" s="288">
        <f t="shared" si="2"/>
        <v>0.33302380952380956</v>
      </c>
      <c r="BB84" s="288">
        <f t="shared" si="2"/>
        <v>0.28822619047619052</v>
      </c>
      <c r="BC84" s="288">
        <f t="shared" si="2"/>
        <v>0.31332142857142858</v>
      </c>
      <c r="BD84" s="288">
        <f t="shared" si="2"/>
        <v>0.31734523809523812</v>
      </c>
      <c r="BE84" s="288">
        <f t="shared" si="2"/>
        <v>0.31900000000000001</v>
      </c>
      <c r="BF84" s="288">
        <f t="shared" si="2"/>
        <v>0.41951190476190475</v>
      </c>
      <c r="BG84" s="288">
        <f t="shared" si="2"/>
        <v>0.47845238095238096</v>
      </c>
      <c r="BH84" s="288">
        <f t="shared" si="2"/>
        <v>0.43857142857142867</v>
      </c>
      <c r="BI84" s="288">
        <f t="shared" si="2"/>
        <v>0.44935714285714284</v>
      </c>
      <c r="BJ84" s="288">
        <f t="shared" si="2"/>
        <v>0.46871428571428569</v>
      </c>
      <c r="BK84" s="288">
        <f t="shared" si="2"/>
        <v>0.52229761904761918</v>
      </c>
      <c r="BL84" s="288">
        <f t="shared" si="2"/>
        <v>0.50236904761904755</v>
      </c>
      <c r="BM84" s="288">
        <f t="shared" si="2"/>
        <v>0.50488095238095243</v>
      </c>
      <c r="BN84" s="288">
        <f t="shared" si="2"/>
        <v>0.54383333333333339</v>
      </c>
      <c r="BO84" s="288">
        <f t="shared" si="2"/>
        <v>0.52866666666666673</v>
      </c>
      <c r="BP84" s="288">
        <f t="shared" si="2"/>
        <v>0.50763095238095246</v>
      </c>
      <c r="BQ84" s="288">
        <f t="shared" si="2"/>
        <v>0.53698809523809532</v>
      </c>
      <c r="BR84" s="288">
        <f t="shared" si="2"/>
        <v>0.49847619047619052</v>
      </c>
      <c r="BS84" s="288">
        <f t="shared" si="2"/>
        <v>0.51277380952380958</v>
      </c>
      <c r="BT84" s="288">
        <f t="shared" si="2"/>
        <v>0.59090476190476182</v>
      </c>
      <c r="BU84" s="288">
        <f t="shared" si="2"/>
        <v>0.60590476190476206</v>
      </c>
      <c r="BV84" s="288">
        <f t="shared" si="2"/>
        <v>0.60821428571428571</v>
      </c>
      <c r="BW84" s="288">
        <f t="shared" si="2"/>
        <v>0.56169047619047618</v>
      </c>
      <c r="BX84" s="288">
        <f t="shared" si="2"/>
        <v>0.54955952380952378</v>
      </c>
      <c r="BY84" s="288">
        <f t="shared" si="2"/>
        <v>0.48327380952380966</v>
      </c>
      <c r="BZ84" s="288">
        <f t="shared" si="2"/>
        <v>0.46829761904761913</v>
      </c>
      <c r="CA84" s="288">
        <f t="shared" si="2"/>
        <v>0.48275000000000012</v>
      </c>
      <c r="CB84" s="288">
        <f t="shared" si="2"/>
        <v>0.46061904761904765</v>
      </c>
      <c r="CC84" s="288">
        <f>AVERAGE(CC48,CC51,CC56,CC59,CC62,CC69,CC72)</f>
        <v>0.44022619047619055</v>
      </c>
      <c r="CD84" s="288">
        <f>AVERAGE(CD48,CD51,CD56,CD59,CD62,CD69,CD72)</f>
        <v>0.44670238095238096</v>
      </c>
    </row>
    <row r="85" spans="10:82" x14ac:dyDescent="0.15">
      <c r="J85" s="294" t="s">
        <v>73</v>
      </c>
      <c r="M85" s="288">
        <f>AVERAGE(M49,M52,M53,M57,M60,M63,M70,M73)</f>
        <v>0.45529208444741531</v>
      </c>
      <c r="N85" s="288">
        <f>AVERAGE(N49,N52,N53,N57,N60,N63,N70,N73)</f>
        <v>0.45488813331276567</v>
      </c>
      <c r="O85" s="288">
        <f>AVERAGE(O49,O52,O53,O57,O60,O63,O70,O73)</f>
        <v>0.48356449677773211</v>
      </c>
      <c r="P85" s="288">
        <f>AVERAGE(P49,P52,P53,P57,P60,P63,P70,P73)</f>
        <v>0.49184366215891961</v>
      </c>
      <c r="Q85" s="288">
        <f>AVERAGE(Q49,Q52,Q53,Q57,Q60,Q63,Q70,Q73)</f>
        <v>0.50152008132798576</v>
      </c>
      <c r="R85" s="288">
        <f t="shared" ref="R85:CC85" si="3">AVERAGE(R49,R52,R53,R57,R60,R63,R70,R73)</f>
        <v>0.4933400842417387</v>
      </c>
      <c r="S85" s="288">
        <f t="shared" si="3"/>
        <v>0.53630206619361032</v>
      </c>
      <c r="T85" s="288">
        <f t="shared" si="3"/>
        <v>0.64614286816125055</v>
      </c>
      <c r="U85" s="288">
        <f t="shared" si="3"/>
        <v>0.68694807949403547</v>
      </c>
      <c r="V85" s="288">
        <f t="shared" si="3"/>
        <v>0.56669571635472382</v>
      </c>
      <c r="W85" s="288">
        <f t="shared" si="3"/>
        <v>0.54585802524681204</v>
      </c>
      <c r="X85" s="288">
        <f t="shared" si="3"/>
        <v>0.55587182486631015</v>
      </c>
      <c r="Y85" s="288">
        <f t="shared" si="3"/>
        <v>0.58170424550939259</v>
      </c>
      <c r="Z85" s="288">
        <f t="shared" si="3"/>
        <v>0.63902606951871666</v>
      </c>
      <c r="AA85" s="288">
        <f t="shared" si="3"/>
        <v>0.65649989287673105</v>
      </c>
      <c r="AB85" s="288">
        <f t="shared" si="3"/>
        <v>0.66570441904908817</v>
      </c>
      <c r="AC85" s="288">
        <f t="shared" si="3"/>
        <v>0.70460625128547927</v>
      </c>
      <c r="AD85" s="288">
        <f t="shared" si="3"/>
        <v>0.7577207124982861</v>
      </c>
      <c r="AE85" s="288">
        <f t="shared" si="3"/>
        <v>0.78942817170574509</v>
      </c>
      <c r="AF85" s="288">
        <f t="shared" si="3"/>
        <v>0.79856287278897564</v>
      </c>
      <c r="AG85" s="288">
        <f t="shared" si="3"/>
        <v>0.6947053488790621</v>
      </c>
      <c r="AH85" s="288">
        <f t="shared" si="3"/>
        <v>0.61413939093994241</v>
      </c>
      <c r="AI85" s="288">
        <f t="shared" si="3"/>
        <v>0.57779225370218024</v>
      </c>
      <c r="AJ85" s="288">
        <f t="shared" si="3"/>
        <v>0.54163713706636496</v>
      </c>
      <c r="AK85" s="288">
        <f t="shared" si="3"/>
        <v>0.49610196206979296</v>
      </c>
      <c r="AL85" s="288">
        <f t="shared" si="3"/>
        <v>0.46693214812148631</v>
      </c>
      <c r="AM85" s="288">
        <f t="shared" si="3"/>
        <v>0.39541563399835461</v>
      </c>
      <c r="AN85" s="288">
        <f t="shared" si="3"/>
        <v>0.37842646416083914</v>
      </c>
      <c r="AO85" s="288">
        <f t="shared" si="3"/>
        <v>0.37604457827711502</v>
      </c>
      <c r="AP85" s="288">
        <f t="shared" si="3"/>
        <v>0.32955333453311392</v>
      </c>
      <c r="AQ85" s="288">
        <f t="shared" si="3"/>
        <v>0.29691323015220072</v>
      </c>
      <c r="AR85" s="288">
        <f t="shared" si="3"/>
        <v>0.24708050742150006</v>
      </c>
      <c r="AS85" s="288">
        <f t="shared" si="3"/>
        <v>0.26290739621897713</v>
      </c>
      <c r="AT85" s="288">
        <f t="shared" si="3"/>
        <v>0.34156909022350201</v>
      </c>
      <c r="AU85" s="288">
        <f t="shared" si="3"/>
        <v>0.36198870492252849</v>
      </c>
      <c r="AV85" s="288">
        <f t="shared" si="3"/>
        <v>0.3362915659707939</v>
      </c>
      <c r="AW85" s="288">
        <f t="shared" si="3"/>
        <v>0.32364867852735502</v>
      </c>
      <c r="AX85" s="288">
        <f t="shared" si="3"/>
        <v>0.29811683720691079</v>
      </c>
      <c r="AY85" s="288">
        <f t="shared" si="3"/>
        <v>0.30781336341354726</v>
      </c>
      <c r="AZ85" s="288">
        <f t="shared" si="3"/>
        <v>0.32547406974153298</v>
      </c>
      <c r="BA85" s="288">
        <f t="shared" si="3"/>
        <v>0.33000458701837376</v>
      </c>
      <c r="BB85" s="288">
        <f t="shared" si="3"/>
        <v>0.39340644282188403</v>
      </c>
      <c r="BC85" s="288">
        <f t="shared" si="3"/>
        <v>0.38238412261757854</v>
      </c>
      <c r="BD85" s="288">
        <f t="shared" si="3"/>
        <v>0.37151992921294386</v>
      </c>
      <c r="BE85" s="288">
        <f t="shared" si="3"/>
        <v>0.32181180584121766</v>
      </c>
      <c r="BF85" s="288">
        <f t="shared" si="3"/>
        <v>0.38727762066365012</v>
      </c>
      <c r="BG85" s="288">
        <f t="shared" si="3"/>
        <v>0.38592101801384893</v>
      </c>
      <c r="BH85" s="288">
        <f t="shared" si="3"/>
        <v>0.42304394196489786</v>
      </c>
      <c r="BI85" s="288">
        <f t="shared" si="3"/>
        <v>0.4318550000856986</v>
      </c>
      <c r="BJ85" s="288">
        <f t="shared" si="3"/>
        <v>0.44785369103935285</v>
      </c>
      <c r="BK85" s="288">
        <f t="shared" si="3"/>
        <v>0.45707183686411629</v>
      </c>
      <c r="BL85" s="288">
        <f t="shared" si="3"/>
        <v>0.46533620637940487</v>
      </c>
      <c r="BM85" s="288">
        <f t="shared" si="3"/>
        <v>0.49092496443507472</v>
      </c>
      <c r="BN85" s="288">
        <f t="shared" si="3"/>
        <v>0.53117965857671745</v>
      </c>
      <c r="BO85" s="288">
        <f t="shared" si="3"/>
        <v>0.55249567007747158</v>
      </c>
      <c r="BP85" s="288">
        <f t="shared" si="3"/>
        <v>0.5528323285170712</v>
      </c>
      <c r="BQ85" s="288">
        <f t="shared" si="3"/>
        <v>0.57612284467982999</v>
      </c>
      <c r="BR85" s="288">
        <f t="shared" si="3"/>
        <v>0.52918581602221304</v>
      </c>
      <c r="BS85" s="288">
        <f t="shared" si="3"/>
        <v>0.52074461598450572</v>
      </c>
      <c r="BT85" s="288">
        <f t="shared" si="3"/>
        <v>0.55455205976621424</v>
      </c>
      <c r="BU85" s="288">
        <f t="shared" si="3"/>
        <v>0.57034175750719862</v>
      </c>
      <c r="BV85" s="288">
        <f t="shared" si="3"/>
        <v>0.59155920274578355</v>
      </c>
      <c r="BW85" s="288">
        <f t="shared" si="3"/>
        <v>0.59053976629987648</v>
      </c>
      <c r="BX85" s="288">
        <f t="shared" si="3"/>
        <v>0.56176181141162762</v>
      </c>
      <c r="BY85" s="288">
        <f t="shared" si="3"/>
        <v>0.54500455273892767</v>
      </c>
      <c r="BZ85" s="288">
        <f t="shared" si="3"/>
        <v>0.52613068824557796</v>
      </c>
      <c r="CA85" s="288">
        <f t="shared" si="3"/>
        <v>0.52278651617989857</v>
      </c>
      <c r="CB85" s="288">
        <f t="shared" si="3"/>
        <v>0.53477047339914985</v>
      </c>
      <c r="CC85" s="288">
        <f t="shared" si="3"/>
        <v>0.51274257207253526</v>
      </c>
      <c r="CD85" s="288">
        <f>AVERAGE(CD49,CD52,CD53,CD57,CD60,CD63,CD70,CD73)</f>
        <v>0.48636469688399842</v>
      </c>
    </row>
    <row r="86" spans="10:82" x14ac:dyDescent="0.15">
      <c r="J86" s="294" t="s">
        <v>110</v>
      </c>
      <c r="M86" s="288">
        <f>AVERAGEIFS(M$48:M$83,$J$48:$J$83,"*下游*")</f>
        <v>0.46183611111111117</v>
      </c>
      <c r="N86" s="288">
        <f>AVERAGEIFS(N$48:N$83,$J$48:$J$83,"*下游*")</f>
        <v>0.46183611111111117</v>
      </c>
      <c r="O86" s="288">
        <f>AVERAGEIFS(O$48:O$83,$J$48:$J$83,"*下游*")</f>
        <v>0.46130833333333332</v>
      </c>
      <c r="P86" s="288">
        <f>AVERAGEIFS(P$48:P$83,$J$48:$J$83,"*下游*")</f>
        <v>0.41847499999999993</v>
      </c>
      <c r="Q86" s="288">
        <f>AVERAGEIFS(Q$48:Q$83,$J$48:$J$83,"*下游*")</f>
        <v>0.3777666666666667</v>
      </c>
      <c r="R86" s="288">
        <f t="shared" ref="R86:CC86" si="4">AVERAGEIFS(R$48:R$83,$J$48:$J$83,"*下游*")</f>
        <v>0.32923611111111106</v>
      </c>
      <c r="S86" s="288">
        <f t="shared" si="4"/>
        <v>0.28452777777777777</v>
      </c>
      <c r="T86" s="288">
        <f t="shared" si="4"/>
        <v>0.30746944444444446</v>
      </c>
      <c r="U86" s="288">
        <f t="shared" si="4"/>
        <v>0.35514999999999997</v>
      </c>
      <c r="V86" s="288">
        <f t="shared" si="4"/>
        <v>0.38645000000000007</v>
      </c>
      <c r="W86" s="288">
        <f t="shared" si="4"/>
        <v>0.42068333333333341</v>
      </c>
      <c r="X86" s="288">
        <f t="shared" si="4"/>
        <v>0.4836138888888889</v>
      </c>
      <c r="Y86" s="288">
        <f t="shared" si="4"/>
        <v>0.48144722222222225</v>
      </c>
      <c r="Z86" s="288">
        <f t="shared" si="4"/>
        <v>0.50121388888888885</v>
      </c>
      <c r="AA86" s="288">
        <f t="shared" si="4"/>
        <v>0.51486388888888901</v>
      </c>
      <c r="AB86" s="288">
        <f t="shared" si="4"/>
        <v>0.52293055555555568</v>
      </c>
      <c r="AC86" s="288">
        <f t="shared" si="4"/>
        <v>0.53718055555555555</v>
      </c>
      <c r="AD86" s="288">
        <f t="shared" si="4"/>
        <v>0.55786111111111114</v>
      </c>
      <c r="AE86" s="288">
        <f t="shared" si="4"/>
        <v>0.69105277777777763</v>
      </c>
      <c r="AF86" s="288">
        <f t="shared" si="4"/>
        <v>0.80291944444444441</v>
      </c>
      <c r="AG86" s="288">
        <f t="shared" si="4"/>
        <v>0.74203611111111123</v>
      </c>
      <c r="AH86" s="288">
        <f t="shared" si="4"/>
        <v>0.53150277777777766</v>
      </c>
      <c r="AI86" s="288">
        <f t="shared" si="4"/>
        <v>0.45653611111111109</v>
      </c>
      <c r="AJ86" s="288">
        <f t="shared" si="4"/>
        <v>0.50679722222222223</v>
      </c>
      <c r="AK86" s="288">
        <f t="shared" si="4"/>
        <v>0.51403888888888893</v>
      </c>
      <c r="AL86" s="288">
        <f t="shared" si="4"/>
        <v>0.49329722222222222</v>
      </c>
      <c r="AM86" s="288">
        <f t="shared" si="4"/>
        <v>0.45755000000000001</v>
      </c>
      <c r="AN86" s="288">
        <f t="shared" si="4"/>
        <v>0.47088333333333338</v>
      </c>
      <c r="AO86" s="288">
        <f t="shared" si="4"/>
        <v>0.4346916666666667</v>
      </c>
      <c r="AP86" s="288">
        <f t="shared" si="4"/>
        <v>0.40745277777777772</v>
      </c>
      <c r="AQ86" s="288">
        <f t="shared" si="4"/>
        <v>0.36947777777777774</v>
      </c>
      <c r="AR86" s="288">
        <f t="shared" si="4"/>
        <v>0.34976111111111113</v>
      </c>
      <c r="AS86" s="288">
        <f t="shared" si="4"/>
        <v>0.39841111111111105</v>
      </c>
      <c r="AT86" s="288">
        <f t="shared" si="4"/>
        <v>0.48661944444444438</v>
      </c>
      <c r="AU86" s="288">
        <f t="shared" si="4"/>
        <v>0.43413611111111106</v>
      </c>
      <c r="AV86" s="288">
        <f t="shared" si="4"/>
        <v>0.45518333333333338</v>
      </c>
      <c r="AW86" s="288">
        <f t="shared" si="4"/>
        <v>0.43540000000000001</v>
      </c>
      <c r="AX86" s="288">
        <f t="shared" si="4"/>
        <v>0.43669166666666664</v>
      </c>
      <c r="AY86" s="288">
        <f t="shared" si="4"/>
        <v>0.4565333333333334</v>
      </c>
      <c r="AZ86" s="288">
        <f t="shared" si="4"/>
        <v>0.47372499999999995</v>
      </c>
      <c r="BA86" s="288">
        <f t="shared" si="4"/>
        <v>0.47099999999999997</v>
      </c>
      <c r="BB86" s="288">
        <f t="shared" si="4"/>
        <v>0.46333888888888886</v>
      </c>
      <c r="BC86" s="288">
        <f t="shared" si="4"/>
        <v>0.42941388888888882</v>
      </c>
      <c r="BD86" s="288">
        <f t="shared" si="4"/>
        <v>0.41289722222222219</v>
      </c>
      <c r="BE86" s="288">
        <f t="shared" si="4"/>
        <v>0.39074444444444445</v>
      </c>
      <c r="BF86" s="288">
        <f t="shared" si="4"/>
        <v>0.46716111111111119</v>
      </c>
      <c r="BG86" s="288">
        <f t="shared" si="4"/>
        <v>0.43337777777777775</v>
      </c>
      <c r="BH86" s="288">
        <f t="shared" si="4"/>
        <v>0.52151666666666663</v>
      </c>
      <c r="BI86" s="288">
        <f t="shared" si="4"/>
        <v>0.54047500000000004</v>
      </c>
      <c r="BJ86" s="288">
        <f t="shared" si="4"/>
        <v>0.54991666666666661</v>
      </c>
      <c r="BK86" s="288">
        <f t="shared" si="4"/>
        <v>0.55363333333333331</v>
      </c>
      <c r="BL86" s="288">
        <f t="shared" si="4"/>
        <v>0.56143333333333323</v>
      </c>
      <c r="BM86" s="288">
        <f t="shared" si="4"/>
        <v>0.59590833333333337</v>
      </c>
      <c r="BN86" s="288">
        <f t="shared" si="4"/>
        <v>0.64296666666666658</v>
      </c>
      <c r="BO86" s="288">
        <f t="shared" si="4"/>
        <v>0.66965833333333324</v>
      </c>
      <c r="BP86" s="288">
        <f t="shared" si="4"/>
        <v>0.71000833333333324</v>
      </c>
      <c r="BQ86" s="288">
        <f t="shared" si="4"/>
        <v>0.71691111111111105</v>
      </c>
      <c r="BR86" s="288">
        <f t="shared" si="4"/>
        <v>0.69063611111111123</v>
      </c>
      <c r="BS86" s="288">
        <f t="shared" si="4"/>
        <v>0.63940277777777776</v>
      </c>
      <c r="BT86" s="288">
        <f t="shared" si="4"/>
        <v>0.59663611111111103</v>
      </c>
      <c r="BU86" s="288">
        <f t="shared" si="4"/>
        <v>0.58786111111111117</v>
      </c>
      <c r="BV86" s="288">
        <f t="shared" si="4"/>
        <v>0.57213611111111107</v>
      </c>
      <c r="BW86" s="288">
        <f t="shared" si="4"/>
        <v>0.51030555555555557</v>
      </c>
      <c r="BX86" s="288">
        <f t="shared" si="4"/>
        <v>0.47501388888888896</v>
      </c>
      <c r="BY86" s="288">
        <f t="shared" si="4"/>
        <v>0.46588055555555552</v>
      </c>
      <c r="BZ86" s="288">
        <f t="shared" si="4"/>
        <v>0.44567499999999993</v>
      </c>
      <c r="CA86" s="288">
        <f t="shared" si="4"/>
        <v>0.46573333333333339</v>
      </c>
      <c r="CB86" s="288">
        <f t="shared" si="4"/>
        <v>0.48362499999999997</v>
      </c>
      <c r="CC86" s="288">
        <f t="shared" si="4"/>
        <v>0.50175000000000014</v>
      </c>
      <c r="CD86" s="288">
        <f>AVERAGEIFS(CD$48:CD$83,$J$48:$J$83,"*下游*")</f>
        <v>0.46640833333333331</v>
      </c>
    </row>
    <row r="88" spans="10:82" x14ac:dyDescent="0.15">
      <c r="J88" s="270" t="s">
        <v>818</v>
      </c>
      <c r="M88" s="288">
        <f t="shared" ref="M88:AB90" si="5">AVERAGEIFS(M$33:M$46,$K$33:$K$46,$J88)</f>
        <v>0.60743295940170938</v>
      </c>
      <c r="N88" s="288">
        <f t="shared" si="5"/>
        <v>0.60933867521367524</v>
      </c>
      <c r="O88" s="288">
        <f t="shared" si="5"/>
        <v>0.63208560363247857</v>
      </c>
      <c r="P88" s="288">
        <f t="shared" si="5"/>
        <v>0.63407745726495723</v>
      </c>
      <c r="Q88" s="288">
        <f t="shared" si="5"/>
        <v>0.65083894230769224</v>
      </c>
      <c r="R88" s="288">
        <f t="shared" si="5"/>
        <v>0.68353872863247855</v>
      </c>
      <c r="S88" s="288">
        <f t="shared" si="5"/>
        <v>0.67507819177350425</v>
      </c>
      <c r="T88" s="288">
        <f t="shared" si="5"/>
        <v>0.68756336805555551</v>
      </c>
      <c r="U88" s="288">
        <f t="shared" si="5"/>
        <v>0.67089943910256411</v>
      </c>
      <c r="V88" s="288">
        <f t="shared" si="5"/>
        <v>0.52035450053418808</v>
      </c>
      <c r="W88" s="288">
        <f t="shared" si="5"/>
        <v>0.50108386752136747</v>
      </c>
      <c r="X88" s="288">
        <f t="shared" si="5"/>
        <v>0.59215351228632473</v>
      </c>
      <c r="Y88" s="288">
        <f t="shared" si="5"/>
        <v>0.61739403044871799</v>
      </c>
      <c r="Z88" s="288">
        <f t="shared" si="5"/>
        <v>0.62176068376068383</v>
      </c>
      <c r="AA88" s="288">
        <f t="shared" si="5"/>
        <v>0.60479967948717939</v>
      </c>
      <c r="AB88" s="288">
        <f t="shared" si="5"/>
        <v>0.59515564903846152</v>
      </c>
      <c r="AC88" s="288">
        <f t="shared" ref="AC88:AR90" si="6">AVERAGEIFS(AC$33:AC$46,$K$33:$K$46,$J88)</f>
        <v>0.60317521367521376</v>
      </c>
      <c r="AD88" s="288">
        <f t="shared" si="6"/>
        <v>0.67352644230769232</v>
      </c>
      <c r="AE88" s="288">
        <f t="shared" si="6"/>
        <v>0.70669784989316231</v>
      </c>
      <c r="AF88" s="288">
        <f t="shared" si="6"/>
        <v>0.76127891292735028</v>
      </c>
      <c r="AG88" s="288">
        <f t="shared" si="6"/>
        <v>0.66213501602564107</v>
      </c>
      <c r="AH88" s="288">
        <f t="shared" si="6"/>
        <v>0.5736213942307693</v>
      </c>
      <c r="AI88" s="288">
        <f t="shared" si="6"/>
        <v>0.55996975160256413</v>
      </c>
      <c r="AJ88" s="288">
        <f t="shared" si="6"/>
        <v>0.53207872596153849</v>
      </c>
      <c r="AK88" s="288">
        <f t="shared" si="6"/>
        <v>0.47598217147435901</v>
      </c>
      <c r="AL88" s="288">
        <f t="shared" si="6"/>
        <v>0.43535156249999996</v>
      </c>
      <c r="AM88" s="288">
        <f t="shared" si="6"/>
        <v>0.37628478899572654</v>
      </c>
      <c r="AN88" s="288">
        <f t="shared" si="6"/>
        <v>0.35505535523504284</v>
      </c>
      <c r="AO88" s="288">
        <f t="shared" si="6"/>
        <v>0.3366534455128205</v>
      </c>
      <c r="AP88" s="288">
        <f t="shared" si="6"/>
        <v>0.23296801549145302</v>
      </c>
      <c r="AQ88" s="288">
        <f t="shared" si="6"/>
        <v>0.22973571047008548</v>
      </c>
      <c r="AR88" s="288">
        <f t="shared" si="6"/>
        <v>0.23297422542735041</v>
      </c>
      <c r="AS88" s="288">
        <f t="shared" ref="AS88:BH90" si="7">AVERAGEIFS(AS$33:AS$46,$K$33:$K$46,$J88)</f>
        <v>0.27026529113247866</v>
      </c>
      <c r="AT88" s="288">
        <f t="shared" si="7"/>
        <v>0.33303111645299144</v>
      </c>
      <c r="AU88" s="288">
        <f t="shared" si="7"/>
        <v>0.35217220886752137</v>
      </c>
      <c r="AV88" s="288">
        <f t="shared" si="7"/>
        <v>0.35116953792735039</v>
      </c>
      <c r="AW88" s="288">
        <f t="shared" si="7"/>
        <v>0.34688835470085472</v>
      </c>
      <c r="AX88" s="288">
        <f t="shared" si="7"/>
        <v>0.34017808493589741</v>
      </c>
      <c r="AY88" s="288">
        <f t="shared" si="7"/>
        <v>0.32224626068376067</v>
      </c>
      <c r="AZ88" s="288">
        <f t="shared" si="7"/>
        <v>0.3592884615384615</v>
      </c>
      <c r="BA88" s="288">
        <f t="shared" si="7"/>
        <v>0.38568035523504274</v>
      </c>
      <c r="BB88" s="288">
        <f t="shared" si="7"/>
        <v>0.43246274038461535</v>
      </c>
      <c r="BC88" s="288">
        <f t="shared" si="7"/>
        <v>0.41572422542735038</v>
      </c>
      <c r="BD88" s="288">
        <f t="shared" si="7"/>
        <v>0.39068349358974352</v>
      </c>
      <c r="BE88" s="288">
        <f t="shared" si="7"/>
        <v>0.29573183760683763</v>
      </c>
      <c r="BF88" s="288">
        <f t="shared" si="7"/>
        <v>0.42487219551282052</v>
      </c>
      <c r="BG88" s="288">
        <f t="shared" si="7"/>
        <v>0.42156730769230777</v>
      </c>
      <c r="BH88" s="288">
        <f t="shared" si="7"/>
        <v>0.39473384081196583</v>
      </c>
      <c r="BI88" s="288">
        <f t="shared" ref="BI88:BX90" si="8">AVERAGEIFS(BI$33:BI$46,$K$33:$K$46,$J88)</f>
        <v>0.38087099358974363</v>
      </c>
      <c r="BJ88" s="288">
        <f t="shared" si="8"/>
        <v>0.38738721955128208</v>
      </c>
      <c r="BK88" s="288">
        <f t="shared" si="8"/>
        <v>0.41383981036324785</v>
      </c>
      <c r="BL88" s="288">
        <f t="shared" si="8"/>
        <v>0.4119694177350427</v>
      </c>
      <c r="BM88" s="288">
        <f t="shared" si="8"/>
        <v>0.41673530982905982</v>
      </c>
      <c r="BN88" s="288">
        <f t="shared" si="8"/>
        <v>0.45526676014957268</v>
      </c>
      <c r="BO88" s="288">
        <f t="shared" si="8"/>
        <v>0.51464536591880339</v>
      </c>
      <c r="BP88" s="288">
        <f t="shared" si="8"/>
        <v>0.55870793269230767</v>
      </c>
      <c r="BQ88" s="288">
        <f t="shared" si="8"/>
        <v>0.60233660523504273</v>
      </c>
      <c r="BR88" s="288">
        <f t="shared" si="8"/>
        <v>0.47050928151709404</v>
      </c>
      <c r="BS88" s="288">
        <f t="shared" si="8"/>
        <v>0.47632024572649567</v>
      </c>
      <c r="BT88" s="288">
        <f t="shared" si="8"/>
        <v>0.5601328792735043</v>
      </c>
      <c r="BU88" s="288">
        <f t="shared" si="8"/>
        <v>0.57840371260683765</v>
      </c>
      <c r="BV88" s="288">
        <f t="shared" si="8"/>
        <v>0.5957955395299146</v>
      </c>
      <c r="BW88" s="288">
        <f t="shared" si="8"/>
        <v>0.57357445245726491</v>
      </c>
      <c r="BX88" s="288">
        <f t="shared" si="8"/>
        <v>0.55283319978632472</v>
      </c>
      <c r="BY88" s="288">
        <f t="shared" ref="BV88:CD90" si="9">AVERAGEIFS(BY$33:BY$46,$K$33:$K$46,$J88)</f>
        <v>0.53451655982905988</v>
      </c>
      <c r="BZ88" s="288">
        <f t="shared" si="9"/>
        <v>0.5138414797008547</v>
      </c>
      <c r="CA88" s="288">
        <f t="shared" si="9"/>
        <v>0.50800000000000001</v>
      </c>
      <c r="CB88" s="288">
        <f t="shared" si="9"/>
        <v>0.49719290865384613</v>
      </c>
      <c r="CC88" s="288">
        <f t="shared" si="9"/>
        <v>0.52381917735042738</v>
      </c>
      <c r="CD88" s="288">
        <f t="shared" si="9"/>
        <v>0.5246432959401709</v>
      </c>
    </row>
    <row r="89" spans="10:82" x14ac:dyDescent="0.15">
      <c r="J89" s="270" t="s">
        <v>817</v>
      </c>
      <c r="M89" s="288">
        <f t="shared" si="5"/>
        <v>0.45207217391304344</v>
      </c>
      <c r="N89" s="288">
        <f t="shared" si="5"/>
        <v>0.45277434782608694</v>
      </c>
      <c r="O89" s="288">
        <f t="shared" si="5"/>
        <v>0.43794231884057966</v>
      </c>
      <c r="P89" s="288">
        <f t="shared" si="5"/>
        <v>0.40897644927536236</v>
      </c>
      <c r="Q89" s="288">
        <f t="shared" si="5"/>
        <v>0.42980260869565223</v>
      </c>
      <c r="R89" s="288">
        <f t="shared" si="5"/>
        <v>0.42197333333333331</v>
      </c>
      <c r="S89" s="288">
        <f t="shared" si="5"/>
        <v>0.46587804347826084</v>
      </c>
      <c r="T89" s="288">
        <f t="shared" si="5"/>
        <v>0.61317500000000003</v>
      </c>
      <c r="U89" s="288">
        <f t="shared" si="5"/>
        <v>0.66341775362318844</v>
      </c>
      <c r="V89" s="288">
        <f t="shared" si="5"/>
        <v>0.58927608695652178</v>
      </c>
      <c r="W89" s="288">
        <f t="shared" si="5"/>
        <v>0.56235833333333329</v>
      </c>
      <c r="X89" s="288">
        <f t="shared" si="5"/>
        <v>0.53333050724637676</v>
      </c>
      <c r="Y89" s="288">
        <f t="shared" si="5"/>
        <v>0.57449275362318852</v>
      </c>
      <c r="Z89" s="288">
        <f t="shared" si="5"/>
        <v>0.60792442028985505</v>
      </c>
      <c r="AA89" s="288">
        <f t="shared" si="5"/>
        <v>0.63227224637681156</v>
      </c>
      <c r="AB89" s="288">
        <f t="shared" si="5"/>
        <v>0.66024978260869571</v>
      </c>
      <c r="AC89" s="288">
        <f t="shared" si="6"/>
        <v>0.68903666666666674</v>
      </c>
      <c r="AD89" s="288">
        <f t="shared" si="6"/>
        <v>0.68253152173913045</v>
      </c>
      <c r="AE89" s="288">
        <f t="shared" si="6"/>
        <v>0.69086521739130435</v>
      </c>
      <c r="AF89" s="288">
        <f t="shared" si="6"/>
        <v>0.65416333333333332</v>
      </c>
      <c r="AG89" s="288">
        <f t="shared" si="6"/>
        <v>0.61826050724637682</v>
      </c>
      <c r="AH89" s="288">
        <f t="shared" si="6"/>
        <v>0.53432869565217389</v>
      </c>
      <c r="AI89" s="288">
        <f t="shared" si="6"/>
        <v>0.50395847826086959</v>
      </c>
      <c r="AJ89" s="288">
        <f t="shared" si="6"/>
        <v>0.50606840579710144</v>
      </c>
      <c r="AK89" s="288">
        <f t="shared" si="6"/>
        <v>0.49034442028985514</v>
      </c>
      <c r="AL89" s="288">
        <f t="shared" si="6"/>
        <v>0.47032072463768115</v>
      </c>
      <c r="AM89" s="288">
        <f t="shared" si="6"/>
        <v>0.41945688405797099</v>
      </c>
      <c r="AN89" s="288">
        <f t="shared" si="6"/>
        <v>0.41433623188405805</v>
      </c>
      <c r="AO89" s="288">
        <f t="shared" si="6"/>
        <v>0.44221514492753622</v>
      </c>
      <c r="AP89" s="288">
        <f t="shared" si="6"/>
        <v>0.42381782608695656</v>
      </c>
      <c r="AQ89" s="288">
        <f t="shared" si="6"/>
        <v>0.37472210144927542</v>
      </c>
      <c r="AR89" s="288">
        <f t="shared" si="6"/>
        <v>0.25696449275362321</v>
      </c>
      <c r="AS89" s="288">
        <f t="shared" si="7"/>
        <v>0.22693275362318843</v>
      </c>
      <c r="AT89" s="288">
        <f t="shared" si="7"/>
        <v>0.32413065217391301</v>
      </c>
      <c r="AU89" s="288">
        <f t="shared" si="7"/>
        <v>0.35883326086956524</v>
      </c>
      <c r="AV89" s="288">
        <f t="shared" si="7"/>
        <v>0.33878036231884057</v>
      </c>
      <c r="AW89" s="288">
        <f t="shared" si="7"/>
        <v>0.32097217391304345</v>
      </c>
      <c r="AX89" s="288">
        <f t="shared" si="7"/>
        <v>0.25667913043478258</v>
      </c>
      <c r="AY89" s="288">
        <f t="shared" si="7"/>
        <v>0.25022942028985506</v>
      </c>
      <c r="AZ89" s="288">
        <f t="shared" si="7"/>
        <v>0.2755011594202898</v>
      </c>
      <c r="BA89" s="288">
        <f t="shared" si="7"/>
        <v>0.29639884057971011</v>
      </c>
      <c r="BB89" s="288">
        <f t="shared" si="7"/>
        <v>0.35759681159420287</v>
      </c>
      <c r="BC89" s="288">
        <f t="shared" si="7"/>
        <v>0.39656804347826091</v>
      </c>
      <c r="BD89" s="288">
        <f t="shared" si="7"/>
        <v>0.40346297101449274</v>
      </c>
      <c r="BE89" s="288">
        <f t="shared" si="7"/>
        <v>0.39848260869565216</v>
      </c>
      <c r="BF89" s="288">
        <f t="shared" si="7"/>
        <v>0.44080072463768116</v>
      </c>
      <c r="BG89" s="288">
        <f t="shared" si="7"/>
        <v>0.45594942028985513</v>
      </c>
      <c r="BH89" s="288">
        <f t="shared" si="7"/>
        <v>0.49961376811594205</v>
      </c>
      <c r="BI89" s="288">
        <f t="shared" si="8"/>
        <v>0.47498920289855084</v>
      </c>
      <c r="BJ89" s="288">
        <f t="shared" si="8"/>
        <v>0.51109753623188403</v>
      </c>
      <c r="BK89" s="288">
        <f t="shared" si="8"/>
        <v>0.54190710144927534</v>
      </c>
      <c r="BL89" s="288">
        <f t="shared" si="8"/>
        <v>0.55017913043478262</v>
      </c>
      <c r="BM89" s="288">
        <f t="shared" si="8"/>
        <v>0.56702275362318855</v>
      </c>
      <c r="BN89" s="288">
        <f t="shared" si="8"/>
        <v>0.55974652173913042</v>
      </c>
      <c r="BO89" s="288">
        <f t="shared" si="8"/>
        <v>0.55223666666666671</v>
      </c>
      <c r="BP89" s="288">
        <f t="shared" si="8"/>
        <v>0.54464615942028982</v>
      </c>
      <c r="BQ89" s="288">
        <f t="shared" si="8"/>
        <v>0.57714268115942036</v>
      </c>
      <c r="BR89" s="288">
        <f t="shared" si="8"/>
        <v>0.55054833333333342</v>
      </c>
      <c r="BS89" s="288">
        <f t="shared" si="8"/>
        <v>0.56405340579710139</v>
      </c>
      <c r="BT89" s="288">
        <f t="shared" si="8"/>
        <v>0.58045746376811602</v>
      </c>
      <c r="BU89" s="288">
        <f t="shared" si="8"/>
        <v>0.60853905797101437</v>
      </c>
      <c r="BV89" s="288">
        <f t="shared" si="9"/>
        <v>0.65955688405797086</v>
      </c>
      <c r="BW89" s="288">
        <f t="shared" si="9"/>
        <v>0.66018376811594204</v>
      </c>
      <c r="BX89" s="288">
        <f t="shared" si="9"/>
        <v>0.62838478260869557</v>
      </c>
      <c r="BY89" s="288">
        <f t="shared" si="9"/>
        <v>0.56772362318840586</v>
      </c>
      <c r="BZ89" s="288">
        <f t="shared" si="9"/>
        <v>0.57521028985507239</v>
      </c>
      <c r="CA89" s="288">
        <f t="shared" si="9"/>
        <v>0.56673492753623189</v>
      </c>
      <c r="CB89" s="288">
        <f t="shared" si="9"/>
        <v>0.56936971014492754</v>
      </c>
      <c r="CC89" s="288">
        <f t="shared" si="9"/>
        <v>0.50629057971014491</v>
      </c>
      <c r="CD89" s="288">
        <f t="shared" si="9"/>
        <v>0.48239840579710141</v>
      </c>
    </row>
    <row r="90" spans="10:82" x14ac:dyDescent="0.15">
      <c r="J90" s="270" t="s">
        <v>816</v>
      </c>
      <c r="M90" s="288">
        <f t="shared" si="5"/>
        <v>0.40361007518796993</v>
      </c>
      <c r="N90" s="288">
        <f t="shared" si="5"/>
        <v>0.39394503759398497</v>
      </c>
      <c r="O90" s="288">
        <f t="shared" si="5"/>
        <v>0.50567520050125314</v>
      </c>
      <c r="P90" s="288">
        <f t="shared" si="5"/>
        <v>0.48740671679198</v>
      </c>
      <c r="Q90" s="288">
        <f t="shared" si="5"/>
        <v>0.43513518796992479</v>
      </c>
      <c r="R90" s="288">
        <f t="shared" si="5"/>
        <v>0.37131476190476187</v>
      </c>
      <c r="S90" s="288">
        <f t="shared" si="5"/>
        <v>0.4073077819548872</v>
      </c>
      <c r="T90" s="288">
        <f t="shared" si="5"/>
        <v>0.48215560150375936</v>
      </c>
      <c r="U90" s="288">
        <f t="shared" si="5"/>
        <v>0.4902475689223057</v>
      </c>
      <c r="V90" s="288">
        <f t="shared" si="5"/>
        <v>0.49522639097744359</v>
      </c>
      <c r="W90" s="288">
        <f t="shared" si="5"/>
        <v>0.50054873433583957</v>
      </c>
      <c r="X90" s="288">
        <f t="shared" si="5"/>
        <v>0.57786620300751879</v>
      </c>
      <c r="Y90" s="288">
        <f t="shared" si="5"/>
        <v>0.59638803258145356</v>
      </c>
      <c r="Z90" s="288">
        <f t="shared" si="5"/>
        <v>0.58727293233082711</v>
      </c>
      <c r="AA90" s="288">
        <f t="shared" si="5"/>
        <v>0.55388110275689217</v>
      </c>
      <c r="AB90" s="288">
        <f t="shared" si="5"/>
        <v>0.53788104010025073</v>
      </c>
      <c r="AC90" s="288">
        <f t="shared" si="6"/>
        <v>0.58766383458646609</v>
      </c>
      <c r="AD90" s="288">
        <f t="shared" si="6"/>
        <v>0.68457086466165407</v>
      </c>
      <c r="AE90" s="288">
        <f t="shared" si="6"/>
        <v>0.7190599749373433</v>
      </c>
      <c r="AF90" s="288">
        <f t="shared" si="6"/>
        <v>0.76402770676691723</v>
      </c>
      <c r="AG90" s="288">
        <f t="shared" si="6"/>
        <v>0.70127531328320791</v>
      </c>
      <c r="AH90" s="288">
        <f t="shared" si="6"/>
        <v>0.6206614536340852</v>
      </c>
      <c r="AI90" s="288">
        <f t="shared" si="6"/>
        <v>0.56147359649122808</v>
      </c>
      <c r="AJ90" s="288">
        <f t="shared" si="6"/>
        <v>0.47564248120300751</v>
      </c>
      <c r="AK90" s="288">
        <f t="shared" si="6"/>
        <v>0.45431703007518792</v>
      </c>
      <c r="AL90" s="288">
        <f t="shared" si="6"/>
        <v>0.41846827067669173</v>
      </c>
      <c r="AM90" s="288">
        <f t="shared" si="6"/>
        <v>0.46554322055137848</v>
      </c>
      <c r="AN90" s="288">
        <f t="shared" si="6"/>
        <v>0.47966934837092728</v>
      </c>
      <c r="AO90" s="288">
        <f t="shared" si="6"/>
        <v>0.44904076441102758</v>
      </c>
      <c r="AP90" s="288">
        <f t="shared" si="6"/>
        <v>0.41812631578947368</v>
      </c>
      <c r="AQ90" s="288">
        <f t="shared" si="6"/>
        <v>0.38370392230576444</v>
      </c>
      <c r="AR90" s="288">
        <f t="shared" si="6"/>
        <v>0.40058602756892225</v>
      </c>
      <c r="AS90" s="288">
        <f t="shared" si="7"/>
        <v>0.35605622807017545</v>
      </c>
      <c r="AT90" s="288">
        <f t="shared" si="7"/>
        <v>0.41744417293233083</v>
      </c>
      <c r="AU90" s="288">
        <f t="shared" si="7"/>
        <v>0.36985403508771925</v>
      </c>
      <c r="AV90" s="288">
        <f t="shared" si="7"/>
        <v>0.40931583959899748</v>
      </c>
      <c r="AW90" s="288">
        <f t="shared" si="7"/>
        <v>0.4159118295739348</v>
      </c>
      <c r="AX90" s="288">
        <f t="shared" si="7"/>
        <v>0.44181528822055133</v>
      </c>
      <c r="AY90" s="288">
        <f t="shared" si="7"/>
        <v>0.44727765664160402</v>
      </c>
      <c r="AZ90" s="288">
        <f t="shared" si="7"/>
        <v>0.47561602756892218</v>
      </c>
      <c r="BA90" s="288">
        <f t="shared" si="7"/>
        <v>0.48142734335839599</v>
      </c>
      <c r="BB90" s="288">
        <f t="shared" si="7"/>
        <v>0.44423291979949875</v>
      </c>
      <c r="BC90" s="288">
        <f t="shared" si="7"/>
        <v>0.43277883458646615</v>
      </c>
      <c r="BD90" s="288">
        <f t="shared" si="7"/>
        <v>0.41425072681704256</v>
      </c>
      <c r="BE90" s="288">
        <f t="shared" si="7"/>
        <v>0.47807893483709274</v>
      </c>
      <c r="BF90" s="288">
        <f t="shared" si="7"/>
        <v>0.49914392230576449</v>
      </c>
      <c r="BG90" s="288">
        <f t="shared" si="7"/>
        <v>0.46936571428571428</v>
      </c>
      <c r="BH90" s="288">
        <f t="shared" si="7"/>
        <v>0.45128967418546367</v>
      </c>
      <c r="BI90" s="288">
        <f t="shared" si="8"/>
        <v>0.45175310776942351</v>
      </c>
      <c r="BJ90" s="288">
        <f t="shared" si="8"/>
        <v>0.44178921052631576</v>
      </c>
      <c r="BK90" s="288">
        <f t="shared" si="8"/>
        <v>0.44094442355889729</v>
      </c>
      <c r="BL90" s="288">
        <f t="shared" si="8"/>
        <v>0.45163570175438589</v>
      </c>
      <c r="BM90" s="288">
        <f t="shared" si="8"/>
        <v>0.50293986215538855</v>
      </c>
      <c r="BN90" s="288">
        <f t="shared" si="8"/>
        <v>0.54336223057644095</v>
      </c>
      <c r="BO90" s="288">
        <f t="shared" si="8"/>
        <v>0.53818279448621553</v>
      </c>
      <c r="BP90" s="288">
        <f t="shared" si="8"/>
        <v>0.56606832080200498</v>
      </c>
      <c r="BQ90" s="288">
        <f t="shared" si="8"/>
        <v>0.5964331077694236</v>
      </c>
      <c r="BR90" s="288">
        <f t="shared" si="8"/>
        <v>0.61324622807017537</v>
      </c>
      <c r="BS90" s="288">
        <f t="shared" si="8"/>
        <v>0.57926298245614039</v>
      </c>
      <c r="BT90" s="288">
        <f t="shared" si="8"/>
        <v>0.51165512531328317</v>
      </c>
      <c r="BU90" s="288">
        <f t="shared" si="8"/>
        <v>0.50089459899749367</v>
      </c>
      <c r="BV90" s="288">
        <f t="shared" si="9"/>
        <v>0.4766186340852131</v>
      </c>
      <c r="BW90" s="288">
        <f t="shared" si="9"/>
        <v>0.4824560902255639</v>
      </c>
      <c r="BX90" s="288">
        <f t="shared" si="9"/>
        <v>0.44773863408521297</v>
      </c>
      <c r="BY90" s="288">
        <f t="shared" si="9"/>
        <v>0.43729837092731827</v>
      </c>
      <c r="BZ90" s="288">
        <f t="shared" si="9"/>
        <v>0.38735828320802002</v>
      </c>
      <c r="CA90" s="288">
        <f t="shared" si="9"/>
        <v>0.39232266917293229</v>
      </c>
      <c r="CB90" s="288">
        <f t="shared" si="9"/>
        <v>0.42430591478696744</v>
      </c>
      <c r="CC90" s="288">
        <f t="shared" si="9"/>
        <v>0.44890337092731836</v>
      </c>
      <c r="CD90" s="288">
        <f t="shared" si="9"/>
        <v>0.43353196741854633</v>
      </c>
    </row>
  </sheetData>
  <phoneticPr fontId="5" type="noConversion"/>
  <conditionalFormatting sqref="M33:CD46 M48:CD83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2060"/>
  </sheetPr>
  <dimension ref="A1:BX178"/>
  <sheetViews>
    <sheetView showGridLines="0" zoomScale="75" zoomScaleNormal="75" workbookViewId="0">
      <pane xSplit="4" ySplit="2" topLeftCell="E39" activePane="bottomRight" state="frozen"/>
      <selection activeCell="H10" sqref="H10"/>
      <selection pane="topRight" activeCell="H10" sqref="H10"/>
      <selection pane="bottomLeft" activeCell="H10" sqref="H10"/>
      <selection pane="bottomRight" activeCell="H61" sqref="H61"/>
    </sheetView>
  </sheetViews>
  <sheetFormatPr defaultColWidth="9" defaultRowHeight="12" outlineLevelCol="1" x14ac:dyDescent="0.15"/>
  <cols>
    <col min="1" max="1" width="12.28515625" style="295" customWidth="1"/>
    <col min="2" max="2" width="6" style="295" customWidth="1"/>
    <col min="3" max="3" width="32" style="295" customWidth="1"/>
    <col min="4" max="4" width="36.85546875" style="295" customWidth="1"/>
    <col min="5" max="5" width="8.85546875" style="296" customWidth="1" outlineLevel="1"/>
    <col min="6" max="6" width="18.42578125" style="296" customWidth="1" outlineLevel="1"/>
    <col min="7" max="8" width="9.140625" style="296" bestFit="1" customWidth="1" outlineLevel="1"/>
    <col min="9" max="10" width="9" style="296" customWidth="1" outlineLevel="1"/>
    <col min="11" max="12" width="9" style="295"/>
    <col min="13" max="15" width="9" style="296" customWidth="1"/>
    <col min="16" max="64" width="8.5703125" style="295" customWidth="1"/>
    <col min="65" max="16384" width="9" style="295"/>
  </cols>
  <sheetData>
    <row r="1" spans="1:76" x14ac:dyDescent="0.15">
      <c r="A1" s="272"/>
    </row>
    <row r="2" spans="1:76" s="298" customFormat="1" x14ac:dyDescent="0.15">
      <c r="A2" s="297" t="s">
        <v>822</v>
      </c>
      <c r="B2" s="297" t="s">
        <v>823</v>
      </c>
      <c r="C2" s="298" t="s">
        <v>824</v>
      </c>
      <c r="D2" s="298" t="s">
        <v>825</v>
      </c>
      <c r="E2" s="299" t="s">
        <v>826</v>
      </c>
      <c r="F2" s="299"/>
      <c r="G2" s="300">
        <v>44865</v>
      </c>
      <c r="H2" s="300">
        <v>44834</v>
      </c>
      <c r="I2" s="300">
        <v>44804</v>
      </c>
      <c r="J2" s="300">
        <v>44773</v>
      </c>
      <c r="K2" s="300">
        <v>44742</v>
      </c>
      <c r="L2" s="300">
        <v>44712</v>
      </c>
      <c r="M2" s="300">
        <v>44681</v>
      </c>
      <c r="N2" s="300">
        <v>44651</v>
      </c>
      <c r="O2" s="300">
        <v>44620</v>
      </c>
      <c r="P2" s="300">
        <v>44592</v>
      </c>
      <c r="Q2" s="300">
        <v>44561</v>
      </c>
      <c r="R2" s="300">
        <v>44530</v>
      </c>
      <c r="S2" s="300">
        <v>44500</v>
      </c>
      <c r="T2" s="300">
        <v>44469</v>
      </c>
      <c r="U2" s="300">
        <v>44439</v>
      </c>
      <c r="V2" s="300">
        <v>44408</v>
      </c>
      <c r="W2" s="300">
        <v>44377</v>
      </c>
      <c r="X2" s="300">
        <v>44347</v>
      </c>
      <c r="Y2" s="300">
        <v>44316</v>
      </c>
      <c r="Z2" s="300">
        <v>44286</v>
      </c>
      <c r="AA2" s="300">
        <v>44255</v>
      </c>
      <c r="AB2" s="300">
        <v>44227</v>
      </c>
      <c r="AC2" s="300">
        <v>44196</v>
      </c>
      <c r="AD2" s="300">
        <v>44165</v>
      </c>
      <c r="AE2" s="300">
        <v>44135</v>
      </c>
      <c r="AF2" s="300">
        <v>44104</v>
      </c>
      <c r="AG2" s="300">
        <v>44074</v>
      </c>
      <c r="AH2" s="300">
        <v>44043</v>
      </c>
      <c r="AI2" s="300">
        <v>44012</v>
      </c>
      <c r="AJ2" s="300">
        <v>43982</v>
      </c>
      <c r="AK2" s="300">
        <v>43951</v>
      </c>
      <c r="AL2" s="300">
        <v>43921</v>
      </c>
      <c r="AM2" s="300">
        <v>43890</v>
      </c>
      <c r="AN2" s="300">
        <v>43861</v>
      </c>
      <c r="AO2" s="300">
        <v>43830</v>
      </c>
      <c r="AP2" s="300">
        <v>43799</v>
      </c>
      <c r="AQ2" s="300">
        <v>43769</v>
      </c>
      <c r="AR2" s="300">
        <v>43738</v>
      </c>
      <c r="AS2" s="300">
        <v>43708</v>
      </c>
      <c r="AT2" s="300">
        <v>43677</v>
      </c>
      <c r="AU2" s="300">
        <v>43646</v>
      </c>
      <c r="AV2" s="300">
        <v>43616</v>
      </c>
      <c r="AW2" s="300">
        <v>43585</v>
      </c>
      <c r="AX2" s="300">
        <v>43555</v>
      </c>
      <c r="AY2" s="300">
        <v>43524</v>
      </c>
      <c r="AZ2" s="300">
        <v>43496</v>
      </c>
      <c r="BA2" s="300">
        <v>43465</v>
      </c>
      <c r="BB2" s="300">
        <v>43434</v>
      </c>
      <c r="BC2" s="300">
        <v>43404</v>
      </c>
      <c r="BD2" s="300">
        <v>43373</v>
      </c>
      <c r="BE2" s="300">
        <v>43343</v>
      </c>
      <c r="BF2" s="300">
        <v>43312</v>
      </c>
      <c r="BG2" s="300">
        <v>43281</v>
      </c>
      <c r="BH2" s="300">
        <v>43251</v>
      </c>
      <c r="BI2" s="300">
        <v>43220</v>
      </c>
      <c r="BJ2" s="300">
        <v>43190</v>
      </c>
      <c r="BK2" s="300">
        <v>43159</v>
      </c>
      <c r="BL2" s="300">
        <v>43131</v>
      </c>
      <c r="BM2" s="300">
        <v>43100</v>
      </c>
      <c r="BN2" s="300">
        <v>43069</v>
      </c>
      <c r="BO2" s="300">
        <v>43039</v>
      </c>
      <c r="BP2" s="300">
        <v>43008</v>
      </c>
      <c r="BQ2" s="300">
        <v>42978</v>
      </c>
      <c r="BR2" s="300">
        <v>42947</v>
      </c>
      <c r="BS2" s="300">
        <v>42916</v>
      </c>
      <c r="BT2" s="300">
        <v>42886</v>
      </c>
      <c r="BU2" s="300">
        <v>42855</v>
      </c>
      <c r="BV2" s="300">
        <v>42825</v>
      </c>
      <c r="BW2" s="300">
        <v>42794</v>
      </c>
      <c r="BX2" s="300">
        <v>42766</v>
      </c>
    </row>
    <row r="3" spans="1:76" x14ac:dyDescent="0.15">
      <c r="A3" s="301" t="s">
        <v>26</v>
      </c>
      <c r="B3" s="301" t="s">
        <v>70</v>
      </c>
      <c r="C3" s="295" t="s">
        <v>827</v>
      </c>
      <c r="D3" s="295" t="s">
        <v>29</v>
      </c>
      <c r="E3" s="302">
        <f>0.5/19</f>
        <v>2.6315789473684209E-2</v>
      </c>
      <c r="F3" s="302" t="str">
        <f>A3&amp;B3</f>
        <v>锂电上游</v>
      </c>
      <c r="G3" s="303">
        <f>IFERROR(_xlfn.PERCENTRANK.INC('面板-MA'!3:3,'面板-MA'!E3),0.5)</f>
        <v>0.60799999999999998</v>
      </c>
      <c r="H3" s="303">
        <f>IFERROR(_xlfn.PERCENTRANK.INC('面板-MA'!3:3,'面板-MA'!F3),0.5)</f>
        <v>0.57899999999999996</v>
      </c>
      <c r="I3" s="303">
        <f>IFERROR(_xlfn.PERCENTRANK.INC('面板-MA'!3:3,'面板-MA'!G3),0.5)</f>
        <v>0.65200000000000002</v>
      </c>
      <c r="J3" s="303">
        <f>IFERROR(_xlfn.PERCENTRANK.INC('面板-MA'!3:3,'面板-MA'!H3),0.5)</f>
        <v>0.73899999999999999</v>
      </c>
      <c r="K3" s="303">
        <f>IFERROR(_xlfn.PERCENTRANK.INC('面板-MA'!3:3,'面板-MA'!I3),0.5)</f>
        <v>0.84</v>
      </c>
      <c r="L3" s="303">
        <f>IFERROR(_xlfn.PERCENTRANK.INC('面板-MA'!3:3,'面板-MA'!J3),0.5)</f>
        <v>0.88400000000000001</v>
      </c>
      <c r="M3" s="303">
        <f>IFERROR(_xlfn.PERCENTRANK.INC('面板-MA'!3:3,'面板-MA'!K3),0.5)</f>
        <v>0.86899999999999999</v>
      </c>
      <c r="N3" s="303">
        <f>IFERROR(_xlfn.PERCENTRANK.INC('面板-MA'!3:3,'面板-MA'!L3),0.5)</f>
        <v>0.82599999999999996</v>
      </c>
      <c r="O3" s="303">
        <f>IFERROR(_xlfn.PERCENTRANK.INC('面板-MA'!3:3,'面板-MA'!M3),0.5)</f>
        <v>0.78200000000000003</v>
      </c>
      <c r="P3" s="303">
        <f>IFERROR(_xlfn.PERCENTRANK.INC('面板-MA'!3:3,'面板-MA'!N3),0.5)</f>
        <v>0.753</v>
      </c>
      <c r="Q3" s="303">
        <f>IFERROR(_xlfn.PERCENTRANK.INC('面板-MA'!3:3,'面板-MA'!O3),0.5)</f>
        <v>0.71</v>
      </c>
      <c r="R3" s="303">
        <f>IFERROR(_xlfn.PERCENTRANK.INC('面板-MA'!3:3,'面板-MA'!P3),0.5)</f>
        <v>0.68100000000000005</v>
      </c>
      <c r="S3" s="303">
        <f>IFERROR(_xlfn.PERCENTRANK.INC('面板-MA'!3:3,'面板-MA'!Q3),0.5)</f>
        <v>0.623</v>
      </c>
      <c r="T3" s="303">
        <f>IFERROR(_xlfn.PERCENTRANK.INC('面板-MA'!3:3,'面板-MA'!R3),0.5)</f>
        <v>0.56499999999999995</v>
      </c>
      <c r="U3" s="303">
        <f>IFERROR(_xlfn.PERCENTRANK.INC('面板-MA'!3:3,'面板-MA'!S3),0.5)</f>
        <v>0.55000000000000004</v>
      </c>
      <c r="V3" s="303">
        <f>IFERROR(_xlfn.PERCENTRANK.INC('面板-MA'!3:3,'面板-MA'!T3),0.5)</f>
        <v>0.49199999999999999</v>
      </c>
      <c r="W3" s="303">
        <f>IFERROR(_xlfn.PERCENTRANK.INC('面板-MA'!3:3,'面板-MA'!U3),0.5)</f>
        <v>0.44900000000000001</v>
      </c>
      <c r="X3" s="303">
        <f>IFERROR(_xlfn.PERCENTRANK.INC('面板-MA'!3:3,'面板-MA'!V3),0.5)</f>
        <v>0.46300000000000002</v>
      </c>
      <c r="Y3" s="303">
        <f>IFERROR(_xlfn.PERCENTRANK.INC('面板-MA'!3:3,'面板-MA'!W3),0.5)</f>
        <v>0.52100000000000002</v>
      </c>
      <c r="Z3" s="303">
        <f>IFERROR(_xlfn.PERCENTRANK.INC('面板-MA'!3:3,'面板-MA'!X3),0.5)</f>
        <v>0.53600000000000003</v>
      </c>
      <c r="AA3" s="303">
        <f>IFERROR(_xlfn.PERCENTRANK.INC('面板-MA'!3:3,'面板-MA'!Y3),0.5)</f>
        <v>0.376</v>
      </c>
      <c r="AB3" s="303">
        <f>IFERROR(_xlfn.PERCENTRANK.INC('面板-MA'!3:3,'面板-MA'!Z3),0.5)</f>
        <v>0.10100000000000001</v>
      </c>
      <c r="AC3" s="303">
        <f>IFERROR(_xlfn.PERCENTRANK.INC('面板-MA'!3:3,'面板-MA'!AA3),0.5)</f>
        <v>4.2999999999999997E-2</v>
      </c>
      <c r="AD3" s="303">
        <f>IFERROR(_xlfn.PERCENTRANK.INC('面板-MA'!3:3,'面板-MA'!AB3),0.5)</f>
        <v>0.13</v>
      </c>
      <c r="AE3" s="303">
        <f>IFERROR(_xlfn.PERCENTRANK.INC('面板-MA'!3:3,'面板-MA'!AC3),0.5)</f>
        <v>0.17299999999999999</v>
      </c>
      <c r="AF3" s="303">
        <f>IFERROR(_xlfn.PERCENTRANK.INC('面板-MA'!3:3,'面板-MA'!AD3),0.5)</f>
        <v>0.17299999999999999</v>
      </c>
      <c r="AG3" s="303">
        <f>IFERROR(_xlfn.PERCENTRANK.INC('面板-MA'!3:3,'面板-MA'!AE3),0.5)</f>
        <v>0.159</v>
      </c>
      <c r="AH3" s="303">
        <f>IFERROR(_xlfn.PERCENTRANK.INC('面板-MA'!3:3,'面板-MA'!AF3),0.5)</f>
        <v>0.115</v>
      </c>
      <c r="AI3" s="303">
        <f>IFERROR(_xlfn.PERCENTRANK.INC('面板-MA'!3:3,'面板-MA'!AG3),0.5)</f>
        <v>7.1999999999999995E-2</v>
      </c>
      <c r="AJ3" s="303">
        <f>IFERROR(_xlfn.PERCENTRANK.INC('面板-MA'!3:3,'面板-MA'!AH3),0.5)</f>
        <v>0.14399999999999999</v>
      </c>
      <c r="AK3" s="303">
        <f>IFERROR(_xlfn.PERCENTRANK.INC('面板-MA'!3:3,'面板-MA'!AI3),0.5)</f>
        <v>0.217</v>
      </c>
      <c r="AL3" s="303">
        <f>IFERROR(_xlfn.PERCENTRANK.INC('面板-MA'!3:3,'面板-MA'!AJ3),0.5)</f>
        <v>0.30399999999999999</v>
      </c>
      <c r="AM3" s="303">
        <f>IFERROR(_xlfn.PERCENTRANK.INC('面板-MA'!3:3,'面板-MA'!AK3),0.5)</f>
        <v>0.318</v>
      </c>
      <c r="AN3" s="303">
        <f>IFERROR(_xlfn.PERCENTRANK.INC('面板-MA'!3:3,'面板-MA'!AL3),0.5)</f>
        <v>0.28899999999999998</v>
      </c>
      <c r="AO3" s="303">
        <f>IFERROR(_xlfn.PERCENTRANK.INC('面板-MA'!3:3,'面板-MA'!AM3),0.5)</f>
        <v>0.27500000000000002</v>
      </c>
      <c r="AP3" s="303">
        <f>IFERROR(_xlfn.PERCENTRANK.INC('面板-MA'!3:3,'面板-MA'!AN3),0.5)</f>
        <v>0.33300000000000002</v>
      </c>
      <c r="AQ3" s="303">
        <f>IFERROR(_xlfn.PERCENTRANK.INC('面板-MA'!3:3,'面板-MA'!AO3),0.5)</f>
        <v>0.34699999999999998</v>
      </c>
      <c r="AR3" s="303">
        <f>IFERROR(_xlfn.PERCENTRANK.INC('面板-MA'!3:3,'面板-MA'!AP3),0.5)</f>
        <v>0.23100000000000001</v>
      </c>
      <c r="AS3" s="303">
        <f>IFERROR(_xlfn.PERCENTRANK.INC('面板-MA'!3:3,'面板-MA'!AQ3),0.5)</f>
        <v>5.7000000000000002E-2</v>
      </c>
      <c r="AT3" s="303">
        <f>IFERROR(_xlfn.PERCENTRANK.INC('面板-MA'!3:3,'面板-MA'!AR3),0.5)</f>
        <v>8.5999999999999993E-2</v>
      </c>
      <c r="AU3" s="303">
        <f>IFERROR(_xlfn.PERCENTRANK.INC('面板-MA'!3:3,'面板-MA'!AS3),0.5)</f>
        <v>0.26</v>
      </c>
      <c r="AV3" s="303">
        <f>IFERROR(_xlfn.PERCENTRANK.INC('面板-MA'!3:3,'面板-MA'!AT3),0.5)</f>
        <v>0.36199999999999999</v>
      </c>
      <c r="AW3" s="303">
        <f>IFERROR(_xlfn.PERCENTRANK.INC('面板-MA'!3:3,'面板-MA'!AU3),0.5)</f>
        <v>0.40500000000000003</v>
      </c>
      <c r="AX3" s="303">
        <f>IFERROR(_xlfn.PERCENTRANK.INC('面板-MA'!3:3,'面板-MA'!AV3),0.5)</f>
        <v>0.47799999999999998</v>
      </c>
      <c r="AY3" s="303">
        <f>IFERROR(_xlfn.PERCENTRANK.INC('面板-MA'!3:3,'面板-MA'!AW3),0.5)</f>
        <v>0.59399999999999997</v>
      </c>
      <c r="AZ3" s="303">
        <f>IFERROR(_xlfn.PERCENTRANK.INC('面板-MA'!3:3,'面板-MA'!AX3),0.5)</f>
        <v>0.66600000000000004</v>
      </c>
      <c r="BA3" s="303">
        <f>IFERROR(_xlfn.PERCENTRANK.INC('面板-MA'!3:3,'面板-MA'!AY3),0.5)</f>
        <v>0.79700000000000004</v>
      </c>
      <c r="BB3" s="303">
        <f>IFERROR(_xlfn.PERCENTRANK.INC('面板-MA'!3:3,'面板-MA'!AZ3),0.5)</f>
        <v>0.91300000000000003</v>
      </c>
      <c r="BC3" s="303">
        <f>IFERROR(_xlfn.PERCENTRANK.INC('面板-MA'!3:3,'面板-MA'!BA3),0.5)</f>
        <v>0.95599999999999996</v>
      </c>
      <c r="BD3" s="303">
        <f>IFERROR(_xlfn.PERCENTRANK.INC('面板-MA'!3:3,'面板-MA'!BB3),0.5)</f>
        <v>0.95599999999999996</v>
      </c>
      <c r="BE3" s="303">
        <f>IFERROR(_xlfn.PERCENTRANK.INC('面板-MA'!3:3,'面板-MA'!BC3),0.5)</f>
        <v>0.95599999999999996</v>
      </c>
      <c r="BF3" s="303">
        <f>IFERROR(_xlfn.PERCENTRANK.INC('面板-MA'!3:3,'面板-MA'!BD3),0.5)</f>
        <v>0.95599999999999996</v>
      </c>
      <c r="BG3" s="303">
        <f>IFERROR(_xlfn.PERCENTRANK.INC('面板-MA'!3:3,'面板-MA'!BE3),0.5)</f>
        <v>0.94199999999999995</v>
      </c>
      <c r="BH3" s="303">
        <f>IFERROR(_xlfn.PERCENTRANK.INC('面板-MA'!3:3,'面板-MA'!BF3),0.5)</f>
        <v>0.92700000000000005</v>
      </c>
      <c r="BI3" s="303">
        <f>IFERROR(_xlfn.PERCENTRANK.INC('面板-MA'!3:3,'面板-MA'!BG3),0.5)</f>
        <v>0.89800000000000002</v>
      </c>
      <c r="BJ3" s="303">
        <f>IFERROR(_xlfn.PERCENTRANK.INC('面板-MA'!3:3,'面板-MA'!BH3),0.5)</f>
        <v>0.85499999999999998</v>
      </c>
      <c r="BK3" s="303">
        <f>IFERROR(_xlfn.PERCENTRANK.INC('面板-MA'!3:3,'面板-MA'!BI3),0.5)</f>
        <v>0.81100000000000005</v>
      </c>
      <c r="BL3" s="303">
        <f>IFERROR(_xlfn.PERCENTRANK.INC('面板-MA'!3:3,'面板-MA'!BJ3),0.5)</f>
        <v>0.76800000000000002</v>
      </c>
      <c r="BM3" s="303">
        <f>IFERROR(_xlfn.PERCENTRANK.INC('面板-MA'!3:3,'面板-MA'!BK3),0.5)</f>
        <v>0.72399999999999998</v>
      </c>
      <c r="BN3" s="303">
        <f>IFERROR(_xlfn.PERCENTRANK.INC('面板-MA'!3:3,'面板-MA'!BL3),0.5)</f>
        <v>0.69499999999999995</v>
      </c>
      <c r="BO3" s="303">
        <f>IFERROR(_xlfn.PERCENTRANK.INC('面板-MA'!3:3,'面板-MA'!BM3),0.5)</f>
        <v>0.63700000000000001</v>
      </c>
      <c r="BP3" s="303">
        <f>IFERROR(_xlfn.PERCENTRANK.INC('面板-MA'!3:3,'面板-MA'!BN3),0.5)</f>
        <v>0.50700000000000001</v>
      </c>
      <c r="BQ3" s="303">
        <f>IFERROR(_xlfn.PERCENTRANK.INC('面板-MA'!3:3,'面板-MA'!BO3),0.5)</f>
        <v>0.434</v>
      </c>
      <c r="BR3" s="303">
        <f>IFERROR(_xlfn.PERCENTRANK.INC('面板-MA'!3:3,'面板-MA'!BP3),0.5)</f>
        <v>0.42</v>
      </c>
      <c r="BS3" s="303">
        <f>IFERROR(_xlfn.PERCENTRANK.INC('面板-MA'!3:3,'面板-MA'!BQ3),0.5)</f>
        <v>0.39100000000000001</v>
      </c>
      <c r="BT3" s="303">
        <f>IFERROR(_xlfn.PERCENTRANK.INC('面板-MA'!3:3,'面板-MA'!BR3),0.5)</f>
        <v>0.246</v>
      </c>
      <c r="BU3" s="303">
        <f>IFERROR(_xlfn.PERCENTRANK.INC('面板-MA'!3:3,'面板-MA'!BS3),0.5)</f>
        <v>0.20200000000000001</v>
      </c>
      <c r="BV3" s="303">
        <f>IFERROR(_xlfn.PERCENTRANK.INC('面板-MA'!3:3,'面板-MA'!BT3),0.5)</f>
        <v>2.8000000000000001E-2</v>
      </c>
      <c r="BW3" s="303">
        <f>IFERROR(_xlfn.PERCENTRANK.INC('面板-MA'!3:3,'面板-MA'!BU3),0.5)</f>
        <v>1.4E-2</v>
      </c>
      <c r="BX3" s="303">
        <f>IFERROR(_xlfn.PERCENTRANK.INC('面板-MA'!3:3,'面板-MA'!BV3),0.5)</f>
        <v>0</v>
      </c>
    </row>
    <row r="4" spans="1:76" x14ac:dyDescent="0.15">
      <c r="A4" s="301" t="s">
        <v>26</v>
      </c>
      <c r="B4" s="301" t="s">
        <v>70</v>
      </c>
      <c r="C4" s="295" t="s">
        <v>30</v>
      </c>
      <c r="D4" s="295" t="s">
        <v>31</v>
      </c>
      <c r="E4" s="302">
        <f t="shared" ref="E4:E21" si="0">0.5/19</f>
        <v>2.6315789473684209E-2</v>
      </c>
      <c r="F4" s="302" t="str">
        <f t="shared" ref="F4:F69" si="1">A4&amp;B4</f>
        <v>锂电上游</v>
      </c>
      <c r="G4" s="303">
        <f>IFERROR(_xlfn.PERCENTRANK.INC('面板-MA'!4:4,'面板-MA'!E4),0.5)</f>
        <v>1</v>
      </c>
      <c r="H4" s="303">
        <f>IFERROR(_xlfn.PERCENTRANK.INC('面板-MA'!4:4,'面板-MA'!F4),0.5)</f>
        <v>0.96899999999999997</v>
      </c>
      <c r="I4" s="303">
        <f>IFERROR(_xlfn.PERCENTRANK.INC('面板-MA'!4:4,'面板-MA'!G4),0.5)</f>
        <v>0.93899999999999995</v>
      </c>
      <c r="J4" s="303">
        <f>IFERROR(_xlfn.PERCENTRANK.INC('面板-MA'!4:4,'面板-MA'!H4),0.5)</f>
        <v>0.90900000000000003</v>
      </c>
      <c r="K4" s="303">
        <f>IFERROR(_xlfn.PERCENTRANK.INC('面板-MA'!4:4,'面板-MA'!I4),0.5)</f>
        <v>0.92400000000000004</v>
      </c>
      <c r="L4" s="303">
        <f>IFERROR(_xlfn.PERCENTRANK.INC('面板-MA'!4:4,'面板-MA'!J4),0.5)</f>
        <v>0.95399999999999996</v>
      </c>
      <c r="M4" s="303">
        <f>IFERROR(_xlfn.PERCENTRANK.INC('面板-MA'!4:4,'面板-MA'!K4),0.5)</f>
        <v>0.98399999999999999</v>
      </c>
      <c r="N4" s="303">
        <f>IFERROR(_xlfn.PERCENTRANK.INC('面板-MA'!4:4,'面板-MA'!L4),0.5)</f>
        <v>0.89300000000000002</v>
      </c>
      <c r="O4" s="303">
        <f>IFERROR(_xlfn.PERCENTRANK.INC('面板-MA'!4:4,'面板-MA'!M4),0.5)</f>
        <v>0.878</v>
      </c>
      <c r="P4" s="303">
        <f>IFERROR(_xlfn.PERCENTRANK.INC('面板-MA'!4:4,'面板-MA'!N4),0.5)</f>
        <v>0.86299999999999999</v>
      </c>
      <c r="Q4" s="303">
        <f>IFERROR(_xlfn.PERCENTRANK.INC('面板-MA'!4:4,'面板-MA'!O4),0.5)</f>
        <v>0.84799999999999998</v>
      </c>
      <c r="R4" s="303">
        <f>IFERROR(_xlfn.PERCENTRANK.INC('面板-MA'!4:4,'面板-MA'!P4),0.5)</f>
        <v>0.83299999999999996</v>
      </c>
      <c r="S4" s="303">
        <f>IFERROR(_xlfn.PERCENTRANK.INC('面板-MA'!4:4,'面板-MA'!Q4),0.5)</f>
        <v>0.81799999999999995</v>
      </c>
      <c r="T4" s="303">
        <f>IFERROR(_xlfn.PERCENTRANK.INC('面板-MA'!4:4,'面板-MA'!R4),0.5)</f>
        <v>0.51500000000000001</v>
      </c>
      <c r="U4" s="303">
        <f>IFERROR(_xlfn.PERCENTRANK.INC('面板-MA'!4:4,'面板-MA'!S4),0.5)</f>
        <v>0.439</v>
      </c>
      <c r="V4" s="303">
        <f>IFERROR(_xlfn.PERCENTRANK.INC('面板-MA'!4:4,'面板-MA'!T4),0.5)</f>
        <v>0.378</v>
      </c>
      <c r="W4" s="303">
        <f>IFERROR(_xlfn.PERCENTRANK.INC('面板-MA'!4:4,'面板-MA'!U4),0.5)</f>
        <v>0.36299999999999999</v>
      </c>
      <c r="X4" s="303">
        <f>IFERROR(_xlfn.PERCENTRANK.INC('面板-MA'!4:4,'面板-MA'!V4),0.5)</f>
        <v>0.33300000000000002</v>
      </c>
      <c r="Y4" s="303">
        <f>IFERROR(_xlfn.PERCENTRANK.INC('面板-MA'!4:4,'面板-MA'!W4),0.5)</f>
        <v>0.28699999999999998</v>
      </c>
      <c r="Z4" s="303">
        <f>IFERROR(_xlfn.PERCENTRANK.INC('面板-MA'!4:4,'面板-MA'!X4),0.5)</f>
        <v>0.24199999999999999</v>
      </c>
      <c r="AA4" s="303">
        <f>IFERROR(_xlfn.PERCENTRANK.INC('面板-MA'!4:4,'面板-MA'!Y4),0.5)</f>
        <v>0.19600000000000001</v>
      </c>
      <c r="AB4" s="303">
        <f>IFERROR(_xlfn.PERCENTRANK.INC('面板-MA'!4:4,'面板-MA'!Z4),0.5)</f>
        <v>7.4999999999999997E-2</v>
      </c>
      <c r="AC4" s="303">
        <f>IFERROR(_xlfn.PERCENTRANK.INC('面板-MA'!4:4,'面板-MA'!AA4),0.5)</f>
        <v>0</v>
      </c>
      <c r="AD4" s="303">
        <f>IFERROR(_xlfn.PERCENTRANK.INC('面板-MA'!4:4,'面板-MA'!AB4),0.5)</f>
        <v>1.4999999999999999E-2</v>
      </c>
      <c r="AE4" s="303">
        <f>IFERROR(_xlfn.PERCENTRANK.INC('面板-MA'!4:4,'面板-MA'!AC4),0.5)</f>
        <v>0.03</v>
      </c>
      <c r="AF4" s="303">
        <f>IFERROR(_xlfn.PERCENTRANK.INC('面板-MA'!4:4,'面板-MA'!AD4),0.5)</f>
        <v>4.4999999999999998E-2</v>
      </c>
      <c r="AG4" s="303">
        <f>IFERROR(_xlfn.PERCENTRANK.INC('面板-MA'!4:4,'面板-MA'!AE4),0.5)</f>
        <v>0.06</v>
      </c>
      <c r="AH4" s="303">
        <f>IFERROR(_xlfn.PERCENTRANK.INC('面板-MA'!4:4,'面板-MA'!AF4),0.5)</f>
        <v>0.09</v>
      </c>
      <c r="AI4" s="303">
        <f>IFERROR(_xlfn.PERCENTRANK.INC('面板-MA'!4:4,'面板-MA'!AG4),0.5)</f>
        <v>0.13600000000000001</v>
      </c>
      <c r="AJ4" s="303">
        <f>IFERROR(_xlfn.PERCENTRANK.INC('面板-MA'!4:4,'面板-MA'!AH4),0.5)</f>
        <v>0.16600000000000001</v>
      </c>
      <c r="AK4" s="303">
        <f>IFERROR(_xlfn.PERCENTRANK.INC('面板-MA'!4:4,'面板-MA'!AI4),0.5)</f>
        <v>0.18099999999999999</v>
      </c>
      <c r="AL4" s="303">
        <f>IFERROR(_xlfn.PERCENTRANK.INC('面板-MA'!4:4,'面板-MA'!AJ4),0.5)</f>
        <v>0.151</v>
      </c>
      <c r="AM4" s="303">
        <f>IFERROR(_xlfn.PERCENTRANK.INC('面板-MA'!4:4,'面板-MA'!AK4),0.5)</f>
        <v>0.106</v>
      </c>
      <c r="AN4" s="303">
        <f>IFERROR(_xlfn.PERCENTRANK.INC('面板-MA'!4:4,'面板-MA'!AL4),0.5)</f>
        <v>0.121</v>
      </c>
      <c r="AO4" s="303">
        <f>IFERROR(_xlfn.PERCENTRANK.INC('面板-MA'!4:4,'面板-MA'!AM4),0.5)</f>
        <v>0.21199999999999999</v>
      </c>
      <c r="AP4" s="303">
        <f>IFERROR(_xlfn.PERCENTRANK.INC('面板-MA'!4:4,'面板-MA'!AN4),0.5)</f>
        <v>0.22700000000000001</v>
      </c>
      <c r="AQ4" s="303">
        <f>IFERROR(_xlfn.PERCENTRANK.INC('面板-MA'!4:4,'面板-MA'!AO4),0.5)</f>
        <v>0.25700000000000001</v>
      </c>
      <c r="AR4" s="303">
        <f>IFERROR(_xlfn.PERCENTRANK.INC('面板-MA'!4:4,'面板-MA'!AP4),0.5)</f>
        <v>0.27200000000000002</v>
      </c>
      <c r="AS4" s="303">
        <f>IFERROR(_xlfn.PERCENTRANK.INC('面板-MA'!4:4,'面板-MA'!AQ4),0.5)</f>
        <v>0.30299999999999999</v>
      </c>
      <c r="AT4" s="303">
        <f>IFERROR(_xlfn.PERCENTRANK.INC('面板-MA'!4:4,'面板-MA'!AR4),0.5)</f>
        <v>0.318</v>
      </c>
      <c r="AU4" s="303">
        <f>IFERROR(_xlfn.PERCENTRANK.INC('面板-MA'!4:4,'面板-MA'!AS4),0.5)</f>
        <v>0.34799999999999998</v>
      </c>
      <c r="AV4" s="303">
        <f>IFERROR(_xlfn.PERCENTRANK.INC('面板-MA'!4:4,'面板-MA'!AT4),0.5)</f>
        <v>0.39300000000000002</v>
      </c>
      <c r="AW4" s="303">
        <f>IFERROR(_xlfn.PERCENTRANK.INC('面板-MA'!4:4,'面板-MA'!AU4),0.5)</f>
        <v>0.40899999999999997</v>
      </c>
      <c r="AX4" s="303">
        <f>IFERROR(_xlfn.PERCENTRANK.INC('面板-MA'!4:4,'面板-MA'!AV4),0.5)</f>
        <v>0.42399999999999999</v>
      </c>
      <c r="AY4" s="303">
        <f>IFERROR(_xlfn.PERCENTRANK.INC('面板-MA'!4:4,'面板-MA'!AW4),0.5)</f>
        <v>0.45400000000000001</v>
      </c>
      <c r="AZ4" s="303">
        <f>IFERROR(_xlfn.PERCENTRANK.INC('面板-MA'!4:4,'面板-MA'!AX4),0.5)</f>
        <v>0.46899999999999997</v>
      </c>
      <c r="BA4" s="303">
        <f>IFERROR(_xlfn.PERCENTRANK.INC('面板-MA'!4:4,'面板-MA'!AY4),0.5)</f>
        <v>0.48399999999999999</v>
      </c>
      <c r="BB4" s="303">
        <f>IFERROR(_xlfn.PERCENTRANK.INC('面板-MA'!4:4,'面板-MA'!AZ4),0.5)</f>
        <v>0.5</v>
      </c>
      <c r="BC4" s="303">
        <f>IFERROR(_xlfn.PERCENTRANK.INC('面板-MA'!4:4,'面板-MA'!BA4),0.5)</f>
        <v>0.53</v>
      </c>
      <c r="BD4" s="303">
        <f>IFERROR(_xlfn.PERCENTRANK.INC('面板-MA'!4:4,'面板-MA'!BB4),0.5)</f>
        <v>0.54500000000000004</v>
      </c>
      <c r="BE4" s="303">
        <f>IFERROR(_xlfn.PERCENTRANK.INC('面板-MA'!4:4,'面板-MA'!BC4),0.5)</f>
        <v>0.56000000000000005</v>
      </c>
      <c r="BF4" s="303">
        <f>IFERROR(_xlfn.PERCENTRANK.INC('面板-MA'!4:4,'面板-MA'!BD4),0.5)</f>
        <v>0.59</v>
      </c>
      <c r="BG4" s="303">
        <f>IFERROR(_xlfn.PERCENTRANK.INC('面板-MA'!4:4,'面板-MA'!BE4),0.5)</f>
        <v>0.621</v>
      </c>
      <c r="BH4" s="303">
        <f>IFERROR(_xlfn.PERCENTRANK.INC('面板-MA'!4:4,'面板-MA'!BF4),0.5)</f>
        <v>0.65100000000000002</v>
      </c>
      <c r="BI4" s="303">
        <f>IFERROR(_xlfn.PERCENTRANK.INC('面板-MA'!4:4,'面板-MA'!BG4),0.5)</f>
        <v>0.65100000000000002</v>
      </c>
      <c r="BJ4" s="303">
        <f>IFERROR(_xlfn.PERCENTRANK.INC('面板-MA'!4:4,'面板-MA'!BH4),0.5)</f>
        <v>0.68100000000000005</v>
      </c>
      <c r="BK4" s="303">
        <f>IFERROR(_xlfn.PERCENTRANK.INC('面板-MA'!4:4,'面板-MA'!BI4),0.5)</f>
        <v>0.69599999999999995</v>
      </c>
      <c r="BL4" s="303">
        <f>IFERROR(_xlfn.PERCENTRANK.INC('面板-MA'!4:4,'面板-MA'!BJ4),0.5)</f>
        <v>0.71199999999999997</v>
      </c>
      <c r="BM4" s="303">
        <f>IFERROR(_xlfn.PERCENTRANK.INC('面板-MA'!4:4,'面板-MA'!BK4),0.5)</f>
        <v>0.71199999999999997</v>
      </c>
      <c r="BN4" s="303">
        <f>IFERROR(_xlfn.PERCENTRANK.INC('面板-MA'!4:4,'面板-MA'!BL4),0.5)</f>
        <v>0.63600000000000001</v>
      </c>
      <c r="BO4" s="303">
        <f>IFERROR(_xlfn.PERCENTRANK.INC('面板-MA'!4:4,'面板-MA'!BM4),0.5)</f>
        <v>0.57499999999999996</v>
      </c>
      <c r="BP4" s="303">
        <f>IFERROR(_xlfn.PERCENTRANK.INC('面板-MA'!4:4,'面板-MA'!BN4),0.5)</f>
        <v>0.60599999999999998</v>
      </c>
      <c r="BQ4" s="303">
        <f>IFERROR(_xlfn.PERCENTRANK.INC('面板-MA'!4:4,'面板-MA'!BO4),0.5)</f>
        <v>0.74199999999999999</v>
      </c>
      <c r="BR4" s="303">
        <f>IFERROR(_xlfn.PERCENTRANK.INC('面板-MA'!4:4,'面板-MA'!BP4),0.5)</f>
        <v>0.75700000000000001</v>
      </c>
      <c r="BS4" s="303">
        <f>IFERROR(_xlfn.PERCENTRANK.INC('面板-MA'!4:4,'面板-MA'!BQ4),0.5)</f>
        <v>0.75700000000000001</v>
      </c>
      <c r="BT4" s="303">
        <f>IFERROR(_xlfn.PERCENTRANK.INC('面板-MA'!4:4,'面板-MA'!BR4),0.5)</f>
        <v>0.75700000000000001</v>
      </c>
      <c r="BU4" s="303">
        <f>IFERROR(_xlfn.PERCENTRANK.INC('面板-MA'!4:4,'面板-MA'!BS4),0.5)</f>
        <v>0.75700000000000001</v>
      </c>
      <c r="BV4" s="303">
        <f>IFERROR(_xlfn.PERCENTRANK.INC('面板-MA'!4:4,'面板-MA'!BT4),0.5)</f>
        <v>0.5</v>
      </c>
      <c r="BW4" s="303">
        <f>IFERROR(_xlfn.PERCENTRANK.INC('面板-MA'!4:4,'面板-MA'!BU4),0.5)</f>
        <v>0.5</v>
      </c>
      <c r="BX4" s="303">
        <f>IFERROR(_xlfn.PERCENTRANK.INC('面板-MA'!4:4,'面板-MA'!BV4),0.5)</f>
        <v>0.5</v>
      </c>
    </row>
    <row r="5" spans="1:76" x14ac:dyDescent="0.15">
      <c r="A5" s="301" t="s">
        <v>26</v>
      </c>
      <c r="B5" s="301" t="s">
        <v>70</v>
      </c>
      <c r="C5" s="295" t="s">
        <v>32</v>
      </c>
      <c r="D5" s="295" t="s">
        <v>33</v>
      </c>
      <c r="E5" s="302">
        <f t="shared" si="0"/>
        <v>2.6315789473684209E-2</v>
      </c>
      <c r="F5" s="302" t="str">
        <f t="shared" si="1"/>
        <v>锂电上游</v>
      </c>
      <c r="G5" s="303">
        <f>IFERROR(_xlfn.PERCENTRANK.INC('面板-MA'!5:5,'面板-MA'!E5),0.5)</f>
        <v>1</v>
      </c>
      <c r="H5" s="303">
        <f>IFERROR(_xlfn.PERCENTRANK.INC('面板-MA'!5:5,'面板-MA'!F5),0.5)</f>
        <v>0.97099999999999997</v>
      </c>
      <c r="I5" s="303">
        <f>IFERROR(_xlfn.PERCENTRANK.INC('面板-MA'!5:5,'面板-MA'!G5),0.5)</f>
        <v>0.95599999999999996</v>
      </c>
      <c r="J5" s="303">
        <f>IFERROR(_xlfn.PERCENTRANK.INC('面板-MA'!5:5,'面板-MA'!H5),0.5)</f>
        <v>0.94199999999999995</v>
      </c>
      <c r="K5" s="303">
        <f>IFERROR(_xlfn.PERCENTRANK.INC('面板-MA'!5:5,'面板-MA'!I5),0.5)</f>
        <v>0.89800000000000002</v>
      </c>
      <c r="L5" s="303">
        <f>IFERROR(_xlfn.PERCENTRANK.INC('面板-MA'!5:5,'面板-MA'!J5),0.5)</f>
        <v>0.92700000000000005</v>
      </c>
      <c r="M5" s="303">
        <f>IFERROR(_xlfn.PERCENTRANK.INC('面板-MA'!5:5,'面板-MA'!K5),0.5)</f>
        <v>0.98499999999999999</v>
      </c>
      <c r="N5" s="303">
        <f>IFERROR(_xlfn.PERCENTRANK.INC('面板-MA'!5:5,'面板-MA'!L5),0.5)</f>
        <v>0.91300000000000003</v>
      </c>
      <c r="O5" s="303">
        <f>IFERROR(_xlfn.PERCENTRANK.INC('面板-MA'!5:5,'面板-MA'!M5),0.5)</f>
        <v>0.88400000000000001</v>
      </c>
      <c r="P5" s="303">
        <f>IFERROR(_xlfn.PERCENTRANK.INC('面板-MA'!5:5,'面板-MA'!N5),0.5)</f>
        <v>0.86899999999999999</v>
      </c>
      <c r="Q5" s="303">
        <f>IFERROR(_xlfn.PERCENTRANK.INC('面板-MA'!5:5,'面板-MA'!O5),0.5)</f>
        <v>0.85499999999999998</v>
      </c>
      <c r="R5" s="303">
        <f>IFERROR(_xlfn.PERCENTRANK.INC('面板-MA'!5:5,'面板-MA'!P5),0.5)</f>
        <v>0.84</v>
      </c>
      <c r="S5" s="303">
        <f>IFERROR(_xlfn.PERCENTRANK.INC('面板-MA'!5:5,'面板-MA'!Q5),0.5)</f>
        <v>0.82599999999999996</v>
      </c>
      <c r="T5" s="303">
        <f>IFERROR(_xlfn.PERCENTRANK.INC('面板-MA'!5:5,'面板-MA'!R5),0.5)</f>
        <v>0.55000000000000004</v>
      </c>
      <c r="U5" s="303">
        <f>IFERROR(_xlfn.PERCENTRANK.INC('面板-MA'!5:5,'面板-MA'!S5),0.5)</f>
        <v>0.50700000000000001</v>
      </c>
      <c r="V5" s="303">
        <f>IFERROR(_xlfn.PERCENTRANK.INC('面板-MA'!5:5,'面板-MA'!T5),0.5)</f>
        <v>0.44900000000000001</v>
      </c>
      <c r="W5" s="303">
        <f>IFERROR(_xlfn.PERCENTRANK.INC('面板-MA'!5:5,'面板-MA'!U5),0.5)</f>
        <v>0.46300000000000002</v>
      </c>
      <c r="X5" s="303">
        <f>IFERROR(_xlfn.PERCENTRANK.INC('面板-MA'!5:5,'面板-MA'!V5),0.5)</f>
        <v>0.47799999999999998</v>
      </c>
      <c r="Y5" s="303">
        <f>IFERROR(_xlfn.PERCENTRANK.INC('面板-MA'!5:5,'面板-MA'!W5),0.5)</f>
        <v>0.434</v>
      </c>
      <c r="Z5" s="303">
        <f>IFERROR(_xlfn.PERCENTRANK.INC('面板-MA'!5:5,'面板-MA'!X5),0.5)</f>
        <v>0.33300000000000002</v>
      </c>
      <c r="AA5" s="303">
        <f>IFERROR(_xlfn.PERCENTRANK.INC('面板-MA'!5:5,'面板-MA'!Y5),0.5)</f>
        <v>0.217</v>
      </c>
      <c r="AB5" s="303">
        <f>IFERROR(_xlfn.PERCENTRANK.INC('面板-MA'!5:5,'面板-MA'!Z5),0.5)</f>
        <v>0.17299999999999999</v>
      </c>
      <c r="AC5" s="303">
        <f>IFERROR(_xlfn.PERCENTRANK.INC('面板-MA'!5:5,'面板-MA'!AA5),0.5)</f>
        <v>8.5999999999999993E-2</v>
      </c>
      <c r="AD5" s="303">
        <f>IFERROR(_xlfn.PERCENTRANK.INC('面板-MA'!5:5,'面板-MA'!AB5),0.5)</f>
        <v>4.2999999999999997E-2</v>
      </c>
      <c r="AE5" s="303">
        <f>IFERROR(_xlfn.PERCENTRANK.INC('面板-MA'!5:5,'面板-MA'!AC5),0.5)</f>
        <v>1.4E-2</v>
      </c>
      <c r="AF5" s="303">
        <f>IFERROR(_xlfn.PERCENTRANK.INC('面板-MA'!5:5,'面板-MA'!AD5),0.5)</f>
        <v>0</v>
      </c>
      <c r="AG5" s="303">
        <f>IFERROR(_xlfn.PERCENTRANK.INC('面板-MA'!5:5,'面板-MA'!AE5),0.5)</f>
        <v>2.8000000000000001E-2</v>
      </c>
      <c r="AH5" s="303">
        <f>IFERROR(_xlfn.PERCENTRANK.INC('面板-MA'!5:5,'面板-MA'!AF5),0.5)</f>
        <v>5.7000000000000002E-2</v>
      </c>
      <c r="AI5" s="303">
        <f>IFERROR(_xlfn.PERCENTRANK.INC('面板-MA'!5:5,'面板-MA'!AG5),0.5)</f>
        <v>7.1999999999999995E-2</v>
      </c>
      <c r="AJ5" s="303">
        <f>IFERROR(_xlfn.PERCENTRANK.INC('面板-MA'!5:5,'面板-MA'!AH5),0.5)</f>
        <v>0.10100000000000001</v>
      </c>
      <c r="AK5" s="303">
        <f>IFERROR(_xlfn.PERCENTRANK.INC('面板-MA'!5:5,'面板-MA'!AI5),0.5)</f>
        <v>0.115</v>
      </c>
      <c r="AL5" s="303">
        <f>IFERROR(_xlfn.PERCENTRANK.INC('面板-MA'!5:5,'面板-MA'!AJ5),0.5)</f>
        <v>0.13</v>
      </c>
      <c r="AM5" s="303">
        <f>IFERROR(_xlfn.PERCENTRANK.INC('面板-MA'!5:5,'面板-MA'!AK5),0.5)</f>
        <v>0.14399999999999999</v>
      </c>
      <c r="AN5" s="303">
        <f>IFERROR(_xlfn.PERCENTRANK.INC('面板-MA'!5:5,'面板-MA'!AL5),0.5)</f>
        <v>0.159</v>
      </c>
      <c r="AO5" s="303">
        <f>IFERROR(_xlfn.PERCENTRANK.INC('面板-MA'!5:5,'面板-MA'!AM5),0.5)</f>
        <v>0.188</v>
      </c>
      <c r="AP5" s="303">
        <f>IFERROR(_xlfn.PERCENTRANK.INC('面板-MA'!5:5,'面板-MA'!AN5),0.5)</f>
        <v>0.20200000000000001</v>
      </c>
      <c r="AQ5" s="303">
        <f>IFERROR(_xlfn.PERCENTRANK.INC('面板-MA'!5:5,'面板-MA'!AO5),0.5)</f>
        <v>0.23100000000000001</v>
      </c>
      <c r="AR5" s="303">
        <f>IFERROR(_xlfn.PERCENTRANK.INC('面板-MA'!5:5,'面板-MA'!AP5),0.5)</f>
        <v>0.246</v>
      </c>
      <c r="AS5" s="303">
        <f>IFERROR(_xlfn.PERCENTRANK.INC('面板-MA'!5:5,'面板-MA'!AQ5),0.5)</f>
        <v>0.26</v>
      </c>
      <c r="AT5" s="303">
        <f>IFERROR(_xlfn.PERCENTRANK.INC('面板-MA'!5:5,'面板-MA'!AR5),0.5)</f>
        <v>0.27500000000000002</v>
      </c>
      <c r="AU5" s="303">
        <f>IFERROR(_xlfn.PERCENTRANK.INC('面板-MA'!5:5,'面板-MA'!AS5),0.5)</f>
        <v>0.28899999999999998</v>
      </c>
      <c r="AV5" s="303">
        <f>IFERROR(_xlfn.PERCENTRANK.INC('面板-MA'!5:5,'面板-MA'!AT5),0.5)</f>
        <v>0.30399999999999999</v>
      </c>
      <c r="AW5" s="303">
        <f>IFERROR(_xlfn.PERCENTRANK.INC('面板-MA'!5:5,'面板-MA'!AU5),0.5)</f>
        <v>0.318</v>
      </c>
      <c r="AX5" s="303">
        <f>IFERROR(_xlfn.PERCENTRANK.INC('面板-MA'!5:5,'面板-MA'!AV5),0.5)</f>
        <v>0.34699999999999998</v>
      </c>
      <c r="AY5" s="303">
        <f>IFERROR(_xlfn.PERCENTRANK.INC('面板-MA'!5:5,'面板-MA'!AW5),0.5)</f>
        <v>0.34699999999999998</v>
      </c>
      <c r="AZ5" s="303">
        <f>IFERROR(_xlfn.PERCENTRANK.INC('面板-MA'!5:5,'面板-MA'!AX5),0.5)</f>
        <v>0.39100000000000001</v>
      </c>
      <c r="BA5" s="303">
        <f>IFERROR(_xlfn.PERCENTRANK.INC('面板-MA'!5:5,'面板-MA'!AY5),0.5)</f>
        <v>0.39100000000000001</v>
      </c>
      <c r="BB5" s="303">
        <f>IFERROR(_xlfn.PERCENTRANK.INC('面板-MA'!5:5,'面板-MA'!AZ5),0.5)</f>
        <v>0.34699999999999998</v>
      </c>
      <c r="BC5" s="303">
        <f>IFERROR(_xlfn.PERCENTRANK.INC('面板-MA'!5:5,'面板-MA'!BA5),0.5)</f>
        <v>0.42</v>
      </c>
      <c r="BD5" s="303">
        <f>IFERROR(_xlfn.PERCENTRANK.INC('面板-MA'!5:5,'面板-MA'!BB5),0.5)</f>
        <v>0.49199999999999999</v>
      </c>
      <c r="BE5" s="303">
        <f>IFERROR(_xlfn.PERCENTRANK.INC('面板-MA'!5:5,'面板-MA'!BC5),0.5)</f>
        <v>0.52100000000000002</v>
      </c>
      <c r="BF5" s="303">
        <f>IFERROR(_xlfn.PERCENTRANK.INC('面板-MA'!5:5,'面板-MA'!BD5),0.5)</f>
        <v>0.53600000000000003</v>
      </c>
      <c r="BG5" s="303">
        <f>IFERROR(_xlfn.PERCENTRANK.INC('面板-MA'!5:5,'面板-MA'!BE5),0.5)</f>
        <v>0.623</v>
      </c>
      <c r="BH5" s="303">
        <f>IFERROR(_xlfn.PERCENTRANK.INC('面板-MA'!5:5,'面板-MA'!BF5),0.5)</f>
        <v>0.66600000000000004</v>
      </c>
      <c r="BI5" s="303">
        <f>IFERROR(_xlfn.PERCENTRANK.INC('面板-MA'!5:5,'面板-MA'!BG5),0.5)</f>
        <v>0.71</v>
      </c>
      <c r="BJ5" s="303">
        <f>IFERROR(_xlfn.PERCENTRANK.INC('面板-MA'!5:5,'面板-MA'!BH5),0.5)</f>
        <v>0.73899999999999999</v>
      </c>
      <c r="BK5" s="303">
        <f>IFERROR(_xlfn.PERCENTRANK.INC('面板-MA'!5:5,'面板-MA'!BI5),0.5)</f>
        <v>0.76800000000000002</v>
      </c>
      <c r="BL5" s="303">
        <f>IFERROR(_xlfn.PERCENTRANK.INC('面板-MA'!5:5,'面板-MA'!BJ5),0.5)</f>
        <v>0.78200000000000003</v>
      </c>
      <c r="BM5" s="303">
        <f>IFERROR(_xlfn.PERCENTRANK.INC('面板-MA'!5:5,'面板-MA'!BK5),0.5)</f>
        <v>0.81100000000000005</v>
      </c>
      <c r="BN5" s="303">
        <f>IFERROR(_xlfn.PERCENTRANK.INC('面板-MA'!5:5,'面板-MA'!BL5),0.5)</f>
        <v>0.79700000000000004</v>
      </c>
      <c r="BO5" s="303">
        <f>IFERROR(_xlfn.PERCENTRANK.INC('面板-MA'!5:5,'面板-MA'!BM5),0.5)</f>
        <v>0.753</v>
      </c>
      <c r="BP5" s="303">
        <f>IFERROR(_xlfn.PERCENTRANK.INC('面板-MA'!5:5,'面板-MA'!BN5),0.5)</f>
        <v>0.72399999999999998</v>
      </c>
      <c r="BQ5" s="303">
        <f>IFERROR(_xlfn.PERCENTRANK.INC('面板-MA'!5:5,'面板-MA'!BO5),0.5)</f>
        <v>0.69499999999999995</v>
      </c>
      <c r="BR5" s="303">
        <f>IFERROR(_xlfn.PERCENTRANK.INC('面板-MA'!5:5,'面板-MA'!BP5),0.5)</f>
        <v>0.68100000000000005</v>
      </c>
      <c r="BS5" s="303">
        <f>IFERROR(_xlfn.PERCENTRANK.INC('面板-MA'!5:5,'面板-MA'!BQ5),0.5)</f>
        <v>0.65200000000000002</v>
      </c>
      <c r="BT5" s="303">
        <f>IFERROR(_xlfn.PERCENTRANK.INC('面板-MA'!5:5,'面板-MA'!BR5),0.5)</f>
        <v>0.63700000000000001</v>
      </c>
      <c r="BU5" s="303">
        <f>IFERROR(_xlfn.PERCENTRANK.INC('面板-MA'!5:5,'面板-MA'!BS5),0.5)</f>
        <v>0.60799999999999998</v>
      </c>
      <c r="BV5" s="303">
        <f>IFERROR(_xlfn.PERCENTRANK.INC('面板-MA'!5:5,'面板-MA'!BT5),0.5)</f>
        <v>0.59399999999999997</v>
      </c>
      <c r="BW5" s="303">
        <f>IFERROR(_xlfn.PERCENTRANK.INC('面板-MA'!5:5,'面板-MA'!BU5),0.5)</f>
        <v>0.56499999999999995</v>
      </c>
      <c r="BX5" s="303">
        <f>IFERROR(_xlfn.PERCENTRANK.INC('面板-MA'!5:5,'面板-MA'!BV5),0.5)</f>
        <v>0.56499999999999995</v>
      </c>
    </row>
    <row r="6" spans="1:76" x14ac:dyDescent="0.15">
      <c r="A6" s="301" t="s">
        <v>26</v>
      </c>
      <c r="B6" s="301" t="s">
        <v>70</v>
      </c>
      <c r="C6" s="295" t="s">
        <v>34</v>
      </c>
      <c r="D6" s="295" t="s">
        <v>35</v>
      </c>
      <c r="E6" s="302">
        <f t="shared" si="0"/>
        <v>2.6315789473684209E-2</v>
      </c>
      <c r="F6" s="302" t="str">
        <f t="shared" si="1"/>
        <v>锂电上游</v>
      </c>
      <c r="G6" s="303">
        <f>IFERROR(_xlfn.PERCENTRANK.INC('面板-MA'!6:6,'面板-MA'!E6),0.5)</f>
        <v>0.53600000000000003</v>
      </c>
      <c r="H6" s="303">
        <f>IFERROR(_xlfn.PERCENTRANK.INC('面板-MA'!6:6,'面板-MA'!F6),0.5)</f>
        <v>0.52100000000000002</v>
      </c>
      <c r="I6" s="303">
        <f>IFERROR(_xlfn.PERCENTRANK.INC('面板-MA'!6:6,'面板-MA'!G6),0.5)</f>
        <v>0.60799999999999998</v>
      </c>
      <c r="J6" s="303">
        <f>IFERROR(_xlfn.PERCENTRANK.INC('面板-MA'!6:6,'面板-MA'!H6),0.5)</f>
        <v>0.76800000000000002</v>
      </c>
      <c r="K6" s="303">
        <f>IFERROR(_xlfn.PERCENTRANK.INC('面板-MA'!6:6,'面板-MA'!I6),0.5)</f>
        <v>0.92700000000000005</v>
      </c>
      <c r="L6" s="303">
        <f>IFERROR(_xlfn.PERCENTRANK.INC('面板-MA'!6:6,'面板-MA'!J6),0.5)</f>
        <v>0.98499999999999999</v>
      </c>
      <c r="M6" s="303">
        <f>IFERROR(_xlfn.PERCENTRANK.INC('面板-MA'!6:6,'面板-MA'!K6),0.5)</f>
        <v>1</v>
      </c>
      <c r="N6" s="303">
        <f>IFERROR(_xlfn.PERCENTRANK.INC('面板-MA'!6:6,'面板-MA'!L6),0.5)</f>
        <v>0.95599999999999996</v>
      </c>
      <c r="O6" s="303">
        <f>IFERROR(_xlfn.PERCENTRANK.INC('面板-MA'!6:6,'面板-MA'!M6),0.5)</f>
        <v>0.89800000000000002</v>
      </c>
      <c r="P6" s="303">
        <f>IFERROR(_xlfn.PERCENTRANK.INC('面板-MA'!6:6,'面板-MA'!N6),0.5)</f>
        <v>0.86899999999999999</v>
      </c>
      <c r="Q6" s="303">
        <f>IFERROR(_xlfn.PERCENTRANK.INC('面板-MA'!6:6,'面板-MA'!O6),0.5)</f>
        <v>0.85499999999999998</v>
      </c>
      <c r="R6" s="303">
        <f>IFERROR(_xlfn.PERCENTRANK.INC('面板-MA'!6:6,'面板-MA'!P6),0.5)</f>
        <v>0.82599999999999996</v>
      </c>
      <c r="S6" s="303">
        <f>IFERROR(_xlfn.PERCENTRANK.INC('面板-MA'!6:6,'面板-MA'!Q6),0.5)</f>
        <v>0.78200000000000003</v>
      </c>
      <c r="T6" s="303">
        <f>IFERROR(_xlfn.PERCENTRANK.INC('面板-MA'!6:6,'面板-MA'!R6),0.5)</f>
        <v>0.79700000000000004</v>
      </c>
      <c r="U6" s="303">
        <f>IFERROR(_xlfn.PERCENTRANK.INC('面板-MA'!6:6,'面板-MA'!S6),0.5)</f>
        <v>0.753</v>
      </c>
      <c r="V6" s="303">
        <f>IFERROR(_xlfn.PERCENTRANK.INC('面板-MA'!6:6,'面板-MA'!T6),0.5)</f>
        <v>0.56499999999999995</v>
      </c>
      <c r="W6" s="303">
        <f>IFERROR(_xlfn.PERCENTRANK.INC('面板-MA'!6:6,'面板-MA'!U6),0.5)</f>
        <v>0.44900000000000001</v>
      </c>
      <c r="X6" s="303">
        <f>IFERROR(_xlfn.PERCENTRANK.INC('面板-MA'!6:6,'面板-MA'!V6),0.5)</f>
        <v>0.47799999999999998</v>
      </c>
      <c r="Y6" s="303">
        <f>IFERROR(_xlfn.PERCENTRANK.INC('面板-MA'!6:6,'面板-MA'!W6),0.5)</f>
        <v>0.623</v>
      </c>
      <c r="Z6" s="303">
        <f>IFERROR(_xlfn.PERCENTRANK.INC('面板-MA'!6:6,'面板-MA'!X6),0.5)</f>
        <v>0.68100000000000005</v>
      </c>
      <c r="AA6" s="303">
        <f>IFERROR(_xlfn.PERCENTRANK.INC('面板-MA'!6:6,'面板-MA'!Y6),0.5)</f>
        <v>0.40500000000000003</v>
      </c>
      <c r="AB6" s="303">
        <f>IFERROR(_xlfn.PERCENTRANK.INC('面板-MA'!6:6,'面板-MA'!Z6),0.5)</f>
        <v>0.27500000000000002</v>
      </c>
      <c r="AC6" s="303">
        <f>IFERROR(_xlfn.PERCENTRANK.INC('面板-MA'!6:6,'面板-MA'!AA6),0.5)</f>
        <v>0.159</v>
      </c>
      <c r="AD6" s="303">
        <f>IFERROR(_xlfn.PERCENTRANK.INC('面板-MA'!6:6,'面板-MA'!AB6),0.5)</f>
        <v>0.14399999999999999</v>
      </c>
      <c r="AE6" s="303">
        <f>IFERROR(_xlfn.PERCENTRANK.INC('面板-MA'!6:6,'面板-MA'!AC6),0.5)</f>
        <v>0.188</v>
      </c>
      <c r="AF6" s="303">
        <f>IFERROR(_xlfn.PERCENTRANK.INC('面板-MA'!6:6,'面板-MA'!AD6),0.5)</f>
        <v>0.17299999999999999</v>
      </c>
      <c r="AG6" s="303">
        <f>IFERROR(_xlfn.PERCENTRANK.INC('面板-MA'!6:6,'面板-MA'!AE6),0.5)</f>
        <v>5.7000000000000002E-2</v>
      </c>
      <c r="AH6" s="303">
        <f>IFERROR(_xlfn.PERCENTRANK.INC('面板-MA'!6:6,'面板-MA'!AF6),0.5)</f>
        <v>1.4E-2</v>
      </c>
      <c r="AI6" s="303">
        <f>IFERROR(_xlfn.PERCENTRANK.INC('面板-MA'!6:6,'面板-MA'!AG6),0.5)</f>
        <v>0</v>
      </c>
      <c r="AJ6" s="303">
        <f>IFERROR(_xlfn.PERCENTRANK.INC('面板-MA'!6:6,'面板-MA'!AH6),0.5)</f>
        <v>2.8000000000000001E-2</v>
      </c>
      <c r="AK6" s="303">
        <f>IFERROR(_xlfn.PERCENTRANK.INC('面板-MA'!6:6,'面板-MA'!AI6),0.5)</f>
        <v>0.10100000000000001</v>
      </c>
      <c r="AL6" s="303">
        <f>IFERROR(_xlfn.PERCENTRANK.INC('面板-MA'!6:6,'面板-MA'!AJ6),0.5)</f>
        <v>0.20200000000000001</v>
      </c>
      <c r="AM6" s="303">
        <f>IFERROR(_xlfn.PERCENTRANK.INC('面板-MA'!6:6,'面板-MA'!AK6),0.5)</f>
        <v>0.115</v>
      </c>
      <c r="AN6" s="303">
        <f>IFERROR(_xlfn.PERCENTRANK.INC('面板-MA'!6:6,'面板-MA'!AL6),0.5)</f>
        <v>8.5999999999999993E-2</v>
      </c>
      <c r="AO6" s="303">
        <f>IFERROR(_xlfn.PERCENTRANK.INC('面板-MA'!6:6,'面板-MA'!AM6),0.5)</f>
        <v>0.23100000000000001</v>
      </c>
      <c r="AP6" s="303">
        <f>IFERROR(_xlfn.PERCENTRANK.INC('面板-MA'!6:6,'面板-MA'!AN6),0.5)</f>
        <v>0.34699999999999998</v>
      </c>
      <c r="AQ6" s="303">
        <f>IFERROR(_xlfn.PERCENTRANK.INC('面板-MA'!6:6,'面板-MA'!AO6),0.5)</f>
        <v>0.376</v>
      </c>
      <c r="AR6" s="303">
        <f>IFERROR(_xlfn.PERCENTRANK.INC('面板-MA'!6:6,'面板-MA'!AP6),0.5)</f>
        <v>0.246</v>
      </c>
      <c r="AS6" s="303">
        <f>IFERROR(_xlfn.PERCENTRANK.INC('面板-MA'!6:6,'面板-MA'!AQ6),0.5)</f>
        <v>4.2999999999999997E-2</v>
      </c>
      <c r="AT6" s="303">
        <f>IFERROR(_xlfn.PERCENTRANK.INC('面板-MA'!6:6,'面板-MA'!AR6),0.5)</f>
        <v>7.1999999999999995E-2</v>
      </c>
      <c r="AU6" s="303">
        <f>IFERROR(_xlfn.PERCENTRANK.INC('面板-MA'!6:6,'面板-MA'!AS6),0.5)</f>
        <v>0.217</v>
      </c>
      <c r="AV6" s="303">
        <f>IFERROR(_xlfn.PERCENTRANK.INC('面板-MA'!6:6,'面板-MA'!AT6),0.5)</f>
        <v>0.26</v>
      </c>
      <c r="AW6" s="303">
        <f>IFERROR(_xlfn.PERCENTRANK.INC('面板-MA'!6:6,'面板-MA'!AU6),0.5)</f>
        <v>0.30399999999999999</v>
      </c>
      <c r="AX6" s="303">
        <f>IFERROR(_xlfn.PERCENTRANK.INC('面板-MA'!6:6,'面板-MA'!AV6),0.5)</f>
        <v>0.318</v>
      </c>
      <c r="AY6" s="303">
        <f>IFERROR(_xlfn.PERCENTRANK.INC('面板-MA'!6:6,'面板-MA'!AW6),0.5)</f>
        <v>0.33300000000000002</v>
      </c>
      <c r="AZ6" s="303">
        <f>IFERROR(_xlfn.PERCENTRANK.INC('面板-MA'!6:6,'面板-MA'!AX6),0.5)</f>
        <v>0.36199999999999999</v>
      </c>
      <c r="BA6" s="303">
        <f>IFERROR(_xlfn.PERCENTRANK.INC('面板-MA'!6:6,'面板-MA'!AY6),0.5)</f>
        <v>0.434</v>
      </c>
      <c r="BB6" s="303">
        <f>IFERROR(_xlfn.PERCENTRANK.INC('面板-MA'!6:6,'面板-MA'!AZ6),0.5)</f>
        <v>0.59399999999999997</v>
      </c>
      <c r="BC6" s="303">
        <f>IFERROR(_xlfn.PERCENTRANK.INC('面板-MA'!6:6,'面板-MA'!BA6),0.5)</f>
        <v>0.66600000000000004</v>
      </c>
      <c r="BD6" s="303">
        <f>IFERROR(_xlfn.PERCENTRANK.INC('面板-MA'!6:6,'面板-MA'!BB6),0.5)</f>
        <v>0.71</v>
      </c>
      <c r="BE6" s="303">
        <f>IFERROR(_xlfn.PERCENTRANK.INC('面板-MA'!6:6,'面板-MA'!BC6),0.5)</f>
        <v>0.72399999999999998</v>
      </c>
      <c r="BF6" s="303">
        <f>IFERROR(_xlfn.PERCENTRANK.INC('面板-MA'!6:6,'面板-MA'!BD6),0.5)</f>
        <v>0.81100000000000005</v>
      </c>
      <c r="BG6" s="303">
        <f>IFERROR(_xlfn.PERCENTRANK.INC('面板-MA'!6:6,'面板-MA'!BE6),0.5)</f>
        <v>0.88400000000000001</v>
      </c>
      <c r="BH6" s="303">
        <f>IFERROR(_xlfn.PERCENTRANK.INC('面板-MA'!6:6,'面板-MA'!BF6),0.5)</f>
        <v>0.94199999999999995</v>
      </c>
      <c r="BI6" s="303">
        <f>IFERROR(_xlfn.PERCENTRANK.INC('面板-MA'!6:6,'面板-MA'!BG6),0.5)</f>
        <v>0.97099999999999997</v>
      </c>
      <c r="BJ6" s="303">
        <f>IFERROR(_xlfn.PERCENTRANK.INC('面板-MA'!6:6,'面板-MA'!BH6),0.5)</f>
        <v>0.91300000000000003</v>
      </c>
      <c r="BK6" s="303">
        <f>IFERROR(_xlfn.PERCENTRANK.INC('面板-MA'!6:6,'面板-MA'!BI6),0.5)</f>
        <v>0.84</v>
      </c>
      <c r="BL6" s="303">
        <f>IFERROR(_xlfn.PERCENTRANK.INC('面板-MA'!6:6,'面板-MA'!BJ6),0.5)</f>
        <v>0.73899999999999999</v>
      </c>
      <c r="BM6" s="303">
        <f>IFERROR(_xlfn.PERCENTRANK.INC('面板-MA'!6:6,'面板-MA'!BK6),0.5)</f>
        <v>0.69499999999999995</v>
      </c>
      <c r="BN6" s="303">
        <f>IFERROR(_xlfn.PERCENTRANK.INC('面板-MA'!6:6,'面板-MA'!BL6),0.5)</f>
        <v>0.65200000000000002</v>
      </c>
      <c r="BO6" s="303">
        <f>IFERROR(_xlfn.PERCENTRANK.INC('面板-MA'!6:6,'面板-MA'!BM6),0.5)</f>
        <v>0.55000000000000004</v>
      </c>
      <c r="BP6" s="303">
        <f>IFERROR(_xlfn.PERCENTRANK.INC('面板-MA'!6:6,'面板-MA'!BN6),0.5)</f>
        <v>0.50700000000000001</v>
      </c>
      <c r="BQ6" s="303">
        <f>IFERROR(_xlfn.PERCENTRANK.INC('面板-MA'!6:6,'面板-MA'!BO6),0.5)</f>
        <v>0.42</v>
      </c>
      <c r="BR6" s="303">
        <f>IFERROR(_xlfn.PERCENTRANK.INC('面板-MA'!6:6,'面板-MA'!BP6),0.5)</f>
        <v>0.39100000000000001</v>
      </c>
      <c r="BS6" s="303">
        <f>IFERROR(_xlfn.PERCENTRANK.INC('面板-MA'!6:6,'面板-MA'!BQ6),0.5)</f>
        <v>0.49199999999999999</v>
      </c>
      <c r="BT6" s="303">
        <f>IFERROR(_xlfn.PERCENTRANK.INC('面板-MA'!6:6,'面板-MA'!BR6),0.5)</f>
        <v>0.57899999999999996</v>
      </c>
      <c r="BU6" s="303">
        <f>IFERROR(_xlfn.PERCENTRANK.INC('面板-MA'!6:6,'面板-MA'!BS6),0.5)</f>
        <v>0.63700000000000001</v>
      </c>
      <c r="BV6" s="303">
        <f>IFERROR(_xlfn.PERCENTRANK.INC('面板-MA'!6:6,'面板-MA'!BT6),0.5)</f>
        <v>0.46300000000000002</v>
      </c>
      <c r="BW6" s="303">
        <f>IFERROR(_xlfn.PERCENTRANK.INC('面板-MA'!6:6,'面板-MA'!BU6),0.5)</f>
        <v>0.28899999999999998</v>
      </c>
      <c r="BX6" s="303">
        <f>IFERROR(_xlfn.PERCENTRANK.INC('面板-MA'!6:6,'面板-MA'!BV6),0.5)</f>
        <v>0.13</v>
      </c>
    </row>
    <row r="7" spans="1:76" x14ac:dyDescent="0.15">
      <c r="A7" s="301" t="s">
        <v>26</v>
      </c>
      <c r="B7" s="301" t="s">
        <v>70</v>
      </c>
      <c r="C7" s="295" t="s">
        <v>36</v>
      </c>
      <c r="D7" s="295" t="s">
        <v>37</v>
      </c>
      <c r="E7" s="302">
        <f t="shared" si="0"/>
        <v>2.6315789473684209E-2</v>
      </c>
      <c r="F7" s="302" t="str">
        <f t="shared" si="1"/>
        <v>锂电上游</v>
      </c>
      <c r="G7" s="303">
        <f>IFERROR(_xlfn.PERCENTRANK.INC('面板-MA'!7:7,'面板-MA'!E7),0.5)</f>
        <v>0.246</v>
      </c>
      <c r="H7" s="303">
        <f>IFERROR(_xlfn.PERCENTRANK.INC('面板-MA'!7:7,'面板-MA'!F7),0.5)</f>
        <v>0.33300000000000002</v>
      </c>
      <c r="I7" s="303">
        <f>IFERROR(_xlfn.PERCENTRANK.INC('面板-MA'!7:7,'面板-MA'!G7),0.5)</f>
        <v>0.36199999999999999</v>
      </c>
      <c r="J7" s="303">
        <f>IFERROR(_xlfn.PERCENTRANK.INC('面板-MA'!7:7,'面板-MA'!H7),0.5)</f>
        <v>0.44900000000000001</v>
      </c>
      <c r="K7" s="303">
        <f>IFERROR(_xlfn.PERCENTRANK.INC('面板-MA'!7:7,'面板-MA'!I7),0.5)</f>
        <v>0.55000000000000004</v>
      </c>
      <c r="L7" s="303">
        <f>IFERROR(_xlfn.PERCENTRANK.INC('面板-MA'!7:7,'面板-MA'!J7),0.5)</f>
        <v>0.60799999999999998</v>
      </c>
      <c r="M7" s="303">
        <f>IFERROR(_xlfn.PERCENTRANK.INC('面板-MA'!7:7,'面板-MA'!K7),0.5)</f>
        <v>0.86899999999999999</v>
      </c>
      <c r="N7" s="303">
        <f>IFERROR(_xlfn.PERCENTRANK.INC('面板-MA'!7:7,'面板-MA'!L7),0.5)</f>
        <v>0.92700000000000005</v>
      </c>
      <c r="O7" s="303">
        <f>IFERROR(_xlfn.PERCENTRANK.INC('面板-MA'!7:7,'面板-MA'!M7),0.5)</f>
        <v>0.84</v>
      </c>
      <c r="P7" s="303">
        <f>IFERROR(_xlfn.PERCENTRANK.INC('面板-MA'!7:7,'面板-MA'!N7),0.5)</f>
        <v>0.68100000000000005</v>
      </c>
      <c r="Q7" s="303">
        <f>IFERROR(_xlfn.PERCENTRANK.INC('面板-MA'!7:7,'面板-MA'!O7),0.5)</f>
        <v>0.81100000000000005</v>
      </c>
      <c r="R7" s="303">
        <f>IFERROR(_xlfn.PERCENTRANK.INC('面板-MA'!7:7,'面板-MA'!P7),0.5)</f>
        <v>0.98499999999999999</v>
      </c>
      <c r="S7" s="303">
        <f>IFERROR(_xlfn.PERCENTRANK.INC('面板-MA'!7:7,'面板-MA'!Q7),0.5)</f>
        <v>1</v>
      </c>
      <c r="T7" s="303">
        <f>IFERROR(_xlfn.PERCENTRANK.INC('面板-MA'!7:7,'面板-MA'!R7),0.5)</f>
        <v>0.97099999999999997</v>
      </c>
      <c r="U7" s="303">
        <f>IFERROR(_xlfn.PERCENTRANK.INC('面板-MA'!7:7,'面板-MA'!S7),0.5)</f>
        <v>0.85499999999999998</v>
      </c>
      <c r="V7" s="303">
        <f>IFERROR(_xlfn.PERCENTRANK.INC('面板-MA'!7:7,'面板-MA'!T7),0.5)</f>
        <v>0.79700000000000004</v>
      </c>
      <c r="W7" s="303">
        <f>IFERROR(_xlfn.PERCENTRANK.INC('面板-MA'!7:7,'面板-MA'!U7),0.5)</f>
        <v>0.63700000000000001</v>
      </c>
      <c r="X7" s="303">
        <f>IFERROR(_xlfn.PERCENTRANK.INC('面板-MA'!7:7,'面板-MA'!V7),0.5)</f>
        <v>0.623</v>
      </c>
      <c r="Y7" s="303">
        <f>IFERROR(_xlfn.PERCENTRANK.INC('面板-MA'!7:7,'面板-MA'!W7),0.5)</f>
        <v>0.66600000000000004</v>
      </c>
      <c r="Z7" s="303">
        <f>IFERROR(_xlfn.PERCENTRANK.INC('面板-MA'!7:7,'面板-MA'!X7),0.5)</f>
        <v>0.56499999999999995</v>
      </c>
      <c r="AA7" s="303">
        <f>IFERROR(_xlfn.PERCENTRANK.INC('面板-MA'!7:7,'面板-MA'!Y7),0.5)</f>
        <v>0.46300000000000002</v>
      </c>
      <c r="AB7" s="303">
        <f>IFERROR(_xlfn.PERCENTRANK.INC('面板-MA'!7:7,'面板-MA'!Z7),0.5)</f>
        <v>0.59399999999999997</v>
      </c>
      <c r="AC7" s="303">
        <f>IFERROR(_xlfn.PERCENTRANK.INC('面板-MA'!7:7,'面板-MA'!AA7),0.5)</f>
        <v>0.65200000000000002</v>
      </c>
      <c r="AD7" s="303">
        <f>IFERROR(_xlfn.PERCENTRANK.INC('面板-MA'!7:7,'面板-MA'!AB7),0.5)</f>
        <v>0.52100000000000002</v>
      </c>
      <c r="AE7" s="303">
        <f>IFERROR(_xlfn.PERCENTRANK.INC('面板-MA'!7:7,'面板-MA'!AC7),0.5)</f>
        <v>0.14399999999999999</v>
      </c>
      <c r="AF7" s="303">
        <f>IFERROR(_xlfn.PERCENTRANK.INC('面板-MA'!7:7,'面板-MA'!AD7),0.5)</f>
        <v>7.1999999999999995E-2</v>
      </c>
      <c r="AG7" s="303">
        <f>IFERROR(_xlfn.PERCENTRANK.INC('面板-MA'!7:7,'面板-MA'!AE7),0.5)</f>
        <v>4.2999999999999997E-2</v>
      </c>
      <c r="AH7" s="303">
        <f>IFERROR(_xlfn.PERCENTRANK.INC('面板-MA'!7:7,'面板-MA'!AF7),0.5)</f>
        <v>5.7000000000000002E-2</v>
      </c>
      <c r="AI7" s="303">
        <f>IFERROR(_xlfn.PERCENTRANK.INC('面板-MA'!7:7,'面板-MA'!AG7),0.5)</f>
        <v>1.4E-2</v>
      </c>
      <c r="AJ7" s="303">
        <f>IFERROR(_xlfn.PERCENTRANK.INC('面板-MA'!7:7,'面板-MA'!AH7),0.5)</f>
        <v>0</v>
      </c>
      <c r="AK7" s="303">
        <f>IFERROR(_xlfn.PERCENTRANK.INC('面板-MA'!7:7,'面板-MA'!AI7),0.5)</f>
        <v>2.8000000000000001E-2</v>
      </c>
      <c r="AL7" s="303">
        <f>IFERROR(_xlfn.PERCENTRANK.INC('面板-MA'!7:7,'面板-MA'!AJ7),0.5)</f>
        <v>0.13</v>
      </c>
      <c r="AM7" s="303">
        <f>IFERROR(_xlfn.PERCENTRANK.INC('面板-MA'!7:7,'面板-MA'!AK7),0.5)</f>
        <v>0.217</v>
      </c>
      <c r="AN7" s="303">
        <f>IFERROR(_xlfn.PERCENTRANK.INC('面板-MA'!7:7,'面板-MA'!AL7),0.5)</f>
        <v>0.188</v>
      </c>
      <c r="AO7" s="303">
        <f>IFERROR(_xlfn.PERCENTRANK.INC('面板-MA'!7:7,'面板-MA'!AM7),0.5)</f>
        <v>0.115</v>
      </c>
      <c r="AP7" s="303">
        <f>IFERROR(_xlfn.PERCENTRANK.INC('面板-MA'!7:7,'面板-MA'!AN7),0.5)</f>
        <v>8.5999999999999993E-2</v>
      </c>
      <c r="AQ7" s="303">
        <f>IFERROR(_xlfn.PERCENTRANK.INC('面板-MA'!7:7,'面板-MA'!AO7),0.5)</f>
        <v>0.27500000000000002</v>
      </c>
      <c r="AR7" s="303">
        <f>IFERROR(_xlfn.PERCENTRANK.INC('面板-MA'!7:7,'面板-MA'!AP7),0.5)</f>
        <v>0.42</v>
      </c>
      <c r="AS7" s="303">
        <f>IFERROR(_xlfn.PERCENTRANK.INC('面板-MA'!7:7,'面板-MA'!AQ7),0.5)</f>
        <v>0.28899999999999998</v>
      </c>
      <c r="AT7" s="303">
        <f>IFERROR(_xlfn.PERCENTRANK.INC('面板-MA'!7:7,'面板-MA'!AR7),0.5)</f>
        <v>0.10100000000000001</v>
      </c>
      <c r="AU7" s="303">
        <f>IFERROR(_xlfn.PERCENTRANK.INC('面板-MA'!7:7,'面板-MA'!AS7),0.5)</f>
        <v>0.20200000000000001</v>
      </c>
      <c r="AV7" s="303">
        <f>IFERROR(_xlfn.PERCENTRANK.INC('面板-MA'!7:7,'面板-MA'!AT7),0.5)</f>
        <v>0.40500000000000003</v>
      </c>
      <c r="AW7" s="303">
        <f>IFERROR(_xlfn.PERCENTRANK.INC('面板-MA'!7:7,'面板-MA'!AU7),0.5)</f>
        <v>0.434</v>
      </c>
      <c r="AX7" s="303">
        <f>IFERROR(_xlfn.PERCENTRANK.INC('面板-MA'!7:7,'面板-MA'!AV7),0.5)</f>
        <v>0.30399999999999999</v>
      </c>
      <c r="AY7" s="303">
        <f>IFERROR(_xlfn.PERCENTRANK.INC('面板-MA'!7:7,'面板-MA'!AW7),0.5)</f>
        <v>0.17299999999999999</v>
      </c>
      <c r="AZ7" s="303">
        <f>IFERROR(_xlfn.PERCENTRANK.INC('面板-MA'!7:7,'面板-MA'!AX7),0.5)</f>
        <v>0.26</v>
      </c>
      <c r="BA7" s="303">
        <f>IFERROR(_xlfn.PERCENTRANK.INC('面板-MA'!7:7,'面板-MA'!AY7),0.5)</f>
        <v>0.318</v>
      </c>
      <c r="BB7" s="303">
        <f>IFERROR(_xlfn.PERCENTRANK.INC('面板-MA'!7:7,'面板-MA'!AZ7),0.5)</f>
        <v>0.53600000000000003</v>
      </c>
      <c r="BC7" s="303">
        <f>IFERROR(_xlfn.PERCENTRANK.INC('面板-MA'!7:7,'面板-MA'!BA7),0.5)</f>
        <v>0.69499999999999995</v>
      </c>
      <c r="BD7" s="303">
        <f>IFERROR(_xlfn.PERCENTRANK.INC('面板-MA'!7:7,'面板-MA'!BB7),0.5)</f>
        <v>0.89800000000000002</v>
      </c>
      <c r="BE7" s="303">
        <f>IFERROR(_xlfn.PERCENTRANK.INC('面板-MA'!7:7,'面板-MA'!BC7),0.5)</f>
        <v>0.94199999999999995</v>
      </c>
      <c r="BF7" s="303">
        <f>IFERROR(_xlfn.PERCENTRANK.INC('面板-MA'!7:7,'面板-MA'!BD7),0.5)</f>
        <v>0.95599999999999996</v>
      </c>
      <c r="BG7" s="303">
        <f>IFERROR(_xlfn.PERCENTRANK.INC('面板-MA'!7:7,'面板-MA'!BE7),0.5)</f>
        <v>0.91300000000000003</v>
      </c>
      <c r="BH7" s="303">
        <f>IFERROR(_xlfn.PERCENTRANK.INC('面板-MA'!7:7,'面板-MA'!BF7),0.5)</f>
        <v>0.88400000000000001</v>
      </c>
      <c r="BI7" s="303">
        <f>IFERROR(_xlfn.PERCENTRANK.INC('面板-MA'!7:7,'面板-MA'!BG7),0.5)</f>
        <v>0.82599999999999996</v>
      </c>
      <c r="BJ7" s="303">
        <f>IFERROR(_xlfn.PERCENTRANK.INC('面板-MA'!7:7,'面板-MA'!BH7),0.5)</f>
        <v>0.76800000000000002</v>
      </c>
      <c r="BK7" s="303">
        <f>IFERROR(_xlfn.PERCENTRANK.INC('面板-MA'!7:7,'面板-MA'!BI7),0.5)</f>
        <v>0.73899999999999999</v>
      </c>
      <c r="BL7" s="303">
        <f>IFERROR(_xlfn.PERCENTRANK.INC('面板-MA'!7:7,'面板-MA'!BJ7),0.5)</f>
        <v>0.71</v>
      </c>
      <c r="BM7" s="303">
        <f>IFERROR(_xlfn.PERCENTRANK.INC('面板-MA'!7:7,'面板-MA'!BK7),0.5)</f>
        <v>0.72399999999999998</v>
      </c>
      <c r="BN7" s="303">
        <f>IFERROR(_xlfn.PERCENTRANK.INC('面板-MA'!7:7,'面板-MA'!BL7),0.5)</f>
        <v>0.78200000000000003</v>
      </c>
      <c r="BO7" s="303">
        <f>IFERROR(_xlfn.PERCENTRANK.INC('面板-MA'!7:7,'面板-MA'!BM7),0.5)</f>
        <v>0.753</v>
      </c>
      <c r="BP7" s="303">
        <f>IFERROR(_xlfn.PERCENTRANK.INC('面板-MA'!7:7,'面板-MA'!BN7),0.5)</f>
        <v>0.57899999999999996</v>
      </c>
      <c r="BQ7" s="303">
        <f>IFERROR(_xlfn.PERCENTRANK.INC('面板-MA'!7:7,'面板-MA'!BO7),0.5)</f>
        <v>0.39100000000000001</v>
      </c>
      <c r="BR7" s="303">
        <f>IFERROR(_xlfn.PERCENTRANK.INC('面板-MA'!7:7,'面板-MA'!BP7),0.5)</f>
        <v>0.376</v>
      </c>
      <c r="BS7" s="303">
        <f>IFERROR(_xlfn.PERCENTRANK.INC('面板-MA'!7:7,'面板-MA'!BQ7),0.5)</f>
        <v>0.47799999999999998</v>
      </c>
      <c r="BT7" s="303">
        <f>IFERROR(_xlfn.PERCENTRANK.INC('面板-MA'!7:7,'面板-MA'!BR7),0.5)</f>
        <v>0.50700000000000001</v>
      </c>
      <c r="BU7" s="303">
        <f>IFERROR(_xlfn.PERCENTRANK.INC('面板-MA'!7:7,'面板-MA'!BS7),0.5)</f>
        <v>0.49199999999999999</v>
      </c>
      <c r="BV7" s="303">
        <f>IFERROR(_xlfn.PERCENTRANK.INC('面板-MA'!7:7,'面板-MA'!BT7),0.5)</f>
        <v>0.34699999999999998</v>
      </c>
      <c r="BW7" s="303">
        <f>IFERROR(_xlfn.PERCENTRANK.INC('面板-MA'!7:7,'面板-MA'!BU7),0.5)</f>
        <v>0.23100000000000001</v>
      </c>
      <c r="BX7" s="303">
        <f>IFERROR(_xlfn.PERCENTRANK.INC('面板-MA'!7:7,'面板-MA'!BV7),0.5)</f>
        <v>0.159</v>
      </c>
    </row>
    <row r="8" spans="1:76" x14ac:dyDescent="0.15">
      <c r="A8" s="301" t="s">
        <v>26</v>
      </c>
      <c r="B8" s="301" t="s">
        <v>70</v>
      </c>
      <c r="C8" s="295" t="s">
        <v>38</v>
      </c>
      <c r="D8" s="295" t="s">
        <v>39</v>
      </c>
      <c r="E8" s="302">
        <f t="shared" si="0"/>
        <v>2.6315789473684209E-2</v>
      </c>
      <c r="F8" s="302" t="str">
        <f t="shared" si="1"/>
        <v>锂电上游</v>
      </c>
      <c r="G8" s="303">
        <f>IFERROR(_xlfn.PERCENTRANK.INC('面板-MA'!8:8,'面板-MA'!E8),0.5)</f>
        <v>0.78200000000000003</v>
      </c>
      <c r="H8" s="303">
        <f>IFERROR(_xlfn.PERCENTRANK.INC('面板-MA'!8:8,'面板-MA'!F8),0.5)</f>
        <v>0.72399999999999998</v>
      </c>
      <c r="I8" s="303">
        <f>IFERROR(_xlfn.PERCENTRANK.INC('面板-MA'!8:8,'面板-MA'!G8),0.5)</f>
        <v>0.71</v>
      </c>
      <c r="J8" s="303">
        <f>IFERROR(_xlfn.PERCENTRANK.INC('面板-MA'!8:8,'面板-MA'!H8),0.5)</f>
        <v>0.69499999999999995</v>
      </c>
      <c r="K8" s="303">
        <f>IFERROR(_xlfn.PERCENTRANK.INC('面板-MA'!8:8,'面板-MA'!I8),0.5)</f>
        <v>0.753</v>
      </c>
      <c r="L8" s="303">
        <f>IFERROR(_xlfn.PERCENTRANK.INC('面板-MA'!8:8,'面板-MA'!J8),0.5)</f>
        <v>0.82599999999999996</v>
      </c>
      <c r="M8" s="303">
        <f>IFERROR(_xlfn.PERCENTRANK.INC('面板-MA'!8:8,'面板-MA'!K8),0.5)</f>
        <v>0.92700000000000005</v>
      </c>
      <c r="N8" s="303">
        <f>IFERROR(_xlfn.PERCENTRANK.INC('面板-MA'!8:8,'面板-MA'!L8),0.5)</f>
        <v>0.97099999999999997</v>
      </c>
      <c r="O8" s="303">
        <f>IFERROR(_xlfn.PERCENTRANK.INC('面板-MA'!8:8,'面板-MA'!M8),0.5)</f>
        <v>1</v>
      </c>
      <c r="P8" s="303">
        <f>IFERROR(_xlfn.PERCENTRANK.INC('面板-MA'!8:8,'面板-MA'!N8),0.5)</f>
        <v>0.98499999999999999</v>
      </c>
      <c r="Q8" s="303">
        <f>IFERROR(_xlfn.PERCENTRANK.INC('面板-MA'!8:8,'面板-MA'!O8),0.5)</f>
        <v>0.95599999999999996</v>
      </c>
      <c r="R8" s="303">
        <f>IFERROR(_xlfn.PERCENTRANK.INC('面板-MA'!8:8,'面板-MA'!P8),0.5)</f>
        <v>0.94199999999999995</v>
      </c>
      <c r="S8" s="303">
        <f>IFERROR(_xlfn.PERCENTRANK.INC('面板-MA'!8:8,'面板-MA'!Q8),0.5)</f>
        <v>0.91300000000000003</v>
      </c>
      <c r="T8" s="303">
        <f>IFERROR(_xlfn.PERCENTRANK.INC('面板-MA'!8:8,'面板-MA'!R8),0.5)</f>
        <v>0.89800000000000002</v>
      </c>
      <c r="U8" s="303">
        <f>IFERROR(_xlfn.PERCENTRANK.INC('面板-MA'!8:8,'面板-MA'!S8),0.5)</f>
        <v>0.88400000000000001</v>
      </c>
      <c r="V8" s="303">
        <f>IFERROR(_xlfn.PERCENTRANK.INC('面板-MA'!8:8,'面板-MA'!T8),0.5)</f>
        <v>0.79700000000000004</v>
      </c>
      <c r="W8" s="303">
        <f>IFERROR(_xlfn.PERCENTRANK.INC('面板-MA'!8:8,'面板-MA'!U8),0.5)</f>
        <v>0.76800000000000002</v>
      </c>
      <c r="X8" s="303">
        <f>IFERROR(_xlfn.PERCENTRANK.INC('面板-MA'!8:8,'面板-MA'!V8),0.5)</f>
        <v>0.68100000000000005</v>
      </c>
      <c r="Y8" s="303">
        <f>IFERROR(_xlfn.PERCENTRANK.INC('面板-MA'!8:8,'面板-MA'!W8),0.5)</f>
        <v>0.66600000000000004</v>
      </c>
      <c r="Z8" s="303">
        <f>IFERROR(_xlfn.PERCENTRANK.INC('面板-MA'!8:8,'面板-MA'!X8),0.5)</f>
        <v>0.60799999999999998</v>
      </c>
      <c r="AA8" s="303">
        <f>IFERROR(_xlfn.PERCENTRANK.INC('面板-MA'!8:8,'面板-MA'!Y8),0.5)</f>
        <v>0.49199999999999999</v>
      </c>
      <c r="AB8" s="303">
        <f>IFERROR(_xlfn.PERCENTRANK.INC('面板-MA'!8:8,'面板-MA'!Z8),0.5)</f>
        <v>0.39100000000000001</v>
      </c>
      <c r="AC8" s="303">
        <f>IFERROR(_xlfn.PERCENTRANK.INC('面板-MA'!8:8,'面板-MA'!AA8),0.5)</f>
        <v>0.23100000000000001</v>
      </c>
      <c r="AD8" s="303">
        <f>IFERROR(_xlfn.PERCENTRANK.INC('面板-MA'!8:8,'面板-MA'!AB8),0.5)</f>
        <v>0.14399999999999999</v>
      </c>
      <c r="AE8" s="303">
        <f>IFERROR(_xlfn.PERCENTRANK.INC('面板-MA'!8:8,'面板-MA'!AC8),0.5)</f>
        <v>5.7000000000000002E-2</v>
      </c>
      <c r="AF8" s="303">
        <f>IFERROR(_xlfn.PERCENTRANK.INC('面板-MA'!8:8,'面板-MA'!AD8),0.5)</f>
        <v>1.4E-2</v>
      </c>
      <c r="AG8" s="303">
        <f>IFERROR(_xlfn.PERCENTRANK.INC('面板-MA'!8:8,'面板-MA'!AE8),0.5)</f>
        <v>0</v>
      </c>
      <c r="AH8" s="303">
        <f>IFERROR(_xlfn.PERCENTRANK.INC('面板-MA'!8:8,'面板-MA'!AF8),0.5)</f>
        <v>2.8000000000000001E-2</v>
      </c>
      <c r="AI8" s="303">
        <f>IFERROR(_xlfn.PERCENTRANK.INC('面板-MA'!8:8,'面板-MA'!AG8),0.5)</f>
        <v>4.2999999999999997E-2</v>
      </c>
      <c r="AJ8" s="303">
        <f>IFERROR(_xlfn.PERCENTRANK.INC('面板-MA'!8:8,'面板-MA'!AH8),0.5)</f>
        <v>7.1999999999999995E-2</v>
      </c>
      <c r="AK8" s="303">
        <f>IFERROR(_xlfn.PERCENTRANK.INC('面板-MA'!8:8,'面板-MA'!AI8),0.5)</f>
        <v>8.5999999999999993E-2</v>
      </c>
      <c r="AL8" s="303">
        <f>IFERROR(_xlfn.PERCENTRANK.INC('面板-MA'!8:8,'面板-MA'!AJ8),0.5)</f>
        <v>0.10100000000000001</v>
      </c>
      <c r="AM8" s="303">
        <f>IFERROR(_xlfn.PERCENTRANK.INC('面板-MA'!8:8,'面板-MA'!AK8),0.5)</f>
        <v>0.115</v>
      </c>
      <c r="AN8" s="303">
        <f>IFERROR(_xlfn.PERCENTRANK.INC('面板-MA'!8:8,'面板-MA'!AL8),0.5)</f>
        <v>0.13</v>
      </c>
      <c r="AO8" s="303">
        <f>IFERROR(_xlfn.PERCENTRANK.INC('面板-MA'!8:8,'面板-MA'!AM8),0.5)</f>
        <v>0.159</v>
      </c>
      <c r="AP8" s="303">
        <f>IFERROR(_xlfn.PERCENTRANK.INC('面板-MA'!8:8,'面板-MA'!AN8),0.5)</f>
        <v>0.17299999999999999</v>
      </c>
      <c r="AQ8" s="303">
        <f>IFERROR(_xlfn.PERCENTRANK.INC('面板-MA'!8:8,'面板-MA'!AO8),0.5)</f>
        <v>0.188</v>
      </c>
      <c r="AR8" s="303">
        <f>IFERROR(_xlfn.PERCENTRANK.INC('面板-MA'!8:8,'面板-MA'!AP8),0.5)</f>
        <v>0.188</v>
      </c>
      <c r="AS8" s="303">
        <f>IFERROR(_xlfn.PERCENTRANK.INC('面板-MA'!8:8,'面板-MA'!AQ8),0.5)</f>
        <v>0.217</v>
      </c>
      <c r="AT8" s="303">
        <f>IFERROR(_xlfn.PERCENTRANK.INC('面板-MA'!8:8,'面板-MA'!AR8),0.5)</f>
        <v>0.246</v>
      </c>
      <c r="AU8" s="303">
        <f>IFERROR(_xlfn.PERCENTRANK.INC('面板-MA'!8:8,'面板-MA'!AS8),0.5)</f>
        <v>0.26</v>
      </c>
      <c r="AV8" s="303">
        <f>IFERROR(_xlfn.PERCENTRANK.INC('面板-MA'!8:8,'面板-MA'!AT8),0.5)</f>
        <v>0.27500000000000002</v>
      </c>
      <c r="AW8" s="303">
        <f>IFERROR(_xlfn.PERCENTRANK.INC('面板-MA'!8:8,'面板-MA'!AU8),0.5)</f>
        <v>0.33300000000000002</v>
      </c>
      <c r="AX8" s="303">
        <f>IFERROR(_xlfn.PERCENTRANK.INC('面板-MA'!8:8,'面板-MA'!AV8),0.5)</f>
        <v>0.36199999999999999</v>
      </c>
      <c r="AY8" s="303">
        <f>IFERROR(_xlfn.PERCENTRANK.INC('面板-MA'!8:8,'面板-MA'!AW8),0.5)</f>
        <v>0.34699999999999998</v>
      </c>
      <c r="AZ8" s="303">
        <f>IFERROR(_xlfn.PERCENTRANK.INC('面板-MA'!8:8,'面板-MA'!AX8),0.5)</f>
        <v>0.318</v>
      </c>
      <c r="BA8" s="303">
        <f>IFERROR(_xlfn.PERCENTRANK.INC('面板-MA'!8:8,'面板-MA'!AY8),0.5)</f>
        <v>0.30399999999999999</v>
      </c>
      <c r="BB8" s="303">
        <f>IFERROR(_xlfn.PERCENTRANK.INC('面板-MA'!8:8,'面板-MA'!AZ8),0.5)</f>
        <v>0.28899999999999998</v>
      </c>
      <c r="BC8" s="303">
        <f>IFERROR(_xlfn.PERCENTRANK.INC('面板-MA'!8:8,'面板-MA'!BA8),0.5)</f>
        <v>0.376</v>
      </c>
      <c r="BD8" s="303">
        <f>IFERROR(_xlfn.PERCENTRANK.INC('面板-MA'!8:8,'面板-MA'!BB8),0.5)</f>
        <v>0.40500000000000003</v>
      </c>
      <c r="BE8" s="303">
        <f>IFERROR(_xlfn.PERCENTRANK.INC('面板-MA'!8:8,'面板-MA'!BC8),0.5)</f>
        <v>0.42</v>
      </c>
      <c r="BF8" s="303">
        <f>IFERROR(_xlfn.PERCENTRANK.INC('面板-MA'!8:8,'面板-MA'!BD8),0.5)</f>
        <v>0.42</v>
      </c>
      <c r="BG8" s="303">
        <f>IFERROR(_xlfn.PERCENTRANK.INC('面板-MA'!8:8,'面板-MA'!BE8),0.5)</f>
        <v>0.42</v>
      </c>
      <c r="BH8" s="303">
        <f>IFERROR(_xlfn.PERCENTRANK.INC('面板-MA'!8:8,'面板-MA'!BF8),0.5)</f>
        <v>0.46300000000000002</v>
      </c>
      <c r="BI8" s="303">
        <f>IFERROR(_xlfn.PERCENTRANK.INC('面板-MA'!8:8,'面板-MA'!BG8),0.5)</f>
        <v>0.47799999999999998</v>
      </c>
      <c r="BJ8" s="303">
        <f>IFERROR(_xlfn.PERCENTRANK.INC('面板-MA'!8:8,'面板-MA'!BH8),0.5)</f>
        <v>0.50700000000000001</v>
      </c>
      <c r="BK8" s="303">
        <f>IFERROR(_xlfn.PERCENTRANK.INC('面板-MA'!8:8,'面板-MA'!BI8),0.5)</f>
        <v>0.52100000000000002</v>
      </c>
      <c r="BL8" s="303">
        <f>IFERROR(_xlfn.PERCENTRANK.INC('面板-MA'!8:8,'面板-MA'!BJ8),0.5)</f>
        <v>0.52100000000000002</v>
      </c>
      <c r="BM8" s="303">
        <f>IFERROR(_xlfn.PERCENTRANK.INC('面板-MA'!8:8,'面板-MA'!BK8),0.5)</f>
        <v>0.52100000000000002</v>
      </c>
      <c r="BN8" s="303">
        <f>IFERROR(_xlfn.PERCENTRANK.INC('面板-MA'!8:8,'面板-MA'!BL8),0.5)</f>
        <v>0.52100000000000002</v>
      </c>
      <c r="BO8" s="303">
        <f>IFERROR(_xlfn.PERCENTRANK.INC('面板-MA'!8:8,'面板-MA'!BM8),0.5)</f>
        <v>0.57899999999999996</v>
      </c>
      <c r="BP8" s="303">
        <f>IFERROR(_xlfn.PERCENTRANK.INC('面板-MA'!8:8,'面板-MA'!BN8),0.5)</f>
        <v>0.59399999999999997</v>
      </c>
      <c r="BQ8" s="303">
        <f>IFERROR(_xlfn.PERCENTRANK.INC('面板-MA'!8:8,'面板-MA'!BO8),0.5)</f>
        <v>0.623</v>
      </c>
      <c r="BR8" s="303">
        <f>IFERROR(_xlfn.PERCENTRANK.INC('面板-MA'!8:8,'面板-MA'!BP8),0.5)</f>
        <v>0.63700000000000001</v>
      </c>
      <c r="BS8" s="303">
        <f>IFERROR(_xlfn.PERCENTRANK.INC('面板-MA'!8:8,'面板-MA'!BQ8),0.5)</f>
        <v>0.65200000000000002</v>
      </c>
      <c r="BT8" s="303">
        <f>IFERROR(_xlfn.PERCENTRANK.INC('面板-MA'!8:8,'面板-MA'!BR8),0.5)</f>
        <v>0.73899999999999999</v>
      </c>
      <c r="BU8" s="303">
        <f>IFERROR(_xlfn.PERCENTRANK.INC('面板-MA'!8:8,'面板-MA'!BS8),0.5)</f>
        <v>0.81100000000000005</v>
      </c>
      <c r="BV8" s="303">
        <f>IFERROR(_xlfn.PERCENTRANK.INC('面板-MA'!8:8,'面板-MA'!BT8),0.5)</f>
        <v>0.84</v>
      </c>
      <c r="BW8" s="303">
        <f>IFERROR(_xlfn.PERCENTRANK.INC('面板-MA'!8:8,'面板-MA'!BU8),0.5)</f>
        <v>0.85499999999999998</v>
      </c>
      <c r="BX8" s="303">
        <f>IFERROR(_xlfn.PERCENTRANK.INC('面板-MA'!8:8,'面板-MA'!BV8),0.5)</f>
        <v>0.85499999999999998</v>
      </c>
    </row>
    <row r="9" spans="1:76" x14ac:dyDescent="0.15">
      <c r="A9" s="301" t="s">
        <v>26</v>
      </c>
      <c r="B9" s="301" t="s">
        <v>73</v>
      </c>
      <c r="C9" s="295" t="s">
        <v>41</v>
      </c>
      <c r="D9" s="304" t="s">
        <v>42</v>
      </c>
      <c r="E9" s="302">
        <f t="shared" si="0"/>
        <v>2.6315789473684209E-2</v>
      </c>
      <c r="F9" s="302" t="str">
        <f t="shared" si="1"/>
        <v>锂电中游</v>
      </c>
      <c r="G9" s="303">
        <f>IFERROR(_xlfn.PERCENTRANK.INC('面板-MA'!9:9,'面板-MA'!E9),0.5)</f>
        <v>0.71599999999999997</v>
      </c>
      <c r="H9" s="303">
        <f>IFERROR(_xlfn.PERCENTRANK.INC('面板-MA'!9:9,'面板-MA'!F9),0.5)</f>
        <v>0.71599999999999997</v>
      </c>
      <c r="I9" s="303">
        <f>IFERROR(_xlfn.PERCENTRANK.INC('面板-MA'!9:9,'面板-MA'!G9),0.5)</f>
        <v>0.71599999999999997</v>
      </c>
      <c r="J9" s="303">
        <f>IFERROR(_xlfn.PERCENTRANK.INC('面板-MA'!9:9,'面板-MA'!H9),0.5)</f>
        <v>0.89500000000000002</v>
      </c>
      <c r="K9" s="303">
        <f>IFERROR(_xlfn.PERCENTRANK.INC('面板-MA'!9:9,'面板-MA'!I9),0.5)</f>
        <v>0.89500000000000002</v>
      </c>
      <c r="L9" s="303">
        <f>IFERROR(_xlfn.PERCENTRANK.INC('面板-MA'!9:9,'面板-MA'!J9),0.5)</f>
        <v>0.97</v>
      </c>
      <c r="M9" s="303">
        <f>IFERROR(_xlfn.PERCENTRANK.INC('面板-MA'!9:9,'面板-MA'!K9),0.5)</f>
        <v>0.97</v>
      </c>
      <c r="N9" s="303">
        <f>IFERROR(_xlfn.PERCENTRANK.INC('面板-MA'!9:9,'面板-MA'!L9),0.5)</f>
        <v>0.97</v>
      </c>
      <c r="O9" s="303">
        <f>IFERROR(_xlfn.PERCENTRANK.INC('面板-MA'!9:9,'面板-MA'!M9),0.5)</f>
        <v>0.67100000000000004</v>
      </c>
      <c r="P9" s="303">
        <f>IFERROR(_xlfn.PERCENTRANK.INC('面板-MA'!9:9,'面板-MA'!N9),0.5)</f>
        <v>0.67100000000000004</v>
      </c>
      <c r="Q9" s="303">
        <f>IFERROR(_xlfn.PERCENTRANK.INC('面板-MA'!9:9,'面板-MA'!O9),0.5)</f>
        <v>0.67100000000000004</v>
      </c>
      <c r="R9" s="303">
        <f>IFERROR(_xlfn.PERCENTRANK.INC('面板-MA'!9:9,'面板-MA'!P9),0.5)</f>
        <v>0.44700000000000001</v>
      </c>
      <c r="S9" s="303">
        <f>IFERROR(_xlfn.PERCENTRANK.INC('面板-MA'!9:9,'面板-MA'!Q9),0.5)</f>
        <v>0.44700000000000001</v>
      </c>
      <c r="T9" s="303">
        <f>IFERROR(_xlfn.PERCENTRANK.INC('面板-MA'!9:9,'面板-MA'!R9),0.5)</f>
        <v>0.44700000000000001</v>
      </c>
      <c r="U9" s="303">
        <f>IFERROR(_xlfn.PERCENTRANK.INC('面板-MA'!9:9,'面板-MA'!S9),0.5)</f>
        <v>0.49199999999999999</v>
      </c>
      <c r="V9" s="303">
        <f>IFERROR(_xlfn.PERCENTRANK.INC('面板-MA'!9:9,'面板-MA'!T9),0.5)</f>
        <v>0.49199999999999999</v>
      </c>
      <c r="W9" s="303">
        <f>IFERROR(_xlfn.PERCENTRANK.INC('面板-MA'!9:9,'面板-MA'!U9),0.5)</f>
        <v>0.49199999999999999</v>
      </c>
      <c r="X9" s="303">
        <f>IFERROR(_xlfn.PERCENTRANK.INC('面板-MA'!9:9,'面板-MA'!V9),0.5)</f>
        <v>0.35799999999999998</v>
      </c>
      <c r="Y9" s="303">
        <f>IFERROR(_xlfn.PERCENTRANK.INC('面板-MA'!9:9,'面板-MA'!W9),0.5)</f>
        <v>0.35799999999999998</v>
      </c>
      <c r="Z9" s="303">
        <f>IFERROR(_xlfn.PERCENTRANK.INC('面板-MA'!9:9,'面板-MA'!X9),0.5)</f>
        <v>0.35799999999999998</v>
      </c>
      <c r="AA9" s="303">
        <f>IFERROR(_xlfn.PERCENTRANK.INC('面板-MA'!9:9,'面板-MA'!Y9),0.5)</f>
        <v>0.313</v>
      </c>
      <c r="AB9" s="303">
        <f>IFERROR(_xlfn.PERCENTRANK.INC('面板-MA'!9:9,'面板-MA'!Z9),0.5)</f>
        <v>0.313</v>
      </c>
      <c r="AC9" s="303">
        <f>IFERROR(_xlfn.PERCENTRANK.INC('面板-MA'!9:9,'面板-MA'!AA9),0.5)</f>
        <v>0.313</v>
      </c>
      <c r="AD9" s="303">
        <f>IFERROR(_xlfn.PERCENTRANK.INC('面板-MA'!9:9,'面板-MA'!AB9),0.5)</f>
        <v>0.223</v>
      </c>
      <c r="AE9" s="303">
        <f>IFERROR(_xlfn.PERCENTRANK.INC('面板-MA'!9:9,'面板-MA'!AC9),0.5)</f>
        <v>0.223</v>
      </c>
      <c r="AF9" s="303">
        <f>IFERROR(_xlfn.PERCENTRANK.INC('面板-MA'!9:9,'面板-MA'!AD9),0.5)</f>
        <v>0.223</v>
      </c>
      <c r="AG9" s="303">
        <f>IFERROR(_xlfn.PERCENTRANK.INC('面板-MA'!9:9,'面板-MA'!AE9),0.5)</f>
        <v>4.3999999999999997E-2</v>
      </c>
      <c r="AH9" s="303">
        <f>IFERROR(_xlfn.PERCENTRANK.INC('面板-MA'!9:9,'面板-MA'!AF9),0.5)</f>
        <v>4.3999999999999997E-2</v>
      </c>
      <c r="AI9" s="303">
        <f>IFERROR(_xlfn.PERCENTRANK.INC('面板-MA'!9:9,'面板-MA'!AG9),0.5)</f>
        <v>4.3999999999999997E-2</v>
      </c>
      <c r="AJ9" s="303">
        <f>IFERROR(_xlfn.PERCENTRANK.INC('面板-MA'!9:9,'面板-MA'!AH9),0.5)</f>
        <v>0</v>
      </c>
      <c r="AK9" s="303">
        <f>IFERROR(_xlfn.PERCENTRANK.INC('面板-MA'!9:9,'面板-MA'!AI9),0.5)</f>
        <v>0</v>
      </c>
      <c r="AL9" s="303">
        <f>IFERROR(_xlfn.PERCENTRANK.INC('面板-MA'!9:9,'面板-MA'!AJ9),0.5)</f>
        <v>0</v>
      </c>
      <c r="AM9" s="303">
        <f>IFERROR(_xlfn.PERCENTRANK.INC('面板-MA'!9:9,'面板-MA'!AK9),0.5)</f>
        <v>8.8999999999999996E-2</v>
      </c>
      <c r="AN9" s="303">
        <f>IFERROR(_xlfn.PERCENTRANK.INC('面板-MA'!9:9,'面板-MA'!AL9),0.5)</f>
        <v>8.8999999999999996E-2</v>
      </c>
      <c r="AO9" s="303">
        <f>IFERROR(_xlfn.PERCENTRANK.INC('面板-MA'!9:9,'面板-MA'!AM9),0.5)</f>
        <v>8.8999999999999996E-2</v>
      </c>
      <c r="AP9" s="303">
        <f>IFERROR(_xlfn.PERCENTRANK.INC('面板-MA'!9:9,'面板-MA'!AN9),0.5)</f>
        <v>0.13400000000000001</v>
      </c>
      <c r="AQ9" s="303">
        <f>IFERROR(_xlfn.PERCENTRANK.INC('面板-MA'!9:9,'面板-MA'!AO9),0.5)</f>
        <v>0.13400000000000001</v>
      </c>
      <c r="AR9" s="303">
        <f>IFERROR(_xlfn.PERCENTRANK.INC('面板-MA'!9:9,'面板-MA'!AP9),0.5)</f>
        <v>0.13400000000000001</v>
      </c>
      <c r="AS9" s="303">
        <f>IFERROR(_xlfn.PERCENTRANK.INC('面板-MA'!9:9,'面板-MA'!AQ9),0.5)</f>
        <v>0.17899999999999999</v>
      </c>
      <c r="AT9" s="303">
        <f>IFERROR(_xlfn.PERCENTRANK.INC('面板-MA'!9:9,'面板-MA'!AR9),0.5)</f>
        <v>0.17899999999999999</v>
      </c>
      <c r="AU9" s="303">
        <f>IFERROR(_xlfn.PERCENTRANK.INC('面板-MA'!9:9,'面板-MA'!AS9),0.5)</f>
        <v>0.17899999999999999</v>
      </c>
      <c r="AV9" s="303">
        <f>IFERROR(_xlfn.PERCENTRANK.INC('面板-MA'!9:9,'面板-MA'!AT9),0.5)</f>
        <v>0.26800000000000002</v>
      </c>
      <c r="AW9" s="303">
        <f>IFERROR(_xlfn.PERCENTRANK.INC('面板-MA'!9:9,'面板-MA'!AU9),0.5)</f>
        <v>0.26800000000000002</v>
      </c>
      <c r="AX9" s="303">
        <f>IFERROR(_xlfn.PERCENTRANK.INC('面板-MA'!9:9,'面板-MA'!AV9),0.5)</f>
        <v>0.26800000000000002</v>
      </c>
      <c r="AY9" s="303">
        <f>IFERROR(_xlfn.PERCENTRANK.INC('面板-MA'!9:9,'面板-MA'!AW9),0.5)</f>
        <v>0.40200000000000002</v>
      </c>
      <c r="AZ9" s="303">
        <f>IFERROR(_xlfn.PERCENTRANK.INC('面板-MA'!9:9,'面板-MA'!AX9),0.5)</f>
        <v>0.40200000000000002</v>
      </c>
      <c r="BA9" s="303">
        <f>IFERROR(_xlfn.PERCENTRANK.INC('面板-MA'!9:9,'面板-MA'!AY9),0.5)</f>
        <v>0.40200000000000002</v>
      </c>
      <c r="BB9" s="303">
        <f>IFERROR(_xlfn.PERCENTRANK.INC('面板-MA'!9:9,'面板-MA'!AZ9),0.5)</f>
        <v>0.626</v>
      </c>
      <c r="BC9" s="303">
        <f>IFERROR(_xlfn.PERCENTRANK.INC('面板-MA'!9:9,'面板-MA'!BA9),0.5)</f>
        <v>0.626</v>
      </c>
      <c r="BD9" s="303">
        <f>IFERROR(_xlfn.PERCENTRANK.INC('面板-MA'!9:9,'面板-MA'!BB9),0.5)</f>
        <v>0.626</v>
      </c>
      <c r="BE9" s="303">
        <f>IFERROR(_xlfn.PERCENTRANK.INC('面板-MA'!9:9,'面板-MA'!BC9),0.5)</f>
        <v>0.58199999999999996</v>
      </c>
      <c r="BF9" s="303">
        <f>IFERROR(_xlfn.PERCENTRANK.INC('面板-MA'!9:9,'面板-MA'!BD9),0.5)</f>
        <v>0.58199999999999996</v>
      </c>
      <c r="BG9" s="303">
        <f>IFERROR(_xlfn.PERCENTRANK.INC('面板-MA'!9:9,'面板-MA'!BE9),0.5)</f>
        <v>0.58199999999999996</v>
      </c>
      <c r="BH9" s="303">
        <f>IFERROR(_xlfn.PERCENTRANK.INC('面板-MA'!9:9,'面板-MA'!BF9),0.5)</f>
        <v>0.92500000000000004</v>
      </c>
      <c r="BI9" s="303">
        <f>IFERROR(_xlfn.PERCENTRANK.INC('面板-MA'!9:9,'面板-MA'!BG9),0.5)</f>
        <v>0.92500000000000004</v>
      </c>
      <c r="BJ9" s="303">
        <f>IFERROR(_xlfn.PERCENTRANK.INC('面板-MA'!9:9,'面板-MA'!BH9),0.5)</f>
        <v>0.92500000000000004</v>
      </c>
      <c r="BK9" s="303">
        <f>IFERROR(_xlfn.PERCENTRANK.INC('面板-MA'!9:9,'面板-MA'!BI9),0.5)</f>
        <v>0.85</v>
      </c>
      <c r="BL9" s="303">
        <f>IFERROR(_xlfn.PERCENTRANK.INC('面板-MA'!9:9,'面板-MA'!BJ9),0.5)</f>
        <v>0.85</v>
      </c>
      <c r="BM9" s="303">
        <f>IFERROR(_xlfn.PERCENTRANK.INC('面板-MA'!9:9,'面板-MA'!BK9),0.5)</f>
        <v>0.85</v>
      </c>
      <c r="BN9" s="303">
        <f>IFERROR(_xlfn.PERCENTRANK.INC('面板-MA'!9:9,'面板-MA'!BL9),0.5)</f>
        <v>0.80500000000000005</v>
      </c>
      <c r="BO9" s="303">
        <f>IFERROR(_xlfn.PERCENTRANK.INC('面板-MA'!9:9,'面板-MA'!BM9),0.5)</f>
        <v>0.80500000000000005</v>
      </c>
      <c r="BP9" s="303">
        <f>IFERROR(_xlfn.PERCENTRANK.INC('面板-MA'!9:9,'面板-MA'!BN9),0.5)</f>
        <v>0.80500000000000005</v>
      </c>
      <c r="BQ9" s="303">
        <f>IFERROR(_xlfn.PERCENTRANK.INC('面板-MA'!9:9,'面板-MA'!BO9),0.5)</f>
        <v>0.76100000000000001</v>
      </c>
      <c r="BR9" s="303">
        <f>IFERROR(_xlfn.PERCENTRANK.INC('面板-MA'!9:9,'面板-MA'!BP9),0.5)</f>
        <v>0.76100000000000001</v>
      </c>
      <c r="BS9" s="303">
        <f>IFERROR(_xlfn.PERCENTRANK.INC('面板-MA'!9:9,'面板-MA'!BQ9),0.5)</f>
        <v>0.76100000000000001</v>
      </c>
      <c r="BT9" s="303">
        <f>IFERROR(_xlfn.PERCENTRANK.INC('面板-MA'!9:9,'面板-MA'!BR9),0.5)</f>
        <v>0.53700000000000003</v>
      </c>
      <c r="BU9" s="303">
        <f>IFERROR(_xlfn.PERCENTRANK.INC('面板-MA'!9:9,'面板-MA'!BS9),0.5)</f>
        <v>0.53700000000000003</v>
      </c>
      <c r="BV9" s="303">
        <f>IFERROR(_xlfn.PERCENTRANK.INC('面板-MA'!9:9,'面板-MA'!BT9),0.5)</f>
        <v>0.53700000000000003</v>
      </c>
      <c r="BW9" s="303">
        <f>IFERROR(_xlfn.PERCENTRANK.INC('面板-MA'!9:9,'面板-MA'!BU9),0.5)</f>
        <v>0.5</v>
      </c>
      <c r="BX9" s="303">
        <f>IFERROR(_xlfn.PERCENTRANK.INC('面板-MA'!9:9,'面板-MA'!BV9),0.5)</f>
        <v>0.5</v>
      </c>
    </row>
    <row r="10" spans="1:76" x14ac:dyDescent="0.15">
      <c r="A10" s="301" t="s">
        <v>26</v>
      </c>
      <c r="B10" s="301" t="s">
        <v>73</v>
      </c>
      <c r="C10" s="295" t="s">
        <v>43</v>
      </c>
      <c r="D10" s="295" t="s">
        <v>44</v>
      </c>
      <c r="E10" s="302">
        <f t="shared" si="0"/>
        <v>2.6315789473684209E-2</v>
      </c>
      <c r="F10" s="302" t="str">
        <f t="shared" si="1"/>
        <v>锂电中游</v>
      </c>
      <c r="G10" s="303">
        <f>IFERROR(_xlfn.PERCENTRANK.INC('面板-MA'!10:10,'面板-MA'!E10),0.5)</f>
        <v>0.82599999999999996</v>
      </c>
      <c r="H10" s="303">
        <f>IFERROR(_xlfn.PERCENTRANK.INC('面板-MA'!10:10,'面板-MA'!F10),0.5)</f>
        <v>0.78200000000000003</v>
      </c>
      <c r="I10" s="303">
        <f>IFERROR(_xlfn.PERCENTRANK.INC('面板-MA'!10:10,'面板-MA'!G10),0.5)</f>
        <v>0.68100000000000005</v>
      </c>
      <c r="J10" s="303">
        <f>IFERROR(_xlfn.PERCENTRANK.INC('面板-MA'!10:10,'面板-MA'!H10),0.5)</f>
        <v>0.71</v>
      </c>
      <c r="K10" s="303">
        <f>IFERROR(_xlfn.PERCENTRANK.INC('面板-MA'!10:10,'面板-MA'!I10),0.5)</f>
        <v>0.76800000000000002</v>
      </c>
      <c r="L10" s="303">
        <f>IFERROR(_xlfn.PERCENTRANK.INC('面板-MA'!10:10,'面板-MA'!J10),0.5)</f>
        <v>0.72399999999999998</v>
      </c>
      <c r="M10" s="303">
        <f>IFERROR(_xlfn.PERCENTRANK.INC('面板-MA'!10:10,'面板-MA'!K10),0.5)</f>
        <v>0.69499999999999995</v>
      </c>
      <c r="N10" s="303">
        <f>IFERROR(_xlfn.PERCENTRANK.INC('面板-MA'!10:10,'面板-MA'!L10),0.5)</f>
        <v>0.753</v>
      </c>
      <c r="O10" s="303">
        <f>IFERROR(_xlfn.PERCENTRANK.INC('面板-MA'!10:10,'面板-MA'!M10),0.5)</f>
        <v>0.85499999999999998</v>
      </c>
      <c r="P10" s="303">
        <f>IFERROR(_xlfn.PERCENTRANK.INC('面板-MA'!10:10,'面板-MA'!N10),0.5)</f>
        <v>0.89800000000000002</v>
      </c>
      <c r="Q10" s="303">
        <f>IFERROR(_xlfn.PERCENTRANK.INC('面板-MA'!10:10,'面板-MA'!O10),0.5)</f>
        <v>0.86899999999999999</v>
      </c>
      <c r="R10" s="303">
        <f>IFERROR(_xlfn.PERCENTRANK.INC('面板-MA'!10:10,'面板-MA'!P10),0.5)</f>
        <v>0.81100000000000005</v>
      </c>
      <c r="S10" s="303">
        <f>IFERROR(_xlfn.PERCENTRANK.INC('面板-MA'!10:10,'面板-MA'!Q10),0.5)</f>
        <v>0.73899999999999999</v>
      </c>
      <c r="T10" s="303">
        <f>IFERROR(_xlfn.PERCENTRANK.INC('面板-MA'!10:10,'面板-MA'!R10),0.5)</f>
        <v>0.79700000000000004</v>
      </c>
      <c r="U10" s="303">
        <f>IFERROR(_xlfn.PERCENTRANK.INC('面板-MA'!10:10,'面板-MA'!S10),0.5)</f>
        <v>0.88400000000000001</v>
      </c>
      <c r="V10" s="303">
        <f>IFERROR(_xlfn.PERCENTRANK.INC('面板-MA'!10:10,'面板-MA'!T10),0.5)</f>
        <v>0.91300000000000003</v>
      </c>
      <c r="W10" s="303">
        <f>IFERROR(_xlfn.PERCENTRANK.INC('面板-MA'!10:10,'面板-MA'!U10),0.5)</f>
        <v>0.92700000000000005</v>
      </c>
      <c r="X10" s="303">
        <f>IFERROR(_xlfn.PERCENTRANK.INC('面板-MA'!10:10,'面板-MA'!V10),0.5)</f>
        <v>0.94199999999999995</v>
      </c>
      <c r="Y10" s="303">
        <f>IFERROR(_xlfn.PERCENTRANK.INC('面板-MA'!10:10,'面板-MA'!W10),0.5)</f>
        <v>0.97099999999999997</v>
      </c>
      <c r="Z10" s="303">
        <f>IFERROR(_xlfn.PERCENTRANK.INC('面板-MA'!10:10,'面板-MA'!X10),0.5)</f>
        <v>0.98499999999999999</v>
      </c>
      <c r="AA10" s="303">
        <f>IFERROR(_xlfn.PERCENTRANK.INC('面板-MA'!10:10,'面板-MA'!Y10),0.5)</f>
        <v>1</v>
      </c>
      <c r="AB10" s="303">
        <f>IFERROR(_xlfn.PERCENTRANK.INC('面板-MA'!10:10,'面板-MA'!Z10),0.5)</f>
        <v>0.95599999999999996</v>
      </c>
      <c r="AC10" s="303">
        <f>IFERROR(_xlfn.PERCENTRANK.INC('面板-MA'!10:10,'面板-MA'!AA10),0.5)</f>
        <v>0.84</v>
      </c>
      <c r="AD10" s="303">
        <f>IFERROR(_xlfn.PERCENTRANK.INC('面板-MA'!10:10,'面板-MA'!AB10),0.5)</f>
        <v>0.66600000000000004</v>
      </c>
      <c r="AE10" s="303">
        <f>IFERROR(_xlfn.PERCENTRANK.INC('面板-MA'!10:10,'面板-MA'!AC10),0.5)</f>
        <v>0.60799999999999998</v>
      </c>
      <c r="AF10" s="303">
        <f>IFERROR(_xlfn.PERCENTRANK.INC('面板-MA'!10:10,'面板-MA'!AD10),0.5)</f>
        <v>0.59399999999999997</v>
      </c>
      <c r="AG10" s="303">
        <f>IFERROR(_xlfn.PERCENTRANK.INC('面板-MA'!10:10,'面板-MA'!AE10),0.5)</f>
        <v>0.56499999999999995</v>
      </c>
      <c r="AH10" s="303">
        <f>IFERROR(_xlfn.PERCENTRANK.INC('面板-MA'!10:10,'面板-MA'!AF10),0.5)</f>
        <v>0.49199999999999999</v>
      </c>
      <c r="AI10" s="303">
        <f>IFERROR(_xlfn.PERCENTRANK.INC('面板-MA'!10:10,'面板-MA'!AG10),0.5)</f>
        <v>0.28899999999999998</v>
      </c>
      <c r="AJ10" s="303">
        <f>IFERROR(_xlfn.PERCENTRANK.INC('面板-MA'!10:10,'面板-MA'!AH10),0.5)</f>
        <v>5.7000000000000002E-2</v>
      </c>
      <c r="AK10" s="303">
        <f>IFERROR(_xlfn.PERCENTRANK.INC('面板-MA'!10:10,'面板-MA'!AI10),0.5)</f>
        <v>2.8000000000000001E-2</v>
      </c>
      <c r="AL10" s="303">
        <f>IFERROR(_xlfn.PERCENTRANK.INC('面板-MA'!10:10,'面板-MA'!AJ10),0.5)</f>
        <v>0</v>
      </c>
      <c r="AM10" s="303">
        <f>IFERROR(_xlfn.PERCENTRANK.INC('面板-MA'!10:10,'面板-MA'!AK10),0.5)</f>
        <v>1.4E-2</v>
      </c>
      <c r="AN10" s="303">
        <f>IFERROR(_xlfn.PERCENTRANK.INC('面板-MA'!10:10,'面板-MA'!AL10),0.5)</f>
        <v>4.2999999999999997E-2</v>
      </c>
      <c r="AO10" s="303">
        <f>IFERROR(_xlfn.PERCENTRANK.INC('面板-MA'!10:10,'面板-MA'!AM10),0.5)</f>
        <v>0.10100000000000001</v>
      </c>
      <c r="AP10" s="303">
        <f>IFERROR(_xlfn.PERCENTRANK.INC('面板-MA'!10:10,'面板-MA'!AN10),0.5)</f>
        <v>0.40500000000000003</v>
      </c>
      <c r="AQ10" s="303">
        <f>IFERROR(_xlfn.PERCENTRANK.INC('面板-MA'!10:10,'面板-MA'!AO10),0.5)</f>
        <v>0.46300000000000002</v>
      </c>
      <c r="AR10" s="303">
        <f>IFERROR(_xlfn.PERCENTRANK.INC('面板-MA'!10:10,'面板-MA'!AP10),0.5)</f>
        <v>0.44900000000000001</v>
      </c>
      <c r="AS10" s="303">
        <f>IFERROR(_xlfn.PERCENTRANK.INC('面板-MA'!10:10,'面板-MA'!AQ10),0.5)</f>
        <v>0.42</v>
      </c>
      <c r="AT10" s="303">
        <f>IFERROR(_xlfn.PERCENTRANK.INC('面板-MA'!10:10,'面板-MA'!AR10),0.5)</f>
        <v>0.53600000000000003</v>
      </c>
      <c r="AU10" s="303">
        <f>IFERROR(_xlfn.PERCENTRANK.INC('面板-MA'!10:10,'面板-MA'!AS10),0.5)</f>
        <v>0.57899999999999996</v>
      </c>
      <c r="AV10" s="303">
        <f>IFERROR(_xlfn.PERCENTRANK.INC('面板-MA'!10:10,'面板-MA'!AT10),0.5)</f>
        <v>0.63700000000000001</v>
      </c>
      <c r="AW10" s="303">
        <f>IFERROR(_xlfn.PERCENTRANK.INC('面板-MA'!10:10,'面板-MA'!AU10),0.5)</f>
        <v>0.65200000000000002</v>
      </c>
      <c r="AX10" s="303">
        <f>IFERROR(_xlfn.PERCENTRANK.INC('面板-MA'!10:10,'面板-MA'!AV10),0.5)</f>
        <v>0.623</v>
      </c>
      <c r="AY10" s="303">
        <f>IFERROR(_xlfn.PERCENTRANK.INC('面板-MA'!10:10,'面板-MA'!AW10),0.5)</f>
        <v>0.47799999999999998</v>
      </c>
      <c r="AZ10" s="303">
        <f>IFERROR(_xlfn.PERCENTRANK.INC('面板-MA'!10:10,'面板-MA'!AX10),0.5)</f>
        <v>0.50700000000000001</v>
      </c>
      <c r="BA10" s="303">
        <f>IFERROR(_xlfn.PERCENTRANK.INC('面板-MA'!10:10,'面板-MA'!AY10),0.5)</f>
        <v>0.55000000000000004</v>
      </c>
      <c r="BB10" s="303">
        <f>IFERROR(_xlfn.PERCENTRANK.INC('面板-MA'!10:10,'面板-MA'!AZ10),0.5)</f>
        <v>0.52100000000000002</v>
      </c>
      <c r="BC10" s="303">
        <f>IFERROR(_xlfn.PERCENTRANK.INC('面板-MA'!10:10,'面板-MA'!BA10),0.5)</f>
        <v>0.434</v>
      </c>
      <c r="BD10" s="303">
        <f>IFERROR(_xlfn.PERCENTRANK.INC('面板-MA'!10:10,'面板-MA'!BB10),0.5)</f>
        <v>0.36199999999999999</v>
      </c>
      <c r="BE10" s="303">
        <f>IFERROR(_xlfn.PERCENTRANK.INC('面板-MA'!10:10,'面板-MA'!BC10),0.5)</f>
        <v>0.23100000000000001</v>
      </c>
      <c r="BF10" s="303">
        <f>IFERROR(_xlfn.PERCENTRANK.INC('面板-MA'!10:10,'面板-MA'!BD10),0.5)</f>
        <v>0.188</v>
      </c>
      <c r="BG10" s="303">
        <f>IFERROR(_xlfn.PERCENTRANK.INC('面板-MA'!10:10,'面板-MA'!BE10),0.5)</f>
        <v>0.14399999999999999</v>
      </c>
      <c r="BH10" s="303">
        <f>IFERROR(_xlfn.PERCENTRANK.INC('面板-MA'!10:10,'面板-MA'!BF10),0.5)</f>
        <v>0.13</v>
      </c>
      <c r="BI10" s="303">
        <f>IFERROR(_xlfn.PERCENTRANK.INC('面板-MA'!10:10,'面板-MA'!BG10),0.5)</f>
        <v>7.1999999999999995E-2</v>
      </c>
      <c r="BJ10" s="303">
        <f>IFERROR(_xlfn.PERCENTRANK.INC('面板-MA'!10:10,'面板-MA'!BH10),0.5)</f>
        <v>8.5999999999999993E-2</v>
      </c>
      <c r="BK10" s="303">
        <f>IFERROR(_xlfn.PERCENTRANK.INC('面板-MA'!10:10,'面板-MA'!BI10),0.5)</f>
        <v>0.20200000000000001</v>
      </c>
      <c r="BL10" s="303">
        <f>IFERROR(_xlfn.PERCENTRANK.INC('面板-MA'!10:10,'面板-MA'!BJ10),0.5)</f>
        <v>0.30399999999999999</v>
      </c>
      <c r="BM10" s="303">
        <f>IFERROR(_xlfn.PERCENTRANK.INC('面板-MA'!10:10,'面板-MA'!BK10),0.5)</f>
        <v>0.246</v>
      </c>
      <c r="BN10" s="303">
        <f>IFERROR(_xlfn.PERCENTRANK.INC('面板-MA'!10:10,'面板-MA'!BL10),0.5)</f>
        <v>0.217</v>
      </c>
      <c r="BO10" s="303">
        <f>IFERROR(_xlfn.PERCENTRANK.INC('面板-MA'!10:10,'面板-MA'!BM10),0.5)</f>
        <v>0.318</v>
      </c>
      <c r="BP10" s="303">
        <f>IFERROR(_xlfn.PERCENTRANK.INC('面板-MA'!10:10,'面板-MA'!BN10),0.5)</f>
        <v>0.376</v>
      </c>
      <c r="BQ10" s="303">
        <f>IFERROR(_xlfn.PERCENTRANK.INC('面板-MA'!10:10,'面板-MA'!BO10),0.5)</f>
        <v>0.33300000000000002</v>
      </c>
      <c r="BR10" s="303">
        <f>IFERROR(_xlfn.PERCENTRANK.INC('面板-MA'!10:10,'面板-MA'!BP10),0.5)</f>
        <v>0.26</v>
      </c>
      <c r="BS10" s="303">
        <f>IFERROR(_xlfn.PERCENTRANK.INC('面板-MA'!10:10,'面板-MA'!BQ10),0.5)</f>
        <v>0.34699999999999998</v>
      </c>
      <c r="BT10" s="303">
        <f>IFERROR(_xlfn.PERCENTRANK.INC('面板-MA'!10:10,'面板-MA'!BR10),0.5)</f>
        <v>0.39100000000000001</v>
      </c>
      <c r="BU10" s="303">
        <f>IFERROR(_xlfn.PERCENTRANK.INC('面板-MA'!10:10,'面板-MA'!BS10),0.5)</f>
        <v>0.27500000000000002</v>
      </c>
      <c r="BV10" s="303">
        <f>IFERROR(_xlfn.PERCENTRANK.INC('面板-MA'!10:10,'面板-MA'!BT10),0.5)</f>
        <v>0.159</v>
      </c>
      <c r="BW10" s="303">
        <f>IFERROR(_xlfn.PERCENTRANK.INC('面板-MA'!10:10,'面板-MA'!BU10),0.5)</f>
        <v>0.115</v>
      </c>
      <c r="BX10" s="303">
        <f>IFERROR(_xlfn.PERCENTRANK.INC('面板-MA'!10:10,'面板-MA'!BV10),0.5)</f>
        <v>0.17299999999999999</v>
      </c>
    </row>
    <row r="11" spans="1:76" x14ac:dyDescent="0.15">
      <c r="A11" s="301" t="s">
        <v>26</v>
      </c>
      <c r="B11" s="301" t="s">
        <v>73</v>
      </c>
      <c r="C11" s="295" t="s">
        <v>45</v>
      </c>
      <c r="D11" s="295" t="s">
        <v>46</v>
      </c>
      <c r="E11" s="302">
        <f t="shared" si="0"/>
        <v>2.6315789473684209E-2</v>
      </c>
      <c r="F11" s="302" t="str">
        <f t="shared" si="1"/>
        <v>锂电中游</v>
      </c>
      <c r="G11" s="303">
        <f>IFERROR(_xlfn.PERCENTRANK.INC('面板-MA'!11:11,'面板-MA'!E11),0.5)</f>
        <v>0.55000000000000004</v>
      </c>
      <c r="H11" s="303">
        <f>IFERROR(_xlfn.PERCENTRANK.INC('面板-MA'!11:11,'面板-MA'!F11),0.5)</f>
        <v>0.53600000000000003</v>
      </c>
      <c r="I11" s="303">
        <f>IFERROR(_xlfn.PERCENTRANK.INC('面板-MA'!11:11,'面板-MA'!G11),0.5)</f>
        <v>0.46300000000000002</v>
      </c>
      <c r="J11" s="303">
        <f>IFERROR(_xlfn.PERCENTRANK.INC('面板-MA'!11:11,'面板-MA'!H11),0.5)</f>
        <v>0.39100000000000001</v>
      </c>
      <c r="K11" s="303">
        <f>IFERROR(_xlfn.PERCENTRANK.INC('面板-MA'!11:11,'面板-MA'!I11),0.5)</f>
        <v>0.36199999999999999</v>
      </c>
      <c r="L11" s="303">
        <f>IFERROR(_xlfn.PERCENTRANK.INC('面板-MA'!11:11,'面板-MA'!J11),0.5)</f>
        <v>0.47799999999999998</v>
      </c>
      <c r="M11" s="303">
        <f>IFERROR(_xlfn.PERCENTRANK.INC('面板-MA'!11:11,'面板-MA'!K11),0.5)</f>
        <v>0.56499999999999995</v>
      </c>
      <c r="N11" s="303">
        <f>IFERROR(_xlfn.PERCENTRANK.INC('面板-MA'!11:11,'面板-MA'!L11),0.5)</f>
        <v>0.68100000000000005</v>
      </c>
      <c r="O11" s="303">
        <f>IFERROR(_xlfn.PERCENTRANK.INC('面板-MA'!11:11,'面板-MA'!M11),0.5)</f>
        <v>0.72399999999999998</v>
      </c>
      <c r="P11" s="303">
        <f>IFERROR(_xlfn.PERCENTRANK.INC('面板-MA'!11:11,'面板-MA'!N11),0.5)</f>
        <v>0.73899999999999999</v>
      </c>
      <c r="Q11" s="303">
        <f>IFERROR(_xlfn.PERCENTRANK.INC('面板-MA'!11:11,'面板-MA'!O11),0.5)</f>
        <v>0.66600000000000004</v>
      </c>
      <c r="R11" s="303">
        <f>IFERROR(_xlfn.PERCENTRANK.INC('面板-MA'!11:11,'面板-MA'!P11),0.5)</f>
        <v>0.63700000000000001</v>
      </c>
      <c r="S11" s="303">
        <f>IFERROR(_xlfn.PERCENTRANK.INC('面板-MA'!11:11,'面板-MA'!Q11),0.5)</f>
        <v>0.69499999999999995</v>
      </c>
      <c r="T11" s="303">
        <f>IFERROR(_xlfn.PERCENTRANK.INC('面板-MA'!11:11,'面板-MA'!R11),0.5)</f>
        <v>0.76800000000000002</v>
      </c>
      <c r="U11" s="303">
        <f>IFERROR(_xlfn.PERCENTRANK.INC('面板-MA'!11:11,'面板-MA'!S11),0.5)</f>
        <v>0.91300000000000003</v>
      </c>
      <c r="V11" s="303">
        <f>IFERROR(_xlfn.PERCENTRANK.INC('面板-MA'!11:11,'面板-MA'!T11),0.5)</f>
        <v>0.92700000000000005</v>
      </c>
      <c r="W11" s="303">
        <f>IFERROR(_xlfn.PERCENTRANK.INC('面板-MA'!11:11,'面板-MA'!U11),0.5)</f>
        <v>0.94199999999999995</v>
      </c>
      <c r="X11" s="303">
        <f>IFERROR(_xlfn.PERCENTRANK.INC('面板-MA'!11:11,'面板-MA'!V11),0.5)</f>
        <v>0.97099999999999997</v>
      </c>
      <c r="Y11" s="303">
        <f>IFERROR(_xlfn.PERCENTRANK.INC('面板-MA'!11:11,'面板-MA'!W11),0.5)</f>
        <v>0.98499999999999999</v>
      </c>
      <c r="Z11" s="303">
        <f>IFERROR(_xlfn.PERCENTRANK.INC('面板-MA'!11:11,'面板-MA'!X11),0.5)</f>
        <v>1</v>
      </c>
      <c r="AA11" s="303">
        <f>IFERROR(_xlfn.PERCENTRANK.INC('面板-MA'!11:11,'面板-MA'!Y11),0.5)</f>
        <v>0.95599999999999996</v>
      </c>
      <c r="AB11" s="303">
        <f>IFERROR(_xlfn.PERCENTRANK.INC('面板-MA'!11:11,'面板-MA'!Z11),0.5)</f>
        <v>0.88400000000000001</v>
      </c>
      <c r="AC11" s="303">
        <f>IFERROR(_xlfn.PERCENTRANK.INC('面板-MA'!11:11,'面板-MA'!AA11),0.5)</f>
        <v>0.81100000000000005</v>
      </c>
      <c r="AD11" s="303">
        <f>IFERROR(_xlfn.PERCENTRANK.INC('面板-MA'!11:11,'面板-MA'!AB11),0.5)</f>
        <v>0.59399999999999997</v>
      </c>
      <c r="AE11" s="303">
        <f>IFERROR(_xlfn.PERCENTRANK.INC('面板-MA'!11:11,'面板-MA'!AC11),0.5)</f>
        <v>0.33300000000000002</v>
      </c>
      <c r="AF11" s="303">
        <f>IFERROR(_xlfn.PERCENTRANK.INC('面板-MA'!11:11,'面板-MA'!AD11),0.5)</f>
        <v>0.159</v>
      </c>
      <c r="AG11" s="303">
        <f>IFERROR(_xlfn.PERCENTRANK.INC('面板-MA'!11:11,'面板-MA'!AE11),0.5)</f>
        <v>0.10100000000000001</v>
      </c>
      <c r="AH11" s="303">
        <f>IFERROR(_xlfn.PERCENTRANK.INC('面板-MA'!11:11,'面板-MA'!AF11),0.5)</f>
        <v>5.7000000000000002E-2</v>
      </c>
      <c r="AI11" s="303">
        <f>IFERROR(_xlfn.PERCENTRANK.INC('面板-MA'!11:11,'面板-MA'!AG11),0.5)</f>
        <v>4.2999999999999997E-2</v>
      </c>
      <c r="AJ11" s="303">
        <f>IFERROR(_xlfn.PERCENTRANK.INC('面板-MA'!11:11,'面板-MA'!AH11),0.5)</f>
        <v>1.4E-2</v>
      </c>
      <c r="AK11" s="303">
        <f>IFERROR(_xlfn.PERCENTRANK.INC('面板-MA'!11:11,'面板-MA'!AI11),0.5)</f>
        <v>0</v>
      </c>
      <c r="AL11" s="303">
        <f>IFERROR(_xlfn.PERCENTRANK.INC('面板-MA'!11:11,'面板-MA'!AJ11),0.5)</f>
        <v>2.8000000000000001E-2</v>
      </c>
      <c r="AM11" s="303">
        <f>IFERROR(_xlfn.PERCENTRANK.INC('面板-MA'!11:11,'面板-MA'!AK11),0.5)</f>
        <v>8.5999999999999993E-2</v>
      </c>
      <c r="AN11" s="303">
        <f>IFERROR(_xlfn.PERCENTRANK.INC('面板-MA'!11:11,'面板-MA'!AL11),0.5)</f>
        <v>0.115</v>
      </c>
      <c r="AO11" s="303">
        <f>IFERROR(_xlfn.PERCENTRANK.INC('面板-MA'!11:11,'面板-MA'!AM11),0.5)</f>
        <v>7.1999999999999995E-2</v>
      </c>
      <c r="AP11" s="303">
        <f>IFERROR(_xlfn.PERCENTRANK.INC('面板-MA'!11:11,'面板-MA'!AN11),0.5)</f>
        <v>0.17299999999999999</v>
      </c>
      <c r="AQ11" s="303">
        <f>IFERROR(_xlfn.PERCENTRANK.INC('面板-MA'!11:11,'面板-MA'!AO11),0.5)</f>
        <v>0.318</v>
      </c>
      <c r="AR11" s="303">
        <f>IFERROR(_xlfn.PERCENTRANK.INC('面板-MA'!11:11,'面板-MA'!AP11),0.5)</f>
        <v>0.23100000000000001</v>
      </c>
      <c r="AS11" s="303">
        <f>IFERROR(_xlfn.PERCENTRANK.INC('面板-MA'!11:11,'面板-MA'!AQ11),0.5)</f>
        <v>0.246</v>
      </c>
      <c r="AT11" s="303">
        <f>IFERROR(_xlfn.PERCENTRANK.INC('面板-MA'!11:11,'面板-MA'!AR11),0.5)</f>
        <v>0.28899999999999998</v>
      </c>
      <c r="AU11" s="303">
        <f>IFERROR(_xlfn.PERCENTRANK.INC('面板-MA'!11:11,'面板-MA'!AS11),0.5)</f>
        <v>0.376</v>
      </c>
      <c r="AV11" s="303">
        <f>IFERROR(_xlfn.PERCENTRANK.INC('面板-MA'!11:11,'面板-MA'!AT11),0.5)</f>
        <v>0.26</v>
      </c>
      <c r="AW11" s="303">
        <f>IFERROR(_xlfn.PERCENTRANK.INC('面板-MA'!11:11,'面板-MA'!AU11),0.5)</f>
        <v>0.188</v>
      </c>
      <c r="AX11" s="303">
        <f>IFERROR(_xlfn.PERCENTRANK.INC('面板-MA'!11:11,'面板-MA'!AV11),0.5)</f>
        <v>0.14399999999999999</v>
      </c>
      <c r="AY11" s="303">
        <f>IFERROR(_xlfn.PERCENTRANK.INC('面板-MA'!11:11,'面板-MA'!AW11),0.5)</f>
        <v>0.13</v>
      </c>
      <c r="AZ11" s="303">
        <f>IFERROR(_xlfn.PERCENTRANK.INC('面板-MA'!11:11,'面板-MA'!AX11),0.5)</f>
        <v>0.27500000000000002</v>
      </c>
      <c r="BA11" s="303">
        <f>IFERROR(_xlfn.PERCENTRANK.INC('面板-MA'!11:11,'面板-MA'!AY11),0.5)</f>
        <v>0.50700000000000001</v>
      </c>
      <c r="BB11" s="303">
        <f>IFERROR(_xlfn.PERCENTRANK.INC('面板-MA'!11:11,'面板-MA'!AZ11),0.5)</f>
        <v>0.434</v>
      </c>
      <c r="BC11" s="303">
        <f>IFERROR(_xlfn.PERCENTRANK.INC('面板-MA'!11:11,'面板-MA'!BA11),0.5)</f>
        <v>0.44900000000000001</v>
      </c>
      <c r="BD11" s="303">
        <f>IFERROR(_xlfn.PERCENTRANK.INC('面板-MA'!11:11,'面板-MA'!BB11),0.5)</f>
        <v>0.40500000000000003</v>
      </c>
      <c r="BE11" s="303">
        <f>IFERROR(_xlfn.PERCENTRANK.INC('面板-MA'!11:11,'面板-MA'!BC11),0.5)</f>
        <v>0.30399999999999999</v>
      </c>
      <c r="BF11" s="303">
        <f>IFERROR(_xlfn.PERCENTRANK.INC('面板-MA'!11:11,'面板-MA'!BD11),0.5)</f>
        <v>0.34699999999999998</v>
      </c>
      <c r="BG11" s="303">
        <f>IFERROR(_xlfn.PERCENTRANK.INC('面板-MA'!11:11,'面板-MA'!BE11),0.5)</f>
        <v>0.49199999999999999</v>
      </c>
      <c r="BH11" s="303">
        <f>IFERROR(_xlfn.PERCENTRANK.INC('面板-MA'!11:11,'面板-MA'!BF11),0.5)</f>
        <v>0.52100000000000002</v>
      </c>
      <c r="BI11" s="303">
        <f>IFERROR(_xlfn.PERCENTRANK.INC('面板-MA'!11:11,'面板-MA'!BG11),0.5)</f>
        <v>0.42</v>
      </c>
      <c r="BJ11" s="303">
        <f>IFERROR(_xlfn.PERCENTRANK.INC('面板-MA'!11:11,'面板-MA'!BH11),0.5)</f>
        <v>0.20200000000000001</v>
      </c>
      <c r="BK11" s="303">
        <f>IFERROR(_xlfn.PERCENTRANK.INC('面板-MA'!11:11,'面板-MA'!BI11),0.5)</f>
        <v>0.217</v>
      </c>
      <c r="BL11" s="303">
        <f>IFERROR(_xlfn.PERCENTRANK.INC('面板-MA'!11:11,'面板-MA'!BJ11),0.5)</f>
        <v>0.57899999999999996</v>
      </c>
      <c r="BM11" s="303">
        <f>IFERROR(_xlfn.PERCENTRANK.INC('面板-MA'!11:11,'面板-MA'!BK11),0.5)</f>
        <v>0.78200000000000003</v>
      </c>
      <c r="BN11" s="303">
        <f>IFERROR(_xlfn.PERCENTRANK.INC('面板-MA'!11:11,'面板-MA'!BL11),0.5)</f>
        <v>0.86899999999999999</v>
      </c>
      <c r="BO11" s="303">
        <f>IFERROR(_xlfn.PERCENTRANK.INC('面板-MA'!11:11,'面板-MA'!BM11),0.5)</f>
        <v>0.89800000000000002</v>
      </c>
      <c r="BP11" s="303">
        <f>IFERROR(_xlfn.PERCENTRANK.INC('面板-MA'!11:11,'面板-MA'!BN11),0.5)</f>
        <v>0.85499999999999998</v>
      </c>
      <c r="BQ11" s="303">
        <f>IFERROR(_xlfn.PERCENTRANK.INC('面板-MA'!11:11,'面板-MA'!BO11),0.5)</f>
        <v>0.84</v>
      </c>
      <c r="BR11" s="303">
        <f>IFERROR(_xlfn.PERCENTRANK.INC('面板-MA'!11:11,'面板-MA'!BP11),0.5)</f>
        <v>0.82599999999999996</v>
      </c>
      <c r="BS11" s="303">
        <f>IFERROR(_xlfn.PERCENTRANK.INC('面板-MA'!11:11,'面板-MA'!BQ11),0.5)</f>
        <v>0.79700000000000004</v>
      </c>
      <c r="BT11" s="303">
        <f>IFERROR(_xlfn.PERCENTRANK.INC('面板-MA'!11:11,'面板-MA'!BR11),0.5)</f>
        <v>0.753</v>
      </c>
      <c r="BU11" s="303">
        <f>IFERROR(_xlfn.PERCENTRANK.INC('面板-MA'!11:11,'面板-MA'!BS11),0.5)</f>
        <v>0.71</v>
      </c>
      <c r="BV11" s="303">
        <f>IFERROR(_xlfn.PERCENTRANK.INC('面板-MA'!11:11,'面板-MA'!BT11),0.5)</f>
        <v>0.60799999999999998</v>
      </c>
      <c r="BW11" s="303">
        <f>IFERROR(_xlfn.PERCENTRANK.INC('面板-MA'!11:11,'面板-MA'!BU11),0.5)</f>
        <v>0.623</v>
      </c>
      <c r="BX11" s="303">
        <f>IFERROR(_xlfn.PERCENTRANK.INC('面板-MA'!11:11,'面板-MA'!BV11),0.5)</f>
        <v>0.65200000000000002</v>
      </c>
    </row>
    <row r="12" spans="1:76" x14ac:dyDescent="0.15">
      <c r="A12" s="301" t="s">
        <v>26</v>
      </c>
      <c r="B12" s="301" t="s">
        <v>73</v>
      </c>
      <c r="C12" s="295" t="s">
        <v>47</v>
      </c>
      <c r="D12" s="295" t="s">
        <v>48</v>
      </c>
      <c r="E12" s="302">
        <f t="shared" si="0"/>
        <v>2.6315789473684209E-2</v>
      </c>
      <c r="F12" s="302" t="str">
        <f t="shared" si="1"/>
        <v>锂电中游</v>
      </c>
      <c r="G12" s="303">
        <f>IFERROR(_xlfn.PERCENTRANK.INC('面板-MA'!12:12,'面板-MA'!E12),0.5)</f>
        <v>4.2999999999999997E-2</v>
      </c>
      <c r="H12" s="303">
        <f>IFERROR(_xlfn.PERCENTRANK.INC('面板-MA'!12:12,'面板-MA'!F12),0.5)</f>
        <v>1.4E-2</v>
      </c>
      <c r="I12" s="303">
        <f>IFERROR(_xlfn.PERCENTRANK.INC('面板-MA'!12:12,'面板-MA'!G12),0.5)</f>
        <v>0</v>
      </c>
      <c r="J12" s="303">
        <f>IFERROR(_xlfn.PERCENTRANK.INC('面板-MA'!12:12,'面板-MA'!H12),0.5)</f>
        <v>2.8000000000000001E-2</v>
      </c>
      <c r="K12" s="303">
        <f>IFERROR(_xlfn.PERCENTRANK.INC('面板-MA'!12:12,'面板-MA'!I12),0.5)</f>
        <v>5.7000000000000002E-2</v>
      </c>
      <c r="L12" s="303">
        <f>IFERROR(_xlfn.PERCENTRANK.INC('面板-MA'!12:12,'面板-MA'!J12),0.5)</f>
        <v>7.1999999999999995E-2</v>
      </c>
      <c r="M12" s="303">
        <f>IFERROR(_xlfn.PERCENTRANK.INC('面板-MA'!12:12,'面板-MA'!K12),0.5)</f>
        <v>0.17299999999999999</v>
      </c>
      <c r="N12" s="303">
        <f>IFERROR(_xlfn.PERCENTRANK.INC('面板-MA'!12:12,'面板-MA'!L12),0.5)</f>
        <v>0.34699999999999998</v>
      </c>
      <c r="O12" s="303">
        <f>IFERROR(_xlfn.PERCENTRANK.INC('面板-MA'!12:12,'面板-MA'!M12),0.5)</f>
        <v>0.318</v>
      </c>
      <c r="P12" s="303">
        <f>IFERROR(_xlfn.PERCENTRANK.INC('面板-MA'!12:12,'面板-MA'!N12),0.5)</f>
        <v>0.23100000000000001</v>
      </c>
      <c r="Q12" s="303">
        <f>IFERROR(_xlfn.PERCENTRANK.INC('面板-MA'!12:12,'面板-MA'!O12),0.5)</f>
        <v>0.159</v>
      </c>
      <c r="R12" s="303">
        <f>IFERROR(_xlfn.PERCENTRANK.INC('面板-MA'!12:12,'面板-MA'!P12),0.5)</f>
        <v>0.115</v>
      </c>
      <c r="S12" s="303">
        <f>IFERROR(_xlfn.PERCENTRANK.INC('面板-MA'!12:12,'面板-MA'!Q12),0.5)</f>
        <v>0.27500000000000002</v>
      </c>
      <c r="T12" s="303">
        <f>IFERROR(_xlfn.PERCENTRANK.INC('面板-MA'!12:12,'面板-MA'!R12),0.5)</f>
        <v>0.73899999999999999</v>
      </c>
      <c r="U12" s="303">
        <f>IFERROR(_xlfn.PERCENTRANK.INC('面板-MA'!12:12,'面板-MA'!S12),0.5)</f>
        <v>0.86899999999999999</v>
      </c>
      <c r="V12" s="303">
        <f>IFERROR(_xlfn.PERCENTRANK.INC('面板-MA'!12:12,'面板-MA'!T12),0.5)</f>
        <v>0.88400000000000001</v>
      </c>
      <c r="W12" s="303">
        <f>IFERROR(_xlfn.PERCENTRANK.INC('面板-MA'!12:12,'面板-MA'!U12),0.5)</f>
        <v>0.89800000000000002</v>
      </c>
      <c r="X12" s="303">
        <f>IFERROR(_xlfn.PERCENTRANK.INC('面板-MA'!12:12,'面板-MA'!V12),0.5)</f>
        <v>0.92700000000000005</v>
      </c>
      <c r="Y12" s="303">
        <f>IFERROR(_xlfn.PERCENTRANK.INC('面板-MA'!12:12,'面板-MA'!W12),0.5)</f>
        <v>0.94199999999999995</v>
      </c>
      <c r="Z12" s="303">
        <f>IFERROR(_xlfn.PERCENTRANK.INC('面板-MA'!12:12,'面板-MA'!X12),0.5)</f>
        <v>1</v>
      </c>
      <c r="AA12" s="303">
        <f>IFERROR(_xlfn.PERCENTRANK.INC('面板-MA'!12:12,'面板-MA'!Y12),0.5)</f>
        <v>0.98499999999999999</v>
      </c>
      <c r="AB12" s="303">
        <f>IFERROR(_xlfn.PERCENTRANK.INC('面板-MA'!12:12,'面板-MA'!Z12),0.5)</f>
        <v>0.97099999999999997</v>
      </c>
      <c r="AC12" s="303">
        <f>IFERROR(_xlfn.PERCENTRANK.INC('面板-MA'!12:12,'面板-MA'!AA12),0.5)</f>
        <v>0.95599999999999996</v>
      </c>
      <c r="AD12" s="303">
        <f>IFERROR(_xlfn.PERCENTRANK.INC('面板-MA'!12:12,'面板-MA'!AB12),0.5)</f>
        <v>0.91300000000000003</v>
      </c>
      <c r="AE12" s="303">
        <f>IFERROR(_xlfn.PERCENTRANK.INC('面板-MA'!12:12,'面板-MA'!AC12),0.5)</f>
        <v>0.85499999999999998</v>
      </c>
      <c r="AF12" s="303">
        <f>IFERROR(_xlfn.PERCENTRANK.INC('面板-MA'!12:12,'面板-MA'!AD12),0.5)</f>
        <v>0.84</v>
      </c>
      <c r="AG12" s="303">
        <f>IFERROR(_xlfn.PERCENTRANK.INC('面板-MA'!12:12,'面板-MA'!AE12),0.5)</f>
        <v>0.82599999999999996</v>
      </c>
      <c r="AH12" s="303">
        <f>IFERROR(_xlfn.PERCENTRANK.INC('面板-MA'!12:12,'面板-MA'!AF12),0.5)</f>
        <v>0.81100000000000005</v>
      </c>
      <c r="AI12" s="303">
        <f>IFERROR(_xlfn.PERCENTRANK.INC('面板-MA'!12:12,'面板-MA'!AG12),0.5)</f>
        <v>0.56499999999999995</v>
      </c>
      <c r="AJ12" s="303">
        <f>IFERROR(_xlfn.PERCENTRANK.INC('面板-MA'!12:12,'面板-MA'!AH12),0.5)</f>
        <v>0.28899999999999998</v>
      </c>
      <c r="AK12" s="303">
        <f>IFERROR(_xlfn.PERCENTRANK.INC('面板-MA'!12:12,'面板-MA'!AI12),0.5)</f>
        <v>0.188</v>
      </c>
      <c r="AL12" s="303">
        <f>IFERROR(_xlfn.PERCENTRANK.INC('面板-MA'!12:12,'面板-MA'!AJ12),0.5)</f>
        <v>0.33300000000000002</v>
      </c>
      <c r="AM12" s="303">
        <f>IFERROR(_xlfn.PERCENTRANK.INC('面板-MA'!12:12,'面板-MA'!AK12),0.5)</f>
        <v>0.52100000000000002</v>
      </c>
      <c r="AN12" s="303">
        <f>IFERROR(_xlfn.PERCENTRANK.INC('面板-MA'!12:12,'面板-MA'!AL12),0.5)</f>
        <v>0.13</v>
      </c>
      <c r="AO12" s="303">
        <f>IFERROR(_xlfn.PERCENTRANK.INC('面板-MA'!12:12,'面板-MA'!AM12),0.5)</f>
        <v>0.14399999999999999</v>
      </c>
      <c r="AP12" s="303">
        <f>IFERROR(_xlfn.PERCENTRANK.INC('面板-MA'!12:12,'面板-MA'!AN12),0.5)</f>
        <v>0.39100000000000001</v>
      </c>
      <c r="AQ12" s="303">
        <f>IFERROR(_xlfn.PERCENTRANK.INC('面板-MA'!12:12,'面板-MA'!AO12),0.5)</f>
        <v>0.60799999999999998</v>
      </c>
      <c r="AR12" s="303">
        <f>IFERROR(_xlfn.PERCENTRANK.INC('面板-MA'!12:12,'面板-MA'!AP12),0.5)</f>
        <v>0.57899999999999996</v>
      </c>
      <c r="AS12" s="303">
        <f>IFERROR(_xlfn.PERCENTRANK.INC('面板-MA'!12:12,'面板-MA'!AQ12),0.5)</f>
        <v>0.46300000000000002</v>
      </c>
      <c r="AT12" s="303">
        <f>IFERROR(_xlfn.PERCENTRANK.INC('面板-MA'!12:12,'面板-MA'!AR12),0.5)</f>
        <v>0.55000000000000004</v>
      </c>
      <c r="AU12" s="303">
        <f>IFERROR(_xlfn.PERCENTRANK.INC('面板-MA'!12:12,'面板-MA'!AS12),0.5)</f>
        <v>0.79700000000000004</v>
      </c>
      <c r="AV12" s="303">
        <f>IFERROR(_xlfn.PERCENTRANK.INC('面板-MA'!12:12,'面板-MA'!AT12),0.5)</f>
        <v>0.78200000000000003</v>
      </c>
      <c r="AW12" s="303">
        <f>IFERROR(_xlfn.PERCENTRANK.INC('面板-MA'!12:12,'面板-MA'!AU12),0.5)</f>
        <v>0.47799999999999998</v>
      </c>
      <c r="AX12" s="303">
        <f>IFERROR(_xlfn.PERCENTRANK.INC('面板-MA'!12:12,'面板-MA'!AV12),0.5)</f>
        <v>0.10100000000000001</v>
      </c>
      <c r="AY12" s="303">
        <f>IFERROR(_xlfn.PERCENTRANK.INC('面板-MA'!12:12,'面板-MA'!AW12),0.5)</f>
        <v>8.5999999999999993E-2</v>
      </c>
      <c r="AZ12" s="303">
        <f>IFERROR(_xlfn.PERCENTRANK.INC('面板-MA'!12:12,'面板-MA'!AX12),0.5)</f>
        <v>0.30399999999999999</v>
      </c>
      <c r="BA12" s="303">
        <f>IFERROR(_xlfn.PERCENTRANK.INC('面板-MA'!12:12,'面板-MA'!AY12),0.5)</f>
        <v>0.68100000000000005</v>
      </c>
      <c r="BB12" s="303">
        <f>IFERROR(_xlfn.PERCENTRANK.INC('面板-MA'!12:12,'面板-MA'!AZ12),0.5)</f>
        <v>0.69499999999999995</v>
      </c>
      <c r="BC12" s="303">
        <f>IFERROR(_xlfn.PERCENTRANK.INC('面板-MA'!12:12,'面板-MA'!BA12),0.5)</f>
        <v>0.66600000000000004</v>
      </c>
      <c r="BD12" s="303">
        <f>IFERROR(_xlfn.PERCENTRANK.INC('面板-MA'!12:12,'面板-MA'!BB12),0.5)</f>
        <v>0.40500000000000003</v>
      </c>
      <c r="BE12" s="303">
        <f>IFERROR(_xlfn.PERCENTRANK.INC('面板-MA'!12:12,'面板-MA'!BC12),0.5)</f>
        <v>0.36199999999999999</v>
      </c>
      <c r="BF12" s="303">
        <f>IFERROR(_xlfn.PERCENTRANK.INC('面板-MA'!12:12,'面板-MA'!BD12),0.5)</f>
        <v>0.434</v>
      </c>
      <c r="BG12" s="303">
        <f>IFERROR(_xlfn.PERCENTRANK.INC('面板-MA'!12:12,'面板-MA'!BE12),0.5)</f>
        <v>0.376</v>
      </c>
      <c r="BH12" s="303">
        <f>IFERROR(_xlfn.PERCENTRANK.INC('面板-MA'!12:12,'面板-MA'!BF12),0.5)</f>
        <v>0.26</v>
      </c>
      <c r="BI12" s="303">
        <f>IFERROR(_xlfn.PERCENTRANK.INC('面板-MA'!12:12,'面板-MA'!BG12),0.5)</f>
        <v>0.20200000000000001</v>
      </c>
      <c r="BJ12" s="303">
        <f>IFERROR(_xlfn.PERCENTRANK.INC('面板-MA'!12:12,'面板-MA'!BH12),0.5)</f>
        <v>0.246</v>
      </c>
      <c r="BK12" s="303">
        <f>IFERROR(_xlfn.PERCENTRANK.INC('面板-MA'!12:12,'面板-MA'!BI12),0.5)</f>
        <v>0.217</v>
      </c>
      <c r="BL12" s="303">
        <f>IFERROR(_xlfn.PERCENTRANK.INC('面板-MA'!12:12,'面板-MA'!BJ12),0.5)</f>
        <v>0.42</v>
      </c>
      <c r="BM12" s="303">
        <f>IFERROR(_xlfn.PERCENTRANK.INC('面板-MA'!12:12,'面板-MA'!BK12),0.5)</f>
        <v>0.623</v>
      </c>
      <c r="BN12" s="303">
        <f>IFERROR(_xlfn.PERCENTRANK.INC('面板-MA'!12:12,'面板-MA'!BL12),0.5)</f>
        <v>0.50700000000000001</v>
      </c>
      <c r="BO12" s="303">
        <f>IFERROR(_xlfn.PERCENTRANK.INC('面板-MA'!12:12,'面板-MA'!BM12),0.5)</f>
        <v>0.44900000000000001</v>
      </c>
      <c r="BP12" s="303">
        <f>IFERROR(_xlfn.PERCENTRANK.INC('面板-MA'!12:12,'面板-MA'!BN12),0.5)</f>
        <v>0.72399999999999998</v>
      </c>
      <c r="BQ12" s="303">
        <f>IFERROR(_xlfn.PERCENTRANK.INC('面板-MA'!12:12,'面板-MA'!BO12),0.5)</f>
        <v>0.753</v>
      </c>
      <c r="BR12" s="303">
        <f>IFERROR(_xlfn.PERCENTRANK.INC('面板-MA'!12:12,'面板-MA'!BP12),0.5)</f>
        <v>0.49199999999999999</v>
      </c>
      <c r="BS12" s="303">
        <f>IFERROR(_xlfn.PERCENTRANK.INC('面板-MA'!12:12,'面板-MA'!BQ12),0.5)</f>
        <v>0.53600000000000003</v>
      </c>
      <c r="BT12" s="303">
        <f>IFERROR(_xlfn.PERCENTRANK.INC('面板-MA'!12:12,'面板-MA'!BR12),0.5)</f>
        <v>0.71</v>
      </c>
      <c r="BU12" s="303">
        <f>IFERROR(_xlfn.PERCENTRANK.INC('面板-MA'!12:12,'面板-MA'!BS12),0.5)</f>
        <v>0.76800000000000002</v>
      </c>
      <c r="BV12" s="303">
        <f>IFERROR(_xlfn.PERCENTRANK.INC('面板-MA'!12:12,'面板-MA'!BT12),0.5)</f>
        <v>0.65200000000000002</v>
      </c>
      <c r="BW12" s="303">
        <f>IFERROR(_xlfn.PERCENTRANK.INC('面板-MA'!12:12,'面板-MA'!BU12),0.5)</f>
        <v>0.59399999999999997</v>
      </c>
      <c r="BX12" s="303">
        <f>IFERROR(_xlfn.PERCENTRANK.INC('面板-MA'!12:12,'面板-MA'!BV12),0.5)</f>
        <v>0.63700000000000001</v>
      </c>
    </row>
    <row r="13" spans="1:76" x14ac:dyDescent="0.15">
      <c r="A13" s="301" t="s">
        <v>26</v>
      </c>
      <c r="B13" s="301" t="s">
        <v>73</v>
      </c>
      <c r="C13" s="295" t="s">
        <v>49</v>
      </c>
      <c r="D13" s="295" t="s">
        <v>50</v>
      </c>
      <c r="E13" s="302">
        <f t="shared" si="0"/>
        <v>2.6315789473684209E-2</v>
      </c>
      <c r="F13" s="302" t="str">
        <f t="shared" si="1"/>
        <v>锂电中游</v>
      </c>
      <c r="G13" s="303">
        <f>IFERROR(_xlfn.PERCENTRANK.INC('面板-MA'!13:13,'面板-MA'!E13),0.5)</f>
        <v>0.89800000000000002</v>
      </c>
      <c r="H13" s="303">
        <f>IFERROR(_xlfn.PERCENTRANK.INC('面板-MA'!13:13,'面板-MA'!F13),0.5)</f>
        <v>0.97099999999999997</v>
      </c>
      <c r="I13" s="303">
        <f>IFERROR(_xlfn.PERCENTRANK.INC('面板-MA'!13:13,'面板-MA'!G13),0.5)</f>
        <v>0.97099999999999997</v>
      </c>
      <c r="J13" s="303">
        <f>IFERROR(_xlfn.PERCENTRANK.INC('面板-MA'!13:13,'面板-MA'!H13),0.5)</f>
        <v>0.97099999999999997</v>
      </c>
      <c r="K13" s="303">
        <f>IFERROR(_xlfn.PERCENTRANK.INC('面板-MA'!13:13,'面板-MA'!I13),0.5)</f>
        <v>0.92700000000000005</v>
      </c>
      <c r="L13" s="303">
        <f>IFERROR(_xlfn.PERCENTRANK.INC('面板-MA'!13:13,'面板-MA'!J13),0.5)</f>
        <v>0.86899999999999999</v>
      </c>
      <c r="M13" s="303">
        <f>IFERROR(_xlfn.PERCENTRANK.INC('面板-MA'!13:13,'面板-MA'!K13),0.5)</f>
        <v>0.84</v>
      </c>
      <c r="N13" s="303">
        <f>IFERROR(_xlfn.PERCENTRANK.INC('面板-MA'!13:13,'面板-MA'!L13),0.5)</f>
        <v>0.79700000000000004</v>
      </c>
      <c r="O13" s="303">
        <f>IFERROR(_xlfn.PERCENTRANK.INC('面板-MA'!13:13,'面板-MA'!M13),0.5)</f>
        <v>0.79700000000000004</v>
      </c>
      <c r="P13" s="303">
        <f>IFERROR(_xlfn.PERCENTRANK.INC('面板-MA'!13:13,'面板-MA'!N13),0.5)</f>
        <v>0.79700000000000004</v>
      </c>
      <c r="Q13" s="303">
        <f>IFERROR(_xlfn.PERCENTRANK.INC('面板-MA'!13:13,'面板-MA'!O13),0.5)</f>
        <v>0.76800000000000002</v>
      </c>
      <c r="R13" s="303">
        <f>IFERROR(_xlfn.PERCENTRANK.INC('面板-MA'!13:13,'面板-MA'!P13),0.5)</f>
        <v>0.60799999999999998</v>
      </c>
      <c r="S13" s="303">
        <f>IFERROR(_xlfn.PERCENTRANK.INC('面板-MA'!13:13,'面板-MA'!Q13),0.5)</f>
        <v>0.52100000000000002</v>
      </c>
      <c r="T13" s="303">
        <f>IFERROR(_xlfn.PERCENTRANK.INC('面板-MA'!13:13,'面板-MA'!R13),0.5)</f>
        <v>0.40500000000000003</v>
      </c>
      <c r="U13" s="303">
        <f>IFERROR(_xlfn.PERCENTRANK.INC('面板-MA'!13:13,'面板-MA'!S13),0.5)</f>
        <v>0.376</v>
      </c>
      <c r="V13" s="303">
        <f>IFERROR(_xlfn.PERCENTRANK.INC('面板-MA'!13:13,'面板-MA'!T13),0.5)</f>
        <v>0.30399999999999999</v>
      </c>
      <c r="W13" s="303">
        <f>IFERROR(_xlfn.PERCENTRANK.INC('面板-MA'!13:13,'面板-MA'!U13),0.5)</f>
        <v>0.30399999999999999</v>
      </c>
      <c r="X13" s="303">
        <f>IFERROR(_xlfn.PERCENTRANK.INC('面板-MA'!13:13,'面板-MA'!V13),0.5)</f>
        <v>0.30399999999999999</v>
      </c>
      <c r="Y13" s="303">
        <f>IFERROR(_xlfn.PERCENTRANK.INC('面板-MA'!13:13,'面板-MA'!W13),0.5)</f>
        <v>0.188</v>
      </c>
      <c r="Z13" s="303">
        <f>IFERROR(_xlfn.PERCENTRANK.INC('面板-MA'!13:13,'面板-MA'!X13),0.5)</f>
        <v>0</v>
      </c>
      <c r="AA13" s="303">
        <f>IFERROR(_xlfn.PERCENTRANK.INC('面板-MA'!13:13,'面板-MA'!Y13),0.5)</f>
        <v>0</v>
      </c>
      <c r="AB13" s="303">
        <f>IFERROR(_xlfn.PERCENTRANK.INC('面板-MA'!13:13,'面板-MA'!Z13),0.5)</f>
        <v>0</v>
      </c>
      <c r="AC13" s="303">
        <f>IFERROR(_xlfn.PERCENTRANK.INC('面板-MA'!13:13,'面板-MA'!AA13),0.5)</f>
        <v>0</v>
      </c>
      <c r="AD13" s="303">
        <f>IFERROR(_xlfn.PERCENTRANK.INC('面板-MA'!13:13,'面板-MA'!AB13),0.5)</f>
        <v>0</v>
      </c>
      <c r="AE13" s="303">
        <f>IFERROR(_xlfn.PERCENTRANK.INC('面板-MA'!13:13,'面板-MA'!AC13),0.5)</f>
        <v>0</v>
      </c>
      <c r="AF13" s="303">
        <f>IFERROR(_xlfn.PERCENTRANK.INC('面板-MA'!13:13,'面板-MA'!AD13),0.5)</f>
        <v>0</v>
      </c>
      <c r="AG13" s="303">
        <f>IFERROR(_xlfn.PERCENTRANK.INC('面板-MA'!13:13,'面板-MA'!AE13),0.5)</f>
        <v>0</v>
      </c>
      <c r="AH13" s="303">
        <f>IFERROR(_xlfn.PERCENTRANK.INC('面板-MA'!13:13,'面板-MA'!AF13),0.5)</f>
        <v>0</v>
      </c>
      <c r="AI13" s="303">
        <f>IFERROR(_xlfn.PERCENTRANK.INC('面板-MA'!13:13,'面板-MA'!AG13),0.5)</f>
        <v>0</v>
      </c>
      <c r="AJ13" s="303">
        <f>IFERROR(_xlfn.PERCENTRANK.INC('面板-MA'!13:13,'面板-MA'!AH13),0.5)</f>
        <v>0.14399999999999999</v>
      </c>
      <c r="AK13" s="303">
        <f>IFERROR(_xlfn.PERCENTRANK.INC('面板-MA'!13:13,'面板-MA'!AI13),0.5)</f>
        <v>0.159</v>
      </c>
      <c r="AL13" s="303">
        <f>IFERROR(_xlfn.PERCENTRANK.INC('面板-MA'!13:13,'面板-MA'!AJ13),0.5)</f>
        <v>0.17299999999999999</v>
      </c>
      <c r="AM13" s="303">
        <f>IFERROR(_xlfn.PERCENTRANK.INC('面板-MA'!13:13,'面板-MA'!AK13),0.5)</f>
        <v>0.188</v>
      </c>
      <c r="AN13" s="303">
        <f>IFERROR(_xlfn.PERCENTRANK.INC('面板-MA'!13:13,'面板-MA'!AL13),0.5)</f>
        <v>0.188</v>
      </c>
      <c r="AO13" s="303">
        <f>IFERROR(_xlfn.PERCENTRANK.INC('面板-MA'!13:13,'面板-MA'!AM13),0.5)</f>
        <v>0.188</v>
      </c>
      <c r="AP13" s="303">
        <f>IFERROR(_xlfn.PERCENTRANK.INC('面板-MA'!13:13,'面板-MA'!AN13),0.5)</f>
        <v>0.188</v>
      </c>
      <c r="AQ13" s="303">
        <f>IFERROR(_xlfn.PERCENTRANK.INC('面板-MA'!13:13,'面板-MA'!AO13),0.5)</f>
        <v>0.26</v>
      </c>
      <c r="AR13" s="303">
        <f>IFERROR(_xlfn.PERCENTRANK.INC('面板-MA'!13:13,'面板-MA'!AP13),0.5)</f>
        <v>0.27500000000000002</v>
      </c>
      <c r="AS13" s="303">
        <f>IFERROR(_xlfn.PERCENTRANK.INC('面板-MA'!13:13,'面板-MA'!AQ13),0.5)</f>
        <v>0.28899999999999998</v>
      </c>
      <c r="AT13" s="303">
        <f>IFERROR(_xlfn.PERCENTRANK.INC('面板-MA'!13:13,'面板-MA'!AR13),0.5)</f>
        <v>0.30399999999999999</v>
      </c>
      <c r="AU13" s="303">
        <f>IFERROR(_xlfn.PERCENTRANK.INC('面板-MA'!13:13,'面板-MA'!AS13),0.5)</f>
        <v>0.30399999999999999</v>
      </c>
      <c r="AV13" s="303">
        <f>IFERROR(_xlfn.PERCENTRANK.INC('面板-MA'!13:13,'面板-MA'!AT13),0.5)</f>
        <v>0.39100000000000001</v>
      </c>
      <c r="AW13" s="303">
        <f>IFERROR(_xlfn.PERCENTRANK.INC('面板-MA'!13:13,'面板-MA'!AU13),0.5)</f>
        <v>0.42</v>
      </c>
      <c r="AX13" s="303">
        <f>IFERROR(_xlfn.PERCENTRANK.INC('面板-MA'!13:13,'面板-MA'!AV13),0.5)</f>
        <v>0.434</v>
      </c>
      <c r="AY13" s="303">
        <f>IFERROR(_xlfn.PERCENTRANK.INC('面板-MA'!13:13,'面板-MA'!AW13),0.5)</f>
        <v>0.55000000000000004</v>
      </c>
      <c r="AZ13" s="303">
        <f>IFERROR(_xlfn.PERCENTRANK.INC('面板-MA'!13:13,'面板-MA'!AX13),0.5)</f>
        <v>0.55000000000000004</v>
      </c>
      <c r="BA13" s="303">
        <f>IFERROR(_xlfn.PERCENTRANK.INC('面板-MA'!13:13,'面板-MA'!AY13),0.5)</f>
        <v>0.57899999999999996</v>
      </c>
      <c r="BB13" s="303">
        <f>IFERROR(_xlfn.PERCENTRANK.INC('面板-MA'!13:13,'面板-MA'!AZ13),0.5)</f>
        <v>0.59399999999999997</v>
      </c>
      <c r="BC13" s="303">
        <f>IFERROR(_xlfn.PERCENTRANK.INC('面板-MA'!13:13,'面板-MA'!BA13),0.5)</f>
        <v>0.63700000000000001</v>
      </c>
      <c r="BD13" s="303">
        <f>IFERROR(_xlfn.PERCENTRANK.INC('面板-MA'!13:13,'面板-MA'!BB13),0.5)</f>
        <v>0.63700000000000001</v>
      </c>
      <c r="BE13" s="303">
        <f>IFERROR(_xlfn.PERCENTRANK.INC('面板-MA'!13:13,'面板-MA'!BC13),0.5)</f>
        <v>0.63700000000000001</v>
      </c>
      <c r="BF13" s="303">
        <f>IFERROR(_xlfn.PERCENTRANK.INC('面板-MA'!13:13,'面板-MA'!BD13),0.5)</f>
        <v>0.68100000000000005</v>
      </c>
      <c r="BG13" s="303">
        <f>IFERROR(_xlfn.PERCENTRANK.INC('面板-MA'!13:13,'面板-MA'!BE13),0.5)</f>
        <v>0.69499999999999995</v>
      </c>
      <c r="BH13" s="303">
        <f>IFERROR(_xlfn.PERCENTRANK.INC('面板-MA'!13:13,'面板-MA'!BF13),0.5)</f>
        <v>0.71</v>
      </c>
      <c r="BI13" s="303">
        <f>IFERROR(_xlfn.PERCENTRANK.INC('面板-MA'!13:13,'面板-MA'!BG13),0.5)</f>
        <v>0.71</v>
      </c>
      <c r="BJ13" s="303">
        <f>IFERROR(_xlfn.PERCENTRANK.INC('面板-MA'!13:13,'面板-MA'!BH13),0.5)</f>
        <v>0.71</v>
      </c>
      <c r="BK13" s="303">
        <f>IFERROR(_xlfn.PERCENTRANK.INC('面板-MA'!13:13,'面板-MA'!BI13),0.5)</f>
        <v>0.753</v>
      </c>
      <c r="BL13" s="303">
        <f>IFERROR(_xlfn.PERCENTRANK.INC('面板-MA'!13:13,'面板-MA'!BJ13),0.5)</f>
        <v>0.78200000000000003</v>
      </c>
      <c r="BM13" s="303">
        <f>IFERROR(_xlfn.PERCENTRANK.INC('面板-MA'!13:13,'面板-MA'!BK13),0.5)</f>
        <v>0.85499999999999998</v>
      </c>
      <c r="BN13" s="303">
        <f>IFERROR(_xlfn.PERCENTRANK.INC('面板-MA'!13:13,'面板-MA'!BL13),0.5)</f>
        <v>0.91300000000000003</v>
      </c>
      <c r="BO13" s="303">
        <f>IFERROR(_xlfn.PERCENTRANK.INC('面板-MA'!13:13,'面板-MA'!BM13),0.5)</f>
        <v>0.94199999999999995</v>
      </c>
      <c r="BP13" s="303">
        <f>IFERROR(_xlfn.PERCENTRANK.INC('面板-MA'!13:13,'面板-MA'!BN13),0.5)</f>
        <v>0.95599999999999996</v>
      </c>
      <c r="BQ13" s="303">
        <f>IFERROR(_xlfn.PERCENTRANK.INC('面板-MA'!13:13,'面板-MA'!BO13),0.5)</f>
        <v>0.88400000000000001</v>
      </c>
      <c r="BR13" s="303">
        <f>IFERROR(_xlfn.PERCENTRANK.INC('面板-MA'!13:13,'面板-MA'!BP13),0.5)</f>
        <v>0.623</v>
      </c>
      <c r="BS13" s="303">
        <f>IFERROR(_xlfn.PERCENTRANK.INC('面板-MA'!13:13,'面板-MA'!BQ13),0.5)</f>
        <v>0.53600000000000003</v>
      </c>
      <c r="BT13" s="303">
        <f>IFERROR(_xlfn.PERCENTRANK.INC('面板-MA'!13:13,'面板-MA'!BR13),0.5)</f>
        <v>0.44900000000000001</v>
      </c>
      <c r="BU13" s="303">
        <f>IFERROR(_xlfn.PERCENTRANK.INC('面板-MA'!13:13,'面板-MA'!BS13),0.5)</f>
        <v>0.44900000000000001</v>
      </c>
      <c r="BV13" s="303">
        <f>IFERROR(_xlfn.PERCENTRANK.INC('面板-MA'!13:13,'面板-MA'!BT13),0.5)</f>
        <v>0.44900000000000001</v>
      </c>
      <c r="BW13" s="303">
        <f>IFERROR(_xlfn.PERCENTRANK.INC('面板-MA'!13:13,'面板-MA'!BU13),0.5)</f>
        <v>0.44900000000000001</v>
      </c>
      <c r="BX13" s="303">
        <f>IFERROR(_xlfn.PERCENTRANK.INC('面板-MA'!13:13,'面板-MA'!BV13),0.5)</f>
        <v>0.44900000000000001</v>
      </c>
    </row>
    <row r="14" spans="1:76" x14ac:dyDescent="0.15">
      <c r="A14" s="301" t="s">
        <v>26</v>
      </c>
      <c r="B14" s="301" t="s">
        <v>73</v>
      </c>
      <c r="C14" s="295" t="s">
        <v>51</v>
      </c>
      <c r="D14" s="295" t="s">
        <v>828</v>
      </c>
      <c r="E14" s="302">
        <f t="shared" si="0"/>
        <v>2.6315789473684209E-2</v>
      </c>
      <c r="F14" s="302" t="str">
        <f t="shared" si="1"/>
        <v>锂电中游</v>
      </c>
      <c r="G14" s="303">
        <f>IFERROR(_xlfn.PERCENTRANK.INC('面板-MA'!14:14,'面板-MA'!E14),0.5)</f>
        <v>0.85499999999999998</v>
      </c>
      <c r="H14" s="303">
        <f>IFERROR(_xlfn.PERCENTRANK.INC('面板-MA'!14:14,'面板-MA'!F14),0.5)</f>
        <v>0.95599999999999996</v>
      </c>
      <c r="I14" s="303">
        <f>IFERROR(_xlfn.PERCENTRANK.INC('面板-MA'!14:14,'面板-MA'!G14),0.5)</f>
        <v>0.97099999999999997</v>
      </c>
      <c r="J14" s="303">
        <f>IFERROR(_xlfn.PERCENTRANK.INC('面板-MA'!14:14,'面板-MA'!H14),0.5)</f>
        <v>0.86899999999999999</v>
      </c>
      <c r="K14" s="303">
        <f>IFERROR(_xlfn.PERCENTRANK.INC('面板-MA'!14:14,'面板-MA'!I14),0.5)</f>
        <v>0.71</v>
      </c>
      <c r="L14" s="303">
        <f>IFERROR(_xlfn.PERCENTRANK.INC('面板-MA'!14:14,'面板-MA'!J14),0.5)</f>
        <v>0.47799999999999998</v>
      </c>
      <c r="M14" s="303">
        <f>IFERROR(_xlfn.PERCENTRANK.INC('面板-MA'!14:14,'面板-MA'!K14),0.5)</f>
        <v>0.753</v>
      </c>
      <c r="N14" s="303">
        <f>IFERROR(_xlfn.PERCENTRANK.INC('面板-MA'!14:14,'面板-MA'!L14),0.5)</f>
        <v>0.89800000000000002</v>
      </c>
      <c r="O14" s="303">
        <f>IFERROR(_xlfn.PERCENTRANK.INC('面板-MA'!14:14,'面板-MA'!M14),0.5)</f>
        <v>0.98499999999999999</v>
      </c>
      <c r="P14" s="303">
        <f>IFERROR(_xlfn.PERCENTRANK.INC('面板-MA'!14:14,'面板-MA'!N14),0.5)</f>
        <v>0.94199999999999995</v>
      </c>
      <c r="Q14" s="303">
        <f>IFERROR(_xlfn.PERCENTRANK.INC('面板-MA'!14:14,'面板-MA'!O14),0.5)</f>
        <v>0.81100000000000005</v>
      </c>
      <c r="R14" s="303">
        <f>IFERROR(_xlfn.PERCENTRANK.INC('面板-MA'!14:14,'面板-MA'!P14),0.5)</f>
        <v>0.76800000000000002</v>
      </c>
      <c r="S14" s="303">
        <f>IFERROR(_xlfn.PERCENTRANK.INC('面板-MA'!14:14,'面板-MA'!Q14),0.5)</f>
        <v>0.63700000000000001</v>
      </c>
      <c r="T14" s="303">
        <f>IFERROR(_xlfn.PERCENTRANK.INC('面板-MA'!14:14,'面板-MA'!R14),0.5)</f>
        <v>0.40500000000000003</v>
      </c>
      <c r="U14" s="303">
        <f>IFERROR(_xlfn.PERCENTRANK.INC('面板-MA'!14:14,'面板-MA'!S14),0.5)</f>
        <v>0.34699999999999998</v>
      </c>
      <c r="V14" s="303">
        <f>IFERROR(_xlfn.PERCENTRANK.INC('面板-MA'!14:14,'面板-MA'!T14),0.5)</f>
        <v>0.36199999999999999</v>
      </c>
      <c r="W14" s="303">
        <f>IFERROR(_xlfn.PERCENTRANK.INC('面板-MA'!14:14,'面板-MA'!U14),0.5)</f>
        <v>0.46300000000000002</v>
      </c>
      <c r="X14" s="303">
        <f>IFERROR(_xlfn.PERCENTRANK.INC('面板-MA'!14:14,'面板-MA'!V14),0.5)</f>
        <v>0.623</v>
      </c>
      <c r="Y14" s="303">
        <f>IFERROR(_xlfn.PERCENTRANK.INC('面板-MA'!14:14,'面板-MA'!W14),0.5)</f>
        <v>0.57899999999999996</v>
      </c>
      <c r="Z14" s="303">
        <f>IFERROR(_xlfn.PERCENTRANK.INC('面板-MA'!14:14,'面板-MA'!X14),0.5)</f>
        <v>0.84</v>
      </c>
      <c r="AA14" s="303">
        <f>IFERROR(_xlfn.PERCENTRANK.INC('面板-MA'!14:14,'面板-MA'!Y14),0.5)</f>
        <v>0.82599999999999996</v>
      </c>
      <c r="AB14" s="303">
        <f>IFERROR(_xlfn.PERCENTRANK.INC('面板-MA'!14:14,'面板-MA'!Z14),0.5)</f>
        <v>0.69499999999999995</v>
      </c>
      <c r="AC14" s="303">
        <f>IFERROR(_xlfn.PERCENTRANK.INC('面板-MA'!14:14,'面板-MA'!AA14),0.5)</f>
        <v>0.73899999999999999</v>
      </c>
      <c r="AD14" s="303">
        <f>IFERROR(_xlfn.PERCENTRANK.INC('面板-MA'!14:14,'面板-MA'!AB14),0.5)</f>
        <v>0.49199999999999999</v>
      </c>
      <c r="AE14" s="303">
        <f>IFERROR(_xlfn.PERCENTRANK.INC('面板-MA'!14:14,'面板-MA'!AC14),0.5)</f>
        <v>0.42</v>
      </c>
      <c r="AF14" s="303">
        <f>IFERROR(_xlfn.PERCENTRANK.INC('面板-MA'!14:14,'面板-MA'!AD14),0.5)</f>
        <v>0.50700000000000001</v>
      </c>
      <c r="AG14" s="303">
        <f>IFERROR(_xlfn.PERCENTRANK.INC('面板-MA'!14:14,'面板-MA'!AE14),0.5)</f>
        <v>0.66600000000000004</v>
      </c>
      <c r="AH14" s="303">
        <f>IFERROR(_xlfn.PERCENTRANK.INC('面板-MA'!14:14,'面板-MA'!AF14),0.5)</f>
        <v>0.60799999999999998</v>
      </c>
      <c r="AI14" s="303">
        <f>IFERROR(_xlfn.PERCENTRANK.INC('面板-MA'!14:14,'面板-MA'!AG14),0.5)</f>
        <v>0.33300000000000002</v>
      </c>
      <c r="AJ14" s="303">
        <f>IFERROR(_xlfn.PERCENTRANK.INC('面板-MA'!14:14,'面板-MA'!AH14),0.5)</f>
        <v>0.17299999999999999</v>
      </c>
      <c r="AK14" s="303">
        <f>IFERROR(_xlfn.PERCENTRANK.INC('面板-MA'!14:14,'面板-MA'!AI14),0.5)</f>
        <v>0.217</v>
      </c>
      <c r="AL14" s="303">
        <f>IFERROR(_xlfn.PERCENTRANK.INC('面板-MA'!14:14,'面板-MA'!AJ14),0.5)</f>
        <v>4.2999999999999997E-2</v>
      </c>
      <c r="AM14" s="303">
        <f>IFERROR(_xlfn.PERCENTRANK.INC('面板-MA'!14:14,'面板-MA'!AK14),0.5)</f>
        <v>0</v>
      </c>
      <c r="AN14" s="303">
        <f>IFERROR(_xlfn.PERCENTRANK.INC('面板-MA'!14:14,'面板-MA'!AL14),0.5)</f>
        <v>7.1999999999999995E-2</v>
      </c>
      <c r="AO14" s="303">
        <f>IFERROR(_xlfn.PERCENTRANK.INC('面板-MA'!14:14,'面板-MA'!AM14),0.5)</f>
        <v>5.7000000000000002E-2</v>
      </c>
      <c r="AP14" s="303">
        <f>IFERROR(_xlfn.PERCENTRANK.INC('面板-MA'!14:14,'面板-MA'!AN14),0.5)</f>
        <v>0.14399999999999999</v>
      </c>
      <c r="AQ14" s="303">
        <f>IFERROR(_xlfn.PERCENTRANK.INC('面板-MA'!14:14,'面板-MA'!AO14),0.5)</f>
        <v>0.26</v>
      </c>
      <c r="AR14" s="303">
        <f>IFERROR(_xlfn.PERCENTRANK.INC('面板-MA'!14:14,'面板-MA'!AP14),0.5)</f>
        <v>0.23100000000000001</v>
      </c>
      <c r="AS14" s="303">
        <f>IFERROR(_xlfn.PERCENTRANK.INC('面板-MA'!14:14,'面板-MA'!AQ14),0.5)</f>
        <v>0.115</v>
      </c>
      <c r="AT14" s="303">
        <f>IFERROR(_xlfn.PERCENTRANK.INC('面板-MA'!14:14,'面板-MA'!AR14),0.5)</f>
        <v>8.5999999999999993E-2</v>
      </c>
      <c r="AU14" s="303">
        <f>IFERROR(_xlfn.PERCENTRANK.INC('面板-MA'!14:14,'面板-MA'!AS14),0.5)</f>
        <v>0.28899999999999998</v>
      </c>
      <c r="AV14" s="303">
        <f>IFERROR(_xlfn.PERCENTRANK.INC('面板-MA'!14:14,'面板-MA'!AT14),0.5)</f>
        <v>0.376</v>
      </c>
      <c r="AW14" s="303">
        <f>IFERROR(_xlfn.PERCENTRANK.INC('面板-MA'!14:14,'面板-MA'!AU14),0.5)</f>
        <v>0.44900000000000001</v>
      </c>
      <c r="AX14" s="303">
        <f>IFERROR(_xlfn.PERCENTRANK.INC('面板-MA'!14:14,'面板-MA'!AV14),0.5)</f>
        <v>0.91300000000000003</v>
      </c>
      <c r="AY14" s="303">
        <f>IFERROR(_xlfn.PERCENTRANK.INC('面板-MA'!14:14,'面板-MA'!AW14),0.5)</f>
        <v>1</v>
      </c>
      <c r="AZ14" s="303">
        <f>IFERROR(_xlfn.PERCENTRANK.INC('面板-MA'!14:14,'面板-MA'!AX14),0.5)</f>
        <v>0.92700000000000005</v>
      </c>
      <c r="BA14" s="303">
        <f>IFERROR(_xlfn.PERCENTRANK.INC('面板-MA'!14:14,'面板-MA'!AY14),0.5)</f>
        <v>0.88400000000000001</v>
      </c>
      <c r="BB14" s="303">
        <f>IFERROR(_xlfn.PERCENTRANK.INC('面板-MA'!14:14,'面板-MA'!AZ14),0.5)</f>
        <v>0.79700000000000004</v>
      </c>
      <c r="BC14" s="303">
        <f>IFERROR(_xlfn.PERCENTRANK.INC('面板-MA'!14:14,'面板-MA'!BA14),0.5)</f>
        <v>0.59399999999999997</v>
      </c>
      <c r="BD14" s="303">
        <f>IFERROR(_xlfn.PERCENTRANK.INC('面板-MA'!14:14,'面板-MA'!BB14),0.5)</f>
        <v>0.55000000000000004</v>
      </c>
      <c r="BE14" s="303">
        <f>IFERROR(_xlfn.PERCENTRANK.INC('面板-MA'!14:14,'面板-MA'!BC14),0.5)</f>
        <v>0.56499999999999995</v>
      </c>
      <c r="BF14" s="303">
        <f>IFERROR(_xlfn.PERCENTRANK.INC('面板-MA'!14:14,'面板-MA'!BD14),0.5)</f>
        <v>0.52100000000000002</v>
      </c>
      <c r="BG14" s="303">
        <f>IFERROR(_xlfn.PERCENTRANK.INC('面板-MA'!14:14,'面板-MA'!BE14),0.5)</f>
        <v>0.68100000000000005</v>
      </c>
      <c r="BH14" s="303">
        <f>IFERROR(_xlfn.PERCENTRANK.INC('面板-MA'!14:14,'面板-MA'!BF14),0.5)</f>
        <v>0.65200000000000002</v>
      </c>
      <c r="BI14" s="303">
        <f>IFERROR(_xlfn.PERCENTRANK.INC('面板-MA'!14:14,'面板-MA'!BG14),0.5)</f>
        <v>0.434</v>
      </c>
      <c r="BJ14" s="303">
        <f>IFERROR(_xlfn.PERCENTRANK.INC('面板-MA'!14:14,'面板-MA'!BH14),0.5)</f>
        <v>0.27500000000000002</v>
      </c>
      <c r="BK14" s="303">
        <f>IFERROR(_xlfn.PERCENTRANK.INC('面板-MA'!14:14,'面板-MA'!BI14),0.5)</f>
        <v>0.159</v>
      </c>
      <c r="BL14" s="303">
        <f>IFERROR(_xlfn.PERCENTRANK.INC('面板-MA'!14:14,'面板-MA'!BJ14),0.5)</f>
        <v>0.20200000000000001</v>
      </c>
      <c r="BM14" s="303">
        <f>IFERROR(_xlfn.PERCENTRANK.INC('面板-MA'!14:14,'面板-MA'!BK14),0.5)</f>
        <v>0.188</v>
      </c>
      <c r="BN14" s="303">
        <f>IFERROR(_xlfn.PERCENTRANK.INC('面板-MA'!14:14,'面板-MA'!BL14),0.5)</f>
        <v>0.318</v>
      </c>
      <c r="BO14" s="303">
        <f>IFERROR(_xlfn.PERCENTRANK.INC('面板-MA'!14:14,'面板-MA'!BM14),0.5)</f>
        <v>0.53600000000000003</v>
      </c>
      <c r="BP14" s="303">
        <f>IFERROR(_xlfn.PERCENTRANK.INC('面板-MA'!14:14,'面板-MA'!BN14),0.5)</f>
        <v>0.72399999999999998</v>
      </c>
      <c r="BQ14" s="303">
        <f>IFERROR(_xlfn.PERCENTRANK.INC('面板-MA'!14:14,'面板-MA'!BO14),0.5)</f>
        <v>0.78200000000000003</v>
      </c>
      <c r="BR14" s="303">
        <f>IFERROR(_xlfn.PERCENTRANK.INC('面板-MA'!14:14,'面板-MA'!BP14),0.5)</f>
        <v>0.39100000000000001</v>
      </c>
      <c r="BS14" s="303">
        <f>IFERROR(_xlfn.PERCENTRANK.INC('面板-MA'!14:14,'面板-MA'!BQ14),0.5)</f>
        <v>1.4E-2</v>
      </c>
      <c r="BT14" s="303">
        <f>IFERROR(_xlfn.PERCENTRANK.INC('面板-MA'!14:14,'面板-MA'!BR14),0.5)</f>
        <v>2.8000000000000001E-2</v>
      </c>
      <c r="BU14" s="303">
        <f>IFERROR(_xlfn.PERCENTRANK.INC('面板-MA'!14:14,'面板-MA'!BS14),0.5)</f>
        <v>0.246</v>
      </c>
      <c r="BV14" s="303">
        <f>IFERROR(_xlfn.PERCENTRANK.INC('面板-MA'!14:14,'面板-MA'!BT14),0.5)</f>
        <v>0.30399999999999999</v>
      </c>
      <c r="BW14" s="303">
        <f>IFERROR(_xlfn.PERCENTRANK.INC('面板-MA'!14:14,'面板-MA'!BU14),0.5)</f>
        <v>0.13</v>
      </c>
      <c r="BX14" s="303">
        <f>IFERROR(_xlfn.PERCENTRANK.INC('面板-MA'!14:14,'面板-MA'!BV14),0.5)</f>
        <v>0.10100000000000001</v>
      </c>
    </row>
    <row r="15" spans="1:76" x14ac:dyDescent="0.15">
      <c r="A15" s="301" t="s">
        <v>26</v>
      </c>
      <c r="B15" s="301" t="s">
        <v>73</v>
      </c>
      <c r="C15" s="295" t="s">
        <v>53</v>
      </c>
      <c r="D15" s="295" t="s">
        <v>54</v>
      </c>
      <c r="E15" s="302">
        <f t="shared" si="0"/>
        <v>2.6315789473684209E-2</v>
      </c>
      <c r="F15" s="302" t="str">
        <f t="shared" si="1"/>
        <v>锂电中游</v>
      </c>
      <c r="G15" s="303">
        <f>IFERROR(_xlfn.PERCENTRANK.INC('面板-MA'!15:15,'面板-MA'!E15),0.5)</f>
        <v>0.753</v>
      </c>
      <c r="H15" s="303">
        <f>IFERROR(_xlfn.PERCENTRANK.INC('面板-MA'!15:15,'面板-MA'!F15),0.5)</f>
        <v>0.72399999999999998</v>
      </c>
      <c r="I15" s="303">
        <f>IFERROR(_xlfn.PERCENTRANK.INC('面板-MA'!15:15,'面板-MA'!G15),0.5)</f>
        <v>0.65200000000000002</v>
      </c>
      <c r="J15" s="303">
        <f>IFERROR(_xlfn.PERCENTRANK.INC('面板-MA'!15:15,'面板-MA'!H15),0.5)</f>
        <v>0.60799999999999998</v>
      </c>
      <c r="K15" s="303">
        <f>IFERROR(_xlfn.PERCENTRANK.INC('面板-MA'!15:15,'面板-MA'!I15),0.5)</f>
        <v>0.59399999999999997</v>
      </c>
      <c r="L15" s="303">
        <f>IFERROR(_xlfn.PERCENTRANK.INC('面板-MA'!15:15,'面板-MA'!J15),0.5)</f>
        <v>0.623</v>
      </c>
      <c r="M15" s="303">
        <f>IFERROR(_xlfn.PERCENTRANK.INC('面板-MA'!15:15,'面板-MA'!K15),0.5)</f>
        <v>0.76800000000000002</v>
      </c>
      <c r="N15" s="303">
        <f>IFERROR(_xlfn.PERCENTRANK.INC('面板-MA'!15:15,'面板-MA'!L15),0.5)</f>
        <v>0.88400000000000001</v>
      </c>
      <c r="O15" s="303">
        <f>IFERROR(_xlfn.PERCENTRANK.INC('面板-MA'!15:15,'面板-MA'!M15),0.5)</f>
        <v>0.91300000000000003</v>
      </c>
      <c r="P15" s="303">
        <f>IFERROR(_xlfn.PERCENTRANK.INC('面板-MA'!15:15,'面板-MA'!N15),0.5)</f>
        <v>0.89800000000000002</v>
      </c>
      <c r="Q15" s="303">
        <f>IFERROR(_xlfn.PERCENTRANK.INC('面板-MA'!15:15,'面板-MA'!O15),0.5)</f>
        <v>0.81100000000000005</v>
      </c>
      <c r="R15" s="303">
        <f>IFERROR(_xlfn.PERCENTRANK.INC('面板-MA'!15:15,'面板-MA'!P15),0.5)</f>
        <v>0.79700000000000004</v>
      </c>
      <c r="S15" s="303">
        <f>IFERROR(_xlfn.PERCENTRANK.INC('面板-MA'!15:15,'面板-MA'!Q15),0.5)</f>
        <v>0.84</v>
      </c>
      <c r="T15" s="303">
        <f>IFERROR(_xlfn.PERCENTRANK.INC('面板-MA'!15:15,'面板-MA'!R15),0.5)</f>
        <v>0.82599999999999996</v>
      </c>
      <c r="U15" s="303">
        <f>IFERROR(_xlfn.PERCENTRANK.INC('面板-MA'!15:15,'面板-MA'!S15),0.5)</f>
        <v>0.85499999999999998</v>
      </c>
      <c r="V15" s="303">
        <f>IFERROR(_xlfn.PERCENTRANK.INC('面板-MA'!15:15,'面板-MA'!T15),0.5)</f>
        <v>0.94199999999999995</v>
      </c>
      <c r="W15" s="303">
        <f>IFERROR(_xlfn.PERCENTRANK.INC('面板-MA'!15:15,'面板-MA'!U15),0.5)</f>
        <v>0.95599999999999996</v>
      </c>
      <c r="X15" s="303">
        <f>IFERROR(_xlfn.PERCENTRANK.INC('面板-MA'!15:15,'面板-MA'!V15),0.5)</f>
        <v>0.97099999999999997</v>
      </c>
      <c r="Y15" s="303">
        <f>IFERROR(_xlfn.PERCENTRANK.INC('面板-MA'!15:15,'面板-MA'!W15),0.5)</f>
        <v>0.92700000000000005</v>
      </c>
      <c r="Z15" s="303">
        <f>IFERROR(_xlfn.PERCENTRANK.INC('面板-MA'!15:15,'面板-MA'!X15),0.5)</f>
        <v>0.98499999999999999</v>
      </c>
      <c r="AA15" s="303">
        <f>IFERROR(_xlfn.PERCENTRANK.INC('面板-MA'!15:15,'面板-MA'!Y15),0.5)</f>
        <v>1</v>
      </c>
      <c r="AB15" s="303">
        <f>IFERROR(_xlfn.PERCENTRANK.INC('面板-MA'!15:15,'面板-MA'!Z15),0.5)</f>
        <v>0.86899999999999999</v>
      </c>
      <c r="AC15" s="303">
        <f>IFERROR(_xlfn.PERCENTRANK.INC('面板-MA'!15:15,'面板-MA'!AA15),0.5)</f>
        <v>0.63700000000000001</v>
      </c>
      <c r="AD15" s="303">
        <f>IFERROR(_xlfn.PERCENTRANK.INC('面板-MA'!15:15,'面板-MA'!AB15),0.5)</f>
        <v>0.36199999999999999</v>
      </c>
      <c r="AE15" s="303">
        <f>IFERROR(_xlfn.PERCENTRANK.INC('面板-MA'!15:15,'面板-MA'!AC15),0.5)</f>
        <v>0.246</v>
      </c>
      <c r="AF15" s="303">
        <f>IFERROR(_xlfn.PERCENTRANK.INC('面板-MA'!15:15,'面板-MA'!AD15),0.5)</f>
        <v>0.23100000000000001</v>
      </c>
      <c r="AG15" s="303">
        <f>IFERROR(_xlfn.PERCENTRANK.INC('面板-MA'!15:15,'面板-MA'!AE15),0.5)</f>
        <v>0.318</v>
      </c>
      <c r="AH15" s="303">
        <f>IFERROR(_xlfn.PERCENTRANK.INC('面板-MA'!15:15,'面板-MA'!AF15),0.5)</f>
        <v>0.20200000000000001</v>
      </c>
      <c r="AI15" s="303">
        <f>IFERROR(_xlfn.PERCENTRANK.INC('面板-MA'!15:15,'面板-MA'!AG15),0.5)</f>
        <v>0.13</v>
      </c>
      <c r="AJ15" s="303">
        <f>IFERROR(_xlfn.PERCENTRANK.INC('面板-MA'!15:15,'面板-MA'!AH15),0.5)</f>
        <v>0.10100000000000001</v>
      </c>
      <c r="AK15" s="303">
        <f>IFERROR(_xlfn.PERCENTRANK.INC('面板-MA'!15:15,'面板-MA'!AI15),0.5)</f>
        <v>7.1999999999999995E-2</v>
      </c>
      <c r="AL15" s="303">
        <f>IFERROR(_xlfn.PERCENTRANK.INC('面板-MA'!15:15,'面板-MA'!AJ15),0.5)</f>
        <v>1.4E-2</v>
      </c>
      <c r="AM15" s="303">
        <f>IFERROR(_xlfn.PERCENTRANK.INC('面板-MA'!15:15,'面板-MA'!AK15),0.5)</f>
        <v>0</v>
      </c>
      <c r="AN15" s="303">
        <f>IFERROR(_xlfn.PERCENTRANK.INC('面板-MA'!15:15,'面板-MA'!AL15),0.5)</f>
        <v>5.7000000000000002E-2</v>
      </c>
      <c r="AO15" s="303">
        <f>IFERROR(_xlfn.PERCENTRANK.INC('面板-MA'!15:15,'面板-MA'!AM15),0.5)</f>
        <v>0.14399999999999999</v>
      </c>
      <c r="AP15" s="303">
        <f>IFERROR(_xlfn.PERCENTRANK.INC('面板-MA'!15:15,'面板-MA'!AN15),0.5)</f>
        <v>0.17299999999999999</v>
      </c>
      <c r="AQ15" s="303">
        <f>IFERROR(_xlfn.PERCENTRANK.INC('面板-MA'!15:15,'面板-MA'!AO15),0.5)</f>
        <v>0.217</v>
      </c>
      <c r="AR15" s="303">
        <f>IFERROR(_xlfn.PERCENTRANK.INC('面板-MA'!15:15,'面板-MA'!AP15),0.5)</f>
        <v>0.34699999999999998</v>
      </c>
      <c r="AS15" s="303">
        <f>IFERROR(_xlfn.PERCENTRANK.INC('面板-MA'!15:15,'面板-MA'!AQ15),0.5)</f>
        <v>0.30399999999999999</v>
      </c>
      <c r="AT15" s="303">
        <f>IFERROR(_xlfn.PERCENTRANK.INC('面板-MA'!15:15,'面板-MA'!AR15),0.5)</f>
        <v>0.28899999999999998</v>
      </c>
      <c r="AU15" s="303">
        <f>IFERROR(_xlfn.PERCENTRANK.INC('面板-MA'!15:15,'面板-MA'!AS15),0.5)</f>
        <v>0.44900000000000001</v>
      </c>
      <c r="AV15" s="303">
        <f>IFERROR(_xlfn.PERCENTRANK.INC('面板-MA'!15:15,'面板-MA'!AT15),0.5)</f>
        <v>0.73899999999999999</v>
      </c>
      <c r="AW15" s="303">
        <f>IFERROR(_xlfn.PERCENTRANK.INC('面板-MA'!15:15,'面板-MA'!AU15),0.5)</f>
        <v>0.78200000000000003</v>
      </c>
      <c r="AX15" s="303">
        <f>IFERROR(_xlfn.PERCENTRANK.INC('面板-MA'!15:15,'面板-MA'!AV15),0.5)</f>
        <v>0.69499999999999995</v>
      </c>
      <c r="AY15" s="303">
        <f>IFERROR(_xlfn.PERCENTRANK.INC('面板-MA'!15:15,'面板-MA'!AW15),0.5)</f>
        <v>0.71</v>
      </c>
      <c r="AZ15" s="303">
        <f>IFERROR(_xlfn.PERCENTRANK.INC('面板-MA'!15:15,'面板-MA'!AX15),0.5)</f>
        <v>0.49199999999999999</v>
      </c>
      <c r="BA15" s="303">
        <f>IFERROR(_xlfn.PERCENTRANK.INC('面板-MA'!15:15,'面板-MA'!AY15),0.5)</f>
        <v>0.39100000000000001</v>
      </c>
      <c r="BB15" s="303">
        <f>IFERROR(_xlfn.PERCENTRANK.INC('面板-MA'!15:15,'面板-MA'!AZ15),0.5)</f>
        <v>0.66600000000000004</v>
      </c>
      <c r="BC15" s="303">
        <f>IFERROR(_xlfn.PERCENTRANK.INC('面板-MA'!15:15,'面板-MA'!BA15),0.5)</f>
        <v>0.68100000000000005</v>
      </c>
      <c r="BD15" s="303">
        <f>IFERROR(_xlfn.PERCENTRANK.INC('面板-MA'!15:15,'面板-MA'!BB15),0.5)</f>
        <v>0.53600000000000003</v>
      </c>
      <c r="BE15" s="303">
        <f>IFERROR(_xlfn.PERCENTRANK.INC('面板-MA'!15:15,'面板-MA'!BC15),0.5)</f>
        <v>0.434</v>
      </c>
      <c r="BF15" s="303">
        <f>IFERROR(_xlfn.PERCENTRANK.INC('面板-MA'!15:15,'面板-MA'!BD15),0.5)</f>
        <v>0.46300000000000002</v>
      </c>
      <c r="BG15" s="303">
        <f>IFERROR(_xlfn.PERCENTRANK.INC('面板-MA'!15:15,'面板-MA'!BE15),0.5)</f>
        <v>0.40500000000000003</v>
      </c>
      <c r="BH15" s="303">
        <f>IFERROR(_xlfn.PERCENTRANK.INC('面板-MA'!15:15,'面板-MA'!BF15),0.5)</f>
        <v>0.27500000000000002</v>
      </c>
      <c r="BI15" s="303">
        <f>IFERROR(_xlfn.PERCENTRANK.INC('面板-MA'!15:15,'面板-MA'!BG15),0.5)</f>
        <v>0.33300000000000002</v>
      </c>
      <c r="BJ15" s="303">
        <f>IFERROR(_xlfn.PERCENTRANK.INC('面板-MA'!15:15,'面板-MA'!BH15),0.5)</f>
        <v>0.50700000000000001</v>
      </c>
      <c r="BK15" s="303">
        <f>IFERROR(_xlfn.PERCENTRANK.INC('面板-MA'!15:15,'面板-MA'!BI15),0.5)</f>
        <v>0.56499999999999995</v>
      </c>
      <c r="BL15" s="303">
        <f>IFERROR(_xlfn.PERCENTRANK.INC('面板-MA'!15:15,'面板-MA'!BJ15),0.5)</f>
        <v>0.57899999999999996</v>
      </c>
      <c r="BM15" s="303">
        <f>IFERROR(_xlfn.PERCENTRANK.INC('面板-MA'!15:15,'面板-MA'!BK15),0.5)</f>
        <v>0.52100000000000002</v>
      </c>
      <c r="BN15" s="303">
        <f>IFERROR(_xlfn.PERCENTRANK.INC('面板-MA'!15:15,'面板-MA'!BL15),0.5)</f>
        <v>0.376</v>
      </c>
      <c r="BO15" s="303">
        <f>IFERROR(_xlfn.PERCENTRANK.INC('面板-MA'!15:15,'面板-MA'!BM15),0.5)</f>
        <v>0.42</v>
      </c>
      <c r="BP15" s="303">
        <f>IFERROR(_xlfn.PERCENTRANK.INC('面板-MA'!15:15,'面板-MA'!BN15),0.5)</f>
        <v>0.47799999999999998</v>
      </c>
      <c r="BQ15" s="303">
        <f>IFERROR(_xlfn.PERCENTRANK.INC('面板-MA'!15:15,'面板-MA'!BO15),0.5)</f>
        <v>0.55000000000000004</v>
      </c>
      <c r="BR15" s="303">
        <f>IFERROR(_xlfn.PERCENTRANK.INC('面板-MA'!15:15,'面板-MA'!BP15),0.5)</f>
        <v>0.26</v>
      </c>
      <c r="BS15" s="303">
        <f>IFERROR(_xlfn.PERCENTRANK.INC('面板-MA'!15:15,'面板-MA'!BQ15),0.5)</f>
        <v>4.2999999999999997E-2</v>
      </c>
      <c r="BT15" s="303">
        <f>IFERROR(_xlfn.PERCENTRANK.INC('面板-MA'!15:15,'面板-MA'!BR15),0.5)</f>
        <v>8.5999999999999993E-2</v>
      </c>
      <c r="BU15" s="303">
        <f>IFERROR(_xlfn.PERCENTRANK.INC('面板-MA'!15:15,'面板-MA'!BS15),0.5)</f>
        <v>0.159</v>
      </c>
      <c r="BV15" s="303">
        <f>IFERROR(_xlfn.PERCENTRANK.INC('面板-MA'!15:15,'面板-MA'!BT15),0.5)</f>
        <v>0.188</v>
      </c>
      <c r="BW15" s="303">
        <f>IFERROR(_xlfn.PERCENTRANK.INC('面板-MA'!15:15,'面板-MA'!BU15),0.5)</f>
        <v>0.115</v>
      </c>
      <c r="BX15" s="303">
        <f>IFERROR(_xlfn.PERCENTRANK.INC('面板-MA'!15:15,'面板-MA'!BV15),0.5)</f>
        <v>2.8000000000000001E-2</v>
      </c>
    </row>
    <row r="16" spans="1:76" x14ac:dyDescent="0.15">
      <c r="A16" s="301" t="s">
        <v>26</v>
      </c>
      <c r="B16" s="301" t="s">
        <v>73</v>
      </c>
      <c r="C16" s="295" t="s">
        <v>55</v>
      </c>
      <c r="D16" s="295" t="s">
        <v>56</v>
      </c>
      <c r="E16" s="302">
        <f t="shared" si="0"/>
        <v>2.6315789473684209E-2</v>
      </c>
      <c r="F16" s="302" t="str">
        <f t="shared" si="1"/>
        <v>锂电中游</v>
      </c>
      <c r="G16" s="303">
        <f>IFERROR(_xlfn.PERCENTRANK.INC('面板-MA'!16:16,'面板-MA'!E16),0.5)</f>
        <v>0.623</v>
      </c>
      <c r="H16" s="303">
        <f>IFERROR(_xlfn.PERCENTRANK.INC('面板-MA'!16:16,'面板-MA'!F16),0.5)</f>
        <v>0.65200000000000002</v>
      </c>
      <c r="I16" s="303">
        <f>IFERROR(_xlfn.PERCENTRANK.INC('面板-MA'!16:16,'面板-MA'!G16),0.5)</f>
        <v>0.66600000000000004</v>
      </c>
      <c r="J16" s="303">
        <f>IFERROR(_xlfn.PERCENTRANK.INC('面板-MA'!16:16,'面板-MA'!H16),0.5)</f>
        <v>0.79700000000000004</v>
      </c>
      <c r="K16" s="303">
        <f>IFERROR(_xlfn.PERCENTRANK.INC('面板-MA'!16:16,'面板-MA'!I16),0.5)</f>
        <v>0.98499999999999999</v>
      </c>
      <c r="L16" s="303">
        <f>IFERROR(_xlfn.PERCENTRANK.INC('面板-MA'!16:16,'面板-MA'!J16),0.5)</f>
        <v>1</v>
      </c>
      <c r="M16" s="303">
        <f>IFERROR(_xlfn.PERCENTRANK.INC('面板-MA'!16:16,'面板-MA'!K16),0.5)</f>
        <v>0.97099999999999997</v>
      </c>
      <c r="N16" s="303">
        <f>IFERROR(_xlfn.PERCENTRANK.INC('面板-MA'!16:16,'面板-MA'!L16),0.5)</f>
        <v>0.89800000000000002</v>
      </c>
      <c r="O16" s="303">
        <f>IFERROR(_xlfn.PERCENTRANK.INC('面板-MA'!16:16,'面板-MA'!M16),0.5)</f>
        <v>0.89800000000000002</v>
      </c>
      <c r="P16" s="303">
        <f>IFERROR(_xlfn.PERCENTRANK.INC('面板-MA'!16:16,'面板-MA'!N16),0.5)</f>
        <v>0.89800000000000002</v>
      </c>
      <c r="Q16" s="303">
        <f>IFERROR(_xlfn.PERCENTRANK.INC('面板-MA'!16:16,'面板-MA'!O16),0.5)</f>
        <v>0.89800000000000002</v>
      </c>
      <c r="R16" s="303">
        <f>IFERROR(_xlfn.PERCENTRANK.INC('面板-MA'!16:16,'面板-MA'!P16),0.5)</f>
        <v>0.89800000000000002</v>
      </c>
      <c r="S16" s="303">
        <f>IFERROR(_xlfn.PERCENTRANK.INC('面板-MA'!16:16,'面板-MA'!Q16),0.5)</f>
        <v>0.88400000000000001</v>
      </c>
      <c r="T16" s="303">
        <f>IFERROR(_xlfn.PERCENTRANK.INC('面板-MA'!16:16,'面板-MA'!R16),0.5)</f>
        <v>0.86899999999999999</v>
      </c>
      <c r="U16" s="303">
        <f>IFERROR(_xlfn.PERCENTRANK.INC('面板-MA'!16:16,'面板-MA'!S16),0.5)</f>
        <v>0.85499999999999998</v>
      </c>
      <c r="V16" s="303">
        <f>IFERROR(_xlfn.PERCENTRANK.INC('面板-MA'!16:16,'面板-MA'!T16),0.5)</f>
        <v>0.84</v>
      </c>
      <c r="W16" s="303">
        <f>IFERROR(_xlfn.PERCENTRANK.INC('面板-MA'!16:16,'面板-MA'!U16),0.5)</f>
        <v>0.82599999999999996</v>
      </c>
      <c r="X16" s="303">
        <f>IFERROR(_xlfn.PERCENTRANK.INC('面板-MA'!16:16,'面板-MA'!V16),0.5)</f>
        <v>0.81100000000000005</v>
      </c>
      <c r="Y16" s="303">
        <f>IFERROR(_xlfn.PERCENTRANK.INC('面板-MA'!16:16,'面板-MA'!W16),0.5)</f>
        <v>0.78200000000000003</v>
      </c>
      <c r="Z16" s="303">
        <f>IFERROR(_xlfn.PERCENTRANK.INC('面板-MA'!16:16,'面板-MA'!X16),0.5)</f>
        <v>0.30399999999999999</v>
      </c>
      <c r="AA16" s="303">
        <f>IFERROR(_xlfn.PERCENTRANK.INC('面板-MA'!16:16,'面板-MA'!Y16),0.5)</f>
        <v>0.159</v>
      </c>
      <c r="AB16" s="303">
        <f>IFERROR(_xlfn.PERCENTRANK.INC('面板-MA'!16:16,'面板-MA'!Z16),0.5)</f>
        <v>0.14399999999999999</v>
      </c>
      <c r="AC16" s="303">
        <f>IFERROR(_xlfn.PERCENTRANK.INC('面板-MA'!16:16,'面板-MA'!AA16),0.5)</f>
        <v>0.115</v>
      </c>
      <c r="AD16" s="303">
        <f>IFERROR(_xlfn.PERCENTRANK.INC('面板-MA'!16:16,'面板-MA'!AB16),0.5)</f>
        <v>0.10100000000000001</v>
      </c>
      <c r="AE16" s="303">
        <f>IFERROR(_xlfn.PERCENTRANK.INC('面板-MA'!16:16,'面板-MA'!AC16),0.5)</f>
        <v>8.5999999999999993E-2</v>
      </c>
      <c r="AF16" s="303">
        <f>IFERROR(_xlfn.PERCENTRANK.INC('面板-MA'!16:16,'面板-MA'!AD16),0.5)</f>
        <v>7.1999999999999995E-2</v>
      </c>
      <c r="AG16" s="303">
        <f>IFERROR(_xlfn.PERCENTRANK.INC('面板-MA'!16:16,'面板-MA'!AE16),0.5)</f>
        <v>0</v>
      </c>
      <c r="AH16" s="303">
        <f>IFERROR(_xlfn.PERCENTRANK.INC('面板-MA'!16:16,'面板-MA'!AF16),0.5)</f>
        <v>0</v>
      </c>
      <c r="AI16" s="303">
        <f>IFERROR(_xlfn.PERCENTRANK.INC('面板-MA'!16:16,'面板-MA'!AG16),0.5)</f>
        <v>0</v>
      </c>
      <c r="AJ16" s="303">
        <f>IFERROR(_xlfn.PERCENTRANK.INC('面板-MA'!16:16,'面板-MA'!AH16),0.5)</f>
        <v>0</v>
      </c>
      <c r="AK16" s="303">
        <f>IFERROR(_xlfn.PERCENTRANK.INC('面板-MA'!16:16,'面板-MA'!AI16),0.5)</f>
        <v>5.7000000000000002E-2</v>
      </c>
      <c r="AL16" s="303">
        <f>IFERROR(_xlfn.PERCENTRANK.INC('面板-MA'!16:16,'面板-MA'!AJ16),0.5)</f>
        <v>0.13</v>
      </c>
      <c r="AM16" s="303">
        <f>IFERROR(_xlfn.PERCENTRANK.INC('面板-MA'!16:16,'面板-MA'!AK16),0.5)</f>
        <v>0.28899999999999998</v>
      </c>
      <c r="AN16" s="303">
        <f>IFERROR(_xlfn.PERCENTRANK.INC('面板-MA'!16:16,'面板-MA'!AL16),0.5)</f>
        <v>0.318</v>
      </c>
      <c r="AO16" s="303">
        <f>IFERROR(_xlfn.PERCENTRANK.INC('面板-MA'!16:16,'面板-MA'!AM16),0.5)</f>
        <v>0.318</v>
      </c>
      <c r="AP16" s="303">
        <f>IFERROR(_xlfn.PERCENTRANK.INC('面板-MA'!16:16,'面板-MA'!AN16),0.5)</f>
        <v>0.318</v>
      </c>
      <c r="AQ16" s="303">
        <f>IFERROR(_xlfn.PERCENTRANK.INC('面板-MA'!16:16,'面板-MA'!AO16),0.5)</f>
        <v>0.318</v>
      </c>
      <c r="AR16" s="303">
        <f>IFERROR(_xlfn.PERCENTRANK.INC('面板-MA'!16:16,'面板-MA'!AP16),0.5)</f>
        <v>0.318</v>
      </c>
      <c r="AS16" s="303">
        <f>IFERROR(_xlfn.PERCENTRANK.INC('面板-MA'!16:16,'面板-MA'!AQ16),0.5)</f>
        <v>0.318</v>
      </c>
      <c r="AT16" s="303">
        <f>IFERROR(_xlfn.PERCENTRANK.INC('面板-MA'!16:16,'面板-MA'!AR16),0.5)</f>
        <v>0.318</v>
      </c>
      <c r="AU16" s="303">
        <f>IFERROR(_xlfn.PERCENTRANK.INC('面板-MA'!16:16,'面板-MA'!AS16),0.5)</f>
        <v>0.318</v>
      </c>
      <c r="AV16" s="303">
        <f>IFERROR(_xlfn.PERCENTRANK.INC('面板-MA'!16:16,'面板-MA'!AT16),0.5)</f>
        <v>0.318</v>
      </c>
      <c r="AW16" s="303">
        <f>IFERROR(_xlfn.PERCENTRANK.INC('面板-MA'!16:16,'面板-MA'!AU16),0.5)</f>
        <v>0.318</v>
      </c>
      <c r="AX16" s="303">
        <f>IFERROR(_xlfn.PERCENTRANK.INC('面板-MA'!16:16,'面板-MA'!AV16),0.5)</f>
        <v>0.318</v>
      </c>
      <c r="AY16" s="303">
        <f>IFERROR(_xlfn.PERCENTRANK.INC('面板-MA'!16:16,'面板-MA'!AW16),0.5)</f>
        <v>0.318</v>
      </c>
      <c r="AZ16" s="303">
        <f>IFERROR(_xlfn.PERCENTRANK.INC('面板-MA'!16:16,'面板-MA'!AX16),0.5)</f>
        <v>0.318</v>
      </c>
      <c r="BA16" s="303">
        <f>IFERROR(_xlfn.PERCENTRANK.INC('面板-MA'!16:16,'面板-MA'!AY16),0.5)</f>
        <v>0.318</v>
      </c>
      <c r="BB16" s="303">
        <f>IFERROR(_xlfn.PERCENTRANK.INC('面板-MA'!16:16,'面板-MA'!AZ16),0.5)</f>
        <v>0.318</v>
      </c>
      <c r="BC16" s="303">
        <f>IFERROR(_xlfn.PERCENTRANK.INC('面板-MA'!16:16,'面板-MA'!BA16),0.5)</f>
        <v>0.53600000000000003</v>
      </c>
      <c r="BD16" s="303">
        <f>IFERROR(_xlfn.PERCENTRANK.INC('面板-MA'!16:16,'面板-MA'!BB16),0.5)</f>
        <v>0.55000000000000004</v>
      </c>
      <c r="BE16" s="303">
        <f>IFERROR(_xlfn.PERCENTRANK.INC('面板-MA'!16:16,'面板-MA'!BC16),0.5)</f>
        <v>0.56499999999999995</v>
      </c>
      <c r="BF16" s="303">
        <f>IFERROR(_xlfn.PERCENTRANK.INC('面板-MA'!16:16,'面板-MA'!BD16),0.5)</f>
        <v>0.59399999999999997</v>
      </c>
      <c r="BG16" s="303">
        <f>IFERROR(_xlfn.PERCENTRANK.INC('面板-MA'!16:16,'面板-MA'!BE16),0.5)</f>
        <v>0.59399999999999997</v>
      </c>
      <c r="BH16" s="303">
        <f>IFERROR(_xlfn.PERCENTRANK.INC('面板-MA'!16:16,'面板-MA'!BF16),0.5)</f>
        <v>0.63700000000000001</v>
      </c>
      <c r="BI16" s="303">
        <f>IFERROR(_xlfn.PERCENTRANK.INC('面板-MA'!16:16,'面板-MA'!BG16),0.5)</f>
        <v>0.68100000000000005</v>
      </c>
      <c r="BJ16" s="303">
        <f>IFERROR(_xlfn.PERCENTRANK.INC('面板-MA'!16:16,'面板-MA'!BH16),0.5)</f>
        <v>0.71</v>
      </c>
      <c r="BK16" s="303">
        <f>IFERROR(_xlfn.PERCENTRANK.INC('面板-MA'!16:16,'面板-MA'!BI16),0.5)</f>
        <v>0.71</v>
      </c>
      <c r="BL16" s="303">
        <f>IFERROR(_xlfn.PERCENTRANK.INC('面板-MA'!16:16,'面板-MA'!BJ16),0.5)</f>
        <v>0.71</v>
      </c>
      <c r="BM16" s="303">
        <f>IFERROR(_xlfn.PERCENTRANK.INC('面板-MA'!16:16,'面板-MA'!BK16),0.5)</f>
        <v>0.71</v>
      </c>
      <c r="BN16" s="303">
        <f>IFERROR(_xlfn.PERCENTRANK.INC('面板-MA'!16:16,'面板-MA'!BL16),0.5)</f>
        <v>0.71</v>
      </c>
      <c r="BO16" s="303">
        <f>IFERROR(_xlfn.PERCENTRANK.INC('面板-MA'!16:16,'面板-MA'!BM16),0.5)</f>
        <v>0.69499999999999995</v>
      </c>
      <c r="BP16" s="303">
        <f>IFERROR(_xlfn.PERCENTRANK.INC('面板-MA'!16:16,'面板-MA'!BN16),0.5)</f>
        <v>0.57899999999999996</v>
      </c>
      <c r="BQ16" s="303">
        <f>IFERROR(_xlfn.PERCENTRANK.INC('面板-MA'!16:16,'面板-MA'!BO16),0.5)</f>
        <v>0.188</v>
      </c>
      <c r="BR16" s="303">
        <f>IFERROR(_xlfn.PERCENTRANK.INC('面板-MA'!16:16,'面板-MA'!BP16),0.5)</f>
        <v>0.188</v>
      </c>
      <c r="BS16" s="303">
        <f>IFERROR(_xlfn.PERCENTRANK.INC('面板-MA'!16:16,'面板-MA'!BQ16),0.5)</f>
        <v>0.188</v>
      </c>
      <c r="BT16" s="303">
        <f>IFERROR(_xlfn.PERCENTRANK.INC('面板-MA'!16:16,'面板-MA'!BR16),0.5)</f>
        <v>0.188</v>
      </c>
      <c r="BU16" s="303">
        <f>IFERROR(_xlfn.PERCENTRANK.INC('面板-MA'!16:16,'面板-MA'!BS16),0.5)</f>
        <v>0.188</v>
      </c>
      <c r="BV16" s="303">
        <f>IFERROR(_xlfn.PERCENTRANK.INC('面板-MA'!16:16,'面板-MA'!BT16),0.5)</f>
        <v>0.188</v>
      </c>
      <c r="BW16" s="303">
        <f>IFERROR(_xlfn.PERCENTRANK.INC('面板-MA'!16:16,'面板-MA'!BU16),0.5)</f>
        <v>0.188</v>
      </c>
      <c r="BX16" s="303">
        <f>IFERROR(_xlfn.PERCENTRANK.INC('面板-MA'!16:16,'面板-MA'!BV16),0.5)</f>
        <v>0.17299999999999999</v>
      </c>
    </row>
    <row r="17" spans="1:76" x14ac:dyDescent="0.15">
      <c r="A17" s="301" t="s">
        <v>26</v>
      </c>
      <c r="B17" s="301" t="s">
        <v>73</v>
      </c>
      <c r="C17" s="295" t="s">
        <v>57</v>
      </c>
      <c r="D17" s="304" t="s">
        <v>58</v>
      </c>
      <c r="E17" s="302">
        <f t="shared" si="0"/>
        <v>2.6315789473684209E-2</v>
      </c>
      <c r="F17" s="302" t="str">
        <f t="shared" si="1"/>
        <v>锂电中游</v>
      </c>
      <c r="G17" s="303">
        <f>IFERROR(_xlfn.PERCENTRANK.INC('面板-MA'!17:17,'面板-MA'!E17),0.5)</f>
        <v>0.62</v>
      </c>
      <c r="H17" s="303">
        <f>IFERROR(_xlfn.PERCENTRANK.INC('面板-MA'!17:17,'面板-MA'!F17),0.5)</f>
        <v>0.62</v>
      </c>
      <c r="I17" s="303">
        <f>IFERROR(_xlfn.PERCENTRANK.INC('面板-MA'!17:17,'面板-MA'!G17),0.5)</f>
        <v>0.75800000000000001</v>
      </c>
      <c r="J17" s="303">
        <f>IFERROR(_xlfn.PERCENTRANK.INC('面板-MA'!17:17,'面板-MA'!H17),0.5)</f>
        <v>0.75800000000000001</v>
      </c>
      <c r="K17" s="303">
        <f>IFERROR(_xlfn.PERCENTRANK.INC('面板-MA'!17:17,'面板-MA'!I17),0.5)</f>
        <v>0.75800000000000001</v>
      </c>
      <c r="L17" s="303">
        <f>IFERROR(_xlfn.PERCENTRANK.INC('面板-MA'!17:17,'面板-MA'!J17),0.5)</f>
        <v>0.96499999999999997</v>
      </c>
      <c r="M17" s="303">
        <f>IFERROR(_xlfn.PERCENTRANK.INC('面板-MA'!17:17,'面板-MA'!K17),0.5)</f>
        <v>0.96499999999999997</v>
      </c>
      <c r="N17" s="303">
        <f>IFERROR(_xlfn.PERCENTRANK.INC('面板-MA'!17:17,'面板-MA'!L17),0.5)</f>
        <v>0.96499999999999997</v>
      </c>
      <c r="O17" s="303">
        <f>IFERROR(_xlfn.PERCENTRANK.INC('面板-MA'!17:17,'面板-MA'!M17),0.5)</f>
        <v>0.91300000000000003</v>
      </c>
      <c r="P17" s="303">
        <f>IFERROR(_xlfn.PERCENTRANK.INC('面板-MA'!17:17,'面板-MA'!N17),0.5)</f>
        <v>0.91300000000000003</v>
      </c>
      <c r="Q17" s="303">
        <f>IFERROR(_xlfn.PERCENTRANK.INC('面板-MA'!17:17,'面板-MA'!O17),0.5)</f>
        <v>0.91300000000000003</v>
      </c>
      <c r="R17" s="303">
        <f>IFERROR(_xlfn.PERCENTRANK.INC('面板-MA'!17:17,'面板-MA'!P17),0.5)</f>
        <v>0.86199999999999999</v>
      </c>
      <c r="S17" s="303">
        <f>IFERROR(_xlfn.PERCENTRANK.INC('面板-MA'!17:17,'面板-MA'!Q17),0.5)</f>
        <v>0.86199999999999999</v>
      </c>
      <c r="T17" s="303">
        <f>IFERROR(_xlfn.PERCENTRANK.INC('面板-MA'!17:17,'面板-MA'!R17),0.5)</f>
        <v>0.86199999999999999</v>
      </c>
      <c r="U17" s="303">
        <f>IFERROR(_xlfn.PERCENTRANK.INC('面板-MA'!17:17,'面板-MA'!S17),0.5)</f>
        <v>0.81</v>
      </c>
      <c r="V17" s="303">
        <f>IFERROR(_xlfn.PERCENTRANK.INC('面板-MA'!17:17,'面板-MA'!T17),0.5)</f>
        <v>0.81</v>
      </c>
      <c r="W17" s="303">
        <f>IFERROR(_xlfn.PERCENTRANK.INC('面板-MA'!17:17,'面板-MA'!U17),0.5)</f>
        <v>0.81</v>
      </c>
      <c r="X17" s="303">
        <f>IFERROR(_xlfn.PERCENTRANK.INC('面板-MA'!17:17,'面板-MA'!V17),0.5)</f>
        <v>0.70599999999999996</v>
      </c>
      <c r="Y17" s="303">
        <f>IFERROR(_xlfn.PERCENTRANK.INC('面板-MA'!17:17,'面板-MA'!W17),0.5)</f>
        <v>0.70599999999999996</v>
      </c>
      <c r="Z17" s="303">
        <f>IFERROR(_xlfn.PERCENTRANK.INC('面板-MA'!17:17,'面板-MA'!X17),0.5)</f>
        <v>0.70599999999999996</v>
      </c>
      <c r="AA17" s="303">
        <f>IFERROR(_xlfn.PERCENTRANK.INC('面板-MA'!17:17,'面板-MA'!Y17),0.5)</f>
        <v>0.36199999999999999</v>
      </c>
      <c r="AB17" s="303">
        <f>IFERROR(_xlfn.PERCENTRANK.INC('面板-MA'!17:17,'面板-MA'!Z17),0.5)</f>
        <v>0.36199999999999999</v>
      </c>
      <c r="AC17" s="303">
        <f>IFERROR(_xlfn.PERCENTRANK.INC('面板-MA'!17:17,'面板-MA'!AA17),0.5)</f>
        <v>0.36199999999999999</v>
      </c>
      <c r="AD17" s="303">
        <f>IFERROR(_xlfn.PERCENTRANK.INC('面板-MA'!17:17,'面板-MA'!AB17),0.5)</f>
        <v>0.155</v>
      </c>
      <c r="AE17" s="303">
        <f>IFERROR(_xlfn.PERCENTRANK.INC('面板-MA'!17:17,'面板-MA'!AC17),0.5)</f>
        <v>0.155</v>
      </c>
      <c r="AF17" s="303">
        <f>IFERROR(_xlfn.PERCENTRANK.INC('面板-MA'!17:17,'面板-MA'!AD17),0.5)</f>
        <v>0.155</v>
      </c>
      <c r="AG17" s="303">
        <f>IFERROR(_xlfn.PERCENTRANK.INC('面板-MA'!17:17,'面板-MA'!AE17),0.5)</f>
        <v>5.0999999999999997E-2</v>
      </c>
      <c r="AH17" s="303">
        <f>IFERROR(_xlfn.PERCENTRANK.INC('面板-MA'!17:17,'面板-MA'!AF17),0.5)</f>
        <v>5.0999999999999997E-2</v>
      </c>
      <c r="AI17" s="303">
        <f>IFERROR(_xlfn.PERCENTRANK.INC('面板-MA'!17:17,'面板-MA'!AG17),0.5)</f>
        <v>5.0999999999999997E-2</v>
      </c>
      <c r="AJ17" s="303">
        <f>IFERROR(_xlfn.PERCENTRANK.INC('面板-MA'!17:17,'面板-MA'!AH17),0.5)</f>
        <v>0</v>
      </c>
      <c r="AK17" s="303">
        <f>IFERROR(_xlfn.PERCENTRANK.INC('面板-MA'!17:17,'面板-MA'!AI17),0.5)</f>
        <v>0</v>
      </c>
      <c r="AL17" s="303">
        <f>IFERROR(_xlfn.PERCENTRANK.INC('面板-MA'!17:17,'面板-MA'!AJ17),0.5)</f>
        <v>0</v>
      </c>
      <c r="AM17" s="303">
        <f>IFERROR(_xlfn.PERCENTRANK.INC('面板-MA'!17:17,'面板-MA'!AK17),0.5)</f>
        <v>0.25800000000000001</v>
      </c>
      <c r="AN17" s="303">
        <f>IFERROR(_xlfn.PERCENTRANK.INC('面板-MA'!17:17,'面板-MA'!AL17),0.5)</f>
        <v>0.25800000000000001</v>
      </c>
      <c r="AO17" s="303">
        <f>IFERROR(_xlfn.PERCENTRANK.INC('面板-MA'!17:17,'面板-MA'!AM17),0.5)</f>
        <v>0.25800000000000001</v>
      </c>
      <c r="AP17" s="303">
        <f>IFERROR(_xlfn.PERCENTRANK.INC('面板-MA'!17:17,'面板-MA'!AN17),0.5)</f>
        <v>0.20599999999999999</v>
      </c>
      <c r="AQ17" s="303">
        <f>IFERROR(_xlfn.PERCENTRANK.INC('面板-MA'!17:17,'面板-MA'!AO17),0.5)</f>
        <v>0.20599999999999999</v>
      </c>
      <c r="AR17" s="303">
        <f>IFERROR(_xlfn.PERCENTRANK.INC('面板-MA'!17:17,'面板-MA'!AP17),0.5)</f>
        <v>0.20599999999999999</v>
      </c>
      <c r="AS17" s="303">
        <f>IFERROR(_xlfn.PERCENTRANK.INC('面板-MA'!17:17,'面板-MA'!AQ17),0.5)</f>
        <v>0.10299999999999999</v>
      </c>
      <c r="AT17" s="303">
        <f>IFERROR(_xlfn.PERCENTRANK.INC('面板-MA'!17:17,'面板-MA'!AR17),0.5)</f>
        <v>0.10299999999999999</v>
      </c>
      <c r="AU17" s="303">
        <f>IFERROR(_xlfn.PERCENTRANK.INC('面板-MA'!17:17,'面板-MA'!AS17),0.5)</f>
        <v>0.10299999999999999</v>
      </c>
      <c r="AV17" s="303">
        <f>IFERROR(_xlfn.PERCENTRANK.INC('面板-MA'!17:17,'面板-MA'!AT17),0.5)</f>
        <v>0.31</v>
      </c>
      <c r="AW17" s="303">
        <f>IFERROR(_xlfn.PERCENTRANK.INC('面板-MA'!17:17,'面板-MA'!AU17),0.5)</f>
        <v>0.31</v>
      </c>
      <c r="AX17" s="303">
        <f>IFERROR(_xlfn.PERCENTRANK.INC('面板-MA'!17:17,'面板-MA'!AV17),0.5)</f>
        <v>0.31</v>
      </c>
      <c r="AY17" s="303">
        <f>IFERROR(_xlfn.PERCENTRANK.INC('面板-MA'!17:17,'面板-MA'!AW17),0.5)</f>
        <v>0.41299999999999998</v>
      </c>
      <c r="AZ17" s="303">
        <f>IFERROR(_xlfn.PERCENTRANK.INC('面板-MA'!17:17,'面板-MA'!AX17),0.5)</f>
        <v>0.41299999999999998</v>
      </c>
      <c r="BA17" s="303">
        <f>IFERROR(_xlfn.PERCENTRANK.INC('面板-MA'!17:17,'面板-MA'!AY17),0.5)</f>
        <v>0.41299999999999998</v>
      </c>
      <c r="BB17" s="303">
        <f>IFERROR(_xlfn.PERCENTRANK.INC('面板-MA'!17:17,'面板-MA'!AZ17),0.5)</f>
        <v>0.46500000000000002</v>
      </c>
      <c r="BC17" s="303">
        <f>IFERROR(_xlfn.PERCENTRANK.INC('面板-MA'!17:17,'面板-MA'!BA17),0.5)</f>
        <v>0.46500000000000002</v>
      </c>
      <c r="BD17" s="303">
        <f>IFERROR(_xlfn.PERCENTRANK.INC('面板-MA'!17:17,'面板-MA'!BB17),0.5)</f>
        <v>0.46500000000000002</v>
      </c>
      <c r="BE17" s="303">
        <f>IFERROR(_xlfn.PERCENTRANK.INC('面板-MA'!17:17,'面板-MA'!BC17),0.5)</f>
        <v>0.51700000000000002</v>
      </c>
      <c r="BF17" s="303">
        <f>IFERROR(_xlfn.PERCENTRANK.INC('面板-MA'!17:17,'面板-MA'!BD17),0.5)</f>
        <v>0.51700000000000002</v>
      </c>
      <c r="BG17" s="303">
        <f>IFERROR(_xlfn.PERCENTRANK.INC('面板-MA'!17:17,'面板-MA'!BE17),0.5)</f>
        <v>0.51700000000000002</v>
      </c>
      <c r="BH17" s="303">
        <f>IFERROR(_xlfn.PERCENTRANK.INC('面板-MA'!17:17,'面板-MA'!BF17),0.5)</f>
        <v>0.56799999999999995</v>
      </c>
      <c r="BI17" s="303">
        <f>IFERROR(_xlfn.PERCENTRANK.INC('面板-MA'!17:17,'面板-MA'!BG17),0.5)</f>
        <v>0.56799999999999995</v>
      </c>
      <c r="BJ17" s="303">
        <f>IFERROR(_xlfn.PERCENTRANK.INC('面板-MA'!17:17,'面板-MA'!BH17),0.5)</f>
        <v>0.56799999999999995</v>
      </c>
      <c r="BK17" s="303">
        <f>IFERROR(_xlfn.PERCENTRANK.INC('面板-MA'!17:17,'面板-MA'!BI17),0.5)</f>
        <v>0.65500000000000003</v>
      </c>
      <c r="BL17" s="303">
        <f>IFERROR(_xlfn.PERCENTRANK.INC('面板-MA'!17:17,'面板-MA'!BJ17),0.5)</f>
        <v>0.65500000000000003</v>
      </c>
      <c r="BM17" s="303">
        <f>IFERROR(_xlfn.PERCENTRANK.INC('面板-MA'!17:17,'面板-MA'!BK17),0.5)</f>
        <v>0.65500000000000003</v>
      </c>
      <c r="BN17" s="303">
        <f>IFERROR(_xlfn.PERCENTRANK.INC('面板-MA'!17:17,'面板-MA'!BL17),0.5)</f>
        <v>0.5</v>
      </c>
      <c r="BO17" s="303">
        <f>IFERROR(_xlfn.PERCENTRANK.INC('面板-MA'!17:17,'面板-MA'!BM17),0.5)</f>
        <v>0.5</v>
      </c>
      <c r="BP17" s="303">
        <f>IFERROR(_xlfn.PERCENTRANK.INC('面板-MA'!17:17,'面板-MA'!BN17),0.5)</f>
        <v>0.5</v>
      </c>
      <c r="BQ17" s="303">
        <f>IFERROR(_xlfn.PERCENTRANK.INC('面板-MA'!17:17,'面板-MA'!BO17),0.5)</f>
        <v>0.5</v>
      </c>
      <c r="BR17" s="303">
        <f>IFERROR(_xlfn.PERCENTRANK.INC('面板-MA'!17:17,'面板-MA'!BP17),0.5)</f>
        <v>0.5</v>
      </c>
      <c r="BS17" s="303">
        <f>IFERROR(_xlfn.PERCENTRANK.INC('面板-MA'!17:17,'面板-MA'!BQ17),0.5)</f>
        <v>0.5</v>
      </c>
      <c r="BT17" s="303">
        <f>IFERROR(_xlfn.PERCENTRANK.INC('面板-MA'!17:17,'面板-MA'!BR17),0.5)</f>
        <v>0.5</v>
      </c>
      <c r="BU17" s="303">
        <f>IFERROR(_xlfn.PERCENTRANK.INC('面板-MA'!17:17,'面板-MA'!BS17),0.5)</f>
        <v>0.5</v>
      </c>
      <c r="BV17" s="303">
        <f>IFERROR(_xlfn.PERCENTRANK.INC('面板-MA'!17:17,'面板-MA'!BT17),0.5)</f>
        <v>0.5</v>
      </c>
      <c r="BW17" s="303">
        <f>IFERROR(_xlfn.PERCENTRANK.INC('面板-MA'!17:17,'面板-MA'!BU17),0.5)</f>
        <v>0.5</v>
      </c>
      <c r="BX17" s="303">
        <f>IFERROR(_xlfn.PERCENTRANK.INC('面板-MA'!17:17,'面板-MA'!BV17),0.5)</f>
        <v>0.5</v>
      </c>
    </row>
    <row r="18" spans="1:76" x14ac:dyDescent="0.15">
      <c r="A18" s="301" t="s">
        <v>26</v>
      </c>
      <c r="B18" s="301" t="s">
        <v>73</v>
      </c>
      <c r="C18" s="295" t="s">
        <v>59</v>
      </c>
      <c r="D18" s="304" t="s">
        <v>60</v>
      </c>
      <c r="E18" s="302">
        <f t="shared" si="0"/>
        <v>2.6315789473684209E-2</v>
      </c>
      <c r="F18" s="302" t="str">
        <f t="shared" si="1"/>
        <v>锂电中游</v>
      </c>
      <c r="G18" s="303">
        <f>IFERROR(_xlfn.PERCENTRANK.INC('面板-MA'!18:18,'面板-MA'!E18),0.5)</f>
        <v>0.56799999999999995</v>
      </c>
      <c r="H18" s="303">
        <f>IFERROR(_xlfn.PERCENTRANK.INC('面板-MA'!18:18,'面板-MA'!F18),0.5)</f>
        <v>0.56799999999999995</v>
      </c>
      <c r="I18" s="303">
        <f>IFERROR(_xlfn.PERCENTRANK.INC('面板-MA'!18:18,'面板-MA'!G18),0.5)</f>
        <v>0.60299999999999998</v>
      </c>
      <c r="J18" s="303">
        <f>IFERROR(_xlfn.PERCENTRANK.INC('面板-MA'!18:18,'面板-MA'!H18),0.5)</f>
        <v>0.60299999999999998</v>
      </c>
      <c r="K18" s="303">
        <f>IFERROR(_xlfn.PERCENTRANK.INC('面板-MA'!18:18,'面板-MA'!I18),0.5)</f>
        <v>0.60299999999999998</v>
      </c>
      <c r="L18" s="303">
        <f>IFERROR(_xlfn.PERCENTRANK.INC('面板-MA'!18:18,'面板-MA'!J18),0.5)</f>
        <v>0.65500000000000003</v>
      </c>
      <c r="M18" s="303">
        <f>IFERROR(_xlfn.PERCENTRANK.INC('面板-MA'!18:18,'面板-MA'!K18),0.5)</f>
        <v>0.65500000000000003</v>
      </c>
      <c r="N18" s="303">
        <f>IFERROR(_xlfn.PERCENTRANK.INC('面板-MA'!18:18,'面板-MA'!L18),0.5)</f>
        <v>0.65500000000000003</v>
      </c>
      <c r="O18" s="303">
        <f>IFERROR(_xlfn.PERCENTRANK.INC('面板-MA'!18:18,'面板-MA'!M18),0.5)</f>
        <v>0.81</v>
      </c>
      <c r="P18" s="303">
        <f>IFERROR(_xlfn.PERCENTRANK.INC('面板-MA'!18:18,'面板-MA'!N18),0.5)</f>
        <v>0.81</v>
      </c>
      <c r="Q18" s="303">
        <f>IFERROR(_xlfn.PERCENTRANK.INC('面板-MA'!18:18,'面板-MA'!O18),0.5)</f>
        <v>0.81</v>
      </c>
      <c r="R18" s="303">
        <f>IFERROR(_xlfn.PERCENTRANK.INC('面板-MA'!18:18,'面板-MA'!P18),0.5)</f>
        <v>0.86199999999999999</v>
      </c>
      <c r="S18" s="303">
        <f>IFERROR(_xlfn.PERCENTRANK.INC('面板-MA'!18:18,'面板-MA'!Q18),0.5)</f>
        <v>0.86199999999999999</v>
      </c>
      <c r="T18" s="303">
        <f>IFERROR(_xlfn.PERCENTRANK.INC('面板-MA'!18:18,'面板-MA'!R18),0.5)</f>
        <v>0.86199999999999999</v>
      </c>
      <c r="U18" s="303">
        <f>IFERROR(_xlfn.PERCENTRANK.INC('面板-MA'!18:18,'面板-MA'!S18),0.5)</f>
        <v>0.91300000000000003</v>
      </c>
      <c r="V18" s="303">
        <f>IFERROR(_xlfn.PERCENTRANK.INC('面板-MA'!18:18,'面板-MA'!T18),0.5)</f>
        <v>0.91300000000000003</v>
      </c>
      <c r="W18" s="303">
        <f>IFERROR(_xlfn.PERCENTRANK.INC('面板-MA'!18:18,'面板-MA'!U18),0.5)</f>
        <v>0.91300000000000003</v>
      </c>
      <c r="X18" s="303">
        <f>IFERROR(_xlfn.PERCENTRANK.INC('面板-MA'!18:18,'面板-MA'!V18),0.5)</f>
        <v>0.96499999999999997</v>
      </c>
      <c r="Y18" s="303">
        <f>IFERROR(_xlfn.PERCENTRANK.INC('面板-MA'!18:18,'面板-MA'!W18),0.5)</f>
        <v>0.96499999999999997</v>
      </c>
      <c r="Z18" s="303">
        <f>IFERROR(_xlfn.PERCENTRANK.INC('面板-MA'!18:18,'面板-MA'!X18),0.5)</f>
        <v>0.96499999999999997</v>
      </c>
      <c r="AA18" s="303">
        <f>IFERROR(_xlfn.PERCENTRANK.INC('面板-MA'!18:18,'面板-MA'!Y18),0.5)</f>
        <v>0.46500000000000002</v>
      </c>
      <c r="AB18" s="303">
        <f>IFERROR(_xlfn.PERCENTRANK.INC('面板-MA'!18:18,'面板-MA'!Z18),0.5)</f>
        <v>0.46500000000000002</v>
      </c>
      <c r="AC18" s="303">
        <f>IFERROR(_xlfn.PERCENTRANK.INC('面板-MA'!18:18,'面板-MA'!AA18),0.5)</f>
        <v>0.46500000000000002</v>
      </c>
      <c r="AD18" s="303">
        <f>IFERROR(_xlfn.PERCENTRANK.INC('面板-MA'!18:18,'面板-MA'!AB18),0.5)</f>
        <v>0.20599999999999999</v>
      </c>
      <c r="AE18" s="303">
        <f>IFERROR(_xlfn.PERCENTRANK.INC('面板-MA'!18:18,'面板-MA'!AC18),0.5)</f>
        <v>0.20599999999999999</v>
      </c>
      <c r="AF18" s="303">
        <f>IFERROR(_xlfn.PERCENTRANK.INC('面板-MA'!18:18,'面板-MA'!AD18),0.5)</f>
        <v>0.20599999999999999</v>
      </c>
      <c r="AG18" s="303">
        <f>IFERROR(_xlfn.PERCENTRANK.INC('面板-MA'!18:18,'面板-MA'!AE18),0.5)</f>
        <v>0.155</v>
      </c>
      <c r="AH18" s="303">
        <f>IFERROR(_xlfn.PERCENTRANK.INC('面板-MA'!18:18,'面板-MA'!AF18),0.5)</f>
        <v>0.155</v>
      </c>
      <c r="AI18" s="303">
        <f>IFERROR(_xlfn.PERCENTRANK.INC('面板-MA'!18:18,'面板-MA'!AG18),0.5)</f>
        <v>0.155</v>
      </c>
      <c r="AJ18" s="303">
        <f>IFERROR(_xlfn.PERCENTRANK.INC('面板-MA'!18:18,'面板-MA'!AH18),0.5)</f>
        <v>0.10299999999999999</v>
      </c>
      <c r="AK18" s="303">
        <f>IFERROR(_xlfn.PERCENTRANK.INC('面板-MA'!18:18,'面板-MA'!AI18),0.5)</f>
        <v>0.10299999999999999</v>
      </c>
      <c r="AL18" s="303">
        <f>IFERROR(_xlfn.PERCENTRANK.INC('面板-MA'!18:18,'面板-MA'!AJ18),0.5)</f>
        <v>0.10299999999999999</v>
      </c>
      <c r="AM18" s="303">
        <f>IFERROR(_xlfn.PERCENTRANK.INC('面板-MA'!18:18,'面板-MA'!AK18),0.5)</f>
        <v>0.41299999999999998</v>
      </c>
      <c r="AN18" s="303">
        <f>IFERROR(_xlfn.PERCENTRANK.INC('面板-MA'!18:18,'面板-MA'!AL18),0.5)</f>
        <v>0.41299999999999998</v>
      </c>
      <c r="AO18" s="303">
        <f>IFERROR(_xlfn.PERCENTRANK.INC('面板-MA'!18:18,'面板-MA'!AM18),0.5)</f>
        <v>0.41299999999999998</v>
      </c>
      <c r="AP18" s="303">
        <f>IFERROR(_xlfn.PERCENTRANK.INC('面板-MA'!18:18,'面板-MA'!AN18),0.5)</f>
        <v>0.51700000000000002</v>
      </c>
      <c r="AQ18" s="303">
        <f>IFERROR(_xlfn.PERCENTRANK.INC('面板-MA'!18:18,'面板-MA'!AO18),0.5)</f>
        <v>0.51700000000000002</v>
      </c>
      <c r="AR18" s="303">
        <f>IFERROR(_xlfn.PERCENTRANK.INC('面板-MA'!18:18,'面板-MA'!AP18),0.5)</f>
        <v>0.51700000000000002</v>
      </c>
      <c r="AS18" s="303">
        <f>IFERROR(_xlfn.PERCENTRANK.INC('面板-MA'!18:18,'面板-MA'!AQ18),0.5)</f>
        <v>0.25800000000000001</v>
      </c>
      <c r="AT18" s="303">
        <f>IFERROR(_xlfn.PERCENTRANK.INC('面板-MA'!18:18,'面板-MA'!AR18),0.5)</f>
        <v>0.25800000000000001</v>
      </c>
      <c r="AU18" s="303">
        <f>IFERROR(_xlfn.PERCENTRANK.INC('面板-MA'!18:18,'面板-MA'!AS18),0.5)</f>
        <v>0.25800000000000001</v>
      </c>
      <c r="AV18" s="303">
        <f>IFERROR(_xlfn.PERCENTRANK.INC('面板-MA'!18:18,'面板-MA'!AT18),0.5)</f>
        <v>0.25800000000000001</v>
      </c>
      <c r="AW18" s="303">
        <f>IFERROR(_xlfn.PERCENTRANK.INC('面板-MA'!18:18,'面板-MA'!AU18),0.5)</f>
        <v>0.25800000000000001</v>
      </c>
      <c r="AX18" s="303">
        <f>IFERROR(_xlfn.PERCENTRANK.INC('面板-MA'!18:18,'面板-MA'!AV18),0.5)</f>
        <v>0.25800000000000001</v>
      </c>
      <c r="AY18" s="303">
        <f>IFERROR(_xlfn.PERCENTRANK.INC('面板-MA'!18:18,'面板-MA'!AW18),0.5)</f>
        <v>0.25800000000000001</v>
      </c>
      <c r="AZ18" s="303">
        <f>IFERROR(_xlfn.PERCENTRANK.INC('面板-MA'!18:18,'面板-MA'!AX18),0.5)</f>
        <v>0.25800000000000001</v>
      </c>
      <c r="BA18" s="303">
        <f>IFERROR(_xlfn.PERCENTRANK.INC('面板-MA'!18:18,'面板-MA'!AY18),0.5)</f>
        <v>0.25800000000000001</v>
      </c>
      <c r="BB18" s="303">
        <f>IFERROR(_xlfn.PERCENTRANK.INC('面板-MA'!18:18,'面板-MA'!AZ18),0.5)</f>
        <v>0</v>
      </c>
      <c r="BC18" s="303">
        <f>IFERROR(_xlfn.PERCENTRANK.INC('面板-MA'!18:18,'面板-MA'!BA18),0.5)</f>
        <v>0</v>
      </c>
      <c r="BD18" s="303">
        <f>IFERROR(_xlfn.PERCENTRANK.INC('面板-MA'!18:18,'面板-MA'!BB18),0.5)</f>
        <v>0</v>
      </c>
      <c r="BE18" s="303">
        <f>IFERROR(_xlfn.PERCENTRANK.INC('面板-MA'!18:18,'面板-MA'!BC18),0.5)</f>
        <v>0</v>
      </c>
      <c r="BF18" s="303">
        <f>IFERROR(_xlfn.PERCENTRANK.INC('面板-MA'!18:18,'面板-MA'!BD18),0.5)</f>
        <v>0</v>
      </c>
      <c r="BG18" s="303">
        <f>IFERROR(_xlfn.PERCENTRANK.INC('面板-MA'!18:18,'面板-MA'!BE18),0.5)</f>
        <v>0</v>
      </c>
      <c r="BH18" s="303">
        <f>IFERROR(_xlfn.PERCENTRANK.INC('面板-MA'!18:18,'面板-MA'!BF18),0.5)</f>
        <v>0.70599999999999996</v>
      </c>
      <c r="BI18" s="303">
        <f>IFERROR(_xlfn.PERCENTRANK.INC('面板-MA'!18:18,'面板-MA'!BG18),0.5)</f>
        <v>0.70599999999999996</v>
      </c>
      <c r="BJ18" s="303">
        <f>IFERROR(_xlfn.PERCENTRANK.INC('面板-MA'!18:18,'面板-MA'!BH18),0.5)</f>
        <v>0.70599999999999996</v>
      </c>
      <c r="BK18" s="303">
        <f>IFERROR(_xlfn.PERCENTRANK.INC('面板-MA'!18:18,'面板-MA'!BI18),0.5)</f>
        <v>0.70599999999999996</v>
      </c>
      <c r="BL18" s="303">
        <f>IFERROR(_xlfn.PERCENTRANK.INC('面板-MA'!18:18,'面板-MA'!BJ18),0.5)</f>
        <v>0.70599999999999996</v>
      </c>
      <c r="BM18" s="303">
        <f>IFERROR(_xlfn.PERCENTRANK.INC('面板-MA'!18:18,'面板-MA'!BK18),0.5)</f>
        <v>0.70599999999999996</v>
      </c>
      <c r="BN18" s="303">
        <f>IFERROR(_xlfn.PERCENTRANK.INC('面板-MA'!18:18,'面板-MA'!BL18),0.5)</f>
        <v>0.5</v>
      </c>
      <c r="BO18" s="303">
        <f>IFERROR(_xlfn.PERCENTRANK.INC('面板-MA'!18:18,'面板-MA'!BM18),0.5)</f>
        <v>0.5</v>
      </c>
      <c r="BP18" s="303">
        <f>IFERROR(_xlfn.PERCENTRANK.INC('面板-MA'!18:18,'面板-MA'!BN18),0.5)</f>
        <v>0.5</v>
      </c>
      <c r="BQ18" s="303">
        <f>IFERROR(_xlfn.PERCENTRANK.INC('面板-MA'!18:18,'面板-MA'!BO18),0.5)</f>
        <v>0.5</v>
      </c>
      <c r="BR18" s="303">
        <f>IFERROR(_xlfn.PERCENTRANK.INC('面板-MA'!18:18,'面板-MA'!BP18),0.5)</f>
        <v>0.5</v>
      </c>
      <c r="BS18" s="303">
        <f>IFERROR(_xlfn.PERCENTRANK.INC('面板-MA'!18:18,'面板-MA'!BQ18),0.5)</f>
        <v>0.5</v>
      </c>
      <c r="BT18" s="303">
        <f>IFERROR(_xlfn.PERCENTRANK.INC('面板-MA'!18:18,'面板-MA'!BR18),0.5)</f>
        <v>0.5</v>
      </c>
      <c r="BU18" s="303">
        <f>IFERROR(_xlfn.PERCENTRANK.INC('面板-MA'!18:18,'面板-MA'!BS18),0.5)</f>
        <v>0.5</v>
      </c>
      <c r="BV18" s="303">
        <f>IFERROR(_xlfn.PERCENTRANK.INC('面板-MA'!18:18,'面板-MA'!BT18),0.5)</f>
        <v>0.5</v>
      </c>
      <c r="BW18" s="303">
        <f>IFERROR(_xlfn.PERCENTRANK.INC('面板-MA'!18:18,'面板-MA'!BU18),0.5)</f>
        <v>0.5</v>
      </c>
      <c r="BX18" s="303">
        <f>IFERROR(_xlfn.PERCENTRANK.INC('面板-MA'!18:18,'面板-MA'!BV18),0.5)</f>
        <v>0.5</v>
      </c>
    </row>
    <row r="19" spans="1:76" x14ac:dyDescent="0.15">
      <c r="A19" s="301" t="s">
        <v>26</v>
      </c>
      <c r="B19" s="301" t="s">
        <v>73</v>
      </c>
      <c r="C19" s="295" t="s">
        <v>829</v>
      </c>
      <c r="D19" s="295" t="s">
        <v>62</v>
      </c>
      <c r="E19" s="302">
        <f t="shared" si="0"/>
        <v>2.6315789473684209E-2</v>
      </c>
      <c r="F19" s="302" t="str">
        <f t="shared" si="1"/>
        <v>锂电中游</v>
      </c>
      <c r="G19" s="303">
        <f>IFERROR(_xlfn.PERCENTRANK.INC('面板-MA'!19:19,'面板-MA'!E19),0.5)</f>
        <v>0.86899999999999999</v>
      </c>
      <c r="H19" s="303">
        <f>IFERROR(_xlfn.PERCENTRANK.INC('面板-MA'!19:19,'面板-MA'!F19),0.5)</f>
        <v>0.88400000000000001</v>
      </c>
      <c r="I19" s="303">
        <f>IFERROR(_xlfn.PERCENTRANK.INC('面板-MA'!19:19,'面板-MA'!G19),0.5)</f>
        <v>0.89800000000000002</v>
      </c>
      <c r="J19" s="303">
        <f>IFERROR(_xlfn.PERCENTRANK.INC('面板-MA'!19:19,'面板-MA'!H19),0.5)</f>
        <v>0.92700000000000005</v>
      </c>
      <c r="K19" s="303">
        <f>IFERROR(_xlfn.PERCENTRANK.INC('面板-MA'!19:19,'面板-MA'!I19),0.5)</f>
        <v>0.95599999999999996</v>
      </c>
      <c r="L19" s="303">
        <f>IFERROR(_xlfn.PERCENTRANK.INC('面板-MA'!19:19,'面板-MA'!J19),0.5)</f>
        <v>1</v>
      </c>
      <c r="M19" s="303">
        <f>IFERROR(_xlfn.PERCENTRANK.INC('面板-MA'!19:19,'面板-MA'!K19),0.5)</f>
        <v>0.98499999999999999</v>
      </c>
      <c r="N19" s="303">
        <f>IFERROR(_xlfn.PERCENTRANK.INC('面板-MA'!19:19,'面板-MA'!L19),0.5)</f>
        <v>0.97099999999999997</v>
      </c>
      <c r="O19" s="303">
        <f>IFERROR(_xlfn.PERCENTRANK.INC('面板-MA'!19:19,'面板-MA'!M19),0.5)</f>
        <v>0.94199999999999995</v>
      </c>
      <c r="P19" s="303">
        <f>IFERROR(_xlfn.PERCENTRANK.INC('面板-MA'!19:19,'面板-MA'!N19),0.5)</f>
        <v>0.91300000000000003</v>
      </c>
      <c r="Q19" s="303">
        <f>IFERROR(_xlfn.PERCENTRANK.INC('面板-MA'!19:19,'面板-MA'!O19),0.5)</f>
        <v>0.85499999999999998</v>
      </c>
      <c r="R19" s="303">
        <f>IFERROR(_xlfn.PERCENTRANK.INC('面板-MA'!19:19,'面板-MA'!P19),0.5)</f>
        <v>0.84</v>
      </c>
      <c r="S19" s="303">
        <f>IFERROR(_xlfn.PERCENTRANK.INC('面板-MA'!19:19,'面板-MA'!Q19),0.5)</f>
        <v>0.82599999999999996</v>
      </c>
      <c r="T19" s="303">
        <f>IFERROR(_xlfn.PERCENTRANK.INC('面板-MA'!19:19,'面板-MA'!R19),0.5)</f>
        <v>0.81100000000000005</v>
      </c>
      <c r="U19" s="303">
        <f>IFERROR(_xlfn.PERCENTRANK.INC('面板-MA'!19:19,'面板-MA'!S19),0.5)</f>
        <v>0.79700000000000004</v>
      </c>
      <c r="V19" s="303">
        <f>IFERROR(_xlfn.PERCENTRANK.INC('面板-MA'!19:19,'面板-MA'!T19),0.5)</f>
        <v>0.78200000000000003</v>
      </c>
      <c r="W19" s="303">
        <f>IFERROR(_xlfn.PERCENTRANK.INC('面板-MA'!19:19,'面板-MA'!U19),0.5)</f>
        <v>0.30399999999999999</v>
      </c>
      <c r="X19" s="303">
        <f>IFERROR(_xlfn.PERCENTRANK.INC('面板-MA'!19:19,'面板-MA'!V19),0.5)</f>
        <v>0.28899999999999998</v>
      </c>
      <c r="Y19" s="303">
        <f>IFERROR(_xlfn.PERCENTRANK.INC('面板-MA'!19:19,'面板-MA'!W19),0.5)</f>
        <v>7.1999999999999995E-2</v>
      </c>
      <c r="Z19" s="303">
        <f>IFERROR(_xlfn.PERCENTRANK.INC('面板-MA'!19:19,'面板-MA'!X19),0.5)</f>
        <v>7.1999999999999995E-2</v>
      </c>
      <c r="AA19" s="303">
        <f>IFERROR(_xlfn.PERCENTRANK.INC('面板-MA'!19:19,'面板-MA'!Y19),0.5)</f>
        <v>7.1999999999999995E-2</v>
      </c>
      <c r="AB19" s="303">
        <f>IFERROR(_xlfn.PERCENTRANK.INC('面板-MA'!19:19,'面板-MA'!Z19),0.5)</f>
        <v>7.1999999999999995E-2</v>
      </c>
      <c r="AC19" s="303">
        <f>IFERROR(_xlfn.PERCENTRANK.INC('面板-MA'!19:19,'面板-MA'!AA19),0.5)</f>
        <v>7.1999999999999995E-2</v>
      </c>
      <c r="AD19" s="303">
        <f>IFERROR(_xlfn.PERCENTRANK.INC('面板-MA'!19:19,'面板-MA'!AB19),0.5)</f>
        <v>7.1999999999999995E-2</v>
      </c>
      <c r="AE19" s="303">
        <f>IFERROR(_xlfn.PERCENTRANK.INC('面板-MA'!19:19,'面板-MA'!AC19),0.5)</f>
        <v>7.1999999999999995E-2</v>
      </c>
      <c r="AF19" s="303">
        <f>IFERROR(_xlfn.PERCENTRANK.INC('面板-MA'!19:19,'面板-MA'!AD19),0.5)</f>
        <v>0.33300000000000002</v>
      </c>
      <c r="AG19" s="303">
        <f>IFERROR(_xlfn.PERCENTRANK.INC('面板-MA'!19:19,'面板-MA'!AE19),0.5)</f>
        <v>0.376</v>
      </c>
      <c r="AH19" s="303">
        <f>IFERROR(_xlfn.PERCENTRANK.INC('面板-MA'!19:19,'面板-MA'!AF19),0.5)</f>
        <v>0.40500000000000003</v>
      </c>
      <c r="AI19" s="303">
        <f>IFERROR(_xlfn.PERCENTRANK.INC('面板-MA'!19:19,'面板-MA'!AG19),0.5)</f>
        <v>0.40500000000000003</v>
      </c>
      <c r="AJ19" s="303">
        <f>IFERROR(_xlfn.PERCENTRANK.INC('面板-MA'!19:19,'面板-MA'!AH19),0.5)</f>
        <v>0.40500000000000003</v>
      </c>
      <c r="AK19" s="303">
        <f>IFERROR(_xlfn.PERCENTRANK.INC('面板-MA'!19:19,'面板-MA'!AI19),0.5)</f>
        <v>0.40500000000000003</v>
      </c>
      <c r="AL19" s="303">
        <f>IFERROR(_xlfn.PERCENTRANK.INC('面板-MA'!19:19,'面板-MA'!AJ19),0.5)</f>
        <v>0.40500000000000003</v>
      </c>
      <c r="AM19" s="303">
        <f>IFERROR(_xlfn.PERCENTRANK.INC('面板-MA'!19:19,'面板-MA'!AK19),0.5)</f>
        <v>0.40500000000000003</v>
      </c>
      <c r="AN19" s="303">
        <f>IFERROR(_xlfn.PERCENTRANK.INC('面板-MA'!19:19,'面板-MA'!AL19),0.5)</f>
        <v>0.39100000000000001</v>
      </c>
      <c r="AO19" s="303">
        <f>IFERROR(_xlfn.PERCENTRANK.INC('面板-MA'!19:19,'面板-MA'!AM19),0.5)</f>
        <v>0.36199999999999999</v>
      </c>
      <c r="AP19" s="303">
        <f>IFERROR(_xlfn.PERCENTRANK.INC('面板-MA'!19:19,'面板-MA'!AN19),0.5)</f>
        <v>0.318</v>
      </c>
      <c r="AQ19" s="303">
        <f>IFERROR(_xlfn.PERCENTRANK.INC('面板-MA'!19:19,'面板-MA'!AO19),0.5)</f>
        <v>7.1999999999999995E-2</v>
      </c>
      <c r="AR19" s="303">
        <f>IFERROR(_xlfn.PERCENTRANK.INC('面板-MA'!19:19,'面板-MA'!AP19),0.5)</f>
        <v>7.1999999999999995E-2</v>
      </c>
      <c r="AS19" s="303">
        <f>IFERROR(_xlfn.PERCENTRANK.INC('面板-MA'!19:19,'面板-MA'!AQ19),0.5)</f>
        <v>7.1999999999999995E-2</v>
      </c>
      <c r="AT19" s="303">
        <f>IFERROR(_xlfn.PERCENTRANK.INC('面板-MA'!19:19,'面板-MA'!AR19),0.5)</f>
        <v>7.1999999999999995E-2</v>
      </c>
      <c r="AU19" s="303">
        <f>IFERROR(_xlfn.PERCENTRANK.INC('面板-MA'!19:19,'面板-MA'!AS19),0.5)</f>
        <v>7.1999999999999995E-2</v>
      </c>
      <c r="AV19" s="303">
        <f>IFERROR(_xlfn.PERCENTRANK.INC('面板-MA'!19:19,'面板-MA'!AT19),0.5)</f>
        <v>7.1999999999999995E-2</v>
      </c>
      <c r="AW19" s="303">
        <f>IFERROR(_xlfn.PERCENTRANK.INC('面板-MA'!19:19,'面板-MA'!AU19),0.5)</f>
        <v>7.1999999999999995E-2</v>
      </c>
      <c r="AX19" s="303">
        <f>IFERROR(_xlfn.PERCENTRANK.INC('面板-MA'!19:19,'面板-MA'!AV19),0.5)</f>
        <v>7.1999999999999995E-2</v>
      </c>
      <c r="AY19" s="303">
        <f>IFERROR(_xlfn.PERCENTRANK.INC('面板-MA'!19:19,'面板-MA'!AW19),0.5)</f>
        <v>5.7000000000000002E-2</v>
      </c>
      <c r="AZ19" s="303">
        <f>IFERROR(_xlfn.PERCENTRANK.INC('面板-MA'!19:19,'面板-MA'!AX19),0.5)</f>
        <v>4.2999999999999997E-2</v>
      </c>
      <c r="BA19" s="303">
        <f>IFERROR(_xlfn.PERCENTRANK.INC('面板-MA'!19:19,'面板-MA'!AY19),0.5)</f>
        <v>0</v>
      </c>
      <c r="BB19" s="303">
        <f>IFERROR(_xlfn.PERCENTRANK.INC('面板-MA'!19:19,'面板-MA'!AZ19),0.5)</f>
        <v>0</v>
      </c>
      <c r="BC19" s="303">
        <f>IFERROR(_xlfn.PERCENTRANK.INC('面板-MA'!19:19,'面板-MA'!BA19),0.5)</f>
        <v>2.8000000000000001E-2</v>
      </c>
      <c r="BD19" s="303">
        <f>IFERROR(_xlfn.PERCENTRANK.INC('面板-MA'!19:19,'面板-MA'!BB19),0.5)</f>
        <v>0.34699999999999998</v>
      </c>
      <c r="BE19" s="303">
        <f>IFERROR(_xlfn.PERCENTRANK.INC('面板-MA'!19:19,'面板-MA'!BC19),0.5)</f>
        <v>0.40500000000000003</v>
      </c>
      <c r="BF19" s="303">
        <f>IFERROR(_xlfn.PERCENTRANK.INC('面板-MA'!19:19,'面板-MA'!BD19),0.5)</f>
        <v>0.40500000000000003</v>
      </c>
      <c r="BG19" s="303">
        <f>IFERROR(_xlfn.PERCENTRANK.INC('面板-MA'!19:19,'面板-MA'!BE19),0.5)</f>
        <v>0.40500000000000003</v>
      </c>
      <c r="BH19" s="303">
        <f>IFERROR(_xlfn.PERCENTRANK.INC('面板-MA'!19:19,'面板-MA'!BF19),0.5)</f>
        <v>0.40500000000000003</v>
      </c>
      <c r="BI19" s="303">
        <f>IFERROR(_xlfn.PERCENTRANK.INC('面板-MA'!19:19,'面板-MA'!BG19),0.5)</f>
        <v>0.40500000000000003</v>
      </c>
      <c r="BJ19" s="303">
        <f>IFERROR(_xlfn.PERCENTRANK.INC('面板-MA'!19:19,'面板-MA'!BH19),0.5)</f>
        <v>0.40500000000000003</v>
      </c>
      <c r="BK19" s="303">
        <f>IFERROR(_xlfn.PERCENTRANK.INC('面板-MA'!19:19,'面板-MA'!BI19),0.5)</f>
        <v>0.40500000000000003</v>
      </c>
      <c r="BL19" s="303">
        <f>IFERROR(_xlfn.PERCENTRANK.INC('面板-MA'!19:19,'面板-MA'!BJ19),0.5)</f>
        <v>0.40500000000000003</v>
      </c>
      <c r="BM19" s="303">
        <f>IFERROR(_xlfn.PERCENTRANK.INC('面板-MA'!19:19,'面板-MA'!BK19),0.5)</f>
        <v>0.40500000000000003</v>
      </c>
      <c r="BN19" s="303">
        <f>IFERROR(_xlfn.PERCENTRANK.INC('面板-MA'!19:19,'面板-MA'!BL19),0.5)</f>
        <v>0.40500000000000003</v>
      </c>
      <c r="BO19" s="303">
        <f>IFERROR(_xlfn.PERCENTRANK.INC('面板-MA'!19:19,'面板-MA'!BM19),0.5)</f>
        <v>0.40500000000000003</v>
      </c>
      <c r="BP19" s="303">
        <f>IFERROR(_xlfn.PERCENTRANK.INC('面板-MA'!19:19,'面板-MA'!BN19),0.5)</f>
        <v>0.40500000000000003</v>
      </c>
      <c r="BQ19" s="303">
        <f>IFERROR(_xlfn.PERCENTRANK.INC('面板-MA'!19:19,'面板-MA'!BO19),0.5)</f>
        <v>0.40500000000000003</v>
      </c>
      <c r="BR19" s="303">
        <f>IFERROR(_xlfn.PERCENTRANK.INC('面板-MA'!19:19,'面板-MA'!BP19),0.5)</f>
        <v>0.40500000000000003</v>
      </c>
      <c r="BS19" s="303">
        <f>IFERROR(_xlfn.PERCENTRANK.INC('面板-MA'!19:19,'面板-MA'!BQ19),0.5)</f>
        <v>0.40500000000000003</v>
      </c>
      <c r="BT19" s="303">
        <f>IFERROR(_xlfn.PERCENTRANK.INC('面板-MA'!19:19,'面板-MA'!BR19),0.5)</f>
        <v>0.40500000000000003</v>
      </c>
      <c r="BU19" s="303">
        <f>IFERROR(_xlfn.PERCENTRANK.INC('面板-MA'!19:19,'面板-MA'!BS19),0.5)</f>
        <v>0.40500000000000003</v>
      </c>
      <c r="BV19" s="303">
        <f>IFERROR(_xlfn.PERCENTRANK.INC('面板-MA'!19:19,'面板-MA'!BT19),0.5)</f>
        <v>0.40500000000000003</v>
      </c>
      <c r="BW19" s="303">
        <f>IFERROR(_xlfn.PERCENTRANK.INC('面板-MA'!19:19,'面板-MA'!BU19),0.5)</f>
        <v>0.40500000000000003</v>
      </c>
      <c r="BX19" s="303">
        <f>IFERROR(_xlfn.PERCENTRANK.INC('面板-MA'!19:19,'面板-MA'!BV19),0.5)</f>
        <v>0.40500000000000003</v>
      </c>
    </row>
    <row r="20" spans="1:76" x14ac:dyDescent="0.15">
      <c r="A20" s="301" t="s">
        <v>26</v>
      </c>
      <c r="B20" s="301" t="s">
        <v>73</v>
      </c>
      <c r="C20" s="295" t="s">
        <v>830</v>
      </c>
      <c r="D20" s="304" t="s">
        <v>64</v>
      </c>
      <c r="E20" s="302">
        <f t="shared" si="0"/>
        <v>2.6315789473684209E-2</v>
      </c>
      <c r="F20" s="302" t="str">
        <f t="shared" si="1"/>
        <v>锂电中游</v>
      </c>
      <c r="G20" s="303">
        <f>IFERROR(_xlfn.PERCENTRANK.INC('面板-MA'!20:20,'面板-MA'!E20),0.5)</f>
        <v>0.71599999999999997</v>
      </c>
      <c r="H20" s="303">
        <f>IFERROR(_xlfn.PERCENTRANK.INC('面板-MA'!20:20,'面板-MA'!F20),0.5)</f>
        <v>0.71599999999999997</v>
      </c>
      <c r="I20" s="303">
        <f>IFERROR(_xlfn.PERCENTRANK.INC('面板-MA'!20:20,'面板-MA'!G20),0.5)</f>
        <v>0.746</v>
      </c>
      <c r="J20" s="303">
        <f>IFERROR(_xlfn.PERCENTRANK.INC('面板-MA'!20:20,'面板-MA'!H20),0.5)</f>
        <v>0.746</v>
      </c>
      <c r="K20" s="303">
        <f>IFERROR(_xlfn.PERCENTRANK.INC('面板-MA'!20:20,'面板-MA'!I20),0.5)</f>
        <v>0.746</v>
      </c>
      <c r="L20" s="303">
        <f>IFERROR(_xlfn.PERCENTRANK.INC('面板-MA'!20:20,'面板-MA'!J20),0.5)</f>
        <v>0.79100000000000004</v>
      </c>
      <c r="M20" s="303">
        <f>IFERROR(_xlfn.PERCENTRANK.INC('面板-MA'!20:20,'面板-MA'!K20),0.5)</f>
        <v>0.79100000000000004</v>
      </c>
      <c r="N20" s="303">
        <f>IFERROR(_xlfn.PERCENTRANK.INC('面板-MA'!20:20,'面板-MA'!L20),0.5)</f>
        <v>0.79100000000000004</v>
      </c>
      <c r="O20" s="303">
        <f>IFERROR(_xlfn.PERCENTRANK.INC('面板-MA'!20:20,'面板-MA'!M20),0.5)</f>
        <v>0.83499999999999996</v>
      </c>
      <c r="P20" s="303">
        <f>IFERROR(_xlfn.PERCENTRANK.INC('面板-MA'!20:20,'面板-MA'!N20),0.5)</f>
        <v>0.83499999999999996</v>
      </c>
      <c r="Q20" s="303">
        <f>IFERROR(_xlfn.PERCENTRANK.INC('面板-MA'!20:20,'面板-MA'!O20),0.5)</f>
        <v>0.83499999999999996</v>
      </c>
      <c r="R20" s="303">
        <f>IFERROR(_xlfn.PERCENTRANK.INC('面板-MA'!20:20,'面板-MA'!P20),0.5)</f>
        <v>0.88</v>
      </c>
      <c r="S20" s="303">
        <f>IFERROR(_xlfn.PERCENTRANK.INC('面板-MA'!20:20,'面板-MA'!Q20),0.5)</f>
        <v>0.88</v>
      </c>
      <c r="T20" s="303">
        <f>IFERROR(_xlfn.PERCENTRANK.INC('面板-MA'!20:20,'面板-MA'!R20),0.5)</f>
        <v>0.88</v>
      </c>
      <c r="U20" s="303">
        <f>IFERROR(_xlfn.PERCENTRANK.INC('面板-MA'!20:20,'面板-MA'!S20),0.5)</f>
        <v>0.92500000000000004</v>
      </c>
      <c r="V20" s="303">
        <f>IFERROR(_xlfn.PERCENTRANK.INC('面板-MA'!20:20,'面板-MA'!T20),0.5)</f>
        <v>0.92500000000000004</v>
      </c>
      <c r="W20" s="303">
        <f>IFERROR(_xlfn.PERCENTRANK.INC('面板-MA'!20:20,'面板-MA'!U20),0.5)</f>
        <v>0.92500000000000004</v>
      </c>
      <c r="X20" s="303">
        <f>IFERROR(_xlfn.PERCENTRANK.INC('面板-MA'!20:20,'面板-MA'!V20),0.5)</f>
        <v>0.97</v>
      </c>
      <c r="Y20" s="303">
        <f>IFERROR(_xlfn.PERCENTRANK.INC('面板-MA'!20:20,'面板-MA'!W20),0.5)</f>
        <v>0.97</v>
      </c>
      <c r="Z20" s="303">
        <f>IFERROR(_xlfn.PERCENTRANK.INC('面板-MA'!20:20,'面板-MA'!X20),0.5)</f>
        <v>0.97</v>
      </c>
      <c r="AA20" s="303">
        <f>IFERROR(_xlfn.PERCENTRANK.INC('面板-MA'!20:20,'面板-MA'!Y20),0.5)</f>
        <v>0.53700000000000003</v>
      </c>
      <c r="AB20" s="303">
        <f>IFERROR(_xlfn.PERCENTRANK.INC('面板-MA'!20:20,'面板-MA'!Z20),0.5)</f>
        <v>0.53700000000000003</v>
      </c>
      <c r="AC20" s="303">
        <f>IFERROR(_xlfn.PERCENTRANK.INC('面板-MA'!20:20,'面板-MA'!AA20),0.5)</f>
        <v>0.53700000000000003</v>
      </c>
      <c r="AD20" s="303">
        <f>IFERROR(_xlfn.PERCENTRANK.INC('面板-MA'!20:20,'面板-MA'!AB20),0.5)</f>
        <v>0.40200000000000002</v>
      </c>
      <c r="AE20" s="303">
        <f>IFERROR(_xlfn.PERCENTRANK.INC('面板-MA'!20:20,'面板-MA'!AC20),0.5)</f>
        <v>0.40200000000000002</v>
      </c>
      <c r="AF20" s="303">
        <f>IFERROR(_xlfn.PERCENTRANK.INC('面板-MA'!20:20,'面板-MA'!AD20),0.5)</f>
        <v>0.40200000000000002</v>
      </c>
      <c r="AG20" s="303">
        <f>IFERROR(_xlfn.PERCENTRANK.INC('面板-MA'!20:20,'面板-MA'!AE20),0.5)</f>
        <v>0.223</v>
      </c>
      <c r="AH20" s="303">
        <f>IFERROR(_xlfn.PERCENTRANK.INC('面板-MA'!20:20,'面板-MA'!AF20),0.5)</f>
        <v>0.223</v>
      </c>
      <c r="AI20" s="303">
        <f>IFERROR(_xlfn.PERCENTRANK.INC('面板-MA'!20:20,'面板-MA'!AG20),0.5)</f>
        <v>0.223</v>
      </c>
      <c r="AJ20" s="303">
        <f>IFERROR(_xlfn.PERCENTRANK.INC('面板-MA'!20:20,'面板-MA'!AH20),0.5)</f>
        <v>0</v>
      </c>
      <c r="AK20" s="303">
        <f>IFERROR(_xlfn.PERCENTRANK.INC('面板-MA'!20:20,'面板-MA'!AI20),0.5)</f>
        <v>0</v>
      </c>
      <c r="AL20" s="303">
        <f>IFERROR(_xlfn.PERCENTRANK.INC('面板-MA'!20:20,'面板-MA'!AJ20),0.5)</f>
        <v>0</v>
      </c>
      <c r="AM20" s="303">
        <f>IFERROR(_xlfn.PERCENTRANK.INC('面板-MA'!20:20,'面板-MA'!AK20),0.5)</f>
        <v>0.13400000000000001</v>
      </c>
      <c r="AN20" s="303">
        <f>IFERROR(_xlfn.PERCENTRANK.INC('面板-MA'!20:20,'面板-MA'!AL20),0.5)</f>
        <v>0.13400000000000001</v>
      </c>
      <c r="AO20" s="303">
        <f>IFERROR(_xlfn.PERCENTRANK.INC('面板-MA'!20:20,'面板-MA'!AM20),0.5)</f>
        <v>0.13400000000000001</v>
      </c>
      <c r="AP20" s="303">
        <f>IFERROR(_xlfn.PERCENTRANK.INC('面板-MA'!20:20,'面板-MA'!AN20),0.5)</f>
        <v>8.8999999999999996E-2</v>
      </c>
      <c r="AQ20" s="303">
        <f>IFERROR(_xlfn.PERCENTRANK.INC('面板-MA'!20:20,'面板-MA'!AO20),0.5)</f>
        <v>8.8999999999999996E-2</v>
      </c>
      <c r="AR20" s="303">
        <f>IFERROR(_xlfn.PERCENTRANK.INC('面板-MA'!20:20,'面板-MA'!AP20),0.5)</f>
        <v>8.8999999999999996E-2</v>
      </c>
      <c r="AS20" s="303">
        <f>IFERROR(_xlfn.PERCENTRANK.INC('面板-MA'!20:20,'面板-MA'!AQ20),0.5)</f>
        <v>4.3999999999999997E-2</v>
      </c>
      <c r="AT20" s="303">
        <f>IFERROR(_xlfn.PERCENTRANK.INC('面板-MA'!20:20,'面板-MA'!AR20),0.5)</f>
        <v>4.3999999999999997E-2</v>
      </c>
      <c r="AU20" s="303">
        <f>IFERROR(_xlfn.PERCENTRANK.INC('面板-MA'!20:20,'面板-MA'!AS20),0.5)</f>
        <v>4.3999999999999997E-2</v>
      </c>
      <c r="AV20" s="303">
        <f>IFERROR(_xlfn.PERCENTRANK.INC('面板-MA'!20:20,'面板-MA'!AT20),0.5)</f>
        <v>0.17899999999999999</v>
      </c>
      <c r="AW20" s="303">
        <f>IFERROR(_xlfn.PERCENTRANK.INC('面板-MA'!20:20,'面板-MA'!AU20),0.5)</f>
        <v>0.17899999999999999</v>
      </c>
      <c r="AX20" s="303">
        <f>IFERROR(_xlfn.PERCENTRANK.INC('面板-MA'!20:20,'面板-MA'!AV20),0.5)</f>
        <v>0.17899999999999999</v>
      </c>
      <c r="AY20" s="303">
        <f>IFERROR(_xlfn.PERCENTRANK.INC('面板-MA'!20:20,'面板-MA'!AW20),0.5)</f>
        <v>0.26800000000000002</v>
      </c>
      <c r="AZ20" s="303">
        <f>IFERROR(_xlfn.PERCENTRANK.INC('面板-MA'!20:20,'面板-MA'!AX20),0.5)</f>
        <v>0.26800000000000002</v>
      </c>
      <c r="BA20" s="303">
        <f>IFERROR(_xlfn.PERCENTRANK.INC('面板-MA'!20:20,'面板-MA'!AY20),0.5)</f>
        <v>0.26800000000000002</v>
      </c>
      <c r="BB20" s="303">
        <f>IFERROR(_xlfn.PERCENTRANK.INC('面板-MA'!20:20,'面板-MA'!AZ20),0.5)</f>
        <v>0.313</v>
      </c>
      <c r="BC20" s="303">
        <f>IFERROR(_xlfn.PERCENTRANK.INC('面板-MA'!20:20,'面板-MA'!BA20),0.5)</f>
        <v>0.313</v>
      </c>
      <c r="BD20" s="303">
        <f>IFERROR(_xlfn.PERCENTRANK.INC('面板-MA'!20:20,'面板-MA'!BB20),0.5)</f>
        <v>0.313</v>
      </c>
      <c r="BE20" s="303">
        <f>IFERROR(_xlfn.PERCENTRANK.INC('面板-MA'!20:20,'面板-MA'!BC20),0.5)</f>
        <v>0.35799999999999998</v>
      </c>
      <c r="BF20" s="303">
        <f>IFERROR(_xlfn.PERCENTRANK.INC('面板-MA'!20:20,'面板-MA'!BD20),0.5)</f>
        <v>0.35799999999999998</v>
      </c>
      <c r="BG20" s="303">
        <f>IFERROR(_xlfn.PERCENTRANK.INC('面板-MA'!20:20,'面板-MA'!BE20),0.5)</f>
        <v>0.35799999999999998</v>
      </c>
      <c r="BH20" s="303">
        <f>IFERROR(_xlfn.PERCENTRANK.INC('面板-MA'!20:20,'面板-MA'!BF20),0.5)</f>
        <v>0.44700000000000001</v>
      </c>
      <c r="BI20" s="303">
        <f>IFERROR(_xlfn.PERCENTRANK.INC('面板-MA'!20:20,'面板-MA'!BG20),0.5)</f>
        <v>0.44700000000000001</v>
      </c>
      <c r="BJ20" s="303">
        <f>IFERROR(_xlfn.PERCENTRANK.INC('面板-MA'!20:20,'面板-MA'!BH20),0.5)</f>
        <v>0.44700000000000001</v>
      </c>
      <c r="BK20" s="303">
        <f>IFERROR(_xlfn.PERCENTRANK.INC('面板-MA'!20:20,'面板-MA'!BI20),0.5)</f>
        <v>0.67100000000000004</v>
      </c>
      <c r="BL20" s="303">
        <f>IFERROR(_xlfn.PERCENTRANK.INC('面板-MA'!20:20,'面板-MA'!BJ20),0.5)</f>
        <v>0.67100000000000004</v>
      </c>
      <c r="BM20" s="303">
        <f>IFERROR(_xlfn.PERCENTRANK.INC('面板-MA'!20:20,'面板-MA'!BK20),0.5)</f>
        <v>0.67100000000000004</v>
      </c>
      <c r="BN20" s="303">
        <f>IFERROR(_xlfn.PERCENTRANK.INC('面板-MA'!20:20,'面板-MA'!BL20),0.5)</f>
        <v>0.626</v>
      </c>
      <c r="BO20" s="303">
        <f>IFERROR(_xlfn.PERCENTRANK.INC('面板-MA'!20:20,'面板-MA'!BM20),0.5)</f>
        <v>0.626</v>
      </c>
      <c r="BP20" s="303">
        <f>IFERROR(_xlfn.PERCENTRANK.INC('面板-MA'!20:20,'面板-MA'!BN20),0.5)</f>
        <v>0.626</v>
      </c>
      <c r="BQ20" s="303">
        <f>IFERROR(_xlfn.PERCENTRANK.INC('面板-MA'!20:20,'面板-MA'!BO20),0.5)</f>
        <v>0.58199999999999996</v>
      </c>
      <c r="BR20" s="303">
        <f>IFERROR(_xlfn.PERCENTRANK.INC('面板-MA'!20:20,'面板-MA'!BP20),0.5)</f>
        <v>0.58199999999999996</v>
      </c>
      <c r="BS20" s="303">
        <f>IFERROR(_xlfn.PERCENTRANK.INC('面板-MA'!20:20,'面板-MA'!BQ20),0.5)</f>
        <v>0.58199999999999996</v>
      </c>
      <c r="BT20" s="303">
        <f>IFERROR(_xlfn.PERCENTRANK.INC('面板-MA'!20:20,'面板-MA'!BR20),0.5)</f>
        <v>0.49199999999999999</v>
      </c>
      <c r="BU20" s="303">
        <f>IFERROR(_xlfn.PERCENTRANK.INC('面板-MA'!20:20,'面板-MA'!BS20),0.5)</f>
        <v>0.49199999999999999</v>
      </c>
      <c r="BV20" s="303">
        <f>IFERROR(_xlfn.PERCENTRANK.INC('面板-MA'!20:20,'面板-MA'!BT20),0.5)</f>
        <v>0.49199999999999999</v>
      </c>
      <c r="BW20" s="303">
        <f>IFERROR(_xlfn.PERCENTRANK.INC('面板-MA'!20:20,'面板-MA'!BU20),0.5)</f>
        <v>0.5</v>
      </c>
      <c r="BX20" s="303">
        <f>IFERROR(_xlfn.PERCENTRANK.INC('面板-MA'!20:20,'面板-MA'!BV20),0.5)</f>
        <v>0.5</v>
      </c>
    </row>
    <row r="21" spans="1:76" x14ac:dyDescent="0.15">
      <c r="A21" s="301" t="s">
        <v>26</v>
      </c>
      <c r="B21" s="301" t="s">
        <v>73</v>
      </c>
      <c r="C21" s="295" t="s">
        <v>65</v>
      </c>
      <c r="D21" s="295" t="s">
        <v>66</v>
      </c>
      <c r="E21" s="302">
        <f t="shared" si="0"/>
        <v>2.6315789473684209E-2</v>
      </c>
      <c r="F21" s="302" t="str">
        <f t="shared" si="1"/>
        <v>锂电中游</v>
      </c>
      <c r="G21" s="303">
        <f>IFERROR(_xlfn.PERCENTRANK.INC('面板-MA'!21:21,'面板-MA'!E21),0.5)</f>
        <v>0.54300000000000004</v>
      </c>
      <c r="H21" s="303">
        <f>IFERROR(_xlfn.PERCENTRANK.INC('面板-MA'!21:21,'面板-MA'!F21),0.5)</f>
        <v>0.54300000000000004</v>
      </c>
      <c r="I21" s="303">
        <f>IFERROR(_xlfn.PERCENTRANK.INC('面板-MA'!21:21,'面板-MA'!G21),0.5)</f>
        <v>0.61399999999999999</v>
      </c>
      <c r="J21" s="303">
        <f>IFERROR(_xlfn.PERCENTRANK.INC('面板-MA'!21:21,'面板-MA'!H21),0.5)</f>
        <v>0.64900000000000002</v>
      </c>
      <c r="K21" s="303">
        <f>IFERROR(_xlfn.PERCENTRANK.INC('面板-MA'!21:21,'面板-MA'!I21),0.5)</f>
        <v>0.59599999999999997</v>
      </c>
      <c r="L21" s="303">
        <f>IFERROR(_xlfn.PERCENTRANK.INC('面板-MA'!21:21,'面板-MA'!J21),0.5)</f>
        <v>0.40300000000000002</v>
      </c>
      <c r="M21" s="303">
        <f>IFERROR(_xlfn.PERCENTRANK.INC('面板-MA'!21:21,'面板-MA'!K21),0.5)</f>
        <v>0.50800000000000001</v>
      </c>
      <c r="N21" s="303">
        <f>IFERROR(_xlfn.PERCENTRANK.INC('面板-MA'!21:21,'面板-MA'!L21),0.5)</f>
        <v>0.73599999999999999</v>
      </c>
      <c r="O21" s="303">
        <f>IFERROR(_xlfn.PERCENTRANK.INC('面板-MA'!21:21,'面板-MA'!M21),0.5)</f>
        <v>0.57799999999999996</v>
      </c>
      <c r="P21" s="303">
        <f>IFERROR(_xlfn.PERCENTRANK.INC('面板-MA'!21:21,'面板-MA'!N21),0.5)</f>
        <v>0.49099999999999999</v>
      </c>
      <c r="Q21" s="303">
        <f>IFERROR(_xlfn.PERCENTRANK.INC('面板-MA'!21:21,'面板-MA'!O21),0.5)</f>
        <v>0.52600000000000002</v>
      </c>
      <c r="R21" s="303">
        <f>IFERROR(_xlfn.PERCENTRANK.INC('面板-MA'!21:21,'面板-MA'!P21),0.5)</f>
        <v>0.66600000000000004</v>
      </c>
      <c r="S21" s="303">
        <f>IFERROR(_xlfn.PERCENTRANK.INC('面板-MA'!21:21,'面板-MA'!Q21),0.5)</f>
        <v>0.78900000000000003</v>
      </c>
      <c r="T21" s="303">
        <f>IFERROR(_xlfn.PERCENTRANK.INC('面板-MA'!21:21,'面板-MA'!R21),0.5)</f>
        <v>0.754</v>
      </c>
      <c r="U21" s="303">
        <f>IFERROR(_xlfn.PERCENTRANK.INC('面板-MA'!21:21,'面板-MA'!S21),0.5)</f>
        <v>0.71899999999999997</v>
      </c>
      <c r="V21" s="303">
        <f>IFERROR(_xlfn.PERCENTRANK.INC('面板-MA'!21:21,'面板-MA'!T21),0.5)</f>
        <v>0.68400000000000005</v>
      </c>
      <c r="W21" s="303">
        <f>IFERROR(_xlfn.PERCENTRANK.INC('面板-MA'!21:21,'面板-MA'!U21),0.5)</f>
        <v>0.84199999999999997</v>
      </c>
      <c r="X21" s="303">
        <f>IFERROR(_xlfn.PERCENTRANK.INC('面板-MA'!21:21,'面板-MA'!V21),0.5)</f>
        <v>0.82399999999999995</v>
      </c>
      <c r="Y21" s="303">
        <f>IFERROR(_xlfn.PERCENTRANK.INC('面板-MA'!21:21,'面板-MA'!W21),0.5)</f>
        <v>0.85899999999999999</v>
      </c>
      <c r="Z21" s="303">
        <f>IFERROR(_xlfn.PERCENTRANK.INC('面板-MA'!21:21,'面板-MA'!X21),0.5)</f>
        <v>0.94699999999999995</v>
      </c>
      <c r="AA21" s="303">
        <f>IFERROR(_xlfn.PERCENTRANK.INC('面板-MA'!21:21,'面板-MA'!Y21),0.5)</f>
        <v>0.96399999999999997</v>
      </c>
      <c r="AB21" s="303">
        <f>IFERROR(_xlfn.PERCENTRANK.INC('面板-MA'!21:21,'面板-MA'!Z21),0.5)</f>
        <v>0.80700000000000005</v>
      </c>
      <c r="AC21" s="303">
        <f>IFERROR(_xlfn.PERCENTRANK.INC('面板-MA'!21:21,'面板-MA'!AA21),0.5)</f>
        <v>0.29799999999999999</v>
      </c>
      <c r="AD21" s="303">
        <f>IFERROR(_xlfn.PERCENTRANK.INC('面板-MA'!21:21,'面板-MA'!AB21),0.5)</f>
        <v>0.35</v>
      </c>
      <c r="AE21" s="303">
        <f>IFERROR(_xlfn.PERCENTRANK.INC('面板-MA'!21:21,'面板-MA'!AC21),0.5)</f>
        <v>0.315</v>
      </c>
      <c r="AF21" s="303">
        <f>IFERROR(_xlfn.PERCENTRANK.INC('面板-MA'!21:21,'面板-MA'!AD21),0.5)</f>
        <v>0.36799999999999999</v>
      </c>
      <c r="AG21" s="303">
        <f>IFERROR(_xlfn.PERCENTRANK.INC('面板-MA'!21:21,'面板-MA'!AE21),0.5)</f>
        <v>0.22800000000000001</v>
      </c>
      <c r="AH21" s="303">
        <f>IFERROR(_xlfn.PERCENTRANK.INC('面板-MA'!21:21,'面板-MA'!AF21),0.5)</f>
        <v>0.17499999999999999</v>
      </c>
      <c r="AI21" s="303">
        <f>IFERROR(_xlfn.PERCENTRANK.INC('面板-MA'!21:21,'面板-MA'!AG21),0.5)</f>
        <v>8.6999999999999994E-2</v>
      </c>
      <c r="AJ21" s="303">
        <f>IFERROR(_xlfn.PERCENTRANK.INC('面板-MA'!21:21,'面板-MA'!AH21),0.5)</f>
        <v>7.0000000000000007E-2</v>
      </c>
      <c r="AK21" s="303">
        <f>IFERROR(_xlfn.PERCENTRANK.INC('面板-MA'!21:21,'面板-MA'!AI21),0.5)</f>
        <v>5.1999999999999998E-2</v>
      </c>
      <c r="AL21" s="303">
        <f>IFERROR(_xlfn.PERCENTRANK.INC('面板-MA'!21:21,'面板-MA'!AJ21),0.5)</f>
        <v>1.7000000000000001E-2</v>
      </c>
      <c r="AM21" s="303">
        <f>IFERROR(_xlfn.PERCENTRANK.INC('面板-MA'!21:21,'面板-MA'!AK21),0.5)</f>
        <v>0</v>
      </c>
      <c r="AN21" s="303">
        <f>IFERROR(_xlfn.PERCENTRANK.INC('面板-MA'!21:21,'面板-MA'!AL21),0.5)</f>
        <v>3.5000000000000003E-2</v>
      </c>
      <c r="AO21" s="303">
        <f>IFERROR(_xlfn.PERCENTRANK.INC('面板-MA'!21:21,'面板-MA'!AM21),0.5)</f>
        <v>0.14000000000000001</v>
      </c>
      <c r="AP21" s="303">
        <f>IFERROR(_xlfn.PERCENTRANK.INC('面板-MA'!21:21,'面板-MA'!AN21),0.5)</f>
        <v>0.122</v>
      </c>
      <c r="AQ21" s="303">
        <f>IFERROR(_xlfn.PERCENTRANK.INC('面板-MA'!21:21,'面板-MA'!AO21),0.5)</f>
        <v>0.105</v>
      </c>
      <c r="AR21" s="303">
        <f>IFERROR(_xlfn.PERCENTRANK.INC('面板-MA'!21:21,'面板-MA'!AP21),0.5)</f>
        <v>0.157</v>
      </c>
      <c r="AS21" s="303">
        <f>IFERROR(_xlfn.PERCENTRANK.INC('面板-MA'!21:21,'面板-MA'!AQ21),0.5)</f>
        <v>0.192</v>
      </c>
      <c r="AT21" s="303">
        <f>IFERROR(_xlfn.PERCENTRANK.INC('面板-MA'!21:21,'面板-MA'!AR21),0.5)</f>
        <v>0.45600000000000002</v>
      </c>
      <c r="AU21" s="303">
        <f>IFERROR(_xlfn.PERCENTRANK.INC('面板-MA'!21:21,'面板-MA'!AS21),0.5)</f>
        <v>0.42099999999999999</v>
      </c>
      <c r="AV21" s="303">
        <f>IFERROR(_xlfn.PERCENTRANK.INC('面板-MA'!21:21,'面板-MA'!AT21),0.5)</f>
        <v>0.26300000000000001</v>
      </c>
      <c r="AW21" s="303">
        <f>IFERROR(_xlfn.PERCENTRANK.INC('面板-MA'!21:21,'面板-MA'!AU21),0.5)</f>
        <v>0.47299999999999998</v>
      </c>
      <c r="AX21" s="303">
        <f>IFERROR(_xlfn.PERCENTRANK.INC('面板-MA'!21:21,'面板-MA'!AV21),0.5)</f>
        <v>0.70099999999999996</v>
      </c>
      <c r="AY21" s="303">
        <f>IFERROR(_xlfn.PERCENTRANK.INC('面板-MA'!21:21,'面板-MA'!AW21),0.5)</f>
        <v>0.877</v>
      </c>
      <c r="AZ21" s="303">
        <f>IFERROR(_xlfn.PERCENTRANK.INC('面板-MA'!21:21,'面板-MA'!AX21),0.5)</f>
        <v>0.77100000000000002</v>
      </c>
      <c r="BA21" s="303">
        <f>IFERROR(_xlfn.PERCENTRANK.INC('面板-MA'!21:21,'面板-MA'!AY21),0.5)</f>
        <v>0.21</v>
      </c>
      <c r="BB21" s="303">
        <f>IFERROR(_xlfn.PERCENTRANK.INC('面板-MA'!21:21,'面板-MA'!AZ21),0.5)</f>
        <v>0.38500000000000001</v>
      </c>
      <c r="BC21" s="303">
        <f>IFERROR(_xlfn.PERCENTRANK.INC('面板-MA'!21:21,'面板-MA'!BA21),0.5)</f>
        <v>0.438</v>
      </c>
      <c r="BD21" s="303">
        <f>IFERROR(_xlfn.PERCENTRANK.INC('面板-MA'!21:21,'面板-MA'!BB21),0.5)</f>
        <v>0.33300000000000002</v>
      </c>
      <c r="BE21" s="303">
        <f>IFERROR(_xlfn.PERCENTRANK.INC('面板-MA'!21:21,'面板-MA'!BC21),0.5)</f>
        <v>0.28000000000000003</v>
      </c>
      <c r="BF21" s="303">
        <f>IFERROR(_xlfn.PERCENTRANK.INC('面板-MA'!21:21,'面板-MA'!BD21),0.5)</f>
        <v>0.245</v>
      </c>
      <c r="BG21" s="303">
        <f>IFERROR(_xlfn.PERCENTRANK.INC('面板-MA'!21:21,'面板-MA'!BE21),0.5)</f>
        <v>0.63100000000000001</v>
      </c>
      <c r="BH21" s="303">
        <f>IFERROR(_xlfn.PERCENTRANK.INC('面板-MA'!21:21,'面板-MA'!BF21),0.5)</f>
        <v>0.92900000000000005</v>
      </c>
      <c r="BI21" s="303">
        <f>IFERROR(_xlfn.PERCENTRANK.INC('面板-MA'!21:21,'面板-MA'!BG21),0.5)</f>
        <v>0.89400000000000002</v>
      </c>
      <c r="BJ21" s="303">
        <f>IFERROR(_xlfn.PERCENTRANK.INC('面板-MA'!21:21,'面板-MA'!BH21),0.5)</f>
        <v>0.91200000000000003</v>
      </c>
      <c r="BK21" s="303">
        <f>IFERROR(_xlfn.PERCENTRANK.INC('面板-MA'!21:21,'面板-MA'!BI21),0.5)</f>
        <v>0.98199999999999998</v>
      </c>
      <c r="BL21" s="303">
        <f>IFERROR(_xlfn.PERCENTRANK.INC('面板-MA'!21:21,'面板-MA'!BJ21),0.5)</f>
        <v>1</v>
      </c>
      <c r="BM21" s="303">
        <f>IFERROR(_xlfn.PERCENTRANK.INC('面板-MA'!21:21,'面板-MA'!BK21),0.5)</f>
        <v>0.5</v>
      </c>
      <c r="BN21" s="303">
        <f>IFERROR(_xlfn.PERCENTRANK.INC('面板-MA'!21:21,'面板-MA'!BL21),0.5)</f>
        <v>0.5</v>
      </c>
      <c r="BO21" s="303">
        <f>IFERROR(_xlfn.PERCENTRANK.INC('面板-MA'!21:21,'面板-MA'!BM21),0.5)</f>
        <v>0.5</v>
      </c>
      <c r="BP21" s="303">
        <f>IFERROR(_xlfn.PERCENTRANK.INC('面板-MA'!21:21,'面板-MA'!BN21),0.5)</f>
        <v>0.5</v>
      </c>
      <c r="BQ21" s="303">
        <f>IFERROR(_xlfn.PERCENTRANK.INC('面板-MA'!21:21,'面板-MA'!BO21),0.5)</f>
        <v>0.5</v>
      </c>
      <c r="BR21" s="303">
        <f>IFERROR(_xlfn.PERCENTRANK.INC('面板-MA'!21:21,'面板-MA'!BP21),0.5)</f>
        <v>0.5</v>
      </c>
      <c r="BS21" s="303">
        <f>IFERROR(_xlfn.PERCENTRANK.INC('面板-MA'!21:21,'面板-MA'!BQ21),0.5)</f>
        <v>0.5</v>
      </c>
      <c r="BT21" s="303">
        <f>IFERROR(_xlfn.PERCENTRANK.INC('面板-MA'!21:21,'面板-MA'!BR21),0.5)</f>
        <v>0.5</v>
      </c>
      <c r="BU21" s="303">
        <f>IFERROR(_xlfn.PERCENTRANK.INC('面板-MA'!21:21,'面板-MA'!BS21),0.5)</f>
        <v>0.5</v>
      </c>
      <c r="BV21" s="303">
        <f>IFERROR(_xlfn.PERCENTRANK.INC('面板-MA'!21:21,'面板-MA'!BT21),0.5)</f>
        <v>0.5</v>
      </c>
      <c r="BW21" s="303">
        <f>IFERROR(_xlfn.PERCENTRANK.INC('面板-MA'!21:21,'面板-MA'!BU21),0.5)</f>
        <v>0.5</v>
      </c>
      <c r="BX21" s="303">
        <f>IFERROR(_xlfn.PERCENTRANK.INC('面板-MA'!21:21,'面板-MA'!BV21),0.5)</f>
        <v>0.5</v>
      </c>
    </row>
    <row r="22" spans="1:76" s="306" customFormat="1" x14ac:dyDescent="0.15">
      <c r="A22" s="305" t="s">
        <v>26</v>
      </c>
      <c r="B22" s="305" t="s">
        <v>110</v>
      </c>
      <c r="C22" s="306" t="s">
        <v>831</v>
      </c>
      <c r="D22" s="306" t="s">
        <v>69</v>
      </c>
      <c r="E22" s="307">
        <v>0.5</v>
      </c>
      <c r="F22" s="307" t="str">
        <f t="shared" si="1"/>
        <v>锂电下游</v>
      </c>
      <c r="G22" s="308">
        <f>IFERROR(_xlfn.PERCENTRANK.INC('面板-MA'!22:22,'面板-MA'!E22),0.5)</f>
        <v>0.53600000000000003</v>
      </c>
      <c r="H22" s="308">
        <f>IFERROR(_xlfn.PERCENTRANK.INC('面板-MA'!22:22,'面板-MA'!F22),0.5)</f>
        <v>0.53600000000000003</v>
      </c>
      <c r="I22" s="308">
        <f>IFERROR(_xlfn.PERCENTRANK.INC('面板-MA'!22:22,'面板-MA'!G22),0.5)</f>
        <v>0.63700000000000001</v>
      </c>
      <c r="J22" s="308">
        <f>IFERROR(_xlfn.PERCENTRANK.INC('面板-MA'!22:22,'面板-MA'!H22),0.5)</f>
        <v>0.66600000000000004</v>
      </c>
      <c r="K22" s="308">
        <f>IFERROR(_xlfn.PERCENTRANK.INC('面板-MA'!22:22,'面板-MA'!I22),0.5)</f>
        <v>0.623</v>
      </c>
      <c r="L22" s="308">
        <f>IFERROR(_xlfn.PERCENTRANK.INC('面板-MA'!22:22,'面板-MA'!J22),0.5)</f>
        <v>0.47799999999999998</v>
      </c>
      <c r="M22" s="308">
        <f>IFERROR(_xlfn.PERCENTRANK.INC('面板-MA'!22:22,'面板-MA'!K22),0.5)</f>
        <v>0.60799999999999998</v>
      </c>
      <c r="N22" s="308">
        <f>IFERROR(_xlfn.PERCENTRANK.INC('面板-MA'!22:22,'面板-MA'!L22),0.5)</f>
        <v>0.81100000000000005</v>
      </c>
      <c r="O22" s="308">
        <f>IFERROR(_xlfn.PERCENTRANK.INC('面板-MA'!22:22,'面板-MA'!M22),0.5)</f>
        <v>0.79700000000000004</v>
      </c>
      <c r="P22" s="308">
        <f>IFERROR(_xlfn.PERCENTRANK.INC('面板-MA'!22:22,'面板-MA'!N22),0.5)</f>
        <v>0.73899999999999999</v>
      </c>
      <c r="Q22" s="308">
        <f>IFERROR(_xlfn.PERCENTRANK.INC('面板-MA'!22:22,'面板-MA'!O22),0.5)</f>
        <v>0.69499999999999995</v>
      </c>
      <c r="R22" s="308">
        <f>IFERROR(_xlfn.PERCENTRANK.INC('面板-MA'!22:22,'面板-MA'!P22),0.5)</f>
        <v>0.72399999999999998</v>
      </c>
      <c r="S22" s="308">
        <f>IFERROR(_xlfn.PERCENTRANK.INC('面板-MA'!22:22,'面板-MA'!Q22),0.5)</f>
        <v>0.85499999999999998</v>
      </c>
      <c r="T22" s="308">
        <f>IFERROR(_xlfn.PERCENTRANK.INC('面板-MA'!22:22,'面板-MA'!R22),0.5)</f>
        <v>0.91300000000000003</v>
      </c>
      <c r="U22" s="308">
        <f>IFERROR(_xlfn.PERCENTRANK.INC('面板-MA'!22:22,'面板-MA'!S22),0.5)</f>
        <v>0.84</v>
      </c>
      <c r="V22" s="308">
        <f>IFERROR(_xlfn.PERCENTRANK.INC('面板-MA'!22:22,'面板-MA'!T22),0.5)</f>
        <v>0.86899999999999999</v>
      </c>
      <c r="W22" s="308">
        <f>IFERROR(_xlfn.PERCENTRANK.INC('面板-MA'!22:22,'面板-MA'!U22),0.5)</f>
        <v>0.88400000000000001</v>
      </c>
      <c r="X22" s="308">
        <f>IFERROR(_xlfn.PERCENTRANK.INC('面板-MA'!22:22,'面板-MA'!V22),0.5)</f>
        <v>0.89800000000000002</v>
      </c>
      <c r="Y22" s="308">
        <f>IFERROR(_xlfn.PERCENTRANK.INC('面板-MA'!22:22,'面板-MA'!W22),0.5)</f>
        <v>0.92700000000000005</v>
      </c>
      <c r="Z22" s="308">
        <f>IFERROR(_xlfn.PERCENTRANK.INC('面板-MA'!22:22,'面板-MA'!X22),0.5)</f>
        <v>0.98499999999999999</v>
      </c>
      <c r="AA22" s="308">
        <f>IFERROR(_xlfn.PERCENTRANK.INC('面板-MA'!22:22,'面板-MA'!Y22),0.5)</f>
        <v>1</v>
      </c>
      <c r="AB22" s="308">
        <f>IFERROR(_xlfn.PERCENTRANK.INC('面板-MA'!22:22,'面板-MA'!Z22),0.5)</f>
        <v>0.82599999999999996</v>
      </c>
      <c r="AC22" s="308">
        <f>IFERROR(_xlfn.PERCENTRANK.INC('面板-MA'!22:22,'面板-MA'!AA22),0.5)</f>
        <v>0.57899999999999996</v>
      </c>
      <c r="AD22" s="308">
        <f>IFERROR(_xlfn.PERCENTRANK.INC('面板-MA'!22:22,'面板-MA'!AB22),0.5)</f>
        <v>0.68100000000000005</v>
      </c>
      <c r="AE22" s="308">
        <f>IFERROR(_xlfn.PERCENTRANK.INC('面板-MA'!22:22,'面板-MA'!AC22),0.5)</f>
        <v>0.56499999999999995</v>
      </c>
      <c r="AF22" s="308">
        <f>IFERROR(_xlfn.PERCENTRANK.INC('面板-MA'!22:22,'面板-MA'!AD22),0.5)</f>
        <v>0.376</v>
      </c>
      <c r="AG22" s="308">
        <f>IFERROR(_xlfn.PERCENTRANK.INC('面板-MA'!22:22,'面板-MA'!AE22),0.5)</f>
        <v>0.246</v>
      </c>
      <c r="AH22" s="308">
        <f>IFERROR(_xlfn.PERCENTRANK.INC('面板-MA'!22:22,'面板-MA'!AF22),0.5)</f>
        <v>0.17299999999999999</v>
      </c>
      <c r="AI22" s="308">
        <f>IFERROR(_xlfn.PERCENTRANK.INC('面板-MA'!22:22,'面板-MA'!AG22),0.5)</f>
        <v>8.5999999999999993E-2</v>
      </c>
      <c r="AJ22" s="308">
        <f>IFERROR(_xlfn.PERCENTRANK.INC('面板-MA'!22:22,'面板-MA'!AH22),0.5)</f>
        <v>0.115</v>
      </c>
      <c r="AK22" s="308">
        <f>IFERROR(_xlfn.PERCENTRANK.INC('面板-MA'!22:22,'面板-MA'!AI22),0.5)</f>
        <v>4.2999999999999997E-2</v>
      </c>
      <c r="AL22" s="308">
        <f>IFERROR(_xlfn.PERCENTRANK.INC('面板-MA'!22:22,'面板-MA'!AJ22),0.5)</f>
        <v>1.4E-2</v>
      </c>
      <c r="AM22" s="308">
        <f>IFERROR(_xlfn.PERCENTRANK.INC('面板-MA'!22:22,'面板-MA'!AK22),0.5)</f>
        <v>0</v>
      </c>
      <c r="AN22" s="308">
        <f>IFERROR(_xlfn.PERCENTRANK.INC('面板-MA'!22:22,'面板-MA'!AL22),0.5)</f>
        <v>7.1999999999999995E-2</v>
      </c>
      <c r="AO22" s="308">
        <f>IFERROR(_xlfn.PERCENTRANK.INC('面板-MA'!22:22,'面板-MA'!AM22),0.5)</f>
        <v>0.10100000000000001</v>
      </c>
      <c r="AP22" s="308">
        <f>IFERROR(_xlfn.PERCENTRANK.INC('面板-MA'!22:22,'面板-MA'!AN22),0.5)</f>
        <v>2.8000000000000001E-2</v>
      </c>
      <c r="AQ22" s="308">
        <f>IFERROR(_xlfn.PERCENTRANK.INC('面板-MA'!22:22,'面板-MA'!AO22),0.5)</f>
        <v>5.7000000000000002E-2</v>
      </c>
      <c r="AR22" s="308">
        <f>IFERROR(_xlfn.PERCENTRANK.INC('面板-MA'!22:22,'面板-MA'!AP22),0.5)</f>
        <v>0.14399999999999999</v>
      </c>
      <c r="AS22" s="308">
        <f>IFERROR(_xlfn.PERCENTRANK.INC('面板-MA'!22:22,'面板-MA'!AQ22),0.5)</f>
        <v>0.159</v>
      </c>
      <c r="AT22" s="308">
        <f>IFERROR(_xlfn.PERCENTRANK.INC('面板-MA'!22:22,'面板-MA'!AR22),0.5)</f>
        <v>0.27500000000000002</v>
      </c>
      <c r="AU22" s="308">
        <f>IFERROR(_xlfn.PERCENTRANK.INC('面板-MA'!22:22,'面板-MA'!AS22),0.5)</f>
        <v>0.28899999999999998</v>
      </c>
      <c r="AV22" s="308">
        <f>IFERROR(_xlfn.PERCENTRANK.INC('面板-MA'!22:22,'面板-MA'!AT22),0.5)</f>
        <v>0.20200000000000001</v>
      </c>
      <c r="AW22" s="308">
        <f>IFERROR(_xlfn.PERCENTRANK.INC('面板-MA'!22:22,'面板-MA'!AU22),0.5)</f>
        <v>0.318</v>
      </c>
      <c r="AX22" s="308">
        <f>IFERROR(_xlfn.PERCENTRANK.INC('面板-MA'!22:22,'面板-MA'!AV22),0.5)</f>
        <v>0.46300000000000002</v>
      </c>
      <c r="AY22" s="308">
        <f>IFERROR(_xlfn.PERCENTRANK.INC('面板-MA'!22:22,'面板-MA'!AW22),0.5)</f>
        <v>0.71</v>
      </c>
      <c r="AZ22" s="308">
        <f>IFERROR(_xlfn.PERCENTRANK.INC('面板-MA'!22:22,'面板-MA'!AX22),0.5)</f>
        <v>0.753</v>
      </c>
      <c r="BA22" s="308">
        <f>IFERROR(_xlfn.PERCENTRANK.INC('面板-MA'!22:22,'面板-MA'!AY22),0.5)</f>
        <v>0.39100000000000001</v>
      </c>
      <c r="BB22" s="308">
        <f>IFERROR(_xlfn.PERCENTRANK.INC('面板-MA'!22:22,'面板-MA'!AZ22),0.5)</f>
        <v>0.40500000000000003</v>
      </c>
      <c r="BC22" s="308">
        <f>IFERROR(_xlfn.PERCENTRANK.INC('面板-MA'!22:22,'面板-MA'!BA22),0.5)</f>
        <v>0.44900000000000001</v>
      </c>
      <c r="BD22" s="308">
        <f>IFERROR(_xlfn.PERCENTRANK.INC('面板-MA'!22:22,'面板-MA'!BB22),0.5)</f>
        <v>0.34699999999999998</v>
      </c>
      <c r="BE22" s="308">
        <f>IFERROR(_xlfn.PERCENTRANK.INC('面板-MA'!22:22,'面板-MA'!BC22),0.5)</f>
        <v>0.33300000000000002</v>
      </c>
      <c r="BF22" s="308">
        <f>IFERROR(_xlfn.PERCENTRANK.INC('面板-MA'!22:22,'面板-MA'!BD22),0.5)</f>
        <v>0.434</v>
      </c>
      <c r="BG22" s="308">
        <f>IFERROR(_xlfn.PERCENTRANK.INC('面板-MA'!22:22,'面板-MA'!BE22),0.5)</f>
        <v>0.65200000000000002</v>
      </c>
      <c r="BH22" s="308">
        <f>IFERROR(_xlfn.PERCENTRANK.INC('面板-MA'!22:22,'面板-MA'!BF22),0.5)</f>
        <v>0.78200000000000003</v>
      </c>
      <c r="BI22" s="308">
        <f>IFERROR(_xlfn.PERCENTRANK.INC('面板-MA'!22:22,'面板-MA'!BG22),0.5)</f>
        <v>0.76800000000000002</v>
      </c>
      <c r="BJ22" s="308">
        <f>IFERROR(_xlfn.PERCENTRANK.INC('面板-MA'!22:22,'面板-MA'!BH22),0.5)</f>
        <v>0.94199999999999995</v>
      </c>
      <c r="BK22" s="308">
        <f>IFERROR(_xlfn.PERCENTRANK.INC('面板-MA'!22:22,'面板-MA'!BI22),0.5)</f>
        <v>0.94199999999999995</v>
      </c>
      <c r="BL22" s="308">
        <f>IFERROR(_xlfn.PERCENTRANK.INC('面板-MA'!22:22,'面板-MA'!BJ22),0.5)</f>
        <v>0.97099999999999997</v>
      </c>
      <c r="BM22" s="308">
        <f>IFERROR(_xlfn.PERCENTRANK.INC('面板-MA'!22:22,'面板-MA'!BK22),0.5)</f>
        <v>0.50700000000000001</v>
      </c>
      <c r="BN22" s="308">
        <f>IFERROR(_xlfn.PERCENTRANK.INC('面板-MA'!22:22,'面板-MA'!BL22),0.5)</f>
        <v>0.52100000000000002</v>
      </c>
      <c r="BO22" s="308">
        <f>IFERROR(_xlfn.PERCENTRANK.INC('面板-MA'!22:22,'面板-MA'!BM22),0.5)</f>
        <v>0.59399999999999997</v>
      </c>
      <c r="BP22" s="308">
        <f>IFERROR(_xlfn.PERCENTRANK.INC('面板-MA'!22:22,'面板-MA'!BN22),0.5)</f>
        <v>0.49199999999999999</v>
      </c>
      <c r="BQ22" s="308">
        <f>IFERROR(_xlfn.PERCENTRANK.INC('面板-MA'!22:22,'面板-MA'!BO22),0.5)</f>
        <v>0.36199999999999999</v>
      </c>
      <c r="BR22" s="308">
        <f>IFERROR(_xlfn.PERCENTRANK.INC('面板-MA'!22:22,'面板-MA'!BP22),0.5)</f>
        <v>0.217</v>
      </c>
      <c r="BS22" s="308">
        <f>IFERROR(_xlfn.PERCENTRANK.INC('面板-MA'!22:22,'面板-MA'!BQ22),0.5)</f>
        <v>0.23100000000000001</v>
      </c>
      <c r="BT22" s="308">
        <f>IFERROR(_xlfn.PERCENTRANK.INC('面板-MA'!22:22,'面板-MA'!BR22),0.5)</f>
        <v>0.26</v>
      </c>
      <c r="BU22" s="308">
        <f>IFERROR(_xlfn.PERCENTRANK.INC('面板-MA'!22:22,'面板-MA'!BS22),0.5)</f>
        <v>0.30399999999999999</v>
      </c>
      <c r="BV22" s="308">
        <f>IFERROR(_xlfn.PERCENTRANK.INC('面板-MA'!22:22,'面板-MA'!BT22),0.5)</f>
        <v>0.42</v>
      </c>
      <c r="BW22" s="308">
        <f>IFERROR(_xlfn.PERCENTRANK.INC('面板-MA'!22:22,'面板-MA'!BU22),0.5)</f>
        <v>0.188</v>
      </c>
      <c r="BX22" s="308">
        <f>IFERROR(_xlfn.PERCENTRANK.INC('面板-MA'!22:22,'面板-MA'!BV22),0.5)</f>
        <v>0.13</v>
      </c>
    </row>
    <row r="23" spans="1:76" x14ac:dyDescent="0.15">
      <c r="A23" s="301" t="s">
        <v>530</v>
      </c>
      <c r="B23" s="301" t="s">
        <v>70</v>
      </c>
      <c r="C23" s="295" t="s">
        <v>832</v>
      </c>
      <c r="D23" s="295" t="s">
        <v>72</v>
      </c>
      <c r="E23" s="302">
        <f t="shared" ref="E23:E28" si="2">0.5/6</f>
        <v>8.3333333333333329E-2</v>
      </c>
      <c r="F23" s="302" t="str">
        <f t="shared" si="1"/>
        <v>机器人上游</v>
      </c>
      <c r="G23" s="303">
        <f>IFERROR(_xlfn.PERCENTRANK.INC('面板-MA'!23:23,'面板-MA'!E23),0.5)</f>
        <v>0.84</v>
      </c>
      <c r="H23" s="303">
        <f>IFERROR(_xlfn.PERCENTRANK.INC('面板-MA'!23:23,'面板-MA'!F23),0.5)</f>
        <v>0.85499999999999998</v>
      </c>
      <c r="I23" s="303">
        <f>IFERROR(_xlfn.PERCENTRANK.INC('面板-MA'!23:23,'面板-MA'!G23),0.5)</f>
        <v>0.88400000000000001</v>
      </c>
      <c r="J23" s="303">
        <f>IFERROR(_xlfn.PERCENTRANK.INC('面板-MA'!23:23,'面板-MA'!H23),0.5)</f>
        <v>0.94199999999999995</v>
      </c>
      <c r="K23" s="303">
        <f>IFERROR(_xlfn.PERCENTRANK.INC('面板-MA'!23:23,'面板-MA'!I23),0.5)</f>
        <v>0.95599999999999996</v>
      </c>
      <c r="L23" s="303">
        <f>IFERROR(_xlfn.PERCENTRANK.INC('面板-MA'!23:23,'面板-MA'!J23),0.5)</f>
        <v>0.92700000000000005</v>
      </c>
      <c r="M23" s="303">
        <f>IFERROR(_xlfn.PERCENTRANK.INC('面板-MA'!23:23,'面板-MA'!K23),0.5)</f>
        <v>0.97099999999999997</v>
      </c>
      <c r="N23" s="303">
        <f>IFERROR(_xlfn.PERCENTRANK.INC('面板-MA'!23:23,'面板-MA'!L23),0.5)</f>
        <v>1</v>
      </c>
      <c r="O23" s="303">
        <f>IFERROR(_xlfn.PERCENTRANK.INC('面板-MA'!23:23,'面板-MA'!M23),0.5)</f>
        <v>0.98499999999999999</v>
      </c>
      <c r="P23" s="303">
        <f>IFERROR(_xlfn.PERCENTRANK.INC('面板-MA'!23:23,'面板-MA'!N23),0.5)</f>
        <v>0.91300000000000003</v>
      </c>
      <c r="Q23" s="303">
        <f>IFERROR(_xlfn.PERCENTRANK.INC('面板-MA'!23:23,'面板-MA'!O23),0.5)</f>
        <v>0.89800000000000002</v>
      </c>
      <c r="R23" s="303">
        <f>IFERROR(_xlfn.PERCENTRANK.INC('面板-MA'!23:23,'面板-MA'!P23),0.5)</f>
        <v>0.86899999999999999</v>
      </c>
      <c r="S23" s="303">
        <f>IFERROR(_xlfn.PERCENTRANK.INC('面板-MA'!23:23,'面板-MA'!Q23),0.5)</f>
        <v>0.82599999999999996</v>
      </c>
      <c r="T23" s="303">
        <f>IFERROR(_xlfn.PERCENTRANK.INC('面板-MA'!23:23,'面板-MA'!R23),0.5)</f>
        <v>0.81100000000000005</v>
      </c>
      <c r="U23" s="303">
        <f>IFERROR(_xlfn.PERCENTRANK.INC('面板-MA'!23:23,'面板-MA'!S23),0.5)</f>
        <v>0.79700000000000004</v>
      </c>
      <c r="V23" s="303">
        <f>IFERROR(_xlfn.PERCENTRANK.INC('面板-MA'!23:23,'面板-MA'!T23),0.5)</f>
        <v>0.73899999999999999</v>
      </c>
      <c r="W23" s="303">
        <f>IFERROR(_xlfn.PERCENTRANK.INC('面板-MA'!23:23,'面板-MA'!U23),0.5)</f>
        <v>0.72399999999999998</v>
      </c>
      <c r="X23" s="303">
        <f>IFERROR(_xlfn.PERCENTRANK.INC('面板-MA'!23:23,'面板-MA'!V23),0.5)</f>
        <v>0.76800000000000002</v>
      </c>
      <c r="Y23" s="303">
        <f>IFERROR(_xlfn.PERCENTRANK.INC('面板-MA'!23:23,'面板-MA'!W23),0.5)</f>
        <v>0.78200000000000003</v>
      </c>
      <c r="Z23" s="303">
        <f>IFERROR(_xlfn.PERCENTRANK.INC('面板-MA'!23:23,'面板-MA'!X23),0.5)</f>
        <v>0.753</v>
      </c>
      <c r="AA23" s="303">
        <f>IFERROR(_xlfn.PERCENTRANK.INC('面板-MA'!23:23,'面板-MA'!Y23),0.5)</f>
        <v>0.69499999999999995</v>
      </c>
      <c r="AB23" s="303">
        <f>IFERROR(_xlfn.PERCENTRANK.INC('面板-MA'!23:23,'面板-MA'!Z23),0.5)</f>
        <v>0.65200000000000002</v>
      </c>
      <c r="AC23" s="303">
        <f>IFERROR(_xlfn.PERCENTRANK.INC('面板-MA'!23:23,'面板-MA'!AA23),0.5)</f>
        <v>0.63700000000000001</v>
      </c>
      <c r="AD23" s="303">
        <f>IFERROR(_xlfn.PERCENTRANK.INC('面板-MA'!23:23,'面板-MA'!AB23),0.5)</f>
        <v>0.59399999999999997</v>
      </c>
      <c r="AE23" s="303">
        <f>IFERROR(_xlfn.PERCENTRANK.INC('面板-MA'!23:23,'面板-MA'!AC23),0.5)</f>
        <v>0.47799999999999998</v>
      </c>
      <c r="AF23" s="303">
        <f>IFERROR(_xlfn.PERCENTRANK.INC('面板-MA'!23:23,'面板-MA'!AD23),0.5)</f>
        <v>0.52100000000000002</v>
      </c>
      <c r="AG23" s="303">
        <f>IFERROR(_xlfn.PERCENTRANK.INC('面板-MA'!23:23,'面板-MA'!AE23),0.5)</f>
        <v>0.28899999999999998</v>
      </c>
      <c r="AH23" s="303">
        <f>IFERROR(_xlfn.PERCENTRANK.INC('面板-MA'!23:23,'面板-MA'!AF23),0.5)</f>
        <v>0.188</v>
      </c>
      <c r="AI23" s="303">
        <f>IFERROR(_xlfn.PERCENTRANK.INC('面板-MA'!23:23,'面板-MA'!AG23),0.5)</f>
        <v>5.7000000000000002E-2</v>
      </c>
      <c r="AJ23" s="303">
        <f>IFERROR(_xlfn.PERCENTRANK.INC('面板-MA'!23:23,'面板-MA'!AH23),0.5)</f>
        <v>1.4E-2</v>
      </c>
      <c r="AK23" s="303">
        <f>IFERROR(_xlfn.PERCENTRANK.INC('面板-MA'!23:23,'面板-MA'!AI23),0.5)</f>
        <v>4.2999999999999997E-2</v>
      </c>
      <c r="AL23" s="303">
        <f>IFERROR(_xlfn.PERCENTRANK.INC('面板-MA'!23:23,'面板-MA'!AJ23),0.5)</f>
        <v>8.5999999999999993E-2</v>
      </c>
      <c r="AM23" s="303">
        <f>IFERROR(_xlfn.PERCENTRANK.INC('面板-MA'!23:23,'面板-MA'!AK23),0.5)</f>
        <v>0.13</v>
      </c>
      <c r="AN23" s="303">
        <f>IFERROR(_xlfn.PERCENTRANK.INC('面板-MA'!23:23,'面板-MA'!AL23),0.5)</f>
        <v>0.159</v>
      </c>
      <c r="AO23" s="303">
        <f>IFERROR(_xlfn.PERCENTRANK.INC('面板-MA'!23:23,'面板-MA'!AM23),0.5)</f>
        <v>0.17299999999999999</v>
      </c>
      <c r="AP23" s="303">
        <f>IFERROR(_xlfn.PERCENTRANK.INC('面板-MA'!23:23,'面板-MA'!AN23),0.5)</f>
        <v>0.217</v>
      </c>
      <c r="AQ23" s="303">
        <f>IFERROR(_xlfn.PERCENTRANK.INC('面板-MA'!23:23,'面板-MA'!AO23),0.5)</f>
        <v>0.30399999999999999</v>
      </c>
      <c r="AR23" s="303">
        <f>IFERROR(_xlfn.PERCENTRANK.INC('面板-MA'!23:23,'面板-MA'!AP23),0.5)</f>
        <v>0.318</v>
      </c>
      <c r="AS23" s="303">
        <f>IFERROR(_xlfn.PERCENTRANK.INC('面板-MA'!23:23,'面板-MA'!AQ23),0.5)</f>
        <v>0.27500000000000002</v>
      </c>
      <c r="AT23" s="303">
        <f>IFERROR(_xlfn.PERCENTRANK.INC('面板-MA'!23:23,'面板-MA'!AR23),0.5)</f>
        <v>0.55000000000000004</v>
      </c>
      <c r="AU23" s="303">
        <f>IFERROR(_xlfn.PERCENTRANK.INC('面板-MA'!23:23,'面板-MA'!AS23),0.5)</f>
        <v>0.40500000000000003</v>
      </c>
      <c r="AV23" s="303">
        <f>IFERROR(_xlfn.PERCENTRANK.INC('面板-MA'!23:23,'面板-MA'!AT23),0.5)</f>
        <v>0.10100000000000001</v>
      </c>
      <c r="AW23" s="303">
        <f>IFERROR(_xlfn.PERCENTRANK.INC('面板-MA'!23:23,'面板-MA'!AU23),0.5)</f>
        <v>0.115</v>
      </c>
      <c r="AX23" s="303">
        <f>IFERROR(_xlfn.PERCENTRANK.INC('面板-MA'!23:23,'面板-MA'!AV23),0.5)</f>
        <v>0.23100000000000001</v>
      </c>
      <c r="AY23" s="303">
        <f>IFERROR(_xlfn.PERCENTRANK.INC('面板-MA'!23:23,'面板-MA'!AW23),0.5)</f>
        <v>0.26</v>
      </c>
      <c r="AZ23" s="303">
        <f>IFERROR(_xlfn.PERCENTRANK.INC('面板-MA'!23:23,'面板-MA'!AX23),0.5)</f>
        <v>0.33300000000000002</v>
      </c>
      <c r="BA23" s="303">
        <f>IFERROR(_xlfn.PERCENTRANK.INC('面板-MA'!23:23,'面板-MA'!AY23),0.5)</f>
        <v>0.376</v>
      </c>
      <c r="BB23" s="303">
        <f>IFERROR(_xlfn.PERCENTRANK.INC('面板-MA'!23:23,'面板-MA'!AZ23),0.5)</f>
        <v>0.36199999999999999</v>
      </c>
      <c r="BC23" s="303">
        <f>IFERROR(_xlfn.PERCENTRANK.INC('面板-MA'!23:23,'面板-MA'!BA23),0.5)</f>
        <v>0.39100000000000001</v>
      </c>
      <c r="BD23" s="303">
        <f>IFERROR(_xlfn.PERCENTRANK.INC('面板-MA'!23:23,'面板-MA'!BB23),0.5)</f>
        <v>0.42</v>
      </c>
      <c r="BE23" s="303">
        <f>IFERROR(_xlfn.PERCENTRANK.INC('面板-MA'!23:23,'面板-MA'!BC23),0.5)</f>
        <v>0.434</v>
      </c>
      <c r="BF23" s="303">
        <f>IFERROR(_xlfn.PERCENTRANK.INC('面板-MA'!23:23,'面板-MA'!BD23),0.5)</f>
        <v>0.49199999999999999</v>
      </c>
      <c r="BG23" s="303">
        <f>IFERROR(_xlfn.PERCENTRANK.INC('面板-MA'!23:23,'面板-MA'!BE23),0.5)</f>
        <v>0.46300000000000002</v>
      </c>
      <c r="BH23" s="303">
        <f>IFERROR(_xlfn.PERCENTRANK.INC('面板-MA'!23:23,'面板-MA'!BF23),0.5)</f>
        <v>0.44900000000000001</v>
      </c>
      <c r="BI23" s="303">
        <f>IFERROR(_xlfn.PERCENTRANK.INC('面板-MA'!23:23,'面板-MA'!BG23),0.5)</f>
        <v>0.57899999999999996</v>
      </c>
      <c r="BJ23" s="303">
        <f>IFERROR(_xlfn.PERCENTRANK.INC('面板-MA'!23:23,'面板-MA'!BH23),0.5)</f>
        <v>0.60799999999999998</v>
      </c>
      <c r="BK23" s="303">
        <f>IFERROR(_xlfn.PERCENTRANK.INC('面板-MA'!23:23,'面板-MA'!BI23),0.5)</f>
        <v>0.53600000000000003</v>
      </c>
      <c r="BL23" s="303">
        <f>IFERROR(_xlfn.PERCENTRANK.INC('面板-MA'!23:23,'面板-MA'!BJ23),0.5)</f>
        <v>0.34699999999999998</v>
      </c>
      <c r="BM23" s="303">
        <f>IFERROR(_xlfn.PERCENTRANK.INC('面板-MA'!23:23,'面板-MA'!BK23),0.5)</f>
        <v>0.50700000000000001</v>
      </c>
      <c r="BN23" s="303">
        <f>IFERROR(_xlfn.PERCENTRANK.INC('面板-MA'!23:23,'面板-MA'!BL23),0.5)</f>
        <v>0.623</v>
      </c>
      <c r="BO23" s="303">
        <f>IFERROR(_xlfn.PERCENTRANK.INC('面板-MA'!23:23,'面板-MA'!BM23),0.5)</f>
        <v>0.68100000000000005</v>
      </c>
      <c r="BP23" s="303">
        <f>IFERROR(_xlfn.PERCENTRANK.INC('面板-MA'!23:23,'面板-MA'!BN23),0.5)</f>
        <v>0.71</v>
      </c>
      <c r="BQ23" s="303">
        <f>IFERROR(_xlfn.PERCENTRANK.INC('面板-MA'!23:23,'面板-MA'!BO23),0.5)</f>
        <v>0.66600000000000004</v>
      </c>
      <c r="BR23" s="303">
        <f>IFERROR(_xlfn.PERCENTRANK.INC('面板-MA'!23:23,'面板-MA'!BP23),0.5)</f>
        <v>0.56499999999999995</v>
      </c>
      <c r="BS23" s="303">
        <f>IFERROR(_xlfn.PERCENTRANK.INC('面板-MA'!23:23,'面板-MA'!BQ23),0.5)</f>
        <v>0.246</v>
      </c>
      <c r="BT23" s="303">
        <f>IFERROR(_xlfn.PERCENTRANK.INC('面板-MA'!23:23,'面板-MA'!BR23),0.5)</f>
        <v>0.20200000000000001</v>
      </c>
      <c r="BU23" s="303">
        <f>IFERROR(_xlfn.PERCENTRANK.INC('面板-MA'!23:23,'面板-MA'!BS23),0.5)</f>
        <v>0.14399999999999999</v>
      </c>
      <c r="BV23" s="303">
        <f>IFERROR(_xlfn.PERCENTRANK.INC('面板-MA'!23:23,'面板-MA'!BT23),0.5)</f>
        <v>7.1999999999999995E-2</v>
      </c>
      <c r="BW23" s="303">
        <f>IFERROR(_xlfn.PERCENTRANK.INC('面板-MA'!23:23,'面板-MA'!BU23),0.5)</f>
        <v>2.8000000000000001E-2</v>
      </c>
      <c r="BX23" s="303">
        <f>IFERROR(_xlfn.PERCENTRANK.INC('面板-MA'!23:23,'面板-MA'!BV23),0.5)</f>
        <v>0</v>
      </c>
    </row>
    <row r="24" spans="1:76" x14ac:dyDescent="0.15">
      <c r="A24" s="301" t="s">
        <v>530</v>
      </c>
      <c r="B24" s="301" t="s">
        <v>73</v>
      </c>
      <c r="C24" s="295" t="s">
        <v>74</v>
      </c>
      <c r="D24" s="295" t="s">
        <v>75</v>
      </c>
      <c r="E24" s="302">
        <f t="shared" si="2"/>
        <v>8.3333333333333329E-2</v>
      </c>
      <c r="F24" s="302" t="str">
        <f t="shared" si="1"/>
        <v>机器人中游</v>
      </c>
      <c r="G24" s="303">
        <f>IFERROR(_xlfn.PERCENTRANK.INC('面板-MA'!24:24,'面板-MA'!E24),0.5)</f>
        <v>0.06</v>
      </c>
      <c r="H24" s="303">
        <f>IFERROR(_xlfn.PERCENTRANK.INC('面板-MA'!24:24,'面板-MA'!F24),0.5)</f>
        <v>0.06</v>
      </c>
      <c r="I24" s="303">
        <f>IFERROR(_xlfn.PERCENTRANK.INC('面板-MA'!24:24,'面板-MA'!G24),0.5)</f>
        <v>0.121</v>
      </c>
      <c r="J24" s="303">
        <f>IFERROR(_xlfn.PERCENTRANK.INC('面板-MA'!24:24,'面板-MA'!H24),0.5)</f>
        <v>0.18099999999999999</v>
      </c>
      <c r="K24" s="303">
        <f>IFERROR(_xlfn.PERCENTRANK.INC('面板-MA'!24:24,'面板-MA'!I24),0.5)</f>
        <v>0.151</v>
      </c>
      <c r="L24" s="303">
        <f>IFERROR(_xlfn.PERCENTRANK.INC('面板-MA'!24:24,'面板-MA'!J24),0.5)</f>
        <v>0.03</v>
      </c>
      <c r="M24" s="303">
        <f>IFERROR(_xlfn.PERCENTRANK.INC('面板-MA'!24:24,'面板-MA'!K24),0.5)</f>
        <v>0</v>
      </c>
      <c r="N24" s="303">
        <f>IFERROR(_xlfn.PERCENTRANK.INC('面板-MA'!24:24,'面板-MA'!L24),0.5)</f>
        <v>0.21199999999999999</v>
      </c>
      <c r="O24" s="303">
        <f>IFERROR(_xlfn.PERCENTRANK.INC('面板-MA'!24:24,'面板-MA'!M24),0.5)</f>
        <v>0.27200000000000002</v>
      </c>
      <c r="P24" s="303">
        <f>IFERROR(_xlfn.PERCENTRANK.INC('面板-MA'!24:24,'面板-MA'!N24),0.5)</f>
        <v>0.24199999999999999</v>
      </c>
      <c r="Q24" s="303">
        <f>IFERROR(_xlfn.PERCENTRANK.INC('面板-MA'!24:24,'面板-MA'!O24),0.5)</f>
        <v>0.36299999999999999</v>
      </c>
      <c r="R24" s="303">
        <f>IFERROR(_xlfn.PERCENTRANK.INC('面板-MA'!24:24,'面板-MA'!P24),0.5)</f>
        <v>0.42399999999999999</v>
      </c>
      <c r="S24" s="303">
        <f>IFERROR(_xlfn.PERCENTRANK.INC('面板-MA'!24:24,'面板-MA'!Q24),0.5)</f>
        <v>0.75700000000000001</v>
      </c>
      <c r="T24" s="303">
        <f>IFERROR(_xlfn.PERCENTRANK.INC('面板-MA'!24:24,'面板-MA'!R24),0.5)</f>
        <v>0.78700000000000003</v>
      </c>
      <c r="U24" s="303">
        <f>IFERROR(_xlfn.PERCENTRANK.INC('面板-MA'!24:24,'面板-MA'!S24),0.5)</f>
        <v>0.51500000000000001</v>
      </c>
      <c r="V24" s="303">
        <f>IFERROR(_xlfn.PERCENTRANK.INC('面板-MA'!24:24,'面板-MA'!T24),0.5)</f>
        <v>0.63600000000000001</v>
      </c>
      <c r="W24" s="303">
        <f>IFERROR(_xlfn.PERCENTRANK.INC('面板-MA'!24:24,'面板-MA'!U24),0.5)</f>
        <v>0.48399999999999999</v>
      </c>
      <c r="X24" s="303">
        <f>IFERROR(_xlfn.PERCENTRANK.INC('面板-MA'!24:24,'面板-MA'!V24),0.5)</f>
        <v>0.60599999999999998</v>
      </c>
      <c r="Y24" s="303">
        <f>IFERROR(_xlfn.PERCENTRANK.INC('面板-MA'!24:24,'面板-MA'!W24),0.5)</f>
        <v>0.90900000000000003</v>
      </c>
      <c r="Z24" s="303">
        <f>IFERROR(_xlfn.PERCENTRANK.INC('面板-MA'!24:24,'面板-MA'!X24),0.5)</f>
        <v>0.96899999999999997</v>
      </c>
      <c r="AA24" s="303">
        <f>IFERROR(_xlfn.PERCENTRANK.INC('面板-MA'!24:24,'面板-MA'!Y24),0.5)</f>
        <v>1</v>
      </c>
      <c r="AB24" s="303">
        <f>IFERROR(_xlfn.PERCENTRANK.INC('面板-MA'!24:24,'面板-MA'!Z24),0.5)</f>
        <v>0.93899999999999995</v>
      </c>
      <c r="AC24" s="303">
        <f>IFERROR(_xlfn.PERCENTRANK.INC('面板-MA'!24:24,'面板-MA'!AA24),0.5)</f>
        <v>0.57499999999999996</v>
      </c>
      <c r="AD24" s="303">
        <f>IFERROR(_xlfn.PERCENTRANK.INC('面板-MA'!24:24,'面板-MA'!AB24),0.5)</f>
        <v>0.84799999999999998</v>
      </c>
      <c r="AE24" s="303">
        <f>IFERROR(_xlfn.PERCENTRANK.INC('面板-MA'!24:24,'面板-MA'!AC24),0.5)</f>
        <v>0.66600000000000004</v>
      </c>
      <c r="AF24" s="303">
        <f>IFERROR(_xlfn.PERCENTRANK.INC('面板-MA'!24:24,'面板-MA'!AD24),0.5)</f>
        <v>0.54500000000000004</v>
      </c>
      <c r="AG24" s="303">
        <f>IFERROR(_xlfn.PERCENTRANK.INC('面板-MA'!24:24,'面板-MA'!AE24),0.5)</f>
        <v>0.878</v>
      </c>
      <c r="AH24" s="303">
        <f>IFERROR(_xlfn.PERCENTRANK.INC('面板-MA'!24:24,'面板-MA'!AF24),0.5)</f>
        <v>0.81799999999999995</v>
      </c>
      <c r="AI24" s="303">
        <f>IFERROR(_xlfn.PERCENTRANK.INC('面板-MA'!24:24,'面板-MA'!AG24),0.5)</f>
        <v>0.72699999999999998</v>
      </c>
      <c r="AJ24" s="303">
        <f>IFERROR(_xlfn.PERCENTRANK.INC('面板-MA'!24:24,'面板-MA'!AH24),0.5)</f>
        <v>0.69599999999999995</v>
      </c>
      <c r="AK24" s="303">
        <f>IFERROR(_xlfn.PERCENTRANK.INC('面板-MA'!24:24,'面板-MA'!AI24),0.5)</f>
        <v>0.45400000000000001</v>
      </c>
      <c r="AL24" s="303">
        <f>IFERROR(_xlfn.PERCENTRANK.INC('面板-MA'!24:24,'面板-MA'!AJ24),0.5)</f>
        <v>0.30299999999999999</v>
      </c>
      <c r="AM24" s="303">
        <f>IFERROR(_xlfn.PERCENTRANK.INC('面板-MA'!24:24,'面板-MA'!AK24),0.5)</f>
        <v>0.33300000000000002</v>
      </c>
      <c r="AN24" s="303">
        <f>IFERROR(_xlfn.PERCENTRANK.INC('面板-MA'!24:24,'面板-MA'!AL24),0.5)</f>
        <v>0.39300000000000002</v>
      </c>
      <c r="AO24" s="303">
        <f>IFERROR(_xlfn.PERCENTRANK.INC('面板-MA'!24:24,'面板-MA'!AM24),0.5)</f>
        <v>0.5</v>
      </c>
      <c r="AP24" s="303">
        <f>IFERROR(_xlfn.PERCENTRANK.INC('面板-MA'!24:24,'面板-MA'!AN24),0.5)</f>
        <v>0.5</v>
      </c>
      <c r="AQ24" s="303">
        <f>IFERROR(_xlfn.PERCENTRANK.INC('面板-MA'!24:24,'面板-MA'!AO24),0.5)</f>
        <v>0.5</v>
      </c>
      <c r="AR24" s="303">
        <f>IFERROR(_xlfn.PERCENTRANK.INC('面板-MA'!24:24,'面板-MA'!AP24),0.5)</f>
        <v>0.5</v>
      </c>
      <c r="AS24" s="303">
        <f>IFERROR(_xlfn.PERCENTRANK.INC('面板-MA'!24:24,'面板-MA'!AQ24),0.5)</f>
        <v>0.5</v>
      </c>
      <c r="AT24" s="303">
        <f>IFERROR(_xlfn.PERCENTRANK.INC('面板-MA'!24:24,'面板-MA'!AR24),0.5)</f>
        <v>0.5</v>
      </c>
      <c r="AU24" s="303">
        <f>IFERROR(_xlfn.PERCENTRANK.INC('面板-MA'!24:24,'面板-MA'!AS24),0.5)</f>
        <v>0.5</v>
      </c>
      <c r="AV24" s="303">
        <f>IFERROR(_xlfn.PERCENTRANK.INC('面板-MA'!24:24,'面板-MA'!AT24),0.5)</f>
        <v>0.5</v>
      </c>
      <c r="AW24" s="303">
        <f>IFERROR(_xlfn.PERCENTRANK.INC('面板-MA'!24:24,'面板-MA'!AU24),0.5)</f>
        <v>0.5</v>
      </c>
      <c r="AX24" s="303">
        <f>IFERROR(_xlfn.PERCENTRANK.INC('面板-MA'!24:24,'面板-MA'!AV24),0.5)</f>
        <v>0.5</v>
      </c>
      <c r="AY24" s="303">
        <f>IFERROR(_xlfn.PERCENTRANK.INC('面板-MA'!24:24,'面板-MA'!AW24),0.5)</f>
        <v>0.5</v>
      </c>
      <c r="AZ24" s="303">
        <f>IFERROR(_xlfn.PERCENTRANK.INC('面板-MA'!24:24,'面板-MA'!AX24),0.5)</f>
        <v>0.5</v>
      </c>
      <c r="BA24" s="303">
        <f>IFERROR(_xlfn.PERCENTRANK.INC('面板-MA'!24:24,'面板-MA'!AY24),0.5)</f>
        <v>0.5</v>
      </c>
      <c r="BB24" s="303">
        <f>IFERROR(_xlfn.PERCENTRANK.INC('面板-MA'!24:24,'面板-MA'!AZ24),0.5)</f>
        <v>0.5</v>
      </c>
      <c r="BC24" s="303">
        <f>IFERROR(_xlfn.PERCENTRANK.INC('面板-MA'!24:24,'面板-MA'!BA24),0.5)</f>
        <v>0.5</v>
      </c>
      <c r="BD24" s="303">
        <f>IFERROR(_xlfn.PERCENTRANK.INC('面板-MA'!24:24,'面板-MA'!BB24),0.5)</f>
        <v>0.5</v>
      </c>
      <c r="BE24" s="303">
        <f>IFERROR(_xlfn.PERCENTRANK.INC('面板-MA'!24:24,'面板-MA'!BC24),0.5)</f>
        <v>0.5</v>
      </c>
      <c r="BF24" s="303">
        <f>IFERROR(_xlfn.PERCENTRANK.INC('面板-MA'!24:24,'面板-MA'!BD24),0.5)</f>
        <v>0.5</v>
      </c>
      <c r="BG24" s="303">
        <f>IFERROR(_xlfn.PERCENTRANK.INC('面板-MA'!24:24,'面板-MA'!BE24),0.5)</f>
        <v>0.5</v>
      </c>
      <c r="BH24" s="303">
        <f>IFERROR(_xlfn.PERCENTRANK.INC('面板-MA'!24:24,'面板-MA'!BF24),0.5)</f>
        <v>0.5</v>
      </c>
      <c r="BI24" s="303">
        <f>IFERROR(_xlfn.PERCENTRANK.INC('面板-MA'!24:24,'面板-MA'!BG24),0.5)</f>
        <v>0.5</v>
      </c>
      <c r="BJ24" s="303">
        <f>IFERROR(_xlfn.PERCENTRANK.INC('面板-MA'!24:24,'面板-MA'!BH24),0.5)</f>
        <v>0.5</v>
      </c>
      <c r="BK24" s="303">
        <f>IFERROR(_xlfn.PERCENTRANK.INC('面板-MA'!24:24,'面板-MA'!BI24),0.5)</f>
        <v>0.5</v>
      </c>
      <c r="BL24" s="303">
        <f>IFERROR(_xlfn.PERCENTRANK.INC('面板-MA'!24:24,'面板-MA'!BJ24),0.5)</f>
        <v>0.5</v>
      </c>
      <c r="BM24" s="303">
        <f>IFERROR(_xlfn.PERCENTRANK.INC('面板-MA'!24:24,'面板-MA'!BK24),0.5)</f>
        <v>0.5</v>
      </c>
      <c r="BN24" s="303">
        <f>IFERROR(_xlfn.PERCENTRANK.INC('面板-MA'!24:24,'面板-MA'!BL24),0.5)</f>
        <v>0.5</v>
      </c>
      <c r="BO24" s="303">
        <f>IFERROR(_xlfn.PERCENTRANK.INC('面板-MA'!24:24,'面板-MA'!BM24),0.5)</f>
        <v>0.5</v>
      </c>
      <c r="BP24" s="303">
        <f>IFERROR(_xlfn.PERCENTRANK.INC('面板-MA'!24:24,'面板-MA'!BN24),0.5)</f>
        <v>0.5</v>
      </c>
      <c r="BQ24" s="303">
        <f>IFERROR(_xlfn.PERCENTRANK.INC('面板-MA'!24:24,'面板-MA'!BO24),0.5)</f>
        <v>0.5</v>
      </c>
      <c r="BR24" s="303">
        <f>IFERROR(_xlfn.PERCENTRANK.INC('面板-MA'!24:24,'面板-MA'!BP24),0.5)</f>
        <v>0.5</v>
      </c>
      <c r="BS24" s="303">
        <f>IFERROR(_xlfn.PERCENTRANK.INC('面板-MA'!24:24,'面板-MA'!BQ24),0.5)</f>
        <v>0.5</v>
      </c>
      <c r="BT24" s="303">
        <f>IFERROR(_xlfn.PERCENTRANK.INC('面板-MA'!24:24,'面板-MA'!BR24),0.5)</f>
        <v>0.5</v>
      </c>
      <c r="BU24" s="303">
        <f>IFERROR(_xlfn.PERCENTRANK.INC('面板-MA'!24:24,'面板-MA'!BS24),0.5)</f>
        <v>0.5</v>
      </c>
      <c r="BV24" s="303">
        <f>IFERROR(_xlfn.PERCENTRANK.INC('面板-MA'!24:24,'面板-MA'!BT24),0.5)</f>
        <v>0.5</v>
      </c>
      <c r="BW24" s="303">
        <f>IFERROR(_xlfn.PERCENTRANK.INC('面板-MA'!24:24,'面板-MA'!BU24),0.5)</f>
        <v>0.5</v>
      </c>
      <c r="BX24" s="303">
        <f>IFERROR(_xlfn.PERCENTRANK.INC('面板-MA'!24:24,'面板-MA'!BV24),0.5)</f>
        <v>0.5</v>
      </c>
    </row>
    <row r="25" spans="1:76" x14ac:dyDescent="0.15">
      <c r="A25" s="301" t="s">
        <v>530</v>
      </c>
      <c r="B25" s="301" t="s">
        <v>73</v>
      </c>
      <c r="C25" s="295" t="s">
        <v>833</v>
      </c>
      <c r="D25" s="295" t="s">
        <v>834</v>
      </c>
      <c r="E25" s="302">
        <f t="shared" si="2"/>
        <v>8.3333333333333329E-2</v>
      </c>
      <c r="F25" s="302" t="str">
        <f t="shared" si="1"/>
        <v>机器人中游</v>
      </c>
      <c r="G25" s="303">
        <f>IFERROR(_xlfn.PERCENTRANK.INC('面板-MA'!25:25,'面板-MA'!E25),0.5)</f>
        <v>0.69599999999999995</v>
      </c>
      <c r="H25" s="303">
        <f>IFERROR(_xlfn.PERCENTRANK.INC('面板-MA'!25:25,'面板-MA'!F25),0.5)</f>
        <v>0.69599999999999995</v>
      </c>
      <c r="I25" s="303">
        <f>IFERROR(_xlfn.PERCENTRANK.INC('面板-MA'!25:25,'面板-MA'!G25),0.5)</f>
        <v>0.54500000000000004</v>
      </c>
      <c r="J25" s="303">
        <f>IFERROR(_xlfn.PERCENTRANK.INC('面板-MA'!25:25,'面板-MA'!H25),0.5)</f>
        <v>0.84799999999999998</v>
      </c>
      <c r="K25" s="303">
        <f>IFERROR(_xlfn.PERCENTRANK.INC('面板-MA'!25:25,'面板-MA'!I25),0.5)</f>
        <v>0.57499999999999996</v>
      </c>
      <c r="L25" s="303">
        <f>IFERROR(_xlfn.PERCENTRANK.INC('面板-MA'!25:25,'面板-MA'!J25),0.5)</f>
        <v>0.06</v>
      </c>
      <c r="M25" s="303">
        <f>IFERROR(_xlfn.PERCENTRANK.INC('面板-MA'!25:25,'面板-MA'!K25),0.5)</f>
        <v>0.09</v>
      </c>
      <c r="N25" s="303">
        <f>IFERROR(_xlfn.PERCENTRANK.INC('面板-MA'!25:25,'面板-MA'!L25),0.5)</f>
        <v>0.75700000000000001</v>
      </c>
      <c r="O25" s="303">
        <f>IFERROR(_xlfn.PERCENTRANK.INC('面板-MA'!25:25,'面板-MA'!M25),0.5)</f>
        <v>0.78700000000000003</v>
      </c>
      <c r="P25" s="303">
        <f>IFERROR(_xlfn.PERCENTRANK.INC('面板-MA'!25:25,'面板-MA'!N25),0.5)</f>
        <v>0.18099999999999999</v>
      </c>
      <c r="Q25" s="303">
        <f>IFERROR(_xlfn.PERCENTRANK.INC('面板-MA'!25:25,'面板-MA'!O25),0.5)</f>
        <v>0.30299999999999999</v>
      </c>
      <c r="R25" s="303">
        <f>IFERROR(_xlfn.PERCENTRANK.INC('面板-MA'!25:25,'面板-MA'!P25),0.5)</f>
        <v>0.24199999999999999</v>
      </c>
      <c r="S25" s="303">
        <f>IFERROR(_xlfn.PERCENTRANK.INC('面板-MA'!25:25,'面板-MA'!Q25),0.5)</f>
        <v>0.27200000000000002</v>
      </c>
      <c r="T25" s="303">
        <f>IFERROR(_xlfn.PERCENTRANK.INC('面板-MA'!25:25,'面板-MA'!R25),0.5)</f>
        <v>0.36299999999999999</v>
      </c>
      <c r="U25" s="303">
        <f>IFERROR(_xlfn.PERCENTRANK.INC('面板-MA'!25:25,'面板-MA'!S25),0.5)</f>
        <v>0.33300000000000002</v>
      </c>
      <c r="V25" s="303">
        <f>IFERROR(_xlfn.PERCENTRANK.INC('面板-MA'!25:25,'面板-MA'!T25),0.5)</f>
        <v>0.151</v>
      </c>
      <c r="W25" s="303">
        <f>IFERROR(_xlfn.PERCENTRANK.INC('面板-MA'!25:25,'面板-MA'!U25),0.5)</f>
        <v>0.39300000000000002</v>
      </c>
      <c r="X25" s="303">
        <f>IFERROR(_xlfn.PERCENTRANK.INC('面板-MA'!25:25,'面板-MA'!V25),0.5)</f>
        <v>0.81799999999999995</v>
      </c>
      <c r="Y25" s="303">
        <f>IFERROR(_xlfn.PERCENTRANK.INC('面板-MA'!25:25,'面板-MA'!W25),0.5)</f>
        <v>0.90900000000000003</v>
      </c>
      <c r="Z25" s="303">
        <f>IFERROR(_xlfn.PERCENTRANK.INC('面板-MA'!25:25,'面板-MA'!X25),0.5)</f>
        <v>1</v>
      </c>
      <c r="AA25" s="303">
        <f>IFERROR(_xlfn.PERCENTRANK.INC('面板-MA'!25:25,'面板-MA'!Y25),0.5)</f>
        <v>0.96899999999999997</v>
      </c>
      <c r="AB25" s="303">
        <f>IFERROR(_xlfn.PERCENTRANK.INC('面板-MA'!25:25,'面板-MA'!Z25),0.5)</f>
        <v>0.878</v>
      </c>
      <c r="AC25" s="303">
        <f>IFERROR(_xlfn.PERCENTRANK.INC('面板-MA'!25:25,'面板-MA'!AA25),0.5)</f>
        <v>0.60599999999999998</v>
      </c>
      <c r="AD25" s="303">
        <f>IFERROR(_xlfn.PERCENTRANK.INC('面板-MA'!25:25,'面板-MA'!AB25),0.5)</f>
        <v>0.48399999999999999</v>
      </c>
      <c r="AE25" s="303">
        <f>IFERROR(_xlfn.PERCENTRANK.INC('面板-MA'!25:25,'面板-MA'!AC25),0.5)</f>
        <v>0.51500000000000001</v>
      </c>
      <c r="AF25" s="303">
        <f>IFERROR(_xlfn.PERCENTRANK.INC('面板-MA'!25:25,'面板-MA'!AD25),0.5)</f>
        <v>0.45400000000000001</v>
      </c>
      <c r="AG25" s="303">
        <f>IFERROR(_xlfn.PERCENTRANK.INC('面板-MA'!25:25,'面板-MA'!AE25),0.5)</f>
        <v>0.42399999999999999</v>
      </c>
      <c r="AH25" s="303">
        <f>IFERROR(_xlfn.PERCENTRANK.INC('面板-MA'!25:25,'面板-MA'!AF25),0.5)</f>
        <v>0.21199999999999999</v>
      </c>
      <c r="AI25" s="303">
        <f>IFERROR(_xlfn.PERCENTRANK.INC('面板-MA'!25:25,'面板-MA'!AG25),0.5)</f>
        <v>0.63600000000000001</v>
      </c>
      <c r="AJ25" s="303">
        <f>IFERROR(_xlfn.PERCENTRANK.INC('面板-MA'!25:25,'面板-MA'!AH25),0.5)</f>
        <v>0.93899999999999995</v>
      </c>
      <c r="AK25" s="303">
        <f>IFERROR(_xlfn.PERCENTRANK.INC('面板-MA'!25:25,'面板-MA'!AI25),0.5)</f>
        <v>0.66600000000000004</v>
      </c>
      <c r="AL25" s="303">
        <f>IFERROR(_xlfn.PERCENTRANK.INC('面板-MA'!25:25,'面板-MA'!AJ25),0.5)</f>
        <v>0.03</v>
      </c>
      <c r="AM25" s="303">
        <f>IFERROR(_xlfn.PERCENTRANK.INC('面板-MA'!25:25,'面板-MA'!AK25),0.5)</f>
        <v>0</v>
      </c>
      <c r="AN25" s="303">
        <f>IFERROR(_xlfn.PERCENTRANK.INC('面板-MA'!25:25,'面板-MA'!AL25),0.5)</f>
        <v>0.121</v>
      </c>
      <c r="AO25" s="303">
        <f>IFERROR(_xlfn.PERCENTRANK.INC('面板-MA'!25:25,'面板-MA'!AM25),0.5)</f>
        <v>0.5</v>
      </c>
      <c r="AP25" s="303">
        <f>IFERROR(_xlfn.PERCENTRANK.INC('面板-MA'!25:25,'面板-MA'!AN25),0.5)</f>
        <v>0.5</v>
      </c>
      <c r="AQ25" s="303">
        <f>IFERROR(_xlfn.PERCENTRANK.INC('面板-MA'!25:25,'面板-MA'!AO25),0.5)</f>
        <v>0.5</v>
      </c>
      <c r="AR25" s="303">
        <f>IFERROR(_xlfn.PERCENTRANK.INC('面板-MA'!25:25,'面板-MA'!AP25),0.5)</f>
        <v>0.5</v>
      </c>
      <c r="AS25" s="303">
        <f>IFERROR(_xlfn.PERCENTRANK.INC('面板-MA'!25:25,'面板-MA'!AQ25),0.5)</f>
        <v>0.5</v>
      </c>
      <c r="AT25" s="303">
        <f>IFERROR(_xlfn.PERCENTRANK.INC('面板-MA'!25:25,'面板-MA'!AR25),0.5)</f>
        <v>0.5</v>
      </c>
      <c r="AU25" s="303">
        <f>IFERROR(_xlfn.PERCENTRANK.INC('面板-MA'!25:25,'面板-MA'!AS25),0.5)</f>
        <v>0.5</v>
      </c>
      <c r="AV25" s="303">
        <f>IFERROR(_xlfn.PERCENTRANK.INC('面板-MA'!25:25,'面板-MA'!AT25),0.5)</f>
        <v>0.5</v>
      </c>
      <c r="AW25" s="303">
        <f>IFERROR(_xlfn.PERCENTRANK.INC('面板-MA'!25:25,'面板-MA'!AU25),0.5)</f>
        <v>0.5</v>
      </c>
      <c r="AX25" s="303">
        <f>IFERROR(_xlfn.PERCENTRANK.INC('面板-MA'!25:25,'面板-MA'!AV25),0.5)</f>
        <v>0.5</v>
      </c>
      <c r="AY25" s="303">
        <f>IFERROR(_xlfn.PERCENTRANK.INC('面板-MA'!25:25,'面板-MA'!AW25),0.5)</f>
        <v>0.5</v>
      </c>
      <c r="AZ25" s="303">
        <f>IFERROR(_xlfn.PERCENTRANK.INC('面板-MA'!25:25,'面板-MA'!AX25),0.5)</f>
        <v>0.5</v>
      </c>
      <c r="BA25" s="303">
        <f>IFERROR(_xlfn.PERCENTRANK.INC('面板-MA'!25:25,'面板-MA'!AY25),0.5)</f>
        <v>0.5</v>
      </c>
      <c r="BB25" s="303">
        <f>IFERROR(_xlfn.PERCENTRANK.INC('面板-MA'!25:25,'面板-MA'!AZ25),0.5)</f>
        <v>0.5</v>
      </c>
      <c r="BC25" s="303">
        <f>IFERROR(_xlfn.PERCENTRANK.INC('面板-MA'!25:25,'面板-MA'!BA25),0.5)</f>
        <v>0.5</v>
      </c>
      <c r="BD25" s="303">
        <f>IFERROR(_xlfn.PERCENTRANK.INC('面板-MA'!25:25,'面板-MA'!BB25),0.5)</f>
        <v>0.5</v>
      </c>
      <c r="BE25" s="303">
        <f>IFERROR(_xlfn.PERCENTRANK.INC('面板-MA'!25:25,'面板-MA'!BC25),0.5)</f>
        <v>0.5</v>
      </c>
      <c r="BF25" s="303">
        <f>IFERROR(_xlfn.PERCENTRANK.INC('面板-MA'!25:25,'面板-MA'!BD25),0.5)</f>
        <v>0.5</v>
      </c>
      <c r="BG25" s="303">
        <f>IFERROR(_xlfn.PERCENTRANK.INC('面板-MA'!25:25,'面板-MA'!BE25),0.5)</f>
        <v>0.5</v>
      </c>
      <c r="BH25" s="303">
        <f>IFERROR(_xlfn.PERCENTRANK.INC('面板-MA'!25:25,'面板-MA'!BF25),0.5)</f>
        <v>0.5</v>
      </c>
      <c r="BI25" s="303">
        <f>IFERROR(_xlfn.PERCENTRANK.INC('面板-MA'!25:25,'面板-MA'!BG25),0.5)</f>
        <v>0.5</v>
      </c>
      <c r="BJ25" s="303">
        <f>IFERROR(_xlfn.PERCENTRANK.INC('面板-MA'!25:25,'面板-MA'!BH25),0.5)</f>
        <v>0.5</v>
      </c>
      <c r="BK25" s="303">
        <f>IFERROR(_xlfn.PERCENTRANK.INC('面板-MA'!25:25,'面板-MA'!BI25),0.5)</f>
        <v>0.5</v>
      </c>
      <c r="BL25" s="303">
        <f>IFERROR(_xlfn.PERCENTRANK.INC('面板-MA'!25:25,'面板-MA'!BJ25),0.5)</f>
        <v>0.5</v>
      </c>
      <c r="BM25" s="303">
        <f>IFERROR(_xlfn.PERCENTRANK.INC('面板-MA'!25:25,'面板-MA'!BK25),0.5)</f>
        <v>0.5</v>
      </c>
      <c r="BN25" s="303">
        <f>IFERROR(_xlfn.PERCENTRANK.INC('面板-MA'!25:25,'面板-MA'!BL25),0.5)</f>
        <v>0.5</v>
      </c>
      <c r="BO25" s="303">
        <f>IFERROR(_xlfn.PERCENTRANK.INC('面板-MA'!25:25,'面板-MA'!BM25),0.5)</f>
        <v>0.5</v>
      </c>
      <c r="BP25" s="303">
        <f>IFERROR(_xlfn.PERCENTRANK.INC('面板-MA'!25:25,'面板-MA'!BN25),0.5)</f>
        <v>0.5</v>
      </c>
      <c r="BQ25" s="303">
        <f>IFERROR(_xlfn.PERCENTRANK.INC('面板-MA'!25:25,'面板-MA'!BO25),0.5)</f>
        <v>0.5</v>
      </c>
      <c r="BR25" s="303">
        <f>IFERROR(_xlfn.PERCENTRANK.INC('面板-MA'!25:25,'面板-MA'!BP25),0.5)</f>
        <v>0.5</v>
      </c>
      <c r="BS25" s="303">
        <f>IFERROR(_xlfn.PERCENTRANK.INC('面板-MA'!25:25,'面板-MA'!BQ25),0.5)</f>
        <v>0.5</v>
      </c>
      <c r="BT25" s="303">
        <f>IFERROR(_xlfn.PERCENTRANK.INC('面板-MA'!25:25,'面板-MA'!BR25),0.5)</f>
        <v>0.5</v>
      </c>
      <c r="BU25" s="303">
        <f>IFERROR(_xlfn.PERCENTRANK.INC('面板-MA'!25:25,'面板-MA'!BS25),0.5)</f>
        <v>0.5</v>
      </c>
      <c r="BV25" s="303">
        <f>IFERROR(_xlfn.PERCENTRANK.INC('面板-MA'!25:25,'面板-MA'!BT25),0.5)</f>
        <v>0.5</v>
      </c>
      <c r="BW25" s="303">
        <f>IFERROR(_xlfn.PERCENTRANK.INC('面板-MA'!25:25,'面板-MA'!BU25),0.5)</f>
        <v>0.5</v>
      </c>
      <c r="BX25" s="303">
        <f>IFERROR(_xlfn.PERCENTRANK.INC('面板-MA'!25:25,'面板-MA'!BV25),0.5)</f>
        <v>0.5</v>
      </c>
    </row>
    <row r="26" spans="1:76" x14ac:dyDescent="0.15">
      <c r="A26" s="301" t="s">
        <v>530</v>
      </c>
      <c r="B26" s="301" t="s">
        <v>73</v>
      </c>
      <c r="C26" s="295" t="s">
        <v>78</v>
      </c>
      <c r="D26" s="304" t="s">
        <v>79</v>
      </c>
      <c r="E26" s="302">
        <f t="shared" si="2"/>
        <v>8.3333333333333329E-2</v>
      </c>
      <c r="F26" s="302" t="str">
        <f t="shared" si="1"/>
        <v>机器人中游</v>
      </c>
      <c r="G26" s="303">
        <f>IFERROR(_xlfn.PERCENTRANK.INC('面板-MA'!26:26,'面板-MA'!E26),0.5)</f>
        <v>0.40200000000000002</v>
      </c>
      <c r="H26" s="303">
        <f>IFERROR(_xlfn.PERCENTRANK.INC('面板-MA'!26:26,'面板-MA'!F26),0.5)</f>
        <v>0.40200000000000002</v>
      </c>
      <c r="I26" s="303">
        <f>IFERROR(_xlfn.PERCENTRANK.INC('面板-MA'!26:26,'面板-MA'!G26),0.5)</f>
        <v>0.35799999999999998</v>
      </c>
      <c r="J26" s="303">
        <f>IFERROR(_xlfn.PERCENTRANK.INC('面板-MA'!26:26,'面板-MA'!H26),0.5)</f>
        <v>0.35799999999999998</v>
      </c>
      <c r="K26" s="303">
        <f>IFERROR(_xlfn.PERCENTRANK.INC('面板-MA'!26:26,'面板-MA'!I26),0.5)</f>
        <v>0.35799999999999998</v>
      </c>
      <c r="L26" s="303">
        <f>IFERROR(_xlfn.PERCENTRANK.INC('面板-MA'!26:26,'面板-MA'!J26),0.5)</f>
        <v>0.56699999999999995</v>
      </c>
      <c r="M26" s="303">
        <f>IFERROR(_xlfn.PERCENTRANK.INC('面板-MA'!26:26,'面板-MA'!K26),0.5)</f>
        <v>0.56699999999999995</v>
      </c>
      <c r="N26" s="303">
        <f>IFERROR(_xlfn.PERCENTRANK.INC('面板-MA'!26:26,'面板-MA'!L26),0.5)</f>
        <v>0.56699999999999995</v>
      </c>
      <c r="O26" s="303">
        <f>IFERROR(_xlfn.PERCENTRANK.INC('面板-MA'!26:26,'面板-MA'!M26),0.5)</f>
        <v>0.746</v>
      </c>
      <c r="P26" s="303">
        <f>IFERROR(_xlfn.PERCENTRANK.INC('面板-MA'!26:26,'面板-MA'!N26),0.5)</f>
        <v>0.746</v>
      </c>
      <c r="Q26" s="303">
        <f>IFERROR(_xlfn.PERCENTRANK.INC('面板-MA'!26:26,'面板-MA'!O26),0.5)</f>
        <v>0.746</v>
      </c>
      <c r="R26" s="303">
        <f>IFERROR(_xlfn.PERCENTRANK.INC('面板-MA'!26:26,'面板-MA'!P26),0.5)</f>
        <v>0.88</v>
      </c>
      <c r="S26" s="303">
        <f>IFERROR(_xlfn.PERCENTRANK.INC('面板-MA'!26:26,'面板-MA'!Q26),0.5)</f>
        <v>0.88</v>
      </c>
      <c r="T26" s="303">
        <f>IFERROR(_xlfn.PERCENTRANK.INC('面板-MA'!26:26,'面板-MA'!R26),0.5)</f>
        <v>0.88</v>
      </c>
      <c r="U26" s="303">
        <f>IFERROR(_xlfn.PERCENTRANK.INC('面板-MA'!26:26,'面板-MA'!S26),0.5)</f>
        <v>0.92500000000000004</v>
      </c>
      <c r="V26" s="303">
        <f>IFERROR(_xlfn.PERCENTRANK.INC('面板-MA'!26:26,'面板-MA'!T26),0.5)</f>
        <v>0.92500000000000004</v>
      </c>
      <c r="W26" s="303">
        <f>IFERROR(_xlfn.PERCENTRANK.INC('面板-MA'!26:26,'面板-MA'!U26),0.5)</f>
        <v>0.92500000000000004</v>
      </c>
      <c r="X26" s="303">
        <f>IFERROR(_xlfn.PERCENTRANK.INC('面板-MA'!26:26,'面板-MA'!V26),0.5)</f>
        <v>0.97</v>
      </c>
      <c r="Y26" s="303">
        <f>IFERROR(_xlfn.PERCENTRANK.INC('面板-MA'!26:26,'面板-MA'!W26),0.5)</f>
        <v>0.97</v>
      </c>
      <c r="Z26" s="303">
        <f>IFERROR(_xlfn.PERCENTRANK.INC('面板-MA'!26:26,'面板-MA'!X26),0.5)</f>
        <v>0.97</v>
      </c>
      <c r="AA26" s="303">
        <f>IFERROR(_xlfn.PERCENTRANK.INC('面板-MA'!26:26,'面板-MA'!Y26),0.5)</f>
        <v>0.313</v>
      </c>
      <c r="AB26" s="303">
        <f>IFERROR(_xlfn.PERCENTRANK.INC('面板-MA'!26:26,'面板-MA'!Z26),0.5)</f>
        <v>0.313</v>
      </c>
      <c r="AC26" s="303">
        <f>IFERROR(_xlfn.PERCENTRANK.INC('面板-MA'!26:26,'面板-MA'!AA26),0.5)</f>
        <v>0.313</v>
      </c>
      <c r="AD26" s="303">
        <f>IFERROR(_xlfn.PERCENTRANK.INC('面板-MA'!26:26,'面板-MA'!AB26),0.5)</f>
        <v>0.223</v>
      </c>
      <c r="AE26" s="303">
        <f>IFERROR(_xlfn.PERCENTRANK.INC('面板-MA'!26:26,'面板-MA'!AC26),0.5)</f>
        <v>0.223</v>
      </c>
      <c r="AF26" s="303">
        <f>IFERROR(_xlfn.PERCENTRANK.INC('面板-MA'!26:26,'面板-MA'!AD26),0.5)</f>
        <v>0.223</v>
      </c>
      <c r="AG26" s="303">
        <f>IFERROR(_xlfn.PERCENTRANK.INC('面板-MA'!26:26,'面板-MA'!AE26),0.5)</f>
        <v>4.3999999999999997E-2</v>
      </c>
      <c r="AH26" s="303">
        <f>IFERROR(_xlfn.PERCENTRANK.INC('面板-MA'!26:26,'面板-MA'!AF26),0.5)</f>
        <v>4.3999999999999997E-2</v>
      </c>
      <c r="AI26" s="303">
        <f>IFERROR(_xlfn.PERCENTRANK.INC('面板-MA'!26:26,'面板-MA'!AG26),0.5)</f>
        <v>4.3999999999999997E-2</v>
      </c>
      <c r="AJ26" s="303">
        <f>IFERROR(_xlfn.PERCENTRANK.INC('面板-MA'!26:26,'面板-MA'!AH26),0.5)</f>
        <v>0</v>
      </c>
      <c r="AK26" s="303">
        <f>IFERROR(_xlfn.PERCENTRANK.INC('面板-MA'!26:26,'面板-MA'!AI26),0.5)</f>
        <v>0</v>
      </c>
      <c r="AL26" s="303">
        <f>IFERROR(_xlfn.PERCENTRANK.INC('面板-MA'!26:26,'面板-MA'!AJ26),0.5)</f>
        <v>0</v>
      </c>
      <c r="AM26" s="303">
        <f>IFERROR(_xlfn.PERCENTRANK.INC('面板-MA'!26:26,'面板-MA'!AK26),0.5)</f>
        <v>0.17899999999999999</v>
      </c>
      <c r="AN26" s="303">
        <f>IFERROR(_xlfn.PERCENTRANK.INC('面板-MA'!26:26,'面板-MA'!AL26),0.5)</f>
        <v>0.17899999999999999</v>
      </c>
      <c r="AO26" s="303">
        <f>IFERROR(_xlfn.PERCENTRANK.INC('面板-MA'!26:26,'面板-MA'!AM26),0.5)</f>
        <v>0.17899999999999999</v>
      </c>
      <c r="AP26" s="303">
        <f>IFERROR(_xlfn.PERCENTRANK.INC('面板-MA'!26:26,'面板-MA'!AN26),0.5)</f>
        <v>0.13400000000000001</v>
      </c>
      <c r="AQ26" s="303">
        <f>IFERROR(_xlfn.PERCENTRANK.INC('面板-MA'!26:26,'面板-MA'!AO26),0.5)</f>
        <v>0.13400000000000001</v>
      </c>
      <c r="AR26" s="303">
        <f>IFERROR(_xlfn.PERCENTRANK.INC('面板-MA'!26:26,'面板-MA'!AP26),0.5)</f>
        <v>0.13400000000000001</v>
      </c>
      <c r="AS26" s="303">
        <f>IFERROR(_xlfn.PERCENTRANK.INC('面板-MA'!26:26,'面板-MA'!AQ26),0.5)</f>
        <v>8.8999999999999996E-2</v>
      </c>
      <c r="AT26" s="303">
        <f>IFERROR(_xlfn.PERCENTRANK.INC('面板-MA'!26:26,'面板-MA'!AR26),0.5)</f>
        <v>8.8999999999999996E-2</v>
      </c>
      <c r="AU26" s="303">
        <f>IFERROR(_xlfn.PERCENTRANK.INC('面板-MA'!26:26,'面板-MA'!AS26),0.5)</f>
        <v>8.8999999999999996E-2</v>
      </c>
      <c r="AV26" s="303">
        <f>IFERROR(_xlfn.PERCENTRANK.INC('面板-MA'!26:26,'面板-MA'!AT26),0.5)</f>
        <v>0.26800000000000002</v>
      </c>
      <c r="AW26" s="303">
        <f>IFERROR(_xlfn.PERCENTRANK.INC('面板-MA'!26:26,'面板-MA'!AU26),0.5)</f>
        <v>0.26800000000000002</v>
      </c>
      <c r="AX26" s="303">
        <f>IFERROR(_xlfn.PERCENTRANK.INC('面板-MA'!26:26,'面板-MA'!AV26),0.5)</f>
        <v>0.26800000000000002</v>
      </c>
      <c r="AY26" s="303">
        <f>IFERROR(_xlfn.PERCENTRANK.INC('面板-MA'!26:26,'面板-MA'!AW26),0.5)</f>
        <v>0.432</v>
      </c>
      <c r="AZ26" s="303">
        <f>IFERROR(_xlfn.PERCENTRANK.INC('面板-MA'!26:26,'面板-MA'!AX26),0.5)</f>
        <v>0.432</v>
      </c>
      <c r="BA26" s="303">
        <f>IFERROR(_xlfn.PERCENTRANK.INC('面板-MA'!26:26,'面板-MA'!AY26),0.5)</f>
        <v>0.432</v>
      </c>
      <c r="BB26" s="303">
        <f>IFERROR(_xlfn.PERCENTRANK.INC('面板-MA'!26:26,'面板-MA'!AZ26),0.5)</f>
        <v>0.47699999999999998</v>
      </c>
      <c r="BC26" s="303">
        <f>IFERROR(_xlfn.PERCENTRANK.INC('面板-MA'!26:26,'面板-MA'!BA26),0.5)</f>
        <v>0.47699999999999998</v>
      </c>
      <c r="BD26" s="303">
        <f>IFERROR(_xlfn.PERCENTRANK.INC('面板-MA'!26:26,'面板-MA'!BB26),0.5)</f>
        <v>0.47699999999999998</v>
      </c>
      <c r="BE26" s="303">
        <f>IFERROR(_xlfn.PERCENTRANK.INC('面板-MA'!26:26,'面板-MA'!BC26),0.5)</f>
        <v>0.61099999999999999</v>
      </c>
      <c r="BF26" s="303">
        <f>IFERROR(_xlfn.PERCENTRANK.INC('面板-MA'!26:26,'面板-MA'!BD26),0.5)</f>
        <v>0.61099999999999999</v>
      </c>
      <c r="BG26" s="303">
        <f>IFERROR(_xlfn.PERCENTRANK.INC('面板-MA'!26:26,'面板-MA'!BE26),0.5)</f>
        <v>0.61099999999999999</v>
      </c>
      <c r="BH26" s="303">
        <f>IFERROR(_xlfn.PERCENTRANK.INC('面板-MA'!26:26,'面板-MA'!BF26),0.5)</f>
        <v>0.52200000000000002</v>
      </c>
      <c r="BI26" s="303">
        <f>IFERROR(_xlfn.PERCENTRANK.INC('面板-MA'!26:26,'面板-MA'!BG26),0.5)</f>
        <v>0.52200000000000002</v>
      </c>
      <c r="BJ26" s="303">
        <f>IFERROR(_xlfn.PERCENTRANK.INC('面板-MA'!26:26,'面板-MA'!BH26),0.5)</f>
        <v>0.52200000000000002</v>
      </c>
      <c r="BK26" s="303">
        <f>IFERROR(_xlfn.PERCENTRANK.INC('面板-MA'!26:26,'面板-MA'!BI26),0.5)</f>
        <v>0.79100000000000004</v>
      </c>
      <c r="BL26" s="303">
        <f>IFERROR(_xlfn.PERCENTRANK.INC('面板-MA'!26:26,'面板-MA'!BJ26),0.5)</f>
        <v>0.79100000000000004</v>
      </c>
      <c r="BM26" s="303">
        <f>IFERROR(_xlfn.PERCENTRANK.INC('面板-MA'!26:26,'面板-MA'!BK26),0.5)</f>
        <v>0.79100000000000004</v>
      </c>
      <c r="BN26" s="303">
        <f>IFERROR(_xlfn.PERCENTRANK.INC('面板-MA'!26:26,'面板-MA'!BL26),0.5)</f>
        <v>0.83499999999999996</v>
      </c>
      <c r="BO26" s="303">
        <f>IFERROR(_xlfn.PERCENTRANK.INC('面板-MA'!26:26,'面板-MA'!BM26),0.5)</f>
        <v>0.83499999999999996</v>
      </c>
      <c r="BP26" s="303">
        <f>IFERROR(_xlfn.PERCENTRANK.INC('面板-MA'!26:26,'面板-MA'!BN26),0.5)</f>
        <v>0.83499999999999996</v>
      </c>
      <c r="BQ26" s="303">
        <f>IFERROR(_xlfn.PERCENTRANK.INC('面板-MA'!26:26,'面板-MA'!BO26),0.5)</f>
        <v>0.70099999999999996</v>
      </c>
      <c r="BR26" s="303">
        <f>IFERROR(_xlfn.PERCENTRANK.INC('面板-MA'!26:26,'面板-MA'!BP26),0.5)</f>
        <v>0.70099999999999996</v>
      </c>
      <c r="BS26" s="303">
        <f>IFERROR(_xlfn.PERCENTRANK.INC('面板-MA'!26:26,'面板-MA'!BQ26),0.5)</f>
        <v>0.70099999999999996</v>
      </c>
      <c r="BT26" s="303">
        <f>IFERROR(_xlfn.PERCENTRANK.INC('面板-MA'!26:26,'面板-MA'!BR26),0.5)</f>
        <v>0.65600000000000003</v>
      </c>
      <c r="BU26" s="303">
        <f>IFERROR(_xlfn.PERCENTRANK.INC('面板-MA'!26:26,'面板-MA'!BS26),0.5)</f>
        <v>0.65600000000000003</v>
      </c>
      <c r="BV26" s="303">
        <f>IFERROR(_xlfn.PERCENTRANK.INC('面板-MA'!26:26,'面板-MA'!BT26),0.5)</f>
        <v>0.65600000000000003</v>
      </c>
      <c r="BW26" s="303">
        <f>IFERROR(_xlfn.PERCENTRANK.INC('面板-MA'!26:26,'面板-MA'!BU26),0.5)</f>
        <v>0.5</v>
      </c>
      <c r="BX26" s="303">
        <f>IFERROR(_xlfn.PERCENTRANK.INC('面板-MA'!26:26,'面板-MA'!BV26),0.5)</f>
        <v>0.5</v>
      </c>
    </row>
    <row r="27" spans="1:76" x14ac:dyDescent="0.15">
      <c r="A27" s="301" t="s">
        <v>530</v>
      </c>
      <c r="B27" s="301" t="s">
        <v>73</v>
      </c>
      <c r="C27" s="295" t="s">
        <v>80</v>
      </c>
      <c r="D27" s="304" t="s">
        <v>81</v>
      </c>
      <c r="E27" s="302">
        <f t="shared" si="2"/>
        <v>8.3333333333333329E-2</v>
      </c>
      <c r="F27" s="302" t="str">
        <f t="shared" si="1"/>
        <v>机器人中游</v>
      </c>
      <c r="G27" s="303">
        <f>IFERROR(_xlfn.PERCENTRANK.INC('面板-MA'!27:27,'面板-MA'!E27),0.5)</f>
        <v>0.13</v>
      </c>
      <c r="H27" s="303">
        <f>IFERROR(_xlfn.PERCENTRANK.INC('面板-MA'!27:27,'面板-MA'!F27),0.5)</f>
        <v>0.13</v>
      </c>
      <c r="I27" s="303">
        <f>IFERROR(_xlfn.PERCENTRANK.INC('面板-MA'!27:27,'面板-MA'!G27),0.5)</f>
        <v>0.69499999999999995</v>
      </c>
      <c r="J27" s="303">
        <f>IFERROR(_xlfn.PERCENTRANK.INC('面板-MA'!27:27,'面板-MA'!H27),0.5)</f>
        <v>0.69499999999999995</v>
      </c>
      <c r="K27" s="303">
        <f>IFERROR(_xlfn.PERCENTRANK.INC('面板-MA'!27:27,'面板-MA'!I27),0.5)</f>
        <v>0.69499999999999995</v>
      </c>
      <c r="L27" s="303">
        <f>IFERROR(_xlfn.PERCENTRANK.INC('面板-MA'!27:27,'面板-MA'!J27),0.5)</f>
        <v>0.36899999999999999</v>
      </c>
      <c r="M27" s="303">
        <f>IFERROR(_xlfn.PERCENTRANK.INC('面板-MA'!27:27,'面板-MA'!K27),0.5)</f>
        <v>0.36899999999999999</v>
      </c>
      <c r="N27" s="303">
        <f>IFERROR(_xlfn.PERCENTRANK.INC('面板-MA'!27:27,'面板-MA'!L27),0.5)</f>
        <v>0.36899999999999999</v>
      </c>
      <c r="O27" s="303">
        <f>IFERROR(_xlfn.PERCENTRANK.INC('面板-MA'!27:27,'面板-MA'!M27),0.5)</f>
        <v>0.76</v>
      </c>
      <c r="P27" s="303">
        <f>IFERROR(_xlfn.PERCENTRANK.INC('面板-MA'!27:27,'面板-MA'!N27),0.5)</f>
        <v>0.76</v>
      </c>
      <c r="Q27" s="303">
        <f>IFERROR(_xlfn.PERCENTRANK.INC('面板-MA'!27:27,'面板-MA'!O27),0.5)</f>
        <v>0.76</v>
      </c>
      <c r="R27" s="303">
        <f>IFERROR(_xlfn.PERCENTRANK.INC('面板-MA'!27:27,'面板-MA'!P27),0.5)</f>
        <v>0.89100000000000001</v>
      </c>
      <c r="S27" s="303">
        <f>IFERROR(_xlfn.PERCENTRANK.INC('面板-MA'!27:27,'面板-MA'!Q27),0.5)</f>
        <v>0.89100000000000001</v>
      </c>
      <c r="T27" s="303">
        <f>IFERROR(_xlfn.PERCENTRANK.INC('面板-MA'!27:27,'面板-MA'!R27),0.5)</f>
        <v>0.89100000000000001</v>
      </c>
      <c r="U27" s="303">
        <f>IFERROR(_xlfn.PERCENTRANK.INC('面板-MA'!27:27,'面板-MA'!S27),0.5)</f>
        <v>0.82599999999999996</v>
      </c>
      <c r="V27" s="303">
        <f>IFERROR(_xlfn.PERCENTRANK.INC('面板-MA'!27:27,'面板-MA'!T27),0.5)</f>
        <v>0.82599999999999996</v>
      </c>
      <c r="W27" s="303">
        <f>IFERROR(_xlfn.PERCENTRANK.INC('面板-MA'!27:27,'面板-MA'!U27),0.5)</f>
        <v>0.82599999999999996</v>
      </c>
      <c r="X27" s="303">
        <f>IFERROR(_xlfn.PERCENTRANK.INC('面板-MA'!27:27,'面板-MA'!V27),0.5)</f>
        <v>0.95599999999999996</v>
      </c>
      <c r="Y27" s="303">
        <f>IFERROR(_xlfn.PERCENTRANK.INC('面板-MA'!27:27,'面板-MA'!W27),0.5)</f>
        <v>0.95599999999999996</v>
      </c>
      <c r="Z27" s="303">
        <f>IFERROR(_xlfn.PERCENTRANK.INC('面板-MA'!27:27,'面板-MA'!X27),0.5)</f>
        <v>0.95599999999999996</v>
      </c>
      <c r="AA27" s="303">
        <f>IFERROR(_xlfn.PERCENTRANK.INC('面板-MA'!27:27,'面板-MA'!Y27),0.5)</f>
        <v>0.30399999999999999</v>
      </c>
      <c r="AB27" s="303">
        <f>IFERROR(_xlfn.PERCENTRANK.INC('面板-MA'!27:27,'面板-MA'!Z27),0.5)</f>
        <v>0.30399999999999999</v>
      </c>
      <c r="AC27" s="303">
        <f>IFERROR(_xlfn.PERCENTRANK.INC('面板-MA'!27:27,'面板-MA'!AA27),0.5)</f>
        <v>0.30399999999999999</v>
      </c>
      <c r="AD27" s="303">
        <f>IFERROR(_xlfn.PERCENTRANK.INC('面板-MA'!27:27,'面板-MA'!AB27),0.5)</f>
        <v>0.17299999999999999</v>
      </c>
      <c r="AE27" s="303">
        <f>IFERROR(_xlfn.PERCENTRANK.INC('面板-MA'!27:27,'面板-MA'!AC27),0.5)</f>
        <v>0.17299999999999999</v>
      </c>
      <c r="AF27" s="303">
        <f>IFERROR(_xlfn.PERCENTRANK.INC('面板-MA'!27:27,'面板-MA'!AD27),0.5)</f>
        <v>0.17299999999999999</v>
      </c>
      <c r="AG27" s="303">
        <f>IFERROR(_xlfn.PERCENTRANK.INC('面板-MA'!27:27,'面板-MA'!AE27),0.5)</f>
        <v>0.23899999999999999</v>
      </c>
      <c r="AH27" s="303">
        <f>IFERROR(_xlfn.PERCENTRANK.INC('面板-MA'!27:27,'面板-MA'!AF27),0.5)</f>
        <v>0.23899999999999999</v>
      </c>
      <c r="AI27" s="303">
        <f>IFERROR(_xlfn.PERCENTRANK.INC('面板-MA'!27:27,'面板-MA'!AG27),0.5)</f>
        <v>0.23899999999999999</v>
      </c>
      <c r="AJ27" s="303">
        <f>IFERROR(_xlfn.PERCENTRANK.INC('面板-MA'!27:27,'面板-MA'!AH27),0.5)</f>
        <v>0</v>
      </c>
      <c r="AK27" s="303">
        <f>IFERROR(_xlfn.PERCENTRANK.INC('面板-MA'!27:27,'面板-MA'!AI27),0.5)</f>
        <v>0</v>
      </c>
      <c r="AL27" s="303">
        <f>IFERROR(_xlfn.PERCENTRANK.INC('面板-MA'!27:27,'面板-MA'!AJ27),0.5)</f>
        <v>0</v>
      </c>
      <c r="AM27" s="303">
        <f>IFERROR(_xlfn.PERCENTRANK.INC('面板-MA'!27:27,'面板-MA'!AK27),0.5)</f>
        <v>0</v>
      </c>
      <c r="AN27" s="303">
        <f>IFERROR(_xlfn.PERCENTRANK.INC('面板-MA'!27:27,'面板-MA'!AL27),0.5)</f>
        <v>0</v>
      </c>
      <c r="AO27" s="303">
        <f>IFERROR(_xlfn.PERCENTRANK.INC('面板-MA'!27:27,'面板-MA'!AM27),0.5)</f>
        <v>0</v>
      </c>
      <c r="AP27" s="303">
        <f>IFERROR(_xlfn.PERCENTRANK.INC('面板-MA'!27:27,'面板-MA'!AN27),0.5)</f>
        <v>0.434</v>
      </c>
      <c r="AQ27" s="303">
        <f>IFERROR(_xlfn.PERCENTRANK.INC('面板-MA'!27:27,'面板-MA'!AO27),0.5)</f>
        <v>0.434</v>
      </c>
      <c r="AR27" s="303">
        <f>IFERROR(_xlfn.PERCENTRANK.INC('面板-MA'!27:27,'面板-MA'!AP27),0.5)</f>
        <v>0.434</v>
      </c>
      <c r="AS27" s="303">
        <f>IFERROR(_xlfn.PERCENTRANK.INC('面板-MA'!27:27,'面板-MA'!AQ27),0.5)</f>
        <v>0.434</v>
      </c>
      <c r="AT27" s="303">
        <f>IFERROR(_xlfn.PERCENTRANK.INC('面板-MA'!27:27,'面板-MA'!AR27),0.5)</f>
        <v>0.434</v>
      </c>
      <c r="AU27" s="303">
        <f>IFERROR(_xlfn.PERCENTRANK.INC('面板-MA'!27:27,'面板-MA'!AS27),0.5)</f>
        <v>0.434</v>
      </c>
      <c r="AV27" s="303">
        <f>IFERROR(_xlfn.PERCENTRANK.INC('面板-MA'!27:27,'面板-MA'!AT27),0.5)</f>
        <v>0.434</v>
      </c>
      <c r="AW27" s="303">
        <f>IFERROR(_xlfn.PERCENTRANK.INC('面板-MA'!27:27,'面板-MA'!AU27),0.5)</f>
        <v>0.434</v>
      </c>
      <c r="AX27" s="303">
        <f>IFERROR(_xlfn.PERCENTRANK.INC('面板-MA'!27:27,'面板-MA'!AV27),0.5)</f>
        <v>0.434</v>
      </c>
      <c r="AY27" s="303">
        <f>IFERROR(_xlfn.PERCENTRANK.INC('面板-MA'!27:27,'面板-MA'!AW27),0.5)</f>
        <v>0.434</v>
      </c>
      <c r="AZ27" s="303">
        <f>IFERROR(_xlfn.PERCENTRANK.INC('面板-MA'!27:27,'面板-MA'!AX27),0.5)</f>
        <v>0.434</v>
      </c>
      <c r="BA27" s="303">
        <f>IFERROR(_xlfn.PERCENTRANK.INC('面板-MA'!27:27,'面板-MA'!AY27),0.5)</f>
        <v>0.434</v>
      </c>
      <c r="BB27" s="303">
        <f>IFERROR(_xlfn.PERCENTRANK.INC('面板-MA'!27:27,'面板-MA'!AZ27),0.5)</f>
        <v>0.5</v>
      </c>
      <c r="BC27" s="303">
        <f>IFERROR(_xlfn.PERCENTRANK.INC('面板-MA'!27:27,'面板-MA'!BA27),0.5)</f>
        <v>0.5</v>
      </c>
      <c r="BD27" s="303">
        <f>IFERROR(_xlfn.PERCENTRANK.INC('面板-MA'!27:27,'面板-MA'!BB27),0.5)</f>
        <v>0.5</v>
      </c>
      <c r="BE27" s="303">
        <f>IFERROR(_xlfn.PERCENTRANK.INC('面板-MA'!27:27,'面板-MA'!BC27),0.5)</f>
        <v>0.5</v>
      </c>
      <c r="BF27" s="303">
        <f>IFERROR(_xlfn.PERCENTRANK.INC('面板-MA'!27:27,'面板-MA'!BD27),0.5)</f>
        <v>0.5</v>
      </c>
      <c r="BG27" s="303">
        <f>IFERROR(_xlfn.PERCENTRANK.INC('面板-MA'!27:27,'面板-MA'!BE27),0.5)</f>
        <v>0.5</v>
      </c>
      <c r="BH27" s="303">
        <f>IFERROR(_xlfn.PERCENTRANK.INC('面板-MA'!27:27,'面板-MA'!BF27),0.5)</f>
        <v>0.5</v>
      </c>
      <c r="BI27" s="303">
        <f>IFERROR(_xlfn.PERCENTRANK.INC('面板-MA'!27:27,'面板-MA'!BG27),0.5)</f>
        <v>0.5</v>
      </c>
      <c r="BJ27" s="303">
        <f>IFERROR(_xlfn.PERCENTRANK.INC('面板-MA'!27:27,'面板-MA'!BH27),0.5)</f>
        <v>0.5</v>
      </c>
      <c r="BK27" s="303">
        <f>IFERROR(_xlfn.PERCENTRANK.INC('面板-MA'!27:27,'面板-MA'!BI27),0.5)</f>
        <v>0.5</v>
      </c>
      <c r="BL27" s="303">
        <f>IFERROR(_xlfn.PERCENTRANK.INC('面板-MA'!27:27,'面板-MA'!BJ27),0.5)</f>
        <v>0.5</v>
      </c>
      <c r="BM27" s="303">
        <f>IFERROR(_xlfn.PERCENTRANK.INC('面板-MA'!27:27,'面板-MA'!BK27),0.5)</f>
        <v>0.5</v>
      </c>
      <c r="BN27" s="303">
        <f>IFERROR(_xlfn.PERCENTRANK.INC('面板-MA'!27:27,'面板-MA'!BL27),0.5)</f>
        <v>0.5</v>
      </c>
      <c r="BO27" s="303">
        <f>IFERROR(_xlfn.PERCENTRANK.INC('面板-MA'!27:27,'面板-MA'!BM27),0.5)</f>
        <v>0.5</v>
      </c>
      <c r="BP27" s="303">
        <f>IFERROR(_xlfn.PERCENTRANK.INC('面板-MA'!27:27,'面板-MA'!BN27),0.5)</f>
        <v>0.5</v>
      </c>
      <c r="BQ27" s="303">
        <f>IFERROR(_xlfn.PERCENTRANK.INC('面板-MA'!27:27,'面板-MA'!BO27),0.5)</f>
        <v>0.5</v>
      </c>
      <c r="BR27" s="303">
        <f>IFERROR(_xlfn.PERCENTRANK.INC('面板-MA'!27:27,'面板-MA'!BP27),0.5)</f>
        <v>0.5</v>
      </c>
      <c r="BS27" s="303">
        <f>IFERROR(_xlfn.PERCENTRANK.INC('面板-MA'!27:27,'面板-MA'!BQ27),0.5)</f>
        <v>0.5</v>
      </c>
      <c r="BT27" s="303">
        <f>IFERROR(_xlfn.PERCENTRANK.INC('面板-MA'!27:27,'面板-MA'!BR27),0.5)</f>
        <v>0.5</v>
      </c>
      <c r="BU27" s="303">
        <f>IFERROR(_xlfn.PERCENTRANK.INC('面板-MA'!27:27,'面板-MA'!BS27),0.5)</f>
        <v>0.5</v>
      </c>
      <c r="BV27" s="303">
        <f>IFERROR(_xlfn.PERCENTRANK.INC('面板-MA'!27:27,'面板-MA'!BT27),0.5)</f>
        <v>0.5</v>
      </c>
      <c r="BW27" s="303">
        <f>IFERROR(_xlfn.PERCENTRANK.INC('面板-MA'!27:27,'面板-MA'!BU27),0.5)</f>
        <v>0.5</v>
      </c>
      <c r="BX27" s="303">
        <f>IFERROR(_xlfn.PERCENTRANK.INC('面板-MA'!27:27,'面板-MA'!BV27),0.5)</f>
        <v>0.5</v>
      </c>
    </row>
    <row r="28" spans="1:76" x14ac:dyDescent="0.15">
      <c r="A28" s="301" t="s">
        <v>530</v>
      </c>
      <c r="B28" s="301" t="s">
        <v>73</v>
      </c>
      <c r="C28" s="295" t="s">
        <v>835</v>
      </c>
      <c r="D28" s="295" t="s">
        <v>83</v>
      </c>
      <c r="E28" s="302">
        <f t="shared" si="2"/>
        <v>8.3333333333333329E-2</v>
      </c>
      <c r="F28" s="302" t="str">
        <f t="shared" si="1"/>
        <v>机器人中游</v>
      </c>
      <c r="G28" s="303">
        <f>IFERROR(_xlfn.PERCENTRANK.INC('面板-MA'!28:28,'面板-MA'!E28),0.5)</f>
        <v>0.218</v>
      </c>
      <c r="H28" s="303">
        <f>IFERROR(_xlfn.PERCENTRANK.INC('面板-MA'!28:28,'面板-MA'!F28),0.5)</f>
        <v>0.218</v>
      </c>
      <c r="I28" s="303">
        <f>IFERROR(_xlfn.PERCENTRANK.INC('面板-MA'!28:28,'面板-MA'!G28),0.5)</f>
        <v>0.40600000000000003</v>
      </c>
      <c r="J28" s="303">
        <f>IFERROR(_xlfn.PERCENTRANK.INC('面板-MA'!28:28,'面板-MA'!H28),0.5)</f>
        <v>0.375</v>
      </c>
      <c r="K28" s="303">
        <f>IFERROR(_xlfn.PERCENTRANK.INC('面板-MA'!28:28,'面板-MA'!I28),0.5)</f>
        <v>0.187</v>
      </c>
      <c r="L28" s="303">
        <f>IFERROR(_xlfn.PERCENTRANK.INC('面板-MA'!28:28,'面板-MA'!J28),0.5)</f>
        <v>9.2999999999999999E-2</v>
      </c>
      <c r="M28" s="303">
        <f>IFERROR(_xlfn.PERCENTRANK.INC('面板-MA'!28:28,'面板-MA'!K28),0.5)</f>
        <v>0.5</v>
      </c>
      <c r="N28" s="303">
        <f>IFERROR(_xlfn.PERCENTRANK.INC('面板-MA'!28:28,'面板-MA'!L28),0.5)</f>
        <v>0.93700000000000006</v>
      </c>
      <c r="O28" s="303">
        <f>IFERROR(_xlfn.PERCENTRANK.INC('面板-MA'!28:28,'面板-MA'!M28),0.5)</f>
        <v>0.71799999999999997</v>
      </c>
      <c r="P28" s="303">
        <f>IFERROR(_xlfn.PERCENTRANK.INC('面板-MA'!28:28,'面板-MA'!N28),0.5)</f>
        <v>0.437</v>
      </c>
      <c r="Q28" s="303">
        <f>IFERROR(_xlfn.PERCENTRANK.INC('面板-MA'!28:28,'面板-MA'!O28),0.5)</f>
        <v>0.28100000000000003</v>
      </c>
      <c r="R28" s="303">
        <f>IFERROR(_xlfn.PERCENTRANK.INC('面板-MA'!28:28,'面板-MA'!P28),0.5)</f>
        <v>0.125</v>
      </c>
      <c r="S28" s="303">
        <f>IFERROR(_xlfn.PERCENTRANK.INC('面板-MA'!28:28,'面板-MA'!Q28),0.5)</f>
        <v>0.125</v>
      </c>
      <c r="T28" s="303">
        <f>IFERROR(_xlfn.PERCENTRANK.INC('面板-MA'!28:28,'面板-MA'!R28),0.5)</f>
        <v>0.312</v>
      </c>
      <c r="U28" s="303">
        <f>IFERROR(_xlfn.PERCENTRANK.INC('面板-MA'!28:28,'面板-MA'!S28),0.5)</f>
        <v>0.312</v>
      </c>
      <c r="V28" s="303">
        <f>IFERROR(_xlfn.PERCENTRANK.INC('面板-MA'!28:28,'面板-MA'!T28),0.5)</f>
        <v>0.46800000000000003</v>
      </c>
      <c r="W28" s="303">
        <f>IFERROR(_xlfn.PERCENTRANK.INC('面板-MA'!28:28,'面板-MA'!U28),0.5)</f>
        <v>0.75</v>
      </c>
      <c r="X28" s="303">
        <f>IFERROR(_xlfn.PERCENTRANK.INC('面板-MA'!28:28,'面板-MA'!V28),0.5)</f>
        <v>0.90600000000000003</v>
      </c>
      <c r="Y28" s="303">
        <f>IFERROR(_xlfn.PERCENTRANK.INC('面板-MA'!28:28,'面板-MA'!W28),0.5)</f>
        <v>0.875</v>
      </c>
      <c r="Z28" s="303">
        <f>IFERROR(_xlfn.PERCENTRANK.INC('面板-MA'!28:28,'面板-MA'!X28),0.5)</f>
        <v>0.96799999999999997</v>
      </c>
      <c r="AA28" s="303">
        <f>IFERROR(_xlfn.PERCENTRANK.INC('面板-MA'!28:28,'面板-MA'!Y28),0.5)</f>
        <v>1</v>
      </c>
      <c r="AB28" s="303">
        <f>IFERROR(_xlfn.PERCENTRANK.INC('面板-MA'!28:28,'面板-MA'!Z28),0.5)</f>
        <v>0.78100000000000003</v>
      </c>
      <c r="AC28" s="303">
        <f>IFERROR(_xlfn.PERCENTRANK.INC('面板-MA'!28:28,'面板-MA'!AA28),0.5)</f>
        <v>0.65600000000000003</v>
      </c>
      <c r="AD28" s="303">
        <f>IFERROR(_xlfn.PERCENTRANK.INC('面板-MA'!28:28,'面板-MA'!AB28),0.5)</f>
        <v>0.59299999999999997</v>
      </c>
      <c r="AE28" s="303">
        <f>IFERROR(_xlfn.PERCENTRANK.INC('面板-MA'!28:28,'面板-MA'!AC28),0.5)</f>
        <v>0.56200000000000006</v>
      </c>
      <c r="AF28" s="303">
        <f>IFERROR(_xlfn.PERCENTRANK.INC('面板-MA'!28:28,'面板-MA'!AD28),0.5)</f>
        <v>0.53100000000000003</v>
      </c>
      <c r="AG28" s="303">
        <f>IFERROR(_xlfn.PERCENTRANK.INC('面板-MA'!28:28,'面板-MA'!AE28),0.5)</f>
        <v>0.625</v>
      </c>
      <c r="AH28" s="303">
        <f>IFERROR(_xlfn.PERCENTRANK.INC('面板-MA'!28:28,'面板-MA'!AF28),0.5)</f>
        <v>0.68700000000000006</v>
      </c>
      <c r="AI28" s="303">
        <f>IFERROR(_xlfn.PERCENTRANK.INC('面板-MA'!28:28,'面板-MA'!AG28),0.5)</f>
        <v>0.81200000000000006</v>
      </c>
      <c r="AJ28" s="303">
        <f>IFERROR(_xlfn.PERCENTRANK.INC('面板-MA'!28:28,'面板-MA'!AH28),0.5)</f>
        <v>0.84299999999999997</v>
      </c>
      <c r="AK28" s="303">
        <f>IFERROR(_xlfn.PERCENTRANK.INC('面板-MA'!28:28,'面板-MA'!AI28),0.5)</f>
        <v>6.2E-2</v>
      </c>
      <c r="AL28" s="303">
        <f>IFERROR(_xlfn.PERCENTRANK.INC('面板-MA'!28:28,'面板-MA'!AJ28),0.5)</f>
        <v>0</v>
      </c>
      <c r="AM28" s="303">
        <f>IFERROR(_xlfn.PERCENTRANK.INC('面板-MA'!28:28,'面板-MA'!AK28),0.5)</f>
        <v>3.1E-2</v>
      </c>
      <c r="AN28" s="303">
        <f>IFERROR(_xlfn.PERCENTRANK.INC('面板-MA'!28:28,'面板-MA'!AL28),0.5)</f>
        <v>0.5</v>
      </c>
      <c r="AO28" s="303">
        <f>IFERROR(_xlfn.PERCENTRANK.INC('面板-MA'!28:28,'面板-MA'!AM28),0.5)</f>
        <v>0.5</v>
      </c>
      <c r="AP28" s="303">
        <f>IFERROR(_xlfn.PERCENTRANK.INC('面板-MA'!28:28,'面板-MA'!AN28),0.5)</f>
        <v>0.5</v>
      </c>
      <c r="AQ28" s="303">
        <f>IFERROR(_xlfn.PERCENTRANK.INC('面板-MA'!28:28,'面板-MA'!AO28),0.5)</f>
        <v>0.5</v>
      </c>
      <c r="AR28" s="303">
        <f>IFERROR(_xlfn.PERCENTRANK.INC('面板-MA'!28:28,'面板-MA'!AP28),0.5)</f>
        <v>0.5</v>
      </c>
      <c r="AS28" s="303">
        <f>IFERROR(_xlfn.PERCENTRANK.INC('面板-MA'!28:28,'面板-MA'!AQ28),0.5)</f>
        <v>0.5</v>
      </c>
      <c r="AT28" s="303">
        <f>IFERROR(_xlfn.PERCENTRANK.INC('面板-MA'!28:28,'面板-MA'!AR28),0.5)</f>
        <v>0.5</v>
      </c>
      <c r="AU28" s="303">
        <f>IFERROR(_xlfn.PERCENTRANK.INC('面板-MA'!28:28,'面板-MA'!AS28),0.5)</f>
        <v>0.5</v>
      </c>
      <c r="AV28" s="303">
        <f>IFERROR(_xlfn.PERCENTRANK.INC('面板-MA'!28:28,'面板-MA'!AT28),0.5)</f>
        <v>0.5</v>
      </c>
      <c r="AW28" s="303">
        <f>IFERROR(_xlfn.PERCENTRANK.INC('面板-MA'!28:28,'面板-MA'!AU28),0.5)</f>
        <v>0.5</v>
      </c>
      <c r="AX28" s="303">
        <f>IFERROR(_xlfn.PERCENTRANK.INC('面板-MA'!28:28,'面板-MA'!AV28),0.5)</f>
        <v>0.5</v>
      </c>
      <c r="AY28" s="303">
        <f>IFERROR(_xlfn.PERCENTRANK.INC('面板-MA'!28:28,'面板-MA'!AW28),0.5)</f>
        <v>0.5</v>
      </c>
      <c r="AZ28" s="303">
        <f>IFERROR(_xlfn.PERCENTRANK.INC('面板-MA'!28:28,'面板-MA'!AX28),0.5)</f>
        <v>0.5</v>
      </c>
      <c r="BA28" s="303">
        <f>IFERROR(_xlfn.PERCENTRANK.INC('面板-MA'!28:28,'面板-MA'!AY28),0.5)</f>
        <v>0.5</v>
      </c>
      <c r="BB28" s="303">
        <f>IFERROR(_xlfn.PERCENTRANK.INC('面板-MA'!28:28,'面板-MA'!AZ28),0.5)</f>
        <v>0.5</v>
      </c>
      <c r="BC28" s="303">
        <f>IFERROR(_xlfn.PERCENTRANK.INC('面板-MA'!28:28,'面板-MA'!BA28),0.5)</f>
        <v>0.5</v>
      </c>
      <c r="BD28" s="303">
        <f>IFERROR(_xlfn.PERCENTRANK.INC('面板-MA'!28:28,'面板-MA'!BB28),0.5)</f>
        <v>0.5</v>
      </c>
      <c r="BE28" s="303">
        <f>IFERROR(_xlfn.PERCENTRANK.INC('面板-MA'!28:28,'面板-MA'!BC28),0.5)</f>
        <v>0.5</v>
      </c>
      <c r="BF28" s="303">
        <f>IFERROR(_xlfn.PERCENTRANK.INC('面板-MA'!28:28,'面板-MA'!BD28),0.5)</f>
        <v>0.5</v>
      </c>
      <c r="BG28" s="303">
        <f>IFERROR(_xlfn.PERCENTRANK.INC('面板-MA'!28:28,'面板-MA'!BE28),0.5)</f>
        <v>0.5</v>
      </c>
      <c r="BH28" s="303">
        <f>IFERROR(_xlfn.PERCENTRANK.INC('面板-MA'!28:28,'面板-MA'!BF28),0.5)</f>
        <v>0.5</v>
      </c>
      <c r="BI28" s="303">
        <f>IFERROR(_xlfn.PERCENTRANK.INC('面板-MA'!28:28,'面板-MA'!BG28),0.5)</f>
        <v>0.5</v>
      </c>
      <c r="BJ28" s="303">
        <f>IFERROR(_xlfn.PERCENTRANK.INC('面板-MA'!28:28,'面板-MA'!BH28),0.5)</f>
        <v>0.5</v>
      </c>
      <c r="BK28" s="303">
        <f>IFERROR(_xlfn.PERCENTRANK.INC('面板-MA'!28:28,'面板-MA'!BI28),0.5)</f>
        <v>0.5</v>
      </c>
      <c r="BL28" s="303">
        <f>IFERROR(_xlfn.PERCENTRANK.INC('面板-MA'!28:28,'面板-MA'!BJ28),0.5)</f>
        <v>0.5</v>
      </c>
      <c r="BM28" s="303">
        <f>IFERROR(_xlfn.PERCENTRANK.INC('面板-MA'!28:28,'面板-MA'!BK28),0.5)</f>
        <v>0.5</v>
      </c>
      <c r="BN28" s="303">
        <f>IFERROR(_xlfn.PERCENTRANK.INC('面板-MA'!28:28,'面板-MA'!BL28),0.5)</f>
        <v>0.5</v>
      </c>
      <c r="BO28" s="303">
        <f>IFERROR(_xlfn.PERCENTRANK.INC('面板-MA'!28:28,'面板-MA'!BM28),0.5)</f>
        <v>0.5</v>
      </c>
      <c r="BP28" s="303">
        <f>IFERROR(_xlfn.PERCENTRANK.INC('面板-MA'!28:28,'面板-MA'!BN28),0.5)</f>
        <v>0.5</v>
      </c>
      <c r="BQ28" s="303">
        <f>IFERROR(_xlfn.PERCENTRANK.INC('面板-MA'!28:28,'面板-MA'!BO28),0.5)</f>
        <v>0.5</v>
      </c>
      <c r="BR28" s="303">
        <f>IFERROR(_xlfn.PERCENTRANK.INC('面板-MA'!28:28,'面板-MA'!BP28),0.5)</f>
        <v>0.5</v>
      </c>
      <c r="BS28" s="303">
        <f>IFERROR(_xlfn.PERCENTRANK.INC('面板-MA'!28:28,'面板-MA'!BQ28),0.5)</f>
        <v>0.5</v>
      </c>
      <c r="BT28" s="303">
        <f>IFERROR(_xlfn.PERCENTRANK.INC('面板-MA'!28:28,'面板-MA'!BR28),0.5)</f>
        <v>0.5</v>
      </c>
      <c r="BU28" s="303">
        <f>IFERROR(_xlfn.PERCENTRANK.INC('面板-MA'!28:28,'面板-MA'!BS28),0.5)</f>
        <v>0.5</v>
      </c>
      <c r="BV28" s="303">
        <f>IFERROR(_xlfn.PERCENTRANK.INC('面板-MA'!28:28,'面板-MA'!BT28),0.5)</f>
        <v>0.5</v>
      </c>
      <c r="BW28" s="303">
        <f>IFERROR(_xlfn.PERCENTRANK.INC('面板-MA'!28:28,'面板-MA'!BU28),0.5)</f>
        <v>0.5</v>
      </c>
      <c r="BX28" s="303">
        <f>IFERROR(_xlfn.PERCENTRANK.INC('面板-MA'!28:28,'面板-MA'!BV28),0.5)</f>
        <v>0.5</v>
      </c>
    </row>
    <row r="29" spans="1:76" s="306" customFormat="1" x14ac:dyDescent="0.15">
      <c r="A29" s="305" t="s">
        <v>530</v>
      </c>
      <c r="B29" s="305" t="s">
        <v>73</v>
      </c>
      <c r="C29" s="306" t="s">
        <v>84</v>
      </c>
      <c r="D29" s="306" t="s">
        <v>85</v>
      </c>
      <c r="E29" s="307">
        <v>0.5</v>
      </c>
      <c r="F29" s="307" t="str">
        <f t="shared" si="1"/>
        <v>机器人中游</v>
      </c>
      <c r="G29" s="308">
        <f>IFERROR(_xlfn.PERCENTRANK.INC('面板-MA'!29:29,'面板-MA'!E29),0.5)</f>
        <v>0.33800000000000002</v>
      </c>
      <c r="H29" s="308">
        <f>IFERROR(_xlfn.PERCENTRANK.INC('面板-MA'!29:29,'面板-MA'!F29),0.5)</f>
        <v>0.33800000000000002</v>
      </c>
      <c r="I29" s="308">
        <f>IFERROR(_xlfn.PERCENTRANK.INC('面板-MA'!29:29,'面板-MA'!G29),0.5)</f>
        <v>0.23499999999999999</v>
      </c>
      <c r="J29" s="308">
        <f>IFERROR(_xlfn.PERCENTRANK.INC('面板-MA'!29:29,'面板-MA'!H29),0.5)</f>
        <v>0.27900000000000003</v>
      </c>
      <c r="K29" s="308">
        <f>IFERROR(_xlfn.PERCENTRANK.INC('面板-MA'!29:29,'面板-MA'!I29),0.5)</f>
        <v>0.20499999999999999</v>
      </c>
      <c r="L29" s="308">
        <f>IFERROR(_xlfn.PERCENTRANK.INC('面板-MA'!29:29,'面板-MA'!J29),0.5)</f>
        <v>5.8000000000000003E-2</v>
      </c>
      <c r="M29" s="308">
        <f>IFERROR(_xlfn.PERCENTRANK.INC('面板-MA'!29:29,'面板-MA'!K29),0.5)</f>
        <v>0.308</v>
      </c>
      <c r="N29" s="308">
        <f>IFERROR(_xlfn.PERCENTRANK.INC('面板-MA'!29:29,'面板-MA'!L29),0.5)</f>
        <v>0.52900000000000003</v>
      </c>
      <c r="O29" s="308">
        <f>IFERROR(_xlfn.PERCENTRANK.INC('面板-MA'!29:29,'面板-MA'!M29),0.5)</f>
        <v>0.58799999999999997</v>
      </c>
      <c r="P29" s="308">
        <f>IFERROR(_xlfn.PERCENTRANK.INC('面板-MA'!29:29,'面板-MA'!N29),0.5)</f>
        <v>0.47</v>
      </c>
      <c r="Q29" s="308">
        <f>IFERROR(_xlfn.PERCENTRANK.INC('面板-MA'!29:29,'面板-MA'!O29),0.5)</f>
        <v>0.47</v>
      </c>
      <c r="R29" s="308">
        <f>IFERROR(_xlfn.PERCENTRANK.INC('面板-MA'!29:29,'面板-MA'!P29),0.5)</f>
        <v>0.42599999999999999</v>
      </c>
      <c r="S29" s="308">
        <f>IFERROR(_xlfn.PERCENTRANK.INC('面板-MA'!29:29,'面板-MA'!Q29),0.5)</f>
        <v>0.41099999999999998</v>
      </c>
      <c r="T29" s="308">
        <f>IFERROR(_xlfn.PERCENTRANK.INC('面板-MA'!29:29,'面板-MA'!R29),0.5)</f>
        <v>0.70499999999999996</v>
      </c>
      <c r="U29" s="308">
        <f>IFERROR(_xlfn.PERCENTRANK.INC('面板-MA'!29:29,'面板-MA'!S29),0.5)</f>
        <v>0.76400000000000001</v>
      </c>
      <c r="V29" s="308">
        <f>IFERROR(_xlfn.PERCENTRANK.INC('面板-MA'!29:29,'面板-MA'!T29),0.5)</f>
        <v>0.80800000000000005</v>
      </c>
      <c r="W29" s="308">
        <f>IFERROR(_xlfn.PERCENTRANK.INC('面板-MA'!29:29,'面板-MA'!U29),0.5)</f>
        <v>0.88200000000000001</v>
      </c>
      <c r="X29" s="308">
        <f>IFERROR(_xlfn.PERCENTRANK.INC('面板-MA'!29:29,'面板-MA'!V29),0.5)</f>
        <v>0.75</v>
      </c>
      <c r="Y29" s="308">
        <f>IFERROR(_xlfn.PERCENTRANK.INC('面板-MA'!29:29,'面板-MA'!W29),0.5)</f>
        <v>0.89700000000000002</v>
      </c>
      <c r="Z29" s="308">
        <f>IFERROR(_xlfn.PERCENTRANK.INC('面板-MA'!29:29,'面板-MA'!X29),0.5)</f>
        <v>0.98499999999999999</v>
      </c>
      <c r="AA29" s="308">
        <f>IFERROR(_xlfn.PERCENTRANK.INC('面板-MA'!29:29,'面板-MA'!Y29),0.5)</f>
        <v>1</v>
      </c>
      <c r="AB29" s="308">
        <f>IFERROR(_xlfn.PERCENTRANK.INC('面板-MA'!29:29,'面板-MA'!Z29),0.5)</f>
        <v>0.63200000000000001</v>
      </c>
      <c r="AC29" s="308">
        <f>IFERROR(_xlfn.PERCENTRANK.INC('面板-MA'!29:29,'面板-MA'!AA29),0.5)</f>
        <v>0.63200000000000001</v>
      </c>
      <c r="AD29" s="308">
        <f>IFERROR(_xlfn.PERCENTRANK.INC('面板-MA'!29:29,'面板-MA'!AB29),0.5)</f>
        <v>0.67600000000000005</v>
      </c>
      <c r="AE29" s="308">
        <f>IFERROR(_xlfn.PERCENTRANK.INC('面板-MA'!29:29,'面板-MA'!AC29),0.5)</f>
        <v>0.73499999999999999</v>
      </c>
      <c r="AF29" s="308">
        <f>IFERROR(_xlfn.PERCENTRANK.INC('面板-MA'!29:29,'面板-MA'!AD29),0.5)</f>
        <v>0.72</v>
      </c>
      <c r="AG29" s="308">
        <f>IFERROR(_xlfn.PERCENTRANK.INC('面板-MA'!29:29,'面板-MA'!AE29),0.5)</f>
        <v>0.57299999999999995</v>
      </c>
      <c r="AH29" s="308">
        <f>IFERROR(_xlfn.PERCENTRANK.INC('面板-MA'!29:29,'面板-MA'!AF29),0.5)</f>
        <v>0.54400000000000004</v>
      </c>
      <c r="AI29" s="308">
        <f>IFERROR(_xlfn.PERCENTRANK.INC('面板-MA'!29:29,'面板-MA'!AG29),0.5)</f>
        <v>0.51400000000000001</v>
      </c>
      <c r="AJ29" s="308">
        <f>IFERROR(_xlfn.PERCENTRANK.INC('面板-MA'!29:29,'面板-MA'!AH29),0.5)</f>
        <v>0.5</v>
      </c>
      <c r="AK29" s="308">
        <f>IFERROR(_xlfn.PERCENTRANK.INC('面板-MA'!29:29,'面板-MA'!AI29),0.5)</f>
        <v>0.441</v>
      </c>
      <c r="AL29" s="308">
        <f>IFERROR(_xlfn.PERCENTRANK.INC('面板-MA'!29:29,'面板-MA'!AJ29),0.5)</f>
        <v>0.26400000000000001</v>
      </c>
      <c r="AM29" s="308">
        <f>IFERROR(_xlfn.PERCENTRANK.INC('面板-MA'!29:29,'面板-MA'!AK29),0.5)</f>
        <v>0</v>
      </c>
      <c r="AN29" s="308">
        <f>IFERROR(_xlfn.PERCENTRANK.INC('面板-MA'!29:29,'面板-MA'!AL29),0.5)</f>
        <v>0.38200000000000001</v>
      </c>
      <c r="AO29" s="308">
        <f>IFERROR(_xlfn.PERCENTRANK.INC('面板-MA'!29:29,'面板-MA'!AM29),0.5)</f>
        <v>0.38200000000000001</v>
      </c>
      <c r="AP29" s="308">
        <f>IFERROR(_xlfn.PERCENTRANK.INC('面板-MA'!29:29,'面板-MA'!AN29),0.5)</f>
        <v>0.29399999999999998</v>
      </c>
      <c r="AQ29" s="308">
        <f>IFERROR(_xlfn.PERCENTRANK.INC('面板-MA'!29:29,'面板-MA'!AO29),0.5)</f>
        <v>0.191</v>
      </c>
      <c r="AR29" s="308">
        <f>IFERROR(_xlfn.PERCENTRANK.INC('面板-MA'!29:29,'面板-MA'!AP29),0.5)</f>
        <v>1.4E-2</v>
      </c>
      <c r="AS29" s="308">
        <f>IFERROR(_xlfn.PERCENTRANK.INC('面板-MA'!29:29,'面板-MA'!AQ29),0.5)</f>
        <v>2.9000000000000001E-2</v>
      </c>
      <c r="AT29" s="308">
        <f>IFERROR(_xlfn.PERCENTRANK.INC('面板-MA'!29:29,'面板-MA'!AR29),0.5)</f>
        <v>0.161</v>
      </c>
      <c r="AU29" s="308">
        <f>IFERROR(_xlfn.PERCENTRANK.INC('面板-MA'!29:29,'面板-MA'!AS29),0.5)</f>
        <v>0.10199999999999999</v>
      </c>
      <c r="AV29" s="308">
        <f>IFERROR(_xlfn.PERCENTRANK.INC('面板-MA'!29:29,'面板-MA'!AT29),0.5)</f>
        <v>0.17599999999999999</v>
      </c>
      <c r="AW29" s="308">
        <f>IFERROR(_xlfn.PERCENTRANK.INC('面板-MA'!29:29,'面板-MA'!AU29),0.5)</f>
        <v>8.7999999999999995E-2</v>
      </c>
      <c r="AX29" s="308">
        <f>IFERROR(_xlfn.PERCENTRANK.INC('面板-MA'!29:29,'面板-MA'!AV29),0.5)</f>
        <v>4.3999999999999997E-2</v>
      </c>
      <c r="AY29" s="308">
        <f>IFERROR(_xlfn.PERCENTRANK.INC('面板-MA'!29:29,'面板-MA'!AW29),0.5)</f>
        <v>7.2999999999999995E-2</v>
      </c>
      <c r="AZ29" s="308">
        <f>IFERROR(_xlfn.PERCENTRANK.INC('面板-MA'!29:29,'面板-MA'!AX29),0.5)</f>
        <v>0.13200000000000001</v>
      </c>
      <c r="BA29" s="308">
        <f>IFERROR(_xlfn.PERCENTRANK.INC('面板-MA'!29:29,'面板-MA'!AY29),0.5)</f>
        <v>0.13200000000000001</v>
      </c>
      <c r="BB29" s="308">
        <f>IFERROR(_xlfn.PERCENTRANK.INC('面板-MA'!29:29,'面板-MA'!AZ29),0.5)</f>
        <v>0.22</v>
      </c>
      <c r="BC29" s="308">
        <f>IFERROR(_xlfn.PERCENTRANK.INC('面板-MA'!29:29,'面板-MA'!BA29),0.5)</f>
        <v>0.11700000000000001</v>
      </c>
      <c r="BD29" s="308">
        <f>IFERROR(_xlfn.PERCENTRANK.INC('面板-MA'!29:29,'面板-MA'!BB29),0.5)</f>
        <v>0.25</v>
      </c>
      <c r="BE29" s="308">
        <f>IFERROR(_xlfn.PERCENTRANK.INC('面板-MA'!29:29,'面板-MA'!BC29),0.5)</f>
        <v>0.36699999999999999</v>
      </c>
      <c r="BF29" s="308">
        <f>IFERROR(_xlfn.PERCENTRANK.INC('面板-MA'!29:29,'面板-MA'!BD29),0.5)</f>
        <v>0.32300000000000001</v>
      </c>
      <c r="BG29" s="308">
        <f>IFERROR(_xlfn.PERCENTRANK.INC('面板-MA'!29:29,'面板-MA'!BE29),0.5)</f>
        <v>0.45500000000000002</v>
      </c>
      <c r="BH29" s="308">
        <f>IFERROR(_xlfn.PERCENTRANK.INC('面板-MA'!29:29,'面板-MA'!BF29),0.5)</f>
        <v>0.69099999999999995</v>
      </c>
      <c r="BI29" s="308">
        <f>IFERROR(_xlfn.PERCENTRANK.INC('面板-MA'!29:29,'面板-MA'!BG29),0.5)</f>
        <v>0.66100000000000003</v>
      </c>
      <c r="BJ29" s="308">
        <f>IFERROR(_xlfn.PERCENTRANK.INC('面板-MA'!29:29,'面板-MA'!BH29),0.5)</f>
        <v>0.60199999999999998</v>
      </c>
      <c r="BK29" s="308">
        <f>IFERROR(_xlfn.PERCENTRANK.INC('面板-MA'!29:29,'面板-MA'!BI29),0.5)</f>
        <v>0.55800000000000005</v>
      </c>
      <c r="BL29" s="308">
        <f>IFERROR(_xlfn.PERCENTRANK.INC('面板-MA'!29:29,'面板-MA'!BJ29),0.5)</f>
        <v>0.77900000000000003</v>
      </c>
      <c r="BM29" s="308">
        <f>IFERROR(_xlfn.PERCENTRANK.INC('面板-MA'!29:29,'面板-MA'!BK29),0.5)</f>
        <v>0.77900000000000003</v>
      </c>
      <c r="BN29" s="308">
        <f>IFERROR(_xlfn.PERCENTRANK.INC('面板-MA'!29:29,'面板-MA'!BL29),0.5)</f>
        <v>0.86699999999999999</v>
      </c>
      <c r="BO29" s="308">
        <f>IFERROR(_xlfn.PERCENTRANK.INC('面板-MA'!29:29,'面板-MA'!BM29),0.5)</f>
        <v>0.97</v>
      </c>
      <c r="BP29" s="308">
        <f>IFERROR(_xlfn.PERCENTRANK.INC('面板-MA'!29:29,'面板-MA'!BN29),0.5)</f>
        <v>0.95499999999999996</v>
      </c>
      <c r="BQ29" s="308">
        <f>IFERROR(_xlfn.PERCENTRANK.INC('面板-MA'!29:29,'面板-MA'!BO29),0.5)</f>
        <v>0.94099999999999995</v>
      </c>
      <c r="BR29" s="308">
        <f>IFERROR(_xlfn.PERCENTRANK.INC('面板-MA'!29:29,'面板-MA'!BP29),0.5)</f>
        <v>0.92600000000000005</v>
      </c>
      <c r="BS29" s="308">
        <f>IFERROR(_xlfn.PERCENTRANK.INC('面板-MA'!29:29,'面板-MA'!BQ29),0.5)</f>
        <v>0.85199999999999998</v>
      </c>
      <c r="BT29" s="308">
        <f>IFERROR(_xlfn.PERCENTRANK.INC('面板-MA'!29:29,'面板-MA'!BR29),0.5)</f>
        <v>0.82299999999999995</v>
      </c>
      <c r="BU29" s="308">
        <f>IFERROR(_xlfn.PERCENTRANK.INC('面板-MA'!29:29,'面板-MA'!BS29),0.5)</f>
        <v>0.91100000000000003</v>
      </c>
      <c r="BV29" s="308">
        <f>IFERROR(_xlfn.PERCENTRANK.INC('面板-MA'!29:29,'面板-MA'!BT29),0.5)</f>
        <v>0.83799999999999997</v>
      </c>
      <c r="BW29" s="308">
        <f>IFERROR(_xlfn.PERCENTRANK.INC('面板-MA'!29:29,'面板-MA'!BU29),0.5)</f>
        <v>0.61699999999999999</v>
      </c>
      <c r="BX29" s="308">
        <f>IFERROR(_xlfn.PERCENTRANK.INC('面板-MA'!29:29,'面板-MA'!BV29),0.5)</f>
        <v>0.5</v>
      </c>
    </row>
    <row r="30" spans="1:76" x14ac:dyDescent="0.15">
      <c r="A30" s="301" t="s">
        <v>531</v>
      </c>
      <c r="B30" s="301" t="s">
        <v>73</v>
      </c>
      <c r="C30" s="295" t="s">
        <v>86</v>
      </c>
      <c r="D30" s="295" t="s">
        <v>87</v>
      </c>
      <c r="E30" s="302">
        <f>0.5/3</f>
        <v>0.16666666666666666</v>
      </c>
      <c r="F30" s="302" t="str">
        <f t="shared" si="1"/>
        <v>机床中游</v>
      </c>
      <c r="G30" s="303">
        <f>IFERROR(_xlfn.PERCENTRANK.INC('面板-MA'!30:30,'面板-MA'!E30),0.5)</f>
        <v>0.34300000000000003</v>
      </c>
      <c r="H30" s="303">
        <f>IFERROR(_xlfn.PERCENTRANK.INC('面板-MA'!30:30,'面板-MA'!F30),0.5)</f>
        <v>0.34300000000000003</v>
      </c>
      <c r="I30" s="303">
        <f>IFERROR(_xlfn.PERCENTRANK.INC('面板-MA'!30:30,'面板-MA'!G30),0.5)</f>
        <v>0.34300000000000003</v>
      </c>
      <c r="J30" s="303">
        <f>IFERROR(_xlfn.PERCENTRANK.INC('面板-MA'!30:30,'面板-MA'!H30),0.5)</f>
        <v>0.20799999999999999</v>
      </c>
      <c r="K30" s="303">
        <f>IFERROR(_xlfn.PERCENTRANK.INC('面板-MA'!30:30,'面板-MA'!I30),0.5)</f>
        <v>0.38800000000000001</v>
      </c>
      <c r="L30" s="303">
        <f>IFERROR(_xlfn.PERCENTRANK.INC('面板-MA'!30:30,'面板-MA'!J30),0.5)</f>
        <v>0.432</v>
      </c>
      <c r="M30" s="303">
        <f>IFERROR(_xlfn.PERCENTRANK.INC('面板-MA'!30:30,'面板-MA'!K30),0.5)</f>
        <v>0.47699999999999998</v>
      </c>
      <c r="N30" s="303">
        <f>IFERROR(_xlfn.PERCENTRANK.INC('面板-MA'!30:30,'面板-MA'!L30),0.5)</f>
        <v>0.49199999999999999</v>
      </c>
      <c r="O30" s="303">
        <f>IFERROR(_xlfn.PERCENTRANK.INC('面板-MA'!30:30,'面板-MA'!M30),0.5)</f>
        <v>0.82</v>
      </c>
      <c r="P30" s="303">
        <f>IFERROR(_xlfn.PERCENTRANK.INC('面板-MA'!30:30,'面板-MA'!N30),0.5)</f>
        <v>0.82</v>
      </c>
      <c r="Q30" s="303">
        <f>IFERROR(_xlfn.PERCENTRANK.INC('面板-MA'!30:30,'面板-MA'!O30),0.5)</f>
        <v>0.82</v>
      </c>
      <c r="R30" s="303">
        <f>IFERROR(_xlfn.PERCENTRANK.INC('面板-MA'!30:30,'面板-MA'!P30),0.5)</f>
        <v>0.86499999999999999</v>
      </c>
      <c r="S30" s="303">
        <f>IFERROR(_xlfn.PERCENTRANK.INC('面板-MA'!30:30,'面板-MA'!Q30),0.5)</f>
        <v>0.88</v>
      </c>
      <c r="T30" s="303">
        <f>IFERROR(_xlfn.PERCENTRANK.INC('面板-MA'!30:30,'面板-MA'!R30),0.5)</f>
        <v>0.89500000000000002</v>
      </c>
      <c r="U30" s="303">
        <f>IFERROR(_xlfn.PERCENTRANK.INC('面板-MA'!30:30,'面板-MA'!S30),0.5)</f>
        <v>0.91</v>
      </c>
      <c r="V30" s="303">
        <f>IFERROR(_xlfn.PERCENTRANK.INC('面板-MA'!30:30,'面板-MA'!T30),0.5)</f>
        <v>0.92500000000000004</v>
      </c>
      <c r="W30" s="303">
        <f>IFERROR(_xlfn.PERCENTRANK.INC('面板-MA'!30:30,'面板-MA'!U30),0.5)</f>
        <v>0.94</v>
      </c>
      <c r="X30" s="303">
        <f>IFERROR(_xlfn.PERCENTRANK.INC('面板-MA'!30:30,'面板-MA'!V30),0.5)</f>
        <v>0.95499999999999996</v>
      </c>
      <c r="Y30" s="303">
        <f>IFERROR(_xlfn.PERCENTRANK.INC('面板-MA'!30:30,'面板-MA'!W30),0.5)</f>
        <v>0.97</v>
      </c>
      <c r="Z30" s="303">
        <f>IFERROR(_xlfn.PERCENTRANK.INC('面板-MA'!30:30,'面板-MA'!X30),0.5)</f>
        <v>0.26800000000000002</v>
      </c>
      <c r="AA30" s="303">
        <f>IFERROR(_xlfn.PERCENTRANK.INC('面板-MA'!30:30,'面板-MA'!Y30),0.5)</f>
        <v>0.26800000000000002</v>
      </c>
      <c r="AB30" s="303">
        <f>IFERROR(_xlfn.PERCENTRANK.INC('面板-MA'!30:30,'面板-MA'!Z30),0.5)</f>
        <v>0.26800000000000002</v>
      </c>
      <c r="AC30" s="303">
        <f>IFERROR(_xlfn.PERCENTRANK.INC('面板-MA'!30:30,'面板-MA'!AA30),0.5)</f>
        <v>0.26800000000000002</v>
      </c>
      <c r="AD30" s="303">
        <f>IFERROR(_xlfn.PERCENTRANK.INC('面板-MA'!30:30,'面板-MA'!AB30),0.5)</f>
        <v>0.13400000000000001</v>
      </c>
      <c r="AE30" s="303">
        <f>IFERROR(_xlfn.PERCENTRANK.INC('面板-MA'!30:30,'面板-MA'!AC30),0.5)</f>
        <v>0.11899999999999999</v>
      </c>
      <c r="AF30" s="303">
        <f>IFERROR(_xlfn.PERCENTRANK.INC('面板-MA'!30:30,'面板-MA'!AD30),0.5)</f>
        <v>0.104</v>
      </c>
      <c r="AG30" s="303">
        <f>IFERROR(_xlfn.PERCENTRANK.INC('面板-MA'!30:30,'面板-MA'!AE30),0.5)</f>
        <v>8.8999999999999996E-2</v>
      </c>
      <c r="AH30" s="303">
        <f>IFERROR(_xlfn.PERCENTRANK.INC('面板-MA'!30:30,'面板-MA'!AF30),0.5)</f>
        <v>7.3999999999999996E-2</v>
      </c>
      <c r="AI30" s="303">
        <f>IFERROR(_xlfn.PERCENTRANK.INC('面板-MA'!30:30,'面板-MA'!AG30),0.5)</f>
        <v>5.8999999999999997E-2</v>
      </c>
      <c r="AJ30" s="303">
        <f>IFERROR(_xlfn.PERCENTRANK.INC('面板-MA'!30:30,'面板-MA'!AH30),0.5)</f>
        <v>4.3999999999999997E-2</v>
      </c>
      <c r="AK30" s="303">
        <f>IFERROR(_xlfn.PERCENTRANK.INC('面板-MA'!30:30,'面板-MA'!AI30),0.5)</f>
        <v>2.9000000000000001E-2</v>
      </c>
      <c r="AL30" s="303">
        <f>IFERROR(_xlfn.PERCENTRANK.INC('面板-MA'!30:30,'面板-MA'!AJ30),0.5)</f>
        <v>1.4E-2</v>
      </c>
      <c r="AM30" s="303">
        <f>IFERROR(_xlfn.PERCENTRANK.INC('面板-MA'!30:30,'面板-MA'!AK30),0.5)</f>
        <v>0</v>
      </c>
      <c r="AN30" s="303">
        <f>IFERROR(_xlfn.PERCENTRANK.INC('面板-MA'!30:30,'面板-MA'!AL30),0.5)</f>
        <v>0.223</v>
      </c>
      <c r="AO30" s="303">
        <f>IFERROR(_xlfn.PERCENTRANK.INC('面板-MA'!30:30,'面板-MA'!AM30),0.5)</f>
        <v>0.223</v>
      </c>
      <c r="AP30" s="303">
        <f>IFERROR(_xlfn.PERCENTRANK.INC('面板-MA'!30:30,'面板-MA'!AN30),0.5)</f>
        <v>0.32800000000000001</v>
      </c>
      <c r="AQ30" s="303">
        <f>IFERROR(_xlfn.PERCENTRANK.INC('面板-MA'!30:30,'面板-MA'!AO30),0.5)</f>
        <v>0.253</v>
      </c>
      <c r="AR30" s="303">
        <f>IFERROR(_xlfn.PERCENTRANK.INC('面板-MA'!30:30,'面板-MA'!AP30),0.5)</f>
        <v>0.17899999999999999</v>
      </c>
      <c r="AS30" s="303">
        <f>IFERROR(_xlfn.PERCENTRANK.INC('面板-MA'!30:30,'面板-MA'!AQ30),0.5)</f>
        <v>0.14899999999999999</v>
      </c>
      <c r="AT30" s="303">
        <f>IFERROR(_xlfn.PERCENTRANK.INC('面板-MA'!30:30,'面板-MA'!AR30),0.5)</f>
        <v>0.16400000000000001</v>
      </c>
      <c r="AU30" s="303">
        <f>IFERROR(_xlfn.PERCENTRANK.INC('面板-MA'!30:30,'面板-MA'!AS30),0.5)</f>
        <v>0.19400000000000001</v>
      </c>
      <c r="AV30" s="303">
        <f>IFERROR(_xlfn.PERCENTRANK.INC('面板-MA'!30:30,'面板-MA'!AT30),0.5)</f>
        <v>0.40200000000000002</v>
      </c>
      <c r="AW30" s="303">
        <f>IFERROR(_xlfn.PERCENTRANK.INC('面板-MA'!30:30,'面板-MA'!AU30),0.5)</f>
        <v>0.46200000000000002</v>
      </c>
      <c r="AX30" s="303">
        <f>IFERROR(_xlfn.PERCENTRANK.INC('面板-MA'!30:30,'面板-MA'!AV30),0.5)</f>
        <v>0.44700000000000001</v>
      </c>
      <c r="AY30" s="303">
        <f>IFERROR(_xlfn.PERCENTRANK.INC('面板-MA'!30:30,'面板-MA'!AW30),0.5)</f>
        <v>0.41699999999999998</v>
      </c>
      <c r="AZ30" s="303">
        <f>IFERROR(_xlfn.PERCENTRANK.INC('面板-MA'!30:30,'面板-MA'!AX30),0.5)</f>
        <v>0.53700000000000003</v>
      </c>
      <c r="BA30" s="303">
        <f>IFERROR(_xlfn.PERCENTRANK.INC('面板-MA'!30:30,'面板-MA'!AY30),0.5)</f>
        <v>0.53700000000000003</v>
      </c>
      <c r="BB30" s="303">
        <f>IFERROR(_xlfn.PERCENTRANK.INC('面板-MA'!30:30,'面板-MA'!AZ30),0.5)</f>
        <v>0.58199999999999996</v>
      </c>
      <c r="BC30" s="303">
        <f>IFERROR(_xlfn.PERCENTRANK.INC('面板-MA'!30:30,'面板-MA'!BA30),0.5)</f>
        <v>0.61099999999999999</v>
      </c>
      <c r="BD30" s="303">
        <f>IFERROR(_xlfn.PERCENTRANK.INC('面板-MA'!30:30,'面板-MA'!BB30),0.5)</f>
        <v>0.626</v>
      </c>
      <c r="BE30" s="303">
        <f>IFERROR(_xlfn.PERCENTRANK.INC('面板-MA'!30:30,'面板-MA'!BC30),0.5)</f>
        <v>0.65600000000000003</v>
      </c>
      <c r="BF30" s="303">
        <f>IFERROR(_xlfn.PERCENTRANK.INC('面板-MA'!30:30,'面板-MA'!BD30),0.5)</f>
        <v>0.71599999999999997</v>
      </c>
      <c r="BG30" s="303">
        <f>IFERROR(_xlfn.PERCENTRANK.INC('面板-MA'!30:30,'面板-MA'!BE30),0.5)</f>
        <v>0.76100000000000001</v>
      </c>
      <c r="BH30" s="303">
        <f>IFERROR(_xlfn.PERCENTRANK.INC('面板-MA'!30:30,'面板-MA'!BF30),0.5)</f>
        <v>0.80500000000000005</v>
      </c>
      <c r="BI30" s="303">
        <f>IFERROR(_xlfn.PERCENTRANK.INC('面板-MA'!30:30,'面板-MA'!BG30),0.5)</f>
        <v>0.79100000000000004</v>
      </c>
      <c r="BJ30" s="303">
        <f>IFERROR(_xlfn.PERCENTRANK.INC('面板-MA'!30:30,'面板-MA'!BH30),0.5)</f>
        <v>0.98499999999999999</v>
      </c>
      <c r="BK30" s="303">
        <f>IFERROR(_xlfn.PERCENTRANK.INC('面板-MA'!30:30,'面板-MA'!BI30),0.5)</f>
        <v>1</v>
      </c>
      <c r="BL30" s="303">
        <f>IFERROR(_xlfn.PERCENTRANK.INC('面板-MA'!30:30,'面板-MA'!BJ30),0.5)</f>
        <v>0.50700000000000001</v>
      </c>
      <c r="BM30" s="303">
        <f>IFERROR(_xlfn.PERCENTRANK.INC('面板-MA'!30:30,'面板-MA'!BK30),0.5)</f>
        <v>0.50700000000000001</v>
      </c>
      <c r="BN30" s="303">
        <f>IFERROR(_xlfn.PERCENTRANK.INC('面板-MA'!30:30,'面板-MA'!BL30),0.5)</f>
        <v>0.56699999999999995</v>
      </c>
      <c r="BO30" s="303">
        <f>IFERROR(_xlfn.PERCENTRANK.INC('面板-MA'!30:30,'面板-MA'!BM30),0.5)</f>
        <v>0.59699999999999998</v>
      </c>
      <c r="BP30" s="303">
        <f>IFERROR(_xlfn.PERCENTRANK.INC('面板-MA'!30:30,'面板-MA'!BN30),0.5)</f>
        <v>0.64100000000000001</v>
      </c>
      <c r="BQ30" s="303">
        <f>IFERROR(_xlfn.PERCENTRANK.INC('面板-MA'!30:30,'面板-MA'!BO30),0.5)</f>
        <v>0.73099999999999998</v>
      </c>
      <c r="BR30" s="303">
        <f>IFERROR(_xlfn.PERCENTRANK.INC('面板-MA'!30:30,'面板-MA'!BP30),0.5)</f>
        <v>0.77600000000000002</v>
      </c>
      <c r="BS30" s="303">
        <f>IFERROR(_xlfn.PERCENTRANK.INC('面板-MA'!30:30,'面板-MA'!BQ30),0.5)</f>
        <v>0.746</v>
      </c>
      <c r="BT30" s="303">
        <f>IFERROR(_xlfn.PERCENTRANK.INC('面板-MA'!30:30,'面板-MA'!BR30),0.5)</f>
        <v>0.68600000000000005</v>
      </c>
      <c r="BU30" s="303">
        <f>IFERROR(_xlfn.PERCENTRANK.INC('面板-MA'!30:30,'面板-MA'!BS30),0.5)</f>
        <v>0.67100000000000004</v>
      </c>
      <c r="BV30" s="303">
        <f>IFERROR(_xlfn.PERCENTRANK.INC('面板-MA'!30:30,'面板-MA'!BT30),0.5)</f>
        <v>0.70099999999999996</v>
      </c>
      <c r="BW30" s="303">
        <f>IFERROR(_xlfn.PERCENTRANK.INC('面板-MA'!30:30,'面板-MA'!BU30),0.5)</f>
        <v>0.5</v>
      </c>
      <c r="BX30" s="303">
        <f>IFERROR(_xlfn.PERCENTRANK.INC('面板-MA'!30:30,'面板-MA'!BV30),0.5)</f>
        <v>0.5</v>
      </c>
    </row>
    <row r="31" spans="1:76" x14ac:dyDescent="0.15">
      <c r="A31" s="301" t="s">
        <v>531</v>
      </c>
      <c r="B31" s="301" t="s">
        <v>73</v>
      </c>
      <c r="C31" s="295" t="s">
        <v>88</v>
      </c>
      <c r="D31" s="295" t="s">
        <v>87</v>
      </c>
      <c r="E31" s="302">
        <f t="shared" ref="E31:E32" si="3">0.5/3</f>
        <v>0.16666666666666666</v>
      </c>
      <c r="F31" s="302" t="str">
        <f t="shared" si="1"/>
        <v>机床中游</v>
      </c>
      <c r="G31" s="303">
        <f>IFERROR(_xlfn.PERCENTRANK.INC('面板-MA'!31:31,'面板-MA'!E31),0.5)</f>
        <v>0.34300000000000003</v>
      </c>
      <c r="H31" s="303">
        <f>IFERROR(_xlfn.PERCENTRANK.INC('面板-MA'!31:31,'面板-MA'!F31),0.5)</f>
        <v>0.34300000000000003</v>
      </c>
      <c r="I31" s="303">
        <f>IFERROR(_xlfn.PERCENTRANK.INC('面板-MA'!31:31,'面板-MA'!G31),0.5)</f>
        <v>0.34300000000000003</v>
      </c>
      <c r="J31" s="303">
        <f>IFERROR(_xlfn.PERCENTRANK.INC('面板-MA'!31:31,'面板-MA'!H31),0.5)</f>
        <v>0.20799999999999999</v>
      </c>
      <c r="K31" s="303">
        <f>IFERROR(_xlfn.PERCENTRANK.INC('面板-MA'!31:31,'面板-MA'!I31),0.5)</f>
        <v>0.38800000000000001</v>
      </c>
      <c r="L31" s="303">
        <f>IFERROR(_xlfn.PERCENTRANK.INC('面板-MA'!31:31,'面板-MA'!J31),0.5)</f>
        <v>0.432</v>
      </c>
      <c r="M31" s="303">
        <f>IFERROR(_xlfn.PERCENTRANK.INC('面板-MA'!31:31,'面板-MA'!K31),0.5)</f>
        <v>0.47699999999999998</v>
      </c>
      <c r="N31" s="303">
        <f>IFERROR(_xlfn.PERCENTRANK.INC('面板-MA'!31:31,'面板-MA'!L31),0.5)</f>
        <v>0.49199999999999999</v>
      </c>
      <c r="O31" s="303">
        <f>IFERROR(_xlfn.PERCENTRANK.INC('面板-MA'!31:31,'面板-MA'!M31),0.5)</f>
        <v>0.82</v>
      </c>
      <c r="P31" s="303">
        <f>IFERROR(_xlfn.PERCENTRANK.INC('面板-MA'!31:31,'面板-MA'!N31),0.5)</f>
        <v>0.82</v>
      </c>
      <c r="Q31" s="303">
        <f>IFERROR(_xlfn.PERCENTRANK.INC('面板-MA'!31:31,'面板-MA'!O31),0.5)</f>
        <v>0.82</v>
      </c>
      <c r="R31" s="303">
        <f>IFERROR(_xlfn.PERCENTRANK.INC('面板-MA'!31:31,'面板-MA'!P31),0.5)</f>
        <v>0.86499999999999999</v>
      </c>
      <c r="S31" s="303">
        <f>IFERROR(_xlfn.PERCENTRANK.INC('面板-MA'!31:31,'面板-MA'!Q31),0.5)</f>
        <v>0.88</v>
      </c>
      <c r="T31" s="303">
        <f>IFERROR(_xlfn.PERCENTRANK.INC('面板-MA'!31:31,'面板-MA'!R31),0.5)</f>
        <v>0.89500000000000002</v>
      </c>
      <c r="U31" s="303">
        <f>IFERROR(_xlfn.PERCENTRANK.INC('面板-MA'!31:31,'面板-MA'!S31),0.5)</f>
        <v>0.91</v>
      </c>
      <c r="V31" s="303">
        <f>IFERROR(_xlfn.PERCENTRANK.INC('面板-MA'!31:31,'面板-MA'!T31),0.5)</f>
        <v>0.92500000000000004</v>
      </c>
      <c r="W31" s="303">
        <f>IFERROR(_xlfn.PERCENTRANK.INC('面板-MA'!31:31,'面板-MA'!U31),0.5)</f>
        <v>0.94</v>
      </c>
      <c r="X31" s="303">
        <f>IFERROR(_xlfn.PERCENTRANK.INC('面板-MA'!31:31,'面板-MA'!V31),0.5)</f>
        <v>0.95499999999999996</v>
      </c>
      <c r="Y31" s="303">
        <f>IFERROR(_xlfn.PERCENTRANK.INC('面板-MA'!31:31,'面板-MA'!W31),0.5)</f>
        <v>0.97</v>
      </c>
      <c r="Z31" s="303">
        <f>IFERROR(_xlfn.PERCENTRANK.INC('面板-MA'!31:31,'面板-MA'!X31),0.5)</f>
        <v>0.26800000000000002</v>
      </c>
      <c r="AA31" s="303">
        <f>IFERROR(_xlfn.PERCENTRANK.INC('面板-MA'!31:31,'面板-MA'!Y31),0.5)</f>
        <v>0.26800000000000002</v>
      </c>
      <c r="AB31" s="303">
        <f>IFERROR(_xlfn.PERCENTRANK.INC('面板-MA'!31:31,'面板-MA'!Z31),0.5)</f>
        <v>0.26800000000000002</v>
      </c>
      <c r="AC31" s="303">
        <f>IFERROR(_xlfn.PERCENTRANK.INC('面板-MA'!31:31,'面板-MA'!AA31),0.5)</f>
        <v>0.26800000000000002</v>
      </c>
      <c r="AD31" s="303">
        <f>IFERROR(_xlfn.PERCENTRANK.INC('面板-MA'!31:31,'面板-MA'!AB31),0.5)</f>
        <v>0.13400000000000001</v>
      </c>
      <c r="AE31" s="303">
        <f>IFERROR(_xlfn.PERCENTRANK.INC('面板-MA'!31:31,'面板-MA'!AC31),0.5)</f>
        <v>0.11899999999999999</v>
      </c>
      <c r="AF31" s="303">
        <f>IFERROR(_xlfn.PERCENTRANK.INC('面板-MA'!31:31,'面板-MA'!AD31),0.5)</f>
        <v>0.104</v>
      </c>
      <c r="AG31" s="303">
        <f>IFERROR(_xlfn.PERCENTRANK.INC('面板-MA'!31:31,'面板-MA'!AE31),0.5)</f>
        <v>8.8999999999999996E-2</v>
      </c>
      <c r="AH31" s="303">
        <f>IFERROR(_xlfn.PERCENTRANK.INC('面板-MA'!31:31,'面板-MA'!AF31),0.5)</f>
        <v>7.3999999999999996E-2</v>
      </c>
      <c r="AI31" s="303">
        <f>IFERROR(_xlfn.PERCENTRANK.INC('面板-MA'!31:31,'面板-MA'!AG31),0.5)</f>
        <v>5.8999999999999997E-2</v>
      </c>
      <c r="AJ31" s="303">
        <f>IFERROR(_xlfn.PERCENTRANK.INC('面板-MA'!31:31,'面板-MA'!AH31),0.5)</f>
        <v>4.3999999999999997E-2</v>
      </c>
      <c r="AK31" s="303">
        <f>IFERROR(_xlfn.PERCENTRANK.INC('面板-MA'!31:31,'面板-MA'!AI31),0.5)</f>
        <v>2.9000000000000001E-2</v>
      </c>
      <c r="AL31" s="303">
        <f>IFERROR(_xlfn.PERCENTRANK.INC('面板-MA'!31:31,'面板-MA'!AJ31),0.5)</f>
        <v>1.4E-2</v>
      </c>
      <c r="AM31" s="303">
        <f>IFERROR(_xlfn.PERCENTRANK.INC('面板-MA'!31:31,'面板-MA'!AK31),0.5)</f>
        <v>0</v>
      </c>
      <c r="AN31" s="303">
        <f>IFERROR(_xlfn.PERCENTRANK.INC('面板-MA'!31:31,'面板-MA'!AL31),0.5)</f>
        <v>0.223</v>
      </c>
      <c r="AO31" s="303">
        <f>IFERROR(_xlfn.PERCENTRANK.INC('面板-MA'!31:31,'面板-MA'!AM31),0.5)</f>
        <v>0.223</v>
      </c>
      <c r="AP31" s="303">
        <f>IFERROR(_xlfn.PERCENTRANK.INC('面板-MA'!31:31,'面板-MA'!AN31),0.5)</f>
        <v>0.32800000000000001</v>
      </c>
      <c r="AQ31" s="303">
        <f>IFERROR(_xlfn.PERCENTRANK.INC('面板-MA'!31:31,'面板-MA'!AO31),0.5)</f>
        <v>0.253</v>
      </c>
      <c r="AR31" s="303">
        <f>IFERROR(_xlfn.PERCENTRANK.INC('面板-MA'!31:31,'面板-MA'!AP31),0.5)</f>
        <v>0.17899999999999999</v>
      </c>
      <c r="AS31" s="303">
        <f>IFERROR(_xlfn.PERCENTRANK.INC('面板-MA'!31:31,'面板-MA'!AQ31),0.5)</f>
        <v>0.14899999999999999</v>
      </c>
      <c r="AT31" s="303">
        <f>IFERROR(_xlfn.PERCENTRANK.INC('面板-MA'!31:31,'面板-MA'!AR31),0.5)</f>
        <v>0.16400000000000001</v>
      </c>
      <c r="AU31" s="303">
        <f>IFERROR(_xlfn.PERCENTRANK.INC('面板-MA'!31:31,'面板-MA'!AS31),0.5)</f>
        <v>0.19400000000000001</v>
      </c>
      <c r="AV31" s="303">
        <f>IFERROR(_xlfn.PERCENTRANK.INC('面板-MA'!31:31,'面板-MA'!AT31),0.5)</f>
        <v>0.40200000000000002</v>
      </c>
      <c r="AW31" s="303">
        <f>IFERROR(_xlfn.PERCENTRANK.INC('面板-MA'!31:31,'面板-MA'!AU31),0.5)</f>
        <v>0.46200000000000002</v>
      </c>
      <c r="AX31" s="303">
        <f>IFERROR(_xlfn.PERCENTRANK.INC('面板-MA'!31:31,'面板-MA'!AV31),0.5)</f>
        <v>0.44700000000000001</v>
      </c>
      <c r="AY31" s="303">
        <f>IFERROR(_xlfn.PERCENTRANK.INC('面板-MA'!31:31,'面板-MA'!AW31),0.5)</f>
        <v>0.41699999999999998</v>
      </c>
      <c r="AZ31" s="303">
        <f>IFERROR(_xlfn.PERCENTRANK.INC('面板-MA'!31:31,'面板-MA'!AX31),0.5)</f>
        <v>0.53700000000000003</v>
      </c>
      <c r="BA31" s="303">
        <f>IFERROR(_xlfn.PERCENTRANK.INC('面板-MA'!31:31,'面板-MA'!AY31),0.5)</f>
        <v>0.53700000000000003</v>
      </c>
      <c r="BB31" s="303">
        <f>IFERROR(_xlfn.PERCENTRANK.INC('面板-MA'!31:31,'面板-MA'!AZ31),0.5)</f>
        <v>0.58199999999999996</v>
      </c>
      <c r="BC31" s="303">
        <f>IFERROR(_xlfn.PERCENTRANK.INC('面板-MA'!31:31,'面板-MA'!BA31),0.5)</f>
        <v>0.61099999999999999</v>
      </c>
      <c r="BD31" s="303">
        <f>IFERROR(_xlfn.PERCENTRANK.INC('面板-MA'!31:31,'面板-MA'!BB31),0.5)</f>
        <v>0.626</v>
      </c>
      <c r="BE31" s="303">
        <f>IFERROR(_xlfn.PERCENTRANK.INC('面板-MA'!31:31,'面板-MA'!BC31),0.5)</f>
        <v>0.65600000000000003</v>
      </c>
      <c r="BF31" s="303">
        <f>IFERROR(_xlfn.PERCENTRANK.INC('面板-MA'!31:31,'面板-MA'!BD31),0.5)</f>
        <v>0.71599999999999997</v>
      </c>
      <c r="BG31" s="303">
        <f>IFERROR(_xlfn.PERCENTRANK.INC('面板-MA'!31:31,'面板-MA'!BE31),0.5)</f>
        <v>0.76100000000000001</v>
      </c>
      <c r="BH31" s="303">
        <f>IFERROR(_xlfn.PERCENTRANK.INC('面板-MA'!31:31,'面板-MA'!BF31),0.5)</f>
        <v>0.80500000000000005</v>
      </c>
      <c r="BI31" s="303">
        <f>IFERROR(_xlfn.PERCENTRANK.INC('面板-MA'!31:31,'面板-MA'!BG31),0.5)</f>
        <v>0.79100000000000004</v>
      </c>
      <c r="BJ31" s="303">
        <f>IFERROR(_xlfn.PERCENTRANK.INC('面板-MA'!31:31,'面板-MA'!BH31),0.5)</f>
        <v>0.98499999999999999</v>
      </c>
      <c r="BK31" s="303">
        <f>IFERROR(_xlfn.PERCENTRANK.INC('面板-MA'!31:31,'面板-MA'!BI31),0.5)</f>
        <v>1</v>
      </c>
      <c r="BL31" s="303">
        <f>IFERROR(_xlfn.PERCENTRANK.INC('面板-MA'!31:31,'面板-MA'!BJ31),0.5)</f>
        <v>0.50700000000000001</v>
      </c>
      <c r="BM31" s="303">
        <f>IFERROR(_xlfn.PERCENTRANK.INC('面板-MA'!31:31,'面板-MA'!BK31),0.5)</f>
        <v>0.50700000000000001</v>
      </c>
      <c r="BN31" s="303">
        <f>IFERROR(_xlfn.PERCENTRANK.INC('面板-MA'!31:31,'面板-MA'!BL31),0.5)</f>
        <v>0.56699999999999995</v>
      </c>
      <c r="BO31" s="303">
        <f>IFERROR(_xlfn.PERCENTRANK.INC('面板-MA'!31:31,'面板-MA'!BM31),0.5)</f>
        <v>0.59699999999999998</v>
      </c>
      <c r="BP31" s="303">
        <f>IFERROR(_xlfn.PERCENTRANK.INC('面板-MA'!31:31,'面板-MA'!BN31),0.5)</f>
        <v>0.64100000000000001</v>
      </c>
      <c r="BQ31" s="303">
        <f>IFERROR(_xlfn.PERCENTRANK.INC('面板-MA'!31:31,'面板-MA'!BO31),0.5)</f>
        <v>0.73099999999999998</v>
      </c>
      <c r="BR31" s="303">
        <f>IFERROR(_xlfn.PERCENTRANK.INC('面板-MA'!31:31,'面板-MA'!BP31),0.5)</f>
        <v>0.77600000000000002</v>
      </c>
      <c r="BS31" s="303">
        <f>IFERROR(_xlfn.PERCENTRANK.INC('面板-MA'!31:31,'面板-MA'!BQ31),0.5)</f>
        <v>0.746</v>
      </c>
      <c r="BT31" s="303">
        <f>IFERROR(_xlfn.PERCENTRANK.INC('面板-MA'!31:31,'面板-MA'!BR31),0.5)</f>
        <v>0.68600000000000005</v>
      </c>
      <c r="BU31" s="303">
        <f>IFERROR(_xlfn.PERCENTRANK.INC('面板-MA'!31:31,'面板-MA'!BS31),0.5)</f>
        <v>0.67100000000000004</v>
      </c>
      <c r="BV31" s="303">
        <f>IFERROR(_xlfn.PERCENTRANK.INC('面板-MA'!31:31,'面板-MA'!BT31),0.5)</f>
        <v>0.70099999999999996</v>
      </c>
      <c r="BW31" s="303">
        <f>IFERROR(_xlfn.PERCENTRANK.INC('面板-MA'!31:31,'面板-MA'!BU31),0.5)</f>
        <v>0.5</v>
      </c>
      <c r="BX31" s="303">
        <f>IFERROR(_xlfn.PERCENTRANK.INC('面板-MA'!31:31,'面板-MA'!BV31),0.5)</f>
        <v>0.5</v>
      </c>
    </row>
    <row r="32" spans="1:76" x14ac:dyDescent="0.15">
      <c r="A32" s="301" t="s">
        <v>531</v>
      </c>
      <c r="B32" s="301" t="s">
        <v>73</v>
      </c>
      <c r="C32" s="295" t="s">
        <v>833</v>
      </c>
      <c r="D32" s="295" t="s">
        <v>834</v>
      </c>
      <c r="E32" s="302">
        <f t="shared" si="3"/>
        <v>0.16666666666666666</v>
      </c>
      <c r="F32" s="302" t="str">
        <f t="shared" si="1"/>
        <v>机床中游</v>
      </c>
      <c r="G32" s="303">
        <f>IFERROR(_xlfn.PERCENTRANK.INC('面板-MA'!32:32,'面板-MA'!E32),0.5)</f>
        <v>0.69599999999999995</v>
      </c>
      <c r="H32" s="303">
        <f>IFERROR(_xlfn.PERCENTRANK.INC('面板-MA'!32:32,'面板-MA'!F32),0.5)</f>
        <v>0.69599999999999995</v>
      </c>
      <c r="I32" s="303">
        <f>IFERROR(_xlfn.PERCENTRANK.INC('面板-MA'!32:32,'面板-MA'!G32),0.5)</f>
        <v>0.54500000000000004</v>
      </c>
      <c r="J32" s="303">
        <f>IFERROR(_xlfn.PERCENTRANK.INC('面板-MA'!32:32,'面板-MA'!H32),0.5)</f>
        <v>0.84799999999999998</v>
      </c>
      <c r="K32" s="303">
        <f>IFERROR(_xlfn.PERCENTRANK.INC('面板-MA'!32:32,'面板-MA'!I32),0.5)</f>
        <v>0.57499999999999996</v>
      </c>
      <c r="L32" s="303">
        <f>IFERROR(_xlfn.PERCENTRANK.INC('面板-MA'!32:32,'面板-MA'!J32),0.5)</f>
        <v>0.06</v>
      </c>
      <c r="M32" s="303">
        <f>IFERROR(_xlfn.PERCENTRANK.INC('面板-MA'!32:32,'面板-MA'!K32),0.5)</f>
        <v>0.09</v>
      </c>
      <c r="N32" s="303">
        <f>IFERROR(_xlfn.PERCENTRANK.INC('面板-MA'!32:32,'面板-MA'!L32),0.5)</f>
        <v>0.75700000000000001</v>
      </c>
      <c r="O32" s="303">
        <f>IFERROR(_xlfn.PERCENTRANK.INC('面板-MA'!32:32,'面板-MA'!M32),0.5)</f>
        <v>0.78700000000000003</v>
      </c>
      <c r="P32" s="303">
        <f>IFERROR(_xlfn.PERCENTRANK.INC('面板-MA'!32:32,'面板-MA'!N32),0.5)</f>
        <v>0.18099999999999999</v>
      </c>
      <c r="Q32" s="303">
        <f>IFERROR(_xlfn.PERCENTRANK.INC('面板-MA'!32:32,'面板-MA'!O32),0.5)</f>
        <v>0.30299999999999999</v>
      </c>
      <c r="R32" s="303">
        <f>IFERROR(_xlfn.PERCENTRANK.INC('面板-MA'!32:32,'面板-MA'!P32),0.5)</f>
        <v>0.24199999999999999</v>
      </c>
      <c r="S32" s="303">
        <f>IFERROR(_xlfn.PERCENTRANK.INC('面板-MA'!32:32,'面板-MA'!Q32),0.5)</f>
        <v>0.27200000000000002</v>
      </c>
      <c r="T32" s="303">
        <f>IFERROR(_xlfn.PERCENTRANK.INC('面板-MA'!32:32,'面板-MA'!R32),0.5)</f>
        <v>0.36299999999999999</v>
      </c>
      <c r="U32" s="303">
        <f>IFERROR(_xlfn.PERCENTRANK.INC('面板-MA'!32:32,'面板-MA'!S32),0.5)</f>
        <v>0.33300000000000002</v>
      </c>
      <c r="V32" s="303">
        <f>IFERROR(_xlfn.PERCENTRANK.INC('面板-MA'!32:32,'面板-MA'!T32),0.5)</f>
        <v>0.151</v>
      </c>
      <c r="W32" s="303">
        <f>IFERROR(_xlfn.PERCENTRANK.INC('面板-MA'!32:32,'面板-MA'!U32),0.5)</f>
        <v>0.39300000000000002</v>
      </c>
      <c r="X32" s="303">
        <f>IFERROR(_xlfn.PERCENTRANK.INC('面板-MA'!32:32,'面板-MA'!V32),0.5)</f>
        <v>0.81799999999999995</v>
      </c>
      <c r="Y32" s="303">
        <f>IFERROR(_xlfn.PERCENTRANK.INC('面板-MA'!32:32,'面板-MA'!W32),0.5)</f>
        <v>0.90900000000000003</v>
      </c>
      <c r="Z32" s="303">
        <f>IFERROR(_xlfn.PERCENTRANK.INC('面板-MA'!32:32,'面板-MA'!X32),0.5)</f>
        <v>1</v>
      </c>
      <c r="AA32" s="303">
        <f>IFERROR(_xlfn.PERCENTRANK.INC('面板-MA'!32:32,'面板-MA'!Y32),0.5)</f>
        <v>0.96899999999999997</v>
      </c>
      <c r="AB32" s="303">
        <f>IFERROR(_xlfn.PERCENTRANK.INC('面板-MA'!32:32,'面板-MA'!Z32),0.5)</f>
        <v>0.878</v>
      </c>
      <c r="AC32" s="303">
        <f>IFERROR(_xlfn.PERCENTRANK.INC('面板-MA'!32:32,'面板-MA'!AA32),0.5)</f>
        <v>0.60599999999999998</v>
      </c>
      <c r="AD32" s="303">
        <f>IFERROR(_xlfn.PERCENTRANK.INC('面板-MA'!32:32,'面板-MA'!AB32),0.5)</f>
        <v>0.48399999999999999</v>
      </c>
      <c r="AE32" s="303">
        <f>IFERROR(_xlfn.PERCENTRANK.INC('面板-MA'!32:32,'面板-MA'!AC32),0.5)</f>
        <v>0.51500000000000001</v>
      </c>
      <c r="AF32" s="303">
        <f>IFERROR(_xlfn.PERCENTRANK.INC('面板-MA'!32:32,'面板-MA'!AD32),0.5)</f>
        <v>0.45400000000000001</v>
      </c>
      <c r="AG32" s="303">
        <f>IFERROR(_xlfn.PERCENTRANK.INC('面板-MA'!32:32,'面板-MA'!AE32),0.5)</f>
        <v>0.42399999999999999</v>
      </c>
      <c r="AH32" s="303">
        <f>IFERROR(_xlfn.PERCENTRANK.INC('面板-MA'!32:32,'面板-MA'!AF32),0.5)</f>
        <v>0.21199999999999999</v>
      </c>
      <c r="AI32" s="303">
        <f>IFERROR(_xlfn.PERCENTRANK.INC('面板-MA'!32:32,'面板-MA'!AG32),0.5)</f>
        <v>0.63600000000000001</v>
      </c>
      <c r="AJ32" s="303">
        <f>IFERROR(_xlfn.PERCENTRANK.INC('面板-MA'!32:32,'面板-MA'!AH32),0.5)</f>
        <v>0.93899999999999995</v>
      </c>
      <c r="AK32" s="303">
        <f>IFERROR(_xlfn.PERCENTRANK.INC('面板-MA'!32:32,'面板-MA'!AI32),0.5)</f>
        <v>0.66600000000000004</v>
      </c>
      <c r="AL32" s="303">
        <f>IFERROR(_xlfn.PERCENTRANK.INC('面板-MA'!32:32,'面板-MA'!AJ32),0.5)</f>
        <v>0.03</v>
      </c>
      <c r="AM32" s="303">
        <f>IFERROR(_xlfn.PERCENTRANK.INC('面板-MA'!32:32,'面板-MA'!AK32),0.5)</f>
        <v>0</v>
      </c>
      <c r="AN32" s="303">
        <f>IFERROR(_xlfn.PERCENTRANK.INC('面板-MA'!32:32,'面板-MA'!AL32),0.5)</f>
        <v>0.121</v>
      </c>
      <c r="AO32" s="303">
        <f>IFERROR(_xlfn.PERCENTRANK.INC('面板-MA'!32:32,'面板-MA'!AM32),0.5)</f>
        <v>0.5</v>
      </c>
      <c r="AP32" s="303">
        <f>IFERROR(_xlfn.PERCENTRANK.INC('面板-MA'!32:32,'面板-MA'!AN32),0.5)</f>
        <v>0.5</v>
      </c>
      <c r="AQ32" s="303">
        <f>IFERROR(_xlfn.PERCENTRANK.INC('面板-MA'!32:32,'面板-MA'!AO32),0.5)</f>
        <v>0.5</v>
      </c>
      <c r="AR32" s="303">
        <f>IFERROR(_xlfn.PERCENTRANK.INC('面板-MA'!32:32,'面板-MA'!AP32),0.5)</f>
        <v>0.5</v>
      </c>
      <c r="AS32" s="303">
        <f>IFERROR(_xlfn.PERCENTRANK.INC('面板-MA'!32:32,'面板-MA'!AQ32),0.5)</f>
        <v>0.5</v>
      </c>
      <c r="AT32" s="303">
        <f>IFERROR(_xlfn.PERCENTRANK.INC('面板-MA'!32:32,'面板-MA'!AR32),0.5)</f>
        <v>0.5</v>
      </c>
      <c r="AU32" s="303">
        <f>IFERROR(_xlfn.PERCENTRANK.INC('面板-MA'!32:32,'面板-MA'!AS32),0.5)</f>
        <v>0.5</v>
      </c>
      <c r="AV32" s="303">
        <f>IFERROR(_xlfn.PERCENTRANK.INC('面板-MA'!32:32,'面板-MA'!AT32),0.5)</f>
        <v>0.5</v>
      </c>
      <c r="AW32" s="303">
        <f>IFERROR(_xlfn.PERCENTRANK.INC('面板-MA'!32:32,'面板-MA'!AU32),0.5)</f>
        <v>0.5</v>
      </c>
      <c r="AX32" s="303">
        <f>IFERROR(_xlfn.PERCENTRANK.INC('面板-MA'!32:32,'面板-MA'!AV32),0.5)</f>
        <v>0.5</v>
      </c>
      <c r="AY32" s="303">
        <f>IFERROR(_xlfn.PERCENTRANK.INC('面板-MA'!32:32,'面板-MA'!AW32),0.5)</f>
        <v>0.5</v>
      </c>
      <c r="AZ32" s="303">
        <f>IFERROR(_xlfn.PERCENTRANK.INC('面板-MA'!32:32,'面板-MA'!AX32),0.5)</f>
        <v>0.5</v>
      </c>
      <c r="BA32" s="303">
        <f>IFERROR(_xlfn.PERCENTRANK.INC('面板-MA'!32:32,'面板-MA'!AY32),0.5)</f>
        <v>0.5</v>
      </c>
      <c r="BB32" s="303">
        <f>IFERROR(_xlfn.PERCENTRANK.INC('面板-MA'!32:32,'面板-MA'!AZ32),0.5)</f>
        <v>0.5</v>
      </c>
      <c r="BC32" s="303">
        <f>IFERROR(_xlfn.PERCENTRANK.INC('面板-MA'!32:32,'面板-MA'!BA32),0.5)</f>
        <v>0.5</v>
      </c>
      <c r="BD32" s="303">
        <f>IFERROR(_xlfn.PERCENTRANK.INC('面板-MA'!32:32,'面板-MA'!BB32),0.5)</f>
        <v>0.5</v>
      </c>
      <c r="BE32" s="303">
        <f>IFERROR(_xlfn.PERCENTRANK.INC('面板-MA'!32:32,'面板-MA'!BC32),0.5)</f>
        <v>0.5</v>
      </c>
      <c r="BF32" s="303">
        <f>IFERROR(_xlfn.PERCENTRANK.INC('面板-MA'!32:32,'面板-MA'!BD32),0.5)</f>
        <v>0.5</v>
      </c>
      <c r="BG32" s="303">
        <f>IFERROR(_xlfn.PERCENTRANK.INC('面板-MA'!32:32,'面板-MA'!BE32),0.5)</f>
        <v>0.5</v>
      </c>
      <c r="BH32" s="303">
        <f>IFERROR(_xlfn.PERCENTRANK.INC('面板-MA'!32:32,'面板-MA'!BF32),0.5)</f>
        <v>0.5</v>
      </c>
      <c r="BI32" s="303">
        <f>IFERROR(_xlfn.PERCENTRANK.INC('面板-MA'!32:32,'面板-MA'!BG32),0.5)</f>
        <v>0.5</v>
      </c>
      <c r="BJ32" s="303">
        <f>IFERROR(_xlfn.PERCENTRANK.INC('面板-MA'!32:32,'面板-MA'!BH32),0.5)</f>
        <v>0.5</v>
      </c>
      <c r="BK32" s="303">
        <f>IFERROR(_xlfn.PERCENTRANK.INC('面板-MA'!32:32,'面板-MA'!BI32),0.5)</f>
        <v>0.5</v>
      </c>
      <c r="BL32" s="303">
        <f>IFERROR(_xlfn.PERCENTRANK.INC('面板-MA'!32:32,'面板-MA'!BJ32),0.5)</f>
        <v>0.5</v>
      </c>
      <c r="BM32" s="303">
        <f>IFERROR(_xlfn.PERCENTRANK.INC('面板-MA'!32:32,'面板-MA'!BK32),0.5)</f>
        <v>0.5</v>
      </c>
      <c r="BN32" s="303">
        <f>IFERROR(_xlfn.PERCENTRANK.INC('面板-MA'!32:32,'面板-MA'!BL32),0.5)</f>
        <v>0.5</v>
      </c>
      <c r="BO32" s="303">
        <f>IFERROR(_xlfn.PERCENTRANK.INC('面板-MA'!32:32,'面板-MA'!BM32),0.5)</f>
        <v>0.5</v>
      </c>
      <c r="BP32" s="303">
        <f>IFERROR(_xlfn.PERCENTRANK.INC('面板-MA'!32:32,'面板-MA'!BN32),0.5)</f>
        <v>0.5</v>
      </c>
      <c r="BQ32" s="303">
        <f>IFERROR(_xlfn.PERCENTRANK.INC('面板-MA'!32:32,'面板-MA'!BO32),0.5)</f>
        <v>0.5</v>
      </c>
      <c r="BR32" s="303">
        <f>IFERROR(_xlfn.PERCENTRANK.INC('面板-MA'!32:32,'面板-MA'!BP32),0.5)</f>
        <v>0.5</v>
      </c>
      <c r="BS32" s="303">
        <f>IFERROR(_xlfn.PERCENTRANK.INC('面板-MA'!32:32,'面板-MA'!BQ32),0.5)</f>
        <v>0.5</v>
      </c>
      <c r="BT32" s="303">
        <f>IFERROR(_xlfn.PERCENTRANK.INC('面板-MA'!32:32,'面板-MA'!BR32),0.5)</f>
        <v>0.5</v>
      </c>
      <c r="BU32" s="303">
        <f>IFERROR(_xlfn.PERCENTRANK.INC('面板-MA'!32:32,'面板-MA'!BS32),0.5)</f>
        <v>0.5</v>
      </c>
      <c r="BV32" s="303">
        <f>IFERROR(_xlfn.PERCENTRANK.INC('面板-MA'!32:32,'面板-MA'!BT32),0.5)</f>
        <v>0.5</v>
      </c>
      <c r="BW32" s="303">
        <f>IFERROR(_xlfn.PERCENTRANK.INC('面板-MA'!32:32,'面板-MA'!BU32),0.5)</f>
        <v>0.5</v>
      </c>
      <c r="BX32" s="303">
        <f>IFERROR(_xlfn.PERCENTRANK.INC('面板-MA'!32:32,'面板-MA'!BV32),0.5)</f>
        <v>0.5</v>
      </c>
    </row>
    <row r="33" spans="1:76" x14ac:dyDescent="0.15">
      <c r="A33" s="406" t="s">
        <v>531</v>
      </c>
      <c r="B33" s="406" t="s">
        <v>73</v>
      </c>
      <c r="C33" s="407" t="s">
        <v>89</v>
      </c>
      <c r="D33" s="407" t="s">
        <v>910</v>
      </c>
      <c r="E33" s="408">
        <v>0.25</v>
      </c>
      <c r="F33" s="408" t="str">
        <f t="shared" si="1"/>
        <v>机床中游</v>
      </c>
      <c r="G33" s="303">
        <f>IFERROR(_xlfn.PERCENTRANK.INC('面板-MA'!33:33,'面板-MA'!E33),0.5)</f>
        <v>0.47799999999999998</v>
      </c>
      <c r="H33" s="303">
        <f>IFERROR(_xlfn.PERCENTRANK.INC('面板-MA'!33:33,'面板-MA'!F33),0.5)</f>
        <v>0.47799999999999998</v>
      </c>
      <c r="I33" s="303">
        <f>IFERROR(_xlfn.PERCENTRANK.INC('面板-MA'!33:33,'面板-MA'!G33),0.5)</f>
        <v>0.434</v>
      </c>
      <c r="J33" s="303">
        <f>IFERROR(_xlfn.PERCENTRANK.INC('面板-MA'!33:33,'面板-MA'!H33),0.5)</f>
        <v>0.14399999999999999</v>
      </c>
      <c r="K33" s="303">
        <f>IFERROR(_xlfn.PERCENTRANK.INC('面板-MA'!33:33,'面板-MA'!I33),0.5)</f>
        <v>0.28899999999999998</v>
      </c>
      <c r="L33" s="303">
        <f>IFERROR(_xlfn.PERCENTRANK.INC('面板-MA'!33:33,'面板-MA'!J33),0.5)</f>
        <v>0.36199999999999999</v>
      </c>
      <c r="M33" s="303">
        <f>IFERROR(_xlfn.PERCENTRANK.INC('面板-MA'!33:33,'面板-MA'!K33),0.5)</f>
        <v>0.376</v>
      </c>
      <c r="N33" s="303">
        <f>IFERROR(_xlfn.PERCENTRANK.INC('面板-MA'!33:33,'面板-MA'!L33),0.5)</f>
        <v>0.65200000000000002</v>
      </c>
      <c r="O33" s="303">
        <f>IFERROR(_xlfn.PERCENTRANK.INC('面板-MA'!33:33,'面板-MA'!M33),0.5)</f>
        <v>0.68100000000000005</v>
      </c>
      <c r="P33" s="303">
        <f>IFERROR(_xlfn.PERCENTRANK.INC('面板-MA'!33:33,'面板-MA'!N33),0.5)</f>
        <v>0.44900000000000001</v>
      </c>
      <c r="Q33" s="303">
        <f>IFERROR(_xlfn.PERCENTRANK.INC('面板-MA'!33:33,'面板-MA'!O33),0.5)</f>
        <v>2.8000000000000001E-2</v>
      </c>
      <c r="R33" s="303">
        <f>IFERROR(_xlfn.PERCENTRANK.INC('面板-MA'!33:33,'面板-MA'!P33),0.5)</f>
        <v>0.26</v>
      </c>
      <c r="S33" s="303">
        <f>IFERROR(_xlfn.PERCENTRANK.INC('面板-MA'!33:33,'面板-MA'!Q33),0.5)</f>
        <v>0.55000000000000004</v>
      </c>
      <c r="T33" s="303">
        <f>IFERROR(_xlfn.PERCENTRANK.INC('面板-MA'!33:33,'面板-MA'!R33),0.5)</f>
        <v>0.53600000000000003</v>
      </c>
      <c r="U33" s="303">
        <f>IFERROR(_xlfn.PERCENTRANK.INC('面板-MA'!33:33,'面板-MA'!S33),0.5)</f>
        <v>0.59399999999999997</v>
      </c>
      <c r="V33" s="303">
        <f>IFERROR(_xlfn.PERCENTRANK.INC('面板-MA'!33:33,'面板-MA'!T33),0.5)</f>
        <v>0.69499999999999995</v>
      </c>
      <c r="W33" s="303">
        <f>IFERROR(_xlfn.PERCENTRANK.INC('面板-MA'!33:33,'面板-MA'!U33),0.5)</f>
        <v>0.81100000000000005</v>
      </c>
      <c r="X33" s="303">
        <f>IFERROR(_xlfn.PERCENTRANK.INC('面板-MA'!33:33,'面板-MA'!V33),0.5)</f>
        <v>0.86899999999999999</v>
      </c>
      <c r="Y33" s="303">
        <f>IFERROR(_xlfn.PERCENTRANK.INC('面板-MA'!33:33,'面板-MA'!W33),0.5)</f>
        <v>0.91300000000000003</v>
      </c>
      <c r="Z33" s="303">
        <f>IFERROR(_xlfn.PERCENTRANK.INC('面板-MA'!33:33,'面板-MA'!X33),0.5)</f>
        <v>0.85499999999999998</v>
      </c>
      <c r="AA33" s="303">
        <f>IFERROR(_xlfn.PERCENTRANK.INC('面板-MA'!33:33,'面板-MA'!Y33),0.5)</f>
        <v>0.89800000000000002</v>
      </c>
      <c r="AB33" s="303">
        <f>IFERROR(_xlfn.PERCENTRANK.INC('面板-MA'!33:33,'面板-MA'!Z33),0.5)</f>
        <v>0.94199999999999995</v>
      </c>
      <c r="AC33" s="303">
        <f>IFERROR(_xlfn.PERCENTRANK.INC('面板-MA'!33:33,'面板-MA'!AA33),0.5)</f>
        <v>1</v>
      </c>
      <c r="AD33" s="303">
        <f>IFERROR(_xlfn.PERCENTRANK.INC('面板-MA'!33:33,'面板-MA'!AB33),0.5)</f>
        <v>0.98499999999999999</v>
      </c>
      <c r="AE33" s="303">
        <f>IFERROR(_xlfn.PERCENTRANK.INC('面板-MA'!33:33,'面板-MA'!AC33),0.5)</f>
        <v>0.63700000000000001</v>
      </c>
      <c r="AF33" s="303">
        <f>IFERROR(_xlfn.PERCENTRANK.INC('面板-MA'!33:33,'面板-MA'!AD33),0.5)</f>
        <v>0.66600000000000004</v>
      </c>
      <c r="AG33" s="303">
        <f>IFERROR(_xlfn.PERCENTRANK.INC('面板-MA'!33:33,'面板-MA'!AE33),0.5)</f>
        <v>0.623</v>
      </c>
      <c r="AH33" s="303">
        <f>IFERROR(_xlfn.PERCENTRANK.INC('面板-MA'!33:33,'面板-MA'!AF33),0.5)</f>
        <v>0.57899999999999996</v>
      </c>
      <c r="AI33" s="303">
        <f>IFERROR(_xlfn.PERCENTRANK.INC('面板-MA'!33:33,'面板-MA'!AG33),0.5)</f>
        <v>0.318</v>
      </c>
      <c r="AJ33" s="303">
        <f>IFERROR(_xlfn.PERCENTRANK.INC('面板-MA'!33:33,'面板-MA'!AH33),0.5)</f>
        <v>0.34699999999999998</v>
      </c>
      <c r="AK33" s="303">
        <f>IFERROR(_xlfn.PERCENTRANK.INC('面板-MA'!33:33,'面板-MA'!AI33),0.5)</f>
        <v>0.42</v>
      </c>
      <c r="AL33" s="303">
        <f>IFERROR(_xlfn.PERCENTRANK.INC('面板-MA'!33:33,'面板-MA'!AJ33),0.5)</f>
        <v>0.39100000000000001</v>
      </c>
      <c r="AM33" s="303">
        <f>IFERROR(_xlfn.PERCENTRANK.INC('面板-MA'!33:33,'面板-MA'!AK33),0.5)</f>
        <v>0.188</v>
      </c>
      <c r="AN33" s="303">
        <f>IFERROR(_xlfn.PERCENTRANK.INC('面板-MA'!33:33,'面板-MA'!AL33),0.5)</f>
        <v>7.1999999999999995E-2</v>
      </c>
      <c r="AO33" s="303">
        <f>IFERROR(_xlfn.PERCENTRANK.INC('面板-MA'!33:33,'面板-MA'!AM33),0.5)</f>
        <v>0.27500000000000002</v>
      </c>
      <c r="AP33" s="303">
        <f>IFERROR(_xlfn.PERCENTRANK.INC('面板-MA'!33:33,'面板-MA'!AN33),0.5)</f>
        <v>0.33300000000000002</v>
      </c>
      <c r="AQ33" s="303">
        <f>IFERROR(_xlfn.PERCENTRANK.INC('面板-MA'!33:33,'面板-MA'!AO33),0.5)</f>
        <v>0.17299999999999999</v>
      </c>
      <c r="AR33" s="303">
        <f>IFERROR(_xlfn.PERCENTRANK.INC('面板-MA'!33:33,'面板-MA'!AP33),0.5)</f>
        <v>5.7000000000000002E-2</v>
      </c>
      <c r="AS33" s="303">
        <f>IFERROR(_xlfn.PERCENTRANK.INC('面板-MA'!33:33,'面板-MA'!AQ33),0.5)</f>
        <v>0.13</v>
      </c>
      <c r="AT33" s="303">
        <f>IFERROR(_xlfn.PERCENTRANK.INC('面板-MA'!33:33,'面板-MA'!AR33),0.5)</f>
        <v>0.20200000000000001</v>
      </c>
      <c r="AU33" s="303">
        <f>IFERROR(_xlfn.PERCENTRANK.INC('面板-MA'!33:33,'面板-MA'!AS33),0.5)</f>
        <v>0.159</v>
      </c>
      <c r="AV33" s="303">
        <f>IFERROR(_xlfn.PERCENTRANK.INC('面板-MA'!33:33,'面板-MA'!AT33),0.5)</f>
        <v>8.5999999999999993E-2</v>
      </c>
      <c r="AW33" s="303">
        <f>IFERROR(_xlfn.PERCENTRANK.INC('面板-MA'!33:33,'面板-MA'!AU33),0.5)</f>
        <v>0</v>
      </c>
      <c r="AX33" s="303">
        <f>IFERROR(_xlfn.PERCENTRANK.INC('面板-MA'!33:33,'面板-MA'!AV33),0.5)</f>
        <v>1.4E-2</v>
      </c>
      <c r="AY33" s="303">
        <f>IFERROR(_xlfn.PERCENTRANK.INC('面板-MA'!33:33,'面板-MA'!AW33),0.5)</f>
        <v>4.2999999999999997E-2</v>
      </c>
      <c r="AZ33" s="303">
        <f>IFERROR(_xlfn.PERCENTRANK.INC('面板-MA'!33:33,'面板-MA'!AX33),0.5)</f>
        <v>0.115</v>
      </c>
      <c r="BA33" s="303">
        <f>IFERROR(_xlfn.PERCENTRANK.INC('面板-MA'!33:33,'面板-MA'!AY33),0.5)</f>
        <v>0.23100000000000001</v>
      </c>
      <c r="BB33" s="303">
        <f>IFERROR(_xlfn.PERCENTRANK.INC('面板-MA'!33:33,'面板-MA'!AZ33),0.5)</f>
        <v>0.30399999999999999</v>
      </c>
      <c r="BC33" s="303">
        <f>IFERROR(_xlfn.PERCENTRANK.INC('面板-MA'!33:33,'面板-MA'!BA33),0.5)</f>
        <v>0.40500000000000003</v>
      </c>
      <c r="BD33" s="303">
        <f>IFERROR(_xlfn.PERCENTRANK.INC('面板-MA'!33:33,'面板-MA'!BB33),0.5)</f>
        <v>0.217</v>
      </c>
      <c r="BE33" s="303">
        <f>IFERROR(_xlfn.PERCENTRANK.INC('面板-MA'!33:33,'面板-MA'!BC33),0.5)</f>
        <v>0.10100000000000001</v>
      </c>
      <c r="BF33" s="303">
        <f>IFERROR(_xlfn.PERCENTRANK.INC('面板-MA'!33:33,'面板-MA'!BD33),0.5)</f>
        <v>0.246</v>
      </c>
      <c r="BG33" s="303">
        <f>IFERROR(_xlfn.PERCENTRANK.INC('面板-MA'!33:33,'面板-MA'!BE33),0.5)</f>
        <v>0.50700000000000001</v>
      </c>
      <c r="BH33" s="303">
        <f>IFERROR(_xlfn.PERCENTRANK.INC('面板-MA'!33:33,'面板-MA'!BF33),0.5)</f>
        <v>0.72399999999999998</v>
      </c>
      <c r="BI33" s="303">
        <f>IFERROR(_xlfn.PERCENTRANK.INC('面板-MA'!33:33,'面板-MA'!BG33),0.5)</f>
        <v>0.79700000000000004</v>
      </c>
      <c r="BJ33" s="303">
        <f>IFERROR(_xlfn.PERCENTRANK.INC('面板-MA'!33:33,'面板-MA'!BH33),0.5)</f>
        <v>0.78200000000000003</v>
      </c>
      <c r="BK33" s="303">
        <f>IFERROR(_xlfn.PERCENTRANK.INC('面板-MA'!33:33,'面板-MA'!BI33),0.5)</f>
        <v>0.88400000000000001</v>
      </c>
      <c r="BL33" s="303">
        <f>IFERROR(_xlfn.PERCENTRANK.INC('面板-MA'!33:33,'面板-MA'!BJ33),0.5)</f>
        <v>0.92700000000000005</v>
      </c>
      <c r="BM33" s="303">
        <f>IFERROR(_xlfn.PERCENTRANK.INC('面板-MA'!33:33,'面板-MA'!BK33),0.5)</f>
        <v>0.82599999999999996</v>
      </c>
      <c r="BN33" s="303">
        <f>IFERROR(_xlfn.PERCENTRANK.INC('面板-MA'!33:33,'面板-MA'!BL33),0.5)</f>
        <v>0.84</v>
      </c>
      <c r="BO33" s="303">
        <f>IFERROR(_xlfn.PERCENTRANK.INC('面板-MA'!33:33,'面板-MA'!BM33),0.5)</f>
        <v>0.753</v>
      </c>
      <c r="BP33" s="303">
        <f>IFERROR(_xlfn.PERCENTRANK.INC('面板-MA'!33:33,'面板-MA'!BN33),0.5)</f>
        <v>0.95599999999999996</v>
      </c>
      <c r="BQ33" s="303">
        <f>IFERROR(_xlfn.PERCENTRANK.INC('面板-MA'!33:33,'面板-MA'!BO33),0.5)</f>
        <v>0.97099999999999997</v>
      </c>
      <c r="BR33" s="303">
        <f>IFERROR(_xlfn.PERCENTRANK.INC('面板-MA'!33:33,'面板-MA'!BP33),0.5)</f>
        <v>0.76800000000000002</v>
      </c>
      <c r="BS33" s="303">
        <f>IFERROR(_xlfn.PERCENTRANK.INC('面板-MA'!33:33,'面板-MA'!BQ33),0.5)</f>
        <v>0.73899999999999999</v>
      </c>
      <c r="BT33" s="303">
        <f>IFERROR(_xlfn.PERCENTRANK.INC('面板-MA'!33:33,'面板-MA'!BR33),0.5)</f>
        <v>0.71</v>
      </c>
      <c r="BU33" s="303">
        <f>IFERROR(_xlfn.PERCENTRANK.INC('面板-MA'!33:33,'面板-MA'!BS33),0.5)</f>
        <v>0.52100000000000002</v>
      </c>
      <c r="BV33" s="303">
        <f>IFERROR(_xlfn.PERCENTRANK.INC('面板-MA'!33:33,'面板-MA'!BT33),0.5)</f>
        <v>0.60799999999999998</v>
      </c>
      <c r="BW33" s="303">
        <f>IFERROR(_xlfn.PERCENTRANK.INC('面板-MA'!33:33,'面板-MA'!BU33),0.5)</f>
        <v>0.56499999999999995</v>
      </c>
      <c r="BX33" s="303">
        <f>IFERROR(_xlfn.PERCENTRANK.INC('面板-MA'!33:33,'面板-MA'!BV33),0.5)</f>
        <v>0.46300000000000002</v>
      </c>
    </row>
    <row r="34" spans="1:76" s="306" customFormat="1" x14ac:dyDescent="0.15">
      <c r="A34" s="305" t="s">
        <v>531</v>
      </c>
      <c r="B34" s="305" t="s">
        <v>73</v>
      </c>
      <c r="C34" s="306" t="s">
        <v>921</v>
      </c>
      <c r="D34" s="306" t="s">
        <v>922</v>
      </c>
      <c r="E34" s="382">
        <v>0.25</v>
      </c>
      <c r="F34" s="382" t="str">
        <f t="shared" si="1"/>
        <v>机床中游</v>
      </c>
      <c r="G34" s="308">
        <f>IFERROR(_xlfn.PERCENTRANK.INC('面板-MA'!34:34,'面板-MA'!E34),0.5)</f>
        <v>0.34699999999999998</v>
      </c>
      <c r="H34" s="308">
        <f>IFERROR(_xlfn.PERCENTRANK.INC('面板-MA'!34:34,'面板-MA'!F34),0.5)</f>
        <v>0.34699999999999998</v>
      </c>
      <c r="I34" s="308">
        <f>IFERROR(_xlfn.PERCENTRANK.INC('面板-MA'!34:34,'面板-MA'!G34),0.5)</f>
        <v>0.30399999999999999</v>
      </c>
      <c r="J34" s="308">
        <f>IFERROR(_xlfn.PERCENTRANK.INC('面板-MA'!34:34,'面板-MA'!H34),0.5)</f>
        <v>0.318</v>
      </c>
      <c r="K34" s="308">
        <f>IFERROR(_xlfn.PERCENTRANK.INC('面板-MA'!34:34,'面板-MA'!I34),0.5)</f>
        <v>0.69499999999999995</v>
      </c>
      <c r="L34" s="308">
        <f>IFERROR(_xlfn.PERCENTRANK.INC('面板-MA'!34:34,'面板-MA'!J34),0.5)</f>
        <v>0.81100000000000005</v>
      </c>
      <c r="M34" s="308">
        <f>IFERROR(_xlfn.PERCENTRANK.INC('面板-MA'!34:34,'面板-MA'!K34),0.5)</f>
        <v>0.65200000000000002</v>
      </c>
      <c r="N34" s="308">
        <f>IFERROR(_xlfn.PERCENTRANK.INC('面板-MA'!34:34,'面板-MA'!L34),0.5)</f>
        <v>0.59399999999999997</v>
      </c>
      <c r="O34" s="308">
        <f>IFERROR(_xlfn.PERCENTRANK.INC('面板-MA'!34:34,'面板-MA'!M34),0.5)</f>
        <v>0.66600000000000004</v>
      </c>
      <c r="P34" s="308">
        <f>IFERROR(_xlfn.PERCENTRANK.INC('面板-MA'!34:34,'面板-MA'!N34),0.5)</f>
        <v>0.73899999999999999</v>
      </c>
      <c r="Q34" s="308">
        <f>IFERROR(_xlfn.PERCENTRANK.INC('面板-MA'!34:34,'面板-MA'!O34),0.5)</f>
        <v>0.78200000000000003</v>
      </c>
      <c r="R34" s="308">
        <f>IFERROR(_xlfn.PERCENTRANK.INC('面板-MA'!34:34,'面板-MA'!P34),0.5)</f>
        <v>0.82599999999999996</v>
      </c>
      <c r="S34" s="308">
        <f>IFERROR(_xlfn.PERCENTRANK.INC('面板-MA'!34:34,'面板-MA'!Q34),0.5)</f>
        <v>0.88400000000000001</v>
      </c>
      <c r="T34" s="308">
        <f>IFERROR(_xlfn.PERCENTRANK.INC('面板-MA'!34:34,'面板-MA'!R34),0.5)</f>
        <v>0.89800000000000002</v>
      </c>
      <c r="U34" s="308">
        <f>IFERROR(_xlfn.PERCENTRANK.INC('面板-MA'!34:34,'面板-MA'!S34),0.5)</f>
        <v>0.95599999999999996</v>
      </c>
      <c r="V34" s="308">
        <f>IFERROR(_xlfn.PERCENTRANK.INC('面板-MA'!34:34,'面板-MA'!T34),0.5)</f>
        <v>0.97099999999999997</v>
      </c>
      <c r="W34" s="308">
        <f>IFERROR(_xlfn.PERCENTRANK.INC('面板-MA'!34:34,'面板-MA'!U34),0.5)</f>
        <v>1</v>
      </c>
      <c r="X34" s="308">
        <f>IFERROR(_xlfn.PERCENTRANK.INC('面板-MA'!34:34,'面板-MA'!V34),0.5)</f>
        <v>0.98499999999999999</v>
      </c>
      <c r="Y34" s="308">
        <f>IFERROR(_xlfn.PERCENTRANK.INC('面板-MA'!34:34,'面板-MA'!W34),0.5)</f>
        <v>0.94199999999999995</v>
      </c>
      <c r="Z34" s="308">
        <f>IFERROR(_xlfn.PERCENTRANK.INC('面板-MA'!34:34,'面板-MA'!X34),0.5)</f>
        <v>0.84</v>
      </c>
      <c r="AA34" s="308">
        <f>IFERROR(_xlfn.PERCENTRANK.INC('面板-MA'!34:34,'面板-MA'!Y34),0.5)</f>
        <v>0.72399999999999998</v>
      </c>
      <c r="AB34" s="308">
        <f>IFERROR(_xlfn.PERCENTRANK.INC('面板-MA'!34:34,'面板-MA'!Z34),0.5)</f>
        <v>0.623</v>
      </c>
      <c r="AC34" s="308">
        <f>IFERROR(_xlfn.PERCENTRANK.INC('面板-MA'!34:34,'面板-MA'!AA34),0.5)</f>
        <v>0.57899999999999996</v>
      </c>
      <c r="AD34" s="308">
        <f>IFERROR(_xlfn.PERCENTRANK.INC('面板-MA'!34:34,'面板-MA'!AB34),0.5)</f>
        <v>0.53600000000000003</v>
      </c>
      <c r="AE34" s="308">
        <f>IFERROR(_xlfn.PERCENTRANK.INC('面板-MA'!34:34,'面板-MA'!AC34),0.5)</f>
        <v>0.47799999999999998</v>
      </c>
      <c r="AF34" s="308">
        <f>IFERROR(_xlfn.PERCENTRANK.INC('面板-MA'!34:34,'面板-MA'!AD34),0.5)</f>
        <v>0.52100000000000002</v>
      </c>
      <c r="AG34" s="308">
        <f>IFERROR(_xlfn.PERCENTRANK.INC('面板-MA'!34:34,'面板-MA'!AE34),0.5)</f>
        <v>0.217</v>
      </c>
      <c r="AH34" s="308">
        <f>IFERROR(_xlfn.PERCENTRANK.INC('面板-MA'!34:34,'面板-MA'!AF34),0.5)</f>
        <v>0.20200000000000001</v>
      </c>
      <c r="AI34" s="308">
        <f>IFERROR(_xlfn.PERCENTRANK.INC('面板-MA'!34:34,'面板-MA'!AG34),0.5)</f>
        <v>0.49199999999999999</v>
      </c>
      <c r="AJ34" s="308">
        <f>IFERROR(_xlfn.PERCENTRANK.INC('面板-MA'!34:34,'面板-MA'!AH34),0.5)</f>
        <v>0.376</v>
      </c>
      <c r="AK34" s="308">
        <f>IFERROR(_xlfn.PERCENTRANK.INC('面板-MA'!34:34,'面板-MA'!AI34),0.5)</f>
        <v>0.26</v>
      </c>
      <c r="AL34" s="308">
        <f>IFERROR(_xlfn.PERCENTRANK.INC('面板-MA'!34:34,'面板-MA'!AJ34),0.5)</f>
        <v>0.246</v>
      </c>
      <c r="AM34" s="308">
        <f>IFERROR(_xlfn.PERCENTRANK.INC('面板-MA'!34:34,'面板-MA'!AK34),0.5)</f>
        <v>0.33300000000000002</v>
      </c>
      <c r="AN34" s="308">
        <f>IFERROR(_xlfn.PERCENTRANK.INC('面板-MA'!34:34,'面板-MA'!AL34),0.5)</f>
        <v>0.434</v>
      </c>
      <c r="AO34" s="308">
        <f>IFERROR(_xlfn.PERCENTRANK.INC('面板-MA'!34:34,'面板-MA'!AM34),0.5)</f>
        <v>0.27500000000000002</v>
      </c>
      <c r="AP34" s="308">
        <f>IFERROR(_xlfn.PERCENTRANK.INC('面板-MA'!34:34,'面板-MA'!AN34),0.5)</f>
        <v>0.115</v>
      </c>
      <c r="AQ34" s="308">
        <f>IFERROR(_xlfn.PERCENTRANK.INC('面板-MA'!34:34,'面板-MA'!AO34),0.5)</f>
        <v>0.188</v>
      </c>
      <c r="AR34" s="308">
        <f>IFERROR(_xlfn.PERCENTRANK.INC('面板-MA'!34:34,'面板-MA'!AP34),0.5)</f>
        <v>0.14399999999999999</v>
      </c>
      <c r="AS34" s="308">
        <f>IFERROR(_xlfn.PERCENTRANK.INC('面板-MA'!34:34,'面板-MA'!AQ34),0.5)</f>
        <v>2.8000000000000001E-2</v>
      </c>
      <c r="AT34" s="308">
        <f>IFERROR(_xlfn.PERCENTRANK.INC('面板-MA'!34:34,'面板-MA'!AR34),0.5)</f>
        <v>0</v>
      </c>
      <c r="AU34" s="308">
        <f>IFERROR(_xlfn.PERCENTRANK.INC('面板-MA'!34:34,'面板-MA'!AS34),0.5)</f>
        <v>1.4E-2</v>
      </c>
      <c r="AV34" s="308">
        <f>IFERROR(_xlfn.PERCENTRANK.INC('面板-MA'!34:34,'面板-MA'!AT34),0.5)</f>
        <v>4.2999999999999997E-2</v>
      </c>
      <c r="AW34" s="308">
        <f>IFERROR(_xlfn.PERCENTRANK.INC('面板-MA'!34:34,'面板-MA'!AU34),0.5)</f>
        <v>5.7000000000000002E-2</v>
      </c>
      <c r="AX34" s="308">
        <f>IFERROR(_xlfn.PERCENTRANK.INC('面板-MA'!34:34,'面板-MA'!AV34),0.5)</f>
        <v>7.1999999999999995E-2</v>
      </c>
      <c r="AY34" s="308">
        <f>IFERROR(_xlfn.PERCENTRANK.INC('面板-MA'!34:34,'面板-MA'!AW34),0.5)</f>
        <v>8.5999999999999993E-2</v>
      </c>
      <c r="AZ34" s="308">
        <f>IFERROR(_xlfn.PERCENTRANK.INC('面板-MA'!34:34,'面板-MA'!AX34),0.5)</f>
        <v>0.10100000000000001</v>
      </c>
      <c r="BA34" s="308">
        <f>IFERROR(_xlfn.PERCENTRANK.INC('面板-MA'!34:34,'面板-MA'!AY34),0.5)</f>
        <v>0.13</v>
      </c>
      <c r="BB34" s="308">
        <f>IFERROR(_xlfn.PERCENTRANK.INC('面板-MA'!34:34,'面板-MA'!AZ34),0.5)</f>
        <v>0.17299999999999999</v>
      </c>
      <c r="BC34" s="308">
        <f>IFERROR(_xlfn.PERCENTRANK.INC('面板-MA'!34:34,'面板-MA'!BA34),0.5)</f>
        <v>0.28899999999999998</v>
      </c>
      <c r="BD34" s="308">
        <f>IFERROR(_xlfn.PERCENTRANK.INC('面板-MA'!34:34,'面板-MA'!BB34),0.5)</f>
        <v>0.50700000000000001</v>
      </c>
      <c r="BE34" s="308">
        <f>IFERROR(_xlfn.PERCENTRANK.INC('面板-MA'!34:34,'面板-MA'!BC34),0.5)</f>
        <v>0.44900000000000001</v>
      </c>
      <c r="BF34" s="308">
        <f>IFERROR(_xlfn.PERCENTRANK.INC('面板-MA'!34:34,'面板-MA'!BD34),0.5)</f>
        <v>0.44900000000000001</v>
      </c>
      <c r="BG34" s="308">
        <f>IFERROR(_xlfn.PERCENTRANK.INC('面板-MA'!34:34,'面板-MA'!BE34),0.5)</f>
        <v>0.56499999999999995</v>
      </c>
      <c r="BH34" s="308">
        <f>IFERROR(_xlfn.PERCENTRANK.INC('面板-MA'!34:34,'面板-MA'!BF34),0.5)</f>
        <v>0.63700000000000001</v>
      </c>
      <c r="BI34" s="308">
        <f>IFERROR(_xlfn.PERCENTRANK.INC('面板-MA'!34:34,'面板-MA'!BG34),0.5)</f>
        <v>0.753</v>
      </c>
      <c r="BJ34" s="308">
        <f>IFERROR(_xlfn.PERCENTRANK.INC('面板-MA'!34:34,'面板-MA'!BH34),0.5)</f>
        <v>0.76800000000000002</v>
      </c>
      <c r="BK34" s="308">
        <f>IFERROR(_xlfn.PERCENTRANK.INC('面板-MA'!34:34,'面板-MA'!BI34),0.5)</f>
        <v>0.68100000000000005</v>
      </c>
      <c r="BL34" s="308">
        <f>IFERROR(_xlfn.PERCENTRANK.INC('面板-MA'!34:34,'面板-MA'!BJ34),0.5)</f>
        <v>0.71</v>
      </c>
      <c r="BM34" s="308">
        <f>IFERROR(_xlfn.PERCENTRANK.INC('面板-MA'!34:34,'面板-MA'!BK34),0.5)</f>
        <v>0.85499999999999998</v>
      </c>
      <c r="BN34" s="308">
        <f>IFERROR(_xlfn.PERCENTRANK.INC('面板-MA'!34:34,'面板-MA'!BL34),0.5)</f>
        <v>0.91300000000000003</v>
      </c>
      <c r="BO34" s="308">
        <f>IFERROR(_xlfn.PERCENTRANK.INC('面板-MA'!34:34,'面板-MA'!BM34),0.5)</f>
        <v>0.86899999999999999</v>
      </c>
      <c r="BP34" s="308">
        <f>IFERROR(_xlfn.PERCENTRANK.INC('面板-MA'!34:34,'面板-MA'!BN34),0.5)</f>
        <v>0.92700000000000005</v>
      </c>
      <c r="BQ34" s="308">
        <f>IFERROR(_xlfn.PERCENTRANK.INC('面板-MA'!34:34,'面板-MA'!BO34),0.5)</f>
        <v>0.79700000000000004</v>
      </c>
      <c r="BR34" s="308">
        <f>IFERROR(_xlfn.PERCENTRANK.INC('面板-MA'!34:34,'面板-MA'!BP34),0.5)</f>
        <v>0.60799999999999998</v>
      </c>
      <c r="BS34" s="308">
        <f>IFERROR(_xlfn.PERCENTRANK.INC('面板-MA'!34:34,'面板-MA'!BQ34),0.5)</f>
        <v>0.42</v>
      </c>
      <c r="BT34" s="308">
        <f>IFERROR(_xlfn.PERCENTRANK.INC('面板-MA'!34:34,'面板-MA'!BR34),0.5)</f>
        <v>0.40500000000000003</v>
      </c>
      <c r="BU34" s="308">
        <f>IFERROR(_xlfn.PERCENTRANK.INC('面板-MA'!34:34,'面板-MA'!BS34),0.5)</f>
        <v>0.55000000000000004</v>
      </c>
      <c r="BV34" s="308">
        <f>IFERROR(_xlfn.PERCENTRANK.INC('面板-MA'!34:34,'面板-MA'!BT34),0.5)</f>
        <v>0.39100000000000001</v>
      </c>
      <c r="BW34" s="308">
        <f>IFERROR(_xlfn.PERCENTRANK.INC('面板-MA'!34:34,'面板-MA'!BU34),0.5)</f>
        <v>0.23100000000000001</v>
      </c>
      <c r="BX34" s="308">
        <f>IFERROR(_xlfn.PERCENTRANK.INC('面板-MA'!34:34,'面板-MA'!BV34),0.5)</f>
        <v>0.159</v>
      </c>
    </row>
    <row r="35" spans="1:76" x14ac:dyDescent="0.15">
      <c r="A35" s="301" t="s">
        <v>532</v>
      </c>
      <c r="B35" s="301" t="s">
        <v>70</v>
      </c>
      <c r="C35" s="295" t="s">
        <v>836</v>
      </c>
      <c r="D35" s="295" t="s">
        <v>94</v>
      </c>
      <c r="E35" s="316">
        <v>0</v>
      </c>
      <c r="F35" s="302" t="str">
        <f t="shared" si="1"/>
        <v>元宇宙上游</v>
      </c>
      <c r="G35" s="303">
        <f>IFERROR(_xlfn.PERCENTRANK.INC('面板-MA'!35:35,'面板-MA'!E35),0.5)</f>
        <v>0</v>
      </c>
      <c r="H35" s="303">
        <f>IFERROR(_xlfn.PERCENTRANK.INC('面板-MA'!35:35,'面板-MA'!F35),0.5)</f>
        <v>0</v>
      </c>
      <c r="I35" s="303">
        <f>IFERROR(_xlfn.PERCENTRANK.INC('面板-MA'!35:35,'面板-MA'!G35),0.5)</f>
        <v>2.8000000000000001E-2</v>
      </c>
      <c r="J35" s="303">
        <f>IFERROR(_xlfn.PERCENTRANK.INC('面板-MA'!35:35,'面板-MA'!H35),0.5)</f>
        <v>4.2999999999999997E-2</v>
      </c>
      <c r="K35" s="303">
        <f>IFERROR(_xlfn.PERCENTRANK.INC('面板-MA'!35:35,'面板-MA'!I35),0.5)</f>
        <v>0.115</v>
      </c>
      <c r="L35" s="303">
        <f>IFERROR(_xlfn.PERCENTRANK.INC('面板-MA'!35:35,'面板-MA'!J35),0.5)</f>
        <v>0.246</v>
      </c>
      <c r="M35" s="303">
        <f>IFERROR(_xlfn.PERCENTRANK.INC('面板-MA'!35:35,'面板-MA'!K35),0.5)</f>
        <v>0.46300000000000002</v>
      </c>
      <c r="N35" s="303">
        <f>IFERROR(_xlfn.PERCENTRANK.INC('面板-MA'!35:35,'面板-MA'!L35),0.5)</f>
        <v>0.59399999999999997</v>
      </c>
      <c r="O35" s="303">
        <f>IFERROR(_xlfn.PERCENTRANK.INC('面板-MA'!35:35,'面板-MA'!M35),0.5)</f>
        <v>0.71</v>
      </c>
      <c r="P35" s="303">
        <f>IFERROR(_xlfn.PERCENTRANK.INC('面板-MA'!35:35,'面板-MA'!N35),0.5)</f>
        <v>0.82599999999999996</v>
      </c>
      <c r="Q35" s="303">
        <f>IFERROR(_xlfn.PERCENTRANK.INC('面板-MA'!35:35,'面板-MA'!O35),0.5)</f>
        <v>0.88400000000000001</v>
      </c>
      <c r="R35" s="303">
        <f>IFERROR(_xlfn.PERCENTRANK.INC('面板-MA'!35:35,'面板-MA'!P35),0.5)</f>
        <v>0.89800000000000002</v>
      </c>
      <c r="S35" s="303">
        <f>IFERROR(_xlfn.PERCENTRANK.INC('面板-MA'!35:35,'面板-MA'!Q35),0.5)</f>
        <v>0.92700000000000005</v>
      </c>
      <c r="T35" s="303">
        <f>IFERROR(_xlfn.PERCENTRANK.INC('面板-MA'!35:35,'面板-MA'!R35),0.5)</f>
        <v>0.97099999999999997</v>
      </c>
      <c r="U35" s="303">
        <f>IFERROR(_xlfn.PERCENTRANK.INC('面板-MA'!35:35,'面板-MA'!S35),0.5)</f>
        <v>1</v>
      </c>
      <c r="V35" s="303">
        <f>IFERROR(_xlfn.PERCENTRANK.INC('面板-MA'!35:35,'面板-MA'!T35),0.5)</f>
        <v>0.98499999999999999</v>
      </c>
      <c r="W35" s="303">
        <f>IFERROR(_xlfn.PERCENTRANK.INC('面板-MA'!35:35,'面板-MA'!U35),0.5)</f>
        <v>0.94199999999999995</v>
      </c>
      <c r="X35" s="303">
        <f>IFERROR(_xlfn.PERCENTRANK.INC('面板-MA'!35:35,'面板-MA'!V35),0.5)</f>
        <v>0.81100000000000005</v>
      </c>
      <c r="Y35" s="303">
        <f>IFERROR(_xlfn.PERCENTRANK.INC('面板-MA'!35:35,'面板-MA'!W35),0.5)</f>
        <v>0.753</v>
      </c>
      <c r="Z35" s="303">
        <f>IFERROR(_xlfn.PERCENTRANK.INC('面板-MA'!35:35,'面板-MA'!X35),0.5)</f>
        <v>0.84</v>
      </c>
      <c r="AA35" s="303">
        <f>IFERROR(_xlfn.PERCENTRANK.INC('面板-MA'!35:35,'面板-MA'!Y35),0.5)</f>
        <v>0.91300000000000003</v>
      </c>
      <c r="AB35" s="303">
        <f>IFERROR(_xlfn.PERCENTRANK.INC('面板-MA'!35:35,'面板-MA'!Z35),0.5)</f>
        <v>0.79700000000000004</v>
      </c>
      <c r="AC35" s="303">
        <f>IFERROR(_xlfn.PERCENTRANK.INC('面板-MA'!35:35,'面板-MA'!AA35),0.5)</f>
        <v>0.40500000000000003</v>
      </c>
      <c r="AD35" s="303">
        <f>IFERROR(_xlfn.PERCENTRANK.INC('面板-MA'!35:35,'面板-MA'!AB35),0.5)</f>
        <v>0.27500000000000002</v>
      </c>
      <c r="AE35" s="303">
        <f>IFERROR(_xlfn.PERCENTRANK.INC('面板-MA'!35:35,'面板-MA'!AC35),0.5)</f>
        <v>0.28899999999999998</v>
      </c>
      <c r="AF35" s="303">
        <f>IFERROR(_xlfn.PERCENTRANK.INC('面板-MA'!35:35,'面板-MA'!AD35),0.5)</f>
        <v>0.318</v>
      </c>
      <c r="AG35" s="303">
        <f>IFERROR(_xlfn.PERCENTRANK.INC('面板-MA'!35:35,'面板-MA'!AE35),0.5)</f>
        <v>0.188</v>
      </c>
      <c r="AH35" s="303">
        <f>IFERROR(_xlfn.PERCENTRANK.INC('面板-MA'!35:35,'面板-MA'!AF35),0.5)</f>
        <v>0.33300000000000002</v>
      </c>
      <c r="AI35" s="303">
        <f>IFERROR(_xlfn.PERCENTRANK.INC('面板-MA'!35:35,'面板-MA'!AG35),0.5)</f>
        <v>0.44900000000000001</v>
      </c>
      <c r="AJ35" s="303">
        <f>IFERROR(_xlfn.PERCENTRANK.INC('面板-MA'!35:35,'面板-MA'!AH35),0.5)</f>
        <v>0.50700000000000001</v>
      </c>
      <c r="AK35" s="303">
        <f>IFERROR(_xlfn.PERCENTRANK.INC('面板-MA'!35:35,'面板-MA'!AI35),0.5)</f>
        <v>0.63700000000000001</v>
      </c>
      <c r="AL35" s="303">
        <f>IFERROR(_xlfn.PERCENTRANK.INC('面板-MA'!35:35,'面板-MA'!AJ35),0.5)</f>
        <v>0.65200000000000002</v>
      </c>
      <c r="AM35" s="303">
        <f>IFERROR(_xlfn.PERCENTRANK.INC('面板-MA'!35:35,'面板-MA'!AK35),0.5)</f>
        <v>0.39100000000000001</v>
      </c>
      <c r="AN35" s="303">
        <f>IFERROR(_xlfn.PERCENTRANK.INC('面板-MA'!35:35,'面板-MA'!AL35),0.5)</f>
        <v>0.434</v>
      </c>
      <c r="AO35" s="303">
        <f>IFERROR(_xlfn.PERCENTRANK.INC('面板-MA'!35:35,'面板-MA'!AM35),0.5)</f>
        <v>0.623</v>
      </c>
      <c r="AP35" s="303">
        <f>IFERROR(_xlfn.PERCENTRANK.INC('面板-MA'!35:35,'面板-MA'!AN35),0.5)</f>
        <v>0.53600000000000003</v>
      </c>
      <c r="AQ35" s="303">
        <f>IFERROR(_xlfn.PERCENTRANK.INC('面板-MA'!35:35,'面板-MA'!AO35),0.5)</f>
        <v>0.36199999999999999</v>
      </c>
      <c r="AR35" s="303">
        <f>IFERROR(_xlfn.PERCENTRANK.INC('面板-MA'!35:35,'面板-MA'!AP35),0.5)</f>
        <v>0.159</v>
      </c>
      <c r="AS35" s="303">
        <f>IFERROR(_xlfn.PERCENTRANK.INC('面板-MA'!35:35,'面板-MA'!AQ35),0.5)</f>
        <v>0.20200000000000001</v>
      </c>
      <c r="AT35" s="303">
        <f>IFERROR(_xlfn.PERCENTRANK.INC('面板-MA'!35:35,'面板-MA'!AR35),0.5)</f>
        <v>0.26</v>
      </c>
      <c r="AU35" s="303">
        <f>IFERROR(_xlfn.PERCENTRANK.INC('面板-MA'!35:35,'面板-MA'!AS35),0.5)</f>
        <v>0.217</v>
      </c>
      <c r="AV35" s="303">
        <f>IFERROR(_xlfn.PERCENTRANK.INC('面板-MA'!35:35,'面板-MA'!AT35),0.5)</f>
        <v>0.23100000000000001</v>
      </c>
      <c r="AW35" s="303">
        <f>IFERROR(_xlfn.PERCENTRANK.INC('面板-MA'!35:35,'面板-MA'!AU35),0.5)</f>
        <v>0.14399999999999999</v>
      </c>
      <c r="AX35" s="303">
        <f>IFERROR(_xlfn.PERCENTRANK.INC('面板-MA'!35:35,'面板-MA'!AV35),0.5)</f>
        <v>7.1999999999999995E-2</v>
      </c>
      <c r="AY35" s="303">
        <f>IFERROR(_xlfn.PERCENTRANK.INC('面板-MA'!35:35,'面板-MA'!AW35),0.5)</f>
        <v>5.7000000000000002E-2</v>
      </c>
      <c r="AZ35" s="303">
        <f>IFERROR(_xlfn.PERCENTRANK.INC('面板-MA'!35:35,'面板-MA'!AX35),0.5)</f>
        <v>8.5999999999999993E-2</v>
      </c>
      <c r="BA35" s="303">
        <f>IFERROR(_xlfn.PERCENTRANK.INC('面板-MA'!35:35,'面板-MA'!AY35),0.5)</f>
        <v>0.10100000000000001</v>
      </c>
      <c r="BB35" s="303">
        <f>IFERROR(_xlfn.PERCENTRANK.INC('面板-MA'!35:35,'面板-MA'!AZ35),0.5)</f>
        <v>0.17299999999999999</v>
      </c>
      <c r="BC35" s="303">
        <f>IFERROR(_xlfn.PERCENTRANK.INC('面板-MA'!35:35,'面板-MA'!BA35),0.5)</f>
        <v>0.30399999999999999</v>
      </c>
      <c r="BD35" s="303">
        <f>IFERROR(_xlfn.PERCENTRANK.INC('面板-MA'!35:35,'面板-MA'!BB35),0.5)</f>
        <v>0.376</v>
      </c>
      <c r="BE35" s="303">
        <f>IFERROR(_xlfn.PERCENTRANK.INC('面板-MA'!35:35,'面板-MA'!BC35),0.5)</f>
        <v>0.56499999999999995</v>
      </c>
      <c r="BF35" s="303">
        <f>IFERROR(_xlfn.PERCENTRANK.INC('面板-MA'!35:35,'面板-MA'!BD35),0.5)</f>
        <v>0.55000000000000004</v>
      </c>
      <c r="BG35" s="303">
        <f>IFERROR(_xlfn.PERCENTRANK.INC('面板-MA'!35:35,'面板-MA'!BE35),0.5)</f>
        <v>0.52100000000000002</v>
      </c>
      <c r="BH35" s="303">
        <f>IFERROR(_xlfn.PERCENTRANK.INC('面板-MA'!35:35,'面板-MA'!BF35),0.5)</f>
        <v>0.49199999999999999</v>
      </c>
      <c r="BI35" s="303">
        <f>IFERROR(_xlfn.PERCENTRANK.INC('面板-MA'!35:35,'面板-MA'!BG35),0.5)</f>
        <v>0.34699999999999998</v>
      </c>
      <c r="BJ35" s="303">
        <f>IFERROR(_xlfn.PERCENTRANK.INC('面板-MA'!35:35,'面板-MA'!BH35),0.5)</f>
        <v>0.13</v>
      </c>
      <c r="BK35" s="303">
        <f>IFERROR(_xlfn.PERCENTRANK.INC('面板-MA'!35:35,'面板-MA'!BI35),0.5)</f>
        <v>0.42</v>
      </c>
      <c r="BL35" s="303">
        <f>IFERROR(_xlfn.PERCENTRANK.INC('面板-MA'!35:35,'面板-MA'!BJ35),0.5)</f>
        <v>0.57899999999999996</v>
      </c>
      <c r="BM35" s="303">
        <f>IFERROR(_xlfn.PERCENTRANK.INC('面板-MA'!35:35,'面板-MA'!BK35),0.5)</f>
        <v>0.47799999999999998</v>
      </c>
      <c r="BN35" s="303">
        <f>IFERROR(_xlfn.PERCENTRANK.INC('面板-MA'!35:35,'面板-MA'!BL35),0.5)</f>
        <v>0.60799999999999998</v>
      </c>
      <c r="BO35" s="303">
        <f>IFERROR(_xlfn.PERCENTRANK.INC('面板-MA'!35:35,'面板-MA'!BM35),0.5)</f>
        <v>0.72399999999999998</v>
      </c>
      <c r="BP35" s="303">
        <f>IFERROR(_xlfn.PERCENTRANK.INC('面板-MA'!35:35,'面板-MA'!BN35),0.5)</f>
        <v>0.78200000000000003</v>
      </c>
      <c r="BQ35" s="303">
        <f>IFERROR(_xlfn.PERCENTRANK.INC('面板-MA'!35:35,'面板-MA'!BO35),0.5)</f>
        <v>0.66600000000000004</v>
      </c>
      <c r="BR35" s="303">
        <f>IFERROR(_xlfn.PERCENTRANK.INC('面板-MA'!35:35,'面板-MA'!BP35),0.5)</f>
        <v>0.69499999999999995</v>
      </c>
      <c r="BS35" s="303">
        <f>IFERROR(_xlfn.PERCENTRANK.INC('面板-MA'!35:35,'面板-MA'!BQ35),0.5)</f>
        <v>0.68100000000000005</v>
      </c>
      <c r="BT35" s="303">
        <f>IFERROR(_xlfn.PERCENTRANK.INC('面板-MA'!35:35,'面板-MA'!BR35),0.5)</f>
        <v>0.76800000000000002</v>
      </c>
      <c r="BU35" s="303">
        <f>IFERROR(_xlfn.PERCENTRANK.INC('面板-MA'!35:35,'面板-MA'!BS35),0.5)</f>
        <v>0.85499999999999998</v>
      </c>
      <c r="BV35" s="303">
        <f>IFERROR(_xlfn.PERCENTRANK.INC('面板-MA'!35:35,'面板-MA'!BT35),0.5)</f>
        <v>0.95599999999999996</v>
      </c>
      <c r="BW35" s="303">
        <f>IFERROR(_xlfn.PERCENTRANK.INC('面板-MA'!35:35,'面板-MA'!BU35),0.5)</f>
        <v>0.86899999999999999</v>
      </c>
      <c r="BX35" s="303">
        <f>IFERROR(_xlfn.PERCENTRANK.INC('面板-MA'!35:35,'面板-MA'!BV35),0.5)</f>
        <v>0.73899999999999999</v>
      </c>
    </row>
    <row r="36" spans="1:76" x14ac:dyDescent="0.15">
      <c r="A36" s="301" t="s">
        <v>532</v>
      </c>
      <c r="B36" s="301" t="s">
        <v>73</v>
      </c>
      <c r="C36" s="295" t="s">
        <v>837</v>
      </c>
      <c r="D36" s="295" t="s">
        <v>96</v>
      </c>
      <c r="E36" s="316">
        <v>0</v>
      </c>
      <c r="F36" s="302" t="str">
        <f t="shared" si="1"/>
        <v>元宇宙中游</v>
      </c>
      <c r="G36" s="303">
        <f>IFERROR(_xlfn.PERCENTRANK.INC('面板-MA'!36:36,'面板-MA'!E36),0.5)</f>
        <v>0</v>
      </c>
      <c r="H36" s="303">
        <f>IFERROR(_xlfn.PERCENTRANK.INC('面板-MA'!36:36,'面板-MA'!F36),0.5)</f>
        <v>0</v>
      </c>
      <c r="I36" s="303">
        <f>IFERROR(_xlfn.PERCENTRANK.INC('面板-MA'!36:36,'面板-MA'!G36),0.5)</f>
        <v>2.8000000000000001E-2</v>
      </c>
      <c r="J36" s="303">
        <f>IFERROR(_xlfn.PERCENTRANK.INC('面板-MA'!36:36,'面板-MA'!H36),0.5)</f>
        <v>5.7000000000000002E-2</v>
      </c>
      <c r="K36" s="303">
        <f>IFERROR(_xlfn.PERCENTRANK.INC('面板-MA'!36:36,'面板-MA'!I36),0.5)</f>
        <v>0.34699999999999998</v>
      </c>
      <c r="L36" s="303">
        <f>IFERROR(_xlfn.PERCENTRANK.INC('面板-MA'!36:36,'面板-MA'!J36),0.5)</f>
        <v>0.65200000000000002</v>
      </c>
      <c r="M36" s="303">
        <f>IFERROR(_xlfn.PERCENTRANK.INC('面板-MA'!36:36,'面板-MA'!K36),0.5)</f>
        <v>0.72399999999999998</v>
      </c>
      <c r="N36" s="303">
        <f>IFERROR(_xlfn.PERCENTRANK.INC('面板-MA'!36:36,'面板-MA'!L36),0.5)</f>
        <v>0.78200000000000003</v>
      </c>
      <c r="O36" s="303">
        <f>IFERROR(_xlfn.PERCENTRANK.INC('面板-MA'!36:36,'面板-MA'!M36),0.5)</f>
        <v>0.71</v>
      </c>
      <c r="P36" s="303">
        <f>IFERROR(_xlfn.PERCENTRANK.INC('面板-MA'!36:36,'面板-MA'!N36),0.5)</f>
        <v>0.753</v>
      </c>
      <c r="Q36" s="303">
        <f>IFERROR(_xlfn.PERCENTRANK.INC('面板-MA'!36:36,'面板-MA'!O36),0.5)</f>
        <v>0.81100000000000005</v>
      </c>
      <c r="R36" s="303">
        <f>IFERROR(_xlfn.PERCENTRANK.INC('面板-MA'!36:36,'面板-MA'!P36),0.5)</f>
        <v>0.79700000000000004</v>
      </c>
      <c r="S36" s="303">
        <f>IFERROR(_xlfn.PERCENTRANK.INC('面板-MA'!36:36,'面板-MA'!Q36),0.5)</f>
        <v>0.76800000000000002</v>
      </c>
      <c r="T36" s="303">
        <f>IFERROR(_xlfn.PERCENTRANK.INC('面板-MA'!36:36,'面板-MA'!R36),0.5)</f>
        <v>0.82599999999999996</v>
      </c>
      <c r="U36" s="303">
        <f>IFERROR(_xlfn.PERCENTRANK.INC('面板-MA'!36:36,'面板-MA'!S36),0.5)</f>
        <v>0.89800000000000002</v>
      </c>
      <c r="V36" s="303">
        <f>IFERROR(_xlfn.PERCENTRANK.INC('面板-MA'!36:36,'面板-MA'!T36),0.5)</f>
        <v>0.97099999999999997</v>
      </c>
      <c r="W36" s="303">
        <f>IFERROR(_xlfn.PERCENTRANK.INC('面板-MA'!36:36,'面板-MA'!U36),0.5)</f>
        <v>1</v>
      </c>
      <c r="X36" s="303">
        <f>IFERROR(_xlfn.PERCENTRANK.INC('面板-MA'!36:36,'面板-MA'!V36),0.5)</f>
        <v>0.98499999999999999</v>
      </c>
      <c r="Y36" s="303">
        <f>IFERROR(_xlfn.PERCENTRANK.INC('面板-MA'!36:36,'面板-MA'!W36),0.5)</f>
        <v>0.94199999999999995</v>
      </c>
      <c r="Z36" s="303">
        <f>IFERROR(_xlfn.PERCENTRANK.INC('面板-MA'!36:36,'面板-MA'!X36),0.5)</f>
        <v>0.92700000000000005</v>
      </c>
      <c r="AA36" s="303">
        <f>IFERROR(_xlfn.PERCENTRANK.INC('面板-MA'!36:36,'面板-MA'!Y36),0.5)</f>
        <v>0.95599999999999996</v>
      </c>
      <c r="AB36" s="303">
        <f>IFERROR(_xlfn.PERCENTRANK.INC('面板-MA'!36:36,'面板-MA'!Z36),0.5)</f>
        <v>0.91300000000000003</v>
      </c>
      <c r="AC36" s="303">
        <f>IFERROR(_xlfn.PERCENTRANK.INC('面板-MA'!36:36,'面板-MA'!AA36),0.5)</f>
        <v>0.88400000000000001</v>
      </c>
      <c r="AD36" s="303">
        <f>IFERROR(_xlfn.PERCENTRANK.INC('面板-MA'!36:36,'面板-MA'!AB36),0.5)</f>
        <v>0.84</v>
      </c>
      <c r="AE36" s="303">
        <f>IFERROR(_xlfn.PERCENTRANK.INC('面板-MA'!36:36,'面板-MA'!AC36),0.5)</f>
        <v>0.86899999999999999</v>
      </c>
      <c r="AF36" s="303">
        <f>IFERROR(_xlfn.PERCENTRANK.INC('面板-MA'!36:36,'面板-MA'!AD36),0.5)</f>
        <v>0.85499999999999998</v>
      </c>
      <c r="AG36" s="303">
        <f>IFERROR(_xlfn.PERCENTRANK.INC('面板-MA'!36:36,'面板-MA'!AE36),0.5)</f>
        <v>0.73899999999999999</v>
      </c>
      <c r="AH36" s="303">
        <f>IFERROR(_xlfn.PERCENTRANK.INC('面板-MA'!36:36,'面板-MA'!AF36),0.5)</f>
        <v>0.68100000000000005</v>
      </c>
      <c r="AI36" s="303">
        <f>IFERROR(_xlfn.PERCENTRANK.INC('面板-MA'!36:36,'面板-MA'!AG36),0.5)</f>
        <v>0.63700000000000001</v>
      </c>
      <c r="AJ36" s="303">
        <f>IFERROR(_xlfn.PERCENTRANK.INC('面板-MA'!36:36,'面板-MA'!AH36),0.5)</f>
        <v>0.50700000000000001</v>
      </c>
      <c r="AK36" s="303">
        <f>IFERROR(_xlfn.PERCENTRANK.INC('面板-MA'!36:36,'面板-MA'!AI36),0.5)</f>
        <v>0.56499999999999995</v>
      </c>
      <c r="AL36" s="303">
        <f>IFERROR(_xlfn.PERCENTRANK.INC('面板-MA'!36:36,'面板-MA'!AJ36),0.5)</f>
        <v>0.69499999999999995</v>
      </c>
      <c r="AM36" s="303">
        <f>IFERROR(_xlfn.PERCENTRANK.INC('面板-MA'!36:36,'面板-MA'!AK36),0.5)</f>
        <v>0.66600000000000004</v>
      </c>
      <c r="AN36" s="303">
        <f>IFERROR(_xlfn.PERCENTRANK.INC('面板-MA'!36:36,'面板-MA'!AL36),0.5)</f>
        <v>0.59399999999999997</v>
      </c>
      <c r="AO36" s="303">
        <f>IFERROR(_xlfn.PERCENTRANK.INC('面板-MA'!36:36,'面板-MA'!AM36),0.5)</f>
        <v>0.623</v>
      </c>
      <c r="AP36" s="303">
        <f>IFERROR(_xlfn.PERCENTRANK.INC('面板-MA'!36:36,'面板-MA'!AN36),0.5)</f>
        <v>0.60799999999999998</v>
      </c>
      <c r="AQ36" s="303">
        <f>IFERROR(_xlfn.PERCENTRANK.INC('面板-MA'!36:36,'面板-MA'!AO36),0.5)</f>
        <v>0.52100000000000002</v>
      </c>
      <c r="AR36" s="303">
        <f>IFERROR(_xlfn.PERCENTRANK.INC('面板-MA'!36:36,'面板-MA'!AP36),0.5)</f>
        <v>0.33300000000000002</v>
      </c>
      <c r="AS36" s="303">
        <f>IFERROR(_xlfn.PERCENTRANK.INC('面板-MA'!36:36,'面板-MA'!AQ36),0.5)</f>
        <v>0.318</v>
      </c>
      <c r="AT36" s="303">
        <f>IFERROR(_xlfn.PERCENTRANK.INC('面板-MA'!36:36,'面板-MA'!AR36),0.5)</f>
        <v>0.27500000000000002</v>
      </c>
      <c r="AU36" s="303">
        <f>IFERROR(_xlfn.PERCENTRANK.INC('面板-MA'!36:36,'面板-MA'!AS36),0.5)</f>
        <v>0.26</v>
      </c>
      <c r="AV36" s="303">
        <f>IFERROR(_xlfn.PERCENTRANK.INC('面板-MA'!36:36,'面板-MA'!AT36),0.5)</f>
        <v>0.434</v>
      </c>
      <c r="AW36" s="303">
        <f>IFERROR(_xlfn.PERCENTRANK.INC('面板-MA'!36:36,'面板-MA'!AU36),0.5)</f>
        <v>0.53600000000000003</v>
      </c>
      <c r="AX36" s="303">
        <f>IFERROR(_xlfn.PERCENTRANK.INC('面板-MA'!36:36,'面板-MA'!AV36),0.5)</f>
        <v>0.49199999999999999</v>
      </c>
      <c r="AY36" s="303">
        <f>IFERROR(_xlfn.PERCENTRANK.INC('面板-MA'!36:36,'面板-MA'!AW36),0.5)</f>
        <v>0.40500000000000003</v>
      </c>
      <c r="AZ36" s="303">
        <f>IFERROR(_xlfn.PERCENTRANK.INC('面板-MA'!36:36,'面板-MA'!AX36),0.5)</f>
        <v>0.39100000000000001</v>
      </c>
      <c r="BA36" s="303">
        <f>IFERROR(_xlfn.PERCENTRANK.INC('面板-MA'!36:36,'面板-MA'!AY36),0.5)</f>
        <v>0.30399999999999999</v>
      </c>
      <c r="BB36" s="303">
        <f>IFERROR(_xlfn.PERCENTRANK.INC('面板-MA'!36:36,'面板-MA'!AZ36),0.5)</f>
        <v>0.246</v>
      </c>
      <c r="BC36" s="303">
        <f>IFERROR(_xlfn.PERCENTRANK.INC('面板-MA'!36:36,'面板-MA'!BA36),0.5)</f>
        <v>0.376</v>
      </c>
      <c r="BD36" s="303">
        <f>IFERROR(_xlfn.PERCENTRANK.INC('面板-MA'!36:36,'面板-MA'!BB36),0.5)</f>
        <v>0.44900000000000001</v>
      </c>
      <c r="BE36" s="303">
        <f>IFERROR(_xlfn.PERCENTRANK.INC('面板-MA'!36:36,'面板-MA'!BC36),0.5)</f>
        <v>0.47799999999999998</v>
      </c>
      <c r="BF36" s="303">
        <f>IFERROR(_xlfn.PERCENTRANK.INC('面板-MA'!36:36,'面板-MA'!BD36),0.5)</f>
        <v>0.36199999999999999</v>
      </c>
      <c r="BG36" s="303">
        <f>IFERROR(_xlfn.PERCENTRANK.INC('面板-MA'!36:36,'面板-MA'!BE36),0.5)</f>
        <v>0.46300000000000002</v>
      </c>
      <c r="BH36" s="303">
        <f>IFERROR(_xlfn.PERCENTRANK.INC('面板-MA'!36:36,'面板-MA'!BF36),0.5)</f>
        <v>0.55000000000000004</v>
      </c>
      <c r="BI36" s="303">
        <f>IFERROR(_xlfn.PERCENTRANK.INC('面板-MA'!36:36,'面板-MA'!BG36),0.5)</f>
        <v>0.28899999999999998</v>
      </c>
      <c r="BJ36" s="303">
        <f>IFERROR(_xlfn.PERCENTRANK.INC('面板-MA'!36:36,'面板-MA'!BH36),0.5)</f>
        <v>7.1999999999999995E-2</v>
      </c>
      <c r="BK36" s="303">
        <f>IFERROR(_xlfn.PERCENTRANK.INC('面板-MA'!36:36,'面板-MA'!BI36),0.5)</f>
        <v>0.13</v>
      </c>
      <c r="BL36" s="303">
        <f>IFERROR(_xlfn.PERCENTRANK.INC('面板-MA'!36:36,'面板-MA'!BJ36),0.5)</f>
        <v>0.23100000000000001</v>
      </c>
      <c r="BM36" s="303">
        <f>IFERROR(_xlfn.PERCENTRANK.INC('面板-MA'!36:36,'面板-MA'!BK36),0.5)</f>
        <v>0.188</v>
      </c>
      <c r="BN36" s="303">
        <f>IFERROR(_xlfn.PERCENTRANK.INC('面板-MA'!36:36,'面板-MA'!BL36),0.5)</f>
        <v>0.20200000000000001</v>
      </c>
      <c r="BO36" s="303">
        <f>IFERROR(_xlfn.PERCENTRANK.INC('面板-MA'!36:36,'面板-MA'!BM36),0.5)</f>
        <v>0.14399999999999999</v>
      </c>
      <c r="BP36" s="303">
        <f>IFERROR(_xlfn.PERCENTRANK.INC('面板-MA'!36:36,'面板-MA'!BN36),0.5)</f>
        <v>0.115</v>
      </c>
      <c r="BQ36" s="303">
        <f>IFERROR(_xlfn.PERCENTRANK.INC('面板-MA'!36:36,'面板-MA'!BO36),0.5)</f>
        <v>8.5999999999999993E-2</v>
      </c>
      <c r="BR36" s="303">
        <f>IFERROR(_xlfn.PERCENTRANK.INC('面板-MA'!36:36,'面板-MA'!BP36),0.5)</f>
        <v>0.17299999999999999</v>
      </c>
      <c r="BS36" s="303">
        <f>IFERROR(_xlfn.PERCENTRANK.INC('面板-MA'!36:36,'面板-MA'!BQ36),0.5)</f>
        <v>0.10100000000000001</v>
      </c>
      <c r="BT36" s="303">
        <f>IFERROR(_xlfn.PERCENTRANK.INC('面板-MA'!36:36,'面板-MA'!BR36),0.5)</f>
        <v>4.2999999999999997E-2</v>
      </c>
      <c r="BU36" s="303">
        <f>IFERROR(_xlfn.PERCENTRANK.INC('面板-MA'!36:36,'面板-MA'!BS36),0.5)</f>
        <v>0.159</v>
      </c>
      <c r="BV36" s="303">
        <f>IFERROR(_xlfn.PERCENTRANK.INC('面板-MA'!36:36,'面板-MA'!BT36),0.5)</f>
        <v>0.57899999999999996</v>
      </c>
      <c r="BW36" s="303">
        <f>IFERROR(_xlfn.PERCENTRANK.INC('面板-MA'!36:36,'面板-MA'!BU36),0.5)</f>
        <v>0.42</v>
      </c>
      <c r="BX36" s="303">
        <f>IFERROR(_xlfn.PERCENTRANK.INC('面板-MA'!36:36,'面板-MA'!BV36),0.5)</f>
        <v>0.217</v>
      </c>
    </row>
    <row r="37" spans="1:76" x14ac:dyDescent="0.15">
      <c r="A37" s="301" t="s">
        <v>532</v>
      </c>
      <c r="B37" s="301" t="s">
        <v>73</v>
      </c>
      <c r="C37" s="295" t="s">
        <v>97</v>
      </c>
      <c r="D37" s="295" t="s">
        <v>98</v>
      </c>
      <c r="E37" s="316">
        <v>0</v>
      </c>
      <c r="F37" s="302" t="str">
        <f t="shared" si="1"/>
        <v>元宇宙中游</v>
      </c>
      <c r="G37" s="303">
        <f>IFERROR(_xlfn.PERCENTRANK.INC('面板-MA'!37:37,'面板-MA'!E37),0.5)</f>
        <v>0.46300000000000002</v>
      </c>
      <c r="H37" s="303">
        <f>IFERROR(_xlfn.PERCENTRANK.INC('面板-MA'!37:37,'面板-MA'!F37),0.5)</f>
        <v>0.46300000000000002</v>
      </c>
      <c r="I37" s="303">
        <f>IFERROR(_xlfn.PERCENTRANK.INC('面板-MA'!37:37,'面板-MA'!G37),0.5)</f>
        <v>0.34699999999999998</v>
      </c>
      <c r="J37" s="303">
        <f>IFERROR(_xlfn.PERCENTRANK.INC('面板-MA'!37:37,'面板-MA'!H37),0.5)</f>
        <v>0.79700000000000004</v>
      </c>
      <c r="K37" s="303">
        <f>IFERROR(_xlfn.PERCENTRANK.INC('面板-MA'!37:37,'面板-MA'!I37),0.5)</f>
        <v>1</v>
      </c>
      <c r="L37" s="303">
        <f>IFERROR(_xlfn.PERCENTRANK.INC('面板-MA'!37:37,'面板-MA'!J37),0.5)</f>
        <v>0.85499999999999998</v>
      </c>
      <c r="M37" s="303">
        <f>IFERROR(_xlfn.PERCENTRANK.INC('面板-MA'!37:37,'面板-MA'!K37),0.5)</f>
        <v>0.81100000000000005</v>
      </c>
      <c r="N37" s="303">
        <f>IFERROR(_xlfn.PERCENTRANK.INC('面板-MA'!37:37,'面板-MA'!L37),0.5)</f>
        <v>0.97099999999999997</v>
      </c>
      <c r="O37" s="303">
        <f>IFERROR(_xlfn.PERCENTRANK.INC('面板-MA'!37:37,'面板-MA'!M37),0.5)</f>
        <v>0.98499999999999999</v>
      </c>
      <c r="P37" s="303">
        <f>IFERROR(_xlfn.PERCENTRANK.INC('面板-MA'!37:37,'面板-MA'!N37),0.5)</f>
        <v>0.92700000000000005</v>
      </c>
      <c r="Q37" s="303">
        <f>IFERROR(_xlfn.PERCENTRANK.INC('面板-MA'!37:37,'面板-MA'!O37),0.5)</f>
        <v>0.94199999999999995</v>
      </c>
      <c r="R37" s="303">
        <f>IFERROR(_xlfn.PERCENTRANK.INC('面板-MA'!37:37,'面板-MA'!P37),0.5)</f>
        <v>0.89800000000000002</v>
      </c>
      <c r="S37" s="303">
        <f>IFERROR(_xlfn.PERCENTRANK.INC('面板-MA'!37:37,'面板-MA'!Q37),0.5)</f>
        <v>0.76800000000000002</v>
      </c>
      <c r="T37" s="303">
        <f>IFERROR(_xlfn.PERCENTRANK.INC('面板-MA'!37:37,'面板-MA'!R37),0.5)</f>
        <v>0.84</v>
      </c>
      <c r="U37" s="303">
        <f>IFERROR(_xlfn.PERCENTRANK.INC('面板-MA'!37:37,'面板-MA'!S37),0.5)</f>
        <v>0.86899999999999999</v>
      </c>
      <c r="V37" s="303">
        <f>IFERROR(_xlfn.PERCENTRANK.INC('面板-MA'!37:37,'面板-MA'!T37),0.5)</f>
        <v>0.73899999999999999</v>
      </c>
      <c r="W37" s="303">
        <f>IFERROR(_xlfn.PERCENTRANK.INC('面板-MA'!37:37,'面板-MA'!U37),0.5)</f>
        <v>0.71</v>
      </c>
      <c r="X37" s="303">
        <f>IFERROR(_xlfn.PERCENTRANK.INC('面板-MA'!37:37,'面板-MA'!V37),0.5)</f>
        <v>0.69499999999999995</v>
      </c>
      <c r="Y37" s="303">
        <f>IFERROR(_xlfn.PERCENTRANK.INC('面板-MA'!37:37,'面板-MA'!W37),0.5)</f>
        <v>0.66600000000000004</v>
      </c>
      <c r="Z37" s="303">
        <f>IFERROR(_xlfn.PERCENTRANK.INC('面板-MA'!37:37,'面板-MA'!X37),0.5)</f>
        <v>0.753</v>
      </c>
      <c r="AA37" s="303">
        <f>IFERROR(_xlfn.PERCENTRANK.INC('面板-MA'!37:37,'面板-MA'!Y37),0.5)</f>
        <v>0.95599999999999996</v>
      </c>
      <c r="AB37" s="303">
        <f>IFERROR(_xlfn.PERCENTRANK.INC('面板-MA'!37:37,'面板-MA'!Z37),0.5)</f>
        <v>0.91300000000000003</v>
      </c>
      <c r="AC37" s="303">
        <f>IFERROR(_xlfn.PERCENTRANK.INC('面板-MA'!37:37,'面板-MA'!AA37),0.5)</f>
        <v>0.44900000000000001</v>
      </c>
      <c r="AD37" s="303">
        <f>IFERROR(_xlfn.PERCENTRANK.INC('面板-MA'!37:37,'面板-MA'!AB37),0.5)</f>
        <v>0.26</v>
      </c>
      <c r="AE37" s="303">
        <f>IFERROR(_xlfn.PERCENTRANK.INC('面板-MA'!37:37,'面板-MA'!AC37),0.5)</f>
        <v>0.28899999999999998</v>
      </c>
      <c r="AF37" s="303">
        <f>IFERROR(_xlfn.PERCENTRANK.INC('面板-MA'!37:37,'面板-MA'!AD37),0.5)</f>
        <v>0.188</v>
      </c>
      <c r="AG37" s="303">
        <f>IFERROR(_xlfn.PERCENTRANK.INC('面板-MA'!37:37,'面板-MA'!AE37),0.5)</f>
        <v>8.5999999999999993E-2</v>
      </c>
      <c r="AH37" s="303">
        <f>IFERROR(_xlfn.PERCENTRANK.INC('面板-MA'!37:37,'面板-MA'!AF37),0.5)</f>
        <v>0.217</v>
      </c>
      <c r="AI37" s="303">
        <f>IFERROR(_xlfn.PERCENTRANK.INC('面板-MA'!37:37,'面板-MA'!AG37),0.5)</f>
        <v>0.14399999999999999</v>
      </c>
      <c r="AJ37" s="303">
        <f>IFERROR(_xlfn.PERCENTRANK.INC('面板-MA'!37:37,'面板-MA'!AH37),0.5)</f>
        <v>0.30399999999999999</v>
      </c>
      <c r="AK37" s="303">
        <f>IFERROR(_xlfn.PERCENTRANK.INC('面板-MA'!37:37,'面板-MA'!AI37),0.5)</f>
        <v>0.56499999999999995</v>
      </c>
      <c r="AL37" s="303">
        <f>IFERROR(_xlfn.PERCENTRANK.INC('面板-MA'!37:37,'面板-MA'!AJ37),0.5)</f>
        <v>0.60799999999999998</v>
      </c>
      <c r="AM37" s="303">
        <f>IFERROR(_xlfn.PERCENTRANK.INC('面板-MA'!37:37,'面板-MA'!AK37),0.5)</f>
        <v>7.1999999999999995E-2</v>
      </c>
      <c r="AN37" s="303">
        <f>IFERROR(_xlfn.PERCENTRANK.INC('面板-MA'!37:37,'面板-MA'!AL37),0.5)</f>
        <v>0.246</v>
      </c>
      <c r="AO37" s="303">
        <f>IFERROR(_xlfn.PERCENTRANK.INC('面板-MA'!37:37,'面板-MA'!AM37),0.5)</f>
        <v>0.53600000000000003</v>
      </c>
      <c r="AP37" s="303">
        <f>IFERROR(_xlfn.PERCENTRANK.INC('面板-MA'!37:37,'面板-MA'!AN37),0.5)</f>
        <v>0.20200000000000001</v>
      </c>
      <c r="AQ37" s="303">
        <f>IFERROR(_xlfn.PERCENTRANK.INC('面板-MA'!37:37,'面板-MA'!AO37),0.5)</f>
        <v>0.23100000000000001</v>
      </c>
      <c r="AR37" s="303">
        <f>IFERROR(_xlfn.PERCENTRANK.INC('面板-MA'!37:37,'面板-MA'!AP37),0.5)</f>
        <v>0.159</v>
      </c>
      <c r="AS37" s="303">
        <f>IFERROR(_xlfn.PERCENTRANK.INC('面板-MA'!37:37,'面板-MA'!AQ37),0.5)</f>
        <v>0.10100000000000001</v>
      </c>
      <c r="AT37" s="303">
        <f>IFERROR(_xlfn.PERCENTRANK.INC('面板-MA'!37:37,'面板-MA'!AR37),0.5)</f>
        <v>0.115</v>
      </c>
      <c r="AU37" s="303">
        <f>IFERROR(_xlfn.PERCENTRANK.INC('面板-MA'!37:37,'面板-MA'!AS37),0.5)</f>
        <v>0.318</v>
      </c>
      <c r="AV37" s="303">
        <f>IFERROR(_xlfn.PERCENTRANK.INC('面板-MA'!37:37,'面板-MA'!AT37),0.5)</f>
        <v>0.33300000000000002</v>
      </c>
      <c r="AW37" s="303">
        <f>IFERROR(_xlfn.PERCENTRANK.INC('面板-MA'!37:37,'面板-MA'!AU37),0.5)</f>
        <v>0.17299999999999999</v>
      </c>
      <c r="AX37" s="303">
        <f>IFERROR(_xlfn.PERCENTRANK.INC('面板-MA'!37:37,'面板-MA'!AV37),0.5)</f>
        <v>5.7000000000000002E-2</v>
      </c>
      <c r="AY37" s="303">
        <f>IFERROR(_xlfn.PERCENTRANK.INC('面板-MA'!37:37,'面板-MA'!AW37),0.5)</f>
        <v>4.2999999999999997E-2</v>
      </c>
      <c r="AZ37" s="303">
        <f>IFERROR(_xlfn.PERCENTRANK.INC('面板-MA'!37:37,'面板-MA'!AX37),0.5)</f>
        <v>0</v>
      </c>
      <c r="BA37" s="303">
        <f>IFERROR(_xlfn.PERCENTRANK.INC('面板-MA'!37:37,'面板-MA'!AY37),0.5)</f>
        <v>1.4E-2</v>
      </c>
      <c r="BB37" s="303">
        <f>IFERROR(_xlfn.PERCENTRANK.INC('面板-MA'!37:37,'面板-MA'!AZ37),0.5)</f>
        <v>0.376</v>
      </c>
      <c r="BC37" s="303">
        <f>IFERROR(_xlfn.PERCENTRANK.INC('面板-MA'!37:37,'面板-MA'!BA37),0.5)</f>
        <v>0.434</v>
      </c>
      <c r="BD37" s="303">
        <f>IFERROR(_xlfn.PERCENTRANK.INC('面板-MA'!37:37,'面板-MA'!BB37),0.5)</f>
        <v>0.57899999999999996</v>
      </c>
      <c r="BE37" s="303">
        <f>IFERROR(_xlfn.PERCENTRANK.INC('面板-MA'!37:37,'面板-MA'!BC37),0.5)</f>
        <v>0.82599999999999996</v>
      </c>
      <c r="BF37" s="303">
        <f>IFERROR(_xlfn.PERCENTRANK.INC('面板-MA'!37:37,'面板-MA'!BD37),0.5)</f>
        <v>0.72399999999999998</v>
      </c>
      <c r="BG37" s="303">
        <f>IFERROR(_xlfn.PERCENTRANK.INC('面板-MA'!37:37,'面板-MA'!BE37),0.5)</f>
        <v>0.55000000000000004</v>
      </c>
      <c r="BH37" s="303">
        <f>IFERROR(_xlfn.PERCENTRANK.INC('面板-MA'!37:37,'面板-MA'!BF37),0.5)</f>
        <v>0.65200000000000002</v>
      </c>
      <c r="BI37" s="303">
        <f>IFERROR(_xlfn.PERCENTRANK.INC('面板-MA'!37:37,'面板-MA'!BG37),0.5)</f>
        <v>0.49199999999999999</v>
      </c>
      <c r="BJ37" s="303">
        <f>IFERROR(_xlfn.PERCENTRANK.INC('面板-MA'!37:37,'面板-MA'!BH37),0.5)</f>
        <v>2.8000000000000001E-2</v>
      </c>
      <c r="BK37" s="303">
        <f>IFERROR(_xlfn.PERCENTRANK.INC('面板-MA'!37:37,'面板-MA'!BI37),0.5)</f>
        <v>0.50700000000000001</v>
      </c>
      <c r="BL37" s="303">
        <f>IFERROR(_xlfn.PERCENTRANK.INC('面板-MA'!37:37,'面板-MA'!BJ37),0.5)</f>
        <v>0.88400000000000001</v>
      </c>
      <c r="BM37" s="303">
        <f>IFERROR(_xlfn.PERCENTRANK.INC('面板-MA'!37:37,'面板-MA'!BK37),0.5)</f>
        <v>0.623</v>
      </c>
      <c r="BN37" s="303">
        <f>IFERROR(_xlfn.PERCENTRANK.INC('面板-MA'!37:37,'面板-MA'!BL37),0.5)</f>
        <v>0.63700000000000001</v>
      </c>
      <c r="BO37" s="303">
        <f>IFERROR(_xlfn.PERCENTRANK.INC('面板-MA'!37:37,'面板-MA'!BM37),0.5)</f>
        <v>0.68100000000000005</v>
      </c>
      <c r="BP37" s="303">
        <f>IFERROR(_xlfn.PERCENTRANK.INC('面板-MA'!37:37,'面板-MA'!BN37),0.5)</f>
        <v>0.59399999999999997</v>
      </c>
      <c r="BQ37" s="303">
        <f>IFERROR(_xlfn.PERCENTRANK.INC('面板-MA'!37:37,'面板-MA'!BO37),0.5)</f>
        <v>0.40500000000000003</v>
      </c>
      <c r="BR37" s="303">
        <f>IFERROR(_xlfn.PERCENTRANK.INC('面板-MA'!37:37,'面板-MA'!BP37),0.5)</f>
        <v>0.42</v>
      </c>
      <c r="BS37" s="303">
        <f>IFERROR(_xlfn.PERCENTRANK.INC('面板-MA'!37:37,'面板-MA'!BQ37),0.5)</f>
        <v>0.39100000000000001</v>
      </c>
      <c r="BT37" s="303">
        <f>IFERROR(_xlfn.PERCENTRANK.INC('面板-MA'!37:37,'面板-MA'!BR37),0.5)</f>
        <v>0.27500000000000002</v>
      </c>
      <c r="BU37" s="303">
        <f>IFERROR(_xlfn.PERCENTRANK.INC('面板-MA'!37:37,'面板-MA'!BS37),0.5)</f>
        <v>0.36199999999999999</v>
      </c>
      <c r="BV37" s="303">
        <f>IFERROR(_xlfn.PERCENTRANK.INC('面板-MA'!37:37,'面板-MA'!BT37),0.5)</f>
        <v>0.78200000000000003</v>
      </c>
      <c r="BW37" s="303">
        <f>IFERROR(_xlfn.PERCENTRANK.INC('面板-MA'!37:37,'面板-MA'!BU37),0.5)</f>
        <v>0.52100000000000002</v>
      </c>
      <c r="BX37" s="303">
        <f>IFERROR(_xlfn.PERCENTRANK.INC('面板-MA'!37:37,'面板-MA'!BV37),0.5)</f>
        <v>0.13</v>
      </c>
    </row>
    <row r="38" spans="1:76" x14ac:dyDescent="0.15">
      <c r="A38" s="301" t="s">
        <v>532</v>
      </c>
      <c r="B38" s="301" t="s">
        <v>73</v>
      </c>
      <c r="C38" s="295" t="s">
        <v>431</v>
      </c>
      <c r="D38" s="295" t="s">
        <v>838</v>
      </c>
      <c r="E38" s="302">
        <v>0.125</v>
      </c>
      <c r="F38" s="302" t="str">
        <f t="shared" si="1"/>
        <v>元宇宙中游</v>
      </c>
      <c r="G38" s="303">
        <f>IFERROR(_xlfn.PERCENTRANK.INC('面板-MA'!38:38,'面板-MA'!E38),0.5)</f>
        <v>0.159</v>
      </c>
      <c r="H38" s="303">
        <f>IFERROR(_xlfn.PERCENTRANK.INC('面板-MA'!38:38,'面板-MA'!F38),0.5)</f>
        <v>0.217</v>
      </c>
      <c r="I38" s="303">
        <f>IFERROR(_xlfn.PERCENTRANK.INC('面板-MA'!38:38,'面板-MA'!G38),0.5)</f>
        <v>0.27500000000000002</v>
      </c>
      <c r="J38" s="303">
        <f>IFERROR(_xlfn.PERCENTRANK.INC('面板-MA'!38:38,'面板-MA'!H38),0.5)</f>
        <v>0.318</v>
      </c>
      <c r="K38" s="303">
        <f>IFERROR(_xlfn.PERCENTRANK.INC('面板-MA'!38:38,'面板-MA'!I38),0.5)</f>
        <v>0.36199999999999999</v>
      </c>
      <c r="L38" s="303">
        <f>IFERROR(_xlfn.PERCENTRANK.INC('面板-MA'!38:38,'面板-MA'!J38),0.5)</f>
        <v>0.40500000000000003</v>
      </c>
      <c r="M38" s="303">
        <f>IFERROR(_xlfn.PERCENTRANK.INC('面板-MA'!38:38,'面板-MA'!K38),0.5)</f>
        <v>0.44900000000000001</v>
      </c>
      <c r="N38" s="303">
        <f>IFERROR(_xlfn.PERCENTRANK.INC('面板-MA'!38:38,'面板-MA'!L38),0.5)</f>
        <v>0.50700000000000001</v>
      </c>
      <c r="O38" s="303">
        <f>IFERROR(_xlfn.PERCENTRANK.INC('面板-MA'!38:38,'面板-MA'!M38),0.5)</f>
        <v>0.57899999999999996</v>
      </c>
      <c r="P38" s="303">
        <f>IFERROR(_xlfn.PERCENTRANK.INC('面板-MA'!38:38,'面板-MA'!N38),0.5)</f>
        <v>0.60799999999999998</v>
      </c>
      <c r="Q38" s="303">
        <f>IFERROR(_xlfn.PERCENTRANK.INC('面板-MA'!38:38,'面板-MA'!O38),0.5)</f>
        <v>0.66600000000000004</v>
      </c>
      <c r="R38" s="303">
        <f>IFERROR(_xlfn.PERCENTRANK.INC('面板-MA'!38:38,'面板-MA'!P38),0.5)</f>
        <v>0.72399999999999998</v>
      </c>
      <c r="S38" s="303">
        <f>IFERROR(_xlfn.PERCENTRANK.INC('面板-MA'!38:38,'面板-MA'!Q38),0.5)</f>
        <v>0.73899999999999999</v>
      </c>
      <c r="T38" s="303">
        <f>IFERROR(_xlfn.PERCENTRANK.INC('面板-MA'!38:38,'面板-MA'!R38),0.5)</f>
        <v>0.78200000000000003</v>
      </c>
      <c r="U38" s="303">
        <f>IFERROR(_xlfn.PERCENTRANK.INC('面板-MA'!38:38,'面板-MA'!S38),0.5)</f>
        <v>0.82599999999999996</v>
      </c>
      <c r="V38" s="303">
        <f>IFERROR(_xlfn.PERCENTRANK.INC('面板-MA'!38:38,'面板-MA'!T38),0.5)</f>
        <v>0.81100000000000005</v>
      </c>
      <c r="W38" s="303">
        <f>IFERROR(_xlfn.PERCENTRANK.INC('面板-MA'!38:38,'面板-MA'!U38),0.5)</f>
        <v>0.76800000000000002</v>
      </c>
      <c r="X38" s="303">
        <f>IFERROR(_xlfn.PERCENTRANK.INC('面板-MA'!38:38,'面板-MA'!V38),0.5)</f>
        <v>0.65200000000000002</v>
      </c>
      <c r="Y38" s="303">
        <f>IFERROR(_xlfn.PERCENTRANK.INC('面板-MA'!38:38,'面板-MA'!W38),0.5)</f>
        <v>0.59399999999999997</v>
      </c>
      <c r="Z38" s="303">
        <f>IFERROR(_xlfn.PERCENTRANK.INC('面板-MA'!38:38,'面板-MA'!X38),0.5)</f>
        <v>0.55000000000000004</v>
      </c>
      <c r="AA38" s="303">
        <f>IFERROR(_xlfn.PERCENTRANK.INC('面板-MA'!38:38,'面板-MA'!Y38),0.5)</f>
        <v>0.52100000000000002</v>
      </c>
      <c r="AB38" s="303">
        <f>IFERROR(_xlfn.PERCENTRANK.INC('面板-MA'!38:38,'面板-MA'!Z38),0.5)</f>
        <v>0.49199999999999999</v>
      </c>
      <c r="AC38" s="303">
        <f>IFERROR(_xlfn.PERCENTRANK.INC('面板-MA'!38:38,'面板-MA'!AA38),0.5)</f>
        <v>0.46300000000000002</v>
      </c>
      <c r="AD38" s="303">
        <f>IFERROR(_xlfn.PERCENTRANK.INC('面板-MA'!38:38,'面板-MA'!AB38),0.5)</f>
        <v>0.434</v>
      </c>
      <c r="AE38" s="303">
        <f>IFERROR(_xlfn.PERCENTRANK.INC('面板-MA'!38:38,'面板-MA'!AC38),0.5)</f>
        <v>0.34699999999999998</v>
      </c>
      <c r="AF38" s="303">
        <f>IFERROR(_xlfn.PERCENTRANK.INC('面板-MA'!38:38,'面板-MA'!AD38),0.5)</f>
        <v>0.23100000000000001</v>
      </c>
      <c r="AG38" s="303">
        <f>IFERROR(_xlfn.PERCENTRANK.INC('面板-MA'!38:38,'面板-MA'!AE38),0.5)</f>
        <v>0.17299999999999999</v>
      </c>
      <c r="AH38" s="303">
        <f>IFERROR(_xlfn.PERCENTRANK.INC('面板-MA'!38:38,'面板-MA'!AF38),0.5)</f>
        <v>0.28899999999999998</v>
      </c>
      <c r="AI38" s="303">
        <f>IFERROR(_xlfn.PERCENTRANK.INC('面板-MA'!38:38,'面板-MA'!AG38),0.5)</f>
        <v>0.376</v>
      </c>
      <c r="AJ38" s="303">
        <f>IFERROR(_xlfn.PERCENTRANK.INC('面板-MA'!38:38,'面板-MA'!AH38),0.5)</f>
        <v>0.42</v>
      </c>
      <c r="AK38" s="303">
        <f>IFERROR(_xlfn.PERCENTRANK.INC('面板-MA'!38:38,'面板-MA'!AI38),0.5)</f>
        <v>0.39100000000000001</v>
      </c>
      <c r="AL38" s="303">
        <f>IFERROR(_xlfn.PERCENTRANK.INC('面板-MA'!38:38,'面板-MA'!AJ38),0.5)</f>
        <v>0.26</v>
      </c>
      <c r="AM38" s="303">
        <f>IFERROR(_xlfn.PERCENTRANK.INC('面板-MA'!38:38,'面板-MA'!AK38),0.5)</f>
        <v>0.14399999999999999</v>
      </c>
      <c r="AN38" s="303">
        <f>IFERROR(_xlfn.PERCENTRANK.INC('面板-MA'!38:38,'面板-MA'!AL38),0.5)</f>
        <v>0.115</v>
      </c>
      <c r="AO38" s="303">
        <f>IFERROR(_xlfn.PERCENTRANK.INC('面板-MA'!38:38,'面板-MA'!AM38),0.5)</f>
        <v>4.2999999999999997E-2</v>
      </c>
      <c r="AP38" s="303">
        <f>IFERROR(_xlfn.PERCENTRANK.INC('面板-MA'!38:38,'面板-MA'!AN38),0.5)</f>
        <v>0</v>
      </c>
      <c r="AQ38" s="303">
        <f>IFERROR(_xlfn.PERCENTRANK.INC('面板-MA'!38:38,'面板-MA'!AO38),0.5)</f>
        <v>2.8000000000000001E-2</v>
      </c>
      <c r="AR38" s="303">
        <f>IFERROR(_xlfn.PERCENTRANK.INC('面板-MA'!38:38,'面板-MA'!AP38),0.5)</f>
        <v>8.5999999999999993E-2</v>
      </c>
      <c r="AS38" s="303">
        <f>IFERROR(_xlfn.PERCENTRANK.INC('面板-MA'!38:38,'面板-MA'!AQ38),0.5)</f>
        <v>7.1999999999999995E-2</v>
      </c>
      <c r="AT38" s="303">
        <f>IFERROR(_xlfn.PERCENTRANK.INC('面板-MA'!38:38,'面板-MA'!AR38),0.5)</f>
        <v>1.4E-2</v>
      </c>
      <c r="AU38" s="303">
        <f>IFERROR(_xlfn.PERCENTRANK.INC('面板-MA'!38:38,'面板-MA'!AS38),0.5)</f>
        <v>5.7000000000000002E-2</v>
      </c>
      <c r="AV38" s="303">
        <f>IFERROR(_xlfn.PERCENTRANK.INC('面板-MA'!38:38,'面板-MA'!AT38),0.5)</f>
        <v>0.10100000000000001</v>
      </c>
      <c r="AW38" s="303">
        <f>IFERROR(_xlfn.PERCENTRANK.INC('面板-MA'!38:38,'面板-MA'!AU38),0.5)</f>
        <v>0.13</v>
      </c>
      <c r="AX38" s="303">
        <f>IFERROR(_xlfn.PERCENTRANK.INC('面板-MA'!38:38,'面板-MA'!AV38),0.5)</f>
        <v>0.188</v>
      </c>
      <c r="AY38" s="303">
        <f>IFERROR(_xlfn.PERCENTRANK.INC('面板-MA'!38:38,'面板-MA'!AW38),0.5)</f>
        <v>0.20200000000000001</v>
      </c>
      <c r="AZ38" s="303">
        <f>IFERROR(_xlfn.PERCENTRANK.INC('面板-MA'!38:38,'面板-MA'!AX38),0.5)</f>
        <v>0.246</v>
      </c>
      <c r="BA38" s="303">
        <f>IFERROR(_xlfn.PERCENTRANK.INC('面板-MA'!38:38,'面板-MA'!AY38),0.5)</f>
        <v>0.30399999999999999</v>
      </c>
      <c r="BB38" s="303">
        <f>IFERROR(_xlfn.PERCENTRANK.INC('面板-MA'!38:38,'面板-MA'!AZ38),0.5)</f>
        <v>0.33300000000000002</v>
      </c>
      <c r="BC38" s="303">
        <f>IFERROR(_xlfn.PERCENTRANK.INC('面板-MA'!38:38,'面板-MA'!BA38),0.5)</f>
        <v>0.47799999999999998</v>
      </c>
      <c r="BD38" s="303">
        <f>IFERROR(_xlfn.PERCENTRANK.INC('面板-MA'!38:38,'面板-MA'!BB38),0.5)</f>
        <v>0.53600000000000003</v>
      </c>
      <c r="BE38" s="303">
        <f>IFERROR(_xlfn.PERCENTRANK.INC('面板-MA'!38:38,'面板-MA'!BC38),0.5)</f>
        <v>0.56499999999999995</v>
      </c>
      <c r="BF38" s="303">
        <f>IFERROR(_xlfn.PERCENTRANK.INC('面板-MA'!38:38,'面板-MA'!BD38),0.5)</f>
        <v>0.623</v>
      </c>
      <c r="BG38" s="303">
        <f>IFERROR(_xlfn.PERCENTRANK.INC('面板-MA'!38:38,'面板-MA'!BE38),0.5)</f>
        <v>0.63700000000000001</v>
      </c>
      <c r="BH38" s="303">
        <f>IFERROR(_xlfn.PERCENTRANK.INC('面板-MA'!38:38,'面板-MA'!BF38),0.5)</f>
        <v>0.69499999999999995</v>
      </c>
      <c r="BI38" s="303">
        <f>IFERROR(_xlfn.PERCENTRANK.INC('面板-MA'!38:38,'面板-MA'!BG38),0.5)</f>
        <v>0.71</v>
      </c>
      <c r="BJ38" s="303">
        <f>IFERROR(_xlfn.PERCENTRANK.INC('面板-MA'!38:38,'面板-MA'!BH38),0.5)</f>
        <v>0.68100000000000005</v>
      </c>
      <c r="BK38" s="303">
        <f>IFERROR(_xlfn.PERCENTRANK.INC('面板-MA'!38:38,'面板-MA'!BI38),0.5)</f>
        <v>0.753</v>
      </c>
      <c r="BL38" s="303">
        <f>IFERROR(_xlfn.PERCENTRANK.INC('面板-MA'!38:38,'面板-MA'!BJ38),0.5)</f>
        <v>0.79700000000000004</v>
      </c>
      <c r="BM38" s="303">
        <f>IFERROR(_xlfn.PERCENTRANK.INC('面板-MA'!38:38,'面板-MA'!BK38),0.5)</f>
        <v>0.84</v>
      </c>
      <c r="BN38" s="303">
        <f>IFERROR(_xlfn.PERCENTRANK.INC('面板-MA'!38:38,'面板-MA'!BL38),0.5)</f>
        <v>0.86899999999999999</v>
      </c>
      <c r="BO38" s="303">
        <f>IFERROR(_xlfn.PERCENTRANK.INC('面板-MA'!38:38,'面板-MA'!BM38),0.5)</f>
        <v>0.89800000000000002</v>
      </c>
      <c r="BP38" s="303">
        <f>IFERROR(_xlfn.PERCENTRANK.INC('面板-MA'!38:38,'面板-MA'!BN38),0.5)</f>
        <v>0.91300000000000003</v>
      </c>
      <c r="BQ38" s="303">
        <f>IFERROR(_xlfn.PERCENTRANK.INC('面板-MA'!38:38,'面板-MA'!BO38),0.5)</f>
        <v>0.94199999999999995</v>
      </c>
      <c r="BR38" s="303">
        <f>IFERROR(_xlfn.PERCENTRANK.INC('面板-MA'!38:38,'面板-MA'!BP38),0.5)</f>
        <v>0.92700000000000005</v>
      </c>
      <c r="BS38" s="303">
        <f>IFERROR(_xlfn.PERCENTRANK.INC('面板-MA'!38:38,'面板-MA'!BQ38),0.5)</f>
        <v>0.97099999999999997</v>
      </c>
      <c r="BT38" s="303">
        <f>IFERROR(_xlfn.PERCENTRANK.INC('面板-MA'!38:38,'面板-MA'!BR38),0.5)</f>
        <v>1</v>
      </c>
      <c r="BU38" s="303">
        <f>IFERROR(_xlfn.PERCENTRANK.INC('面板-MA'!38:38,'面板-MA'!BS38),0.5)</f>
        <v>0.98499999999999999</v>
      </c>
      <c r="BV38" s="303">
        <f>IFERROR(_xlfn.PERCENTRANK.INC('面板-MA'!38:38,'面板-MA'!BT38),0.5)</f>
        <v>0.95599999999999996</v>
      </c>
      <c r="BW38" s="303">
        <f>IFERROR(_xlfn.PERCENTRANK.INC('面板-MA'!38:38,'面板-MA'!BU38),0.5)</f>
        <v>0.88400000000000001</v>
      </c>
      <c r="BX38" s="303">
        <f>IFERROR(_xlfn.PERCENTRANK.INC('面板-MA'!38:38,'面板-MA'!BV38),0.5)</f>
        <v>0.85499999999999998</v>
      </c>
    </row>
    <row r="39" spans="1:76" x14ac:dyDescent="0.15">
      <c r="A39" s="301" t="s">
        <v>532</v>
      </c>
      <c r="B39" s="301" t="s">
        <v>73</v>
      </c>
      <c r="C39" s="295" t="s">
        <v>103</v>
      </c>
      <c r="D39" s="301" t="s">
        <v>658</v>
      </c>
      <c r="E39" s="302">
        <v>0.125</v>
      </c>
      <c r="F39" s="302" t="str">
        <f t="shared" si="1"/>
        <v>元宇宙中游</v>
      </c>
      <c r="G39" s="303">
        <f>IFERROR(_xlfn.PERCENTRANK.INC('面板-MA'!39:39,'面板-MA'!E39),0.5)</f>
        <v>0.84199999999999997</v>
      </c>
      <c r="H39" s="303">
        <f>IFERROR(_xlfn.PERCENTRANK.INC('面板-MA'!39:39,'面板-MA'!F39),0.5)</f>
        <v>0.84199999999999997</v>
      </c>
      <c r="I39" s="303">
        <f>IFERROR(_xlfn.PERCENTRANK.INC('面板-MA'!39:39,'面板-MA'!G39),0.5)</f>
        <v>0.84199999999999997</v>
      </c>
      <c r="J39" s="303">
        <f>IFERROR(_xlfn.PERCENTRANK.INC('面板-MA'!39:39,'面板-MA'!H39),0.5)</f>
        <v>0.89400000000000002</v>
      </c>
      <c r="K39" s="303">
        <f>IFERROR(_xlfn.PERCENTRANK.INC('面板-MA'!39:39,'面板-MA'!I39),0.5)</f>
        <v>0.80700000000000005</v>
      </c>
      <c r="L39" s="303">
        <f>IFERROR(_xlfn.PERCENTRANK.INC('面板-MA'!39:39,'面板-MA'!J39),0.5)</f>
        <v>0.66600000000000004</v>
      </c>
      <c r="M39" s="303">
        <f>IFERROR(_xlfn.PERCENTRANK.INC('面板-MA'!39:39,'面板-MA'!K39),0.5)</f>
        <v>0.82399999999999995</v>
      </c>
      <c r="N39" s="303">
        <f>IFERROR(_xlfn.PERCENTRANK.INC('面板-MA'!39:39,'面板-MA'!L39),0.5)</f>
        <v>0.754</v>
      </c>
      <c r="O39" s="303">
        <f>IFERROR(_xlfn.PERCENTRANK.INC('面板-MA'!39:39,'面板-MA'!M39),0.5)</f>
        <v>0.77100000000000002</v>
      </c>
      <c r="P39" s="303">
        <f>IFERROR(_xlfn.PERCENTRANK.INC('面板-MA'!39:39,'面板-MA'!N39),0.5)</f>
        <v>0.73599999999999999</v>
      </c>
      <c r="Q39" s="303">
        <f>IFERROR(_xlfn.PERCENTRANK.INC('面板-MA'!39:39,'面板-MA'!O39),0.5)</f>
        <v>0.52600000000000002</v>
      </c>
      <c r="R39" s="303">
        <f>IFERROR(_xlfn.PERCENTRANK.INC('面板-MA'!39:39,'面板-MA'!P39),0.5)</f>
        <v>0.57799999999999996</v>
      </c>
      <c r="S39" s="303">
        <f>IFERROR(_xlfn.PERCENTRANK.INC('面板-MA'!39:39,'面板-MA'!Q39),0.5)</f>
        <v>0.78900000000000003</v>
      </c>
      <c r="T39" s="303">
        <f>IFERROR(_xlfn.PERCENTRANK.INC('面板-MA'!39:39,'面板-MA'!R39),0.5)</f>
        <v>0.94699999999999995</v>
      </c>
      <c r="U39" s="303">
        <f>IFERROR(_xlfn.PERCENTRANK.INC('面板-MA'!39:39,'面板-MA'!S39),0.5)</f>
        <v>1</v>
      </c>
      <c r="V39" s="303">
        <f>IFERROR(_xlfn.PERCENTRANK.INC('面板-MA'!39:39,'面板-MA'!T39),0.5)</f>
        <v>0.98199999999999998</v>
      </c>
      <c r="W39" s="303">
        <f>IFERROR(_xlfn.PERCENTRANK.INC('面板-MA'!39:39,'面板-MA'!U39),0.5)</f>
        <v>0.96399999999999997</v>
      </c>
      <c r="X39" s="303">
        <f>IFERROR(_xlfn.PERCENTRANK.INC('面板-MA'!39:39,'面板-MA'!V39),0.5)</f>
        <v>0.92900000000000005</v>
      </c>
      <c r="Y39" s="303">
        <f>IFERROR(_xlfn.PERCENTRANK.INC('面板-MA'!39:39,'面板-MA'!W39),0.5)</f>
        <v>0.68400000000000005</v>
      </c>
      <c r="Z39" s="303">
        <f>IFERROR(_xlfn.PERCENTRANK.INC('面板-MA'!39:39,'面板-MA'!X39),0.5)</f>
        <v>0.54300000000000004</v>
      </c>
      <c r="AA39" s="303">
        <f>IFERROR(_xlfn.PERCENTRANK.INC('面板-MA'!39:39,'面板-MA'!Y39),0.5)</f>
        <v>0.38500000000000001</v>
      </c>
      <c r="AB39" s="303">
        <f>IFERROR(_xlfn.PERCENTRANK.INC('面板-MA'!39:39,'面板-MA'!Z39),0.5)</f>
        <v>0.70099999999999996</v>
      </c>
      <c r="AC39" s="303">
        <f>IFERROR(_xlfn.PERCENTRANK.INC('面板-MA'!39:39,'面板-MA'!AA39),0.5)</f>
        <v>0.91200000000000003</v>
      </c>
      <c r="AD39" s="303">
        <f>IFERROR(_xlfn.PERCENTRANK.INC('面板-MA'!39:39,'面板-MA'!AB39),0.5)</f>
        <v>0.71899999999999997</v>
      </c>
      <c r="AE39" s="303">
        <f>IFERROR(_xlfn.PERCENTRANK.INC('面板-MA'!39:39,'面板-MA'!AC39),0.5)</f>
        <v>0.21</v>
      </c>
      <c r="AF39" s="303">
        <f>IFERROR(_xlfn.PERCENTRANK.INC('面板-MA'!39:39,'面板-MA'!AD39),0.5)</f>
        <v>7.0000000000000007E-2</v>
      </c>
      <c r="AG39" s="303">
        <f>IFERROR(_xlfn.PERCENTRANK.INC('面板-MA'!39:39,'面板-MA'!AE39),0.5)</f>
        <v>0</v>
      </c>
      <c r="AH39" s="303">
        <f>IFERROR(_xlfn.PERCENTRANK.INC('面板-MA'!39:39,'面板-MA'!AF39),0.5)</f>
        <v>1.7000000000000001E-2</v>
      </c>
      <c r="AI39" s="303">
        <f>IFERROR(_xlfn.PERCENTRANK.INC('面板-MA'!39:39,'面板-MA'!AG39),0.5)</f>
        <v>5.1999999999999998E-2</v>
      </c>
      <c r="AJ39" s="303">
        <f>IFERROR(_xlfn.PERCENTRANK.INC('面板-MA'!39:39,'面板-MA'!AH39),0.5)</f>
        <v>0.105</v>
      </c>
      <c r="AK39" s="303">
        <f>IFERROR(_xlfn.PERCENTRANK.INC('面板-MA'!39:39,'面板-MA'!AI39),0.5)</f>
        <v>0.22800000000000001</v>
      </c>
      <c r="AL39" s="303">
        <f>IFERROR(_xlfn.PERCENTRANK.INC('面板-MA'!39:39,'面板-MA'!AJ39),0.5)</f>
        <v>0.40300000000000002</v>
      </c>
      <c r="AM39" s="303">
        <f>IFERROR(_xlfn.PERCENTRANK.INC('面板-MA'!39:39,'面板-MA'!AK39),0.5)</f>
        <v>0.47299999999999998</v>
      </c>
      <c r="AN39" s="303">
        <f>IFERROR(_xlfn.PERCENTRANK.INC('面板-MA'!39:39,'面板-MA'!AL39),0.5)</f>
        <v>0.14000000000000001</v>
      </c>
      <c r="AO39" s="303">
        <f>IFERROR(_xlfn.PERCENTRANK.INC('面板-MA'!39:39,'面板-MA'!AM39),0.5)</f>
        <v>3.5000000000000003E-2</v>
      </c>
      <c r="AP39" s="303">
        <f>IFERROR(_xlfn.PERCENTRANK.INC('面板-MA'!39:39,'面板-MA'!AN39),0.5)</f>
        <v>8.6999999999999994E-2</v>
      </c>
      <c r="AQ39" s="303">
        <f>IFERROR(_xlfn.PERCENTRANK.INC('面板-MA'!39:39,'面板-MA'!AO39),0.5)</f>
        <v>0.45600000000000002</v>
      </c>
      <c r="AR39" s="303">
        <f>IFERROR(_xlfn.PERCENTRANK.INC('面板-MA'!39:39,'面板-MA'!AP39),0.5)</f>
        <v>0.61399999999999999</v>
      </c>
      <c r="AS39" s="303">
        <f>IFERROR(_xlfn.PERCENTRANK.INC('面板-MA'!39:39,'面板-MA'!AQ39),0.5)</f>
        <v>0.50800000000000001</v>
      </c>
      <c r="AT39" s="303">
        <f>IFERROR(_xlfn.PERCENTRANK.INC('面板-MA'!39:39,'面板-MA'!AR39),0.5)</f>
        <v>0.63100000000000001</v>
      </c>
      <c r="AU39" s="303">
        <f>IFERROR(_xlfn.PERCENTRANK.INC('面板-MA'!39:39,'面板-MA'!AS39),0.5)</f>
        <v>0.59599999999999997</v>
      </c>
      <c r="AV39" s="303">
        <f>IFERROR(_xlfn.PERCENTRANK.INC('面板-MA'!39:39,'面板-MA'!AT39),0.5)</f>
        <v>0.438</v>
      </c>
      <c r="AW39" s="303">
        <f>IFERROR(_xlfn.PERCENTRANK.INC('面板-MA'!39:39,'面板-MA'!AU39),0.5)</f>
        <v>0.42099999999999999</v>
      </c>
      <c r="AX39" s="303">
        <f>IFERROR(_xlfn.PERCENTRANK.INC('面板-MA'!39:39,'面板-MA'!AV39),0.5)</f>
        <v>0.29799999999999999</v>
      </c>
      <c r="AY39" s="303">
        <f>IFERROR(_xlfn.PERCENTRANK.INC('面板-MA'!39:39,'面板-MA'!AW39),0.5)</f>
        <v>0.315</v>
      </c>
      <c r="AZ39" s="303">
        <f>IFERROR(_xlfn.PERCENTRANK.INC('面板-MA'!39:39,'面板-MA'!AX39),0.5)</f>
        <v>0.49099999999999999</v>
      </c>
      <c r="BA39" s="303">
        <f>IFERROR(_xlfn.PERCENTRANK.INC('面板-MA'!39:39,'面板-MA'!AY39),0.5)</f>
        <v>0.64900000000000002</v>
      </c>
      <c r="BB39" s="303">
        <f>IFERROR(_xlfn.PERCENTRANK.INC('面板-MA'!39:39,'面板-MA'!AZ39),0.5)</f>
        <v>0.56100000000000005</v>
      </c>
      <c r="BC39" s="303">
        <f>IFERROR(_xlfn.PERCENTRANK.INC('面板-MA'!39:39,'面板-MA'!BA39),0.5)</f>
        <v>0.245</v>
      </c>
      <c r="BD39" s="303">
        <f>IFERROR(_xlfn.PERCENTRANK.INC('面板-MA'!39:39,'面板-MA'!BB39),0.5)</f>
        <v>0.192</v>
      </c>
      <c r="BE39" s="303">
        <f>IFERROR(_xlfn.PERCENTRANK.INC('面板-MA'!39:39,'面板-MA'!BC39),0.5)</f>
        <v>0.17499999999999999</v>
      </c>
      <c r="BF39" s="303">
        <f>IFERROR(_xlfn.PERCENTRANK.INC('面板-MA'!39:39,'面板-MA'!BD39),0.5)</f>
        <v>0.122</v>
      </c>
      <c r="BG39" s="303">
        <f>IFERROR(_xlfn.PERCENTRANK.INC('面板-MA'!39:39,'面板-MA'!BE39),0.5)</f>
        <v>0.28000000000000003</v>
      </c>
      <c r="BH39" s="303">
        <f>IFERROR(_xlfn.PERCENTRANK.INC('面板-MA'!39:39,'面板-MA'!BF39),0.5)</f>
        <v>0.35</v>
      </c>
      <c r="BI39" s="303">
        <f>IFERROR(_xlfn.PERCENTRANK.INC('面板-MA'!39:39,'面板-MA'!BG39),0.5)</f>
        <v>0.26300000000000001</v>
      </c>
      <c r="BJ39" s="303">
        <f>IFERROR(_xlfn.PERCENTRANK.INC('面板-MA'!39:39,'面板-MA'!BH39),0.5)</f>
        <v>0.36799999999999999</v>
      </c>
      <c r="BK39" s="303">
        <f>IFERROR(_xlfn.PERCENTRANK.INC('面板-MA'!39:39,'面板-MA'!BI39),0.5)</f>
        <v>0.315</v>
      </c>
      <c r="BL39" s="303">
        <f>IFERROR(_xlfn.PERCENTRANK.INC('面板-MA'!39:39,'面板-MA'!BJ39),0.5)</f>
        <v>0.157</v>
      </c>
      <c r="BM39" s="303">
        <f>IFERROR(_xlfn.PERCENTRANK.INC('面板-MA'!39:39,'面板-MA'!BK39),0.5)</f>
        <v>0.5</v>
      </c>
      <c r="BN39" s="303">
        <f>IFERROR(_xlfn.PERCENTRANK.INC('面板-MA'!39:39,'面板-MA'!BL39),0.5)</f>
        <v>0.5</v>
      </c>
      <c r="BO39" s="303">
        <f>IFERROR(_xlfn.PERCENTRANK.INC('面板-MA'!39:39,'面板-MA'!BM39),0.5)</f>
        <v>0.5</v>
      </c>
      <c r="BP39" s="303">
        <f>IFERROR(_xlfn.PERCENTRANK.INC('面板-MA'!39:39,'面板-MA'!BN39),0.5)</f>
        <v>0.5</v>
      </c>
      <c r="BQ39" s="303">
        <f>IFERROR(_xlfn.PERCENTRANK.INC('面板-MA'!39:39,'面板-MA'!BO39),0.5)</f>
        <v>0.5</v>
      </c>
      <c r="BR39" s="303">
        <f>IFERROR(_xlfn.PERCENTRANK.INC('面板-MA'!39:39,'面板-MA'!BP39),0.5)</f>
        <v>0.5</v>
      </c>
      <c r="BS39" s="303">
        <f>IFERROR(_xlfn.PERCENTRANK.INC('面板-MA'!39:39,'面板-MA'!BQ39),0.5)</f>
        <v>0.5</v>
      </c>
      <c r="BT39" s="303">
        <f>IFERROR(_xlfn.PERCENTRANK.INC('面板-MA'!39:39,'面板-MA'!BR39),0.5)</f>
        <v>0.5</v>
      </c>
      <c r="BU39" s="303">
        <f>IFERROR(_xlfn.PERCENTRANK.INC('面板-MA'!39:39,'面板-MA'!BS39),0.5)</f>
        <v>0.5</v>
      </c>
      <c r="BV39" s="303">
        <f>IFERROR(_xlfn.PERCENTRANK.INC('面板-MA'!39:39,'面板-MA'!BT39),0.5)</f>
        <v>0.5</v>
      </c>
      <c r="BW39" s="303">
        <f>IFERROR(_xlfn.PERCENTRANK.INC('面板-MA'!39:39,'面板-MA'!BU39),0.5)</f>
        <v>0.5</v>
      </c>
      <c r="BX39" s="303">
        <f>IFERROR(_xlfn.PERCENTRANK.INC('面板-MA'!39:39,'面板-MA'!BV39),0.5)</f>
        <v>0.5</v>
      </c>
    </row>
    <row r="40" spans="1:76" x14ac:dyDescent="0.15">
      <c r="A40" s="301" t="s">
        <v>532</v>
      </c>
      <c r="B40" s="301" t="s">
        <v>73</v>
      </c>
      <c r="C40" s="295" t="s">
        <v>104</v>
      </c>
      <c r="D40" s="304" t="s">
        <v>105</v>
      </c>
      <c r="E40" s="316">
        <v>0</v>
      </c>
      <c r="F40" s="302" t="str">
        <f t="shared" si="1"/>
        <v>元宇宙中游</v>
      </c>
      <c r="G40" s="303">
        <f>IFERROR(_xlfn.PERCENTRANK.INC('面板-MA'!40:40,'面板-MA'!E40),0.5)</f>
        <v>0.94</v>
      </c>
      <c r="H40" s="303">
        <f>IFERROR(_xlfn.PERCENTRANK.INC('面板-MA'!40:40,'面板-MA'!F40),0.5)</f>
        <v>0.94</v>
      </c>
      <c r="I40" s="303">
        <f>IFERROR(_xlfn.PERCENTRANK.INC('面板-MA'!40:40,'面板-MA'!G40),0.5)</f>
        <v>0.89500000000000002</v>
      </c>
      <c r="J40" s="303">
        <f>IFERROR(_xlfn.PERCENTRANK.INC('面板-MA'!40:40,'面板-MA'!H40),0.5)</f>
        <v>0.89500000000000002</v>
      </c>
      <c r="K40" s="303">
        <f>IFERROR(_xlfn.PERCENTRANK.INC('面板-MA'!40:40,'面板-MA'!I40),0.5)</f>
        <v>0.89500000000000002</v>
      </c>
      <c r="L40" s="303">
        <f>IFERROR(_xlfn.PERCENTRANK.INC('面板-MA'!40:40,'面板-MA'!J40),0.5)</f>
        <v>0.85</v>
      </c>
      <c r="M40" s="303">
        <f>IFERROR(_xlfn.PERCENTRANK.INC('面板-MA'!40:40,'面板-MA'!K40),0.5)</f>
        <v>0.85</v>
      </c>
      <c r="N40" s="303">
        <f>IFERROR(_xlfn.PERCENTRANK.INC('面板-MA'!40:40,'面板-MA'!L40),0.5)</f>
        <v>0.85</v>
      </c>
      <c r="O40" s="303">
        <f>IFERROR(_xlfn.PERCENTRANK.INC('面板-MA'!40:40,'面板-MA'!M40),0.5)</f>
        <v>0.76100000000000001</v>
      </c>
      <c r="P40" s="303">
        <f>IFERROR(_xlfn.PERCENTRANK.INC('面板-MA'!40:40,'面板-MA'!N40),0.5)</f>
        <v>0.76100000000000001</v>
      </c>
      <c r="Q40" s="303">
        <f>IFERROR(_xlfn.PERCENTRANK.INC('面板-MA'!40:40,'面板-MA'!O40),0.5)</f>
        <v>0.76100000000000001</v>
      </c>
      <c r="R40" s="303">
        <f>IFERROR(_xlfn.PERCENTRANK.INC('面板-MA'!40:40,'面板-MA'!P40),0.5)</f>
        <v>0.71599999999999997</v>
      </c>
      <c r="S40" s="303">
        <f>IFERROR(_xlfn.PERCENTRANK.INC('面板-MA'!40:40,'面板-MA'!Q40),0.5)</f>
        <v>0.71599999999999997</v>
      </c>
      <c r="T40" s="303">
        <f>IFERROR(_xlfn.PERCENTRANK.INC('面板-MA'!40:40,'面板-MA'!R40),0.5)</f>
        <v>0.71599999999999997</v>
      </c>
      <c r="U40" s="303">
        <f>IFERROR(_xlfn.PERCENTRANK.INC('面板-MA'!40:40,'面板-MA'!S40),0.5)</f>
        <v>0.80500000000000005</v>
      </c>
      <c r="V40" s="303">
        <f>IFERROR(_xlfn.PERCENTRANK.INC('面板-MA'!40:40,'面板-MA'!T40),0.5)</f>
        <v>0.80500000000000005</v>
      </c>
      <c r="W40" s="303">
        <f>IFERROR(_xlfn.PERCENTRANK.INC('面板-MA'!40:40,'面板-MA'!U40),0.5)</f>
        <v>0.80500000000000005</v>
      </c>
      <c r="X40" s="303">
        <f>IFERROR(_xlfn.PERCENTRANK.INC('面板-MA'!40:40,'面板-MA'!V40),0.5)</f>
        <v>0.97</v>
      </c>
      <c r="Y40" s="303">
        <f>IFERROR(_xlfn.PERCENTRANK.INC('面板-MA'!40:40,'面板-MA'!W40),0.5)</f>
        <v>0.97</v>
      </c>
      <c r="Z40" s="303">
        <f>IFERROR(_xlfn.PERCENTRANK.INC('面板-MA'!40:40,'面板-MA'!X40),0.5)</f>
        <v>0.97</v>
      </c>
      <c r="AA40" s="303">
        <f>IFERROR(_xlfn.PERCENTRANK.INC('面板-MA'!40:40,'面板-MA'!Y40),0.5)</f>
        <v>0.44700000000000001</v>
      </c>
      <c r="AB40" s="303">
        <f>IFERROR(_xlfn.PERCENTRANK.INC('面板-MA'!40:40,'面板-MA'!Z40),0.5)</f>
        <v>0.44700000000000001</v>
      </c>
      <c r="AC40" s="303">
        <f>IFERROR(_xlfn.PERCENTRANK.INC('面板-MA'!40:40,'面板-MA'!AA40),0.5)</f>
        <v>0.44700000000000001</v>
      </c>
      <c r="AD40" s="303">
        <f>IFERROR(_xlfn.PERCENTRANK.INC('面板-MA'!40:40,'面板-MA'!AB40),0.5)</f>
        <v>0.35799999999999998</v>
      </c>
      <c r="AE40" s="303">
        <f>IFERROR(_xlfn.PERCENTRANK.INC('面板-MA'!40:40,'面板-MA'!AC40),0.5)</f>
        <v>0.35799999999999998</v>
      </c>
      <c r="AF40" s="303">
        <f>IFERROR(_xlfn.PERCENTRANK.INC('面板-MA'!40:40,'面板-MA'!AD40),0.5)</f>
        <v>0.35799999999999998</v>
      </c>
      <c r="AG40" s="303">
        <f>IFERROR(_xlfn.PERCENTRANK.INC('面板-MA'!40:40,'面板-MA'!AE40),0.5)</f>
        <v>4.3999999999999997E-2</v>
      </c>
      <c r="AH40" s="303">
        <f>IFERROR(_xlfn.PERCENTRANK.INC('面板-MA'!40:40,'面板-MA'!AF40),0.5)</f>
        <v>4.3999999999999997E-2</v>
      </c>
      <c r="AI40" s="303">
        <f>IFERROR(_xlfn.PERCENTRANK.INC('面板-MA'!40:40,'面板-MA'!AG40),0.5)</f>
        <v>4.3999999999999997E-2</v>
      </c>
      <c r="AJ40" s="303">
        <f>IFERROR(_xlfn.PERCENTRANK.INC('面板-MA'!40:40,'面板-MA'!AH40),0.5)</f>
        <v>0</v>
      </c>
      <c r="AK40" s="303">
        <f>IFERROR(_xlfn.PERCENTRANK.INC('面板-MA'!40:40,'面板-MA'!AI40),0.5)</f>
        <v>0</v>
      </c>
      <c r="AL40" s="303">
        <f>IFERROR(_xlfn.PERCENTRANK.INC('面板-MA'!40:40,'面板-MA'!AJ40),0.5)</f>
        <v>0</v>
      </c>
      <c r="AM40" s="303">
        <f>IFERROR(_xlfn.PERCENTRANK.INC('面板-MA'!40:40,'面板-MA'!AK40),0.5)</f>
        <v>8.8999999999999996E-2</v>
      </c>
      <c r="AN40" s="303">
        <f>IFERROR(_xlfn.PERCENTRANK.INC('面板-MA'!40:40,'面板-MA'!AL40),0.5)</f>
        <v>8.8999999999999996E-2</v>
      </c>
      <c r="AO40" s="303">
        <f>IFERROR(_xlfn.PERCENTRANK.INC('面板-MA'!40:40,'面板-MA'!AM40),0.5)</f>
        <v>8.8999999999999996E-2</v>
      </c>
      <c r="AP40" s="303">
        <f>IFERROR(_xlfn.PERCENTRANK.INC('面板-MA'!40:40,'面板-MA'!AN40),0.5)</f>
        <v>0.223</v>
      </c>
      <c r="AQ40" s="303">
        <f>IFERROR(_xlfn.PERCENTRANK.INC('面板-MA'!40:40,'面板-MA'!AO40),0.5)</f>
        <v>0.223</v>
      </c>
      <c r="AR40" s="303">
        <f>IFERROR(_xlfn.PERCENTRANK.INC('面板-MA'!40:40,'面板-MA'!AP40),0.5)</f>
        <v>0.223</v>
      </c>
      <c r="AS40" s="303">
        <f>IFERROR(_xlfn.PERCENTRANK.INC('面板-MA'!40:40,'面板-MA'!AQ40),0.5)</f>
        <v>0.40200000000000002</v>
      </c>
      <c r="AT40" s="303">
        <f>IFERROR(_xlfn.PERCENTRANK.INC('面板-MA'!40:40,'面板-MA'!AR40),0.5)</f>
        <v>0.40200000000000002</v>
      </c>
      <c r="AU40" s="303">
        <f>IFERROR(_xlfn.PERCENTRANK.INC('面板-MA'!40:40,'面板-MA'!AS40),0.5)</f>
        <v>0.40200000000000002</v>
      </c>
      <c r="AV40" s="303">
        <f>IFERROR(_xlfn.PERCENTRANK.INC('面板-MA'!40:40,'面板-MA'!AT40),0.5)</f>
        <v>0.53700000000000003</v>
      </c>
      <c r="AW40" s="303">
        <f>IFERROR(_xlfn.PERCENTRANK.INC('面板-MA'!40:40,'面板-MA'!AU40),0.5)</f>
        <v>0.53700000000000003</v>
      </c>
      <c r="AX40" s="303">
        <f>IFERROR(_xlfn.PERCENTRANK.INC('面板-MA'!40:40,'面板-MA'!AV40),0.5)</f>
        <v>0.53700000000000003</v>
      </c>
      <c r="AY40" s="303">
        <f>IFERROR(_xlfn.PERCENTRANK.INC('面板-MA'!40:40,'面板-MA'!AW40),0.5)</f>
        <v>0.67100000000000004</v>
      </c>
      <c r="AZ40" s="303">
        <f>IFERROR(_xlfn.PERCENTRANK.INC('面板-MA'!40:40,'面板-MA'!AX40),0.5)</f>
        <v>0.67100000000000004</v>
      </c>
      <c r="BA40" s="303">
        <f>IFERROR(_xlfn.PERCENTRANK.INC('面板-MA'!40:40,'面板-MA'!AY40),0.5)</f>
        <v>0.67100000000000004</v>
      </c>
      <c r="BB40" s="303">
        <f>IFERROR(_xlfn.PERCENTRANK.INC('面板-MA'!40:40,'面板-MA'!AZ40),0.5)</f>
        <v>0.626</v>
      </c>
      <c r="BC40" s="303">
        <f>IFERROR(_xlfn.PERCENTRANK.INC('面板-MA'!40:40,'面板-MA'!BA40),0.5)</f>
        <v>0.626</v>
      </c>
      <c r="BD40" s="303">
        <f>IFERROR(_xlfn.PERCENTRANK.INC('面板-MA'!40:40,'面板-MA'!BB40),0.5)</f>
        <v>0.626</v>
      </c>
      <c r="BE40" s="303">
        <f>IFERROR(_xlfn.PERCENTRANK.INC('面板-MA'!40:40,'面板-MA'!BC40),0.5)</f>
        <v>0.58199999999999996</v>
      </c>
      <c r="BF40" s="303">
        <f>IFERROR(_xlfn.PERCENTRANK.INC('面板-MA'!40:40,'面板-MA'!BD40),0.5)</f>
        <v>0.58199999999999996</v>
      </c>
      <c r="BG40" s="303">
        <f>IFERROR(_xlfn.PERCENTRANK.INC('面板-MA'!40:40,'面板-MA'!BE40),0.5)</f>
        <v>0.58199999999999996</v>
      </c>
      <c r="BH40" s="303">
        <f>IFERROR(_xlfn.PERCENTRANK.INC('面板-MA'!40:40,'面板-MA'!BF40),0.5)</f>
        <v>0.49199999999999999</v>
      </c>
      <c r="BI40" s="303">
        <f>IFERROR(_xlfn.PERCENTRANK.INC('面板-MA'!40:40,'面板-MA'!BG40),0.5)</f>
        <v>0.49199999999999999</v>
      </c>
      <c r="BJ40" s="303">
        <f>IFERROR(_xlfn.PERCENTRANK.INC('面板-MA'!40:40,'面板-MA'!BH40),0.5)</f>
        <v>0.49199999999999999</v>
      </c>
      <c r="BK40" s="303">
        <f>IFERROR(_xlfn.PERCENTRANK.INC('面板-MA'!40:40,'面板-MA'!BI40),0.5)</f>
        <v>0.26800000000000002</v>
      </c>
      <c r="BL40" s="303">
        <f>IFERROR(_xlfn.PERCENTRANK.INC('面板-MA'!40:40,'面板-MA'!BJ40),0.5)</f>
        <v>0.26800000000000002</v>
      </c>
      <c r="BM40" s="303">
        <f>IFERROR(_xlfn.PERCENTRANK.INC('面板-MA'!40:40,'面板-MA'!BK40),0.5)</f>
        <v>0.26800000000000002</v>
      </c>
      <c r="BN40" s="303">
        <f>IFERROR(_xlfn.PERCENTRANK.INC('面板-MA'!40:40,'面板-MA'!BL40),0.5)</f>
        <v>0.17899999999999999</v>
      </c>
      <c r="BO40" s="303">
        <f>IFERROR(_xlfn.PERCENTRANK.INC('面板-MA'!40:40,'面板-MA'!BM40),0.5)</f>
        <v>0.17899999999999999</v>
      </c>
      <c r="BP40" s="303">
        <f>IFERROR(_xlfn.PERCENTRANK.INC('面板-MA'!40:40,'面板-MA'!BN40),0.5)</f>
        <v>0.17899999999999999</v>
      </c>
      <c r="BQ40" s="303">
        <f>IFERROR(_xlfn.PERCENTRANK.INC('面板-MA'!40:40,'面板-MA'!BO40),0.5)</f>
        <v>0.13400000000000001</v>
      </c>
      <c r="BR40" s="303">
        <f>IFERROR(_xlfn.PERCENTRANK.INC('面板-MA'!40:40,'面板-MA'!BP40),0.5)</f>
        <v>0.13400000000000001</v>
      </c>
      <c r="BS40" s="303">
        <f>IFERROR(_xlfn.PERCENTRANK.INC('面板-MA'!40:40,'面板-MA'!BQ40),0.5)</f>
        <v>0.13400000000000001</v>
      </c>
      <c r="BT40" s="303">
        <f>IFERROR(_xlfn.PERCENTRANK.INC('面板-MA'!40:40,'面板-MA'!BR40),0.5)</f>
        <v>0.313</v>
      </c>
      <c r="BU40" s="303">
        <f>IFERROR(_xlfn.PERCENTRANK.INC('面板-MA'!40:40,'面板-MA'!BS40),0.5)</f>
        <v>0.313</v>
      </c>
      <c r="BV40" s="303">
        <f>IFERROR(_xlfn.PERCENTRANK.INC('面板-MA'!40:40,'面板-MA'!BT40),0.5)</f>
        <v>0.313</v>
      </c>
      <c r="BW40" s="303">
        <f>IFERROR(_xlfn.PERCENTRANK.INC('面板-MA'!40:40,'面板-MA'!BU40),0.5)</f>
        <v>0.5</v>
      </c>
      <c r="BX40" s="303">
        <f>IFERROR(_xlfn.PERCENTRANK.INC('面板-MA'!40:40,'面板-MA'!BV40),0.5)</f>
        <v>0.5</v>
      </c>
    </row>
    <row r="41" spans="1:76" x14ac:dyDescent="0.15">
      <c r="A41" s="301" t="s">
        <v>532</v>
      </c>
      <c r="B41" s="301" t="s">
        <v>73</v>
      </c>
      <c r="C41" s="295" t="s">
        <v>106</v>
      </c>
      <c r="D41" s="304" t="s">
        <v>107</v>
      </c>
      <c r="E41" s="316">
        <v>0</v>
      </c>
      <c r="F41" s="302" t="str">
        <f t="shared" si="1"/>
        <v>元宇宙中游</v>
      </c>
      <c r="G41" s="303">
        <f>IFERROR(_xlfn.PERCENTRANK.INC('面板-MA'!41:41,'面板-MA'!E41),0.5)</f>
        <v>0.80500000000000005</v>
      </c>
      <c r="H41" s="303">
        <f>IFERROR(_xlfn.PERCENTRANK.INC('面板-MA'!41:41,'面板-MA'!F41),0.5)</f>
        <v>0.80500000000000005</v>
      </c>
      <c r="I41" s="303">
        <f>IFERROR(_xlfn.PERCENTRANK.INC('面板-MA'!41:41,'面板-MA'!G41),0.5)</f>
        <v>0.67100000000000004</v>
      </c>
      <c r="J41" s="303">
        <f>IFERROR(_xlfn.PERCENTRANK.INC('面板-MA'!41:41,'面板-MA'!H41),0.5)</f>
        <v>0.67100000000000004</v>
      </c>
      <c r="K41" s="303">
        <f>IFERROR(_xlfn.PERCENTRANK.INC('面板-MA'!41:41,'面板-MA'!I41),0.5)</f>
        <v>0.67100000000000004</v>
      </c>
      <c r="L41" s="303">
        <f>IFERROR(_xlfn.PERCENTRANK.INC('面板-MA'!41:41,'面板-MA'!J41),0.5)</f>
        <v>0.92500000000000004</v>
      </c>
      <c r="M41" s="303">
        <f>IFERROR(_xlfn.PERCENTRANK.INC('面板-MA'!41:41,'面板-MA'!K41),0.5)</f>
        <v>0.92500000000000004</v>
      </c>
      <c r="N41" s="303">
        <f>IFERROR(_xlfn.PERCENTRANK.INC('面板-MA'!41:41,'面板-MA'!L41),0.5)</f>
        <v>0.92500000000000004</v>
      </c>
      <c r="O41" s="303">
        <f>IFERROR(_xlfn.PERCENTRANK.INC('面板-MA'!41:41,'面板-MA'!M41),0.5)</f>
        <v>0.53700000000000003</v>
      </c>
      <c r="P41" s="303">
        <f>IFERROR(_xlfn.PERCENTRANK.INC('面板-MA'!41:41,'面板-MA'!N41),0.5)</f>
        <v>0.53700000000000003</v>
      </c>
      <c r="Q41" s="303">
        <f>IFERROR(_xlfn.PERCENTRANK.INC('面板-MA'!41:41,'面板-MA'!O41),0.5)</f>
        <v>0.53700000000000003</v>
      </c>
      <c r="R41" s="303">
        <f>IFERROR(_xlfn.PERCENTRANK.INC('面板-MA'!41:41,'面板-MA'!P41),0.5)</f>
        <v>0.17899999999999999</v>
      </c>
      <c r="S41" s="303">
        <f>IFERROR(_xlfn.PERCENTRANK.INC('面板-MA'!41:41,'面板-MA'!Q41),0.5)</f>
        <v>0.17899999999999999</v>
      </c>
      <c r="T41" s="303">
        <f>IFERROR(_xlfn.PERCENTRANK.INC('面板-MA'!41:41,'面板-MA'!R41),0.5)</f>
        <v>0.17899999999999999</v>
      </c>
      <c r="U41" s="303">
        <f>IFERROR(_xlfn.PERCENTRANK.INC('面板-MA'!41:41,'面板-MA'!S41),0.5)</f>
        <v>0.35799999999999998</v>
      </c>
      <c r="V41" s="303">
        <f>IFERROR(_xlfn.PERCENTRANK.INC('面板-MA'!41:41,'面板-MA'!T41),0.5)</f>
        <v>0.35799999999999998</v>
      </c>
      <c r="W41" s="303">
        <f>IFERROR(_xlfn.PERCENTRANK.INC('面板-MA'!41:41,'面板-MA'!U41),0.5)</f>
        <v>0.35799999999999998</v>
      </c>
      <c r="X41" s="303">
        <f>IFERROR(_xlfn.PERCENTRANK.INC('面板-MA'!41:41,'面板-MA'!V41),0.5)</f>
        <v>0.44700000000000001</v>
      </c>
      <c r="Y41" s="303">
        <f>IFERROR(_xlfn.PERCENTRANK.INC('面板-MA'!41:41,'面板-MA'!W41),0.5)</f>
        <v>0.44700000000000001</v>
      </c>
      <c r="Z41" s="303">
        <f>IFERROR(_xlfn.PERCENTRANK.INC('面板-MA'!41:41,'面板-MA'!X41),0.5)</f>
        <v>0.44700000000000001</v>
      </c>
      <c r="AA41" s="303">
        <f>IFERROR(_xlfn.PERCENTRANK.INC('面板-MA'!41:41,'面板-MA'!Y41),0.5)</f>
        <v>0.49199999999999999</v>
      </c>
      <c r="AB41" s="303">
        <f>IFERROR(_xlfn.PERCENTRANK.INC('面板-MA'!41:41,'面板-MA'!Z41),0.5)</f>
        <v>0.49199999999999999</v>
      </c>
      <c r="AC41" s="303">
        <f>IFERROR(_xlfn.PERCENTRANK.INC('面板-MA'!41:41,'面板-MA'!AA41),0.5)</f>
        <v>0.49199999999999999</v>
      </c>
      <c r="AD41" s="303">
        <f>IFERROR(_xlfn.PERCENTRANK.INC('面板-MA'!41:41,'面板-MA'!AB41),0.5)</f>
        <v>0.40200000000000002</v>
      </c>
      <c r="AE41" s="303">
        <f>IFERROR(_xlfn.PERCENTRANK.INC('面板-MA'!41:41,'面板-MA'!AC41),0.5)</f>
        <v>0.40200000000000002</v>
      </c>
      <c r="AF41" s="303">
        <f>IFERROR(_xlfn.PERCENTRANK.INC('面板-MA'!41:41,'面板-MA'!AD41),0.5)</f>
        <v>0.40200000000000002</v>
      </c>
      <c r="AG41" s="303">
        <f>IFERROR(_xlfn.PERCENTRANK.INC('面板-MA'!41:41,'面板-MA'!AE41),0.5)</f>
        <v>0.313</v>
      </c>
      <c r="AH41" s="303">
        <f>IFERROR(_xlfn.PERCENTRANK.INC('面板-MA'!41:41,'面板-MA'!AF41),0.5)</f>
        <v>0.313</v>
      </c>
      <c r="AI41" s="303">
        <f>IFERROR(_xlfn.PERCENTRANK.INC('面板-MA'!41:41,'面板-MA'!AG41),0.5)</f>
        <v>0.313</v>
      </c>
      <c r="AJ41" s="303">
        <f>IFERROR(_xlfn.PERCENTRANK.INC('面板-MA'!41:41,'面板-MA'!AH41),0.5)</f>
        <v>0.626</v>
      </c>
      <c r="AK41" s="303">
        <f>IFERROR(_xlfn.PERCENTRANK.INC('面板-MA'!41:41,'面板-MA'!AI41),0.5)</f>
        <v>0.626</v>
      </c>
      <c r="AL41" s="303">
        <f>IFERROR(_xlfn.PERCENTRANK.INC('面板-MA'!41:41,'面板-MA'!AJ41),0.5)</f>
        <v>0.626</v>
      </c>
      <c r="AM41" s="303">
        <f>IFERROR(_xlfn.PERCENTRANK.INC('面板-MA'!41:41,'面板-MA'!AK41),0.5)</f>
        <v>0.76100000000000001</v>
      </c>
      <c r="AN41" s="303">
        <f>IFERROR(_xlfn.PERCENTRANK.INC('面板-MA'!41:41,'面板-MA'!AL41),0.5)</f>
        <v>0.76100000000000001</v>
      </c>
      <c r="AO41" s="303">
        <f>IFERROR(_xlfn.PERCENTRANK.INC('面板-MA'!41:41,'面板-MA'!AM41),0.5)</f>
        <v>0.76100000000000001</v>
      </c>
      <c r="AP41" s="303">
        <f>IFERROR(_xlfn.PERCENTRANK.INC('面板-MA'!41:41,'面板-MA'!AN41),0.5)</f>
        <v>0.83499999999999996</v>
      </c>
      <c r="AQ41" s="303">
        <f>IFERROR(_xlfn.PERCENTRANK.INC('面板-MA'!41:41,'面板-MA'!AO41),0.5)</f>
        <v>0.83499999999999996</v>
      </c>
      <c r="AR41" s="303">
        <f>IFERROR(_xlfn.PERCENTRANK.INC('面板-MA'!41:41,'面板-MA'!AP41),0.5)</f>
        <v>0.83499999999999996</v>
      </c>
      <c r="AS41" s="303">
        <f>IFERROR(_xlfn.PERCENTRANK.INC('面板-MA'!41:41,'面板-MA'!AQ41),0.5)</f>
        <v>0.88</v>
      </c>
      <c r="AT41" s="303">
        <f>IFERROR(_xlfn.PERCENTRANK.INC('面板-MA'!41:41,'面板-MA'!AR41),0.5)</f>
        <v>0.88</v>
      </c>
      <c r="AU41" s="303">
        <f>IFERROR(_xlfn.PERCENTRANK.INC('面板-MA'!41:41,'面板-MA'!AS41),0.5)</f>
        <v>0.88</v>
      </c>
      <c r="AV41" s="303">
        <f>IFERROR(_xlfn.PERCENTRANK.INC('面板-MA'!41:41,'面板-MA'!AT41),0.5)</f>
        <v>0.58199999999999996</v>
      </c>
      <c r="AW41" s="303">
        <f>IFERROR(_xlfn.PERCENTRANK.INC('面板-MA'!41:41,'面板-MA'!AU41),0.5)</f>
        <v>0.58199999999999996</v>
      </c>
      <c r="AX41" s="303">
        <f>IFERROR(_xlfn.PERCENTRANK.INC('面板-MA'!41:41,'面板-MA'!AV41),0.5)</f>
        <v>0.58199999999999996</v>
      </c>
      <c r="AY41" s="303">
        <f>IFERROR(_xlfn.PERCENTRANK.INC('面板-MA'!41:41,'面板-MA'!AW41),0.5)</f>
        <v>0.13400000000000001</v>
      </c>
      <c r="AZ41" s="303">
        <f>IFERROR(_xlfn.PERCENTRANK.INC('面板-MA'!41:41,'面板-MA'!AX41),0.5)</f>
        <v>0.13400000000000001</v>
      </c>
      <c r="BA41" s="303">
        <f>IFERROR(_xlfn.PERCENTRANK.INC('面板-MA'!41:41,'面板-MA'!AY41),0.5)</f>
        <v>0.13400000000000001</v>
      </c>
      <c r="BB41" s="303">
        <f>IFERROR(_xlfn.PERCENTRANK.INC('面板-MA'!41:41,'面板-MA'!AZ41),0.5)</f>
        <v>8.8999999999999996E-2</v>
      </c>
      <c r="BC41" s="303">
        <f>IFERROR(_xlfn.PERCENTRANK.INC('面板-MA'!41:41,'面板-MA'!BA41),0.5)</f>
        <v>8.8999999999999996E-2</v>
      </c>
      <c r="BD41" s="303">
        <f>IFERROR(_xlfn.PERCENTRANK.INC('面板-MA'!41:41,'面板-MA'!BB41),0.5)</f>
        <v>8.8999999999999996E-2</v>
      </c>
      <c r="BE41" s="303">
        <f>IFERROR(_xlfn.PERCENTRANK.INC('面板-MA'!41:41,'面板-MA'!BC41),0.5)</f>
        <v>4.3999999999999997E-2</v>
      </c>
      <c r="BF41" s="303">
        <f>IFERROR(_xlfn.PERCENTRANK.INC('面板-MA'!41:41,'面板-MA'!BD41),0.5)</f>
        <v>4.3999999999999997E-2</v>
      </c>
      <c r="BG41" s="303">
        <f>IFERROR(_xlfn.PERCENTRANK.INC('面板-MA'!41:41,'面板-MA'!BE41),0.5)</f>
        <v>4.3999999999999997E-2</v>
      </c>
      <c r="BH41" s="303">
        <f>IFERROR(_xlfn.PERCENTRANK.INC('面板-MA'!41:41,'面板-MA'!BF41),0.5)</f>
        <v>0</v>
      </c>
      <c r="BI41" s="303">
        <f>IFERROR(_xlfn.PERCENTRANK.INC('面板-MA'!41:41,'面板-MA'!BG41),0.5)</f>
        <v>0</v>
      </c>
      <c r="BJ41" s="303">
        <f>IFERROR(_xlfn.PERCENTRANK.INC('面板-MA'!41:41,'面板-MA'!BH41),0.5)</f>
        <v>0</v>
      </c>
      <c r="BK41" s="303">
        <f>IFERROR(_xlfn.PERCENTRANK.INC('面板-MA'!41:41,'面板-MA'!BI41),0.5)</f>
        <v>0.223</v>
      </c>
      <c r="BL41" s="303">
        <f>IFERROR(_xlfn.PERCENTRANK.INC('面板-MA'!41:41,'面板-MA'!BJ41),0.5)</f>
        <v>0.223</v>
      </c>
      <c r="BM41" s="303">
        <f>IFERROR(_xlfn.PERCENTRANK.INC('面板-MA'!41:41,'面板-MA'!BK41),0.5)</f>
        <v>0.223</v>
      </c>
      <c r="BN41" s="303">
        <f>IFERROR(_xlfn.PERCENTRANK.INC('面板-MA'!41:41,'面板-MA'!BL41),0.5)</f>
        <v>0.26800000000000002</v>
      </c>
      <c r="BO41" s="303">
        <f>IFERROR(_xlfn.PERCENTRANK.INC('面板-MA'!41:41,'面板-MA'!BM41),0.5)</f>
        <v>0.26800000000000002</v>
      </c>
      <c r="BP41" s="303">
        <f>IFERROR(_xlfn.PERCENTRANK.INC('面板-MA'!41:41,'面板-MA'!BN41),0.5)</f>
        <v>0.26800000000000002</v>
      </c>
      <c r="BQ41" s="303">
        <f>IFERROR(_xlfn.PERCENTRANK.INC('面板-MA'!41:41,'面板-MA'!BO41),0.5)</f>
        <v>0.71599999999999997</v>
      </c>
      <c r="BR41" s="303">
        <f>IFERROR(_xlfn.PERCENTRANK.INC('面板-MA'!41:41,'面板-MA'!BP41),0.5)</f>
        <v>0.71599999999999997</v>
      </c>
      <c r="BS41" s="303">
        <f>IFERROR(_xlfn.PERCENTRANK.INC('面板-MA'!41:41,'面板-MA'!BQ41),0.5)</f>
        <v>0.71599999999999997</v>
      </c>
      <c r="BT41" s="303">
        <f>IFERROR(_xlfn.PERCENTRANK.INC('面板-MA'!41:41,'面板-MA'!BR41),0.5)</f>
        <v>0.97</v>
      </c>
      <c r="BU41" s="303">
        <f>IFERROR(_xlfn.PERCENTRANK.INC('面板-MA'!41:41,'面板-MA'!BS41),0.5)</f>
        <v>0.97</v>
      </c>
      <c r="BV41" s="303">
        <f>IFERROR(_xlfn.PERCENTRANK.INC('面板-MA'!41:41,'面板-MA'!BT41),0.5)</f>
        <v>0.97</v>
      </c>
      <c r="BW41" s="303">
        <f>IFERROR(_xlfn.PERCENTRANK.INC('面板-MA'!41:41,'面板-MA'!BU41),0.5)</f>
        <v>0.5</v>
      </c>
      <c r="BX41" s="303">
        <f>IFERROR(_xlfn.PERCENTRANK.INC('面板-MA'!41:41,'面板-MA'!BV41),0.5)</f>
        <v>0.5</v>
      </c>
    </row>
    <row r="42" spans="1:76" s="310" customFormat="1" x14ac:dyDescent="0.15">
      <c r="A42" s="309" t="s">
        <v>532</v>
      </c>
      <c r="B42" s="309" t="s">
        <v>73</v>
      </c>
      <c r="C42" s="310" t="s">
        <v>108</v>
      </c>
      <c r="D42" s="310" t="s">
        <v>109</v>
      </c>
      <c r="E42" s="317">
        <v>0.5</v>
      </c>
      <c r="F42" s="317" t="str">
        <f t="shared" si="1"/>
        <v>元宇宙中游</v>
      </c>
      <c r="G42" s="312">
        <f>IFERROR(_xlfn.PERCENTRANK.INC('面板-MA'!42:42,'面板-MA'!E42),0.5)</f>
        <v>0</v>
      </c>
      <c r="H42" s="312">
        <f>IFERROR(_xlfn.PERCENTRANK.INC('面板-MA'!42:42,'面板-MA'!F42),0.5)</f>
        <v>1.4E-2</v>
      </c>
      <c r="I42" s="312">
        <f>IFERROR(_xlfn.PERCENTRANK.INC('面板-MA'!42:42,'面板-MA'!G42),0.5)</f>
        <v>0.79100000000000004</v>
      </c>
      <c r="J42" s="312">
        <f>IFERROR(_xlfn.PERCENTRANK.INC('面板-MA'!42:42,'面板-MA'!H42),0.5)</f>
        <v>0.79100000000000004</v>
      </c>
      <c r="K42" s="312">
        <f>IFERROR(_xlfn.PERCENTRANK.INC('面板-MA'!42:42,'面板-MA'!I42),0.5)</f>
        <v>0.79100000000000004</v>
      </c>
      <c r="L42" s="312">
        <f>IFERROR(_xlfn.PERCENTRANK.INC('面板-MA'!42:42,'面板-MA'!J42),0.5)</f>
        <v>0.52200000000000002</v>
      </c>
      <c r="M42" s="312">
        <f>IFERROR(_xlfn.PERCENTRANK.INC('面板-MA'!42:42,'面板-MA'!K42),0.5)</f>
        <v>0.52200000000000002</v>
      </c>
      <c r="N42" s="312">
        <f>IFERROR(_xlfn.PERCENTRANK.INC('面板-MA'!42:42,'面板-MA'!L42),0.5)</f>
        <v>0.52200000000000002</v>
      </c>
      <c r="O42" s="312">
        <f>IFERROR(_xlfn.PERCENTRANK.INC('面板-MA'!42:42,'面板-MA'!M42),0.5)</f>
        <v>0.38800000000000001</v>
      </c>
      <c r="P42" s="312">
        <f>IFERROR(_xlfn.PERCENTRANK.INC('面板-MA'!42:42,'面板-MA'!N42),0.5)</f>
        <v>0.38800000000000001</v>
      </c>
      <c r="Q42" s="312">
        <f>IFERROR(_xlfn.PERCENTRANK.INC('面板-MA'!42:42,'面板-MA'!O42),0.5)</f>
        <v>0.38800000000000001</v>
      </c>
      <c r="R42" s="312">
        <f>IFERROR(_xlfn.PERCENTRANK.INC('面板-MA'!42:42,'面板-MA'!P42),0.5)</f>
        <v>0.97</v>
      </c>
      <c r="S42" s="312">
        <f>IFERROR(_xlfn.PERCENTRANK.INC('面板-MA'!42:42,'面板-MA'!Q42),0.5)</f>
        <v>0.97</v>
      </c>
      <c r="T42" s="312">
        <f>IFERROR(_xlfn.PERCENTRANK.INC('面板-MA'!42:42,'面板-MA'!R42),0.5)</f>
        <v>0.97</v>
      </c>
      <c r="U42" s="312">
        <f>IFERROR(_xlfn.PERCENTRANK.INC('面板-MA'!42:42,'面板-MA'!S42),0.5)</f>
        <v>0.61099999999999999</v>
      </c>
      <c r="V42" s="312">
        <f>IFERROR(_xlfn.PERCENTRANK.INC('面板-MA'!42:42,'面板-MA'!T42),0.5)</f>
        <v>0.61099999999999999</v>
      </c>
      <c r="W42" s="312">
        <f>IFERROR(_xlfn.PERCENTRANK.INC('面板-MA'!42:42,'面板-MA'!U42),0.5)</f>
        <v>0.61099999999999999</v>
      </c>
      <c r="X42" s="312">
        <f>IFERROR(_xlfn.PERCENTRANK.INC('面板-MA'!42:42,'面板-MA'!V42),0.5)</f>
        <v>0.88</v>
      </c>
      <c r="Y42" s="312">
        <f>IFERROR(_xlfn.PERCENTRANK.INC('面板-MA'!42:42,'面板-MA'!W42),0.5)</f>
        <v>0.88</v>
      </c>
      <c r="Z42" s="312">
        <f>IFERROR(_xlfn.PERCENTRANK.INC('面板-MA'!42:42,'面板-MA'!X42),0.5)</f>
        <v>0.88</v>
      </c>
      <c r="AA42" s="312">
        <f>IFERROR(_xlfn.PERCENTRANK.INC('面板-MA'!42:42,'面板-MA'!Y42),0.5)</f>
        <v>0.92500000000000004</v>
      </c>
      <c r="AB42" s="312">
        <f>IFERROR(_xlfn.PERCENTRANK.INC('面板-MA'!42:42,'面板-MA'!Z42),0.5)</f>
        <v>0.92500000000000004</v>
      </c>
      <c r="AC42" s="312">
        <f>IFERROR(_xlfn.PERCENTRANK.INC('面板-MA'!42:42,'面板-MA'!AA42),0.5)</f>
        <v>0.92500000000000004</v>
      </c>
      <c r="AD42" s="312">
        <f>IFERROR(_xlfn.PERCENTRANK.INC('面板-MA'!42:42,'面板-MA'!AB42),0.5)</f>
        <v>7.3999999999999996E-2</v>
      </c>
      <c r="AE42" s="312">
        <f>IFERROR(_xlfn.PERCENTRANK.INC('面板-MA'!42:42,'面板-MA'!AC42),0.5)</f>
        <v>7.3999999999999996E-2</v>
      </c>
      <c r="AF42" s="312">
        <f>IFERROR(_xlfn.PERCENTRANK.INC('面板-MA'!42:42,'面板-MA'!AD42),0.5)</f>
        <v>7.3999999999999996E-2</v>
      </c>
      <c r="AG42" s="312">
        <f>IFERROR(_xlfn.PERCENTRANK.INC('面板-MA'!42:42,'面板-MA'!AE42),0.5)</f>
        <v>0.65600000000000003</v>
      </c>
      <c r="AH42" s="312">
        <f>IFERROR(_xlfn.PERCENTRANK.INC('面板-MA'!42:42,'面板-MA'!AF42),0.5)</f>
        <v>0.65600000000000003</v>
      </c>
      <c r="AI42" s="312">
        <f>IFERROR(_xlfn.PERCENTRANK.INC('面板-MA'!42:42,'面板-MA'!AG42),0.5)</f>
        <v>0.65600000000000003</v>
      </c>
      <c r="AJ42" s="312">
        <f>IFERROR(_xlfn.PERCENTRANK.INC('面板-MA'!42:42,'面板-MA'!AH42),0.5)</f>
        <v>0.83499999999999996</v>
      </c>
      <c r="AK42" s="312">
        <f>IFERROR(_xlfn.PERCENTRANK.INC('面板-MA'!42:42,'面板-MA'!AI42),0.5)</f>
        <v>0.83499999999999996</v>
      </c>
      <c r="AL42" s="312">
        <f>IFERROR(_xlfn.PERCENTRANK.INC('面板-MA'!42:42,'面板-MA'!AJ42),0.5)</f>
        <v>0.83499999999999996</v>
      </c>
      <c r="AM42" s="312">
        <f>IFERROR(_xlfn.PERCENTRANK.INC('面板-MA'!42:42,'面板-MA'!AK42),0.5)</f>
        <v>0.47699999999999998</v>
      </c>
      <c r="AN42" s="312">
        <f>IFERROR(_xlfn.PERCENTRANK.INC('面板-MA'!42:42,'面板-MA'!AL42),0.5)</f>
        <v>0.47699999999999998</v>
      </c>
      <c r="AO42" s="312">
        <f>IFERROR(_xlfn.PERCENTRANK.INC('面板-MA'!42:42,'面板-MA'!AM42),0.5)</f>
        <v>0.47699999999999998</v>
      </c>
      <c r="AP42" s="312">
        <f>IFERROR(_xlfn.PERCENTRANK.INC('面板-MA'!42:42,'面板-MA'!AN42),0.5)</f>
        <v>0.746</v>
      </c>
      <c r="AQ42" s="312">
        <f>IFERROR(_xlfn.PERCENTRANK.INC('面板-MA'!42:42,'面板-MA'!AO42),0.5)</f>
        <v>0.746</v>
      </c>
      <c r="AR42" s="312">
        <f>IFERROR(_xlfn.PERCENTRANK.INC('面板-MA'!42:42,'面板-MA'!AP42),0.5)</f>
        <v>0.746</v>
      </c>
      <c r="AS42" s="312">
        <f>IFERROR(_xlfn.PERCENTRANK.INC('面板-MA'!42:42,'面板-MA'!AQ42),0.5)</f>
        <v>0.56699999999999995</v>
      </c>
      <c r="AT42" s="312">
        <f>IFERROR(_xlfn.PERCENTRANK.INC('面板-MA'!42:42,'面板-MA'!AR42),0.5)</f>
        <v>0.56699999999999995</v>
      </c>
      <c r="AU42" s="312">
        <f>IFERROR(_xlfn.PERCENTRANK.INC('面板-MA'!42:42,'面板-MA'!AS42),0.5)</f>
        <v>0.56699999999999995</v>
      </c>
      <c r="AV42" s="312">
        <f>IFERROR(_xlfn.PERCENTRANK.INC('面板-MA'!42:42,'面板-MA'!AT42),0.5)</f>
        <v>0.16400000000000001</v>
      </c>
      <c r="AW42" s="312">
        <f>IFERROR(_xlfn.PERCENTRANK.INC('面板-MA'!42:42,'面板-MA'!AU42),0.5)</f>
        <v>0.16400000000000001</v>
      </c>
      <c r="AX42" s="312">
        <f>IFERROR(_xlfn.PERCENTRANK.INC('面板-MA'!42:42,'面板-MA'!AV42),0.5)</f>
        <v>0.16400000000000001</v>
      </c>
      <c r="AY42" s="312">
        <f>IFERROR(_xlfn.PERCENTRANK.INC('面板-MA'!42:42,'面板-MA'!AW42),0.5)</f>
        <v>0.70099999999999996</v>
      </c>
      <c r="AZ42" s="312">
        <f>IFERROR(_xlfn.PERCENTRANK.INC('面板-MA'!42:42,'面板-MA'!AX42),0.5)</f>
        <v>0.70099999999999996</v>
      </c>
      <c r="BA42" s="312">
        <f>IFERROR(_xlfn.PERCENTRANK.INC('面板-MA'!42:42,'面板-MA'!AY42),0.5)</f>
        <v>0.70099999999999996</v>
      </c>
      <c r="BB42" s="312">
        <f>IFERROR(_xlfn.PERCENTRANK.INC('面板-MA'!42:42,'面板-MA'!AZ42),0.5)</f>
        <v>0.29799999999999999</v>
      </c>
      <c r="BC42" s="312">
        <f>IFERROR(_xlfn.PERCENTRANK.INC('面板-MA'!42:42,'面板-MA'!BA42),0.5)</f>
        <v>0.29799999999999999</v>
      </c>
      <c r="BD42" s="312">
        <f>IFERROR(_xlfn.PERCENTRANK.INC('面板-MA'!42:42,'面板-MA'!BB42),0.5)</f>
        <v>0.29799999999999999</v>
      </c>
      <c r="BE42" s="312">
        <f>IFERROR(_xlfn.PERCENTRANK.INC('面板-MA'!42:42,'面板-MA'!BC42),0.5)</f>
        <v>0.432</v>
      </c>
      <c r="BF42" s="312">
        <f>IFERROR(_xlfn.PERCENTRANK.INC('面板-MA'!42:42,'面板-MA'!BD42),0.5)</f>
        <v>0.432</v>
      </c>
      <c r="BG42" s="312">
        <f>IFERROR(_xlfn.PERCENTRANK.INC('面板-MA'!42:42,'面板-MA'!BE42),0.5)</f>
        <v>0.432</v>
      </c>
      <c r="BH42" s="312">
        <f>IFERROR(_xlfn.PERCENTRANK.INC('面板-MA'!42:42,'面板-MA'!BF42),0.5)</f>
        <v>0.253</v>
      </c>
      <c r="BI42" s="312">
        <f>IFERROR(_xlfn.PERCENTRANK.INC('面板-MA'!42:42,'面板-MA'!BG42),0.5)</f>
        <v>0.253</v>
      </c>
      <c r="BJ42" s="312">
        <f>IFERROR(_xlfn.PERCENTRANK.INC('面板-MA'!42:42,'面板-MA'!BH42),0.5)</f>
        <v>0.253</v>
      </c>
      <c r="BK42" s="312">
        <f>IFERROR(_xlfn.PERCENTRANK.INC('面板-MA'!42:42,'面板-MA'!BI42),0.5)</f>
        <v>0.34300000000000003</v>
      </c>
      <c r="BL42" s="312">
        <f>IFERROR(_xlfn.PERCENTRANK.INC('面板-MA'!42:42,'面板-MA'!BJ42),0.5)</f>
        <v>0.34300000000000003</v>
      </c>
      <c r="BM42" s="312">
        <f>IFERROR(_xlfn.PERCENTRANK.INC('面板-MA'!42:42,'面板-MA'!BK42),0.5)</f>
        <v>0.34300000000000003</v>
      </c>
      <c r="BN42" s="312">
        <f>IFERROR(_xlfn.PERCENTRANK.INC('面板-MA'!42:42,'面板-MA'!BL42),0.5)</f>
        <v>0.11899999999999999</v>
      </c>
      <c r="BO42" s="312">
        <f>IFERROR(_xlfn.PERCENTRANK.INC('面板-MA'!42:42,'面板-MA'!BM42),0.5)</f>
        <v>0.11899999999999999</v>
      </c>
      <c r="BP42" s="312">
        <f>IFERROR(_xlfn.PERCENTRANK.INC('面板-MA'!42:42,'面板-MA'!BN42),0.5)</f>
        <v>0.11899999999999999</v>
      </c>
      <c r="BQ42" s="312">
        <f>IFERROR(_xlfn.PERCENTRANK.INC('面板-MA'!42:42,'面板-MA'!BO42),0.5)</f>
        <v>2.9000000000000001E-2</v>
      </c>
      <c r="BR42" s="312">
        <f>IFERROR(_xlfn.PERCENTRANK.INC('面板-MA'!42:42,'面板-MA'!BP42),0.5)</f>
        <v>2.9000000000000001E-2</v>
      </c>
      <c r="BS42" s="312">
        <f>IFERROR(_xlfn.PERCENTRANK.INC('面板-MA'!42:42,'面板-MA'!BQ42),0.5)</f>
        <v>2.9000000000000001E-2</v>
      </c>
      <c r="BT42" s="312">
        <f>IFERROR(_xlfn.PERCENTRANK.INC('面板-MA'!42:42,'面板-MA'!BR42),0.5)</f>
        <v>0.20799999999999999</v>
      </c>
      <c r="BU42" s="312">
        <f>IFERROR(_xlfn.PERCENTRANK.INC('面板-MA'!42:42,'面板-MA'!BS42),0.5)</f>
        <v>0.20799999999999999</v>
      </c>
      <c r="BV42" s="312">
        <f>IFERROR(_xlfn.PERCENTRANK.INC('面板-MA'!42:42,'面板-MA'!BT42),0.5)</f>
        <v>0.20799999999999999</v>
      </c>
      <c r="BW42" s="312">
        <f>IFERROR(_xlfn.PERCENTRANK.INC('面板-MA'!42:42,'面板-MA'!BU42),0.5)</f>
        <v>0.5</v>
      </c>
      <c r="BX42" s="312">
        <f>IFERROR(_xlfn.PERCENTRANK.INC('面板-MA'!42:42,'面板-MA'!BV42),0.5)</f>
        <v>0.5</v>
      </c>
    </row>
    <row r="43" spans="1:76" x14ac:dyDescent="0.15">
      <c r="A43" s="301" t="s">
        <v>532</v>
      </c>
      <c r="B43" s="301" t="s">
        <v>110</v>
      </c>
      <c r="C43" s="295" t="s">
        <v>111</v>
      </c>
      <c r="D43" s="295" t="s">
        <v>112</v>
      </c>
      <c r="E43" s="302">
        <v>0.125</v>
      </c>
      <c r="F43" s="302" t="str">
        <f t="shared" si="1"/>
        <v>元宇宙下游</v>
      </c>
      <c r="G43" s="303">
        <f>IFERROR(_xlfn.PERCENTRANK.INC('面板-MA'!43:43,'面板-MA'!E43),0.5)</f>
        <v>0.48399999999999999</v>
      </c>
      <c r="H43" s="303">
        <f>IFERROR(_xlfn.PERCENTRANK.INC('面板-MA'!43:43,'面板-MA'!F43),0.5)</f>
        <v>0.48399999999999999</v>
      </c>
      <c r="I43" s="303">
        <f>IFERROR(_xlfn.PERCENTRANK.INC('面板-MA'!43:43,'面板-MA'!G43),0.5)</f>
        <v>1</v>
      </c>
      <c r="J43" s="303">
        <f>IFERROR(_xlfn.PERCENTRANK.INC('面板-MA'!43:43,'面板-MA'!H43),0.5)</f>
        <v>0.96899999999999997</v>
      </c>
      <c r="K43" s="303">
        <f>IFERROR(_xlfn.PERCENTRANK.INC('面板-MA'!43:43,'面板-MA'!I43),0.5)</f>
        <v>0.42399999999999999</v>
      </c>
      <c r="L43" s="303">
        <f>IFERROR(_xlfn.PERCENTRANK.INC('面板-MA'!43:43,'面板-MA'!J43),0.5)</f>
        <v>0.30299999999999999</v>
      </c>
      <c r="M43" s="303">
        <f>IFERROR(_xlfn.PERCENTRANK.INC('面板-MA'!43:43,'面板-MA'!K43),0.5)</f>
        <v>0</v>
      </c>
      <c r="N43" s="303">
        <f>IFERROR(_xlfn.PERCENTRANK.INC('面板-MA'!43:43,'面板-MA'!L43),0.5)</f>
        <v>0.03</v>
      </c>
      <c r="O43" s="303">
        <f>IFERROR(_xlfn.PERCENTRANK.INC('面板-MA'!43:43,'面板-MA'!M43),0.5)</f>
        <v>0.06</v>
      </c>
      <c r="P43" s="303">
        <f>IFERROR(_xlfn.PERCENTRANK.INC('面板-MA'!43:43,'面板-MA'!N43),0.5)</f>
        <v>0.24199999999999999</v>
      </c>
      <c r="Q43" s="303">
        <f>IFERROR(_xlfn.PERCENTRANK.INC('面板-MA'!43:43,'面板-MA'!O43),0.5)</f>
        <v>0.18099999999999999</v>
      </c>
      <c r="R43" s="303">
        <f>IFERROR(_xlfn.PERCENTRANK.INC('面板-MA'!43:43,'面板-MA'!P43),0.5)</f>
        <v>0.121</v>
      </c>
      <c r="S43" s="303">
        <f>IFERROR(_xlfn.PERCENTRANK.INC('面板-MA'!43:43,'面板-MA'!Q43),0.5)</f>
        <v>0.151</v>
      </c>
      <c r="T43" s="303">
        <f>IFERROR(_xlfn.PERCENTRANK.INC('面板-MA'!43:43,'面板-MA'!R43),0.5)</f>
        <v>0.09</v>
      </c>
      <c r="U43" s="303">
        <f>IFERROR(_xlfn.PERCENTRANK.INC('面板-MA'!43:43,'面板-MA'!S43),0.5)</f>
        <v>0.21199999999999999</v>
      </c>
      <c r="V43" s="303">
        <f>IFERROR(_xlfn.PERCENTRANK.INC('面板-MA'!43:43,'面板-MA'!T43),0.5)</f>
        <v>0.27200000000000002</v>
      </c>
      <c r="W43" s="303">
        <f>IFERROR(_xlfn.PERCENTRANK.INC('面板-MA'!43:43,'面板-MA'!U43),0.5)</f>
        <v>0.33300000000000002</v>
      </c>
      <c r="X43" s="303">
        <f>IFERROR(_xlfn.PERCENTRANK.INC('面板-MA'!43:43,'面板-MA'!V43),0.5)</f>
        <v>0.36299999999999999</v>
      </c>
      <c r="Y43" s="303">
        <f>IFERROR(_xlfn.PERCENTRANK.INC('面板-MA'!43:43,'面板-MA'!W43),0.5)</f>
        <v>0.57499999999999996</v>
      </c>
      <c r="Z43" s="303">
        <f>IFERROR(_xlfn.PERCENTRANK.INC('面板-MA'!43:43,'面板-MA'!X43),0.5)</f>
        <v>0.93899999999999995</v>
      </c>
      <c r="AA43" s="303">
        <f>IFERROR(_xlfn.PERCENTRANK.INC('面板-MA'!43:43,'面板-MA'!Y43),0.5)</f>
        <v>0.878</v>
      </c>
      <c r="AB43" s="303">
        <f>IFERROR(_xlfn.PERCENTRANK.INC('面板-MA'!43:43,'面板-MA'!Z43),0.5)</f>
        <v>0.63600000000000001</v>
      </c>
      <c r="AC43" s="303">
        <f>IFERROR(_xlfn.PERCENTRANK.INC('面板-MA'!43:43,'面板-MA'!AA43),0.5)</f>
        <v>0.75700000000000001</v>
      </c>
      <c r="AD43" s="303">
        <f>IFERROR(_xlfn.PERCENTRANK.INC('面板-MA'!43:43,'面板-MA'!AB43),0.5)</f>
        <v>0.84799999999999998</v>
      </c>
      <c r="AE43" s="303">
        <f>IFERROR(_xlfn.PERCENTRANK.INC('面板-MA'!43:43,'面板-MA'!AC43),0.5)</f>
        <v>0.72699999999999998</v>
      </c>
      <c r="AF43" s="303">
        <f>IFERROR(_xlfn.PERCENTRANK.INC('面板-MA'!43:43,'面板-MA'!AD43),0.5)</f>
        <v>0.66600000000000004</v>
      </c>
      <c r="AG43" s="303">
        <f>IFERROR(_xlfn.PERCENTRANK.INC('面板-MA'!43:43,'面板-MA'!AE43),0.5)</f>
        <v>0.69599999999999995</v>
      </c>
      <c r="AH43" s="303">
        <f>IFERROR(_xlfn.PERCENTRANK.INC('面板-MA'!43:43,'面板-MA'!AF43),0.5)</f>
        <v>0.78700000000000003</v>
      </c>
      <c r="AI43" s="303">
        <f>IFERROR(_xlfn.PERCENTRANK.INC('面板-MA'!43:43,'面板-MA'!AG43),0.5)</f>
        <v>0.81799999999999995</v>
      </c>
      <c r="AJ43" s="303">
        <f>IFERROR(_xlfn.PERCENTRANK.INC('面板-MA'!43:43,'面板-MA'!AH43),0.5)</f>
        <v>0.90900000000000003</v>
      </c>
      <c r="AK43" s="303">
        <f>IFERROR(_xlfn.PERCENTRANK.INC('面板-MA'!43:43,'面板-MA'!AI43),0.5)</f>
        <v>0.60599999999999998</v>
      </c>
      <c r="AL43" s="303">
        <f>IFERROR(_xlfn.PERCENTRANK.INC('面板-MA'!43:43,'面板-MA'!AJ43),0.5)</f>
        <v>0.39300000000000002</v>
      </c>
      <c r="AM43" s="303">
        <f>IFERROR(_xlfn.PERCENTRANK.INC('面板-MA'!43:43,'面板-MA'!AK43),0.5)</f>
        <v>0.45400000000000001</v>
      </c>
      <c r="AN43" s="303">
        <f>IFERROR(_xlfn.PERCENTRANK.INC('面板-MA'!43:43,'面板-MA'!AL43),0.5)</f>
        <v>0.54500000000000004</v>
      </c>
      <c r="AO43" s="303">
        <f>IFERROR(_xlfn.PERCENTRANK.INC('面板-MA'!43:43,'面板-MA'!AM43),0.5)</f>
        <v>0.5</v>
      </c>
      <c r="AP43" s="303">
        <f>IFERROR(_xlfn.PERCENTRANK.INC('面板-MA'!43:43,'面板-MA'!AN43),0.5)</f>
        <v>0.5</v>
      </c>
      <c r="AQ43" s="303">
        <f>IFERROR(_xlfn.PERCENTRANK.INC('面板-MA'!43:43,'面板-MA'!AO43),0.5)</f>
        <v>0.5</v>
      </c>
      <c r="AR43" s="303">
        <f>IFERROR(_xlfn.PERCENTRANK.INC('面板-MA'!43:43,'面板-MA'!AP43),0.5)</f>
        <v>0.5</v>
      </c>
      <c r="AS43" s="303">
        <f>IFERROR(_xlfn.PERCENTRANK.INC('面板-MA'!43:43,'面板-MA'!AQ43),0.5)</f>
        <v>0.5</v>
      </c>
      <c r="AT43" s="303">
        <f>IFERROR(_xlfn.PERCENTRANK.INC('面板-MA'!43:43,'面板-MA'!AR43),0.5)</f>
        <v>0.5</v>
      </c>
      <c r="AU43" s="303">
        <f>IFERROR(_xlfn.PERCENTRANK.INC('面板-MA'!43:43,'面板-MA'!AS43),0.5)</f>
        <v>0.5</v>
      </c>
      <c r="AV43" s="303">
        <f>IFERROR(_xlfn.PERCENTRANK.INC('面板-MA'!43:43,'面板-MA'!AT43),0.5)</f>
        <v>0.5</v>
      </c>
      <c r="AW43" s="303">
        <f>IFERROR(_xlfn.PERCENTRANK.INC('面板-MA'!43:43,'面板-MA'!AU43),0.5)</f>
        <v>0.5</v>
      </c>
      <c r="AX43" s="303">
        <f>IFERROR(_xlfn.PERCENTRANK.INC('面板-MA'!43:43,'面板-MA'!AV43),0.5)</f>
        <v>0.5</v>
      </c>
      <c r="AY43" s="303">
        <f>IFERROR(_xlfn.PERCENTRANK.INC('面板-MA'!43:43,'面板-MA'!AW43),0.5)</f>
        <v>0.5</v>
      </c>
      <c r="AZ43" s="303">
        <f>IFERROR(_xlfn.PERCENTRANK.INC('面板-MA'!43:43,'面板-MA'!AX43),0.5)</f>
        <v>0.5</v>
      </c>
      <c r="BA43" s="303">
        <f>IFERROR(_xlfn.PERCENTRANK.INC('面板-MA'!43:43,'面板-MA'!AY43),0.5)</f>
        <v>0.5</v>
      </c>
      <c r="BB43" s="303">
        <f>IFERROR(_xlfn.PERCENTRANK.INC('面板-MA'!43:43,'面板-MA'!AZ43),0.5)</f>
        <v>0.5</v>
      </c>
      <c r="BC43" s="303">
        <f>IFERROR(_xlfn.PERCENTRANK.INC('面板-MA'!43:43,'面板-MA'!BA43),0.5)</f>
        <v>0.5</v>
      </c>
      <c r="BD43" s="303">
        <f>IFERROR(_xlfn.PERCENTRANK.INC('面板-MA'!43:43,'面板-MA'!BB43),0.5)</f>
        <v>0.5</v>
      </c>
      <c r="BE43" s="303">
        <f>IFERROR(_xlfn.PERCENTRANK.INC('面板-MA'!43:43,'面板-MA'!BC43),0.5)</f>
        <v>0.5</v>
      </c>
      <c r="BF43" s="303">
        <f>IFERROR(_xlfn.PERCENTRANK.INC('面板-MA'!43:43,'面板-MA'!BD43),0.5)</f>
        <v>0.5</v>
      </c>
      <c r="BG43" s="303">
        <f>IFERROR(_xlfn.PERCENTRANK.INC('面板-MA'!43:43,'面板-MA'!BE43),0.5)</f>
        <v>0.5</v>
      </c>
      <c r="BH43" s="303">
        <f>IFERROR(_xlfn.PERCENTRANK.INC('面板-MA'!43:43,'面板-MA'!BF43),0.5)</f>
        <v>0.5</v>
      </c>
      <c r="BI43" s="303">
        <f>IFERROR(_xlfn.PERCENTRANK.INC('面板-MA'!43:43,'面板-MA'!BG43),0.5)</f>
        <v>0.5</v>
      </c>
      <c r="BJ43" s="303">
        <f>IFERROR(_xlfn.PERCENTRANK.INC('面板-MA'!43:43,'面板-MA'!BH43),0.5)</f>
        <v>0.5</v>
      </c>
      <c r="BK43" s="303">
        <f>IFERROR(_xlfn.PERCENTRANK.INC('面板-MA'!43:43,'面板-MA'!BI43),0.5)</f>
        <v>0.5</v>
      </c>
      <c r="BL43" s="303">
        <f>IFERROR(_xlfn.PERCENTRANK.INC('面板-MA'!43:43,'面板-MA'!BJ43),0.5)</f>
        <v>0.5</v>
      </c>
      <c r="BM43" s="303">
        <f>IFERROR(_xlfn.PERCENTRANK.INC('面板-MA'!43:43,'面板-MA'!BK43),0.5)</f>
        <v>0.5</v>
      </c>
      <c r="BN43" s="303">
        <f>IFERROR(_xlfn.PERCENTRANK.INC('面板-MA'!43:43,'面板-MA'!BL43),0.5)</f>
        <v>0.5</v>
      </c>
      <c r="BO43" s="303">
        <f>IFERROR(_xlfn.PERCENTRANK.INC('面板-MA'!43:43,'面板-MA'!BM43),0.5)</f>
        <v>0.5</v>
      </c>
      <c r="BP43" s="303">
        <f>IFERROR(_xlfn.PERCENTRANK.INC('面板-MA'!43:43,'面板-MA'!BN43),0.5)</f>
        <v>0.5</v>
      </c>
      <c r="BQ43" s="303">
        <f>IFERROR(_xlfn.PERCENTRANK.INC('面板-MA'!43:43,'面板-MA'!BO43),0.5)</f>
        <v>0.5</v>
      </c>
      <c r="BR43" s="303">
        <f>IFERROR(_xlfn.PERCENTRANK.INC('面板-MA'!43:43,'面板-MA'!BP43),0.5)</f>
        <v>0.5</v>
      </c>
      <c r="BS43" s="303">
        <f>IFERROR(_xlfn.PERCENTRANK.INC('面板-MA'!43:43,'面板-MA'!BQ43),0.5)</f>
        <v>0.5</v>
      </c>
      <c r="BT43" s="303">
        <f>IFERROR(_xlfn.PERCENTRANK.INC('面板-MA'!43:43,'面板-MA'!BR43),0.5)</f>
        <v>0.5</v>
      </c>
      <c r="BU43" s="303">
        <f>IFERROR(_xlfn.PERCENTRANK.INC('面板-MA'!43:43,'面板-MA'!BS43),0.5)</f>
        <v>0.5</v>
      </c>
      <c r="BV43" s="303">
        <f>IFERROR(_xlfn.PERCENTRANK.INC('面板-MA'!43:43,'面板-MA'!BT43),0.5)</f>
        <v>0.5</v>
      </c>
      <c r="BW43" s="303">
        <f>IFERROR(_xlfn.PERCENTRANK.INC('面板-MA'!43:43,'面板-MA'!BU43),0.5)</f>
        <v>0.5</v>
      </c>
      <c r="BX43" s="303">
        <f>IFERROR(_xlfn.PERCENTRANK.INC('面板-MA'!43:43,'面板-MA'!BV43),0.5)</f>
        <v>0.5</v>
      </c>
    </row>
    <row r="44" spans="1:76" x14ac:dyDescent="0.15">
      <c r="A44" s="301" t="s">
        <v>532</v>
      </c>
      <c r="B44" s="301" t="s">
        <v>110</v>
      </c>
      <c r="C44" s="295" t="s">
        <v>111</v>
      </c>
      <c r="D44" s="295" t="s">
        <v>894</v>
      </c>
      <c r="E44" s="302">
        <v>0.125</v>
      </c>
      <c r="F44" s="302" t="str">
        <f t="shared" si="1"/>
        <v>元宇宙下游</v>
      </c>
      <c r="G44" s="303">
        <f>IFERROR(_xlfn.PERCENTRANK.INC('面板-MA'!44:44,'面板-MA'!E44),0.5)</f>
        <v>0</v>
      </c>
      <c r="H44" s="303">
        <f>IFERROR(_xlfn.PERCENTRANK.INC('面板-MA'!44:44,'面板-MA'!F44),0.5)</f>
        <v>0</v>
      </c>
      <c r="I44" s="303">
        <f>IFERROR(_xlfn.PERCENTRANK.INC('面板-MA'!44:44,'面板-MA'!G44),0.5)</f>
        <v>9.5000000000000001E-2</v>
      </c>
      <c r="J44" s="303">
        <f>IFERROR(_xlfn.PERCENTRANK.INC('面板-MA'!44:44,'面板-MA'!H44),0.5)</f>
        <v>0.14199999999999999</v>
      </c>
      <c r="K44" s="303">
        <f>IFERROR(_xlfn.PERCENTRANK.INC('面板-MA'!44:44,'面板-MA'!I44),0.5)</f>
        <v>0.19</v>
      </c>
      <c r="L44" s="303">
        <f>IFERROR(_xlfn.PERCENTRANK.INC('面板-MA'!44:44,'面板-MA'!J44),0.5)</f>
        <v>0.28499999999999998</v>
      </c>
      <c r="M44" s="303">
        <f>IFERROR(_xlfn.PERCENTRANK.INC('面板-MA'!44:44,'面板-MA'!K44),0.5)</f>
        <v>0.23799999999999999</v>
      </c>
      <c r="N44" s="303">
        <f>IFERROR(_xlfn.PERCENTRANK.INC('面板-MA'!44:44,'面板-MA'!L44),0.5)</f>
        <v>0.33300000000000002</v>
      </c>
      <c r="O44" s="303">
        <f>IFERROR(_xlfn.PERCENTRANK.INC('面板-MA'!44:44,'面板-MA'!M44),0.5)</f>
        <v>0.71399999999999997</v>
      </c>
      <c r="P44" s="303">
        <f>IFERROR(_xlfn.PERCENTRANK.INC('面板-MA'!44:44,'面板-MA'!N44),0.5)</f>
        <v>0.80900000000000005</v>
      </c>
      <c r="Q44" s="303">
        <f>IFERROR(_xlfn.PERCENTRANK.INC('面板-MA'!44:44,'面板-MA'!O44),0.5)</f>
        <v>0.42799999999999999</v>
      </c>
      <c r="R44" s="303">
        <f>IFERROR(_xlfn.PERCENTRANK.INC('面板-MA'!44:44,'面板-MA'!P44),0.5)</f>
        <v>0.38</v>
      </c>
      <c r="S44" s="303">
        <f>IFERROR(_xlfn.PERCENTRANK.INC('面板-MA'!44:44,'面板-MA'!Q44),0.5)</f>
        <v>0.52300000000000002</v>
      </c>
      <c r="T44" s="303">
        <f>IFERROR(_xlfn.PERCENTRANK.INC('面板-MA'!44:44,'面板-MA'!R44),0.5)</f>
        <v>0.76100000000000001</v>
      </c>
      <c r="U44" s="303">
        <f>IFERROR(_xlfn.PERCENTRANK.INC('面板-MA'!44:44,'面板-MA'!S44),0.5)</f>
        <v>0.61899999999999999</v>
      </c>
      <c r="V44" s="303">
        <f>IFERROR(_xlfn.PERCENTRANK.INC('面板-MA'!44:44,'面板-MA'!T44),0.5)</f>
        <v>0.90400000000000003</v>
      </c>
      <c r="W44" s="303">
        <f>IFERROR(_xlfn.PERCENTRANK.INC('面板-MA'!44:44,'面板-MA'!U44),0.5)</f>
        <v>0.85699999999999998</v>
      </c>
      <c r="X44" s="303">
        <f>IFERROR(_xlfn.PERCENTRANK.INC('面板-MA'!44:44,'面板-MA'!V44),0.5)</f>
        <v>0.66600000000000004</v>
      </c>
      <c r="Y44" s="303">
        <f>IFERROR(_xlfn.PERCENTRANK.INC('面板-MA'!44:44,'面板-MA'!W44),0.5)</f>
        <v>0.47599999999999998</v>
      </c>
      <c r="Z44" s="303">
        <f>IFERROR(_xlfn.PERCENTRANK.INC('面板-MA'!44:44,'面板-MA'!X44),0.5)</f>
        <v>0.95199999999999996</v>
      </c>
      <c r="AA44" s="303">
        <f>IFERROR(_xlfn.PERCENTRANK.INC('面板-MA'!44:44,'面板-MA'!Y44),0.5)</f>
        <v>1</v>
      </c>
      <c r="AB44" s="303">
        <f>IFERROR(_xlfn.PERCENTRANK.INC('面板-MA'!44:44,'面板-MA'!Z44),0.5)</f>
        <v>0.57099999999999995</v>
      </c>
      <c r="AC44" s="303">
        <f>IFERROR(_xlfn.PERCENTRANK.INC('面板-MA'!44:44,'面板-MA'!AA44),0.5)</f>
        <v>0.5</v>
      </c>
      <c r="AD44" s="303">
        <f>IFERROR(_xlfn.PERCENTRANK.INC('面板-MA'!44:44,'面板-MA'!AB44),0.5)</f>
        <v>0.5</v>
      </c>
      <c r="AE44" s="303">
        <f>IFERROR(_xlfn.PERCENTRANK.INC('面板-MA'!44:44,'面板-MA'!AC44),0.5)</f>
        <v>0.5</v>
      </c>
      <c r="AF44" s="303">
        <f>IFERROR(_xlfn.PERCENTRANK.INC('面板-MA'!44:44,'面板-MA'!AD44),0.5)</f>
        <v>0.5</v>
      </c>
      <c r="AG44" s="303">
        <f>IFERROR(_xlfn.PERCENTRANK.INC('面板-MA'!44:44,'面板-MA'!AE44),0.5)</f>
        <v>0.5</v>
      </c>
      <c r="AH44" s="303">
        <f>IFERROR(_xlfn.PERCENTRANK.INC('面板-MA'!44:44,'面板-MA'!AF44),0.5)</f>
        <v>0.5</v>
      </c>
      <c r="AI44" s="303">
        <f>IFERROR(_xlfn.PERCENTRANK.INC('面板-MA'!44:44,'面板-MA'!AG44),0.5)</f>
        <v>0.5</v>
      </c>
      <c r="AJ44" s="303">
        <f>IFERROR(_xlfn.PERCENTRANK.INC('面板-MA'!44:44,'面板-MA'!AH44),0.5)</f>
        <v>0.5</v>
      </c>
      <c r="AK44" s="303">
        <f>IFERROR(_xlfn.PERCENTRANK.INC('面板-MA'!44:44,'面板-MA'!AI44),0.5)</f>
        <v>0.5</v>
      </c>
      <c r="AL44" s="303">
        <f>IFERROR(_xlfn.PERCENTRANK.INC('面板-MA'!44:44,'面板-MA'!AJ44),0.5)</f>
        <v>0.5</v>
      </c>
      <c r="AM44" s="303">
        <f>IFERROR(_xlfn.PERCENTRANK.INC('面板-MA'!44:44,'面板-MA'!AK44),0.5)</f>
        <v>0.5</v>
      </c>
      <c r="AN44" s="303">
        <f>IFERROR(_xlfn.PERCENTRANK.INC('面板-MA'!44:44,'面板-MA'!AL44),0.5)</f>
        <v>0.5</v>
      </c>
      <c r="AO44" s="303">
        <f>IFERROR(_xlfn.PERCENTRANK.INC('面板-MA'!44:44,'面板-MA'!AM44),0.5)</f>
        <v>0.5</v>
      </c>
      <c r="AP44" s="303">
        <f>IFERROR(_xlfn.PERCENTRANK.INC('面板-MA'!44:44,'面板-MA'!AN44),0.5)</f>
        <v>0.5</v>
      </c>
      <c r="AQ44" s="303">
        <f>IFERROR(_xlfn.PERCENTRANK.INC('面板-MA'!44:44,'面板-MA'!AO44),0.5)</f>
        <v>0.5</v>
      </c>
      <c r="AR44" s="303">
        <f>IFERROR(_xlfn.PERCENTRANK.INC('面板-MA'!44:44,'面板-MA'!AP44),0.5)</f>
        <v>0.5</v>
      </c>
      <c r="AS44" s="303">
        <f>IFERROR(_xlfn.PERCENTRANK.INC('面板-MA'!44:44,'面板-MA'!AQ44),0.5)</f>
        <v>0.5</v>
      </c>
      <c r="AT44" s="303">
        <f>IFERROR(_xlfn.PERCENTRANK.INC('面板-MA'!44:44,'面板-MA'!AR44),0.5)</f>
        <v>0.5</v>
      </c>
      <c r="AU44" s="303">
        <f>IFERROR(_xlfn.PERCENTRANK.INC('面板-MA'!44:44,'面板-MA'!AS44),0.5)</f>
        <v>0.5</v>
      </c>
      <c r="AV44" s="303">
        <f>IFERROR(_xlfn.PERCENTRANK.INC('面板-MA'!44:44,'面板-MA'!AT44),0.5)</f>
        <v>0.5</v>
      </c>
      <c r="AW44" s="303">
        <f>IFERROR(_xlfn.PERCENTRANK.INC('面板-MA'!44:44,'面板-MA'!AU44),0.5)</f>
        <v>0.5</v>
      </c>
      <c r="AX44" s="303">
        <f>IFERROR(_xlfn.PERCENTRANK.INC('面板-MA'!44:44,'面板-MA'!AV44),0.5)</f>
        <v>0.5</v>
      </c>
      <c r="AY44" s="303">
        <f>IFERROR(_xlfn.PERCENTRANK.INC('面板-MA'!44:44,'面板-MA'!AW44),0.5)</f>
        <v>0.5</v>
      </c>
      <c r="AZ44" s="303">
        <f>IFERROR(_xlfn.PERCENTRANK.INC('面板-MA'!44:44,'面板-MA'!AX44),0.5)</f>
        <v>0.5</v>
      </c>
      <c r="BA44" s="303">
        <f>IFERROR(_xlfn.PERCENTRANK.INC('面板-MA'!44:44,'面板-MA'!AY44),0.5)</f>
        <v>0.5</v>
      </c>
      <c r="BB44" s="303">
        <f>IFERROR(_xlfn.PERCENTRANK.INC('面板-MA'!44:44,'面板-MA'!AZ44),0.5)</f>
        <v>0.5</v>
      </c>
      <c r="BC44" s="303">
        <f>IFERROR(_xlfn.PERCENTRANK.INC('面板-MA'!44:44,'面板-MA'!BA44),0.5)</f>
        <v>0.5</v>
      </c>
      <c r="BD44" s="303">
        <f>IFERROR(_xlfn.PERCENTRANK.INC('面板-MA'!44:44,'面板-MA'!BB44),0.5)</f>
        <v>0.5</v>
      </c>
      <c r="BE44" s="303">
        <f>IFERROR(_xlfn.PERCENTRANK.INC('面板-MA'!44:44,'面板-MA'!BC44),0.5)</f>
        <v>0.5</v>
      </c>
      <c r="BF44" s="303">
        <f>IFERROR(_xlfn.PERCENTRANK.INC('面板-MA'!44:44,'面板-MA'!BD44),0.5)</f>
        <v>0.5</v>
      </c>
      <c r="BG44" s="303">
        <f>IFERROR(_xlfn.PERCENTRANK.INC('面板-MA'!44:44,'面板-MA'!BE44),0.5)</f>
        <v>0.5</v>
      </c>
      <c r="BH44" s="303">
        <f>IFERROR(_xlfn.PERCENTRANK.INC('面板-MA'!44:44,'面板-MA'!BF44),0.5)</f>
        <v>0.5</v>
      </c>
      <c r="BI44" s="303">
        <f>IFERROR(_xlfn.PERCENTRANK.INC('面板-MA'!44:44,'面板-MA'!BG44),0.5)</f>
        <v>0.5</v>
      </c>
      <c r="BJ44" s="303">
        <f>IFERROR(_xlfn.PERCENTRANK.INC('面板-MA'!44:44,'面板-MA'!BH44),0.5)</f>
        <v>0.5</v>
      </c>
      <c r="BK44" s="303">
        <f>IFERROR(_xlfn.PERCENTRANK.INC('面板-MA'!44:44,'面板-MA'!BI44),0.5)</f>
        <v>0.5</v>
      </c>
      <c r="BL44" s="303">
        <f>IFERROR(_xlfn.PERCENTRANK.INC('面板-MA'!44:44,'面板-MA'!BJ44),0.5)</f>
        <v>0.5</v>
      </c>
      <c r="BM44" s="303">
        <f>IFERROR(_xlfn.PERCENTRANK.INC('面板-MA'!44:44,'面板-MA'!BK44),0.5)</f>
        <v>0.5</v>
      </c>
      <c r="BN44" s="303">
        <f>IFERROR(_xlfn.PERCENTRANK.INC('面板-MA'!44:44,'面板-MA'!BL44),0.5)</f>
        <v>0.5</v>
      </c>
      <c r="BO44" s="303">
        <f>IFERROR(_xlfn.PERCENTRANK.INC('面板-MA'!44:44,'面板-MA'!BM44),0.5)</f>
        <v>0.5</v>
      </c>
      <c r="BP44" s="303">
        <f>IFERROR(_xlfn.PERCENTRANK.INC('面板-MA'!44:44,'面板-MA'!BN44),0.5)</f>
        <v>0.5</v>
      </c>
      <c r="BQ44" s="303">
        <f>IFERROR(_xlfn.PERCENTRANK.INC('面板-MA'!44:44,'面板-MA'!BO44),0.5)</f>
        <v>0.5</v>
      </c>
      <c r="BR44" s="303">
        <f>IFERROR(_xlfn.PERCENTRANK.INC('面板-MA'!44:44,'面板-MA'!BP44),0.5)</f>
        <v>0.5</v>
      </c>
      <c r="BS44" s="303">
        <f>IFERROR(_xlfn.PERCENTRANK.INC('面板-MA'!44:44,'面板-MA'!BQ44),0.5)</f>
        <v>0.5</v>
      </c>
      <c r="BT44" s="303">
        <f>IFERROR(_xlfn.PERCENTRANK.INC('面板-MA'!44:44,'面板-MA'!BR44),0.5)</f>
        <v>0.5</v>
      </c>
      <c r="BU44" s="303">
        <f>IFERROR(_xlfn.PERCENTRANK.INC('面板-MA'!44:44,'面板-MA'!BS44),0.5)</f>
        <v>0.5</v>
      </c>
      <c r="BV44" s="303">
        <f>IFERROR(_xlfn.PERCENTRANK.INC('面板-MA'!44:44,'面板-MA'!BT44),0.5)</f>
        <v>0.5</v>
      </c>
      <c r="BW44" s="303">
        <f>IFERROR(_xlfn.PERCENTRANK.INC('面板-MA'!44:44,'面板-MA'!BU44),0.5)</f>
        <v>0.5</v>
      </c>
      <c r="BX44" s="303">
        <f>IFERROR(_xlfn.PERCENTRANK.INC('面板-MA'!44:44,'面板-MA'!BV44),0.5)</f>
        <v>0.5</v>
      </c>
    </row>
    <row r="45" spans="1:76" x14ac:dyDescent="0.15">
      <c r="A45" s="301" t="s">
        <v>532</v>
      </c>
      <c r="B45" s="301" t="s">
        <v>110</v>
      </c>
      <c r="C45" s="295" t="s">
        <v>839</v>
      </c>
      <c r="D45" s="295" t="s">
        <v>114</v>
      </c>
      <c r="E45" s="316">
        <v>0</v>
      </c>
      <c r="F45" s="302" t="str">
        <f t="shared" si="1"/>
        <v>元宇宙下游</v>
      </c>
      <c r="G45" s="303">
        <f>IFERROR(_xlfn.PERCENTRANK.INC('面板-MA'!45:45,'面板-MA'!E45),0.5)</f>
        <v>0.35</v>
      </c>
      <c r="H45" s="303">
        <f>IFERROR(_xlfn.PERCENTRANK.INC('面板-MA'!45:45,'面板-MA'!F45),0.5)</f>
        <v>0.35</v>
      </c>
      <c r="I45" s="303">
        <f>IFERROR(_xlfn.PERCENTRANK.INC('面板-MA'!45:45,'面板-MA'!G45),0.5)</f>
        <v>0.28000000000000003</v>
      </c>
      <c r="J45" s="303">
        <f>IFERROR(_xlfn.PERCENTRANK.INC('面板-MA'!45:45,'面板-MA'!H45),0.5)</f>
        <v>0.22800000000000001</v>
      </c>
      <c r="K45" s="303">
        <f>IFERROR(_xlfn.PERCENTRANK.INC('面板-MA'!45:45,'面板-MA'!I45),0.5)</f>
        <v>0.245</v>
      </c>
      <c r="L45" s="303">
        <f>IFERROR(_xlfn.PERCENTRANK.INC('面板-MA'!45:45,'面板-MA'!J45),0.5)</f>
        <v>0.26300000000000001</v>
      </c>
      <c r="M45" s="303">
        <f>IFERROR(_xlfn.PERCENTRANK.INC('面板-MA'!45:45,'面板-MA'!K45),0.5)</f>
        <v>0.14000000000000001</v>
      </c>
      <c r="N45" s="303">
        <f>IFERROR(_xlfn.PERCENTRANK.INC('面板-MA'!45:45,'面板-MA'!L45),0.5)</f>
        <v>0</v>
      </c>
      <c r="O45" s="303">
        <f>IFERROR(_xlfn.PERCENTRANK.INC('面板-MA'!45:45,'面板-MA'!M45),0.5)</f>
        <v>7.0000000000000007E-2</v>
      </c>
      <c r="P45" s="303">
        <f>IFERROR(_xlfn.PERCENTRANK.INC('面板-MA'!45:45,'面板-MA'!N45),0.5)</f>
        <v>0.157</v>
      </c>
      <c r="Q45" s="303">
        <f>IFERROR(_xlfn.PERCENTRANK.INC('面板-MA'!45:45,'面板-MA'!O45),0.5)</f>
        <v>8.6999999999999994E-2</v>
      </c>
      <c r="R45" s="303">
        <f>IFERROR(_xlfn.PERCENTRANK.INC('面板-MA'!45:45,'面板-MA'!P45),0.5)</f>
        <v>1.7000000000000001E-2</v>
      </c>
      <c r="S45" s="303">
        <f>IFERROR(_xlfn.PERCENTRANK.INC('面板-MA'!45:45,'面板-MA'!Q45),0.5)</f>
        <v>3.5000000000000003E-2</v>
      </c>
      <c r="T45" s="303">
        <f>IFERROR(_xlfn.PERCENTRANK.INC('面板-MA'!45:45,'面板-MA'!R45),0.5)</f>
        <v>0.105</v>
      </c>
      <c r="U45" s="303">
        <f>IFERROR(_xlfn.PERCENTRANK.INC('面板-MA'!45:45,'面板-MA'!S45),0.5)</f>
        <v>0.192</v>
      </c>
      <c r="V45" s="303">
        <f>IFERROR(_xlfn.PERCENTRANK.INC('面板-MA'!45:45,'面板-MA'!T45),0.5)</f>
        <v>0.21</v>
      </c>
      <c r="W45" s="303">
        <f>IFERROR(_xlfn.PERCENTRANK.INC('面板-MA'!45:45,'面板-MA'!U45),0.5)</f>
        <v>0.122</v>
      </c>
      <c r="X45" s="303">
        <f>IFERROR(_xlfn.PERCENTRANK.INC('面板-MA'!45:45,'面板-MA'!V45),0.5)</f>
        <v>5.1999999999999998E-2</v>
      </c>
      <c r="Y45" s="303">
        <f>IFERROR(_xlfn.PERCENTRANK.INC('面板-MA'!45:45,'面板-MA'!W45),0.5)</f>
        <v>0.17499999999999999</v>
      </c>
      <c r="Z45" s="303">
        <f>IFERROR(_xlfn.PERCENTRANK.INC('面板-MA'!45:45,'面板-MA'!X45),0.5)</f>
        <v>0.29799999999999999</v>
      </c>
      <c r="AA45" s="303">
        <f>IFERROR(_xlfn.PERCENTRANK.INC('面板-MA'!45:45,'面板-MA'!Y45),0.5)</f>
        <v>0.315</v>
      </c>
      <c r="AB45" s="303">
        <f>IFERROR(_xlfn.PERCENTRANK.INC('面板-MA'!45:45,'面板-MA'!Z45),0.5)</f>
        <v>0.33300000000000002</v>
      </c>
      <c r="AC45" s="303">
        <f>IFERROR(_xlfn.PERCENTRANK.INC('面板-MA'!45:45,'面板-MA'!AA45),0.5)</f>
        <v>0.38500000000000001</v>
      </c>
      <c r="AD45" s="303">
        <f>IFERROR(_xlfn.PERCENTRANK.INC('面板-MA'!45:45,'面板-MA'!AB45),0.5)</f>
        <v>0.40300000000000002</v>
      </c>
      <c r="AE45" s="303">
        <f>IFERROR(_xlfn.PERCENTRANK.INC('面板-MA'!45:45,'面板-MA'!AC45),0.5)</f>
        <v>0.42099999999999999</v>
      </c>
      <c r="AF45" s="303">
        <f>IFERROR(_xlfn.PERCENTRANK.INC('面板-MA'!45:45,'面板-MA'!AD45),0.5)</f>
        <v>0.438</v>
      </c>
      <c r="AG45" s="303">
        <f>IFERROR(_xlfn.PERCENTRANK.INC('面板-MA'!45:45,'面板-MA'!AE45),0.5)</f>
        <v>0.45600000000000002</v>
      </c>
      <c r="AH45" s="303">
        <f>IFERROR(_xlfn.PERCENTRANK.INC('面板-MA'!45:45,'面板-MA'!AF45),0.5)</f>
        <v>0.47299999999999998</v>
      </c>
      <c r="AI45" s="303">
        <f>IFERROR(_xlfn.PERCENTRANK.INC('面板-MA'!45:45,'面板-MA'!AG45),0.5)</f>
        <v>0.49099999999999999</v>
      </c>
      <c r="AJ45" s="303">
        <f>IFERROR(_xlfn.PERCENTRANK.INC('面板-MA'!45:45,'面板-MA'!AH45),0.5)</f>
        <v>0.50800000000000001</v>
      </c>
      <c r="AK45" s="303">
        <f>IFERROR(_xlfn.PERCENTRANK.INC('面板-MA'!45:45,'面板-MA'!AI45),0.5)</f>
        <v>0.52600000000000002</v>
      </c>
      <c r="AL45" s="303">
        <f>IFERROR(_xlfn.PERCENTRANK.INC('面板-MA'!45:45,'面板-MA'!AJ45),0.5)</f>
        <v>0.54300000000000004</v>
      </c>
      <c r="AM45" s="303">
        <f>IFERROR(_xlfn.PERCENTRANK.INC('面板-MA'!45:45,'面板-MA'!AK45),0.5)</f>
        <v>0.56100000000000005</v>
      </c>
      <c r="AN45" s="303">
        <f>IFERROR(_xlfn.PERCENTRANK.INC('面板-MA'!45:45,'面板-MA'!AL45),0.5)</f>
        <v>0.57799999999999996</v>
      </c>
      <c r="AO45" s="303">
        <f>IFERROR(_xlfn.PERCENTRANK.INC('面板-MA'!45:45,'面板-MA'!AM45),0.5)</f>
        <v>0.59599999999999997</v>
      </c>
      <c r="AP45" s="303">
        <f>IFERROR(_xlfn.PERCENTRANK.INC('面板-MA'!45:45,'面板-MA'!AN45),0.5)</f>
        <v>0.63100000000000001</v>
      </c>
      <c r="AQ45" s="303">
        <f>IFERROR(_xlfn.PERCENTRANK.INC('面板-MA'!45:45,'面板-MA'!AO45),0.5)</f>
        <v>0.64900000000000002</v>
      </c>
      <c r="AR45" s="303">
        <f>IFERROR(_xlfn.PERCENTRANK.INC('面板-MA'!45:45,'面板-MA'!AP45),0.5)</f>
        <v>0.61399999999999999</v>
      </c>
      <c r="AS45" s="303">
        <f>IFERROR(_xlfn.PERCENTRANK.INC('面板-MA'!45:45,'面板-MA'!AQ45),0.5)</f>
        <v>0.66600000000000004</v>
      </c>
      <c r="AT45" s="303">
        <f>IFERROR(_xlfn.PERCENTRANK.INC('面板-MA'!45:45,'面板-MA'!AR45),0.5)</f>
        <v>0.68400000000000005</v>
      </c>
      <c r="AU45" s="303">
        <f>IFERROR(_xlfn.PERCENTRANK.INC('面板-MA'!45:45,'面板-MA'!AS45),0.5)</f>
        <v>0.70099999999999996</v>
      </c>
      <c r="AV45" s="303">
        <f>IFERROR(_xlfn.PERCENTRANK.INC('面板-MA'!45:45,'面板-MA'!AT45),0.5)</f>
        <v>0.71899999999999997</v>
      </c>
      <c r="AW45" s="303">
        <f>IFERROR(_xlfn.PERCENTRANK.INC('面板-MA'!45:45,'面板-MA'!AU45),0.5)</f>
        <v>0.73599999999999999</v>
      </c>
      <c r="AX45" s="303">
        <f>IFERROR(_xlfn.PERCENTRANK.INC('面板-MA'!45:45,'面板-MA'!AV45),0.5)</f>
        <v>0.754</v>
      </c>
      <c r="AY45" s="303">
        <f>IFERROR(_xlfn.PERCENTRANK.INC('面板-MA'!45:45,'面板-MA'!AW45),0.5)</f>
        <v>0.77100000000000002</v>
      </c>
      <c r="AZ45" s="303">
        <f>IFERROR(_xlfn.PERCENTRANK.INC('面板-MA'!45:45,'面板-MA'!AX45),0.5)</f>
        <v>0.78900000000000003</v>
      </c>
      <c r="BA45" s="303">
        <f>IFERROR(_xlfn.PERCENTRANK.INC('面板-MA'!45:45,'面板-MA'!AY45),0.5)</f>
        <v>0.80700000000000005</v>
      </c>
      <c r="BB45" s="303">
        <f>IFERROR(_xlfn.PERCENTRANK.INC('面板-MA'!45:45,'面板-MA'!AZ45),0.5)</f>
        <v>0.82399999999999995</v>
      </c>
      <c r="BC45" s="303">
        <f>IFERROR(_xlfn.PERCENTRANK.INC('面板-MA'!45:45,'面板-MA'!BA45),0.5)</f>
        <v>0.85899999999999999</v>
      </c>
      <c r="BD45" s="303">
        <f>IFERROR(_xlfn.PERCENTRANK.INC('面板-MA'!45:45,'面板-MA'!BB45),0.5)</f>
        <v>0.89400000000000002</v>
      </c>
      <c r="BE45" s="303">
        <f>IFERROR(_xlfn.PERCENTRANK.INC('面板-MA'!45:45,'面板-MA'!BC45),0.5)</f>
        <v>0.92900000000000005</v>
      </c>
      <c r="BF45" s="303">
        <f>IFERROR(_xlfn.PERCENTRANK.INC('面板-MA'!45:45,'面板-MA'!BD45),0.5)</f>
        <v>0.91200000000000003</v>
      </c>
      <c r="BG45" s="303">
        <f>IFERROR(_xlfn.PERCENTRANK.INC('面板-MA'!45:45,'面板-MA'!BE45),0.5)</f>
        <v>0.96399999999999997</v>
      </c>
      <c r="BH45" s="303">
        <f>IFERROR(_xlfn.PERCENTRANK.INC('面板-MA'!45:45,'面板-MA'!BF45),0.5)</f>
        <v>1</v>
      </c>
      <c r="BI45" s="303">
        <f>IFERROR(_xlfn.PERCENTRANK.INC('面板-MA'!45:45,'面板-MA'!BG45),0.5)</f>
        <v>0.98199999999999998</v>
      </c>
      <c r="BJ45" s="303">
        <f>IFERROR(_xlfn.PERCENTRANK.INC('面板-MA'!45:45,'面板-MA'!BH45),0.5)</f>
        <v>0.94699999999999995</v>
      </c>
      <c r="BK45" s="303">
        <f>IFERROR(_xlfn.PERCENTRANK.INC('面板-MA'!45:45,'面板-MA'!BI45),0.5)</f>
        <v>0.877</v>
      </c>
      <c r="BL45" s="303">
        <f>IFERROR(_xlfn.PERCENTRANK.INC('面板-MA'!45:45,'面板-MA'!BJ45),0.5)</f>
        <v>0.84199999999999997</v>
      </c>
      <c r="BM45" s="303">
        <f>IFERROR(_xlfn.PERCENTRANK.INC('面板-MA'!45:45,'面板-MA'!BK45),0.5)</f>
        <v>0.5</v>
      </c>
      <c r="BN45" s="303">
        <f>IFERROR(_xlfn.PERCENTRANK.INC('面板-MA'!45:45,'面板-MA'!BL45),0.5)</f>
        <v>0.5</v>
      </c>
      <c r="BO45" s="303">
        <f>IFERROR(_xlfn.PERCENTRANK.INC('面板-MA'!45:45,'面板-MA'!BM45),0.5)</f>
        <v>0.5</v>
      </c>
      <c r="BP45" s="303">
        <f>IFERROR(_xlfn.PERCENTRANK.INC('面板-MA'!45:45,'面板-MA'!BN45),0.5)</f>
        <v>0.5</v>
      </c>
      <c r="BQ45" s="303">
        <f>IFERROR(_xlfn.PERCENTRANK.INC('面板-MA'!45:45,'面板-MA'!BO45),0.5)</f>
        <v>0.5</v>
      </c>
      <c r="BR45" s="303">
        <f>IFERROR(_xlfn.PERCENTRANK.INC('面板-MA'!45:45,'面板-MA'!BP45),0.5)</f>
        <v>0.5</v>
      </c>
      <c r="BS45" s="303">
        <f>IFERROR(_xlfn.PERCENTRANK.INC('面板-MA'!45:45,'面板-MA'!BQ45),0.5)</f>
        <v>0.5</v>
      </c>
      <c r="BT45" s="303">
        <f>IFERROR(_xlfn.PERCENTRANK.INC('面板-MA'!45:45,'面板-MA'!BR45),0.5)</f>
        <v>0.5</v>
      </c>
      <c r="BU45" s="303">
        <f>IFERROR(_xlfn.PERCENTRANK.INC('面板-MA'!45:45,'面板-MA'!BS45),0.5)</f>
        <v>0.5</v>
      </c>
      <c r="BV45" s="303">
        <f>IFERROR(_xlfn.PERCENTRANK.INC('面板-MA'!45:45,'面板-MA'!BT45),0.5)</f>
        <v>0.5</v>
      </c>
      <c r="BW45" s="303">
        <f>IFERROR(_xlfn.PERCENTRANK.INC('面板-MA'!45:45,'面板-MA'!BU45),0.5)</f>
        <v>0.5</v>
      </c>
      <c r="BX45" s="303">
        <f>IFERROR(_xlfn.PERCENTRANK.INC('面板-MA'!45:45,'面板-MA'!BV45),0.5)</f>
        <v>0.5</v>
      </c>
    </row>
    <row r="46" spans="1:76" s="314" customFormat="1" x14ac:dyDescent="0.15">
      <c r="A46" s="313" t="s">
        <v>532</v>
      </c>
      <c r="B46" s="313" t="s">
        <v>110</v>
      </c>
      <c r="C46" s="314" t="s">
        <v>840</v>
      </c>
      <c r="D46" s="314" t="s">
        <v>116</v>
      </c>
      <c r="E46" s="318">
        <v>0</v>
      </c>
      <c r="F46" s="315" t="str">
        <f t="shared" si="1"/>
        <v>元宇宙下游</v>
      </c>
      <c r="G46" s="319">
        <f>IFERROR(_xlfn.PERCENTRANK.INC('面板-MA'!46:46,'面板-MA'!E46),0.5)</f>
        <v>1.4E-2</v>
      </c>
      <c r="H46" s="319">
        <f>IFERROR(_xlfn.PERCENTRANK.INC('面板-MA'!46:46,'面板-MA'!F46),0.5)</f>
        <v>1.4E-2</v>
      </c>
      <c r="I46" s="319">
        <f>IFERROR(_xlfn.PERCENTRANK.INC('面板-MA'!46:46,'面板-MA'!G46),0.5)</f>
        <v>0</v>
      </c>
      <c r="J46" s="319">
        <f>IFERROR(_xlfn.PERCENTRANK.INC('面板-MA'!46:46,'面板-MA'!H46),0.5)</f>
        <v>7.1999999999999995E-2</v>
      </c>
      <c r="K46" s="319">
        <f>IFERROR(_xlfn.PERCENTRANK.INC('面板-MA'!46:46,'面板-MA'!I46),0.5)</f>
        <v>0.10100000000000001</v>
      </c>
      <c r="L46" s="319">
        <f>IFERROR(_xlfn.PERCENTRANK.INC('面板-MA'!46:46,'面板-MA'!J46),0.5)</f>
        <v>0.13</v>
      </c>
      <c r="M46" s="319">
        <f>IFERROR(_xlfn.PERCENTRANK.INC('面板-MA'!46:46,'面板-MA'!K46),0.5)</f>
        <v>8.5999999999999993E-2</v>
      </c>
      <c r="N46" s="319">
        <f>IFERROR(_xlfn.PERCENTRANK.INC('面板-MA'!46:46,'面板-MA'!L46),0.5)</f>
        <v>4.2999999999999997E-2</v>
      </c>
      <c r="O46" s="319">
        <f>IFERROR(_xlfn.PERCENTRANK.INC('面板-MA'!46:46,'面板-MA'!M46),0.5)</f>
        <v>5.7000000000000002E-2</v>
      </c>
      <c r="P46" s="319">
        <f>IFERROR(_xlfn.PERCENTRANK.INC('面板-MA'!46:46,'面板-MA'!N46),0.5)</f>
        <v>0.115</v>
      </c>
      <c r="Q46" s="319">
        <f>IFERROR(_xlfn.PERCENTRANK.INC('面板-MA'!46:46,'面板-MA'!O46),0.5)</f>
        <v>0.14399999999999999</v>
      </c>
      <c r="R46" s="319">
        <f>IFERROR(_xlfn.PERCENTRANK.INC('面板-MA'!46:46,'面板-MA'!P46),0.5)</f>
        <v>0.159</v>
      </c>
      <c r="S46" s="319">
        <f>IFERROR(_xlfn.PERCENTRANK.INC('面板-MA'!46:46,'面板-MA'!Q46),0.5)</f>
        <v>0.188</v>
      </c>
      <c r="T46" s="319">
        <f>IFERROR(_xlfn.PERCENTRANK.INC('面板-MA'!46:46,'面板-MA'!R46),0.5)</f>
        <v>0.20200000000000001</v>
      </c>
      <c r="U46" s="319">
        <f>IFERROR(_xlfn.PERCENTRANK.INC('面板-MA'!46:46,'面板-MA'!S46),0.5)</f>
        <v>0.17299999999999999</v>
      </c>
      <c r="V46" s="319">
        <f>IFERROR(_xlfn.PERCENTRANK.INC('面板-MA'!46:46,'面板-MA'!T46),0.5)</f>
        <v>0.217</v>
      </c>
      <c r="W46" s="319">
        <f>IFERROR(_xlfn.PERCENTRANK.INC('面板-MA'!46:46,'面板-MA'!U46),0.5)</f>
        <v>0.30399999999999999</v>
      </c>
      <c r="X46" s="319">
        <f>IFERROR(_xlfn.PERCENTRANK.INC('面板-MA'!46:46,'面板-MA'!V46),0.5)</f>
        <v>0.318</v>
      </c>
      <c r="Y46" s="319">
        <f>IFERROR(_xlfn.PERCENTRANK.INC('面板-MA'!46:46,'面板-MA'!W46),0.5)</f>
        <v>0.27500000000000002</v>
      </c>
      <c r="Z46" s="319">
        <f>IFERROR(_xlfn.PERCENTRANK.INC('面板-MA'!46:46,'面板-MA'!X46),0.5)</f>
        <v>0.26</v>
      </c>
      <c r="AA46" s="319">
        <f>IFERROR(_xlfn.PERCENTRANK.INC('面板-MA'!46:46,'面板-MA'!Y46),0.5)</f>
        <v>0.33300000000000002</v>
      </c>
      <c r="AB46" s="319">
        <f>IFERROR(_xlfn.PERCENTRANK.INC('面板-MA'!46:46,'面板-MA'!Z46),0.5)</f>
        <v>0.40500000000000003</v>
      </c>
      <c r="AC46" s="319">
        <f>IFERROR(_xlfn.PERCENTRANK.INC('面板-MA'!46:46,'面板-MA'!AA46),0.5)</f>
        <v>0.434</v>
      </c>
      <c r="AD46" s="319">
        <f>IFERROR(_xlfn.PERCENTRANK.INC('面板-MA'!46:46,'面板-MA'!AB46),0.5)</f>
        <v>0.39100000000000001</v>
      </c>
      <c r="AE46" s="319">
        <f>IFERROR(_xlfn.PERCENTRANK.INC('面板-MA'!46:46,'面板-MA'!AC46),0.5)</f>
        <v>0.46300000000000002</v>
      </c>
      <c r="AF46" s="319">
        <f>IFERROR(_xlfn.PERCENTRANK.INC('面板-MA'!46:46,'面板-MA'!AD46),0.5)</f>
        <v>0.56499999999999995</v>
      </c>
      <c r="AG46" s="319">
        <f>IFERROR(_xlfn.PERCENTRANK.INC('面板-MA'!46:46,'面板-MA'!AE46),0.5)</f>
        <v>0.66600000000000004</v>
      </c>
      <c r="AH46" s="319">
        <f>IFERROR(_xlfn.PERCENTRANK.INC('面板-MA'!46:46,'面板-MA'!AF46),0.5)</f>
        <v>0.63700000000000001</v>
      </c>
      <c r="AI46" s="319">
        <f>IFERROR(_xlfn.PERCENTRANK.INC('面板-MA'!46:46,'面板-MA'!AG46),0.5)</f>
        <v>0.60799999999999998</v>
      </c>
      <c r="AJ46" s="319">
        <f>IFERROR(_xlfn.PERCENTRANK.INC('面板-MA'!46:46,'面板-MA'!AH46),0.5)</f>
        <v>0.57899999999999996</v>
      </c>
      <c r="AK46" s="319">
        <f>IFERROR(_xlfn.PERCENTRANK.INC('面板-MA'!46:46,'面板-MA'!AI46),0.5)</f>
        <v>0.68100000000000005</v>
      </c>
      <c r="AL46" s="319">
        <f>IFERROR(_xlfn.PERCENTRANK.INC('面板-MA'!46:46,'面板-MA'!AJ46),0.5)</f>
        <v>0.753</v>
      </c>
      <c r="AM46" s="319">
        <f>IFERROR(_xlfn.PERCENTRANK.INC('面板-MA'!46:46,'面板-MA'!AK46),0.5)</f>
        <v>0.71</v>
      </c>
      <c r="AN46" s="319">
        <f>IFERROR(_xlfn.PERCENTRANK.INC('面板-MA'!46:46,'面板-MA'!AL46),0.5)</f>
        <v>0.623</v>
      </c>
      <c r="AO46" s="319">
        <f>IFERROR(_xlfn.PERCENTRANK.INC('面板-MA'!46:46,'面板-MA'!AM46),0.5)</f>
        <v>0.53600000000000003</v>
      </c>
      <c r="AP46" s="319">
        <f>IFERROR(_xlfn.PERCENTRANK.INC('面板-MA'!46:46,'面板-MA'!AN46),0.5)</f>
        <v>0.52100000000000002</v>
      </c>
      <c r="AQ46" s="319">
        <f>IFERROR(_xlfn.PERCENTRANK.INC('面板-MA'!46:46,'面板-MA'!AO46),0.5)</f>
        <v>0.49199999999999999</v>
      </c>
      <c r="AR46" s="319">
        <f>IFERROR(_xlfn.PERCENTRANK.INC('面板-MA'!46:46,'面板-MA'!AP46),0.5)</f>
        <v>0.376</v>
      </c>
      <c r="AS46" s="319">
        <f>IFERROR(_xlfn.PERCENTRANK.INC('面板-MA'!46:46,'面板-MA'!AQ46),0.5)</f>
        <v>0.23100000000000001</v>
      </c>
      <c r="AT46" s="319">
        <f>IFERROR(_xlfn.PERCENTRANK.INC('面板-MA'!46:46,'面板-MA'!AR46),0.5)</f>
        <v>0.246</v>
      </c>
      <c r="AU46" s="319">
        <f>IFERROR(_xlfn.PERCENTRANK.INC('面板-MA'!46:46,'面板-MA'!AS46),0.5)</f>
        <v>0.44900000000000001</v>
      </c>
      <c r="AV46" s="319">
        <f>IFERROR(_xlfn.PERCENTRANK.INC('面板-MA'!46:46,'面板-MA'!AT46),0.5)</f>
        <v>0.47799999999999998</v>
      </c>
      <c r="AW46" s="319">
        <f>IFERROR(_xlfn.PERCENTRANK.INC('面板-MA'!46:46,'面板-MA'!AU46),0.5)</f>
        <v>0.42</v>
      </c>
      <c r="AX46" s="319">
        <f>IFERROR(_xlfn.PERCENTRANK.INC('面板-MA'!46:46,'面板-MA'!AV46),0.5)</f>
        <v>0.28899999999999998</v>
      </c>
      <c r="AY46" s="319">
        <f>IFERROR(_xlfn.PERCENTRANK.INC('面板-MA'!46:46,'面板-MA'!AW46),0.5)</f>
        <v>0.34699999999999998</v>
      </c>
      <c r="AZ46" s="319">
        <f>IFERROR(_xlfn.PERCENTRANK.INC('面板-MA'!46:46,'面板-MA'!AX46),0.5)</f>
        <v>0.36199999999999999</v>
      </c>
      <c r="BA46" s="319">
        <f>IFERROR(_xlfn.PERCENTRANK.INC('面板-MA'!46:46,'面板-MA'!AY46),0.5)</f>
        <v>0.50700000000000001</v>
      </c>
      <c r="BB46" s="319">
        <f>IFERROR(_xlfn.PERCENTRANK.INC('面板-MA'!46:46,'面板-MA'!AZ46),0.5)</f>
        <v>0.55000000000000004</v>
      </c>
      <c r="BC46" s="319">
        <f>IFERROR(_xlfn.PERCENTRANK.INC('面板-MA'!46:46,'面板-MA'!BA46),0.5)</f>
        <v>0.59399999999999997</v>
      </c>
      <c r="BD46" s="319">
        <f>IFERROR(_xlfn.PERCENTRANK.INC('面板-MA'!46:46,'面板-MA'!BB46),0.5)</f>
        <v>0.72399999999999998</v>
      </c>
      <c r="BE46" s="319">
        <f>IFERROR(_xlfn.PERCENTRANK.INC('面板-MA'!46:46,'面板-MA'!BC46),0.5)</f>
        <v>0.78200000000000003</v>
      </c>
      <c r="BF46" s="319">
        <f>IFERROR(_xlfn.PERCENTRANK.INC('面板-MA'!46:46,'面板-MA'!BD46),0.5)</f>
        <v>0.76800000000000002</v>
      </c>
      <c r="BG46" s="319">
        <f>IFERROR(_xlfn.PERCENTRANK.INC('面板-MA'!46:46,'面板-MA'!BE46),0.5)</f>
        <v>0.69499999999999995</v>
      </c>
      <c r="BH46" s="319">
        <f>IFERROR(_xlfn.PERCENTRANK.INC('面板-MA'!46:46,'面板-MA'!BF46),0.5)</f>
        <v>0.65200000000000002</v>
      </c>
      <c r="BI46" s="319">
        <f>IFERROR(_xlfn.PERCENTRANK.INC('面板-MA'!46:46,'面板-MA'!BG46),0.5)</f>
        <v>0.73899999999999999</v>
      </c>
      <c r="BJ46" s="319">
        <f>IFERROR(_xlfn.PERCENTRANK.INC('面板-MA'!46:46,'面板-MA'!BH46),0.5)</f>
        <v>0.79700000000000004</v>
      </c>
      <c r="BK46" s="319">
        <f>IFERROR(_xlfn.PERCENTRANK.INC('面板-MA'!46:46,'面板-MA'!BI46),0.5)</f>
        <v>0.81100000000000005</v>
      </c>
      <c r="BL46" s="319">
        <f>IFERROR(_xlfn.PERCENTRANK.INC('面板-MA'!46:46,'面板-MA'!BJ46),0.5)</f>
        <v>0.86899999999999999</v>
      </c>
      <c r="BM46" s="319">
        <f>IFERROR(_xlfn.PERCENTRANK.INC('面板-MA'!46:46,'面板-MA'!BK46),0.5)</f>
        <v>1</v>
      </c>
      <c r="BN46" s="319">
        <f>IFERROR(_xlfn.PERCENTRANK.INC('面板-MA'!46:46,'面板-MA'!BL46),0.5)</f>
        <v>0.98499999999999999</v>
      </c>
      <c r="BO46" s="319">
        <f>IFERROR(_xlfn.PERCENTRANK.INC('面板-MA'!46:46,'面板-MA'!BM46),0.5)</f>
        <v>0.92700000000000005</v>
      </c>
      <c r="BP46" s="319">
        <f>IFERROR(_xlfn.PERCENTRANK.INC('面板-MA'!46:46,'面板-MA'!BN46),0.5)</f>
        <v>0.89800000000000002</v>
      </c>
      <c r="BQ46" s="319">
        <f>IFERROR(_xlfn.PERCENTRANK.INC('面板-MA'!46:46,'面板-MA'!BO46),0.5)</f>
        <v>0.94199999999999995</v>
      </c>
      <c r="BR46" s="319">
        <f>IFERROR(_xlfn.PERCENTRANK.INC('面板-MA'!46:46,'面板-MA'!BP46),0.5)</f>
        <v>0.95599999999999996</v>
      </c>
      <c r="BS46" s="319">
        <f>IFERROR(_xlfn.PERCENTRANK.INC('面板-MA'!46:46,'面板-MA'!BQ46),0.5)</f>
        <v>0.97099999999999997</v>
      </c>
      <c r="BT46" s="319">
        <f>IFERROR(_xlfn.PERCENTRANK.INC('面板-MA'!46:46,'面板-MA'!BR46),0.5)</f>
        <v>0.91300000000000003</v>
      </c>
      <c r="BU46" s="319">
        <f>IFERROR(_xlfn.PERCENTRANK.INC('面板-MA'!46:46,'面板-MA'!BS46),0.5)</f>
        <v>0.82599999999999996</v>
      </c>
      <c r="BV46" s="319">
        <f>IFERROR(_xlfn.PERCENTRANK.INC('面板-MA'!46:46,'面板-MA'!BT46),0.5)</f>
        <v>0.84</v>
      </c>
      <c r="BW46" s="319">
        <f>IFERROR(_xlfn.PERCENTRANK.INC('面板-MA'!46:46,'面板-MA'!BU46),0.5)</f>
        <v>0.88400000000000001</v>
      </c>
      <c r="BX46" s="319">
        <f>IFERROR(_xlfn.PERCENTRANK.INC('面板-MA'!46:46,'面板-MA'!BV46),0.5)</f>
        <v>0.85499999999999998</v>
      </c>
    </row>
    <row r="47" spans="1:76" x14ac:dyDescent="0.15">
      <c r="A47" s="301" t="s">
        <v>117</v>
      </c>
      <c r="B47" s="301" t="s">
        <v>70</v>
      </c>
      <c r="C47" s="295" t="s">
        <v>118</v>
      </c>
      <c r="D47" s="295" t="s">
        <v>119</v>
      </c>
      <c r="E47" s="302">
        <f>0.5/16</f>
        <v>3.125E-2</v>
      </c>
      <c r="F47" s="302" t="str">
        <f t="shared" si="1"/>
        <v>光伏上游</v>
      </c>
      <c r="G47" s="303">
        <f>IFERROR(_xlfn.PERCENTRANK.INC('面板-MA'!47:47,'面板-MA'!E47),0.5)</f>
        <v>0.89800000000000002</v>
      </c>
      <c r="H47" s="303">
        <f>IFERROR(_xlfn.PERCENTRANK.INC('面板-MA'!47:47,'面板-MA'!F47),0.5)</f>
        <v>0.86899999999999999</v>
      </c>
      <c r="I47" s="303">
        <f>IFERROR(_xlfn.PERCENTRANK.INC('面板-MA'!47:47,'面板-MA'!G47),0.5)</f>
        <v>0.84</v>
      </c>
      <c r="J47" s="303">
        <f>IFERROR(_xlfn.PERCENTRANK.INC('面板-MA'!47:47,'面板-MA'!H47),0.5)</f>
        <v>0.81100000000000005</v>
      </c>
      <c r="K47" s="303">
        <f>IFERROR(_xlfn.PERCENTRANK.INC('面板-MA'!47:47,'面板-MA'!I47),0.5)</f>
        <v>0.82599999999999996</v>
      </c>
      <c r="L47" s="303">
        <f>IFERROR(_xlfn.PERCENTRANK.INC('面板-MA'!47:47,'面板-MA'!J47),0.5)</f>
        <v>0.85499999999999998</v>
      </c>
      <c r="M47" s="303">
        <f>IFERROR(_xlfn.PERCENTRANK.INC('面板-MA'!47:47,'面板-MA'!K47),0.5)</f>
        <v>0.92700000000000005</v>
      </c>
      <c r="N47" s="303">
        <f>IFERROR(_xlfn.PERCENTRANK.INC('面板-MA'!47:47,'面板-MA'!L47),0.5)</f>
        <v>0.94199999999999995</v>
      </c>
      <c r="O47" s="303">
        <f>IFERROR(_xlfn.PERCENTRANK.INC('面板-MA'!47:47,'面板-MA'!M47),0.5)</f>
        <v>0.88400000000000001</v>
      </c>
      <c r="P47" s="303">
        <f>IFERROR(_xlfn.PERCENTRANK.INC('面板-MA'!47:47,'面板-MA'!N47),0.5)</f>
        <v>0.91300000000000003</v>
      </c>
      <c r="Q47" s="303">
        <f>IFERROR(_xlfn.PERCENTRANK.INC('面板-MA'!47:47,'面板-MA'!O47),0.5)</f>
        <v>0.95599999999999996</v>
      </c>
      <c r="R47" s="303">
        <f>IFERROR(_xlfn.PERCENTRANK.INC('面板-MA'!47:47,'面板-MA'!P47),0.5)</f>
        <v>0.98499999999999999</v>
      </c>
      <c r="S47" s="303">
        <f>IFERROR(_xlfn.PERCENTRANK.INC('面板-MA'!47:47,'面板-MA'!Q47),0.5)</f>
        <v>1</v>
      </c>
      <c r="T47" s="303">
        <f>IFERROR(_xlfn.PERCENTRANK.INC('面板-MA'!47:47,'面板-MA'!R47),0.5)</f>
        <v>0.97099999999999997</v>
      </c>
      <c r="U47" s="303">
        <f>IFERROR(_xlfn.PERCENTRANK.INC('面板-MA'!47:47,'面板-MA'!S47),0.5)</f>
        <v>0.79700000000000004</v>
      </c>
      <c r="V47" s="303">
        <f>IFERROR(_xlfn.PERCENTRANK.INC('面板-MA'!47:47,'面板-MA'!T47),0.5)</f>
        <v>0.71</v>
      </c>
      <c r="W47" s="303">
        <f>IFERROR(_xlfn.PERCENTRANK.INC('面板-MA'!47:47,'面板-MA'!U47),0.5)</f>
        <v>0.60799999999999998</v>
      </c>
      <c r="X47" s="303">
        <f>IFERROR(_xlfn.PERCENTRANK.INC('面板-MA'!47:47,'面板-MA'!V47),0.5)</f>
        <v>0.53600000000000003</v>
      </c>
      <c r="Y47" s="303">
        <f>IFERROR(_xlfn.PERCENTRANK.INC('面板-MA'!47:47,'面板-MA'!W47),0.5)</f>
        <v>0.434</v>
      </c>
      <c r="Z47" s="303">
        <f>IFERROR(_xlfn.PERCENTRANK.INC('面板-MA'!47:47,'面板-MA'!X47),0.5)</f>
        <v>0.44900000000000001</v>
      </c>
      <c r="AA47" s="303">
        <f>IFERROR(_xlfn.PERCENTRANK.INC('面板-MA'!47:47,'面板-MA'!Y47),0.5)</f>
        <v>0.57899999999999996</v>
      </c>
      <c r="AB47" s="303">
        <f>IFERROR(_xlfn.PERCENTRANK.INC('面板-MA'!47:47,'面板-MA'!Z47),0.5)</f>
        <v>0.69499999999999995</v>
      </c>
      <c r="AC47" s="303">
        <f>IFERROR(_xlfn.PERCENTRANK.INC('面板-MA'!47:47,'面板-MA'!AA47),0.5)</f>
        <v>0.63700000000000001</v>
      </c>
      <c r="AD47" s="303">
        <f>IFERROR(_xlfn.PERCENTRANK.INC('面板-MA'!47:47,'面板-MA'!AB47),0.5)</f>
        <v>0.49199999999999999</v>
      </c>
      <c r="AE47" s="303">
        <f>IFERROR(_xlfn.PERCENTRANK.INC('面板-MA'!47:47,'面板-MA'!AC47),0.5)</f>
        <v>0.26</v>
      </c>
      <c r="AF47" s="303">
        <f>IFERROR(_xlfn.PERCENTRANK.INC('面板-MA'!47:47,'面板-MA'!AD47),0.5)</f>
        <v>0.10100000000000001</v>
      </c>
      <c r="AG47" s="303">
        <f>IFERROR(_xlfn.PERCENTRANK.INC('面板-MA'!47:47,'面板-MA'!AE47),0.5)</f>
        <v>2.8000000000000001E-2</v>
      </c>
      <c r="AH47" s="303">
        <f>IFERROR(_xlfn.PERCENTRANK.INC('面板-MA'!47:47,'面板-MA'!AF47),0.5)</f>
        <v>0</v>
      </c>
      <c r="AI47" s="303">
        <f>IFERROR(_xlfn.PERCENTRANK.INC('面板-MA'!47:47,'面板-MA'!AG47),0.5)</f>
        <v>1.4E-2</v>
      </c>
      <c r="AJ47" s="303">
        <f>IFERROR(_xlfn.PERCENTRANK.INC('面板-MA'!47:47,'面板-MA'!AH47),0.5)</f>
        <v>4.2999999999999997E-2</v>
      </c>
      <c r="AK47" s="303">
        <f>IFERROR(_xlfn.PERCENTRANK.INC('面板-MA'!47:47,'面板-MA'!AI47),0.5)</f>
        <v>0.246</v>
      </c>
      <c r="AL47" s="303">
        <f>IFERROR(_xlfn.PERCENTRANK.INC('面板-MA'!47:47,'面板-MA'!AJ47),0.5)</f>
        <v>0.39100000000000001</v>
      </c>
      <c r="AM47" s="303">
        <f>IFERROR(_xlfn.PERCENTRANK.INC('面板-MA'!47:47,'面板-MA'!AK47),0.5)</f>
        <v>0.33300000000000002</v>
      </c>
      <c r="AN47" s="303">
        <f>IFERROR(_xlfn.PERCENTRANK.INC('面板-MA'!47:47,'面板-MA'!AL47),0.5)</f>
        <v>0.318</v>
      </c>
      <c r="AO47" s="303">
        <f>IFERROR(_xlfn.PERCENTRANK.INC('面板-MA'!47:47,'面板-MA'!AM47),0.5)</f>
        <v>0.28899999999999998</v>
      </c>
      <c r="AP47" s="303">
        <f>IFERROR(_xlfn.PERCENTRANK.INC('面板-MA'!47:47,'面板-MA'!AN47),0.5)</f>
        <v>0.23100000000000001</v>
      </c>
      <c r="AQ47" s="303">
        <f>IFERROR(_xlfn.PERCENTRANK.INC('面板-MA'!47:47,'面板-MA'!AO47),0.5)</f>
        <v>8.5999999999999993E-2</v>
      </c>
      <c r="AR47" s="303">
        <f>IFERROR(_xlfn.PERCENTRANK.INC('面板-MA'!47:47,'面板-MA'!AP47),0.5)</f>
        <v>7.1999999999999995E-2</v>
      </c>
      <c r="AS47" s="303">
        <f>IFERROR(_xlfn.PERCENTRANK.INC('面板-MA'!47:47,'面板-MA'!AQ47),0.5)</f>
        <v>5.7000000000000002E-2</v>
      </c>
      <c r="AT47" s="303">
        <f>IFERROR(_xlfn.PERCENTRANK.INC('面板-MA'!47:47,'面板-MA'!AR47),0.5)</f>
        <v>0.14399999999999999</v>
      </c>
      <c r="AU47" s="303">
        <f>IFERROR(_xlfn.PERCENTRANK.INC('面板-MA'!47:47,'面板-MA'!AS47),0.5)</f>
        <v>0.27500000000000002</v>
      </c>
      <c r="AV47" s="303">
        <f>IFERROR(_xlfn.PERCENTRANK.INC('面板-MA'!47:47,'面板-MA'!AT47),0.5)</f>
        <v>0.30399999999999999</v>
      </c>
      <c r="AW47" s="303">
        <f>IFERROR(_xlfn.PERCENTRANK.INC('面板-MA'!47:47,'面板-MA'!AU47),0.5)</f>
        <v>0.34699999999999998</v>
      </c>
      <c r="AX47" s="303">
        <f>IFERROR(_xlfn.PERCENTRANK.INC('面板-MA'!47:47,'面板-MA'!AV47),0.5)</f>
        <v>0.40500000000000003</v>
      </c>
      <c r="AY47" s="303">
        <f>IFERROR(_xlfn.PERCENTRANK.INC('面板-MA'!47:47,'面板-MA'!AW47),0.5)</f>
        <v>0.36199999999999999</v>
      </c>
      <c r="AZ47" s="303">
        <f>IFERROR(_xlfn.PERCENTRANK.INC('面板-MA'!47:47,'面板-MA'!AX47),0.5)</f>
        <v>0.376</v>
      </c>
      <c r="BA47" s="303">
        <f>IFERROR(_xlfn.PERCENTRANK.INC('面板-MA'!47:47,'面板-MA'!AY47),0.5)</f>
        <v>0.42</v>
      </c>
      <c r="BB47" s="303">
        <f>IFERROR(_xlfn.PERCENTRANK.INC('面板-MA'!47:47,'面板-MA'!AZ47),0.5)</f>
        <v>0.52100000000000002</v>
      </c>
      <c r="BC47" s="303">
        <f>IFERROR(_xlfn.PERCENTRANK.INC('面板-MA'!47:47,'面板-MA'!BA47),0.5)</f>
        <v>0.50700000000000001</v>
      </c>
      <c r="BD47" s="303">
        <f>IFERROR(_xlfn.PERCENTRANK.INC('面板-MA'!47:47,'面板-MA'!BB47),0.5)</f>
        <v>0.47799999999999998</v>
      </c>
      <c r="BE47" s="303">
        <f>IFERROR(_xlfn.PERCENTRANK.INC('面板-MA'!47:47,'面板-MA'!BC47),0.5)</f>
        <v>0.46300000000000002</v>
      </c>
      <c r="BF47" s="303">
        <f>IFERROR(_xlfn.PERCENTRANK.INC('面板-MA'!47:47,'面板-MA'!BD47),0.5)</f>
        <v>0.55000000000000004</v>
      </c>
      <c r="BG47" s="303">
        <f>IFERROR(_xlfn.PERCENTRANK.INC('面板-MA'!47:47,'面板-MA'!BE47),0.5)</f>
        <v>0.59399999999999997</v>
      </c>
      <c r="BH47" s="303">
        <f>IFERROR(_xlfn.PERCENTRANK.INC('面板-MA'!47:47,'面板-MA'!BF47),0.5)</f>
        <v>0.623</v>
      </c>
      <c r="BI47" s="303">
        <f>IFERROR(_xlfn.PERCENTRANK.INC('面板-MA'!47:47,'面板-MA'!BG47),0.5)</f>
        <v>0.66600000000000004</v>
      </c>
      <c r="BJ47" s="303">
        <f>IFERROR(_xlfn.PERCENTRANK.INC('面板-MA'!47:47,'面板-MA'!BH47),0.5)</f>
        <v>0.73899999999999999</v>
      </c>
      <c r="BK47" s="303">
        <f>IFERROR(_xlfn.PERCENTRANK.INC('面板-MA'!47:47,'面板-MA'!BI47),0.5)</f>
        <v>0.72399999999999998</v>
      </c>
      <c r="BL47" s="303">
        <f>IFERROR(_xlfn.PERCENTRANK.INC('面板-MA'!47:47,'面板-MA'!BJ47),0.5)</f>
        <v>0.65200000000000002</v>
      </c>
      <c r="BM47" s="303">
        <f>IFERROR(_xlfn.PERCENTRANK.INC('面板-MA'!47:47,'面板-MA'!BK47),0.5)</f>
        <v>0.68100000000000005</v>
      </c>
      <c r="BN47" s="303">
        <f>IFERROR(_xlfn.PERCENTRANK.INC('面板-MA'!47:47,'面板-MA'!BL47),0.5)</f>
        <v>0.753</v>
      </c>
      <c r="BO47" s="303">
        <f>IFERROR(_xlfn.PERCENTRANK.INC('面板-MA'!47:47,'面板-MA'!BM47),0.5)</f>
        <v>0.78200000000000003</v>
      </c>
      <c r="BP47" s="303">
        <f>IFERROR(_xlfn.PERCENTRANK.INC('面板-MA'!47:47,'面板-MA'!BN47),0.5)</f>
        <v>0.76800000000000002</v>
      </c>
      <c r="BQ47" s="303">
        <f>IFERROR(_xlfn.PERCENTRANK.INC('面板-MA'!47:47,'面板-MA'!BO47),0.5)</f>
        <v>0.56499999999999995</v>
      </c>
      <c r="BR47" s="303">
        <f>IFERROR(_xlfn.PERCENTRANK.INC('面板-MA'!47:47,'面板-MA'!BP47),0.5)</f>
        <v>0.20200000000000001</v>
      </c>
      <c r="BS47" s="303">
        <f>IFERROR(_xlfn.PERCENTRANK.INC('面板-MA'!47:47,'面板-MA'!BQ47),0.5)</f>
        <v>0.115</v>
      </c>
      <c r="BT47" s="303">
        <f>IFERROR(_xlfn.PERCENTRANK.INC('面板-MA'!47:47,'面板-MA'!BR47),0.5)</f>
        <v>0.13</v>
      </c>
      <c r="BU47" s="303">
        <f>IFERROR(_xlfn.PERCENTRANK.INC('面板-MA'!47:47,'面板-MA'!BS47),0.5)</f>
        <v>0.188</v>
      </c>
      <c r="BV47" s="303">
        <f>IFERROR(_xlfn.PERCENTRANK.INC('面板-MA'!47:47,'面板-MA'!BT47),0.5)</f>
        <v>0.217</v>
      </c>
      <c r="BW47" s="303">
        <f>IFERROR(_xlfn.PERCENTRANK.INC('面板-MA'!47:47,'面板-MA'!BU47),0.5)</f>
        <v>0.17299999999999999</v>
      </c>
      <c r="BX47" s="303">
        <f>IFERROR(_xlfn.PERCENTRANK.INC('面板-MA'!47:47,'面板-MA'!BV47),0.5)</f>
        <v>0.159</v>
      </c>
    </row>
    <row r="48" spans="1:76" x14ac:dyDescent="0.15">
      <c r="A48" s="301" t="s">
        <v>117</v>
      </c>
      <c r="B48" s="301" t="s">
        <v>70</v>
      </c>
      <c r="C48" s="295" t="s">
        <v>120</v>
      </c>
      <c r="D48" s="295" t="s">
        <v>121</v>
      </c>
      <c r="E48" s="302">
        <f t="shared" ref="E48:E63" si="4">0.5/16</f>
        <v>3.125E-2</v>
      </c>
      <c r="F48" s="302" t="str">
        <f t="shared" si="1"/>
        <v>光伏上游</v>
      </c>
      <c r="G48" s="303">
        <f>IFERROR(_xlfn.PERCENTRANK.INC('面板-MA'!48:48,'面板-MA'!E48),0.5)</f>
        <v>0.97099999999999997</v>
      </c>
      <c r="H48" s="303">
        <f>IFERROR(_xlfn.PERCENTRANK.INC('面板-MA'!48:48,'面板-MA'!F48),0.5)</f>
        <v>1</v>
      </c>
      <c r="I48" s="303">
        <f>IFERROR(_xlfn.PERCENTRANK.INC('面板-MA'!48:48,'面板-MA'!G48),0.5)</f>
        <v>0.98499999999999999</v>
      </c>
      <c r="J48" s="303">
        <f>IFERROR(_xlfn.PERCENTRANK.INC('面板-MA'!48:48,'面板-MA'!H48),0.5)</f>
        <v>0.94199999999999995</v>
      </c>
      <c r="K48" s="303">
        <f>IFERROR(_xlfn.PERCENTRANK.INC('面板-MA'!48:48,'面板-MA'!I48),0.5)</f>
        <v>0.91300000000000003</v>
      </c>
      <c r="L48" s="303">
        <f>IFERROR(_xlfn.PERCENTRANK.INC('面板-MA'!48:48,'面板-MA'!J48),0.5)</f>
        <v>0.88400000000000001</v>
      </c>
      <c r="M48" s="303">
        <f>IFERROR(_xlfn.PERCENTRANK.INC('面板-MA'!48:48,'面板-MA'!K48),0.5)</f>
        <v>0.89800000000000002</v>
      </c>
      <c r="N48" s="303">
        <f>IFERROR(_xlfn.PERCENTRANK.INC('面板-MA'!48:48,'面板-MA'!L48),0.5)</f>
        <v>0.86899999999999999</v>
      </c>
      <c r="O48" s="303">
        <f>IFERROR(_xlfn.PERCENTRANK.INC('面板-MA'!48:48,'面板-MA'!M48),0.5)</f>
        <v>0.84</v>
      </c>
      <c r="P48" s="303">
        <f>IFERROR(_xlfn.PERCENTRANK.INC('面板-MA'!48:48,'面板-MA'!N48),0.5)</f>
        <v>0.85499999999999998</v>
      </c>
      <c r="Q48" s="303">
        <f>IFERROR(_xlfn.PERCENTRANK.INC('面板-MA'!48:48,'面板-MA'!O48),0.5)</f>
        <v>0.92700000000000005</v>
      </c>
      <c r="R48" s="303">
        <f>IFERROR(_xlfn.PERCENTRANK.INC('面板-MA'!48:48,'面板-MA'!P48),0.5)</f>
        <v>0.95599999999999996</v>
      </c>
      <c r="S48" s="303">
        <f>IFERROR(_xlfn.PERCENTRANK.INC('面板-MA'!48:48,'面板-MA'!Q48),0.5)</f>
        <v>0.82599999999999996</v>
      </c>
      <c r="T48" s="303">
        <f>IFERROR(_xlfn.PERCENTRANK.INC('面板-MA'!48:48,'面板-MA'!R48),0.5)</f>
        <v>0.79700000000000004</v>
      </c>
      <c r="U48" s="303">
        <f>IFERROR(_xlfn.PERCENTRANK.INC('面板-MA'!48:48,'面板-MA'!S48),0.5)</f>
        <v>0.78200000000000003</v>
      </c>
      <c r="V48" s="303">
        <f>IFERROR(_xlfn.PERCENTRANK.INC('面板-MA'!48:48,'面板-MA'!T48),0.5)</f>
        <v>0.81100000000000005</v>
      </c>
      <c r="W48" s="303">
        <f>IFERROR(_xlfn.PERCENTRANK.INC('面板-MA'!48:48,'面板-MA'!U48),0.5)</f>
        <v>0.76800000000000002</v>
      </c>
      <c r="X48" s="303">
        <f>IFERROR(_xlfn.PERCENTRANK.INC('面板-MA'!48:48,'面板-MA'!V48),0.5)</f>
        <v>0.753</v>
      </c>
      <c r="Y48" s="303">
        <f>IFERROR(_xlfn.PERCENTRANK.INC('面板-MA'!48:48,'面板-MA'!W48),0.5)</f>
        <v>0.56499999999999995</v>
      </c>
      <c r="Z48" s="303">
        <f>IFERROR(_xlfn.PERCENTRANK.INC('面板-MA'!48:48,'面板-MA'!X48),0.5)</f>
        <v>0.46300000000000002</v>
      </c>
      <c r="AA48" s="303">
        <f>IFERROR(_xlfn.PERCENTRANK.INC('面板-MA'!48:48,'面板-MA'!Y48),0.5)</f>
        <v>0.39100000000000001</v>
      </c>
      <c r="AB48" s="303">
        <f>IFERROR(_xlfn.PERCENTRANK.INC('面板-MA'!48:48,'面板-MA'!Z48),0.5)</f>
        <v>0.34699999999999998</v>
      </c>
      <c r="AC48" s="303">
        <f>IFERROR(_xlfn.PERCENTRANK.INC('面板-MA'!48:48,'面板-MA'!AA48),0.5)</f>
        <v>0.318</v>
      </c>
      <c r="AD48" s="303">
        <f>IFERROR(_xlfn.PERCENTRANK.INC('面板-MA'!48:48,'面板-MA'!AB48),0.5)</f>
        <v>0.36199999999999999</v>
      </c>
      <c r="AE48" s="303">
        <f>IFERROR(_xlfn.PERCENTRANK.INC('面板-MA'!48:48,'面板-MA'!AC48),0.5)</f>
        <v>0.42</v>
      </c>
      <c r="AF48" s="303">
        <f>IFERROR(_xlfn.PERCENTRANK.INC('面板-MA'!48:48,'面板-MA'!AD48),0.5)</f>
        <v>0.40500000000000003</v>
      </c>
      <c r="AG48" s="303">
        <f>IFERROR(_xlfn.PERCENTRANK.INC('面板-MA'!48:48,'面板-MA'!AE48),0.5)</f>
        <v>0.217</v>
      </c>
      <c r="AH48" s="303">
        <f>IFERROR(_xlfn.PERCENTRANK.INC('面板-MA'!48:48,'面板-MA'!AF48),0.5)</f>
        <v>1.4E-2</v>
      </c>
      <c r="AI48" s="303">
        <f>IFERROR(_xlfn.PERCENTRANK.INC('面板-MA'!48:48,'面板-MA'!AG48),0.5)</f>
        <v>0</v>
      </c>
      <c r="AJ48" s="303">
        <f>IFERROR(_xlfn.PERCENTRANK.INC('面板-MA'!48:48,'面板-MA'!AH48),0.5)</f>
        <v>2.8000000000000001E-2</v>
      </c>
      <c r="AK48" s="303">
        <f>IFERROR(_xlfn.PERCENTRANK.INC('面板-MA'!48:48,'面板-MA'!AI48),0.5)</f>
        <v>4.2999999999999997E-2</v>
      </c>
      <c r="AL48" s="303">
        <f>IFERROR(_xlfn.PERCENTRANK.INC('面板-MA'!48:48,'面板-MA'!AJ48),0.5)</f>
        <v>5.7000000000000002E-2</v>
      </c>
      <c r="AM48" s="303">
        <f>IFERROR(_xlfn.PERCENTRANK.INC('面板-MA'!48:48,'面板-MA'!AK48),0.5)</f>
        <v>8.5999999999999993E-2</v>
      </c>
      <c r="AN48" s="303">
        <f>IFERROR(_xlfn.PERCENTRANK.INC('面板-MA'!48:48,'面板-MA'!AL48),0.5)</f>
        <v>7.1999999999999995E-2</v>
      </c>
      <c r="AO48" s="303">
        <f>IFERROR(_xlfn.PERCENTRANK.INC('面板-MA'!48:48,'面板-MA'!AM48),0.5)</f>
        <v>0.10100000000000001</v>
      </c>
      <c r="AP48" s="303">
        <f>IFERROR(_xlfn.PERCENTRANK.INC('面板-MA'!48:48,'面板-MA'!AN48),0.5)</f>
        <v>0.115</v>
      </c>
      <c r="AQ48" s="303">
        <f>IFERROR(_xlfn.PERCENTRANK.INC('面板-MA'!48:48,'面板-MA'!AO48),0.5)</f>
        <v>0.13</v>
      </c>
      <c r="AR48" s="303">
        <f>IFERROR(_xlfn.PERCENTRANK.INC('面板-MA'!48:48,'面板-MA'!AP48),0.5)</f>
        <v>0.14399999999999999</v>
      </c>
      <c r="AS48" s="303">
        <f>IFERROR(_xlfn.PERCENTRANK.INC('面板-MA'!48:48,'面板-MA'!AQ48),0.5)</f>
        <v>0.159</v>
      </c>
      <c r="AT48" s="303">
        <f>IFERROR(_xlfn.PERCENTRANK.INC('面板-MA'!48:48,'面板-MA'!AR48),0.5)</f>
        <v>0.188</v>
      </c>
      <c r="AU48" s="303">
        <f>IFERROR(_xlfn.PERCENTRANK.INC('面板-MA'!48:48,'面板-MA'!AS48),0.5)</f>
        <v>0.17299999999999999</v>
      </c>
      <c r="AV48" s="303">
        <f>IFERROR(_xlfn.PERCENTRANK.INC('面板-MA'!48:48,'面板-MA'!AT48),0.5)</f>
        <v>0.20200000000000001</v>
      </c>
      <c r="AW48" s="303">
        <f>IFERROR(_xlfn.PERCENTRANK.INC('面板-MA'!48:48,'面板-MA'!AU48),0.5)</f>
        <v>0.23100000000000001</v>
      </c>
      <c r="AX48" s="303">
        <f>IFERROR(_xlfn.PERCENTRANK.INC('面板-MA'!48:48,'面板-MA'!AV48),0.5)</f>
        <v>0.28899999999999998</v>
      </c>
      <c r="AY48" s="303">
        <f>IFERROR(_xlfn.PERCENTRANK.INC('面板-MA'!48:48,'面板-MA'!AW48),0.5)</f>
        <v>0.26</v>
      </c>
      <c r="AZ48" s="303">
        <f>IFERROR(_xlfn.PERCENTRANK.INC('面板-MA'!48:48,'面板-MA'!AX48),0.5)</f>
        <v>0.246</v>
      </c>
      <c r="BA48" s="303">
        <f>IFERROR(_xlfn.PERCENTRANK.INC('面板-MA'!48:48,'面板-MA'!AY48),0.5)</f>
        <v>0.27500000000000002</v>
      </c>
      <c r="BB48" s="303">
        <f>IFERROR(_xlfn.PERCENTRANK.INC('面板-MA'!48:48,'面板-MA'!AZ48),0.5)</f>
        <v>0.30399999999999999</v>
      </c>
      <c r="BC48" s="303">
        <f>IFERROR(_xlfn.PERCENTRANK.INC('面板-MA'!48:48,'面板-MA'!BA48),0.5)</f>
        <v>0.33300000000000002</v>
      </c>
      <c r="BD48" s="303">
        <f>IFERROR(_xlfn.PERCENTRANK.INC('面板-MA'!48:48,'面板-MA'!BB48),0.5)</f>
        <v>0.376</v>
      </c>
      <c r="BE48" s="303">
        <f>IFERROR(_xlfn.PERCENTRANK.INC('面板-MA'!48:48,'面板-MA'!BC48),0.5)</f>
        <v>0.434</v>
      </c>
      <c r="BF48" s="303">
        <f>IFERROR(_xlfn.PERCENTRANK.INC('面板-MA'!48:48,'面板-MA'!BD48),0.5)</f>
        <v>0.44900000000000001</v>
      </c>
      <c r="BG48" s="303">
        <f>IFERROR(_xlfn.PERCENTRANK.INC('面板-MA'!48:48,'面板-MA'!BE48),0.5)</f>
        <v>0.53600000000000003</v>
      </c>
      <c r="BH48" s="303">
        <f>IFERROR(_xlfn.PERCENTRANK.INC('面板-MA'!48:48,'面板-MA'!BF48),0.5)</f>
        <v>0.63700000000000001</v>
      </c>
      <c r="BI48" s="303">
        <f>IFERROR(_xlfn.PERCENTRANK.INC('面板-MA'!48:48,'面板-MA'!BG48),0.5)</f>
        <v>0.60799999999999998</v>
      </c>
      <c r="BJ48" s="303">
        <f>IFERROR(_xlfn.PERCENTRANK.INC('面板-MA'!48:48,'面板-MA'!BH48),0.5)</f>
        <v>0.65200000000000002</v>
      </c>
      <c r="BK48" s="303">
        <f>IFERROR(_xlfn.PERCENTRANK.INC('面板-MA'!48:48,'面板-MA'!BI48),0.5)</f>
        <v>0.72399999999999998</v>
      </c>
      <c r="BL48" s="303">
        <f>IFERROR(_xlfn.PERCENTRANK.INC('面板-MA'!48:48,'面板-MA'!BJ48),0.5)</f>
        <v>0.73899999999999999</v>
      </c>
      <c r="BM48" s="303">
        <f>IFERROR(_xlfn.PERCENTRANK.INC('面板-MA'!48:48,'面板-MA'!BK48),0.5)</f>
        <v>0.71</v>
      </c>
      <c r="BN48" s="303">
        <f>IFERROR(_xlfn.PERCENTRANK.INC('面板-MA'!48:48,'面板-MA'!BL48),0.5)</f>
        <v>0.69499999999999995</v>
      </c>
      <c r="BO48" s="303">
        <f>IFERROR(_xlfn.PERCENTRANK.INC('面板-MA'!48:48,'面板-MA'!BM48),0.5)</f>
        <v>0.68100000000000005</v>
      </c>
      <c r="BP48" s="303">
        <f>IFERROR(_xlfn.PERCENTRANK.INC('面板-MA'!48:48,'面板-MA'!BN48),0.5)</f>
        <v>0.66600000000000004</v>
      </c>
      <c r="BQ48" s="303">
        <f>IFERROR(_xlfn.PERCENTRANK.INC('面板-MA'!48:48,'面板-MA'!BO48),0.5)</f>
        <v>0.55000000000000004</v>
      </c>
      <c r="BR48" s="303">
        <f>IFERROR(_xlfn.PERCENTRANK.INC('面板-MA'!48:48,'面板-MA'!BP48),0.5)</f>
        <v>0.52100000000000002</v>
      </c>
      <c r="BS48" s="303">
        <f>IFERROR(_xlfn.PERCENTRANK.INC('面板-MA'!48:48,'面板-MA'!BQ48),0.5)</f>
        <v>0.49199999999999999</v>
      </c>
      <c r="BT48" s="303">
        <f>IFERROR(_xlfn.PERCENTRANK.INC('面板-MA'!48:48,'面板-MA'!BR48),0.5)</f>
        <v>0.47799999999999998</v>
      </c>
      <c r="BU48" s="303">
        <f>IFERROR(_xlfn.PERCENTRANK.INC('面板-MA'!48:48,'面板-MA'!BS48),0.5)</f>
        <v>0.50700000000000001</v>
      </c>
      <c r="BV48" s="303">
        <f>IFERROR(_xlfn.PERCENTRANK.INC('面板-MA'!48:48,'面板-MA'!BT48),0.5)</f>
        <v>0.57899999999999996</v>
      </c>
      <c r="BW48" s="303">
        <f>IFERROR(_xlfn.PERCENTRANK.INC('面板-MA'!48:48,'面板-MA'!BU48),0.5)</f>
        <v>0.623</v>
      </c>
      <c r="BX48" s="303">
        <f>IFERROR(_xlfn.PERCENTRANK.INC('面板-MA'!48:48,'面板-MA'!BV48),0.5)</f>
        <v>0.59399999999999997</v>
      </c>
    </row>
    <row r="49" spans="1:76" x14ac:dyDescent="0.15">
      <c r="A49" s="301" t="s">
        <v>117</v>
      </c>
      <c r="B49" s="301" t="s">
        <v>70</v>
      </c>
      <c r="C49" s="295" t="s">
        <v>122</v>
      </c>
      <c r="D49" s="295" t="s">
        <v>123</v>
      </c>
      <c r="E49" s="302">
        <f t="shared" si="4"/>
        <v>3.125E-2</v>
      </c>
      <c r="F49" s="302" t="str">
        <f t="shared" si="1"/>
        <v>光伏上游</v>
      </c>
      <c r="G49" s="303">
        <f>IFERROR(_xlfn.PERCENTRANK.INC('面板-MA'!49:49,'面板-MA'!E49),0.5)</f>
        <v>0.98499999999999999</v>
      </c>
      <c r="H49" s="303">
        <f>IFERROR(_xlfn.PERCENTRANK.INC('面板-MA'!49:49,'面板-MA'!F49),0.5)</f>
        <v>0.98499999999999999</v>
      </c>
      <c r="I49" s="303">
        <f>IFERROR(_xlfn.PERCENTRANK.INC('面板-MA'!49:49,'面板-MA'!G49),0.5)</f>
        <v>0.97099999999999997</v>
      </c>
      <c r="J49" s="303">
        <f>IFERROR(_xlfn.PERCENTRANK.INC('面板-MA'!49:49,'面板-MA'!H49),0.5)</f>
        <v>0.95599999999999996</v>
      </c>
      <c r="K49" s="303">
        <f>IFERROR(_xlfn.PERCENTRANK.INC('面板-MA'!49:49,'面板-MA'!I49),0.5)</f>
        <v>0.94199999999999995</v>
      </c>
      <c r="L49" s="303">
        <f>IFERROR(_xlfn.PERCENTRANK.INC('面板-MA'!49:49,'面板-MA'!J49),0.5)</f>
        <v>0.92700000000000005</v>
      </c>
      <c r="M49" s="303">
        <f>IFERROR(_xlfn.PERCENTRANK.INC('面板-MA'!49:49,'面板-MA'!K49),0.5)</f>
        <v>0.91300000000000003</v>
      </c>
      <c r="N49" s="303">
        <f>IFERROR(_xlfn.PERCENTRANK.INC('面板-MA'!49:49,'面板-MA'!L49),0.5)</f>
        <v>0.86899999999999999</v>
      </c>
      <c r="O49" s="303">
        <f>IFERROR(_xlfn.PERCENTRANK.INC('面板-MA'!49:49,'面板-MA'!M49),0.5)</f>
        <v>0.85499999999999998</v>
      </c>
      <c r="P49" s="303">
        <f>IFERROR(_xlfn.PERCENTRANK.INC('面板-MA'!49:49,'面板-MA'!N49),0.5)</f>
        <v>0.69499999999999995</v>
      </c>
      <c r="Q49" s="303">
        <f>IFERROR(_xlfn.PERCENTRANK.INC('面板-MA'!49:49,'面板-MA'!O49),0.5)</f>
        <v>0.76800000000000002</v>
      </c>
      <c r="R49" s="303">
        <f>IFERROR(_xlfn.PERCENTRANK.INC('面板-MA'!49:49,'面板-MA'!P49),0.5)</f>
        <v>0.89800000000000002</v>
      </c>
      <c r="S49" s="303">
        <f>IFERROR(_xlfn.PERCENTRANK.INC('面板-MA'!49:49,'面板-MA'!Q49),0.5)</f>
        <v>0.88400000000000001</v>
      </c>
      <c r="T49" s="303">
        <f>IFERROR(_xlfn.PERCENTRANK.INC('面板-MA'!49:49,'面板-MA'!R49),0.5)</f>
        <v>0.65200000000000002</v>
      </c>
      <c r="U49" s="303">
        <f>IFERROR(_xlfn.PERCENTRANK.INC('面板-MA'!49:49,'面板-MA'!S49),0.5)</f>
        <v>0.57899999999999996</v>
      </c>
      <c r="V49" s="303">
        <f>IFERROR(_xlfn.PERCENTRANK.INC('面板-MA'!49:49,'面板-MA'!T49),0.5)</f>
        <v>0.59399999999999997</v>
      </c>
      <c r="W49" s="303">
        <f>IFERROR(_xlfn.PERCENTRANK.INC('面板-MA'!49:49,'面板-MA'!U49),0.5)</f>
        <v>0.60799999999999998</v>
      </c>
      <c r="X49" s="303">
        <f>IFERROR(_xlfn.PERCENTRANK.INC('面板-MA'!49:49,'面板-MA'!V49),0.5)</f>
        <v>0.52100000000000002</v>
      </c>
      <c r="Y49" s="303">
        <f>IFERROR(_xlfn.PERCENTRANK.INC('面板-MA'!49:49,'面板-MA'!W49),0.5)</f>
        <v>0.49199999999999999</v>
      </c>
      <c r="Z49" s="303">
        <f>IFERROR(_xlfn.PERCENTRANK.INC('面板-MA'!49:49,'面板-MA'!X49),0.5)</f>
        <v>0.46300000000000002</v>
      </c>
      <c r="AA49" s="303">
        <f>IFERROR(_xlfn.PERCENTRANK.INC('面板-MA'!49:49,'面板-MA'!Y49),0.5)</f>
        <v>0.36199999999999999</v>
      </c>
      <c r="AB49" s="303">
        <f>IFERROR(_xlfn.PERCENTRANK.INC('面板-MA'!49:49,'面板-MA'!Z49),0.5)</f>
        <v>0.36199999999999999</v>
      </c>
      <c r="AC49" s="303">
        <f>IFERROR(_xlfn.PERCENTRANK.INC('面板-MA'!49:49,'面板-MA'!AA49),0.5)</f>
        <v>0.36199999999999999</v>
      </c>
      <c r="AD49" s="303">
        <f>IFERROR(_xlfn.PERCENTRANK.INC('面板-MA'!49:49,'面板-MA'!AB49),0.5)</f>
        <v>0.36199999999999999</v>
      </c>
      <c r="AE49" s="303">
        <f>IFERROR(_xlfn.PERCENTRANK.INC('面板-MA'!49:49,'面板-MA'!AC49),0.5)</f>
        <v>0.36199999999999999</v>
      </c>
      <c r="AF49" s="303">
        <f>IFERROR(_xlfn.PERCENTRANK.INC('面板-MA'!49:49,'面板-MA'!AD49),0.5)</f>
        <v>0.36199999999999999</v>
      </c>
      <c r="AG49" s="303">
        <f>IFERROR(_xlfn.PERCENTRANK.INC('面板-MA'!49:49,'面板-MA'!AE49),0.5)</f>
        <v>5.7000000000000002E-2</v>
      </c>
      <c r="AH49" s="303">
        <f>IFERROR(_xlfn.PERCENTRANK.INC('面板-MA'!49:49,'面板-MA'!AF49),0.5)</f>
        <v>1.4E-2</v>
      </c>
      <c r="AI49" s="303">
        <f>IFERROR(_xlfn.PERCENTRANK.INC('面板-MA'!49:49,'面板-MA'!AG49),0.5)</f>
        <v>0</v>
      </c>
      <c r="AJ49" s="303">
        <f>IFERROR(_xlfn.PERCENTRANK.INC('面板-MA'!49:49,'面板-MA'!AH49),0.5)</f>
        <v>2.8000000000000001E-2</v>
      </c>
      <c r="AK49" s="303">
        <f>IFERROR(_xlfn.PERCENTRANK.INC('面板-MA'!49:49,'面板-MA'!AI49),0.5)</f>
        <v>4.2999999999999997E-2</v>
      </c>
      <c r="AL49" s="303">
        <f>IFERROR(_xlfn.PERCENTRANK.INC('面板-MA'!49:49,'面板-MA'!AJ49),0.5)</f>
        <v>7.1999999999999995E-2</v>
      </c>
      <c r="AM49" s="303">
        <f>IFERROR(_xlfn.PERCENTRANK.INC('面板-MA'!49:49,'面板-MA'!AK49),0.5)</f>
        <v>0.13</v>
      </c>
      <c r="AN49" s="303">
        <f>IFERROR(_xlfn.PERCENTRANK.INC('面板-MA'!49:49,'面板-MA'!AL49),0.5)</f>
        <v>0.13</v>
      </c>
      <c r="AO49" s="303">
        <f>IFERROR(_xlfn.PERCENTRANK.INC('面板-MA'!49:49,'面板-MA'!AM49),0.5)</f>
        <v>0.13</v>
      </c>
      <c r="AP49" s="303">
        <f>IFERROR(_xlfn.PERCENTRANK.INC('面板-MA'!49:49,'面板-MA'!AN49),0.5)</f>
        <v>0.13</v>
      </c>
      <c r="AQ49" s="303">
        <f>IFERROR(_xlfn.PERCENTRANK.INC('面板-MA'!49:49,'面板-MA'!AO49),0.5)</f>
        <v>0.13</v>
      </c>
      <c r="AR49" s="303">
        <f>IFERROR(_xlfn.PERCENTRANK.INC('面板-MA'!49:49,'面板-MA'!AP49),0.5)</f>
        <v>0.13</v>
      </c>
      <c r="AS49" s="303">
        <f>IFERROR(_xlfn.PERCENTRANK.INC('面板-MA'!49:49,'面板-MA'!AQ49),0.5)</f>
        <v>0.13</v>
      </c>
      <c r="AT49" s="303">
        <f>IFERROR(_xlfn.PERCENTRANK.INC('面板-MA'!49:49,'面板-MA'!AR49),0.5)</f>
        <v>0.13</v>
      </c>
      <c r="AU49" s="303">
        <f>IFERROR(_xlfn.PERCENTRANK.INC('面板-MA'!49:49,'面板-MA'!AS49),0.5)</f>
        <v>0.13</v>
      </c>
      <c r="AV49" s="303">
        <f>IFERROR(_xlfn.PERCENTRANK.INC('面板-MA'!49:49,'面板-MA'!AT49),0.5)</f>
        <v>0.13</v>
      </c>
      <c r="AW49" s="303">
        <f>IFERROR(_xlfn.PERCENTRANK.INC('面板-MA'!49:49,'面板-MA'!AU49),0.5)</f>
        <v>0.13</v>
      </c>
      <c r="AX49" s="303">
        <f>IFERROR(_xlfn.PERCENTRANK.INC('面板-MA'!49:49,'面板-MA'!AV49),0.5)</f>
        <v>0.318</v>
      </c>
      <c r="AY49" s="303">
        <f>IFERROR(_xlfn.PERCENTRANK.INC('面板-MA'!49:49,'面板-MA'!AW49),0.5)</f>
        <v>0.30399999999999999</v>
      </c>
      <c r="AZ49" s="303">
        <f>IFERROR(_xlfn.PERCENTRANK.INC('面板-MA'!49:49,'面板-MA'!AX49),0.5)</f>
        <v>8.5999999999999993E-2</v>
      </c>
      <c r="BA49" s="303">
        <f>IFERROR(_xlfn.PERCENTRANK.INC('面板-MA'!49:49,'面板-MA'!AY49),0.5)</f>
        <v>8.5999999999999993E-2</v>
      </c>
      <c r="BB49" s="303">
        <f>IFERROR(_xlfn.PERCENTRANK.INC('面板-MA'!49:49,'面板-MA'!AZ49),0.5)</f>
        <v>8.5999999999999993E-2</v>
      </c>
      <c r="BC49" s="303">
        <f>IFERROR(_xlfn.PERCENTRANK.INC('面板-MA'!49:49,'面板-MA'!BA49),0.5)</f>
        <v>0.28899999999999998</v>
      </c>
      <c r="BD49" s="303">
        <f>IFERROR(_xlfn.PERCENTRANK.INC('面板-MA'!49:49,'面板-MA'!BB49),0.5)</f>
        <v>0.33300000000000002</v>
      </c>
      <c r="BE49" s="303">
        <f>IFERROR(_xlfn.PERCENTRANK.INC('面板-MA'!49:49,'面板-MA'!BC49),0.5)</f>
        <v>0.33300000000000002</v>
      </c>
      <c r="BF49" s="303">
        <f>IFERROR(_xlfn.PERCENTRANK.INC('面板-MA'!49:49,'面板-MA'!BD49),0.5)</f>
        <v>0.44900000000000001</v>
      </c>
      <c r="BG49" s="303">
        <f>IFERROR(_xlfn.PERCENTRANK.INC('面板-MA'!49:49,'面板-MA'!BE49),0.5)</f>
        <v>0.47799999999999998</v>
      </c>
      <c r="BH49" s="303">
        <f>IFERROR(_xlfn.PERCENTRANK.INC('面板-MA'!49:49,'面板-MA'!BF49),0.5)</f>
        <v>0.50700000000000001</v>
      </c>
      <c r="BI49" s="303">
        <f>IFERROR(_xlfn.PERCENTRANK.INC('面板-MA'!49:49,'面板-MA'!BG49),0.5)</f>
        <v>0.53600000000000003</v>
      </c>
      <c r="BJ49" s="303">
        <f>IFERROR(_xlfn.PERCENTRANK.INC('面板-MA'!49:49,'面板-MA'!BH49),0.5)</f>
        <v>0.55000000000000004</v>
      </c>
      <c r="BK49" s="303">
        <f>IFERROR(_xlfn.PERCENTRANK.INC('面板-MA'!49:49,'面板-MA'!BI49),0.5)</f>
        <v>0.56499999999999995</v>
      </c>
      <c r="BL49" s="303">
        <f>IFERROR(_xlfn.PERCENTRANK.INC('面板-MA'!49:49,'面板-MA'!BJ49),0.5)</f>
        <v>0.623</v>
      </c>
      <c r="BM49" s="303">
        <f>IFERROR(_xlfn.PERCENTRANK.INC('面板-MA'!49:49,'面板-MA'!BK49),0.5)</f>
        <v>0.63700000000000001</v>
      </c>
      <c r="BN49" s="303">
        <f>IFERROR(_xlfn.PERCENTRANK.INC('面板-MA'!49:49,'面板-MA'!BL49),0.5)</f>
        <v>0.65200000000000002</v>
      </c>
      <c r="BO49" s="303">
        <f>IFERROR(_xlfn.PERCENTRANK.INC('面板-MA'!49:49,'面板-MA'!BM49),0.5)</f>
        <v>0.69499999999999995</v>
      </c>
      <c r="BP49" s="303">
        <f>IFERROR(_xlfn.PERCENTRANK.INC('面板-MA'!49:49,'面板-MA'!BN49),0.5)</f>
        <v>0.73899999999999999</v>
      </c>
      <c r="BQ49" s="303">
        <f>IFERROR(_xlfn.PERCENTRANK.INC('面板-MA'!49:49,'面板-MA'!BO49),0.5)</f>
        <v>0.68100000000000005</v>
      </c>
      <c r="BR49" s="303">
        <f>IFERROR(_xlfn.PERCENTRANK.INC('面板-MA'!49:49,'面板-MA'!BP49),0.5)</f>
        <v>0.69499999999999995</v>
      </c>
      <c r="BS49" s="303">
        <f>IFERROR(_xlfn.PERCENTRANK.INC('面板-MA'!49:49,'面板-MA'!BQ49),0.5)</f>
        <v>0.753</v>
      </c>
      <c r="BT49" s="303">
        <f>IFERROR(_xlfn.PERCENTRANK.INC('面板-MA'!49:49,'面板-MA'!BR49),0.5)</f>
        <v>0.78200000000000003</v>
      </c>
      <c r="BU49" s="303">
        <f>IFERROR(_xlfn.PERCENTRANK.INC('面板-MA'!49:49,'面板-MA'!BS49),0.5)</f>
        <v>0.78200000000000003</v>
      </c>
      <c r="BV49" s="303">
        <f>IFERROR(_xlfn.PERCENTRANK.INC('面板-MA'!49:49,'面板-MA'!BT49),0.5)</f>
        <v>0.78200000000000003</v>
      </c>
      <c r="BW49" s="303">
        <f>IFERROR(_xlfn.PERCENTRANK.INC('面板-MA'!49:49,'面板-MA'!BU49),0.5)</f>
        <v>0.78200000000000003</v>
      </c>
      <c r="BX49" s="303">
        <f>IFERROR(_xlfn.PERCENTRANK.INC('面板-MA'!49:49,'面板-MA'!BV49),0.5)</f>
        <v>0.78200000000000003</v>
      </c>
    </row>
    <row r="50" spans="1:76" x14ac:dyDescent="0.15">
      <c r="A50" s="301" t="s">
        <v>117</v>
      </c>
      <c r="B50" s="301" t="s">
        <v>70</v>
      </c>
      <c r="C50" s="295" t="s">
        <v>124</v>
      </c>
      <c r="D50" s="304" t="s">
        <v>125</v>
      </c>
      <c r="E50" s="302">
        <f t="shared" si="4"/>
        <v>3.125E-2</v>
      </c>
      <c r="F50" s="302" t="str">
        <f t="shared" si="1"/>
        <v>光伏上游</v>
      </c>
      <c r="G50" s="303">
        <f>IFERROR(_xlfn.PERCENTRANK.INC('面板-MA'!50:50,'面板-MA'!E50),0.5)</f>
        <v>0.40200000000000002</v>
      </c>
      <c r="H50" s="303">
        <f>IFERROR(_xlfn.PERCENTRANK.INC('面板-MA'!50:50,'面板-MA'!F50),0.5)</f>
        <v>0.40200000000000002</v>
      </c>
      <c r="I50" s="303">
        <f>IFERROR(_xlfn.PERCENTRANK.INC('面板-MA'!50:50,'面板-MA'!G50),0.5)</f>
        <v>0.47699999999999998</v>
      </c>
      <c r="J50" s="303">
        <f>IFERROR(_xlfn.PERCENTRANK.INC('面板-MA'!50:50,'面板-MA'!H50),0.5)</f>
        <v>0.47699999999999998</v>
      </c>
      <c r="K50" s="303">
        <f>IFERROR(_xlfn.PERCENTRANK.INC('面板-MA'!50:50,'面板-MA'!I50),0.5)</f>
        <v>0.47699999999999998</v>
      </c>
      <c r="L50" s="303">
        <f>IFERROR(_xlfn.PERCENTRANK.INC('面板-MA'!50:50,'面板-MA'!J50),0.5)</f>
        <v>0.432</v>
      </c>
      <c r="M50" s="303">
        <f>IFERROR(_xlfn.PERCENTRANK.INC('面板-MA'!50:50,'面板-MA'!K50),0.5)</f>
        <v>0.432</v>
      </c>
      <c r="N50" s="303">
        <f>IFERROR(_xlfn.PERCENTRANK.INC('面板-MA'!50:50,'面板-MA'!L50),0.5)</f>
        <v>0.432</v>
      </c>
      <c r="O50" s="303">
        <f>IFERROR(_xlfn.PERCENTRANK.INC('面板-MA'!50:50,'面板-MA'!M50),0.5)</f>
        <v>0.79100000000000004</v>
      </c>
      <c r="P50" s="303">
        <f>IFERROR(_xlfn.PERCENTRANK.INC('面板-MA'!50:50,'面板-MA'!N50),0.5)</f>
        <v>0.79100000000000004</v>
      </c>
      <c r="Q50" s="303">
        <f>IFERROR(_xlfn.PERCENTRANK.INC('面板-MA'!50:50,'面板-MA'!O50),0.5)</f>
        <v>0.79100000000000004</v>
      </c>
      <c r="R50" s="303">
        <f>IFERROR(_xlfn.PERCENTRANK.INC('面板-MA'!50:50,'面板-MA'!P50),0.5)</f>
        <v>0.88</v>
      </c>
      <c r="S50" s="303">
        <f>IFERROR(_xlfn.PERCENTRANK.INC('面板-MA'!50:50,'面板-MA'!Q50),0.5)</f>
        <v>0.88</v>
      </c>
      <c r="T50" s="303">
        <f>IFERROR(_xlfn.PERCENTRANK.INC('面板-MA'!50:50,'面板-MA'!R50),0.5)</f>
        <v>0.88</v>
      </c>
      <c r="U50" s="303">
        <f>IFERROR(_xlfn.PERCENTRANK.INC('面板-MA'!50:50,'面板-MA'!S50),0.5)</f>
        <v>0.92500000000000004</v>
      </c>
      <c r="V50" s="303">
        <f>IFERROR(_xlfn.PERCENTRANK.INC('面板-MA'!50:50,'面板-MA'!T50),0.5)</f>
        <v>0.92500000000000004</v>
      </c>
      <c r="W50" s="303">
        <f>IFERROR(_xlfn.PERCENTRANK.INC('面板-MA'!50:50,'面板-MA'!U50),0.5)</f>
        <v>0.92500000000000004</v>
      </c>
      <c r="X50" s="303">
        <f>IFERROR(_xlfn.PERCENTRANK.INC('面板-MA'!50:50,'面板-MA'!V50),0.5)</f>
        <v>0.97</v>
      </c>
      <c r="Y50" s="303">
        <f>IFERROR(_xlfn.PERCENTRANK.INC('面板-MA'!50:50,'面板-MA'!W50),0.5)</f>
        <v>0.97</v>
      </c>
      <c r="Z50" s="303">
        <f>IFERROR(_xlfn.PERCENTRANK.INC('面板-MA'!50:50,'面板-MA'!X50),0.5)</f>
        <v>0.97</v>
      </c>
      <c r="AA50" s="303">
        <f>IFERROR(_xlfn.PERCENTRANK.INC('面板-MA'!50:50,'面板-MA'!Y50),0.5)</f>
        <v>0.56699999999999995</v>
      </c>
      <c r="AB50" s="303">
        <f>IFERROR(_xlfn.PERCENTRANK.INC('面板-MA'!50:50,'面板-MA'!Z50),0.5)</f>
        <v>0.56699999999999995</v>
      </c>
      <c r="AC50" s="303">
        <f>IFERROR(_xlfn.PERCENTRANK.INC('面板-MA'!50:50,'面板-MA'!AA50),0.5)</f>
        <v>0.56699999999999995</v>
      </c>
      <c r="AD50" s="303">
        <f>IFERROR(_xlfn.PERCENTRANK.INC('面板-MA'!50:50,'面板-MA'!AB50),0.5)</f>
        <v>8.8999999999999996E-2</v>
      </c>
      <c r="AE50" s="303">
        <f>IFERROR(_xlfn.PERCENTRANK.INC('面板-MA'!50:50,'面板-MA'!AC50),0.5)</f>
        <v>8.8999999999999996E-2</v>
      </c>
      <c r="AF50" s="303">
        <f>IFERROR(_xlfn.PERCENTRANK.INC('面板-MA'!50:50,'面板-MA'!AD50),0.5)</f>
        <v>8.8999999999999996E-2</v>
      </c>
      <c r="AG50" s="303">
        <f>IFERROR(_xlfn.PERCENTRANK.INC('面板-MA'!50:50,'面板-MA'!AE50),0.5)</f>
        <v>0</v>
      </c>
      <c r="AH50" s="303">
        <f>IFERROR(_xlfn.PERCENTRANK.INC('面板-MA'!50:50,'面板-MA'!AF50),0.5)</f>
        <v>0</v>
      </c>
      <c r="AI50" s="303">
        <f>IFERROR(_xlfn.PERCENTRANK.INC('面板-MA'!50:50,'面板-MA'!AG50),0.5)</f>
        <v>0</v>
      </c>
      <c r="AJ50" s="303">
        <f>IFERROR(_xlfn.PERCENTRANK.INC('面板-MA'!50:50,'面板-MA'!AH50),0.5)</f>
        <v>4.3999999999999997E-2</v>
      </c>
      <c r="AK50" s="303">
        <f>IFERROR(_xlfn.PERCENTRANK.INC('面板-MA'!50:50,'面板-MA'!AI50),0.5)</f>
        <v>4.3999999999999997E-2</v>
      </c>
      <c r="AL50" s="303">
        <f>IFERROR(_xlfn.PERCENTRANK.INC('面板-MA'!50:50,'面板-MA'!AJ50),0.5)</f>
        <v>4.3999999999999997E-2</v>
      </c>
      <c r="AM50" s="303">
        <f>IFERROR(_xlfn.PERCENTRANK.INC('面板-MA'!50:50,'面板-MA'!AK50),0.5)</f>
        <v>0.61099999999999999</v>
      </c>
      <c r="AN50" s="303">
        <f>IFERROR(_xlfn.PERCENTRANK.INC('面板-MA'!50:50,'面板-MA'!AL50),0.5)</f>
        <v>0.61099999999999999</v>
      </c>
      <c r="AO50" s="303">
        <f>IFERROR(_xlfn.PERCENTRANK.INC('面板-MA'!50:50,'面板-MA'!AM50),0.5)</f>
        <v>0.61099999999999999</v>
      </c>
      <c r="AP50" s="303">
        <f>IFERROR(_xlfn.PERCENTRANK.INC('面板-MA'!50:50,'面板-MA'!AN50),0.5)</f>
        <v>0.313</v>
      </c>
      <c r="AQ50" s="303">
        <f>IFERROR(_xlfn.PERCENTRANK.INC('面板-MA'!50:50,'面板-MA'!AO50),0.5)</f>
        <v>0.313</v>
      </c>
      <c r="AR50" s="303">
        <f>IFERROR(_xlfn.PERCENTRANK.INC('面板-MA'!50:50,'面板-MA'!AP50),0.5)</f>
        <v>0.313</v>
      </c>
      <c r="AS50" s="303">
        <f>IFERROR(_xlfn.PERCENTRANK.INC('面板-MA'!50:50,'面板-MA'!AQ50),0.5)</f>
        <v>0.26800000000000002</v>
      </c>
      <c r="AT50" s="303">
        <f>IFERROR(_xlfn.PERCENTRANK.INC('面板-MA'!50:50,'面板-MA'!AR50),0.5)</f>
        <v>0.26800000000000002</v>
      </c>
      <c r="AU50" s="303">
        <f>IFERROR(_xlfn.PERCENTRANK.INC('面板-MA'!50:50,'面板-MA'!AS50),0.5)</f>
        <v>0.26800000000000002</v>
      </c>
      <c r="AV50" s="303">
        <f>IFERROR(_xlfn.PERCENTRANK.INC('面板-MA'!50:50,'面板-MA'!AT50),0.5)</f>
        <v>0.13400000000000001</v>
      </c>
      <c r="AW50" s="303">
        <f>IFERROR(_xlfn.PERCENTRANK.INC('面板-MA'!50:50,'面板-MA'!AU50),0.5)</f>
        <v>0.13400000000000001</v>
      </c>
      <c r="AX50" s="303">
        <f>IFERROR(_xlfn.PERCENTRANK.INC('面板-MA'!50:50,'面板-MA'!AV50),0.5)</f>
        <v>0.13400000000000001</v>
      </c>
      <c r="AY50" s="303">
        <f>IFERROR(_xlfn.PERCENTRANK.INC('面板-MA'!50:50,'面板-MA'!AW50),0.5)</f>
        <v>0.17899999999999999</v>
      </c>
      <c r="AZ50" s="303">
        <f>IFERROR(_xlfn.PERCENTRANK.INC('面板-MA'!50:50,'面板-MA'!AX50),0.5)</f>
        <v>0.17899999999999999</v>
      </c>
      <c r="BA50" s="303">
        <f>IFERROR(_xlfn.PERCENTRANK.INC('面板-MA'!50:50,'面板-MA'!AY50),0.5)</f>
        <v>0.17899999999999999</v>
      </c>
      <c r="BB50" s="303">
        <f>IFERROR(_xlfn.PERCENTRANK.INC('面板-MA'!50:50,'面板-MA'!AZ50),0.5)</f>
        <v>0.223</v>
      </c>
      <c r="BC50" s="303">
        <f>IFERROR(_xlfn.PERCENTRANK.INC('面板-MA'!50:50,'面板-MA'!BA50),0.5)</f>
        <v>0.223</v>
      </c>
      <c r="BD50" s="303">
        <f>IFERROR(_xlfn.PERCENTRANK.INC('面板-MA'!50:50,'面板-MA'!BB50),0.5)</f>
        <v>0.223</v>
      </c>
      <c r="BE50" s="303">
        <f>IFERROR(_xlfn.PERCENTRANK.INC('面板-MA'!50:50,'面板-MA'!BC50),0.5)</f>
        <v>0.35799999999999998</v>
      </c>
      <c r="BF50" s="303">
        <f>IFERROR(_xlfn.PERCENTRANK.INC('面板-MA'!50:50,'面板-MA'!BD50),0.5)</f>
        <v>0.35799999999999998</v>
      </c>
      <c r="BG50" s="303">
        <f>IFERROR(_xlfn.PERCENTRANK.INC('面板-MA'!50:50,'面板-MA'!BE50),0.5)</f>
        <v>0.35799999999999998</v>
      </c>
      <c r="BH50" s="303">
        <f>IFERROR(_xlfn.PERCENTRANK.INC('面板-MA'!50:50,'面板-MA'!BF50),0.5)</f>
        <v>0.52200000000000002</v>
      </c>
      <c r="BI50" s="303">
        <f>IFERROR(_xlfn.PERCENTRANK.INC('面板-MA'!50:50,'面板-MA'!BG50),0.5)</f>
        <v>0.52200000000000002</v>
      </c>
      <c r="BJ50" s="303">
        <f>IFERROR(_xlfn.PERCENTRANK.INC('面板-MA'!50:50,'面板-MA'!BH50),0.5)</f>
        <v>0.52200000000000002</v>
      </c>
      <c r="BK50" s="303">
        <f>IFERROR(_xlfn.PERCENTRANK.INC('面板-MA'!50:50,'面板-MA'!BI50),0.5)</f>
        <v>0.83499999999999996</v>
      </c>
      <c r="BL50" s="303">
        <f>IFERROR(_xlfn.PERCENTRANK.INC('面板-MA'!50:50,'面板-MA'!BJ50),0.5)</f>
        <v>0.83499999999999996</v>
      </c>
      <c r="BM50" s="303">
        <f>IFERROR(_xlfn.PERCENTRANK.INC('面板-MA'!50:50,'面板-MA'!BK50),0.5)</f>
        <v>0.83499999999999996</v>
      </c>
      <c r="BN50" s="303">
        <f>IFERROR(_xlfn.PERCENTRANK.INC('面板-MA'!50:50,'面板-MA'!BL50),0.5)</f>
        <v>0.746</v>
      </c>
      <c r="BO50" s="303">
        <f>IFERROR(_xlfn.PERCENTRANK.INC('面板-MA'!50:50,'面板-MA'!BM50),0.5)</f>
        <v>0.746</v>
      </c>
      <c r="BP50" s="303">
        <f>IFERROR(_xlfn.PERCENTRANK.INC('面板-MA'!50:50,'面板-MA'!BN50),0.5)</f>
        <v>0.746</v>
      </c>
      <c r="BQ50" s="303">
        <f>IFERROR(_xlfn.PERCENTRANK.INC('面板-MA'!50:50,'面板-MA'!BO50),0.5)</f>
        <v>0.70099999999999996</v>
      </c>
      <c r="BR50" s="303">
        <f>IFERROR(_xlfn.PERCENTRANK.INC('面板-MA'!50:50,'面板-MA'!BP50),0.5)</f>
        <v>0.70099999999999996</v>
      </c>
      <c r="BS50" s="303">
        <f>IFERROR(_xlfn.PERCENTRANK.INC('面板-MA'!50:50,'面板-MA'!BQ50),0.5)</f>
        <v>0.70099999999999996</v>
      </c>
      <c r="BT50" s="303">
        <f>IFERROR(_xlfn.PERCENTRANK.INC('面板-MA'!50:50,'面板-MA'!BR50),0.5)</f>
        <v>0.65600000000000003</v>
      </c>
      <c r="BU50" s="303">
        <f>IFERROR(_xlfn.PERCENTRANK.INC('面板-MA'!50:50,'面板-MA'!BS50),0.5)</f>
        <v>0.65600000000000003</v>
      </c>
      <c r="BV50" s="303">
        <f>IFERROR(_xlfn.PERCENTRANK.INC('面板-MA'!50:50,'面板-MA'!BT50),0.5)</f>
        <v>0.65600000000000003</v>
      </c>
      <c r="BW50" s="303">
        <f>IFERROR(_xlfn.PERCENTRANK.INC('面板-MA'!50:50,'面板-MA'!BU50),0.5)</f>
        <v>0.5</v>
      </c>
      <c r="BX50" s="303">
        <f>IFERROR(_xlfn.PERCENTRANK.INC('面板-MA'!50:50,'面板-MA'!BV50),0.5)</f>
        <v>0.5</v>
      </c>
    </row>
    <row r="51" spans="1:76" x14ac:dyDescent="0.15">
      <c r="A51" s="301" t="s">
        <v>117</v>
      </c>
      <c r="B51" s="301" t="s">
        <v>70</v>
      </c>
      <c r="C51" s="295" t="s">
        <v>126</v>
      </c>
      <c r="D51" s="304" t="s">
        <v>127</v>
      </c>
      <c r="E51" s="302">
        <f t="shared" si="4"/>
        <v>3.125E-2</v>
      </c>
      <c r="F51" s="302" t="str">
        <f t="shared" si="1"/>
        <v>光伏上游</v>
      </c>
      <c r="G51" s="303">
        <f>IFERROR(_xlfn.PERCENTRANK.INC('面板-MA'!51:51,'面板-MA'!E51),0.5)</f>
        <v>0.223</v>
      </c>
      <c r="H51" s="303">
        <f>IFERROR(_xlfn.PERCENTRANK.INC('面板-MA'!51:51,'面板-MA'!F51),0.5)</f>
        <v>0.223</v>
      </c>
      <c r="I51" s="303">
        <f>IFERROR(_xlfn.PERCENTRANK.INC('面板-MA'!51:51,'面板-MA'!G51),0.5)</f>
        <v>0.56699999999999995</v>
      </c>
      <c r="J51" s="303">
        <f>IFERROR(_xlfn.PERCENTRANK.INC('面板-MA'!51:51,'面板-MA'!H51),0.5)</f>
        <v>0.56699999999999995</v>
      </c>
      <c r="K51" s="303">
        <f>IFERROR(_xlfn.PERCENTRANK.INC('面板-MA'!51:51,'面板-MA'!I51),0.5)</f>
        <v>0.56699999999999995</v>
      </c>
      <c r="L51" s="303">
        <f>IFERROR(_xlfn.PERCENTRANK.INC('面板-MA'!51:51,'面板-MA'!J51),0.5)</f>
        <v>0.746</v>
      </c>
      <c r="M51" s="303">
        <f>IFERROR(_xlfn.PERCENTRANK.INC('面板-MA'!51:51,'面板-MA'!K51),0.5)</f>
        <v>0.746</v>
      </c>
      <c r="N51" s="303">
        <f>IFERROR(_xlfn.PERCENTRANK.INC('面板-MA'!51:51,'面板-MA'!L51),0.5)</f>
        <v>0.746</v>
      </c>
      <c r="O51" s="303">
        <f>IFERROR(_xlfn.PERCENTRANK.INC('面板-MA'!51:51,'面板-MA'!M51),0.5)</f>
        <v>0.83499999999999996</v>
      </c>
      <c r="P51" s="303">
        <f>IFERROR(_xlfn.PERCENTRANK.INC('面板-MA'!51:51,'面板-MA'!N51),0.5)</f>
        <v>0.83499999999999996</v>
      </c>
      <c r="Q51" s="303">
        <f>IFERROR(_xlfn.PERCENTRANK.INC('面板-MA'!51:51,'面板-MA'!O51),0.5)</f>
        <v>0.83499999999999996</v>
      </c>
      <c r="R51" s="303">
        <f>IFERROR(_xlfn.PERCENTRANK.INC('面板-MA'!51:51,'面板-MA'!P51),0.5)</f>
        <v>0.88</v>
      </c>
      <c r="S51" s="303">
        <f>IFERROR(_xlfn.PERCENTRANK.INC('面板-MA'!51:51,'面板-MA'!Q51),0.5)</f>
        <v>0.88</v>
      </c>
      <c r="T51" s="303">
        <f>IFERROR(_xlfn.PERCENTRANK.INC('面板-MA'!51:51,'面板-MA'!R51),0.5)</f>
        <v>0.88</v>
      </c>
      <c r="U51" s="303">
        <f>IFERROR(_xlfn.PERCENTRANK.INC('面板-MA'!51:51,'面板-MA'!S51),0.5)</f>
        <v>0.92500000000000004</v>
      </c>
      <c r="V51" s="303">
        <f>IFERROR(_xlfn.PERCENTRANK.INC('面板-MA'!51:51,'面板-MA'!T51),0.5)</f>
        <v>0.92500000000000004</v>
      </c>
      <c r="W51" s="303">
        <f>IFERROR(_xlfn.PERCENTRANK.INC('面板-MA'!51:51,'面板-MA'!U51),0.5)</f>
        <v>0.92500000000000004</v>
      </c>
      <c r="X51" s="303">
        <f>IFERROR(_xlfn.PERCENTRANK.INC('面板-MA'!51:51,'面板-MA'!V51),0.5)</f>
        <v>0.97</v>
      </c>
      <c r="Y51" s="303">
        <f>IFERROR(_xlfn.PERCENTRANK.INC('面板-MA'!51:51,'面板-MA'!W51),0.5)</f>
        <v>0.97</v>
      </c>
      <c r="Z51" s="303">
        <f>IFERROR(_xlfn.PERCENTRANK.INC('面板-MA'!51:51,'面板-MA'!X51),0.5)</f>
        <v>0.97</v>
      </c>
      <c r="AA51" s="303">
        <f>IFERROR(_xlfn.PERCENTRANK.INC('面板-MA'!51:51,'面板-MA'!Y51),0.5)</f>
        <v>0.13400000000000001</v>
      </c>
      <c r="AB51" s="303">
        <f>IFERROR(_xlfn.PERCENTRANK.INC('面板-MA'!51:51,'面板-MA'!Z51),0.5)</f>
        <v>0.13400000000000001</v>
      </c>
      <c r="AC51" s="303">
        <f>IFERROR(_xlfn.PERCENTRANK.INC('面板-MA'!51:51,'面板-MA'!AA51),0.5)</f>
        <v>0.13400000000000001</v>
      </c>
      <c r="AD51" s="303">
        <f>IFERROR(_xlfn.PERCENTRANK.INC('面板-MA'!51:51,'面板-MA'!AB51),0.5)</f>
        <v>8.8999999999999996E-2</v>
      </c>
      <c r="AE51" s="303">
        <f>IFERROR(_xlfn.PERCENTRANK.INC('面板-MA'!51:51,'面板-MA'!AC51),0.5)</f>
        <v>8.8999999999999996E-2</v>
      </c>
      <c r="AF51" s="303">
        <f>IFERROR(_xlfn.PERCENTRANK.INC('面板-MA'!51:51,'面板-MA'!AD51),0.5)</f>
        <v>8.8999999999999996E-2</v>
      </c>
      <c r="AG51" s="303">
        <f>IFERROR(_xlfn.PERCENTRANK.INC('面板-MA'!51:51,'面板-MA'!AE51),0.5)</f>
        <v>4.3999999999999997E-2</v>
      </c>
      <c r="AH51" s="303">
        <f>IFERROR(_xlfn.PERCENTRANK.INC('面板-MA'!51:51,'面板-MA'!AF51),0.5)</f>
        <v>4.3999999999999997E-2</v>
      </c>
      <c r="AI51" s="303">
        <f>IFERROR(_xlfn.PERCENTRANK.INC('面板-MA'!51:51,'面板-MA'!AG51),0.5)</f>
        <v>4.3999999999999997E-2</v>
      </c>
      <c r="AJ51" s="303">
        <f>IFERROR(_xlfn.PERCENTRANK.INC('面板-MA'!51:51,'面板-MA'!AH51),0.5)</f>
        <v>0</v>
      </c>
      <c r="AK51" s="303">
        <f>IFERROR(_xlfn.PERCENTRANK.INC('面板-MA'!51:51,'面板-MA'!AI51),0.5)</f>
        <v>0</v>
      </c>
      <c r="AL51" s="303">
        <f>IFERROR(_xlfn.PERCENTRANK.INC('面板-MA'!51:51,'面板-MA'!AJ51),0.5)</f>
        <v>0</v>
      </c>
      <c r="AM51" s="303">
        <f>IFERROR(_xlfn.PERCENTRANK.INC('面板-MA'!51:51,'面板-MA'!AK51),0.5)</f>
        <v>0.38800000000000001</v>
      </c>
      <c r="AN51" s="303">
        <f>IFERROR(_xlfn.PERCENTRANK.INC('面板-MA'!51:51,'面板-MA'!AL51),0.5)</f>
        <v>0.38800000000000001</v>
      </c>
      <c r="AO51" s="303">
        <f>IFERROR(_xlfn.PERCENTRANK.INC('面板-MA'!51:51,'面板-MA'!AM51),0.5)</f>
        <v>0.38800000000000001</v>
      </c>
      <c r="AP51" s="303">
        <f>IFERROR(_xlfn.PERCENTRANK.INC('面板-MA'!51:51,'面板-MA'!AN51),0.5)</f>
        <v>0.29799999999999999</v>
      </c>
      <c r="AQ51" s="303">
        <f>IFERROR(_xlfn.PERCENTRANK.INC('面板-MA'!51:51,'面板-MA'!AO51),0.5)</f>
        <v>0.29799999999999999</v>
      </c>
      <c r="AR51" s="303">
        <f>IFERROR(_xlfn.PERCENTRANK.INC('面板-MA'!51:51,'面板-MA'!AP51),0.5)</f>
        <v>0.29799999999999999</v>
      </c>
      <c r="AS51" s="303">
        <f>IFERROR(_xlfn.PERCENTRANK.INC('面板-MA'!51:51,'面板-MA'!AQ51),0.5)</f>
        <v>0.34300000000000003</v>
      </c>
      <c r="AT51" s="303">
        <f>IFERROR(_xlfn.PERCENTRANK.INC('面板-MA'!51:51,'面板-MA'!AR51),0.5)</f>
        <v>0.34300000000000003</v>
      </c>
      <c r="AU51" s="303">
        <f>IFERROR(_xlfn.PERCENTRANK.INC('面板-MA'!51:51,'面板-MA'!AS51),0.5)</f>
        <v>0.34300000000000003</v>
      </c>
      <c r="AV51" s="303">
        <f>IFERROR(_xlfn.PERCENTRANK.INC('面板-MA'!51:51,'面板-MA'!AT51),0.5)</f>
        <v>0.432</v>
      </c>
      <c r="AW51" s="303">
        <f>IFERROR(_xlfn.PERCENTRANK.INC('面板-MA'!51:51,'面板-MA'!AU51),0.5)</f>
        <v>0.432</v>
      </c>
      <c r="AX51" s="303">
        <f>IFERROR(_xlfn.PERCENTRANK.INC('面板-MA'!51:51,'面板-MA'!AV51),0.5)</f>
        <v>0.432</v>
      </c>
      <c r="AY51" s="303">
        <f>IFERROR(_xlfn.PERCENTRANK.INC('面板-MA'!51:51,'面板-MA'!AW51),0.5)</f>
        <v>0.52200000000000002</v>
      </c>
      <c r="AZ51" s="303">
        <f>IFERROR(_xlfn.PERCENTRANK.INC('面板-MA'!51:51,'面板-MA'!AX51),0.5)</f>
        <v>0.52200000000000002</v>
      </c>
      <c r="BA51" s="303">
        <f>IFERROR(_xlfn.PERCENTRANK.INC('面板-MA'!51:51,'面板-MA'!AY51),0.5)</f>
        <v>0.52200000000000002</v>
      </c>
      <c r="BB51" s="303">
        <f>IFERROR(_xlfn.PERCENTRANK.INC('面板-MA'!51:51,'面板-MA'!AZ51),0.5)</f>
        <v>0.65600000000000003</v>
      </c>
      <c r="BC51" s="303">
        <f>IFERROR(_xlfn.PERCENTRANK.INC('面板-MA'!51:51,'面板-MA'!BA51),0.5)</f>
        <v>0.65600000000000003</v>
      </c>
      <c r="BD51" s="303">
        <f>IFERROR(_xlfn.PERCENTRANK.INC('面板-MA'!51:51,'面板-MA'!BB51),0.5)</f>
        <v>0.65600000000000003</v>
      </c>
      <c r="BE51" s="303">
        <f>IFERROR(_xlfn.PERCENTRANK.INC('面板-MA'!51:51,'面板-MA'!BC51),0.5)</f>
        <v>0.70099999999999996</v>
      </c>
      <c r="BF51" s="303">
        <f>IFERROR(_xlfn.PERCENTRANK.INC('面板-MA'!51:51,'面板-MA'!BD51),0.5)</f>
        <v>0.70099999999999996</v>
      </c>
      <c r="BG51" s="303">
        <f>IFERROR(_xlfn.PERCENTRANK.INC('面板-MA'!51:51,'面板-MA'!BE51),0.5)</f>
        <v>0.70099999999999996</v>
      </c>
      <c r="BH51" s="303">
        <f>IFERROR(_xlfn.PERCENTRANK.INC('面板-MA'!51:51,'面板-MA'!BF51),0.5)</f>
        <v>0.17899999999999999</v>
      </c>
      <c r="BI51" s="303">
        <f>IFERROR(_xlfn.PERCENTRANK.INC('面板-MA'!51:51,'面板-MA'!BG51),0.5)</f>
        <v>0.17899999999999999</v>
      </c>
      <c r="BJ51" s="303">
        <f>IFERROR(_xlfn.PERCENTRANK.INC('面板-MA'!51:51,'面板-MA'!BH51),0.5)</f>
        <v>0.17899999999999999</v>
      </c>
      <c r="BK51" s="303">
        <f>IFERROR(_xlfn.PERCENTRANK.INC('面板-MA'!51:51,'面板-MA'!BI51),0.5)</f>
        <v>0.253</v>
      </c>
      <c r="BL51" s="303">
        <f>IFERROR(_xlfn.PERCENTRANK.INC('面板-MA'!51:51,'面板-MA'!BJ51),0.5)</f>
        <v>0.253</v>
      </c>
      <c r="BM51" s="303">
        <f>IFERROR(_xlfn.PERCENTRANK.INC('面板-MA'!51:51,'面板-MA'!BK51),0.5)</f>
        <v>0.253</v>
      </c>
      <c r="BN51" s="303">
        <f>IFERROR(_xlfn.PERCENTRANK.INC('面板-MA'!51:51,'面板-MA'!BL51),0.5)</f>
        <v>0.61099999999999999</v>
      </c>
      <c r="BO51" s="303">
        <f>IFERROR(_xlfn.PERCENTRANK.INC('面板-MA'!51:51,'面板-MA'!BM51),0.5)</f>
        <v>0.61099999999999999</v>
      </c>
      <c r="BP51" s="303">
        <f>IFERROR(_xlfn.PERCENTRANK.INC('面板-MA'!51:51,'面板-MA'!BN51),0.5)</f>
        <v>0.61099999999999999</v>
      </c>
      <c r="BQ51" s="303">
        <f>IFERROR(_xlfn.PERCENTRANK.INC('面板-MA'!51:51,'面板-MA'!BO51),0.5)</f>
        <v>0.47699999999999998</v>
      </c>
      <c r="BR51" s="303">
        <f>IFERROR(_xlfn.PERCENTRANK.INC('面板-MA'!51:51,'面板-MA'!BP51),0.5)</f>
        <v>0.47699999999999998</v>
      </c>
      <c r="BS51" s="303">
        <f>IFERROR(_xlfn.PERCENTRANK.INC('面板-MA'!51:51,'面板-MA'!BQ51),0.5)</f>
        <v>0.47699999999999998</v>
      </c>
      <c r="BT51" s="303">
        <f>IFERROR(_xlfn.PERCENTRANK.INC('面板-MA'!51:51,'面板-MA'!BR51),0.5)</f>
        <v>0.79100000000000004</v>
      </c>
      <c r="BU51" s="303">
        <f>IFERROR(_xlfn.PERCENTRANK.INC('面板-MA'!51:51,'面板-MA'!BS51),0.5)</f>
        <v>0.79100000000000004</v>
      </c>
      <c r="BV51" s="303">
        <f>IFERROR(_xlfn.PERCENTRANK.INC('面板-MA'!51:51,'面板-MA'!BT51),0.5)</f>
        <v>0.79100000000000004</v>
      </c>
      <c r="BW51" s="303">
        <f>IFERROR(_xlfn.PERCENTRANK.INC('面板-MA'!51:51,'面板-MA'!BU51),0.5)</f>
        <v>0.5</v>
      </c>
      <c r="BX51" s="303">
        <f>IFERROR(_xlfn.PERCENTRANK.INC('面板-MA'!51:51,'面板-MA'!BV51),0.5)</f>
        <v>0.5</v>
      </c>
    </row>
    <row r="52" spans="1:76" x14ac:dyDescent="0.15">
      <c r="A52" s="301" t="s">
        <v>117</v>
      </c>
      <c r="B52" s="301" t="s">
        <v>70</v>
      </c>
      <c r="C52" s="295" t="s">
        <v>841</v>
      </c>
      <c r="D52" s="295" t="s">
        <v>129</v>
      </c>
      <c r="E52" s="302">
        <f t="shared" si="4"/>
        <v>3.125E-2</v>
      </c>
      <c r="F52" s="302" t="str">
        <f t="shared" si="1"/>
        <v>光伏上游</v>
      </c>
      <c r="G52" s="303">
        <f>IFERROR(_xlfn.PERCENTRANK.INC('面板-MA'!52:52,'面板-MA'!E52),0.5)</f>
        <v>0.85499999999999998</v>
      </c>
      <c r="H52" s="303">
        <f>IFERROR(_xlfn.PERCENTRANK.INC('面板-MA'!52:52,'面板-MA'!F52),0.5)</f>
        <v>0.82599999999999996</v>
      </c>
      <c r="I52" s="303">
        <f>IFERROR(_xlfn.PERCENTRANK.INC('面板-MA'!52:52,'面板-MA'!G52),0.5)</f>
        <v>0.88400000000000001</v>
      </c>
      <c r="J52" s="303">
        <f>IFERROR(_xlfn.PERCENTRANK.INC('面板-MA'!52:52,'面板-MA'!H52),0.5)</f>
        <v>0.95599999999999996</v>
      </c>
      <c r="K52" s="303">
        <f>IFERROR(_xlfn.PERCENTRANK.INC('面板-MA'!52:52,'面板-MA'!I52),0.5)</f>
        <v>0.97099999999999997</v>
      </c>
      <c r="L52" s="303">
        <f>IFERROR(_xlfn.PERCENTRANK.INC('面板-MA'!52:52,'面板-MA'!J52),0.5)</f>
        <v>0.92700000000000005</v>
      </c>
      <c r="M52" s="303">
        <f>IFERROR(_xlfn.PERCENTRANK.INC('面板-MA'!52:52,'面板-MA'!K52),0.5)</f>
        <v>0.89800000000000002</v>
      </c>
      <c r="N52" s="303">
        <f>IFERROR(_xlfn.PERCENTRANK.INC('面板-MA'!52:52,'面板-MA'!L52),0.5)</f>
        <v>0.81100000000000005</v>
      </c>
      <c r="O52" s="303">
        <f>IFERROR(_xlfn.PERCENTRANK.INC('面板-MA'!52:52,'面板-MA'!M52),0.5)</f>
        <v>0.753</v>
      </c>
      <c r="P52" s="303">
        <f>IFERROR(_xlfn.PERCENTRANK.INC('面板-MA'!52:52,'面板-MA'!N52),0.5)</f>
        <v>0.73899999999999999</v>
      </c>
      <c r="Q52" s="303">
        <f>IFERROR(_xlfn.PERCENTRANK.INC('面板-MA'!52:52,'面板-MA'!O52),0.5)</f>
        <v>0.84</v>
      </c>
      <c r="R52" s="303">
        <f>IFERROR(_xlfn.PERCENTRANK.INC('面板-MA'!52:52,'面板-MA'!P52),0.5)</f>
        <v>0.91300000000000003</v>
      </c>
      <c r="S52" s="303">
        <f>IFERROR(_xlfn.PERCENTRANK.INC('面板-MA'!52:52,'面板-MA'!Q52),0.5)</f>
        <v>0.94199999999999995</v>
      </c>
      <c r="T52" s="303">
        <f>IFERROR(_xlfn.PERCENTRANK.INC('面板-MA'!52:52,'面板-MA'!R52),0.5)</f>
        <v>0.86899999999999999</v>
      </c>
      <c r="U52" s="303">
        <f>IFERROR(_xlfn.PERCENTRANK.INC('面板-MA'!52:52,'面板-MA'!S52),0.5)</f>
        <v>0.98499999999999999</v>
      </c>
      <c r="V52" s="303">
        <f>IFERROR(_xlfn.PERCENTRANK.INC('面板-MA'!52:52,'面板-MA'!T52),0.5)</f>
        <v>1</v>
      </c>
      <c r="W52" s="303">
        <f>IFERROR(_xlfn.PERCENTRANK.INC('面板-MA'!52:52,'面板-MA'!U52),0.5)</f>
        <v>0.76800000000000002</v>
      </c>
      <c r="X52" s="303">
        <f>IFERROR(_xlfn.PERCENTRANK.INC('面板-MA'!52:52,'面板-MA'!V52),0.5)</f>
        <v>0.79700000000000004</v>
      </c>
      <c r="Y52" s="303">
        <f>IFERROR(_xlfn.PERCENTRANK.INC('面板-MA'!52:52,'面板-MA'!W52),0.5)</f>
        <v>0.78200000000000003</v>
      </c>
      <c r="Z52" s="303">
        <f>IFERROR(_xlfn.PERCENTRANK.INC('面板-MA'!52:52,'面板-MA'!X52),0.5)</f>
        <v>0.72399999999999998</v>
      </c>
      <c r="AA52" s="303">
        <f>IFERROR(_xlfn.PERCENTRANK.INC('面板-MA'!52:52,'面板-MA'!Y52),0.5)</f>
        <v>0.69499999999999995</v>
      </c>
      <c r="AB52" s="303">
        <f>IFERROR(_xlfn.PERCENTRANK.INC('面板-MA'!52:52,'面板-MA'!Z52),0.5)</f>
        <v>0.68100000000000005</v>
      </c>
      <c r="AC52" s="303">
        <f>IFERROR(_xlfn.PERCENTRANK.INC('面板-MA'!52:52,'面板-MA'!AA52),0.5)</f>
        <v>0.71</v>
      </c>
      <c r="AD52" s="303">
        <f>IFERROR(_xlfn.PERCENTRANK.INC('面板-MA'!52:52,'面板-MA'!AB52),0.5)</f>
        <v>0.66600000000000004</v>
      </c>
      <c r="AE52" s="303">
        <f>IFERROR(_xlfn.PERCENTRANK.INC('面板-MA'!52:52,'面板-MA'!AC52),0.5)</f>
        <v>0.65200000000000002</v>
      </c>
      <c r="AF52" s="303">
        <f>IFERROR(_xlfn.PERCENTRANK.INC('面板-MA'!52:52,'面板-MA'!AD52),0.5)</f>
        <v>5.7000000000000002E-2</v>
      </c>
      <c r="AG52" s="303">
        <f>IFERROR(_xlfn.PERCENTRANK.INC('面板-MA'!52:52,'面板-MA'!AE52),0.5)</f>
        <v>2.8000000000000001E-2</v>
      </c>
      <c r="AH52" s="303">
        <f>IFERROR(_xlfn.PERCENTRANK.INC('面板-MA'!52:52,'面板-MA'!AF52),0.5)</f>
        <v>0</v>
      </c>
      <c r="AI52" s="303">
        <f>IFERROR(_xlfn.PERCENTRANK.INC('面板-MA'!52:52,'面板-MA'!AG52),0.5)</f>
        <v>1.4E-2</v>
      </c>
      <c r="AJ52" s="303">
        <f>IFERROR(_xlfn.PERCENTRANK.INC('面板-MA'!52:52,'面板-MA'!AH52),0.5)</f>
        <v>4.2999999999999997E-2</v>
      </c>
      <c r="AK52" s="303">
        <f>IFERROR(_xlfn.PERCENTRANK.INC('面板-MA'!52:52,'面板-MA'!AI52),0.5)</f>
        <v>7.1999999999999995E-2</v>
      </c>
      <c r="AL52" s="303">
        <f>IFERROR(_xlfn.PERCENTRANK.INC('面板-MA'!52:52,'面板-MA'!AJ52),0.5)</f>
        <v>0.50700000000000001</v>
      </c>
      <c r="AM52" s="303">
        <f>IFERROR(_xlfn.PERCENTRANK.INC('面板-MA'!52:52,'面板-MA'!AK52),0.5)</f>
        <v>0.53600000000000003</v>
      </c>
      <c r="AN52" s="303">
        <f>IFERROR(_xlfn.PERCENTRANK.INC('面板-MA'!52:52,'面板-MA'!AL52),0.5)</f>
        <v>0.57899999999999996</v>
      </c>
      <c r="AO52" s="303">
        <f>IFERROR(_xlfn.PERCENTRANK.INC('面板-MA'!52:52,'面板-MA'!AM52),0.5)</f>
        <v>0.60799999999999998</v>
      </c>
      <c r="AP52" s="303">
        <f>IFERROR(_xlfn.PERCENTRANK.INC('面板-MA'!52:52,'面板-MA'!AN52),0.5)</f>
        <v>0.59399999999999997</v>
      </c>
      <c r="AQ52" s="303">
        <f>IFERROR(_xlfn.PERCENTRANK.INC('面板-MA'!52:52,'面板-MA'!AO52),0.5)</f>
        <v>0.44900000000000001</v>
      </c>
      <c r="AR52" s="303">
        <f>IFERROR(_xlfn.PERCENTRANK.INC('面板-MA'!52:52,'面板-MA'!AP52),0.5)</f>
        <v>0.26</v>
      </c>
      <c r="AS52" s="303">
        <f>IFERROR(_xlfn.PERCENTRANK.INC('面板-MA'!52:52,'面板-MA'!AQ52),0.5)</f>
        <v>0.246</v>
      </c>
      <c r="AT52" s="303">
        <f>IFERROR(_xlfn.PERCENTRANK.INC('面板-MA'!52:52,'面板-MA'!AR52),0.5)</f>
        <v>0.30399999999999999</v>
      </c>
      <c r="AU52" s="303">
        <f>IFERROR(_xlfn.PERCENTRANK.INC('面板-MA'!52:52,'面板-MA'!AS52),0.5)</f>
        <v>0.46300000000000002</v>
      </c>
      <c r="AV52" s="303">
        <f>IFERROR(_xlfn.PERCENTRANK.INC('面板-MA'!52:52,'面板-MA'!AT52),0.5)</f>
        <v>0.50700000000000001</v>
      </c>
      <c r="AW52" s="303">
        <f>IFERROR(_xlfn.PERCENTRANK.INC('面板-MA'!52:52,'面板-MA'!AU52),0.5)</f>
        <v>0.47799999999999998</v>
      </c>
      <c r="AX52" s="303">
        <f>IFERROR(_xlfn.PERCENTRANK.INC('面板-MA'!52:52,'面板-MA'!AV52),0.5)</f>
        <v>0.42</v>
      </c>
      <c r="AY52" s="303">
        <f>IFERROR(_xlfn.PERCENTRANK.INC('面板-MA'!52:52,'面板-MA'!AW52),0.5)</f>
        <v>0.55000000000000004</v>
      </c>
      <c r="AZ52" s="303">
        <f>IFERROR(_xlfn.PERCENTRANK.INC('面板-MA'!52:52,'面板-MA'!AX52),0.5)</f>
        <v>0.623</v>
      </c>
      <c r="BA52" s="303">
        <f>IFERROR(_xlfn.PERCENTRANK.INC('面板-MA'!52:52,'面板-MA'!AY52),0.5)</f>
        <v>0.63700000000000001</v>
      </c>
      <c r="BB52" s="303">
        <f>IFERROR(_xlfn.PERCENTRANK.INC('面板-MA'!52:52,'面板-MA'!AZ52),0.5)</f>
        <v>0.56499999999999995</v>
      </c>
      <c r="BC52" s="303">
        <f>IFERROR(_xlfn.PERCENTRANK.INC('面板-MA'!52:52,'面板-MA'!BA52),0.5)</f>
        <v>0.376</v>
      </c>
      <c r="BD52" s="303">
        <f>IFERROR(_xlfn.PERCENTRANK.INC('面板-MA'!52:52,'面板-MA'!BB52),0.5)</f>
        <v>0.318</v>
      </c>
      <c r="BE52" s="303">
        <f>IFERROR(_xlfn.PERCENTRANK.INC('面板-MA'!52:52,'面板-MA'!BC52),0.5)</f>
        <v>0.28899999999999998</v>
      </c>
      <c r="BF52" s="303">
        <f>IFERROR(_xlfn.PERCENTRANK.INC('面板-MA'!52:52,'面板-MA'!BD52),0.5)</f>
        <v>0.20200000000000001</v>
      </c>
      <c r="BG52" s="303">
        <f>IFERROR(_xlfn.PERCENTRANK.INC('面板-MA'!52:52,'面板-MA'!BE52),0.5)</f>
        <v>0.14399999999999999</v>
      </c>
      <c r="BH52" s="303">
        <f>IFERROR(_xlfn.PERCENTRANK.INC('面板-MA'!52:52,'面板-MA'!BF52),0.5)</f>
        <v>8.5999999999999993E-2</v>
      </c>
      <c r="BI52" s="303">
        <f>IFERROR(_xlfn.PERCENTRANK.INC('面板-MA'!52:52,'面板-MA'!BG52),0.5)</f>
        <v>8.5999999999999993E-2</v>
      </c>
      <c r="BJ52" s="303">
        <f>IFERROR(_xlfn.PERCENTRANK.INC('面板-MA'!52:52,'面板-MA'!BH52),0.5)</f>
        <v>8.5999999999999993E-2</v>
      </c>
      <c r="BK52" s="303">
        <f>IFERROR(_xlfn.PERCENTRANK.INC('面板-MA'!52:52,'面板-MA'!BI52),0.5)</f>
        <v>0.188</v>
      </c>
      <c r="BL52" s="303">
        <f>IFERROR(_xlfn.PERCENTRANK.INC('面板-MA'!52:52,'面板-MA'!BJ52),0.5)</f>
        <v>0.27500000000000002</v>
      </c>
      <c r="BM52" s="303">
        <f>IFERROR(_xlfn.PERCENTRANK.INC('面板-MA'!52:52,'面板-MA'!BK52),0.5)</f>
        <v>0.39100000000000001</v>
      </c>
      <c r="BN52" s="303">
        <f>IFERROR(_xlfn.PERCENTRANK.INC('面板-MA'!52:52,'面板-MA'!BL52),0.5)</f>
        <v>0.34699999999999998</v>
      </c>
      <c r="BO52" s="303">
        <f>IFERROR(_xlfn.PERCENTRANK.INC('面板-MA'!52:52,'面板-MA'!BM52),0.5)</f>
        <v>0.23100000000000001</v>
      </c>
      <c r="BP52" s="303">
        <f>IFERROR(_xlfn.PERCENTRANK.INC('面板-MA'!52:52,'面板-MA'!BN52),0.5)</f>
        <v>0.13</v>
      </c>
      <c r="BQ52" s="303">
        <f>IFERROR(_xlfn.PERCENTRANK.INC('面板-MA'!52:52,'面板-MA'!BO52),0.5)</f>
        <v>0.159</v>
      </c>
      <c r="BR52" s="303">
        <f>IFERROR(_xlfn.PERCENTRANK.INC('面板-MA'!52:52,'面板-MA'!BP52),0.5)</f>
        <v>0.17299999999999999</v>
      </c>
      <c r="BS52" s="303">
        <f>IFERROR(_xlfn.PERCENTRANK.INC('面板-MA'!52:52,'面板-MA'!BQ52),0.5)</f>
        <v>0.217</v>
      </c>
      <c r="BT52" s="303">
        <f>IFERROR(_xlfn.PERCENTRANK.INC('面板-MA'!52:52,'面板-MA'!BR52),0.5)</f>
        <v>0.33300000000000002</v>
      </c>
      <c r="BU52" s="303">
        <f>IFERROR(_xlfn.PERCENTRANK.INC('面板-MA'!52:52,'面板-MA'!BS52),0.5)</f>
        <v>0.49199999999999999</v>
      </c>
      <c r="BV52" s="303">
        <f>IFERROR(_xlfn.PERCENTRANK.INC('面板-MA'!52:52,'面板-MA'!BT52),0.5)</f>
        <v>0.434</v>
      </c>
      <c r="BW52" s="303">
        <f>IFERROR(_xlfn.PERCENTRANK.INC('面板-MA'!52:52,'面板-MA'!BU52),0.5)</f>
        <v>0.40500000000000003</v>
      </c>
      <c r="BX52" s="303">
        <f>IFERROR(_xlfn.PERCENTRANK.INC('面板-MA'!52:52,'面板-MA'!BV52),0.5)</f>
        <v>0.36199999999999999</v>
      </c>
    </row>
    <row r="53" spans="1:76" x14ac:dyDescent="0.15">
      <c r="A53" s="301" t="s">
        <v>117</v>
      </c>
      <c r="B53" s="301" t="s">
        <v>73</v>
      </c>
      <c r="C53" s="295" t="s">
        <v>842</v>
      </c>
      <c r="D53" s="304" t="s">
        <v>843</v>
      </c>
      <c r="E53" s="302">
        <f t="shared" si="4"/>
        <v>3.125E-2</v>
      </c>
      <c r="F53" s="302" t="str">
        <f t="shared" si="1"/>
        <v>光伏中游</v>
      </c>
      <c r="G53" s="303">
        <f>IFERROR(_xlfn.PERCENTRANK.INC('面板-MA'!53:53,'面板-MA'!E53),0.5)</f>
        <v>0.67100000000000004</v>
      </c>
      <c r="H53" s="303">
        <f>IFERROR(_xlfn.PERCENTRANK.INC('面板-MA'!53:53,'面板-MA'!F53),0.5)</f>
        <v>0.67100000000000004</v>
      </c>
      <c r="I53" s="303">
        <f>IFERROR(_xlfn.PERCENTRANK.INC('面板-MA'!53:53,'面板-MA'!G53),0.5)</f>
        <v>0.53700000000000003</v>
      </c>
      <c r="J53" s="303">
        <f>IFERROR(_xlfn.PERCENTRANK.INC('面板-MA'!53:53,'面板-MA'!H53),0.5)</f>
        <v>0.53700000000000003</v>
      </c>
      <c r="K53" s="303">
        <f>IFERROR(_xlfn.PERCENTRANK.INC('面板-MA'!53:53,'面板-MA'!I53),0.5)</f>
        <v>0.53700000000000003</v>
      </c>
      <c r="L53" s="303">
        <f>IFERROR(_xlfn.PERCENTRANK.INC('面板-MA'!53:53,'面板-MA'!J53),0.5)</f>
        <v>0.746</v>
      </c>
      <c r="M53" s="303">
        <f>IFERROR(_xlfn.PERCENTRANK.INC('面板-MA'!53:53,'面板-MA'!K53),0.5)</f>
        <v>0.746</v>
      </c>
      <c r="N53" s="303">
        <f>IFERROR(_xlfn.PERCENTRANK.INC('面板-MA'!53:53,'面板-MA'!L53),0.5)</f>
        <v>0.746</v>
      </c>
      <c r="O53" s="303">
        <f>IFERROR(_xlfn.PERCENTRANK.INC('面板-MA'!53:53,'面板-MA'!M53),0.5)</f>
        <v>0.35799999999999998</v>
      </c>
      <c r="P53" s="303">
        <f>IFERROR(_xlfn.PERCENTRANK.INC('面板-MA'!53:53,'面板-MA'!N53),0.5)</f>
        <v>0.35799999999999998</v>
      </c>
      <c r="Q53" s="303">
        <f>IFERROR(_xlfn.PERCENTRANK.INC('面板-MA'!53:53,'面板-MA'!O53),0.5)</f>
        <v>0.35799999999999998</v>
      </c>
      <c r="R53" s="303">
        <f>IFERROR(_xlfn.PERCENTRANK.INC('面板-MA'!53:53,'面板-MA'!P53),0.5)</f>
        <v>0.26800000000000002</v>
      </c>
      <c r="S53" s="303">
        <f>IFERROR(_xlfn.PERCENTRANK.INC('面板-MA'!53:53,'面板-MA'!Q53),0.5)</f>
        <v>0.26800000000000002</v>
      </c>
      <c r="T53" s="303">
        <f>IFERROR(_xlfn.PERCENTRANK.INC('面板-MA'!53:53,'面板-MA'!R53),0.5)</f>
        <v>0.26800000000000002</v>
      </c>
      <c r="U53" s="303">
        <f>IFERROR(_xlfn.PERCENTRANK.INC('面板-MA'!53:53,'面板-MA'!S53),0.5)</f>
        <v>0.49199999999999999</v>
      </c>
      <c r="V53" s="303">
        <f>IFERROR(_xlfn.PERCENTRANK.INC('面板-MA'!53:53,'面板-MA'!T53),0.5)</f>
        <v>0.49199999999999999</v>
      </c>
      <c r="W53" s="303">
        <f>IFERROR(_xlfn.PERCENTRANK.INC('面板-MA'!53:53,'面板-MA'!U53),0.5)</f>
        <v>0.49199999999999999</v>
      </c>
      <c r="X53" s="303">
        <f>IFERROR(_xlfn.PERCENTRANK.INC('面板-MA'!53:53,'面板-MA'!V53),0.5)</f>
        <v>0.83499999999999996</v>
      </c>
      <c r="Y53" s="303">
        <f>IFERROR(_xlfn.PERCENTRANK.INC('面板-MA'!53:53,'面板-MA'!W53),0.5)</f>
        <v>0.83499999999999996</v>
      </c>
      <c r="Z53" s="303">
        <f>IFERROR(_xlfn.PERCENTRANK.INC('面板-MA'!53:53,'面板-MA'!X53),0.5)</f>
        <v>0.83499999999999996</v>
      </c>
      <c r="AA53" s="303">
        <f>IFERROR(_xlfn.PERCENTRANK.INC('面板-MA'!53:53,'面板-MA'!Y53),0.5)</f>
        <v>0.58199999999999996</v>
      </c>
      <c r="AB53" s="303">
        <f>IFERROR(_xlfn.PERCENTRANK.INC('面板-MA'!53:53,'面板-MA'!Z53),0.5)</f>
        <v>0.58199999999999996</v>
      </c>
      <c r="AC53" s="303">
        <f>IFERROR(_xlfn.PERCENTRANK.INC('面板-MA'!53:53,'面板-MA'!AA53),0.5)</f>
        <v>0.58199999999999996</v>
      </c>
      <c r="AD53" s="303">
        <f>IFERROR(_xlfn.PERCENTRANK.INC('面板-MA'!53:53,'面板-MA'!AB53),0.5)</f>
        <v>0.70099999999999996</v>
      </c>
      <c r="AE53" s="303">
        <f>IFERROR(_xlfn.PERCENTRANK.INC('面板-MA'!53:53,'面板-MA'!AC53),0.5)</f>
        <v>0.70099999999999996</v>
      </c>
      <c r="AF53" s="303">
        <f>IFERROR(_xlfn.PERCENTRANK.INC('面板-MA'!53:53,'面板-MA'!AD53),0.5)</f>
        <v>0.70099999999999996</v>
      </c>
      <c r="AG53" s="303">
        <f>IFERROR(_xlfn.PERCENTRANK.INC('面板-MA'!53:53,'面板-MA'!AE53),0.5)</f>
        <v>0.44700000000000001</v>
      </c>
      <c r="AH53" s="303">
        <f>IFERROR(_xlfn.PERCENTRANK.INC('面板-MA'!53:53,'面板-MA'!AF53),0.5)</f>
        <v>0.44700000000000001</v>
      </c>
      <c r="AI53" s="303">
        <f>IFERROR(_xlfn.PERCENTRANK.INC('面板-MA'!53:53,'面板-MA'!AG53),0.5)</f>
        <v>0.44700000000000001</v>
      </c>
      <c r="AJ53" s="303">
        <f>IFERROR(_xlfn.PERCENTRANK.INC('面板-MA'!53:53,'面板-MA'!AH53),0.5)</f>
        <v>0</v>
      </c>
      <c r="AK53" s="303">
        <f>IFERROR(_xlfn.PERCENTRANK.INC('面板-MA'!53:53,'面板-MA'!AI53),0.5)</f>
        <v>0</v>
      </c>
      <c r="AL53" s="303">
        <f>IFERROR(_xlfn.PERCENTRANK.INC('面板-MA'!53:53,'面板-MA'!AJ53),0.5)</f>
        <v>0</v>
      </c>
      <c r="AM53" s="303">
        <f>IFERROR(_xlfn.PERCENTRANK.INC('面板-MA'!53:53,'面板-MA'!AK53),0.5)</f>
        <v>0.626</v>
      </c>
      <c r="AN53" s="303">
        <f>IFERROR(_xlfn.PERCENTRANK.INC('面板-MA'!53:53,'面板-MA'!AL53),0.5)</f>
        <v>0.626</v>
      </c>
      <c r="AO53" s="303">
        <f>IFERROR(_xlfn.PERCENTRANK.INC('面板-MA'!53:53,'面板-MA'!AM53),0.5)</f>
        <v>0.626</v>
      </c>
      <c r="AP53" s="303">
        <f>IFERROR(_xlfn.PERCENTRANK.INC('面板-MA'!53:53,'面板-MA'!AN53),0.5)</f>
        <v>0.223</v>
      </c>
      <c r="AQ53" s="303">
        <f>IFERROR(_xlfn.PERCENTRANK.INC('面板-MA'!53:53,'面板-MA'!AO53),0.5)</f>
        <v>0.223</v>
      </c>
      <c r="AR53" s="303">
        <f>IFERROR(_xlfn.PERCENTRANK.INC('面板-MA'!53:53,'面板-MA'!AP53),0.5)</f>
        <v>0.223</v>
      </c>
      <c r="AS53" s="303">
        <f>IFERROR(_xlfn.PERCENTRANK.INC('面板-MA'!53:53,'面板-MA'!AQ53),0.5)</f>
        <v>0.13400000000000001</v>
      </c>
      <c r="AT53" s="303">
        <f>IFERROR(_xlfn.PERCENTRANK.INC('面板-MA'!53:53,'面板-MA'!AR53),0.5)</f>
        <v>0.13400000000000001</v>
      </c>
      <c r="AU53" s="303">
        <f>IFERROR(_xlfn.PERCENTRANK.INC('面板-MA'!53:53,'面板-MA'!AS53),0.5)</f>
        <v>0.13400000000000001</v>
      </c>
      <c r="AV53" s="303">
        <f>IFERROR(_xlfn.PERCENTRANK.INC('面板-MA'!53:53,'面板-MA'!AT53),0.5)</f>
        <v>4.3999999999999997E-2</v>
      </c>
      <c r="AW53" s="303">
        <f>IFERROR(_xlfn.PERCENTRANK.INC('面板-MA'!53:53,'面板-MA'!AU53),0.5)</f>
        <v>4.3999999999999997E-2</v>
      </c>
      <c r="AX53" s="303">
        <f>IFERROR(_xlfn.PERCENTRANK.INC('面板-MA'!53:53,'面板-MA'!AV53),0.5)</f>
        <v>4.3999999999999997E-2</v>
      </c>
      <c r="AY53" s="303">
        <f>IFERROR(_xlfn.PERCENTRANK.INC('面板-MA'!53:53,'面板-MA'!AW53),0.5)</f>
        <v>0.17899999999999999</v>
      </c>
      <c r="AZ53" s="303">
        <f>IFERROR(_xlfn.PERCENTRANK.INC('面板-MA'!53:53,'面板-MA'!AX53),0.5)</f>
        <v>0.17899999999999999</v>
      </c>
      <c r="BA53" s="303">
        <f>IFERROR(_xlfn.PERCENTRANK.INC('面板-MA'!53:53,'面板-MA'!AY53),0.5)</f>
        <v>0.17899999999999999</v>
      </c>
      <c r="BB53" s="303">
        <f>IFERROR(_xlfn.PERCENTRANK.INC('面板-MA'!53:53,'面板-MA'!AZ53),0.5)</f>
        <v>0.40200000000000002</v>
      </c>
      <c r="BC53" s="303">
        <f>IFERROR(_xlfn.PERCENTRANK.INC('面板-MA'!53:53,'面板-MA'!BA53),0.5)</f>
        <v>0.40200000000000002</v>
      </c>
      <c r="BD53" s="303">
        <f>IFERROR(_xlfn.PERCENTRANK.INC('面板-MA'!53:53,'面板-MA'!BB53),0.5)</f>
        <v>0.40200000000000002</v>
      </c>
      <c r="BE53" s="303">
        <f>IFERROR(_xlfn.PERCENTRANK.INC('面板-MA'!53:53,'面板-MA'!BC53),0.5)</f>
        <v>0.313</v>
      </c>
      <c r="BF53" s="303">
        <f>IFERROR(_xlfn.PERCENTRANK.INC('面板-MA'!53:53,'面板-MA'!BD53),0.5)</f>
        <v>0.313</v>
      </c>
      <c r="BG53" s="303">
        <f>IFERROR(_xlfn.PERCENTRANK.INC('面板-MA'!53:53,'面板-MA'!BE53),0.5)</f>
        <v>0.313</v>
      </c>
      <c r="BH53" s="303">
        <f>IFERROR(_xlfn.PERCENTRANK.INC('面板-MA'!53:53,'面板-MA'!BF53),0.5)</f>
        <v>8.8999999999999996E-2</v>
      </c>
      <c r="BI53" s="303">
        <f>IFERROR(_xlfn.PERCENTRANK.INC('面板-MA'!53:53,'面板-MA'!BG53),0.5)</f>
        <v>8.8999999999999996E-2</v>
      </c>
      <c r="BJ53" s="303">
        <f>IFERROR(_xlfn.PERCENTRANK.INC('面板-MA'!53:53,'面板-MA'!BH53),0.5)</f>
        <v>8.8999999999999996E-2</v>
      </c>
      <c r="BK53" s="303">
        <f>IFERROR(_xlfn.PERCENTRANK.INC('面板-MA'!53:53,'面板-MA'!BI53),0.5)</f>
        <v>0.79100000000000004</v>
      </c>
      <c r="BL53" s="303">
        <f>IFERROR(_xlfn.PERCENTRANK.INC('面板-MA'!53:53,'面板-MA'!BJ53),0.5)</f>
        <v>0.79100000000000004</v>
      </c>
      <c r="BM53" s="303">
        <f>IFERROR(_xlfn.PERCENTRANK.INC('面板-MA'!53:53,'面板-MA'!BK53),0.5)</f>
        <v>0.79100000000000004</v>
      </c>
      <c r="BN53" s="303">
        <f>IFERROR(_xlfn.PERCENTRANK.INC('面板-MA'!53:53,'面板-MA'!BL53),0.5)</f>
        <v>0.92500000000000004</v>
      </c>
      <c r="BO53" s="303">
        <f>IFERROR(_xlfn.PERCENTRANK.INC('面板-MA'!53:53,'面板-MA'!BM53),0.5)</f>
        <v>0.92500000000000004</v>
      </c>
      <c r="BP53" s="303">
        <f>IFERROR(_xlfn.PERCENTRANK.INC('面板-MA'!53:53,'面板-MA'!BN53),0.5)</f>
        <v>0.92500000000000004</v>
      </c>
      <c r="BQ53" s="303">
        <f>IFERROR(_xlfn.PERCENTRANK.INC('面板-MA'!53:53,'面板-MA'!BO53),0.5)</f>
        <v>0.88</v>
      </c>
      <c r="BR53" s="303">
        <f>IFERROR(_xlfn.PERCENTRANK.INC('面板-MA'!53:53,'面板-MA'!BP53),0.5)</f>
        <v>0.88</v>
      </c>
      <c r="BS53" s="303">
        <f>IFERROR(_xlfn.PERCENTRANK.INC('面板-MA'!53:53,'面板-MA'!BQ53),0.5)</f>
        <v>0.88</v>
      </c>
      <c r="BT53" s="303">
        <f>IFERROR(_xlfn.PERCENTRANK.INC('面板-MA'!53:53,'面板-MA'!BR53),0.5)</f>
        <v>0.97</v>
      </c>
      <c r="BU53" s="303">
        <f>IFERROR(_xlfn.PERCENTRANK.INC('面板-MA'!53:53,'面板-MA'!BS53),0.5)</f>
        <v>0.97</v>
      </c>
      <c r="BV53" s="303">
        <f>IFERROR(_xlfn.PERCENTRANK.INC('面板-MA'!53:53,'面板-MA'!BT53),0.5)</f>
        <v>0.97</v>
      </c>
      <c r="BW53" s="303">
        <f>IFERROR(_xlfn.PERCENTRANK.INC('面板-MA'!53:53,'面板-MA'!BU53),0.5)</f>
        <v>0.5</v>
      </c>
      <c r="BX53" s="303">
        <f>IFERROR(_xlfn.PERCENTRANK.INC('面板-MA'!53:53,'面板-MA'!BV53),0.5)</f>
        <v>0.5</v>
      </c>
    </row>
    <row r="54" spans="1:76" x14ac:dyDescent="0.15">
      <c r="A54" s="301" t="s">
        <v>117</v>
      </c>
      <c r="B54" s="301" t="s">
        <v>73</v>
      </c>
      <c r="C54" s="295" t="s">
        <v>132</v>
      </c>
      <c r="D54" s="295" t="s">
        <v>133</v>
      </c>
      <c r="E54" s="302">
        <f t="shared" si="4"/>
        <v>3.125E-2</v>
      </c>
      <c r="F54" s="302" t="str">
        <f t="shared" si="1"/>
        <v>光伏中游</v>
      </c>
      <c r="G54" s="303">
        <f>IFERROR(_xlfn.PERCENTRANK.INC('面板-MA'!54:54,'面板-MA'!E54),0.5)</f>
        <v>1</v>
      </c>
      <c r="H54" s="303">
        <f>IFERROR(_xlfn.PERCENTRANK.INC('面板-MA'!54:54,'面板-MA'!F54),0.5)</f>
        <v>0.97699999999999998</v>
      </c>
      <c r="I54" s="303">
        <f>IFERROR(_xlfn.PERCENTRANK.INC('面板-MA'!54:54,'面板-MA'!G54),0.5)</f>
        <v>0.93300000000000005</v>
      </c>
      <c r="J54" s="303">
        <f>IFERROR(_xlfn.PERCENTRANK.INC('面板-MA'!54:54,'面板-MA'!H54),0.5)</f>
        <v>0.93300000000000005</v>
      </c>
      <c r="K54" s="303">
        <f>IFERROR(_xlfn.PERCENTRANK.INC('面板-MA'!54:54,'面板-MA'!I54),0.5)</f>
        <v>0.91100000000000003</v>
      </c>
      <c r="L54" s="303">
        <f>IFERROR(_xlfn.PERCENTRANK.INC('面板-MA'!54:54,'面板-MA'!J54),0.5)</f>
        <v>0.88800000000000001</v>
      </c>
      <c r="M54" s="303">
        <f>IFERROR(_xlfn.PERCENTRANK.INC('面板-MA'!54:54,'面板-MA'!K54),0.5)</f>
        <v>0.71099999999999997</v>
      </c>
      <c r="N54" s="303">
        <f>IFERROR(_xlfn.PERCENTRANK.INC('面板-MA'!54:54,'面板-MA'!L54),0.5)</f>
        <v>0.73299999999999998</v>
      </c>
      <c r="O54" s="303">
        <f>IFERROR(_xlfn.PERCENTRANK.INC('面板-MA'!54:54,'面板-MA'!M54),0.5)</f>
        <v>0.622</v>
      </c>
      <c r="P54" s="303">
        <f>IFERROR(_xlfn.PERCENTRANK.INC('面板-MA'!54:54,'面板-MA'!N54),0.5)</f>
        <v>0.48799999999999999</v>
      </c>
      <c r="Q54" s="303">
        <f>IFERROR(_xlfn.PERCENTRANK.INC('面板-MA'!54:54,'面板-MA'!O54),0.5)</f>
        <v>0.622</v>
      </c>
      <c r="R54" s="303">
        <f>IFERROR(_xlfn.PERCENTRANK.INC('面板-MA'!54:54,'面板-MA'!P54),0.5)</f>
        <v>0.73299999999999998</v>
      </c>
      <c r="S54" s="303">
        <f>IFERROR(_xlfn.PERCENTRANK.INC('面板-MA'!54:54,'面板-MA'!Q54),0.5)</f>
        <v>0.73299999999999998</v>
      </c>
      <c r="T54" s="303">
        <f>IFERROR(_xlfn.PERCENTRANK.INC('面板-MA'!54:54,'面板-MA'!R54),0.5)</f>
        <v>0.48799999999999999</v>
      </c>
      <c r="U54" s="303">
        <f>IFERROR(_xlfn.PERCENTRANK.INC('面板-MA'!54:54,'面板-MA'!S54),0.5)</f>
        <v>0.4</v>
      </c>
      <c r="V54" s="303">
        <f>IFERROR(_xlfn.PERCENTRANK.INC('面板-MA'!54:54,'面板-MA'!T54),0.5)</f>
        <v>0.42199999999999999</v>
      </c>
      <c r="W54" s="303">
        <f>IFERROR(_xlfn.PERCENTRANK.INC('面板-MA'!54:54,'面板-MA'!U54),0.5)</f>
        <v>0.48799999999999999</v>
      </c>
      <c r="X54" s="303">
        <f>IFERROR(_xlfn.PERCENTRANK.INC('面板-MA'!54:54,'面板-MA'!V54),0.5)</f>
        <v>0.42199999999999999</v>
      </c>
      <c r="Y54" s="303">
        <f>IFERROR(_xlfn.PERCENTRANK.INC('面板-MA'!54:54,'面板-MA'!W54),0.5)</f>
        <v>0.35499999999999998</v>
      </c>
      <c r="Z54" s="303">
        <f>IFERROR(_xlfn.PERCENTRANK.INC('面板-MA'!54:54,'面板-MA'!X54),0.5)</f>
        <v>0.17699999999999999</v>
      </c>
      <c r="AA54" s="303">
        <f>IFERROR(_xlfn.PERCENTRANK.INC('面板-MA'!54:54,'面板-MA'!Y54),0.5)</f>
        <v>8.7999999999999995E-2</v>
      </c>
      <c r="AB54" s="303">
        <f>IFERROR(_xlfn.PERCENTRANK.INC('面板-MA'!54:54,'面板-MA'!Z54),0.5)</f>
        <v>8.7999999999999995E-2</v>
      </c>
      <c r="AC54" s="303">
        <f>IFERROR(_xlfn.PERCENTRANK.INC('面板-MA'!54:54,'面板-MA'!AA54),0.5)</f>
        <v>0.17699999999999999</v>
      </c>
      <c r="AD54" s="303">
        <f>IFERROR(_xlfn.PERCENTRANK.INC('面板-MA'!54:54,'面板-MA'!AB54),0.5)</f>
        <v>0.17699999999999999</v>
      </c>
      <c r="AE54" s="303">
        <f>IFERROR(_xlfn.PERCENTRANK.INC('面板-MA'!54:54,'面板-MA'!AC54),0.5)</f>
        <v>8.7999999999999995E-2</v>
      </c>
      <c r="AF54" s="303">
        <f>IFERROR(_xlfn.PERCENTRANK.INC('面板-MA'!54:54,'面板-MA'!AD54),0.5)</f>
        <v>8.7999999999999995E-2</v>
      </c>
      <c r="AG54" s="303">
        <f>IFERROR(_xlfn.PERCENTRANK.INC('面板-MA'!54:54,'面板-MA'!AE54),0.5)</f>
        <v>4.3999999999999997E-2</v>
      </c>
      <c r="AH54" s="303">
        <f>IFERROR(_xlfn.PERCENTRANK.INC('面板-MA'!54:54,'面板-MA'!AF54),0.5)</f>
        <v>0</v>
      </c>
      <c r="AI54" s="303">
        <f>IFERROR(_xlfn.PERCENTRANK.INC('面板-MA'!54:54,'面板-MA'!AG54),0.5)</f>
        <v>0</v>
      </c>
      <c r="AJ54" s="303">
        <f>IFERROR(_xlfn.PERCENTRANK.INC('面板-MA'!54:54,'面板-MA'!AH54),0.5)</f>
        <v>4.3999999999999997E-2</v>
      </c>
      <c r="AK54" s="303">
        <f>IFERROR(_xlfn.PERCENTRANK.INC('面板-MA'!54:54,'面板-MA'!AI54),0.5)</f>
        <v>0.17699999999999999</v>
      </c>
      <c r="AL54" s="303">
        <f>IFERROR(_xlfn.PERCENTRANK.INC('面板-MA'!54:54,'面板-MA'!AJ54),0.5)</f>
        <v>0.26600000000000001</v>
      </c>
      <c r="AM54" s="303">
        <f>IFERROR(_xlfn.PERCENTRANK.INC('面板-MA'!54:54,'面板-MA'!AK54),0.5)</f>
        <v>0.26600000000000001</v>
      </c>
      <c r="AN54" s="303">
        <f>IFERROR(_xlfn.PERCENTRANK.INC('面板-MA'!54:54,'面板-MA'!AL54),0.5)</f>
        <v>0.26600000000000001</v>
      </c>
      <c r="AO54" s="303">
        <f>IFERROR(_xlfn.PERCENTRANK.INC('面板-MA'!54:54,'面板-MA'!AM54),0.5)</f>
        <v>0.26600000000000001</v>
      </c>
      <c r="AP54" s="303">
        <f>IFERROR(_xlfn.PERCENTRANK.INC('面板-MA'!54:54,'面板-MA'!AN54),0.5)</f>
        <v>0.35499999999999998</v>
      </c>
      <c r="AQ54" s="303">
        <f>IFERROR(_xlfn.PERCENTRANK.INC('面板-MA'!54:54,'面板-MA'!AO54),0.5)</f>
        <v>0.42199999999999999</v>
      </c>
      <c r="AR54" s="303">
        <f>IFERROR(_xlfn.PERCENTRANK.INC('面板-MA'!54:54,'面板-MA'!AP54),0.5)</f>
        <v>0.48799999999999999</v>
      </c>
      <c r="AS54" s="303">
        <f>IFERROR(_xlfn.PERCENTRANK.INC('面板-MA'!54:54,'面板-MA'!AQ54),0.5)</f>
        <v>0.48799999999999999</v>
      </c>
      <c r="AT54" s="303">
        <f>IFERROR(_xlfn.PERCENTRANK.INC('面板-MA'!54:54,'面板-MA'!AR54),0.5)</f>
        <v>0.622</v>
      </c>
      <c r="AU54" s="303">
        <f>IFERROR(_xlfn.PERCENTRANK.INC('面板-MA'!54:54,'面板-MA'!AS54),0.5)</f>
        <v>0.73299999999999998</v>
      </c>
      <c r="AV54" s="303">
        <f>IFERROR(_xlfn.PERCENTRANK.INC('面板-MA'!54:54,'面板-MA'!AT54),0.5)</f>
        <v>0.73299999999999998</v>
      </c>
      <c r="AW54" s="303">
        <f>IFERROR(_xlfn.PERCENTRANK.INC('面板-MA'!54:54,'面板-MA'!AU54),0.5)</f>
        <v>0.73299999999999998</v>
      </c>
      <c r="AX54" s="303">
        <f>IFERROR(_xlfn.PERCENTRANK.INC('面板-MA'!54:54,'面板-MA'!AV54),0.5)</f>
        <v>0.73299999999999998</v>
      </c>
      <c r="AY54" s="303">
        <f>IFERROR(_xlfn.PERCENTRANK.INC('面板-MA'!54:54,'面板-MA'!AW54),0.5)</f>
        <v>0.622</v>
      </c>
      <c r="AZ54" s="303">
        <f>IFERROR(_xlfn.PERCENTRANK.INC('面板-MA'!54:54,'面板-MA'!AX54),0.5)</f>
        <v>0.48799999999999999</v>
      </c>
      <c r="BA54" s="303">
        <f>IFERROR(_xlfn.PERCENTRANK.INC('面板-MA'!54:54,'面板-MA'!AY54),0.5)</f>
        <v>0.5</v>
      </c>
      <c r="BB54" s="303">
        <f>IFERROR(_xlfn.PERCENTRANK.INC('面板-MA'!54:54,'面板-MA'!AZ54),0.5)</f>
        <v>0.5</v>
      </c>
      <c r="BC54" s="303">
        <f>IFERROR(_xlfn.PERCENTRANK.INC('面板-MA'!54:54,'面板-MA'!BA54),0.5)</f>
        <v>0.5</v>
      </c>
      <c r="BD54" s="303">
        <f>IFERROR(_xlfn.PERCENTRANK.INC('面板-MA'!54:54,'面板-MA'!BB54),0.5)</f>
        <v>0.5</v>
      </c>
      <c r="BE54" s="303">
        <f>IFERROR(_xlfn.PERCENTRANK.INC('面板-MA'!54:54,'面板-MA'!BC54),0.5)</f>
        <v>0.5</v>
      </c>
      <c r="BF54" s="303">
        <f>IFERROR(_xlfn.PERCENTRANK.INC('面板-MA'!54:54,'面板-MA'!BD54),0.5)</f>
        <v>0.5</v>
      </c>
      <c r="BG54" s="303">
        <f>IFERROR(_xlfn.PERCENTRANK.INC('面板-MA'!54:54,'面板-MA'!BE54),0.5)</f>
        <v>0.5</v>
      </c>
      <c r="BH54" s="303">
        <f>IFERROR(_xlfn.PERCENTRANK.INC('面板-MA'!54:54,'面板-MA'!BF54),0.5)</f>
        <v>0.5</v>
      </c>
      <c r="BI54" s="303">
        <f>IFERROR(_xlfn.PERCENTRANK.INC('面板-MA'!54:54,'面板-MA'!BG54),0.5)</f>
        <v>0.5</v>
      </c>
      <c r="BJ54" s="303">
        <f>IFERROR(_xlfn.PERCENTRANK.INC('面板-MA'!54:54,'面板-MA'!BH54),0.5)</f>
        <v>0.5</v>
      </c>
      <c r="BK54" s="303">
        <f>IFERROR(_xlfn.PERCENTRANK.INC('面板-MA'!54:54,'面板-MA'!BI54),0.5)</f>
        <v>0.5</v>
      </c>
      <c r="BL54" s="303">
        <f>IFERROR(_xlfn.PERCENTRANK.INC('面板-MA'!54:54,'面板-MA'!BJ54),0.5)</f>
        <v>0.5</v>
      </c>
      <c r="BM54" s="303">
        <f>IFERROR(_xlfn.PERCENTRANK.INC('面板-MA'!54:54,'面板-MA'!BK54),0.5)</f>
        <v>0.5</v>
      </c>
      <c r="BN54" s="303">
        <f>IFERROR(_xlfn.PERCENTRANK.INC('面板-MA'!54:54,'面板-MA'!BL54),0.5)</f>
        <v>0.5</v>
      </c>
      <c r="BO54" s="303">
        <f>IFERROR(_xlfn.PERCENTRANK.INC('面板-MA'!54:54,'面板-MA'!BM54),0.5)</f>
        <v>0.5</v>
      </c>
      <c r="BP54" s="303">
        <f>IFERROR(_xlfn.PERCENTRANK.INC('面板-MA'!54:54,'面板-MA'!BN54),0.5)</f>
        <v>0.5</v>
      </c>
      <c r="BQ54" s="303">
        <f>IFERROR(_xlfn.PERCENTRANK.INC('面板-MA'!54:54,'面板-MA'!BO54),0.5)</f>
        <v>0.5</v>
      </c>
      <c r="BR54" s="303">
        <f>IFERROR(_xlfn.PERCENTRANK.INC('面板-MA'!54:54,'面板-MA'!BP54),0.5)</f>
        <v>0.5</v>
      </c>
      <c r="BS54" s="303">
        <f>IFERROR(_xlfn.PERCENTRANK.INC('面板-MA'!54:54,'面板-MA'!BQ54),0.5)</f>
        <v>0.5</v>
      </c>
      <c r="BT54" s="303">
        <f>IFERROR(_xlfn.PERCENTRANK.INC('面板-MA'!54:54,'面板-MA'!BR54),0.5)</f>
        <v>0.5</v>
      </c>
      <c r="BU54" s="303">
        <f>IFERROR(_xlfn.PERCENTRANK.INC('面板-MA'!54:54,'面板-MA'!BS54),0.5)</f>
        <v>0.5</v>
      </c>
      <c r="BV54" s="303">
        <f>IFERROR(_xlfn.PERCENTRANK.INC('面板-MA'!54:54,'面板-MA'!BT54),0.5)</f>
        <v>0.5</v>
      </c>
      <c r="BW54" s="303">
        <f>IFERROR(_xlfn.PERCENTRANK.INC('面板-MA'!54:54,'面板-MA'!BU54),0.5)</f>
        <v>0.5</v>
      </c>
      <c r="BX54" s="303">
        <f>IFERROR(_xlfn.PERCENTRANK.INC('面板-MA'!54:54,'面板-MA'!BV54),0.5)</f>
        <v>0.5</v>
      </c>
    </row>
    <row r="55" spans="1:76" x14ac:dyDescent="0.15">
      <c r="A55" s="301" t="s">
        <v>117</v>
      </c>
      <c r="B55" s="301" t="s">
        <v>73</v>
      </c>
      <c r="C55" s="295" t="s">
        <v>134</v>
      </c>
      <c r="D55" s="295" t="s">
        <v>135</v>
      </c>
      <c r="E55" s="302">
        <f t="shared" si="4"/>
        <v>3.125E-2</v>
      </c>
      <c r="F55" s="302" t="str">
        <f t="shared" si="1"/>
        <v>光伏中游</v>
      </c>
      <c r="G55" s="303">
        <f>IFERROR(_xlfn.PERCENTRANK.INC('面板-MA'!55:55,'面板-MA'!E55),0.5)</f>
        <v>0.4</v>
      </c>
      <c r="H55" s="303">
        <f>IFERROR(_xlfn.PERCENTRANK.INC('面板-MA'!55:55,'面板-MA'!F55),0.5)</f>
        <v>0.42199999999999999</v>
      </c>
      <c r="I55" s="303">
        <f>IFERROR(_xlfn.PERCENTRANK.INC('面板-MA'!55:55,'面板-MA'!G55),0.5)</f>
        <v>0.64400000000000002</v>
      </c>
      <c r="J55" s="303">
        <f>IFERROR(_xlfn.PERCENTRANK.INC('面板-MA'!55:55,'面板-MA'!H55),0.5)</f>
        <v>0.86599999999999999</v>
      </c>
      <c r="K55" s="303">
        <f>IFERROR(_xlfn.PERCENTRANK.INC('面板-MA'!55:55,'面板-MA'!I55),0.5)</f>
        <v>0.8</v>
      </c>
      <c r="L55" s="303">
        <f>IFERROR(_xlfn.PERCENTRANK.INC('面板-MA'!55:55,'面板-MA'!J55),0.5)</f>
        <v>0.755</v>
      </c>
      <c r="M55" s="303">
        <f>IFERROR(_xlfn.PERCENTRANK.INC('面板-MA'!55:55,'面板-MA'!K55),0.5)</f>
        <v>0.84399999999999997</v>
      </c>
      <c r="N55" s="303">
        <f>IFERROR(_xlfn.PERCENTRANK.INC('面板-MA'!55:55,'面板-MA'!L55),0.5)</f>
        <v>0.93300000000000005</v>
      </c>
      <c r="O55" s="303">
        <f>IFERROR(_xlfn.PERCENTRANK.INC('面板-MA'!55:55,'面板-MA'!M55),0.5)</f>
        <v>1</v>
      </c>
      <c r="P55" s="303">
        <f>IFERROR(_xlfn.PERCENTRANK.INC('面板-MA'!55:55,'面板-MA'!N55),0.5)</f>
        <v>0.88800000000000001</v>
      </c>
      <c r="Q55" s="303">
        <f>IFERROR(_xlfn.PERCENTRANK.INC('面板-MA'!55:55,'面板-MA'!O55),0.5)</f>
        <v>0.28799999999999998</v>
      </c>
      <c r="R55" s="303">
        <f>IFERROR(_xlfn.PERCENTRANK.INC('面板-MA'!55:55,'面板-MA'!P55),0.5)</f>
        <v>0.24399999999999999</v>
      </c>
      <c r="S55" s="303">
        <f>IFERROR(_xlfn.PERCENTRANK.INC('面板-MA'!55:55,'面板-MA'!Q55),0.5)</f>
        <v>0.35499999999999998</v>
      </c>
      <c r="T55" s="303">
        <f>IFERROR(_xlfn.PERCENTRANK.INC('面板-MA'!55:55,'面板-MA'!R55),0.5)</f>
        <v>0.46600000000000003</v>
      </c>
      <c r="U55" s="303">
        <f>IFERROR(_xlfn.PERCENTRANK.INC('面板-MA'!55:55,'面板-MA'!S55),0.5)</f>
        <v>0.44400000000000001</v>
      </c>
      <c r="V55" s="303">
        <f>IFERROR(_xlfn.PERCENTRANK.INC('面板-MA'!55:55,'面板-MA'!T55),0.5)</f>
        <v>0.377</v>
      </c>
      <c r="W55" s="303">
        <f>IFERROR(_xlfn.PERCENTRANK.INC('面板-MA'!55:55,'面板-MA'!U55),0.5)</f>
        <v>0.48799999999999999</v>
      </c>
      <c r="X55" s="303">
        <f>IFERROR(_xlfn.PERCENTRANK.INC('面板-MA'!55:55,'面板-MA'!V55),0.5)</f>
        <v>0.311</v>
      </c>
      <c r="Y55" s="303">
        <f>IFERROR(_xlfn.PERCENTRANK.INC('面板-MA'!55:55,'面板-MA'!W55),0.5)</f>
        <v>0.13300000000000001</v>
      </c>
      <c r="Z55" s="303">
        <f>IFERROR(_xlfn.PERCENTRANK.INC('面板-MA'!55:55,'面板-MA'!X55),0.5)</f>
        <v>0.53300000000000003</v>
      </c>
      <c r="AA55" s="303">
        <f>IFERROR(_xlfn.PERCENTRANK.INC('面板-MA'!55:55,'面板-MA'!Y55),0.5)</f>
        <v>0.6</v>
      </c>
      <c r="AB55" s="303">
        <f>IFERROR(_xlfn.PERCENTRANK.INC('面板-MA'!55:55,'面板-MA'!Z55),0.5)</f>
        <v>0.33300000000000002</v>
      </c>
      <c r="AC55" s="303">
        <f>IFERROR(_xlfn.PERCENTRANK.INC('面板-MA'!55:55,'面板-MA'!AA55),0.5)</f>
        <v>0.57699999999999996</v>
      </c>
      <c r="AD55" s="303">
        <f>IFERROR(_xlfn.PERCENTRANK.INC('面板-MA'!55:55,'面板-MA'!AB55),0.5)</f>
        <v>0.622</v>
      </c>
      <c r="AE55" s="303">
        <f>IFERROR(_xlfn.PERCENTRANK.INC('面板-MA'!55:55,'面板-MA'!AC55),0.5)</f>
        <v>0.51100000000000001</v>
      </c>
      <c r="AF55" s="303">
        <f>IFERROR(_xlfn.PERCENTRANK.INC('面板-MA'!55:55,'面板-MA'!AD55),0.5)</f>
        <v>0.222</v>
      </c>
      <c r="AG55" s="303">
        <f>IFERROR(_xlfn.PERCENTRANK.INC('面板-MA'!55:55,'面板-MA'!AE55),0.5)</f>
        <v>0.2</v>
      </c>
      <c r="AH55" s="303">
        <f>IFERROR(_xlfn.PERCENTRANK.INC('面板-MA'!55:55,'面板-MA'!AF55),0.5)</f>
        <v>0.155</v>
      </c>
      <c r="AI55" s="303">
        <f>IFERROR(_xlfn.PERCENTRANK.INC('面板-MA'!55:55,'面板-MA'!AG55),0.5)</f>
        <v>4.3999999999999997E-2</v>
      </c>
      <c r="AJ55" s="303">
        <f>IFERROR(_xlfn.PERCENTRANK.INC('面板-MA'!55:55,'面板-MA'!AH55),0.5)</f>
        <v>8.7999999999999995E-2</v>
      </c>
      <c r="AK55" s="303">
        <f>IFERROR(_xlfn.PERCENTRANK.INC('面板-MA'!55:55,'面板-MA'!AI55),0.5)</f>
        <v>0.17699999999999999</v>
      </c>
      <c r="AL55" s="303">
        <f>IFERROR(_xlfn.PERCENTRANK.INC('面板-MA'!55:55,'面板-MA'!AJ55),0.5)</f>
        <v>6.6000000000000003E-2</v>
      </c>
      <c r="AM55" s="303">
        <f>IFERROR(_xlfn.PERCENTRANK.INC('面板-MA'!55:55,'面板-MA'!AK55),0.5)</f>
        <v>0</v>
      </c>
      <c r="AN55" s="303">
        <f>IFERROR(_xlfn.PERCENTRANK.INC('面板-MA'!55:55,'面板-MA'!AL55),0.5)</f>
        <v>2.1999999999999999E-2</v>
      </c>
      <c r="AO55" s="303">
        <f>IFERROR(_xlfn.PERCENTRANK.INC('面板-MA'!55:55,'面板-MA'!AM55),0.5)</f>
        <v>0.111</v>
      </c>
      <c r="AP55" s="303">
        <f>IFERROR(_xlfn.PERCENTRANK.INC('面板-MA'!55:55,'面板-MA'!AN55),0.5)</f>
        <v>0.26600000000000001</v>
      </c>
      <c r="AQ55" s="303">
        <f>IFERROR(_xlfn.PERCENTRANK.INC('面板-MA'!55:55,'面板-MA'!AO55),0.5)</f>
        <v>0.55500000000000005</v>
      </c>
      <c r="AR55" s="303">
        <f>IFERROR(_xlfn.PERCENTRANK.INC('面板-MA'!55:55,'面板-MA'!AP55),0.5)</f>
        <v>0.77700000000000002</v>
      </c>
      <c r="AS55" s="303">
        <f>IFERROR(_xlfn.PERCENTRANK.INC('面板-MA'!55:55,'面板-MA'!AQ55),0.5)</f>
        <v>0.68799999999999994</v>
      </c>
      <c r="AT55" s="303">
        <f>IFERROR(_xlfn.PERCENTRANK.INC('面板-MA'!55:55,'面板-MA'!AR55),0.5)</f>
        <v>0.73299999999999998</v>
      </c>
      <c r="AU55" s="303">
        <f>IFERROR(_xlfn.PERCENTRANK.INC('面板-MA'!55:55,'面板-MA'!AS55),0.5)</f>
        <v>0.91100000000000003</v>
      </c>
      <c r="AV55" s="303">
        <f>IFERROR(_xlfn.PERCENTRANK.INC('面板-MA'!55:55,'面板-MA'!AT55),0.5)</f>
        <v>0.97699999999999998</v>
      </c>
      <c r="AW55" s="303">
        <f>IFERROR(_xlfn.PERCENTRANK.INC('面板-MA'!55:55,'面板-MA'!AU55),0.5)</f>
        <v>0.95499999999999996</v>
      </c>
      <c r="AX55" s="303">
        <f>IFERROR(_xlfn.PERCENTRANK.INC('面板-MA'!55:55,'面板-MA'!AV55),0.5)</f>
        <v>0.82199999999999995</v>
      </c>
      <c r="AY55" s="303">
        <f>IFERROR(_xlfn.PERCENTRANK.INC('面板-MA'!55:55,'面板-MA'!AW55),0.5)</f>
        <v>0.66600000000000004</v>
      </c>
      <c r="AZ55" s="303">
        <f>IFERROR(_xlfn.PERCENTRANK.INC('面板-MA'!55:55,'面板-MA'!AX55),0.5)</f>
        <v>0.71099999999999997</v>
      </c>
      <c r="BA55" s="303">
        <f>IFERROR(_xlfn.PERCENTRANK.INC('面板-MA'!55:55,'面板-MA'!AY55),0.5)</f>
        <v>0.5</v>
      </c>
      <c r="BB55" s="303">
        <f>IFERROR(_xlfn.PERCENTRANK.INC('面板-MA'!55:55,'面板-MA'!AZ55),0.5)</f>
        <v>0.5</v>
      </c>
      <c r="BC55" s="303">
        <f>IFERROR(_xlfn.PERCENTRANK.INC('面板-MA'!55:55,'面板-MA'!BA55),0.5)</f>
        <v>0.5</v>
      </c>
      <c r="BD55" s="303">
        <f>IFERROR(_xlfn.PERCENTRANK.INC('面板-MA'!55:55,'面板-MA'!BB55),0.5)</f>
        <v>0.5</v>
      </c>
      <c r="BE55" s="303">
        <f>IFERROR(_xlfn.PERCENTRANK.INC('面板-MA'!55:55,'面板-MA'!BC55),0.5)</f>
        <v>0.5</v>
      </c>
      <c r="BF55" s="303">
        <f>IFERROR(_xlfn.PERCENTRANK.INC('面板-MA'!55:55,'面板-MA'!BD55),0.5)</f>
        <v>0.5</v>
      </c>
      <c r="BG55" s="303">
        <f>IFERROR(_xlfn.PERCENTRANK.INC('面板-MA'!55:55,'面板-MA'!BE55),0.5)</f>
        <v>0.5</v>
      </c>
      <c r="BH55" s="303">
        <f>IFERROR(_xlfn.PERCENTRANK.INC('面板-MA'!55:55,'面板-MA'!BF55),0.5)</f>
        <v>0.5</v>
      </c>
      <c r="BI55" s="303">
        <f>IFERROR(_xlfn.PERCENTRANK.INC('面板-MA'!55:55,'面板-MA'!BG55),0.5)</f>
        <v>0.5</v>
      </c>
      <c r="BJ55" s="303">
        <f>IFERROR(_xlfn.PERCENTRANK.INC('面板-MA'!55:55,'面板-MA'!BH55),0.5)</f>
        <v>0.5</v>
      </c>
      <c r="BK55" s="303">
        <f>IFERROR(_xlfn.PERCENTRANK.INC('面板-MA'!55:55,'面板-MA'!BI55),0.5)</f>
        <v>0.5</v>
      </c>
      <c r="BL55" s="303">
        <f>IFERROR(_xlfn.PERCENTRANK.INC('面板-MA'!55:55,'面板-MA'!BJ55),0.5)</f>
        <v>0.5</v>
      </c>
      <c r="BM55" s="303">
        <f>IFERROR(_xlfn.PERCENTRANK.INC('面板-MA'!55:55,'面板-MA'!BK55),0.5)</f>
        <v>0.5</v>
      </c>
      <c r="BN55" s="303">
        <f>IFERROR(_xlfn.PERCENTRANK.INC('面板-MA'!55:55,'面板-MA'!BL55),0.5)</f>
        <v>0.5</v>
      </c>
      <c r="BO55" s="303">
        <f>IFERROR(_xlfn.PERCENTRANK.INC('面板-MA'!55:55,'面板-MA'!BM55),0.5)</f>
        <v>0.5</v>
      </c>
      <c r="BP55" s="303">
        <f>IFERROR(_xlfn.PERCENTRANK.INC('面板-MA'!55:55,'面板-MA'!BN55),0.5)</f>
        <v>0.5</v>
      </c>
      <c r="BQ55" s="303">
        <f>IFERROR(_xlfn.PERCENTRANK.INC('面板-MA'!55:55,'面板-MA'!BO55),0.5)</f>
        <v>0.5</v>
      </c>
      <c r="BR55" s="303">
        <f>IFERROR(_xlfn.PERCENTRANK.INC('面板-MA'!55:55,'面板-MA'!BP55),0.5)</f>
        <v>0.5</v>
      </c>
      <c r="BS55" s="303">
        <f>IFERROR(_xlfn.PERCENTRANK.INC('面板-MA'!55:55,'面板-MA'!BQ55),0.5)</f>
        <v>0.5</v>
      </c>
      <c r="BT55" s="303">
        <f>IFERROR(_xlfn.PERCENTRANK.INC('面板-MA'!55:55,'面板-MA'!BR55),0.5)</f>
        <v>0.5</v>
      </c>
      <c r="BU55" s="303">
        <f>IFERROR(_xlfn.PERCENTRANK.INC('面板-MA'!55:55,'面板-MA'!BS55),0.5)</f>
        <v>0.5</v>
      </c>
      <c r="BV55" s="303">
        <f>IFERROR(_xlfn.PERCENTRANK.INC('面板-MA'!55:55,'面板-MA'!BT55),0.5)</f>
        <v>0.5</v>
      </c>
      <c r="BW55" s="303">
        <f>IFERROR(_xlfn.PERCENTRANK.INC('面板-MA'!55:55,'面板-MA'!BU55),0.5)</f>
        <v>0.5</v>
      </c>
      <c r="BX55" s="303">
        <f>IFERROR(_xlfn.PERCENTRANK.INC('面板-MA'!55:55,'面板-MA'!BV55),0.5)</f>
        <v>0.5</v>
      </c>
    </row>
    <row r="56" spans="1:76" x14ac:dyDescent="0.15">
      <c r="A56" s="301" t="s">
        <v>117</v>
      </c>
      <c r="B56" s="301" t="s">
        <v>73</v>
      </c>
      <c r="C56" s="295" t="s">
        <v>136</v>
      </c>
      <c r="D56" s="295" t="s">
        <v>844</v>
      </c>
      <c r="E56" s="302">
        <f t="shared" si="4"/>
        <v>3.125E-2</v>
      </c>
      <c r="F56" s="302" t="str">
        <f t="shared" si="1"/>
        <v>光伏中游</v>
      </c>
      <c r="G56" s="303">
        <f>IFERROR(_xlfn.PERCENTRANK.INC('面板-MA'!56:56,'面板-MA'!E56),0.5)</f>
        <v>0.42399999999999999</v>
      </c>
      <c r="H56" s="303">
        <f>IFERROR(_xlfn.PERCENTRANK.INC('面板-MA'!56:56,'面板-MA'!F56),0.5)</f>
        <v>0.42399999999999999</v>
      </c>
      <c r="I56" s="303">
        <f>IFERROR(_xlfn.PERCENTRANK.INC('面板-MA'!56:56,'面板-MA'!G56),0.5)</f>
        <v>0.78700000000000003</v>
      </c>
      <c r="J56" s="303">
        <f>IFERROR(_xlfn.PERCENTRANK.INC('面板-MA'!56:56,'面板-MA'!H56),0.5)</f>
        <v>0.96899999999999997</v>
      </c>
      <c r="K56" s="303">
        <f>IFERROR(_xlfn.PERCENTRANK.INC('面板-MA'!56:56,'面板-MA'!I56),0.5)</f>
        <v>0.90900000000000003</v>
      </c>
      <c r="L56" s="303">
        <f>IFERROR(_xlfn.PERCENTRANK.INC('面板-MA'!56:56,'面板-MA'!J56),0.5)</f>
        <v>0.84799999999999998</v>
      </c>
      <c r="M56" s="303">
        <f>IFERROR(_xlfn.PERCENTRANK.INC('面板-MA'!56:56,'面板-MA'!K56),0.5)</f>
        <v>0.81799999999999995</v>
      </c>
      <c r="N56" s="303">
        <f>IFERROR(_xlfn.PERCENTRANK.INC('面板-MA'!56:56,'面板-MA'!L56),0.5)</f>
        <v>0.93899999999999995</v>
      </c>
      <c r="O56" s="303">
        <f>IFERROR(_xlfn.PERCENTRANK.INC('面板-MA'!56:56,'面板-MA'!M56),0.5)</f>
        <v>1</v>
      </c>
      <c r="P56" s="303">
        <f>IFERROR(_xlfn.PERCENTRANK.INC('面板-MA'!56:56,'面板-MA'!N56),0.5)</f>
        <v>0.878</v>
      </c>
      <c r="Q56" s="303">
        <f>IFERROR(_xlfn.PERCENTRANK.INC('面板-MA'!56:56,'面板-MA'!O56),0.5)</f>
        <v>0.69599999999999995</v>
      </c>
      <c r="R56" s="303">
        <f>IFERROR(_xlfn.PERCENTRANK.INC('面板-MA'!56:56,'面板-MA'!P56),0.5)</f>
        <v>0.54500000000000004</v>
      </c>
      <c r="S56" s="303">
        <f>IFERROR(_xlfn.PERCENTRANK.INC('面板-MA'!56:56,'面板-MA'!Q56),0.5)</f>
        <v>0.63600000000000001</v>
      </c>
      <c r="T56" s="303">
        <f>IFERROR(_xlfn.PERCENTRANK.INC('面板-MA'!56:56,'面板-MA'!R56),0.5)</f>
        <v>0.75700000000000001</v>
      </c>
      <c r="U56" s="303">
        <f>IFERROR(_xlfn.PERCENTRANK.INC('面板-MA'!56:56,'面板-MA'!S56),0.5)</f>
        <v>0.72699999999999998</v>
      </c>
      <c r="V56" s="303">
        <f>IFERROR(_xlfn.PERCENTRANK.INC('面板-MA'!56:56,'面板-MA'!T56),0.5)</f>
        <v>0.51500000000000001</v>
      </c>
      <c r="W56" s="303">
        <f>IFERROR(_xlfn.PERCENTRANK.INC('面板-MA'!56:56,'面板-MA'!U56),0.5)</f>
        <v>0.57499999999999996</v>
      </c>
      <c r="X56" s="303">
        <f>IFERROR(_xlfn.PERCENTRANK.INC('面板-MA'!56:56,'面板-MA'!V56),0.5)</f>
        <v>0.33300000000000002</v>
      </c>
      <c r="Y56" s="303">
        <f>IFERROR(_xlfn.PERCENTRANK.INC('面板-MA'!56:56,'面板-MA'!W56),0.5)</f>
        <v>0.30299999999999999</v>
      </c>
      <c r="Z56" s="303">
        <f>IFERROR(_xlfn.PERCENTRANK.INC('面板-MA'!56:56,'面板-MA'!X56),0.5)</f>
        <v>0.60599999999999998</v>
      </c>
      <c r="AA56" s="303">
        <f>IFERROR(_xlfn.PERCENTRANK.INC('面板-MA'!56:56,'面板-MA'!Y56),0.5)</f>
        <v>0.66600000000000004</v>
      </c>
      <c r="AB56" s="303">
        <f>IFERROR(_xlfn.PERCENTRANK.INC('面板-MA'!56:56,'面板-MA'!Z56),0.5)</f>
        <v>0.36299999999999999</v>
      </c>
      <c r="AC56" s="303">
        <f>IFERROR(_xlfn.PERCENTRANK.INC('面板-MA'!56:56,'面板-MA'!AA56),0.5)</f>
        <v>0.48399999999999999</v>
      </c>
      <c r="AD56" s="303">
        <f>IFERROR(_xlfn.PERCENTRANK.INC('面板-MA'!56:56,'面板-MA'!AB56),0.5)</f>
        <v>0.39300000000000002</v>
      </c>
      <c r="AE56" s="303">
        <f>IFERROR(_xlfn.PERCENTRANK.INC('面板-MA'!56:56,'面板-MA'!AC56),0.5)</f>
        <v>0.27200000000000002</v>
      </c>
      <c r="AF56" s="303">
        <f>IFERROR(_xlfn.PERCENTRANK.INC('面板-MA'!56:56,'面板-MA'!AD56),0.5)</f>
        <v>0.24199999999999999</v>
      </c>
      <c r="AG56" s="303">
        <f>IFERROR(_xlfn.PERCENTRANK.INC('面板-MA'!56:56,'面板-MA'!AE56),0.5)</f>
        <v>0.121</v>
      </c>
      <c r="AH56" s="303">
        <f>IFERROR(_xlfn.PERCENTRANK.INC('面板-MA'!56:56,'面板-MA'!AF56),0.5)</f>
        <v>0.151</v>
      </c>
      <c r="AI56" s="303">
        <f>IFERROR(_xlfn.PERCENTRANK.INC('面板-MA'!56:56,'面板-MA'!AG56),0.5)</f>
        <v>0.03</v>
      </c>
      <c r="AJ56" s="303">
        <f>IFERROR(_xlfn.PERCENTRANK.INC('面板-MA'!56:56,'面板-MA'!AH56),0.5)</f>
        <v>0.18099999999999999</v>
      </c>
      <c r="AK56" s="303">
        <f>IFERROR(_xlfn.PERCENTRANK.INC('面板-MA'!56:56,'面板-MA'!AI56),0.5)</f>
        <v>0.21199999999999999</v>
      </c>
      <c r="AL56" s="303">
        <f>IFERROR(_xlfn.PERCENTRANK.INC('面板-MA'!56:56,'面板-MA'!AJ56),0.5)</f>
        <v>0</v>
      </c>
      <c r="AM56" s="303">
        <f>IFERROR(_xlfn.PERCENTRANK.INC('面板-MA'!56:56,'面板-MA'!AK56),0.5)</f>
        <v>0.06</v>
      </c>
      <c r="AN56" s="303">
        <f>IFERROR(_xlfn.PERCENTRANK.INC('面板-MA'!56:56,'面板-MA'!AL56),0.5)</f>
        <v>0.06</v>
      </c>
      <c r="AO56" s="303">
        <f>IFERROR(_xlfn.PERCENTRANK.INC('面板-MA'!56:56,'面板-MA'!AM56),0.5)</f>
        <v>0.5</v>
      </c>
      <c r="AP56" s="303">
        <f>IFERROR(_xlfn.PERCENTRANK.INC('面板-MA'!56:56,'面板-MA'!AN56),0.5)</f>
        <v>0.5</v>
      </c>
      <c r="AQ56" s="303">
        <f>IFERROR(_xlfn.PERCENTRANK.INC('面板-MA'!56:56,'面板-MA'!AO56),0.5)</f>
        <v>0.5</v>
      </c>
      <c r="AR56" s="303">
        <f>IFERROR(_xlfn.PERCENTRANK.INC('面板-MA'!56:56,'面板-MA'!AP56),0.5)</f>
        <v>0.5</v>
      </c>
      <c r="AS56" s="303">
        <f>IFERROR(_xlfn.PERCENTRANK.INC('面板-MA'!56:56,'面板-MA'!AQ56),0.5)</f>
        <v>0.5</v>
      </c>
      <c r="AT56" s="303">
        <f>IFERROR(_xlfn.PERCENTRANK.INC('面板-MA'!56:56,'面板-MA'!AR56),0.5)</f>
        <v>0.5</v>
      </c>
      <c r="AU56" s="303">
        <f>IFERROR(_xlfn.PERCENTRANK.INC('面板-MA'!56:56,'面板-MA'!AS56),0.5)</f>
        <v>0.5</v>
      </c>
      <c r="AV56" s="303">
        <f>IFERROR(_xlfn.PERCENTRANK.INC('面板-MA'!56:56,'面板-MA'!AT56),0.5)</f>
        <v>0.5</v>
      </c>
      <c r="AW56" s="303">
        <f>IFERROR(_xlfn.PERCENTRANK.INC('面板-MA'!56:56,'面板-MA'!AU56),0.5)</f>
        <v>0.5</v>
      </c>
      <c r="AX56" s="303">
        <f>IFERROR(_xlfn.PERCENTRANK.INC('面板-MA'!56:56,'面板-MA'!AV56),0.5)</f>
        <v>0.5</v>
      </c>
      <c r="AY56" s="303">
        <f>IFERROR(_xlfn.PERCENTRANK.INC('面板-MA'!56:56,'面板-MA'!AW56),0.5)</f>
        <v>0.5</v>
      </c>
      <c r="AZ56" s="303">
        <f>IFERROR(_xlfn.PERCENTRANK.INC('面板-MA'!56:56,'面板-MA'!AX56),0.5)</f>
        <v>0.5</v>
      </c>
      <c r="BA56" s="303">
        <f>IFERROR(_xlfn.PERCENTRANK.INC('面板-MA'!56:56,'面板-MA'!AY56),0.5)</f>
        <v>0.5</v>
      </c>
      <c r="BB56" s="303">
        <f>IFERROR(_xlfn.PERCENTRANK.INC('面板-MA'!56:56,'面板-MA'!AZ56),0.5)</f>
        <v>0.5</v>
      </c>
      <c r="BC56" s="303">
        <f>IFERROR(_xlfn.PERCENTRANK.INC('面板-MA'!56:56,'面板-MA'!BA56),0.5)</f>
        <v>0.5</v>
      </c>
      <c r="BD56" s="303">
        <f>IFERROR(_xlfn.PERCENTRANK.INC('面板-MA'!56:56,'面板-MA'!BB56),0.5)</f>
        <v>0.5</v>
      </c>
      <c r="BE56" s="303">
        <f>IFERROR(_xlfn.PERCENTRANK.INC('面板-MA'!56:56,'面板-MA'!BC56),0.5)</f>
        <v>0.5</v>
      </c>
      <c r="BF56" s="303">
        <f>IFERROR(_xlfn.PERCENTRANK.INC('面板-MA'!56:56,'面板-MA'!BD56),0.5)</f>
        <v>0.5</v>
      </c>
      <c r="BG56" s="303">
        <f>IFERROR(_xlfn.PERCENTRANK.INC('面板-MA'!56:56,'面板-MA'!BE56),0.5)</f>
        <v>0.5</v>
      </c>
      <c r="BH56" s="303">
        <f>IFERROR(_xlfn.PERCENTRANK.INC('面板-MA'!56:56,'面板-MA'!BF56),0.5)</f>
        <v>0.5</v>
      </c>
      <c r="BI56" s="303">
        <f>IFERROR(_xlfn.PERCENTRANK.INC('面板-MA'!56:56,'面板-MA'!BG56),0.5)</f>
        <v>0.5</v>
      </c>
      <c r="BJ56" s="303">
        <f>IFERROR(_xlfn.PERCENTRANK.INC('面板-MA'!56:56,'面板-MA'!BH56),0.5)</f>
        <v>0.5</v>
      </c>
      <c r="BK56" s="303">
        <f>IFERROR(_xlfn.PERCENTRANK.INC('面板-MA'!56:56,'面板-MA'!BI56),0.5)</f>
        <v>0.5</v>
      </c>
      <c r="BL56" s="303">
        <f>IFERROR(_xlfn.PERCENTRANK.INC('面板-MA'!56:56,'面板-MA'!BJ56),0.5)</f>
        <v>0.5</v>
      </c>
      <c r="BM56" s="303">
        <f>IFERROR(_xlfn.PERCENTRANK.INC('面板-MA'!56:56,'面板-MA'!BK56),0.5)</f>
        <v>0.5</v>
      </c>
      <c r="BN56" s="303">
        <f>IFERROR(_xlfn.PERCENTRANK.INC('面板-MA'!56:56,'面板-MA'!BL56),0.5)</f>
        <v>0.5</v>
      </c>
      <c r="BO56" s="303">
        <f>IFERROR(_xlfn.PERCENTRANK.INC('面板-MA'!56:56,'面板-MA'!BM56),0.5)</f>
        <v>0.5</v>
      </c>
      <c r="BP56" s="303">
        <f>IFERROR(_xlfn.PERCENTRANK.INC('面板-MA'!56:56,'面板-MA'!BN56),0.5)</f>
        <v>0.5</v>
      </c>
      <c r="BQ56" s="303">
        <f>IFERROR(_xlfn.PERCENTRANK.INC('面板-MA'!56:56,'面板-MA'!BO56),0.5)</f>
        <v>0.5</v>
      </c>
      <c r="BR56" s="303">
        <f>IFERROR(_xlfn.PERCENTRANK.INC('面板-MA'!56:56,'面板-MA'!BP56),0.5)</f>
        <v>0.5</v>
      </c>
      <c r="BS56" s="303">
        <f>IFERROR(_xlfn.PERCENTRANK.INC('面板-MA'!56:56,'面板-MA'!BQ56),0.5)</f>
        <v>0.5</v>
      </c>
      <c r="BT56" s="303">
        <f>IFERROR(_xlfn.PERCENTRANK.INC('面板-MA'!56:56,'面板-MA'!BR56),0.5)</f>
        <v>0.5</v>
      </c>
      <c r="BU56" s="303">
        <f>IFERROR(_xlfn.PERCENTRANK.INC('面板-MA'!56:56,'面板-MA'!BS56),0.5)</f>
        <v>0.5</v>
      </c>
      <c r="BV56" s="303">
        <f>IFERROR(_xlfn.PERCENTRANK.INC('面板-MA'!56:56,'面板-MA'!BT56),0.5)</f>
        <v>0.5</v>
      </c>
      <c r="BW56" s="303">
        <f>IFERROR(_xlfn.PERCENTRANK.INC('面板-MA'!56:56,'面板-MA'!BU56),0.5)</f>
        <v>0.5</v>
      </c>
      <c r="BX56" s="303">
        <f>IFERROR(_xlfn.PERCENTRANK.INC('面板-MA'!56:56,'面板-MA'!BV56),0.5)</f>
        <v>0.5</v>
      </c>
    </row>
    <row r="57" spans="1:76" x14ac:dyDescent="0.15">
      <c r="A57" s="301" t="s">
        <v>117</v>
      </c>
      <c r="B57" s="301" t="s">
        <v>73</v>
      </c>
      <c r="C57" s="295" t="s">
        <v>845</v>
      </c>
      <c r="D57" s="295" t="s">
        <v>139</v>
      </c>
      <c r="E57" s="302">
        <f t="shared" si="4"/>
        <v>3.125E-2</v>
      </c>
      <c r="F57" s="302" t="str">
        <f t="shared" si="1"/>
        <v>光伏中游</v>
      </c>
      <c r="G57" s="303">
        <f>IFERROR(_xlfn.PERCENTRANK.INC('面板-MA'!57:57,'面板-MA'!E57),0.5)</f>
        <v>0.34200000000000003</v>
      </c>
      <c r="H57" s="303">
        <f>IFERROR(_xlfn.PERCENTRANK.INC('面板-MA'!57:57,'面板-MA'!F57),0.5)</f>
        <v>0.39400000000000002</v>
      </c>
      <c r="I57" s="303">
        <f>IFERROR(_xlfn.PERCENTRANK.INC('面板-MA'!57:57,'面板-MA'!G57),0.5)</f>
        <v>0.47299999999999998</v>
      </c>
      <c r="J57" s="303">
        <f>IFERROR(_xlfn.PERCENTRANK.INC('面板-MA'!57:57,'面板-MA'!H57),0.5)</f>
        <v>0.55200000000000005</v>
      </c>
      <c r="K57" s="303">
        <f>IFERROR(_xlfn.PERCENTRANK.INC('面板-MA'!57:57,'面板-MA'!I57),0.5)</f>
        <v>0.65700000000000003</v>
      </c>
      <c r="L57" s="303">
        <f>IFERROR(_xlfn.PERCENTRANK.INC('面板-MA'!57:57,'面板-MA'!J57),0.5)</f>
        <v>0.55200000000000005</v>
      </c>
      <c r="M57" s="303">
        <f>IFERROR(_xlfn.PERCENTRANK.INC('面板-MA'!57:57,'面板-MA'!K57),0.5)</f>
        <v>0.36799999999999999</v>
      </c>
      <c r="N57" s="303">
        <f>IFERROR(_xlfn.PERCENTRANK.INC('面板-MA'!57:57,'面板-MA'!L57),0.5)</f>
        <v>0.23599999999999999</v>
      </c>
      <c r="O57" s="303">
        <f>IFERROR(_xlfn.PERCENTRANK.INC('面板-MA'!57:57,'面板-MA'!M57),0.5)</f>
        <v>0.157</v>
      </c>
      <c r="P57" s="303">
        <f>IFERROR(_xlfn.PERCENTRANK.INC('面板-MA'!57:57,'面板-MA'!N57),0.5)</f>
        <v>0.23599999999999999</v>
      </c>
      <c r="Q57" s="303">
        <f>IFERROR(_xlfn.PERCENTRANK.INC('面板-MA'!57:57,'面板-MA'!O57),0.5)</f>
        <v>0.44700000000000001</v>
      </c>
      <c r="R57" s="303">
        <f>IFERROR(_xlfn.PERCENTRANK.INC('面板-MA'!57:57,'面板-MA'!P57),0.5)</f>
        <v>0.81499999999999995</v>
      </c>
      <c r="S57" s="303">
        <f>IFERROR(_xlfn.PERCENTRANK.INC('面板-MA'!57:57,'面板-MA'!Q57),0.5)</f>
        <v>0.55200000000000005</v>
      </c>
      <c r="T57" s="303">
        <f>IFERROR(_xlfn.PERCENTRANK.INC('面板-MA'!57:57,'面板-MA'!R57),0.5)</f>
        <v>7.8E-2</v>
      </c>
      <c r="U57" s="303">
        <f>IFERROR(_xlfn.PERCENTRANK.INC('面板-MA'!57:57,'面板-MA'!S57),0.5)</f>
        <v>0</v>
      </c>
      <c r="V57" s="303">
        <f>IFERROR(_xlfn.PERCENTRANK.INC('面板-MA'!57:57,'面板-MA'!T57),0.5)</f>
        <v>2.5999999999999999E-2</v>
      </c>
      <c r="W57" s="303">
        <f>IFERROR(_xlfn.PERCENTRANK.INC('面板-MA'!57:57,'面板-MA'!U57),0.5)</f>
        <v>5.1999999999999998E-2</v>
      </c>
      <c r="X57" s="303">
        <f>IFERROR(_xlfn.PERCENTRANK.INC('面板-MA'!57:57,'面板-MA'!V57),0.5)</f>
        <v>0.28899999999999998</v>
      </c>
      <c r="Y57" s="303">
        <f>IFERROR(_xlfn.PERCENTRANK.INC('面板-MA'!57:57,'面板-MA'!W57),0.5)</f>
        <v>0.84199999999999997</v>
      </c>
      <c r="Z57" s="303">
        <f>IFERROR(_xlfn.PERCENTRANK.INC('面板-MA'!57:57,'面板-MA'!X57),0.5)</f>
        <v>0.92100000000000004</v>
      </c>
      <c r="AA57" s="303">
        <f>IFERROR(_xlfn.PERCENTRANK.INC('面板-MA'!57:57,'面板-MA'!Y57),0.5)</f>
        <v>0.97299999999999998</v>
      </c>
      <c r="AB57" s="303">
        <f>IFERROR(_xlfn.PERCENTRANK.INC('面板-MA'!57:57,'面板-MA'!Z57),0.5)</f>
        <v>0.97299999999999998</v>
      </c>
      <c r="AC57" s="303">
        <f>IFERROR(_xlfn.PERCENTRANK.INC('面板-MA'!57:57,'面板-MA'!AA57),0.5)</f>
        <v>0.94699999999999995</v>
      </c>
      <c r="AD57" s="303">
        <f>IFERROR(_xlfn.PERCENTRANK.INC('面板-MA'!57:57,'面板-MA'!AB57),0.5)</f>
        <v>0.89400000000000002</v>
      </c>
      <c r="AE57" s="303">
        <f>IFERROR(_xlfn.PERCENTRANK.INC('面板-MA'!57:57,'面板-MA'!AC57),0.5)</f>
        <v>0.86799999999999999</v>
      </c>
      <c r="AF57" s="303">
        <f>IFERROR(_xlfn.PERCENTRANK.INC('面板-MA'!57:57,'面板-MA'!AD57),0.5)</f>
        <v>0.68400000000000005</v>
      </c>
      <c r="AG57" s="303">
        <f>IFERROR(_xlfn.PERCENTRANK.INC('面板-MA'!57:57,'面板-MA'!AE57),0.5)</f>
        <v>0.184</v>
      </c>
      <c r="AH57" s="303">
        <f>IFERROR(_xlfn.PERCENTRANK.INC('面板-MA'!57:57,'面板-MA'!AF57),0.5)</f>
        <v>0.105</v>
      </c>
      <c r="AI57" s="303">
        <f>IFERROR(_xlfn.PERCENTRANK.INC('面板-MA'!57:57,'面板-MA'!AG57),0.5)</f>
        <v>0.13100000000000001</v>
      </c>
      <c r="AJ57" s="303">
        <f>IFERROR(_xlfn.PERCENTRANK.INC('面板-MA'!57:57,'面板-MA'!AH57),0.5)</f>
        <v>0.21</v>
      </c>
      <c r="AK57" s="303">
        <f>IFERROR(_xlfn.PERCENTRANK.INC('面板-MA'!57:57,'面板-MA'!AI57),0.5)</f>
        <v>0.5</v>
      </c>
      <c r="AL57" s="303">
        <f>IFERROR(_xlfn.PERCENTRANK.INC('面板-MA'!57:57,'面板-MA'!AJ57),0.5)</f>
        <v>0.73599999999999999</v>
      </c>
      <c r="AM57" s="303">
        <f>IFERROR(_xlfn.PERCENTRANK.INC('面板-MA'!57:57,'面板-MA'!AK57),0.5)</f>
        <v>0.73599999999999999</v>
      </c>
      <c r="AN57" s="303">
        <f>IFERROR(_xlfn.PERCENTRANK.INC('面板-MA'!57:57,'面板-MA'!AL57),0.5)</f>
        <v>0.73599999999999999</v>
      </c>
      <c r="AO57" s="303">
        <f>IFERROR(_xlfn.PERCENTRANK.INC('面板-MA'!57:57,'面板-MA'!AM57),0.5)</f>
        <v>0.68400000000000005</v>
      </c>
      <c r="AP57" s="303">
        <f>IFERROR(_xlfn.PERCENTRANK.INC('面板-MA'!57:57,'面板-MA'!AN57),0.5)</f>
        <v>0.63100000000000001</v>
      </c>
      <c r="AQ57" s="303">
        <f>IFERROR(_xlfn.PERCENTRANK.INC('面板-MA'!57:57,'面板-MA'!AO57),0.5)</f>
        <v>0.52600000000000002</v>
      </c>
      <c r="AR57" s="303">
        <f>IFERROR(_xlfn.PERCENTRANK.INC('面板-MA'!57:57,'面板-MA'!AP57),0.5)</f>
        <v>0.42099999999999999</v>
      </c>
      <c r="AS57" s="303">
        <f>IFERROR(_xlfn.PERCENTRANK.INC('面板-MA'!57:57,'面板-MA'!AQ57),0.5)</f>
        <v>0.315</v>
      </c>
      <c r="AT57" s="303">
        <f>IFERROR(_xlfn.PERCENTRANK.INC('面板-MA'!57:57,'面板-MA'!AR57),0.5)</f>
        <v>0.5</v>
      </c>
      <c r="AU57" s="303">
        <f>IFERROR(_xlfn.PERCENTRANK.INC('面板-MA'!57:57,'面板-MA'!AS57),0.5)</f>
        <v>0.5</v>
      </c>
      <c r="AV57" s="303">
        <f>IFERROR(_xlfn.PERCENTRANK.INC('面板-MA'!57:57,'面板-MA'!AT57),0.5)</f>
        <v>0.5</v>
      </c>
      <c r="AW57" s="303">
        <f>IFERROR(_xlfn.PERCENTRANK.INC('面板-MA'!57:57,'面板-MA'!AU57),0.5)</f>
        <v>0.5</v>
      </c>
      <c r="AX57" s="303">
        <f>IFERROR(_xlfn.PERCENTRANK.INC('面板-MA'!57:57,'面板-MA'!AV57),0.5)</f>
        <v>0.5</v>
      </c>
      <c r="AY57" s="303">
        <f>IFERROR(_xlfn.PERCENTRANK.INC('面板-MA'!57:57,'面板-MA'!AW57),0.5)</f>
        <v>0.5</v>
      </c>
      <c r="AZ57" s="303">
        <f>IFERROR(_xlfn.PERCENTRANK.INC('面板-MA'!57:57,'面板-MA'!AX57),0.5)</f>
        <v>0.5</v>
      </c>
      <c r="BA57" s="303">
        <f>IFERROR(_xlfn.PERCENTRANK.INC('面板-MA'!57:57,'面板-MA'!AY57),0.5)</f>
        <v>0.5</v>
      </c>
      <c r="BB57" s="303">
        <f>IFERROR(_xlfn.PERCENTRANK.INC('面板-MA'!57:57,'面板-MA'!AZ57),0.5)</f>
        <v>0.5</v>
      </c>
      <c r="BC57" s="303">
        <f>IFERROR(_xlfn.PERCENTRANK.INC('面板-MA'!57:57,'面板-MA'!BA57),0.5)</f>
        <v>0.5</v>
      </c>
      <c r="BD57" s="303">
        <f>IFERROR(_xlfn.PERCENTRANK.INC('面板-MA'!57:57,'面板-MA'!BB57),0.5)</f>
        <v>0.5</v>
      </c>
      <c r="BE57" s="303">
        <f>IFERROR(_xlfn.PERCENTRANK.INC('面板-MA'!57:57,'面板-MA'!BC57),0.5)</f>
        <v>0.5</v>
      </c>
      <c r="BF57" s="303">
        <f>IFERROR(_xlfn.PERCENTRANK.INC('面板-MA'!57:57,'面板-MA'!BD57),0.5)</f>
        <v>0.5</v>
      </c>
      <c r="BG57" s="303">
        <f>IFERROR(_xlfn.PERCENTRANK.INC('面板-MA'!57:57,'面板-MA'!BE57),0.5)</f>
        <v>0.5</v>
      </c>
      <c r="BH57" s="303">
        <f>IFERROR(_xlfn.PERCENTRANK.INC('面板-MA'!57:57,'面板-MA'!BF57),0.5)</f>
        <v>0.5</v>
      </c>
      <c r="BI57" s="303">
        <f>IFERROR(_xlfn.PERCENTRANK.INC('面板-MA'!57:57,'面板-MA'!BG57),0.5)</f>
        <v>0.5</v>
      </c>
      <c r="BJ57" s="303">
        <f>IFERROR(_xlfn.PERCENTRANK.INC('面板-MA'!57:57,'面板-MA'!BH57),0.5)</f>
        <v>0.5</v>
      </c>
      <c r="BK57" s="303">
        <f>IFERROR(_xlfn.PERCENTRANK.INC('面板-MA'!57:57,'面板-MA'!BI57),0.5)</f>
        <v>0.5</v>
      </c>
      <c r="BL57" s="303">
        <f>IFERROR(_xlfn.PERCENTRANK.INC('面板-MA'!57:57,'面板-MA'!BJ57),0.5)</f>
        <v>0.5</v>
      </c>
      <c r="BM57" s="303">
        <f>IFERROR(_xlfn.PERCENTRANK.INC('面板-MA'!57:57,'面板-MA'!BK57),0.5)</f>
        <v>0.5</v>
      </c>
      <c r="BN57" s="303">
        <f>IFERROR(_xlfn.PERCENTRANK.INC('面板-MA'!57:57,'面板-MA'!BL57),0.5)</f>
        <v>0.5</v>
      </c>
      <c r="BO57" s="303">
        <f>IFERROR(_xlfn.PERCENTRANK.INC('面板-MA'!57:57,'面板-MA'!BM57),0.5)</f>
        <v>0.5</v>
      </c>
      <c r="BP57" s="303">
        <f>IFERROR(_xlfn.PERCENTRANK.INC('面板-MA'!57:57,'面板-MA'!BN57),0.5)</f>
        <v>0.5</v>
      </c>
      <c r="BQ57" s="303">
        <f>IFERROR(_xlfn.PERCENTRANK.INC('面板-MA'!57:57,'面板-MA'!BO57),0.5)</f>
        <v>0.5</v>
      </c>
      <c r="BR57" s="303">
        <f>IFERROR(_xlfn.PERCENTRANK.INC('面板-MA'!57:57,'面板-MA'!BP57),0.5)</f>
        <v>0.5</v>
      </c>
      <c r="BS57" s="303">
        <f>IFERROR(_xlfn.PERCENTRANK.INC('面板-MA'!57:57,'面板-MA'!BQ57),0.5)</f>
        <v>0.5</v>
      </c>
      <c r="BT57" s="303">
        <f>IFERROR(_xlfn.PERCENTRANK.INC('面板-MA'!57:57,'面板-MA'!BR57),0.5)</f>
        <v>0.5</v>
      </c>
      <c r="BU57" s="303">
        <f>IFERROR(_xlfn.PERCENTRANK.INC('面板-MA'!57:57,'面板-MA'!BS57),0.5)</f>
        <v>0.5</v>
      </c>
      <c r="BV57" s="303">
        <f>IFERROR(_xlfn.PERCENTRANK.INC('面板-MA'!57:57,'面板-MA'!BT57),0.5)</f>
        <v>0.5</v>
      </c>
      <c r="BW57" s="303">
        <f>IFERROR(_xlfn.PERCENTRANK.INC('面板-MA'!57:57,'面板-MA'!BU57),0.5)</f>
        <v>0.5</v>
      </c>
      <c r="BX57" s="303">
        <f>IFERROR(_xlfn.PERCENTRANK.INC('面板-MA'!57:57,'面板-MA'!BV57),0.5)</f>
        <v>0.5</v>
      </c>
    </row>
    <row r="58" spans="1:76" x14ac:dyDescent="0.15">
      <c r="A58" s="301" t="s">
        <v>117</v>
      </c>
      <c r="B58" s="301" t="s">
        <v>73</v>
      </c>
      <c r="C58" s="295" t="s">
        <v>846</v>
      </c>
      <c r="D58" s="304" t="s">
        <v>847</v>
      </c>
      <c r="E58" s="302">
        <f t="shared" si="4"/>
        <v>3.125E-2</v>
      </c>
      <c r="F58" s="302" t="str">
        <f t="shared" si="1"/>
        <v>光伏中游</v>
      </c>
      <c r="G58" s="303">
        <f>IFERROR(_xlfn.PERCENTRANK.INC('面板-MA'!58:58,'面板-MA'!E58),0.5)</f>
        <v>0.5</v>
      </c>
      <c r="H58" s="303">
        <f>IFERROR(_xlfn.PERCENTRANK.INC('面板-MA'!58:58,'面板-MA'!F58),0.5)</f>
        <v>0.5</v>
      </c>
      <c r="I58" s="303">
        <f>IFERROR(_xlfn.PERCENTRANK.INC('面板-MA'!58:58,'面板-MA'!G58),0.5)</f>
        <v>0.5</v>
      </c>
      <c r="J58" s="303">
        <f>IFERROR(_xlfn.PERCENTRANK.INC('面板-MA'!58:58,'面板-MA'!H58),0.5)</f>
        <v>0.5</v>
      </c>
      <c r="K58" s="303">
        <f>IFERROR(_xlfn.PERCENTRANK.INC('面板-MA'!58:58,'面板-MA'!I58),0.5)</f>
        <v>0.5</v>
      </c>
      <c r="L58" s="303">
        <f>IFERROR(_xlfn.PERCENTRANK.INC('面板-MA'!58:58,'面板-MA'!J58),0.5)</f>
        <v>0.5</v>
      </c>
      <c r="M58" s="303">
        <f>IFERROR(_xlfn.PERCENTRANK.INC('面板-MA'!58:58,'面板-MA'!K58),0.5)</f>
        <v>0.5</v>
      </c>
      <c r="N58" s="303">
        <f>IFERROR(_xlfn.PERCENTRANK.INC('面板-MA'!58:58,'面板-MA'!L58),0.5)</f>
        <v>0.5</v>
      </c>
      <c r="O58" s="303">
        <f>IFERROR(_xlfn.PERCENTRANK.INC('面板-MA'!58:58,'面板-MA'!M58),0.5)</f>
        <v>0.5</v>
      </c>
      <c r="P58" s="303">
        <f>IFERROR(_xlfn.PERCENTRANK.INC('面板-MA'!58:58,'面板-MA'!N58),0.5)</f>
        <v>0.5</v>
      </c>
      <c r="Q58" s="303">
        <f>IFERROR(_xlfn.PERCENTRANK.INC('面板-MA'!58:58,'面板-MA'!O58),0.5)</f>
        <v>0.5</v>
      </c>
      <c r="R58" s="303">
        <f>IFERROR(_xlfn.PERCENTRANK.INC('面板-MA'!58:58,'面板-MA'!P58),0.5)</f>
        <v>0.5</v>
      </c>
      <c r="S58" s="303">
        <f>IFERROR(_xlfn.PERCENTRANK.INC('面板-MA'!58:58,'面板-MA'!Q58),0.5)</f>
        <v>0.5</v>
      </c>
      <c r="T58" s="303">
        <f>IFERROR(_xlfn.PERCENTRANK.INC('面板-MA'!58:58,'面板-MA'!R58),0.5)</f>
        <v>0.5</v>
      </c>
      <c r="U58" s="303">
        <f>IFERROR(_xlfn.PERCENTRANK.INC('面板-MA'!58:58,'面板-MA'!S58),0.5)</f>
        <v>0.5</v>
      </c>
      <c r="V58" s="303">
        <f>IFERROR(_xlfn.PERCENTRANK.INC('面板-MA'!58:58,'面板-MA'!T58),0.5)</f>
        <v>0.5</v>
      </c>
      <c r="W58" s="303">
        <f>IFERROR(_xlfn.PERCENTRANK.INC('面板-MA'!58:58,'面板-MA'!U58),0.5)</f>
        <v>0.5</v>
      </c>
      <c r="X58" s="303">
        <f>IFERROR(_xlfn.PERCENTRANK.INC('面板-MA'!58:58,'面板-MA'!V58),0.5)</f>
        <v>0.5</v>
      </c>
      <c r="Y58" s="303">
        <f>IFERROR(_xlfn.PERCENTRANK.INC('面板-MA'!58:58,'面板-MA'!W58),0.5)</f>
        <v>0.5</v>
      </c>
      <c r="Z58" s="303">
        <f>IFERROR(_xlfn.PERCENTRANK.INC('面板-MA'!58:58,'面板-MA'!X58),0.5)</f>
        <v>0.5</v>
      </c>
      <c r="AA58" s="303">
        <f>IFERROR(_xlfn.PERCENTRANK.INC('面板-MA'!58:58,'面板-MA'!Y58),0.5)</f>
        <v>0.5</v>
      </c>
      <c r="AB58" s="303">
        <f>IFERROR(_xlfn.PERCENTRANK.INC('面板-MA'!58:58,'面板-MA'!Z58),0.5)</f>
        <v>0.5</v>
      </c>
      <c r="AC58" s="303">
        <f>IFERROR(_xlfn.PERCENTRANK.INC('面板-MA'!58:58,'面板-MA'!AA58),0.5)</f>
        <v>0.5</v>
      </c>
      <c r="AD58" s="303">
        <f>IFERROR(_xlfn.PERCENTRANK.INC('面板-MA'!58:58,'面板-MA'!AB58),0.5)</f>
        <v>0.5</v>
      </c>
      <c r="AE58" s="303">
        <f>IFERROR(_xlfn.PERCENTRANK.INC('面板-MA'!58:58,'面板-MA'!AC58),0.5)</f>
        <v>0.5</v>
      </c>
      <c r="AF58" s="303">
        <f>IFERROR(_xlfn.PERCENTRANK.INC('面板-MA'!58:58,'面板-MA'!AD58),0.5)</f>
        <v>0.5</v>
      </c>
      <c r="AG58" s="303">
        <f>IFERROR(_xlfn.PERCENTRANK.INC('面板-MA'!58:58,'面板-MA'!AE58),0.5)</f>
        <v>0.5</v>
      </c>
      <c r="AH58" s="303">
        <f>IFERROR(_xlfn.PERCENTRANK.INC('面板-MA'!58:58,'面板-MA'!AF58),0.5)</f>
        <v>0.5</v>
      </c>
      <c r="AI58" s="303">
        <f>IFERROR(_xlfn.PERCENTRANK.INC('面板-MA'!58:58,'面板-MA'!AG58),0.5)</f>
        <v>0.5</v>
      </c>
      <c r="AJ58" s="303">
        <f>IFERROR(_xlfn.PERCENTRANK.INC('面板-MA'!58:58,'面板-MA'!AH58),0.5)</f>
        <v>0.5</v>
      </c>
      <c r="AK58" s="303">
        <f>IFERROR(_xlfn.PERCENTRANK.INC('面板-MA'!58:58,'面板-MA'!AI58),0.5)</f>
        <v>0.5</v>
      </c>
      <c r="AL58" s="303">
        <f>IFERROR(_xlfn.PERCENTRANK.INC('面板-MA'!58:58,'面板-MA'!AJ58),0.5)</f>
        <v>0.5</v>
      </c>
      <c r="AM58" s="303">
        <f>IFERROR(_xlfn.PERCENTRANK.INC('面板-MA'!58:58,'面板-MA'!AK58),0.5)</f>
        <v>0.5</v>
      </c>
      <c r="AN58" s="303">
        <f>IFERROR(_xlfn.PERCENTRANK.INC('面板-MA'!58:58,'面板-MA'!AL58),0.5)</f>
        <v>0.5</v>
      </c>
      <c r="AO58" s="303">
        <f>IFERROR(_xlfn.PERCENTRANK.INC('面板-MA'!58:58,'面板-MA'!AM58),0.5)</f>
        <v>0.5</v>
      </c>
      <c r="AP58" s="303">
        <f>IFERROR(_xlfn.PERCENTRANK.INC('面板-MA'!58:58,'面板-MA'!AN58),0.5)</f>
        <v>0.5</v>
      </c>
      <c r="AQ58" s="303">
        <f>IFERROR(_xlfn.PERCENTRANK.INC('面板-MA'!58:58,'面板-MA'!AO58),0.5)</f>
        <v>0.5</v>
      </c>
      <c r="AR58" s="303">
        <f>IFERROR(_xlfn.PERCENTRANK.INC('面板-MA'!58:58,'面板-MA'!AP58),0.5)</f>
        <v>0.5</v>
      </c>
      <c r="AS58" s="303">
        <f>IFERROR(_xlfn.PERCENTRANK.INC('面板-MA'!58:58,'面板-MA'!AQ58),0.5)</f>
        <v>0.5</v>
      </c>
      <c r="AT58" s="303">
        <f>IFERROR(_xlfn.PERCENTRANK.INC('面板-MA'!58:58,'面板-MA'!AR58),0.5)</f>
        <v>0.5</v>
      </c>
      <c r="AU58" s="303">
        <f>IFERROR(_xlfn.PERCENTRANK.INC('面板-MA'!58:58,'面板-MA'!AS58),0.5)</f>
        <v>0.5</v>
      </c>
      <c r="AV58" s="303">
        <f>IFERROR(_xlfn.PERCENTRANK.INC('面板-MA'!58:58,'面板-MA'!AT58),0.5)</f>
        <v>0.5</v>
      </c>
      <c r="AW58" s="303">
        <f>IFERROR(_xlfn.PERCENTRANK.INC('面板-MA'!58:58,'面板-MA'!AU58),0.5)</f>
        <v>0.5</v>
      </c>
      <c r="AX58" s="303">
        <f>IFERROR(_xlfn.PERCENTRANK.INC('面板-MA'!58:58,'面板-MA'!AV58),0.5)</f>
        <v>0.5</v>
      </c>
      <c r="AY58" s="303">
        <f>IFERROR(_xlfn.PERCENTRANK.INC('面板-MA'!58:58,'面板-MA'!AW58),0.5)</f>
        <v>0.5</v>
      </c>
      <c r="AZ58" s="303">
        <f>IFERROR(_xlfn.PERCENTRANK.INC('面板-MA'!58:58,'面板-MA'!AX58),0.5)</f>
        <v>0.5</v>
      </c>
      <c r="BA58" s="303">
        <f>IFERROR(_xlfn.PERCENTRANK.INC('面板-MA'!58:58,'面板-MA'!AY58),0.5)</f>
        <v>0.5</v>
      </c>
      <c r="BB58" s="303">
        <f>IFERROR(_xlfn.PERCENTRANK.INC('面板-MA'!58:58,'面板-MA'!AZ58),0.5)</f>
        <v>0.5</v>
      </c>
      <c r="BC58" s="303">
        <f>IFERROR(_xlfn.PERCENTRANK.INC('面板-MA'!58:58,'面板-MA'!BA58),0.5)</f>
        <v>0.5</v>
      </c>
      <c r="BD58" s="303">
        <f>IFERROR(_xlfn.PERCENTRANK.INC('面板-MA'!58:58,'面板-MA'!BB58),0.5)</f>
        <v>0.5</v>
      </c>
      <c r="BE58" s="303">
        <f>IFERROR(_xlfn.PERCENTRANK.INC('面板-MA'!58:58,'面板-MA'!BC58),0.5)</f>
        <v>0.5</v>
      </c>
      <c r="BF58" s="303">
        <f>IFERROR(_xlfn.PERCENTRANK.INC('面板-MA'!58:58,'面板-MA'!BD58),0.5)</f>
        <v>0.5</v>
      </c>
      <c r="BG58" s="303">
        <f>IFERROR(_xlfn.PERCENTRANK.INC('面板-MA'!58:58,'面板-MA'!BE58),0.5)</f>
        <v>0.5</v>
      </c>
      <c r="BH58" s="303">
        <f>IFERROR(_xlfn.PERCENTRANK.INC('面板-MA'!58:58,'面板-MA'!BF58),0.5)</f>
        <v>0.5</v>
      </c>
      <c r="BI58" s="303">
        <f>IFERROR(_xlfn.PERCENTRANK.INC('面板-MA'!58:58,'面板-MA'!BG58),0.5)</f>
        <v>0.5</v>
      </c>
      <c r="BJ58" s="303">
        <f>IFERROR(_xlfn.PERCENTRANK.INC('面板-MA'!58:58,'面板-MA'!BH58),0.5)</f>
        <v>0.5</v>
      </c>
      <c r="BK58" s="303">
        <f>IFERROR(_xlfn.PERCENTRANK.INC('面板-MA'!58:58,'面板-MA'!BI58),0.5)</f>
        <v>0.5</v>
      </c>
      <c r="BL58" s="303">
        <f>IFERROR(_xlfn.PERCENTRANK.INC('面板-MA'!58:58,'面板-MA'!BJ58),0.5)</f>
        <v>0.5</v>
      </c>
      <c r="BM58" s="303">
        <f>IFERROR(_xlfn.PERCENTRANK.INC('面板-MA'!58:58,'面板-MA'!BK58),0.5)</f>
        <v>0.5</v>
      </c>
      <c r="BN58" s="303">
        <f>IFERROR(_xlfn.PERCENTRANK.INC('面板-MA'!58:58,'面板-MA'!BL58),0.5)</f>
        <v>0.5</v>
      </c>
      <c r="BO58" s="303">
        <f>IFERROR(_xlfn.PERCENTRANK.INC('面板-MA'!58:58,'面板-MA'!BM58),0.5)</f>
        <v>0.5</v>
      </c>
      <c r="BP58" s="303">
        <f>IFERROR(_xlfn.PERCENTRANK.INC('面板-MA'!58:58,'面板-MA'!BN58),0.5)</f>
        <v>0.5</v>
      </c>
      <c r="BQ58" s="303">
        <f>IFERROR(_xlfn.PERCENTRANK.INC('面板-MA'!58:58,'面板-MA'!BO58),0.5)</f>
        <v>0.5</v>
      </c>
      <c r="BR58" s="303">
        <f>IFERROR(_xlfn.PERCENTRANK.INC('面板-MA'!58:58,'面板-MA'!BP58),0.5)</f>
        <v>0.5</v>
      </c>
      <c r="BS58" s="303">
        <f>IFERROR(_xlfn.PERCENTRANK.INC('面板-MA'!58:58,'面板-MA'!BQ58),0.5)</f>
        <v>0.5</v>
      </c>
      <c r="BT58" s="303">
        <f>IFERROR(_xlfn.PERCENTRANK.INC('面板-MA'!58:58,'面板-MA'!BR58),0.5)</f>
        <v>0.5</v>
      </c>
      <c r="BU58" s="303">
        <f>IFERROR(_xlfn.PERCENTRANK.INC('面板-MA'!58:58,'面板-MA'!BS58),0.5)</f>
        <v>0.5</v>
      </c>
      <c r="BV58" s="303">
        <f>IFERROR(_xlfn.PERCENTRANK.INC('面板-MA'!58:58,'面板-MA'!BT58),0.5)</f>
        <v>0.5</v>
      </c>
      <c r="BW58" s="303">
        <f>IFERROR(_xlfn.PERCENTRANK.INC('面板-MA'!58:58,'面板-MA'!BU58),0.5)</f>
        <v>0.5</v>
      </c>
      <c r="BX58" s="303">
        <f>IFERROR(_xlfn.PERCENTRANK.INC('面板-MA'!58:58,'面板-MA'!BV58),0.5)</f>
        <v>0.5</v>
      </c>
    </row>
    <row r="59" spans="1:76" x14ac:dyDescent="0.15">
      <c r="A59" s="301" t="s">
        <v>117</v>
      </c>
      <c r="B59" s="301" t="s">
        <v>73</v>
      </c>
      <c r="C59" s="295" t="s">
        <v>848</v>
      </c>
      <c r="D59" s="295" t="s">
        <v>849</v>
      </c>
      <c r="E59" s="302">
        <f t="shared" si="4"/>
        <v>3.125E-2</v>
      </c>
      <c r="F59" s="302" t="str">
        <f t="shared" si="1"/>
        <v>光伏中游</v>
      </c>
      <c r="G59" s="303">
        <f>IFERROR(_xlfn.PERCENTRANK.INC('面板-MA'!59:59,'面板-MA'!E59),0.5)</f>
        <v>0.97099999999999997</v>
      </c>
      <c r="H59" s="303">
        <f>IFERROR(_xlfn.PERCENTRANK.INC('面板-MA'!59:59,'面板-MA'!F59),0.5)</f>
        <v>0.98499999999999999</v>
      </c>
      <c r="I59" s="303">
        <f>IFERROR(_xlfn.PERCENTRANK.INC('面板-MA'!59:59,'面板-MA'!G59),0.5)</f>
        <v>1</v>
      </c>
      <c r="J59" s="303">
        <f>IFERROR(_xlfn.PERCENTRANK.INC('面板-MA'!59:59,'面板-MA'!H59),0.5)</f>
        <v>0.95599999999999996</v>
      </c>
      <c r="K59" s="303">
        <f>IFERROR(_xlfn.PERCENTRANK.INC('面板-MA'!59:59,'面板-MA'!I59),0.5)</f>
        <v>0.91300000000000003</v>
      </c>
      <c r="L59" s="303">
        <f>IFERROR(_xlfn.PERCENTRANK.INC('面板-MA'!59:59,'面板-MA'!J59),0.5)</f>
        <v>0.81100000000000005</v>
      </c>
      <c r="M59" s="303">
        <f>IFERROR(_xlfn.PERCENTRANK.INC('面板-MA'!59:59,'面板-MA'!K59),0.5)</f>
        <v>0.753</v>
      </c>
      <c r="N59" s="303">
        <f>IFERROR(_xlfn.PERCENTRANK.INC('面板-MA'!59:59,'面板-MA'!L59),0.5)</f>
        <v>0.71</v>
      </c>
      <c r="O59" s="303">
        <f>IFERROR(_xlfn.PERCENTRANK.INC('面板-MA'!59:59,'面板-MA'!M59),0.5)</f>
        <v>0.73899999999999999</v>
      </c>
      <c r="P59" s="303">
        <f>IFERROR(_xlfn.PERCENTRANK.INC('面板-MA'!59:59,'面板-MA'!N59),0.5)</f>
        <v>0.78200000000000003</v>
      </c>
      <c r="Q59" s="303">
        <f>IFERROR(_xlfn.PERCENTRANK.INC('面板-MA'!59:59,'面板-MA'!O59),0.5)</f>
        <v>0.85499999999999998</v>
      </c>
      <c r="R59" s="303">
        <f>IFERROR(_xlfn.PERCENTRANK.INC('面板-MA'!59:59,'面板-MA'!P59),0.5)</f>
        <v>0.92700000000000005</v>
      </c>
      <c r="S59" s="303">
        <f>IFERROR(_xlfn.PERCENTRANK.INC('面板-MA'!59:59,'面板-MA'!Q59),0.5)</f>
        <v>0.94199999999999995</v>
      </c>
      <c r="T59" s="303">
        <f>IFERROR(_xlfn.PERCENTRANK.INC('面板-MA'!59:59,'面板-MA'!R59),0.5)</f>
        <v>0.88400000000000001</v>
      </c>
      <c r="U59" s="303">
        <f>IFERROR(_xlfn.PERCENTRANK.INC('面板-MA'!59:59,'面板-MA'!S59),0.5)</f>
        <v>0.82599999999999996</v>
      </c>
      <c r="V59" s="303">
        <f>IFERROR(_xlfn.PERCENTRANK.INC('面板-MA'!59:59,'面板-MA'!T59),0.5)</f>
        <v>0.86899999999999999</v>
      </c>
      <c r="W59" s="303">
        <f>IFERROR(_xlfn.PERCENTRANK.INC('面板-MA'!59:59,'面板-MA'!U59),0.5)</f>
        <v>0.89800000000000002</v>
      </c>
      <c r="X59" s="303">
        <f>IFERROR(_xlfn.PERCENTRANK.INC('面板-MA'!59:59,'面板-MA'!V59),0.5)</f>
        <v>0.84</v>
      </c>
      <c r="Y59" s="303">
        <f>IFERROR(_xlfn.PERCENTRANK.INC('面板-MA'!59:59,'面板-MA'!W59),0.5)</f>
        <v>0.79700000000000004</v>
      </c>
      <c r="Z59" s="303">
        <f>IFERROR(_xlfn.PERCENTRANK.INC('面板-MA'!59:59,'面板-MA'!X59),0.5)</f>
        <v>0.76800000000000002</v>
      </c>
      <c r="AA59" s="303">
        <f>IFERROR(_xlfn.PERCENTRANK.INC('面板-MA'!59:59,'面板-MA'!Y59),0.5)</f>
        <v>0.72399999999999998</v>
      </c>
      <c r="AB59" s="303">
        <f>IFERROR(_xlfn.PERCENTRANK.INC('面板-MA'!59:59,'面板-MA'!Z59),0.5)</f>
        <v>0.65200000000000002</v>
      </c>
      <c r="AC59" s="303">
        <f>IFERROR(_xlfn.PERCENTRANK.INC('面板-MA'!59:59,'面板-MA'!AA59),0.5)</f>
        <v>0.56499999999999995</v>
      </c>
      <c r="AD59" s="303">
        <f>IFERROR(_xlfn.PERCENTRANK.INC('面板-MA'!59:59,'面板-MA'!AB59),0.5)</f>
        <v>0.44900000000000001</v>
      </c>
      <c r="AE59" s="303">
        <f>IFERROR(_xlfn.PERCENTRANK.INC('面板-MA'!59:59,'面板-MA'!AC59),0.5)</f>
        <v>0.46300000000000002</v>
      </c>
      <c r="AF59" s="303">
        <f>IFERROR(_xlfn.PERCENTRANK.INC('面板-MA'!59:59,'面板-MA'!AD59),0.5)</f>
        <v>0.49199999999999999</v>
      </c>
      <c r="AG59" s="303">
        <f>IFERROR(_xlfn.PERCENTRANK.INC('面板-MA'!59:59,'面板-MA'!AE59),0.5)</f>
        <v>0.53600000000000003</v>
      </c>
      <c r="AH59" s="303">
        <f>IFERROR(_xlfn.PERCENTRANK.INC('面板-MA'!59:59,'面板-MA'!AF59),0.5)</f>
        <v>0.42</v>
      </c>
      <c r="AI59" s="303">
        <f>IFERROR(_xlfn.PERCENTRANK.INC('面板-MA'!59:59,'面板-MA'!AG59),0.5)</f>
        <v>0.434</v>
      </c>
      <c r="AJ59" s="303">
        <f>IFERROR(_xlfn.PERCENTRANK.INC('面板-MA'!59:59,'面板-MA'!AH59),0.5)</f>
        <v>0.60799999999999998</v>
      </c>
      <c r="AK59" s="303">
        <f>IFERROR(_xlfn.PERCENTRANK.INC('面板-MA'!59:59,'面板-MA'!AI59),0.5)</f>
        <v>0.66600000000000004</v>
      </c>
      <c r="AL59" s="303">
        <f>IFERROR(_xlfn.PERCENTRANK.INC('面板-MA'!59:59,'面板-MA'!AJ59),0.5)</f>
        <v>0.68100000000000005</v>
      </c>
      <c r="AM59" s="303">
        <f>IFERROR(_xlfn.PERCENTRANK.INC('面板-MA'!59:59,'面板-MA'!AK59),0.5)</f>
        <v>0.69499999999999995</v>
      </c>
      <c r="AN59" s="303">
        <f>IFERROR(_xlfn.PERCENTRANK.INC('面板-MA'!59:59,'面板-MA'!AL59),0.5)</f>
        <v>0.63700000000000001</v>
      </c>
      <c r="AO59" s="303">
        <f>IFERROR(_xlfn.PERCENTRANK.INC('面板-MA'!59:59,'面板-MA'!AM59),0.5)</f>
        <v>0.59399999999999997</v>
      </c>
      <c r="AP59" s="303">
        <f>IFERROR(_xlfn.PERCENTRANK.INC('面板-MA'!59:59,'面板-MA'!AN59),0.5)</f>
        <v>0.57899999999999996</v>
      </c>
      <c r="AQ59" s="303">
        <f>IFERROR(_xlfn.PERCENTRANK.INC('面板-MA'!59:59,'面板-MA'!AO59),0.5)</f>
        <v>0.623</v>
      </c>
      <c r="AR59" s="303">
        <f>IFERROR(_xlfn.PERCENTRANK.INC('面板-MA'!59:59,'面板-MA'!AP59),0.5)</f>
        <v>0.55000000000000004</v>
      </c>
      <c r="AS59" s="303">
        <f>IFERROR(_xlfn.PERCENTRANK.INC('面板-MA'!59:59,'面板-MA'!AQ59),0.5)</f>
        <v>0.376</v>
      </c>
      <c r="AT59" s="303">
        <f>IFERROR(_xlfn.PERCENTRANK.INC('面板-MA'!59:59,'面板-MA'!AR59),0.5)</f>
        <v>0.318</v>
      </c>
      <c r="AU59" s="303">
        <f>IFERROR(_xlfn.PERCENTRANK.INC('面板-MA'!59:59,'面板-MA'!AS59),0.5)</f>
        <v>0.10100000000000001</v>
      </c>
      <c r="AV59" s="303">
        <f>IFERROR(_xlfn.PERCENTRANK.INC('面板-MA'!59:59,'面板-MA'!AT59),0.5)</f>
        <v>4.2999999999999997E-2</v>
      </c>
      <c r="AW59" s="303">
        <f>IFERROR(_xlfn.PERCENTRANK.INC('面板-MA'!59:59,'面板-MA'!AU59),0.5)</f>
        <v>1.4E-2</v>
      </c>
      <c r="AX59" s="303">
        <f>IFERROR(_xlfn.PERCENTRANK.INC('面板-MA'!59:59,'面板-MA'!AV59),0.5)</f>
        <v>0</v>
      </c>
      <c r="AY59" s="303">
        <f>IFERROR(_xlfn.PERCENTRANK.INC('面板-MA'!59:59,'面板-MA'!AW59),0.5)</f>
        <v>2.8000000000000001E-2</v>
      </c>
      <c r="AZ59" s="303">
        <f>IFERROR(_xlfn.PERCENTRANK.INC('面板-MA'!59:59,'面板-MA'!AX59),0.5)</f>
        <v>5.7000000000000002E-2</v>
      </c>
      <c r="BA59" s="303">
        <f>IFERROR(_xlfn.PERCENTRANK.INC('面板-MA'!59:59,'面板-MA'!AY59),0.5)</f>
        <v>0.188</v>
      </c>
      <c r="BB59" s="303">
        <f>IFERROR(_xlfn.PERCENTRANK.INC('面板-MA'!59:59,'面板-MA'!AZ59),0.5)</f>
        <v>0.26</v>
      </c>
      <c r="BC59" s="303">
        <f>IFERROR(_xlfn.PERCENTRANK.INC('面板-MA'!59:59,'面板-MA'!BA59),0.5)</f>
        <v>0.159</v>
      </c>
      <c r="BD59" s="303">
        <f>IFERROR(_xlfn.PERCENTRANK.INC('面板-MA'!59:59,'面板-MA'!BB59),0.5)</f>
        <v>0.115</v>
      </c>
      <c r="BE59" s="303">
        <f>IFERROR(_xlfn.PERCENTRANK.INC('面板-MA'!59:59,'面板-MA'!BC59),0.5)</f>
        <v>0.13</v>
      </c>
      <c r="BF59" s="303">
        <f>IFERROR(_xlfn.PERCENTRANK.INC('面板-MA'!59:59,'面板-MA'!BD59),0.5)</f>
        <v>8.5999999999999993E-2</v>
      </c>
      <c r="BG59" s="303">
        <f>IFERROR(_xlfn.PERCENTRANK.INC('面板-MA'!59:59,'面板-MA'!BE59),0.5)</f>
        <v>0.17299999999999999</v>
      </c>
      <c r="BH59" s="303">
        <f>IFERROR(_xlfn.PERCENTRANK.INC('面板-MA'!59:59,'面板-MA'!BF59),0.5)</f>
        <v>0.23100000000000001</v>
      </c>
      <c r="BI59" s="303">
        <f>IFERROR(_xlfn.PERCENTRANK.INC('面板-MA'!59:59,'面板-MA'!BG59),0.5)</f>
        <v>0.30399999999999999</v>
      </c>
      <c r="BJ59" s="303">
        <f>IFERROR(_xlfn.PERCENTRANK.INC('面板-MA'!59:59,'面板-MA'!BH59),0.5)</f>
        <v>0.33300000000000002</v>
      </c>
      <c r="BK59" s="303">
        <f>IFERROR(_xlfn.PERCENTRANK.INC('面板-MA'!59:59,'面板-MA'!BI59),0.5)</f>
        <v>0.28899999999999998</v>
      </c>
      <c r="BL59" s="303">
        <f>IFERROR(_xlfn.PERCENTRANK.INC('面板-MA'!59:59,'面板-MA'!BJ59),0.5)</f>
        <v>0.20200000000000001</v>
      </c>
      <c r="BM59" s="303">
        <f>IFERROR(_xlfn.PERCENTRANK.INC('面板-MA'!59:59,'面板-MA'!BK59),0.5)</f>
        <v>7.1999999999999995E-2</v>
      </c>
      <c r="BN59" s="303">
        <f>IFERROR(_xlfn.PERCENTRANK.INC('面板-MA'!59:59,'面板-MA'!BL59),0.5)</f>
        <v>0.14399999999999999</v>
      </c>
      <c r="BO59" s="303">
        <f>IFERROR(_xlfn.PERCENTRANK.INC('面板-MA'!59:59,'面板-MA'!BM59),0.5)</f>
        <v>0.217</v>
      </c>
      <c r="BP59" s="303">
        <f>IFERROR(_xlfn.PERCENTRANK.INC('面板-MA'!59:59,'面板-MA'!BN59),0.5)</f>
        <v>0.246</v>
      </c>
      <c r="BQ59" s="303">
        <f>IFERROR(_xlfn.PERCENTRANK.INC('面板-MA'!59:59,'面板-MA'!BO59),0.5)</f>
        <v>0.27500000000000002</v>
      </c>
      <c r="BR59" s="303">
        <f>IFERROR(_xlfn.PERCENTRANK.INC('面板-MA'!59:59,'面板-MA'!BP59),0.5)</f>
        <v>0.34699999999999998</v>
      </c>
      <c r="BS59" s="303">
        <f>IFERROR(_xlfn.PERCENTRANK.INC('面板-MA'!59:59,'面板-MA'!BQ59),0.5)</f>
        <v>0.40500000000000003</v>
      </c>
      <c r="BT59" s="303">
        <f>IFERROR(_xlfn.PERCENTRANK.INC('面板-MA'!59:59,'面板-MA'!BR59),0.5)</f>
        <v>0.50700000000000001</v>
      </c>
      <c r="BU59" s="303">
        <f>IFERROR(_xlfn.PERCENTRANK.INC('面板-MA'!59:59,'面板-MA'!BS59),0.5)</f>
        <v>0.47799999999999998</v>
      </c>
      <c r="BV59" s="303">
        <f>IFERROR(_xlfn.PERCENTRANK.INC('面板-MA'!59:59,'面板-MA'!BT59),0.5)</f>
        <v>0.36199999999999999</v>
      </c>
      <c r="BW59" s="303">
        <f>IFERROR(_xlfn.PERCENTRANK.INC('面板-MA'!59:59,'面板-MA'!BU59),0.5)</f>
        <v>0.39100000000000001</v>
      </c>
      <c r="BX59" s="303">
        <f>IFERROR(_xlfn.PERCENTRANK.INC('面板-MA'!59:59,'面板-MA'!BV59),0.5)</f>
        <v>0.52100000000000002</v>
      </c>
    </row>
    <row r="60" spans="1:76" x14ac:dyDescent="0.15">
      <c r="A60" s="301" t="s">
        <v>117</v>
      </c>
      <c r="B60" s="301" t="s">
        <v>73</v>
      </c>
      <c r="C60" s="295" t="s">
        <v>850</v>
      </c>
      <c r="D60" s="295" t="s">
        <v>145</v>
      </c>
      <c r="E60" s="302">
        <f t="shared" si="4"/>
        <v>3.125E-2</v>
      </c>
      <c r="F60" s="302" t="str">
        <f t="shared" si="1"/>
        <v>光伏中游</v>
      </c>
      <c r="G60" s="303">
        <f>IFERROR(_xlfn.PERCENTRANK.INC('面板-MA'!60:60,'面板-MA'!E60),0.5)</f>
        <v>0.92900000000000005</v>
      </c>
      <c r="H60" s="303">
        <f>IFERROR(_xlfn.PERCENTRANK.INC('面板-MA'!60:60,'面板-MA'!F60),0.5)</f>
        <v>0.92900000000000005</v>
      </c>
      <c r="I60" s="303">
        <f>IFERROR(_xlfn.PERCENTRANK.INC('面板-MA'!60:60,'面板-MA'!G60),0.5)</f>
        <v>0.96399999999999997</v>
      </c>
      <c r="J60" s="303">
        <f>IFERROR(_xlfn.PERCENTRANK.INC('面板-MA'!60:60,'面板-MA'!H60),0.5)</f>
        <v>0.91200000000000003</v>
      </c>
      <c r="K60" s="303">
        <f>IFERROR(_xlfn.PERCENTRANK.INC('面板-MA'!60:60,'面板-MA'!I60),0.5)</f>
        <v>0.84199999999999997</v>
      </c>
      <c r="L60" s="303">
        <f>IFERROR(_xlfn.PERCENTRANK.INC('面板-MA'!60:60,'面板-MA'!J60),0.5)</f>
        <v>0.78900000000000003</v>
      </c>
      <c r="M60" s="303">
        <f>IFERROR(_xlfn.PERCENTRANK.INC('面板-MA'!60:60,'面板-MA'!K60),0.5)</f>
        <v>0.68400000000000005</v>
      </c>
      <c r="N60" s="303">
        <f>IFERROR(_xlfn.PERCENTRANK.INC('面板-MA'!60:60,'面板-MA'!L60),0.5)</f>
        <v>0.33300000000000002</v>
      </c>
      <c r="O60" s="303">
        <f>IFERROR(_xlfn.PERCENTRANK.INC('面板-MA'!60:60,'面板-MA'!M60),0.5)</f>
        <v>0.192</v>
      </c>
      <c r="P60" s="303">
        <f>IFERROR(_xlfn.PERCENTRANK.INC('面板-MA'!60:60,'面板-MA'!N60),0.5)</f>
        <v>0.54300000000000004</v>
      </c>
      <c r="Q60" s="303">
        <f>IFERROR(_xlfn.PERCENTRANK.INC('面板-MA'!60:60,'面板-MA'!O60),0.5)</f>
        <v>0.42099999999999999</v>
      </c>
      <c r="R60" s="303">
        <f>IFERROR(_xlfn.PERCENTRANK.INC('面板-MA'!60:60,'面板-MA'!P60),0.5)</f>
        <v>0.28000000000000003</v>
      </c>
      <c r="S60" s="303">
        <f>IFERROR(_xlfn.PERCENTRANK.INC('面板-MA'!60:60,'面板-MA'!Q60),0.5)</f>
        <v>0.50800000000000001</v>
      </c>
      <c r="T60" s="303">
        <f>IFERROR(_xlfn.PERCENTRANK.INC('面板-MA'!60:60,'面板-MA'!R60),0.5)</f>
        <v>0.70099999999999996</v>
      </c>
      <c r="U60" s="303">
        <f>IFERROR(_xlfn.PERCENTRANK.INC('面板-MA'!60:60,'面板-MA'!S60),0.5)</f>
        <v>0.56100000000000005</v>
      </c>
      <c r="V60" s="303">
        <f>IFERROR(_xlfn.PERCENTRANK.INC('面板-MA'!60:60,'面板-MA'!T60),0.5)</f>
        <v>0.57799999999999996</v>
      </c>
      <c r="W60" s="303">
        <f>IFERROR(_xlfn.PERCENTRANK.INC('面板-MA'!60:60,'面板-MA'!U60),0.5)</f>
        <v>0.73599999999999999</v>
      </c>
      <c r="X60" s="303">
        <f>IFERROR(_xlfn.PERCENTRANK.INC('面板-MA'!60:60,'面板-MA'!V60),0.5)</f>
        <v>0.66600000000000004</v>
      </c>
      <c r="Y60" s="303">
        <f>IFERROR(_xlfn.PERCENTRANK.INC('面板-MA'!60:60,'面板-MA'!W60),0.5)</f>
        <v>0.47299999999999998</v>
      </c>
      <c r="Z60" s="303">
        <f>IFERROR(_xlfn.PERCENTRANK.INC('面板-MA'!60:60,'面板-MA'!X60),0.5)</f>
        <v>0.98199999999999998</v>
      </c>
      <c r="AA60" s="303">
        <f>IFERROR(_xlfn.PERCENTRANK.INC('面板-MA'!60:60,'面板-MA'!Y60),0.5)</f>
        <v>1</v>
      </c>
      <c r="AB60" s="303">
        <f>IFERROR(_xlfn.PERCENTRANK.INC('面板-MA'!60:60,'面板-MA'!Z60),0.5)</f>
        <v>0.61399999999999999</v>
      </c>
      <c r="AC60" s="303">
        <f>IFERROR(_xlfn.PERCENTRANK.INC('面板-MA'!60:60,'面板-MA'!AA60),0.5)</f>
        <v>0.82399999999999995</v>
      </c>
      <c r="AD60" s="303">
        <f>IFERROR(_xlfn.PERCENTRANK.INC('面板-MA'!60:60,'面板-MA'!AB60),0.5)</f>
        <v>0.80700000000000005</v>
      </c>
      <c r="AE60" s="303">
        <f>IFERROR(_xlfn.PERCENTRANK.INC('面板-MA'!60:60,'面板-MA'!AC60),0.5)</f>
        <v>0.52600000000000002</v>
      </c>
      <c r="AF60" s="303">
        <f>IFERROR(_xlfn.PERCENTRANK.INC('面板-MA'!60:60,'面板-MA'!AD60),0.5)</f>
        <v>0.38500000000000001</v>
      </c>
      <c r="AG60" s="303">
        <f>IFERROR(_xlfn.PERCENTRANK.INC('面板-MA'!60:60,'面板-MA'!AE60),0.5)</f>
        <v>0.35</v>
      </c>
      <c r="AH60" s="303">
        <f>IFERROR(_xlfn.PERCENTRANK.INC('面板-MA'!60:60,'面板-MA'!AF60),0.5)</f>
        <v>0.26300000000000001</v>
      </c>
      <c r="AI60" s="303">
        <f>IFERROR(_xlfn.PERCENTRANK.INC('面板-MA'!60:60,'面板-MA'!AG60),0.5)</f>
        <v>3.5000000000000003E-2</v>
      </c>
      <c r="AJ60" s="303">
        <f>IFERROR(_xlfn.PERCENTRANK.INC('面板-MA'!60:60,'面板-MA'!AH60),0.5)</f>
        <v>1.7000000000000001E-2</v>
      </c>
      <c r="AK60" s="303">
        <f>IFERROR(_xlfn.PERCENTRANK.INC('面板-MA'!60:60,'面板-MA'!AI60),0.5)</f>
        <v>5.1999999999999998E-2</v>
      </c>
      <c r="AL60" s="303">
        <f>IFERROR(_xlfn.PERCENTRANK.INC('面板-MA'!60:60,'面板-MA'!AJ60),0.5)</f>
        <v>0</v>
      </c>
      <c r="AM60" s="303">
        <f>IFERROR(_xlfn.PERCENTRANK.INC('面板-MA'!60:60,'面板-MA'!AK60),0.5)</f>
        <v>7.0000000000000007E-2</v>
      </c>
      <c r="AN60" s="303">
        <f>IFERROR(_xlfn.PERCENTRANK.INC('面板-MA'!60:60,'面板-MA'!AL60),0.5)</f>
        <v>0.245</v>
      </c>
      <c r="AO60" s="303">
        <f>IFERROR(_xlfn.PERCENTRANK.INC('面板-MA'!60:60,'面板-MA'!AM60),0.5)</f>
        <v>0.315</v>
      </c>
      <c r="AP60" s="303">
        <f>IFERROR(_xlfn.PERCENTRANK.INC('面板-MA'!60:60,'面板-MA'!AN60),0.5)</f>
        <v>0.71899999999999997</v>
      </c>
      <c r="AQ60" s="303">
        <f>IFERROR(_xlfn.PERCENTRANK.INC('面板-MA'!60:60,'面板-MA'!AO60),0.5)</f>
        <v>0.63100000000000001</v>
      </c>
      <c r="AR60" s="303">
        <f>IFERROR(_xlfn.PERCENTRANK.INC('面板-MA'!60:60,'面板-MA'!AP60),0.5)</f>
        <v>0.49099999999999999</v>
      </c>
      <c r="AS60" s="303">
        <f>IFERROR(_xlfn.PERCENTRANK.INC('面板-MA'!60:60,'面板-MA'!AQ60),0.5)</f>
        <v>0.59599999999999997</v>
      </c>
      <c r="AT60" s="303">
        <f>IFERROR(_xlfn.PERCENTRANK.INC('面板-MA'!60:60,'面板-MA'!AR60),0.5)</f>
        <v>0.45600000000000002</v>
      </c>
      <c r="AU60" s="303">
        <f>IFERROR(_xlfn.PERCENTRANK.INC('面板-MA'!60:60,'面板-MA'!AS60),0.5)</f>
        <v>0.754</v>
      </c>
      <c r="AV60" s="303">
        <f>IFERROR(_xlfn.PERCENTRANK.INC('面板-MA'!60:60,'面板-MA'!AT60),0.5)</f>
        <v>0.877</v>
      </c>
      <c r="AW60" s="303">
        <f>IFERROR(_xlfn.PERCENTRANK.INC('面板-MA'!60:60,'面板-MA'!AU60),0.5)</f>
        <v>0.89400000000000002</v>
      </c>
      <c r="AX60" s="303">
        <f>IFERROR(_xlfn.PERCENTRANK.INC('面板-MA'!60:60,'面板-MA'!AV60),0.5)</f>
        <v>0.85899999999999999</v>
      </c>
      <c r="AY60" s="303">
        <f>IFERROR(_xlfn.PERCENTRANK.INC('面板-MA'!60:60,'面板-MA'!AW60),0.5)</f>
        <v>0.64900000000000002</v>
      </c>
      <c r="AZ60" s="303">
        <f>IFERROR(_xlfn.PERCENTRANK.INC('面板-MA'!60:60,'面板-MA'!AX60),0.5)</f>
        <v>0.77100000000000002</v>
      </c>
      <c r="BA60" s="303">
        <f>IFERROR(_xlfn.PERCENTRANK.INC('面板-MA'!60:60,'面板-MA'!AY60),0.5)</f>
        <v>0.438</v>
      </c>
      <c r="BB60" s="303">
        <f>IFERROR(_xlfn.PERCENTRANK.INC('面板-MA'!60:60,'面板-MA'!AZ60),0.5)</f>
        <v>0.122</v>
      </c>
      <c r="BC60" s="303">
        <f>IFERROR(_xlfn.PERCENTRANK.INC('面板-MA'!60:60,'面板-MA'!BA60),0.5)</f>
        <v>0.21</v>
      </c>
      <c r="BD60" s="303">
        <f>IFERROR(_xlfn.PERCENTRANK.INC('面板-MA'!60:60,'面板-MA'!BB60),0.5)</f>
        <v>0.157</v>
      </c>
      <c r="BE60" s="303">
        <f>IFERROR(_xlfn.PERCENTRANK.INC('面板-MA'!60:60,'面板-MA'!BC60),0.5)</f>
        <v>0.105</v>
      </c>
      <c r="BF60" s="303">
        <f>IFERROR(_xlfn.PERCENTRANK.INC('面板-MA'!60:60,'面板-MA'!BD60),0.5)</f>
        <v>0.14000000000000001</v>
      </c>
      <c r="BG60" s="303">
        <f>IFERROR(_xlfn.PERCENTRANK.INC('面板-MA'!60:60,'面板-MA'!BE60),0.5)</f>
        <v>0.17499999999999999</v>
      </c>
      <c r="BH60" s="303">
        <f>IFERROR(_xlfn.PERCENTRANK.INC('面板-MA'!60:60,'面板-MA'!BF60),0.5)</f>
        <v>0.29799999999999999</v>
      </c>
      <c r="BI60" s="303">
        <f>IFERROR(_xlfn.PERCENTRANK.INC('面板-MA'!60:60,'面板-MA'!BG60),0.5)</f>
        <v>0.22800000000000001</v>
      </c>
      <c r="BJ60" s="303">
        <f>IFERROR(_xlfn.PERCENTRANK.INC('面板-MA'!60:60,'面板-MA'!BH60),0.5)</f>
        <v>0.40300000000000002</v>
      </c>
      <c r="BK60" s="303">
        <f>IFERROR(_xlfn.PERCENTRANK.INC('面板-MA'!60:60,'面板-MA'!BI60),0.5)</f>
        <v>0.36799999999999999</v>
      </c>
      <c r="BL60" s="303">
        <f>IFERROR(_xlfn.PERCENTRANK.INC('面板-MA'!60:60,'面板-MA'!BJ60),0.5)</f>
        <v>8.6999999999999994E-2</v>
      </c>
      <c r="BM60" s="303">
        <f>IFERROR(_xlfn.PERCENTRANK.INC('面板-MA'!60:60,'面板-MA'!BK60),0.5)</f>
        <v>0.5</v>
      </c>
      <c r="BN60" s="303">
        <f>IFERROR(_xlfn.PERCENTRANK.INC('面板-MA'!60:60,'面板-MA'!BL60),0.5)</f>
        <v>0.5</v>
      </c>
      <c r="BO60" s="303">
        <f>IFERROR(_xlfn.PERCENTRANK.INC('面板-MA'!60:60,'面板-MA'!BM60),0.5)</f>
        <v>0.5</v>
      </c>
      <c r="BP60" s="303">
        <f>IFERROR(_xlfn.PERCENTRANK.INC('面板-MA'!60:60,'面板-MA'!BN60),0.5)</f>
        <v>0.5</v>
      </c>
      <c r="BQ60" s="303">
        <f>IFERROR(_xlfn.PERCENTRANK.INC('面板-MA'!60:60,'面板-MA'!BO60),0.5)</f>
        <v>0.5</v>
      </c>
      <c r="BR60" s="303">
        <f>IFERROR(_xlfn.PERCENTRANK.INC('面板-MA'!60:60,'面板-MA'!BP60),0.5)</f>
        <v>0.5</v>
      </c>
      <c r="BS60" s="303">
        <f>IFERROR(_xlfn.PERCENTRANK.INC('面板-MA'!60:60,'面板-MA'!BQ60),0.5)</f>
        <v>0.5</v>
      </c>
      <c r="BT60" s="303">
        <f>IFERROR(_xlfn.PERCENTRANK.INC('面板-MA'!60:60,'面板-MA'!BR60),0.5)</f>
        <v>0.5</v>
      </c>
      <c r="BU60" s="303">
        <f>IFERROR(_xlfn.PERCENTRANK.INC('面板-MA'!60:60,'面板-MA'!BS60),0.5)</f>
        <v>0.5</v>
      </c>
      <c r="BV60" s="303">
        <f>IFERROR(_xlfn.PERCENTRANK.INC('面板-MA'!60:60,'面板-MA'!BT60),0.5)</f>
        <v>0.5</v>
      </c>
      <c r="BW60" s="303">
        <f>IFERROR(_xlfn.PERCENTRANK.INC('面板-MA'!60:60,'面板-MA'!BU60),0.5)</f>
        <v>0.5</v>
      </c>
      <c r="BX60" s="303">
        <f>IFERROR(_xlfn.PERCENTRANK.INC('面板-MA'!60:60,'面板-MA'!BV60),0.5)</f>
        <v>0.5</v>
      </c>
    </row>
    <row r="61" spans="1:76" s="310" customFormat="1" x14ac:dyDescent="0.15">
      <c r="A61" s="309" t="s">
        <v>117</v>
      </c>
      <c r="B61" s="309" t="s">
        <v>73</v>
      </c>
      <c r="C61" s="310" t="s">
        <v>146</v>
      </c>
      <c r="D61" s="310" t="s">
        <v>851</v>
      </c>
      <c r="E61" s="311">
        <v>0.5</v>
      </c>
      <c r="F61" s="317" t="str">
        <f t="shared" si="1"/>
        <v>光伏中游</v>
      </c>
      <c r="G61" s="312">
        <f>IFERROR(_xlfn.PERCENTRANK.INC('面板-MA'!61:61,'面板-MA'!E61),0.5)</f>
        <v>0.80800000000000005</v>
      </c>
      <c r="H61" s="312">
        <f>IFERROR(_xlfn.PERCENTRANK.INC('面板-MA'!61:61,'面板-MA'!F61),0.5)</f>
        <v>0.80800000000000005</v>
      </c>
      <c r="I61" s="312">
        <f>IFERROR(_xlfn.PERCENTRANK.INC('面板-MA'!61:61,'面板-MA'!G61),0.5)</f>
        <v>0.83799999999999997</v>
      </c>
      <c r="J61" s="312">
        <f>IFERROR(_xlfn.PERCENTRANK.INC('面板-MA'!61:61,'面板-MA'!H61),0.5)</f>
        <v>0.86699999999999999</v>
      </c>
      <c r="K61" s="312">
        <f>IFERROR(_xlfn.PERCENTRANK.INC('面板-MA'!61:61,'面板-MA'!I61),0.5)</f>
        <v>0.89700000000000002</v>
      </c>
      <c r="L61" s="312">
        <f>IFERROR(_xlfn.PERCENTRANK.INC('面板-MA'!61:61,'面板-MA'!J61),0.5)</f>
        <v>0.91100000000000003</v>
      </c>
      <c r="M61" s="312">
        <f>IFERROR(_xlfn.PERCENTRANK.INC('面板-MA'!61:61,'面板-MA'!K61),0.5)</f>
        <v>0.92600000000000005</v>
      </c>
      <c r="N61" s="312">
        <f>IFERROR(_xlfn.PERCENTRANK.INC('面板-MA'!61:61,'面板-MA'!L61),0.5)</f>
        <v>0.94099999999999995</v>
      </c>
      <c r="O61" s="312">
        <f>IFERROR(_xlfn.PERCENTRANK.INC('面板-MA'!61:61,'面板-MA'!M61),0.5)</f>
        <v>1</v>
      </c>
      <c r="P61" s="312">
        <f>IFERROR(_xlfn.PERCENTRANK.INC('面板-MA'!61:61,'面板-MA'!N61),0.5)</f>
        <v>0.47</v>
      </c>
      <c r="Q61" s="312">
        <f>IFERROR(_xlfn.PERCENTRANK.INC('面板-MA'!61:61,'面板-MA'!O61),0.5)</f>
        <v>0.47</v>
      </c>
      <c r="R61" s="312">
        <f>IFERROR(_xlfn.PERCENTRANK.INC('面板-MA'!61:61,'面板-MA'!P61),0.5)</f>
        <v>0.51400000000000001</v>
      </c>
      <c r="S61" s="312">
        <f>IFERROR(_xlfn.PERCENTRANK.INC('面板-MA'!61:61,'面板-MA'!Q61),0.5)</f>
        <v>0.55800000000000005</v>
      </c>
      <c r="T61" s="312">
        <f>IFERROR(_xlfn.PERCENTRANK.INC('面板-MA'!61:61,'面板-MA'!R61),0.5)</f>
        <v>0.61699999999999999</v>
      </c>
      <c r="U61" s="312">
        <f>IFERROR(_xlfn.PERCENTRANK.INC('面板-MA'!61:61,'面板-MA'!S61),0.5)</f>
        <v>0.58799999999999997</v>
      </c>
      <c r="V61" s="312">
        <f>IFERROR(_xlfn.PERCENTRANK.INC('面板-MA'!61:61,'面板-MA'!T61),0.5)</f>
        <v>0.5</v>
      </c>
      <c r="W61" s="312">
        <f>IFERROR(_xlfn.PERCENTRANK.INC('面板-MA'!61:61,'面板-MA'!U61),0.5)</f>
        <v>0.60199999999999998</v>
      </c>
      <c r="X61" s="312">
        <f>IFERROR(_xlfn.PERCENTRANK.INC('面板-MA'!61:61,'面板-MA'!V61),0.5)</f>
        <v>0.67600000000000005</v>
      </c>
      <c r="Y61" s="312">
        <f>IFERROR(_xlfn.PERCENTRANK.INC('面板-MA'!61:61,'面板-MA'!W61),0.5)</f>
        <v>0.66100000000000003</v>
      </c>
      <c r="Z61" s="312">
        <f>IFERROR(_xlfn.PERCENTRANK.INC('面板-MA'!61:61,'面板-MA'!X61),0.5)</f>
        <v>0.88200000000000001</v>
      </c>
      <c r="AA61" s="312">
        <f>IFERROR(_xlfn.PERCENTRANK.INC('面板-MA'!61:61,'面板-MA'!Y61),0.5)</f>
        <v>0.95499999999999996</v>
      </c>
      <c r="AB61" s="312">
        <f>IFERROR(_xlfn.PERCENTRANK.INC('面板-MA'!61:61,'面板-MA'!Z61),0.5)</f>
        <v>0.69099999999999995</v>
      </c>
      <c r="AC61" s="312">
        <f>IFERROR(_xlfn.PERCENTRANK.INC('面板-MA'!61:61,'面板-MA'!AA61),0.5)</f>
        <v>0.69099999999999995</v>
      </c>
      <c r="AD61" s="312">
        <f>IFERROR(_xlfn.PERCENTRANK.INC('面板-MA'!61:61,'面板-MA'!AB61),0.5)</f>
        <v>0.52900000000000003</v>
      </c>
      <c r="AE61" s="312">
        <f>IFERROR(_xlfn.PERCENTRANK.INC('面板-MA'!61:61,'面板-MA'!AC61),0.5)</f>
        <v>0.42599999999999999</v>
      </c>
      <c r="AF61" s="312">
        <f>IFERROR(_xlfn.PERCENTRANK.INC('面板-MA'!61:61,'面板-MA'!AD61),0.5)</f>
        <v>0.41099999999999998</v>
      </c>
      <c r="AG61" s="312">
        <f>IFERROR(_xlfn.PERCENTRANK.INC('面板-MA'!61:61,'面板-MA'!AE61),0.5)</f>
        <v>0.38200000000000001</v>
      </c>
      <c r="AH61" s="312">
        <f>IFERROR(_xlfn.PERCENTRANK.INC('面板-MA'!61:61,'面板-MA'!AF61),0.5)</f>
        <v>0.33800000000000002</v>
      </c>
      <c r="AI61" s="312">
        <f>IFERROR(_xlfn.PERCENTRANK.INC('面板-MA'!61:61,'面板-MA'!AG61),0.5)</f>
        <v>0.29399999999999998</v>
      </c>
      <c r="AJ61" s="312">
        <f>IFERROR(_xlfn.PERCENTRANK.INC('面板-MA'!61:61,'面板-MA'!AH61),0.5)</f>
        <v>0.22</v>
      </c>
      <c r="AK61" s="312">
        <f>IFERROR(_xlfn.PERCENTRANK.INC('面板-MA'!61:61,'面板-MA'!AI61),0.5)</f>
        <v>0.20499999999999999</v>
      </c>
      <c r="AL61" s="312">
        <f>IFERROR(_xlfn.PERCENTRANK.INC('面板-MA'!61:61,'面板-MA'!AJ61),0.5)</f>
        <v>0.161</v>
      </c>
      <c r="AM61" s="312">
        <f>IFERROR(_xlfn.PERCENTRANK.INC('面板-MA'!61:61,'面板-MA'!AK61),0.5)</f>
        <v>0</v>
      </c>
      <c r="AN61" s="312">
        <f>IFERROR(_xlfn.PERCENTRANK.INC('面板-MA'!61:61,'面板-MA'!AL61),0.5)</f>
        <v>0.17599999999999999</v>
      </c>
      <c r="AO61" s="312">
        <f>IFERROR(_xlfn.PERCENTRANK.INC('面板-MA'!61:61,'面板-MA'!AM61),0.5)</f>
        <v>0.17599999999999999</v>
      </c>
      <c r="AP61" s="312">
        <f>IFERROR(_xlfn.PERCENTRANK.INC('面板-MA'!61:61,'面板-MA'!AN61),0.5)</f>
        <v>0.11700000000000001</v>
      </c>
      <c r="AQ61" s="312">
        <f>IFERROR(_xlfn.PERCENTRANK.INC('面板-MA'!61:61,'面板-MA'!AO61),0.5)</f>
        <v>0.10199999999999999</v>
      </c>
      <c r="AR61" s="312">
        <f>IFERROR(_xlfn.PERCENTRANK.INC('面板-MA'!61:61,'面板-MA'!AP61),0.5)</f>
        <v>8.7999999999999995E-2</v>
      </c>
      <c r="AS61" s="312">
        <f>IFERROR(_xlfn.PERCENTRANK.INC('面板-MA'!61:61,'面板-MA'!AQ61),0.5)</f>
        <v>7.2999999999999995E-2</v>
      </c>
      <c r="AT61" s="312">
        <f>IFERROR(_xlfn.PERCENTRANK.INC('面板-MA'!61:61,'面板-MA'!AR61),0.5)</f>
        <v>5.8000000000000003E-2</v>
      </c>
      <c r="AU61" s="312">
        <f>IFERROR(_xlfn.PERCENTRANK.INC('面板-MA'!61:61,'面板-MA'!AS61),0.5)</f>
        <v>0.14699999999999999</v>
      </c>
      <c r="AV61" s="312">
        <f>IFERROR(_xlfn.PERCENTRANK.INC('面板-MA'!61:61,'面板-MA'!AT61),0.5)</f>
        <v>0.13200000000000001</v>
      </c>
      <c r="AW61" s="312">
        <f>IFERROR(_xlfn.PERCENTRANK.INC('面板-MA'!61:61,'面板-MA'!AU61),0.5)</f>
        <v>4.3999999999999997E-2</v>
      </c>
      <c r="AX61" s="312">
        <f>IFERROR(_xlfn.PERCENTRANK.INC('面板-MA'!61:61,'面板-MA'!AV61),0.5)</f>
        <v>2.9000000000000001E-2</v>
      </c>
      <c r="AY61" s="312">
        <f>IFERROR(_xlfn.PERCENTRANK.INC('面板-MA'!61:61,'面板-MA'!AW61),0.5)</f>
        <v>1.4E-2</v>
      </c>
      <c r="AZ61" s="312">
        <f>IFERROR(_xlfn.PERCENTRANK.INC('面板-MA'!61:61,'面板-MA'!AX61),0.5)</f>
        <v>0.25</v>
      </c>
      <c r="BA61" s="312">
        <f>IFERROR(_xlfn.PERCENTRANK.INC('面板-MA'!61:61,'面板-MA'!AY61),0.5)</f>
        <v>0.25</v>
      </c>
      <c r="BB61" s="312">
        <f>IFERROR(_xlfn.PERCENTRANK.INC('面板-MA'!61:61,'面板-MA'!AZ61),0.5)</f>
        <v>0.23499999999999999</v>
      </c>
      <c r="BC61" s="312">
        <f>IFERROR(_xlfn.PERCENTRANK.INC('面板-MA'!61:61,'面板-MA'!BA61),0.5)</f>
        <v>0.27900000000000003</v>
      </c>
      <c r="BD61" s="312">
        <f>IFERROR(_xlfn.PERCENTRANK.INC('面板-MA'!61:61,'面板-MA'!BB61),0.5)</f>
        <v>0.308</v>
      </c>
      <c r="BE61" s="312">
        <f>IFERROR(_xlfn.PERCENTRANK.INC('面板-MA'!61:61,'面板-MA'!BC61),0.5)</f>
        <v>0.32300000000000001</v>
      </c>
      <c r="BF61" s="312">
        <f>IFERROR(_xlfn.PERCENTRANK.INC('面板-MA'!61:61,'面板-MA'!BD61),0.5)</f>
        <v>0.39700000000000002</v>
      </c>
      <c r="BG61" s="312">
        <f>IFERROR(_xlfn.PERCENTRANK.INC('面板-MA'!61:61,'面板-MA'!BE61),0.5)</f>
        <v>0.441</v>
      </c>
      <c r="BH61" s="312">
        <f>IFERROR(_xlfn.PERCENTRANK.INC('面板-MA'!61:61,'面板-MA'!BF61),0.5)</f>
        <v>0.54400000000000004</v>
      </c>
      <c r="BI61" s="312">
        <f>IFERROR(_xlfn.PERCENTRANK.INC('面板-MA'!61:61,'面板-MA'!BG61),0.5)</f>
        <v>0.85199999999999998</v>
      </c>
      <c r="BJ61" s="312">
        <f>IFERROR(_xlfn.PERCENTRANK.INC('面板-MA'!61:61,'面板-MA'!BH61),0.5)</f>
        <v>0.97</v>
      </c>
      <c r="BK61" s="312">
        <f>IFERROR(_xlfn.PERCENTRANK.INC('面板-MA'!61:61,'面板-MA'!BI61),0.5)</f>
        <v>0.98499999999999999</v>
      </c>
      <c r="BL61" s="312">
        <f>IFERROR(_xlfn.PERCENTRANK.INC('面板-MA'!61:61,'面板-MA'!BJ61),0.5)</f>
        <v>0.73499999999999999</v>
      </c>
      <c r="BM61" s="312">
        <f>IFERROR(_xlfn.PERCENTRANK.INC('面板-MA'!61:61,'面板-MA'!BK61),0.5)</f>
        <v>0.73499999999999999</v>
      </c>
      <c r="BN61" s="312">
        <f>IFERROR(_xlfn.PERCENTRANK.INC('面板-MA'!61:61,'面板-MA'!BL61),0.5)</f>
        <v>0.79400000000000004</v>
      </c>
      <c r="BO61" s="312">
        <f>IFERROR(_xlfn.PERCENTRANK.INC('面板-MA'!61:61,'面板-MA'!BM61),0.5)</f>
        <v>0.77900000000000003</v>
      </c>
      <c r="BP61" s="312">
        <f>IFERROR(_xlfn.PERCENTRANK.INC('面板-MA'!61:61,'面板-MA'!BN61),0.5)</f>
        <v>0.76400000000000001</v>
      </c>
      <c r="BQ61" s="312">
        <f>IFERROR(_xlfn.PERCENTRANK.INC('面板-MA'!61:61,'面板-MA'!BO61),0.5)</f>
        <v>0.72</v>
      </c>
      <c r="BR61" s="312">
        <f>IFERROR(_xlfn.PERCENTRANK.INC('面板-MA'!61:61,'面板-MA'!BP61),0.5)</f>
        <v>0.63200000000000001</v>
      </c>
      <c r="BS61" s="312">
        <f>IFERROR(_xlfn.PERCENTRANK.INC('面板-MA'!61:61,'面板-MA'!BQ61),0.5)</f>
        <v>0.57299999999999995</v>
      </c>
      <c r="BT61" s="312">
        <f>IFERROR(_xlfn.PERCENTRANK.INC('面板-MA'!61:61,'面板-MA'!BR61),0.5)</f>
        <v>0.64700000000000002</v>
      </c>
      <c r="BU61" s="312">
        <f>IFERROR(_xlfn.PERCENTRANK.INC('面板-MA'!61:61,'面板-MA'!BS61),0.5)</f>
        <v>0.45500000000000002</v>
      </c>
      <c r="BV61" s="312">
        <f>IFERROR(_xlfn.PERCENTRANK.INC('面板-MA'!61:61,'面板-MA'!BT61),0.5)</f>
        <v>0.35199999999999998</v>
      </c>
      <c r="BW61" s="312">
        <f>IFERROR(_xlfn.PERCENTRANK.INC('面板-MA'!61:61,'面板-MA'!BU61),0.5)</f>
        <v>0.36699999999999999</v>
      </c>
      <c r="BX61" s="312">
        <f>IFERROR(_xlfn.PERCENTRANK.INC('面板-MA'!61:61,'面板-MA'!BV61),0.5)</f>
        <v>0.5</v>
      </c>
    </row>
    <row r="62" spans="1:76" s="310" customFormat="1" x14ac:dyDescent="0.15">
      <c r="A62" s="301" t="s">
        <v>117</v>
      </c>
      <c r="B62" s="301" t="s">
        <v>110</v>
      </c>
      <c r="C62" s="295" t="s">
        <v>852</v>
      </c>
      <c r="D62" s="295" t="s">
        <v>148</v>
      </c>
      <c r="E62" s="302">
        <f t="shared" si="4"/>
        <v>3.125E-2</v>
      </c>
      <c r="F62" s="302" t="str">
        <f t="shared" si="1"/>
        <v>光伏下游</v>
      </c>
      <c r="G62" s="312">
        <f>IFERROR(_xlfn.PERCENTRANK.INC('面板-MA'!62:62,'面板-MA'!E62),0.5)</f>
        <v>0.55800000000000005</v>
      </c>
      <c r="H62" s="312">
        <f>IFERROR(_xlfn.PERCENTRANK.INC('面板-MA'!62:62,'面板-MA'!F62),0.5)</f>
        <v>0.55800000000000005</v>
      </c>
      <c r="I62" s="312">
        <f>IFERROR(_xlfn.PERCENTRANK.INC('面板-MA'!62:62,'面板-MA'!G62),0.5)</f>
        <v>0.48499999999999999</v>
      </c>
      <c r="J62" s="312">
        <f>IFERROR(_xlfn.PERCENTRANK.INC('面板-MA'!62:62,'面板-MA'!H62),0.5)</f>
        <v>0.47</v>
      </c>
      <c r="K62" s="312">
        <f>IFERROR(_xlfn.PERCENTRANK.INC('面板-MA'!62:62,'面板-MA'!I62),0.5)</f>
        <v>0.54400000000000004</v>
      </c>
      <c r="L62" s="312">
        <f>IFERROR(_xlfn.PERCENTRANK.INC('面板-MA'!62:62,'面板-MA'!J62),0.5)</f>
        <v>0.42599999999999999</v>
      </c>
      <c r="M62" s="312">
        <f>IFERROR(_xlfn.PERCENTRANK.INC('面板-MA'!62:62,'面板-MA'!K62),0.5)</f>
        <v>0.29399999999999998</v>
      </c>
      <c r="N62" s="312">
        <f>IFERROR(_xlfn.PERCENTRANK.INC('面板-MA'!62:62,'面板-MA'!L62),0.5)</f>
        <v>0.13200000000000001</v>
      </c>
      <c r="O62" s="312">
        <f>IFERROR(_xlfn.PERCENTRANK.INC('面板-MA'!62:62,'面板-MA'!M62),0.5)</f>
        <v>0.25</v>
      </c>
      <c r="P62" s="312">
        <f>IFERROR(_xlfn.PERCENTRANK.INC('面板-MA'!62:62,'面板-MA'!N62),0.5)</f>
        <v>0.441</v>
      </c>
      <c r="Q62" s="312">
        <f>IFERROR(_xlfn.PERCENTRANK.INC('面板-MA'!62:62,'面板-MA'!O62),0.5)</f>
        <v>0.441</v>
      </c>
      <c r="R62" s="312">
        <f>IFERROR(_xlfn.PERCENTRANK.INC('面板-MA'!62:62,'面板-MA'!P62),0.5)</f>
        <v>0.35199999999999998</v>
      </c>
      <c r="S62" s="312">
        <f>IFERROR(_xlfn.PERCENTRANK.INC('面板-MA'!62:62,'面板-MA'!Q62),0.5)</f>
        <v>0.26400000000000001</v>
      </c>
      <c r="T62" s="312">
        <f>IFERROR(_xlfn.PERCENTRANK.INC('面板-MA'!62:62,'面板-MA'!R62),0.5)</f>
        <v>0.22</v>
      </c>
      <c r="U62" s="312">
        <f>IFERROR(_xlfn.PERCENTRANK.INC('面板-MA'!62:62,'面板-MA'!S62),0.5)</f>
        <v>0.191</v>
      </c>
      <c r="V62" s="312">
        <f>IFERROR(_xlfn.PERCENTRANK.INC('面板-MA'!62:62,'面板-MA'!T62),0.5)</f>
        <v>0.161</v>
      </c>
      <c r="W62" s="312">
        <f>IFERROR(_xlfn.PERCENTRANK.INC('面板-MA'!62:62,'面板-MA'!U62),0.5)</f>
        <v>8.7999999999999995E-2</v>
      </c>
      <c r="X62" s="312">
        <f>IFERROR(_xlfn.PERCENTRANK.INC('面板-MA'!62:62,'面板-MA'!V62),0.5)</f>
        <v>0.20499999999999999</v>
      </c>
      <c r="Y62" s="312">
        <f>IFERROR(_xlfn.PERCENTRANK.INC('面板-MA'!62:62,'面板-MA'!W62),0.5)</f>
        <v>0.61699999999999999</v>
      </c>
      <c r="Z62" s="312">
        <f>IFERROR(_xlfn.PERCENTRANK.INC('面板-MA'!62:62,'面板-MA'!X62),0.5)</f>
        <v>0.72</v>
      </c>
      <c r="AA62" s="312">
        <f>IFERROR(_xlfn.PERCENTRANK.INC('面板-MA'!62:62,'面板-MA'!Y62),0.5)</f>
        <v>0.63200000000000001</v>
      </c>
      <c r="AB62" s="312">
        <f>IFERROR(_xlfn.PERCENTRANK.INC('面板-MA'!62:62,'面板-MA'!Z62),0.5)</f>
        <v>8.7999999999999995E-2</v>
      </c>
      <c r="AC62" s="312">
        <f>IFERROR(_xlfn.PERCENTRANK.INC('面板-MA'!62:62,'面板-MA'!AA62),0.5)</f>
        <v>8.7999999999999995E-2</v>
      </c>
      <c r="AD62" s="312">
        <f>IFERROR(_xlfn.PERCENTRANK.INC('面板-MA'!62:62,'面板-MA'!AB62),0.5)</f>
        <v>4.3999999999999997E-2</v>
      </c>
      <c r="AE62" s="312">
        <f>IFERROR(_xlfn.PERCENTRANK.INC('面板-MA'!62:62,'面板-MA'!AC62),0.5)</f>
        <v>2.9000000000000001E-2</v>
      </c>
      <c r="AF62" s="312">
        <f>IFERROR(_xlfn.PERCENTRANK.INC('面板-MA'!62:62,'面板-MA'!AD62),0.5)</f>
        <v>1.4E-2</v>
      </c>
      <c r="AG62" s="312">
        <f>IFERROR(_xlfn.PERCENTRANK.INC('面板-MA'!62:62,'面板-MA'!AE62),0.5)</f>
        <v>7.2999999999999995E-2</v>
      </c>
      <c r="AH62" s="312">
        <f>IFERROR(_xlfn.PERCENTRANK.INC('面板-MA'!62:62,'面板-MA'!AF62),0.5)</f>
        <v>0.14699999999999999</v>
      </c>
      <c r="AI62" s="312">
        <f>IFERROR(_xlfn.PERCENTRANK.INC('面板-MA'!62:62,'面板-MA'!AG62),0.5)</f>
        <v>0.17599999999999999</v>
      </c>
      <c r="AJ62" s="312">
        <f>IFERROR(_xlfn.PERCENTRANK.INC('面板-MA'!62:62,'面板-MA'!AH62),0.5)</f>
        <v>0.23499999999999999</v>
      </c>
      <c r="AK62" s="312">
        <f>IFERROR(_xlfn.PERCENTRANK.INC('面板-MA'!62:62,'面板-MA'!AI62),0.5)</f>
        <v>0.308</v>
      </c>
      <c r="AL62" s="312">
        <f>IFERROR(_xlfn.PERCENTRANK.INC('面板-MA'!62:62,'面板-MA'!AJ62),0.5)</f>
        <v>0.33800000000000002</v>
      </c>
      <c r="AM62" s="312">
        <f>IFERROR(_xlfn.PERCENTRANK.INC('面板-MA'!62:62,'面板-MA'!AK62),0.5)</f>
        <v>0.41099999999999998</v>
      </c>
      <c r="AN62" s="312">
        <f>IFERROR(_xlfn.PERCENTRANK.INC('面板-MA'!62:62,'面板-MA'!AL62),0.5)</f>
        <v>0.51400000000000001</v>
      </c>
      <c r="AO62" s="312">
        <f>IFERROR(_xlfn.PERCENTRANK.INC('面板-MA'!62:62,'面板-MA'!AM62),0.5)</f>
        <v>0.51400000000000001</v>
      </c>
      <c r="AP62" s="312">
        <f>IFERROR(_xlfn.PERCENTRANK.INC('面板-MA'!62:62,'面板-MA'!AN62),0.5)</f>
        <v>0.60199999999999998</v>
      </c>
      <c r="AQ62" s="312">
        <f>IFERROR(_xlfn.PERCENTRANK.INC('面板-MA'!62:62,'面板-MA'!AO62),0.5)</f>
        <v>0.58799999999999997</v>
      </c>
      <c r="AR62" s="312">
        <f>IFERROR(_xlfn.PERCENTRANK.INC('面板-MA'!62:62,'面板-MA'!AP62),0.5)</f>
        <v>0.5</v>
      </c>
      <c r="AS62" s="312">
        <f>IFERROR(_xlfn.PERCENTRANK.INC('面板-MA'!62:62,'面板-MA'!AQ62),0.5)</f>
        <v>0.39700000000000002</v>
      </c>
      <c r="AT62" s="312">
        <f>IFERROR(_xlfn.PERCENTRANK.INC('面板-MA'!62:62,'面板-MA'!AR62),0.5)</f>
        <v>0.38200000000000001</v>
      </c>
      <c r="AU62" s="312">
        <f>IFERROR(_xlfn.PERCENTRANK.INC('面板-MA'!62:62,'面板-MA'!AS62),0.5)</f>
        <v>0.32300000000000001</v>
      </c>
      <c r="AV62" s="312">
        <f>IFERROR(_xlfn.PERCENTRANK.INC('面板-MA'!62:62,'面板-MA'!AT62),0.5)</f>
        <v>0.27900000000000003</v>
      </c>
      <c r="AW62" s="312">
        <f>IFERROR(_xlfn.PERCENTRANK.INC('面板-MA'!62:62,'面板-MA'!AU62),0.5)</f>
        <v>4.3999999999999997E-2</v>
      </c>
      <c r="AX62" s="312">
        <f>IFERROR(_xlfn.PERCENTRANK.INC('面板-MA'!62:62,'面板-MA'!AV62),0.5)</f>
        <v>0</v>
      </c>
      <c r="AY62" s="312">
        <f>IFERROR(_xlfn.PERCENTRANK.INC('面板-MA'!62:62,'面板-MA'!AW62),0.5)</f>
        <v>0.36699999999999999</v>
      </c>
      <c r="AZ62" s="312">
        <f>IFERROR(_xlfn.PERCENTRANK.INC('面板-MA'!62:62,'面板-MA'!AX62),0.5)</f>
        <v>0.67600000000000005</v>
      </c>
      <c r="BA62" s="312">
        <f>IFERROR(_xlfn.PERCENTRANK.INC('面板-MA'!62:62,'面板-MA'!AY62),0.5)</f>
        <v>0.67600000000000005</v>
      </c>
      <c r="BB62" s="312">
        <f>IFERROR(_xlfn.PERCENTRANK.INC('面板-MA'!62:62,'面板-MA'!AZ62),0.5)</f>
        <v>0.64700000000000002</v>
      </c>
      <c r="BC62" s="312">
        <f>IFERROR(_xlfn.PERCENTRANK.INC('面板-MA'!62:62,'面板-MA'!BA62),0.5)</f>
        <v>0.66100000000000003</v>
      </c>
      <c r="BD62" s="312">
        <f>IFERROR(_xlfn.PERCENTRANK.INC('面板-MA'!62:62,'面板-MA'!BB62),0.5)</f>
        <v>0.70499999999999996</v>
      </c>
      <c r="BE62" s="312">
        <f>IFERROR(_xlfn.PERCENTRANK.INC('面板-MA'!62:62,'面板-MA'!BC62),0.5)</f>
        <v>0.73499999999999999</v>
      </c>
      <c r="BF62" s="312">
        <f>IFERROR(_xlfn.PERCENTRANK.INC('面板-MA'!62:62,'面板-MA'!BD62),0.5)</f>
        <v>0.75</v>
      </c>
      <c r="BG62" s="312">
        <f>IFERROR(_xlfn.PERCENTRANK.INC('面板-MA'!62:62,'面板-MA'!BE62),0.5)</f>
        <v>0.76400000000000001</v>
      </c>
      <c r="BH62" s="312">
        <f>IFERROR(_xlfn.PERCENTRANK.INC('面板-MA'!62:62,'面板-MA'!BF62),0.5)</f>
        <v>0.77900000000000003</v>
      </c>
      <c r="BI62" s="312">
        <f>IFERROR(_xlfn.PERCENTRANK.INC('面板-MA'!62:62,'面板-MA'!BG62),0.5)</f>
        <v>0.86699999999999999</v>
      </c>
      <c r="BJ62" s="312">
        <f>IFERROR(_xlfn.PERCENTRANK.INC('面板-MA'!62:62,'面板-MA'!BH62),0.5)</f>
        <v>0.94099999999999995</v>
      </c>
      <c r="BK62" s="312">
        <f>IFERROR(_xlfn.PERCENTRANK.INC('面板-MA'!62:62,'面板-MA'!BI62),0.5)</f>
        <v>1</v>
      </c>
      <c r="BL62" s="312">
        <f>IFERROR(_xlfn.PERCENTRANK.INC('面板-MA'!62:62,'面板-MA'!BJ62),0.5)</f>
        <v>0.97</v>
      </c>
      <c r="BM62" s="312">
        <f>IFERROR(_xlfn.PERCENTRANK.INC('面板-MA'!62:62,'面板-MA'!BK62),0.5)</f>
        <v>0.97</v>
      </c>
      <c r="BN62" s="312">
        <f>IFERROR(_xlfn.PERCENTRANK.INC('面板-MA'!62:62,'面板-MA'!BL62),0.5)</f>
        <v>0.89700000000000002</v>
      </c>
      <c r="BO62" s="312">
        <f>IFERROR(_xlfn.PERCENTRANK.INC('面板-MA'!62:62,'面板-MA'!BM62),0.5)</f>
        <v>0.88200000000000001</v>
      </c>
      <c r="BP62" s="312">
        <f>IFERROR(_xlfn.PERCENTRANK.INC('面板-MA'!62:62,'面板-MA'!BN62),0.5)</f>
        <v>0.91100000000000003</v>
      </c>
      <c r="BQ62" s="312">
        <f>IFERROR(_xlfn.PERCENTRANK.INC('面板-MA'!62:62,'面板-MA'!BO62),0.5)</f>
        <v>0.95499999999999996</v>
      </c>
      <c r="BR62" s="312">
        <f>IFERROR(_xlfn.PERCENTRANK.INC('面板-MA'!62:62,'面板-MA'!BP62),0.5)</f>
        <v>0.92600000000000005</v>
      </c>
      <c r="BS62" s="312">
        <f>IFERROR(_xlfn.PERCENTRANK.INC('面板-MA'!62:62,'面板-MA'!BQ62),0.5)</f>
        <v>0.85199999999999998</v>
      </c>
      <c r="BT62" s="312">
        <f>IFERROR(_xlfn.PERCENTRANK.INC('面板-MA'!62:62,'面板-MA'!BR62),0.5)</f>
        <v>0.82299999999999995</v>
      </c>
      <c r="BU62" s="312">
        <f>IFERROR(_xlfn.PERCENTRANK.INC('面板-MA'!62:62,'面板-MA'!BS62),0.5)</f>
        <v>0.80800000000000005</v>
      </c>
      <c r="BV62" s="312">
        <f>IFERROR(_xlfn.PERCENTRANK.INC('面板-MA'!62:62,'面板-MA'!BT62),0.5)</f>
        <v>0.79400000000000004</v>
      </c>
      <c r="BW62" s="312">
        <f>IFERROR(_xlfn.PERCENTRANK.INC('面板-MA'!62:62,'面板-MA'!BU62),0.5)</f>
        <v>0.83799999999999997</v>
      </c>
      <c r="BX62" s="312">
        <f>IFERROR(_xlfn.PERCENTRANK.INC('面板-MA'!62:62,'面板-MA'!BV62),0.5)</f>
        <v>0.5</v>
      </c>
    </row>
    <row r="63" spans="1:76" s="314" customFormat="1" x14ac:dyDescent="0.15">
      <c r="A63" s="313" t="s">
        <v>117</v>
      </c>
      <c r="B63" s="313" t="s">
        <v>110</v>
      </c>
      <c r="C63" s="314" t="s">
        <v>852</v>
      </c>
      <c r="D63" s="314" t="s">
        <v>853</v>
      </c>
      <c r="E63" s="315">
        <f t="shared" si="4"/>
        <v>3.125E-2</v>
      </c>
      <c r="F63" s="315" t="str">
        <f t="shared" si="1"/>
        <v>光伏下游</v>
      </c>
      <c r="G63" s="319">
        <f>IFERROR(_xlfn.PERCENTRANK.INC('面板-MA'!63:63,'面板-MA'!E63),0.5)</f>
        <v>0.79500000000000004</v>
      </c>
      <c r="H63" s="319">
        <f>IFERROR(_xlfn.PERCENTRANK.INC('面板-MA'!63:63,'面板-MA'!F63),0.5)</f>
        <v>0.79500000000000004</v>
      </c>
      <c r="I63" s="319">
        <f>IFERROR(_xlfn.PERCENTRANK.INC('面板-MA'!63:63,'面板-MA'!G63),0.5)</f>
        <v>0.79500000000000004</v>
      </c>
      <c r="J63" s="319">
        <f>IFERROR(_xlfn.PERCENTRANK.INC('面板-MA'!63:63,'面板-MA'!H63),0.5)</f>
        <v>0.70399999999999996</v>
      </c>
      <c r="K63" s="319">
        <f>IFERROR(_xlfn.PERCENTRANK.INC('面板-MA'!63:63,'面板-MA'!I63),0.5)</f>
        <v>0.72699999999999998</v>
      </c>
      <c r="L63" s="319">
        <f>IFERROR(_xlfn.PERCENTRANK.INC('面板-MA'!63:63,'面板-MA'!J63),0.5)</f>
        <v>0.75</v>
      </c>
      <c r="M63" s="319">
        <f>IFERROR(_xlfn.PERCENTRANK.INC('面板-MA'!63:63,'面板-MA'!K63),0.5)</f>
        <v>0.43099999999999999</v>
      </c>
      <c r="N63" s="319">
        <f>IFERROR(_xlfn.PERCENTRANK.INC('面板-MA'!63:63,'面板-MA'!L63),0.5)</f>
        <v>2.1999999999999999E-2</v>
      </c>
      <c r="O63" s="319">
        <f>IFERROR(_xlfn.PERCENTRANK.INC('面板-MA'!63:63,'面板-MA'!M63),0.5)</f>
        <v>2.1999999999999999E-2</v>
      </c>
      <c r="P63" s="319">
        <f>IFERROR(_xlfn.PERCENTRANK.INC('面板-MA'!63:63,'面板-MA'!N63),0.5)</f>
        <v>0.159</v>
      </c>
      <c r="Q63" s="319">
        <f>IFERROR(_xlfn.PERCENTRANK.INC('面板-MA'!63:63,'面板-MA'!O63),0.5)</f>
        <v>0.159</v>
      </c>
      <c r="R63" s="319">
        <f>IFERROR(_xlfn.PERCENTRANK.INC('面板-MA'!63:63,'面板-MA'!P63),0.5)</f>
        <v>0.159</v>
      </c>
      <c r="S63" s="319">
        <f>IFERROR(_xlfn.PERCENTRANK.INC('面板-MA'!63:63,'面板-MA'!Q63),0.5)</f>
        <v>0.22700000000000001</v>
      </c>
      <c r="T63" s="319">
        <f>IFERROR(_xlfn.PERCENTRANK.INC('面板-MA'!63:63,'面板-MA'!R63),0.5)</f>
        <v>0.40899999999999997</v>
      </c>
      <c r="U63" s="319">
        <f>IFERROR(_xlfn.PERCENTRANK.INC('面板-MA'!63:63,'面板-MA'!S63),0.5)</f>
        <v>0.38600000000000001</v>
      </c>
      <c r="V63" s="319">
        <f>IFERROR(_xlfn.PERCENTRANK.INC('面板-MA'!63:63,'面板-MA'!T63),0.5)</f>
        <v>0.25</v>
      </c>
      <c r="W63" s="319">
        <f>IFERROR(_xlfn.PERCENTRANK.INC('面板-MA'!63:63,'面板-MA'!U63),0.5)</f>
        <v>0.113</v>
      </c>
      <c r="X63" s="319">
        <f>IFERROR(_xlfn.PERCENTRANK.INC('面板-MA'!63:63,'面板-MA'!V63),0.5)</f>
        <v>0.27200000000000002</v>
      </c>
      <c r="Y63" s="319">
        <f>IFERROR(_xlfn.PERCENTRANK.INC('面板-MA'!63:63,'面板-MA'!W63),0.5)</f>
        <v>0.86299999999999999</v>
      </c>
      <c r="Z63" s="319">
        <f>IFERROR(_xlfn.PERCENTRANK.INC('面板-MA'!63:63,'面板-MA'!X63),0.5)</f>
        <v>1</v>
      </c>
      <c r="AA63" s="319">
        <f>IFERROR(_xlfn.PERCENTRANK.INC('面板-MA'!63:63,'面板-MA'!Y63),0.5)</f>
        <v>0.97699999999999998</v>
      </c>
      <c r="AB63" s="319">
        <f>IFERROR(_xlfn.PERCENTRANK.INC('面板-MA'!63:63,'面板-MA'!Z63),0.5)</f>
        <v>0.29499999999999998</v>
      </c>
      <c r="AC63" s="319">
        <f>IFERROR(_xlfn.PERCENTRANK.INC('面板-MA'!63:63,'面板-MA'!AA63),0.5)</f>
        <v>0.29499999999999998</v>
      </c>
      <c r="AD63" s="319">
        <f>IFERROR(_xlfn.PERCENTRANK.INC('面板-MA'!63:63,'面板-MA'!AB63),0.5)</f>
        <v>0.34</v>
      </c>
      <c r="AE63" s="319">
        <f>IFERROR(_xlfn.PERCENTRANK.INC('面板-MA'!63:63,'面板-MA'!AC63),0.5)</f>
        <v>0.36299999999999999</v>
      </c>
      <c r="AF63" s="319">
        <f>IFERROR(_xlfn.PERCENTRANK.INC('面板-MA'!63:63,'面板-MA'!AD63),0.5)</f>
        <v>0.45400000000000001</v>
      </c>
      <c r="AG63" s="319">
        <f>IFERROR(_xlfn.PERCENTRANK.INC('面板-MA'!63:63,'面板-MA'!AE63),0.5)</f>
        <v>0.5</v>
      </c>
      <c r="AH63" s="319">
        <f>IFERROR(_xlfn.PERCENTRANK.INC('面板-MA'!63:63,'面板-MA'!AF63),0.5)</f>
        <v>0.54500000000000004</v>
      </c>
      <c r="AI63" s="319">
        <f>IFERROR(_xlfn.PERCENTRANK.INC('面板-MA'!63:63,'面板-MA'!AG63),0.5)</f>
        <v>0.61299999999999999</v>
      </c>
      <c r="AJ63" s="319">
        <f>IFERROR(_xlfn.PERCENTRANK.INC('面板-MA'!63:63,'面板-MA'!AH63),0.5)</f>
        <v>0.63600000000000001</v>
      </c>
      <c r="AK63" s="319">
        <f>IFERROR(_xlfn.PERCENTRANK.INC('面板-MA'!63:63,'面板-MA'!AI63),0.5)</f>
        <v>0.59</v>
      </c>
      <c r="AL63" s="319">
        <f>IFERROR(_xlfn.PERCENTRANK.INC('面板-MA'!63:63,'面板-MA'!AJ63),0.5)</f>
        <v>0.56799999999999995</v>
      </c>
      <c r="AM63" s="319">
        <f>IFERROR(_xlfn.PERCENTRANK.INC('面板-MA'!63:63,'面板-MA'!AK63),0.5)</f>
        <v>0.68100000000000005</v>
      </c>
      <c r="AN63" s="319">
        <f>IFERROR(_xlfn.PERCENTRANK.INC('面板-MA'!63:63,'面板-MA'!AL63),0.5)</f>
        <v>0.88600000000000001</v>
      </c>
      <c r="AO63" s="319">
        <f>IFERROR(_xlfn.PERCENTRANK.INC('面板-MA'!63:63,'面板-MA'!AM63),0.5)</f>
        <v>0.88600000000000001</v>
      </c>
      <c r="AP63" s="319">
        <f>IFERROR(_xlfn.PERCENTRANK.INC('面板-MA'!63:63,'面板-MA'!AN63),0.5)</f>
        <v>0.93100000000000005</v>
      </c>
      <c r="AQ63" s="319">
        <f>IFERROR(_xlfn.PERCENTRANK.INC('面板-MA'!63:63,'面板-MA'!AO63),0.5)</f>
        <v>0.95399999999999996</v>
      </c>
      <c r="AR63" s="319">
        <f>IFERROR(_xlfn.PERCENTRANK.INC('面板-MA'!63:63,'面板-MA'!AP63),0.5)</f>
        <v>0.77200000000000002</v>
      </c>
      <c r="AS63" s="319">
        <f>IFERROR(_xlfn.PERCENTRANK.INC('面板-MA'!63:63,'面板-MA'!AQ63),0.5)</f>
        <v>0.65900000000000003</v>
      </c>
      <c r="AT63" s="319">
        <f>IFERROR(_xlfn.PERCENTRANK.INC('面板-MA'!63:63,'面板-MA'!AR63),0.5)</f>
        <v>0.52200000000000002</v>
      </c>
      <c r="AU63" s="319">
        <f>IFERROR(_xlfn.PERCENTRANK.INC('面板-MA'!63:63,'面板-MA'!AS63),0.5)</f>
        <v>0.47699999999999998</v>
      </c>
      <c r="AV63" s="319">
        <f>IFERROR(_xlfn.PERCENTRANK.INC('面板-MA'!63:63,'面板-MA'!AT63),0.5)</f>
        <v>0.13600000000000001</v>
      </c>
      <c r="AW63" s="319">
        <f>IFERROR(_xlfn.PERCENTRANK.INC('面板-MA'!63:63,'面板-MA'!AU63),0.5)</f>
        <v>0.09</v>
      </c>
      <c r="AX63" s="319">
        <f>IFERROR(_xlfn.PERCENTRANK.INC('面板-MA'!63:63,'面板-MA'!AV63),0.5)</f>
        <v>6.8000000000000005E-2</v>
      </c>
      <c r="AY63" s="319">
        <f>IFERROR(_xlfn.PERCENTRANK.INC('面板-MA'!63:63,'面板-MA'!AW63),0.5)</f>
        <v>0</v>
      </c>
      <c r="AZ63" s="319">
        <f>IFERROR(_xlfn.PERCENTRANK.INC('面板-MA'!63:63,'面板-MA'!AX63),0.5)</f>
        <v>0.5</v>
      </c>
      <c r="BA63" s="319">
        <f>IFERROR(_xlfn.PERCENTRANK.INC('面板-MA'!63:63,'面板-MA'!AY63),0.5)</f>
        <v>0.5</v>
      </c>
      <c r="BB63" s="319">
        <f>IFERROR(_xlfn.PERCENTRANK.INC('面板-MA'!63:63,'面板-MA'!AZ63),0.5)</f>
        <v>0.5</v>
      </c>
      <c r="BC63" s="319">
        <f>IFERROR(_xlfn.PERCENTRANK.INC('面板-MA'!63:63,'面板-MA'!BA63),0.5)</f>
        <v>0.5</v>
      </c>
      <c r="BD63" s="319">
        <f>IFERROR(_xlfn.PERCENTRANK.INC('面板-MA'!63:63,'面板-MA'!BB63),0.5)</f>
        <v>0.5</v>
      </c>
      <c r="BE63" s="319">
        <f>IFERROR(_xlfn.PERCENTRANK.INC('面板-MA'!63:63,'面板-MA'!BC63),0.5)</f>
        <v>0.5</v>
      </c>
      <c r="BF63" s="319">
        <f>IFERROR(_xlfn.PERCENTRANK.INC('面板-MA'!63:63,'面板-MA'!BD63),0.5)</f>
        <v>0.5</v>
      </c>
      <c r="BG63" s="319">
        <f>IFERROR(_xlfn.PERCENTRANK.INC('面板-MA'!63:63,'面板-MA'!BE63),0.5)</f>
        <v>0.5</v>
      </c>
      <c r="BH63" s="319">
        <f>IFERROR(_xlfn.PERCENTRANK.INC('面板-MA'!63:63,'面板-MA'!BF63),0.5)</f>
        <v>0.5</v>
      </c>
      <c r="BI63" s="319">
        <f>IFERROR(_xlfn.PERCENTRANK.INC('面板-MA'!63:63,'面板-MA'!BG63),0.5)</f>
        <v>0.5</v>
      </c>
      <c r="BJ63" s="319">
        <f>IFERROR(_xlfn.PERCENTRANK.INC('面板-MA'!63:63,'面板-MA'!BH63),0.5)</f>
        <v>0.5</v>
      </c>
      <c r="BK63" s="319">
        <f>IFERROR(_xlfn.PERCENTRANK.INC('面板-MA'!63:63,'面板-MA'!BI63),0.5)</f>
        <v>0.5</v>
      </c>
      <c r="BL63" s="319">
        <f>IFERROR(_xlfn.PERCENTRANK.INC('面板-MA'!63:63,'面板-MA'!BJ63),0.5)</f>
        <v>0.5</v>
      </c>
      <c r="BM63" s="319">
        <f>IFERROR(_xlfn.PERCENTRANK.INC('面板-MA'!63:63,'面板-MA'!BK63),0.5)</f>
        <v>0.5</v>
      </c>
      <c r="BN63" s="319">
        <f>IFERROR(_xlfn.PERCENTRANK.INC('面板-MA'!63:63,'面板-MA'!BL63),0.5)</f>
        <v>0.5</v>
      </c>
      <c r="BO63" s="319">
        <f>IFERROR(_xlfn.PERCENTRANK.INC('面板-MA'!63:63,'面板-MA'!BM63),0.5)</f>
        <v>0.5</v>
      </c>
      <c r="BP63" s="319">
        <f>IFERROR(_xlfn.PERCENTRANK.INC('面板-MA'!63:63,'面板-MA'!BN63),0.5)</f>
        <v>0.5</v>
      </c>
      <c r="BQ63" s="319">
        <f>IFERROR(_xlfn.PERCENTRANK.INC('面板-MA'!63:63,'面板-MA'!BO63),0.5)</f>
        <v>0.5</v>
      </c>
      <c r="BR63" s="319">
        <f>IFERROR(_xlfn.PERCENTRANK.INC('面板-MA'!63:63,'面板-MA'!BP63),0.5)</f>
        <v>0.5</v>
      </c>
      <c r="BS63" s="319">
        <f>IFERROR(_xlfn.PERCENTRANK.INC('面板-MA'!63:63,'面板-MA'!BQ63),0.5)</f>
        <v>0.5</v>
      </c>
      <c r="BT63" s="319">
        <f>IFERROR(_xlfn.PERCENTRANK.INC('面板-MA'!63:63,'面板-MA'!BR63),0.5)</f>
        <v>0.5</v>
      </c>
      <c r="BU63" s="319">
        <f>IFERROR(_xlfn.PERCENTRANK.INC('面板-MA'!63:63,'面板-MA'!BS63),0.5)</f>
        <v>0.5</v>
      </c>
      <c r="BV63" s="319">
        <f>IFERROR(_xlfn.PERCENTRANK.INC('面板-MA'!63:63,'面板-MA'!BT63),0.5)</f>
        <v>0.5</v>
      </c>
      <c r="BW63" s="319">
        <f>IFERROR(_xlfn.PERCENTRANK.INC('面板-MA'!63:63,'面板-MA'!BU63),0.5)</f>
        <v>0.5</v>
      </c>
      <c r="BX63" s="319">
        <f>IFERROR(_xlfn.PERCENTRANK.INC('面板-MA'!63:63,'面板-MA'!BV63),0.5)</f>
        <v>0.5</v>
      </c>
    </row>
    <row r="64" spans="1:76" x14ac:dyDescent="0.15">
      <c r="A64" s="301" t="s">
        <v>539</v>
      </c>
      <c r="B64" s="295" t="s">
        <v>70</v>
      </c>
      <c r="C64" s="295" t="s">
        <v>288</v>
      </c>
      <c r="D64" s="295" t="s">
        <v>150</v>
      </c>
      <c r="E64" s="302">
        <f>0.75/13</f>
        <v>5.7692307692307696E-2</v>
      </c>
      <c r="F64" s="302" t="str">
        <f t="shared" si="1"/>
        <v>风电上游</v>
      </c>
      <c r="G64" s="303">
        <f>IFERROR(_xlfn.PERCENTRANK.INC('面板-MA'!64:64,'面板-MA'!E64),0.5)</f>
        <v>0.89800000000000002</v>
      </c>
      <c r="H64" s="303">
        <f>IFERROR(_xlfn.PERCENTRANK.INC('面板-MA'!64:64,'面板-MA'!F64),0.5)</f>
        <v>0.89800000000000002</v>
      </c>
      <c r="I64" s="303">
        <f>IFERROR(_xlfn.PERCENTRANK.INC('面板-MA'!64:64,'面板-MA'!G64),0.5)</f>
        <v>0.95599999999999996</v>
      </c>
      <c r="J64" s="303">
        <f>IFERROR(_xlfn.PERCENTRANK.INC('面板-MA'!64:64,'面板-MA'!H64),0.5)</f>
        <v>0.94199999999999995</v>
      </c>
      <c r="K64" s="303">
        <f>IFERROR(_xlfn.PERCENTRANK.INC('面板-MA'!64:64,'面板-MA'!I64),0.5)</f>
        <v>0.97099999999999997</v>
      </c>
      <c r="L64" s="303">
        <f>IFERROR(_xlfn.PERCENTRANK.INC('面板-MA'!64:64,'面板-MA'!J64),0.5)</f>
        <v>0.92700000000000005</v>
      </c>
      <c r="M64" s="303">
        <f>IFERROR(_xlfn.PERCENTRANK.INC('面板-MA'!64:64,'面板-MA'!K64),0.5)</f>
        <v>0.85499999999999998</v>
      </c>
      <c r="N64" s="303">
        <f>IFERROR(_xlfn.PERCENTRANK.INC('面板-MA'!64:64,'面板-MA'!L64),0.5)</f>
        <v>0.98499999999999999</v>
      </c>
      <c r="O64" s="303">
        <f>IFERROR(_xlfn.PERCENTRANK.INC('面板-MA'!64:64,'面板-MA'!M64),0.5)</f>
        <v>1</v>
      </c>
      <c r="P64" s="303">
        <f>IFERROR(_xlfn.PERCENTRANK.INC('面板-MA'!64:64,'面板-MA'!N64),0.5)</f>
        <v>0.84</v>
      </c>
      <c r="Q64" s="303">
        <f>IFERROR(_xlfn.PERCENTRANK.INC('面板-MA'!64:64,'面板-MA'!O64),0.5)</f>
        <v>0.59399999999999997</v>
      </c>
      <c r="R64" s="303">
        <f>IFERROR(_xlfn.PERCENTRANK.INC('面板-MA'!64:64,'面板-MA'!P64),0.5)</f>
        <v>0.88400000000000001</v>
      </c>
      <c r="S64" s="303">
        <f>IFERROR(_xlfn.PERCENTRANK.INC('面板-MA'!64:64,'面板-MA'!Q64),0.5)</f>
        <v>0.86899999999999999</v>
      </c>
      <c r="T64" s="303">
        <f>IFERROR(_xlfn.PERCENTRANK.INC('面板-MA'!64:64,'面板-MA'!R64),0.5)</f>
        <v>0.73899999999999999</v>
      </c>
      <c r="U64" s="303">
        <f>IFERROR(_xlfn.PERCENTRANK.INC('面板-MA'!64:64,'面板-MA'!S64),0.5)</f>
        <v>0.78200000000000003</v>
      </c>
      <c r="V64" s="303">
        <f>IFERROR(_xlfn.PERCENTRANK.INC('面板-MA'!64:64,'面板-MA'!T64),0.5)</f>
        <v>0.79700000000000004</v>
      </c>
      <c r="W64" s="303">
        <f>IFERROR(_xlfn.PERCENTRANK.INC('面板-MA'!64:64,'面板-MA'!U64),0.5)</f>
        <v>0.72399999999999998</v>
      </c>
      <c r="X64" s="303">
        <f>IFERROR(_xlfn.PERCENTRANK.INC('面板-MA'!64:64,'面板-MA'!V64),0.5)</f>
        <v>0.63700000000000001</v>
      </c>
      <c r="Y64" s="303">
        <f>IFERROR(_xlfn.PERCENTRANK.INC('面板-MA'!64:64,'面板-MA'!W64),0.5)</f>
        <v>0.753</v>
      </c>
      <c r="Z64" s="303">
        <f>IFERROR(_xlfn.PERCENTRANK.INC('面板-MA'!64:64,'面板-MA'!X64),0.5)</f>
        <v>0.66600000000000004</v>
      </c>
      <c r="AA64" s="303">
        <f>IFERROR(_xlfn.PERCENTRANK.INC('面板-MA'!64:64,'面板-MA'!Y64),0.5)</f>
        <v>0.81100000000000005</v>
      </c>
      <c r="AB64" s="303">
        <f>IFERROR(_xlfn.PERCENTRANK.INC('面板-MA'!64:64,'面板-MA'!Z64),0.5)</f>
        <v>0.76800000000000002</v>
      </c>
      <c r="AC64" s="303">
        <f>IFERROR(_xlfn.PERCENTRANK.INC('面板-MA'!64:64,'面板-MA'!AA64),0.5)</f>
        <v>0.60799999999999998</v>
      </c>
      <c r="AD64" s="303">
        <f>IFERROR(_xlfn.PERCENTRANK.INC('面板-MA'!64:64,'面板-MA'!AB64),0.5)</f>
        <v>0.55000000000000004</v>
      </c>
      <c r="AE64" s="303">
        <f>IFERROR(_xlfn.PERCENTRANK.INC('面板-MA'!64:64,'面板-MA'!AC64),0.5)</f>
        <v>0.44900000000000001</v>
      </c>
      <c r="AF64" s="303">
        <f>IFERROR(_xlfn.PERCENTRANK.INC('面板-MA'!64:64,'面板-MA'!AD64),0.5)</f>
        <v>0.34699999999999998</v>
      </c>
      <c r="AG64" s="303">
        <f>IFERROR(_xlfn.PERCENTRANK.INC('面板-MA'!64:64,'面板-MA'!AE64),0.5)</f>
        <v>0.33300000000000002</v>
      </c>
      <c r="AH64" s="303">
        <f>IFERROR(_xlfn.PERCENTRANK.INC('面板-MA'!64:64,'面板-MA'!AF64),0.5)</f>
        <v>0.14399999999999999</v>
      </c>
      <c r="AI64" s="303">
        <f>IFERROR(_xlfn.PERCENTRANK.INC('面板-MA'!64:64,'面板-MA'!AG64),0.5)</f>
        <v>0.20200000000000001</v>
      </c>
      <c r="AJ64" s="303">
        <f>IFERROR(_xlfn.PERCENTRANK.INC('面板-MA'!64:64,'面板-MA'!AH64),0.5)</f>
        <v>0.246</v>
      </c>
      <c r="AK64" s="303">
        <f>IFERROR(_xlfn.PERCENTRANK.INC('面板-MA'!64:64,'面板-MA'!AI64),0.5)</f>
        <v>4.2999999999999997E-2</v>
      </c>
      <c r="AL64" s="303">
        <f>IFERROR(_xlfn.PERCENTRANK.INC('面板-MA'!64:64,'面板-MA'!AJ64),0.5)</f>
        <v>0.28899999999999998</v>
      </c>
      <c r="AM64" s="303">
        <f>IFERROR(_xlfn.PERCENTRANK.INC('面板-MA'!64:64,'面板-MA'!AK64),0.5)</f>
        <v>2.8000000000000001E-2</v>
      </c>
      <c r="AN64" s="303">
        <f>IFERROR(_xlfn.PERCENTRANK.INC('面板-MA'!64:64,'面板-MA'!AL64),0.5)</f>
        <v>0</v>
      </c>
      <c r="AO64" s="303">
        <f>IFERROR(_xlfn.PERCENTRANK.INC('面板-MA'!64:64,'面板-MA'!AM64),0.5)</f>
        <v>0.115</v>
      </c>
      <c r="AP64" s="303">
        <f>IFERROR(_xlfn.PERCENTRANK.INC('面板-MA'!64:64,'面板-MA'!AN64),0.5)</f>
        <v>1.4E-2</v>
      </c>
      <c r="AQ64" s="303">
        <f>IFERROR(_xlfn.PERCENTRANK.INC('面板-MA'!64:64,'面板-MA'!AO64),0.5)</f>
        <v>7.1999999999999995E-2</v>
      </c>
      <c r="AR64" s="303">
        <f>IFERROR(_xlfn.PERCENTRANK.INC('面板-MA'!64:64,'面板-MA'!AP64),0.5)</f>
        <v>0.13</v>
      </c>
      <c r="AS64" s="303">
        <f>IFERROR(_xlfn.PERCENTRANK.INC('面板-MA'!64:64,'面板-MA'!AQ64),0.5)</f>
        <v>0.159</v>
      </c>
      <c r="AT64" s="303">
        <f>IFERROR(_xlfn.PERCENTRANK.INC('面板-MA'!64:64,'面板-MA'!AR64),0.5)</f>
        <v>0.46300000000000002</v>
      </c>
      <c r="AU64" s="303">
        <f>IFERROR(_xlfn.PERCENTRANK.INC('面板-MA'!64:64,'面板-MA'!AS64),0.5)</f>
        <v>0.50700000000000001</v>
      </c>
      <c r="AV64" s="303">
        <f>IFERROR(_xlfn.PERCENTRANK.INC('面板-MA'!64:64,'面板-MA'!AT64),0.5)</f>
        <v>0.42</v>
      </c>
      <c r="AW64" s="303">
        <f>IFERROR(_xlfn.PERCENTRANK.INC('面板-MA'!64:64,'面板-MA'!AU64),0.5)</f>
        <v>0.52100000000000002</v>
      </c>
      <c r="AX64" s="303">
        <f>IFERROR(_xlfn.PERCENTRANK.INC('面板-MA'!64:64,'面板-MA'!AV64),0.5)</f>
        <v>0.376</v>
      </c>
      <c r="AY64" s="303">
        <f>IFERROR(_xlfn.PERCENTRANK.INC('面板-MA'!64:64,'面板-MA'!AW64),0.5)</f>
        <v>0.217</v>
      </c>
      <c r="AZ64" s="303">
        <f>IFERROR(_xlfn.PERCENTRANK.INC('面板-MA'!64:64,'面板-MA'!AX64),0.5)</f>
        <v>0.69499999999999995</v>
      </c>
      <c r="BA64" s="303">
        <f>IFERROR(_xlfn.PERCENTRANK.INC('面板-MA'!64:64,'面板-MA'!AY64),0.5)</f>
        <v>0.71</v>
      </c>
      <c r="BB64" s="303">
        <f>IFERROR(_xlfn.PERCENTRANK.INC('面板-MA'!64:64,'面板-MA'!AZ64),0.5)</f>
        <v>0.318</v>
      </c>
      <c r="BC64" s="303">
        <f>IFERROR(_xlfn.PERCENTRANK.INC('面板-MA'!64:64,'面板-MA'!BA64),0.5)</f>
        <v>0.10100000000000001</v>
      </c>
      <c r="BD64" s="303">
        <f>IFERROR(_xlfn.PERCENTRANK.INC('面板-MA'!64:64,'面板-MA'!BB64),0.5)</f>
        <v>5.7000000000000002E-2</v>
      </c>
      <c r="BE64" s="303">
        <f>IFERROR(_xlfn.PERCENTRANK.INC('面板-MA'!64:64,'面板-MA'!BC64),0.5)</f>
        <v>0.23100000000000001</v>
      </c>
      <c r="BF64" s="303">
        <f>IFERROR(_xlfn.PERCENTRANK.INC('面板-MA'!64:64,'面板-MA'!BD64),0.5)</f>
        <v>8.5999999999999993E-2</v>
      </c>
      <c r="BG64" s="303">
        <f>IFERROR(_xlfn.PERCENTRANK.INC('面板-MA'!64:64,'面板-MA'!BE64),0.5)</f>
        <v>0.17299999999999999</v>
      </c>
      <c r="BH64" s="303">
        <f>IFERROR(_xlfn.PERCENTRANK.INC('面板-MA'!64:64,'面板-MA'!BF64),0.5)</f>
        <v>0.434</v>
      </c>
      <c r="BI64" s="303">
        <f>IFERROR(_xlfn.PERCENTRANK.INC('面板-MA'!64:64,'面板-MA'!BG64),0.5)</f>
        <v>0.30399999999999999</v>
      </c>
      <c r="BJ64" s="303">
        <f>IFERROR(_xlfn.PERCENTRANK.INC('面板-MA'!64:64,'面板-MA'!BH64),0.5)</f>
        <v>0.40500000000000003</v>
      </c>
      <c r="BK64" s="303">
        <f>IFERROR(_xlfn.PERCENTRANK.INC('面板-MA'!64:64,'面板-MA'!BI64),0.5)</f>
        <v>0.47799999999999998</v>
      </c>
      <c r="BL64" s="303">
        <f>IFERROR(_xlfn.PERCENTRANK.INC('面板-MA'!64:64,'面板-MA'!BJ64),0.5)</f>
        <v>0.188</v>
      </c>
      <c r="BM64" s="303">
        <f>IFERROR(_xlfn.PERCENTRANK.INC('面板-MA'!64:64,'面板-MA'!BK64),0.5)</f>
        <v>0.26</v>
      </c>
      <c r="BN64" s="303">
        <f>IFERROR(_xlfn.PERCENTRANK.INC('面板-MA'!64:64,'面板-MA'!BL64),0.5)</f>
        <v>0.49199999999999999</v>
      </c>
      <c r="BO64" s="303">
        <f>IFERROR(_xlfn.PERCENTRANK.INC('面板-MA'!64:64,'面板-MA'!BM64),0.5)</f>
        <v>0.56499999999999995</v>
      </c>
      <c r="BP64" s="303">
        <f>IFERROR(_xlfn.PERCENTRANK.INC('面板-MA'!64:64,'面板-MA'!BN64),0.5)</f>
        <v>0.65200000000000002</v>
      </c>
      <c r="BQ64" s="303">
        <f>IFERROR(_xlfn.PERCENTRANK.INC('面板-MA'!64:64,'面板-MA'!BO64),0.5)</f>
        <v>0.623</v>
      </c>
      <c r="BR64" s="303">
        <f>IFERROR(_xlfn.PERCENTRANK.INC('面板-MA'!64:64,'面板-MA'!BP64),0.5)</f>
        <v>0.68100000000000005</v>
      </c>
      <c r="BS64" s="303">
        <f>IFERROR(_xlfn.PERCENTRANK.INC('面板-MA'!64:64,'面板-MA'!BQ64),0.5)</f>
        <v>0.53600000000000003</v>
      </c>
      <c r="BT64" s="303">
        <f>IFERROR(_xlfn.PERCENTRANK.INC('面板-MA'!64:64,'面板-MA'!BR64),0.5)</f>
        <v>0.27500000000000002</v>
      </c>
      <c r="BU64" s="303">
        <f>IFERROR(_xlfn.PERCENTRANK.INC('面板-MA'!64:64,'面板-MA'!BS64),0.5)</f>
        <v>0.39100000000000001</v>
      </c>
      <c r="BV64" s="303">
        <f>IFERROR(_xlfn.PERCENTRANK.INC('面板-MA'!64:64,'面板-MA'!BT64),0.5)</f>
        <v>0.36199999999999999</v>
      </c>
      <c r="BW64" s="303">
        <f>IFERROR(_xlfn.PERCENTRANK.INC('面板-MA'!64:64,'面板-MA'!BU64),0.5)</f>
        <v>0.57899999999999996</v>
      </c>
      <c r="BX64" s="303">
        <f>IFERROR(_xlfn.PERCENTRANK.INC('面板-MA'!64:64,'面板-MA'!BV64),0.5)</f>
        <v>0.82599999999999996</v>
      </c>
    </row>
    <row r="65" spans="1:76" x14ac:dyDescent="0.15">
      <c r="A65" s="301" t="s">
        <v>539</v>
      </c>
      <c r="B65" s="295" t="s">
        <v>70</v>
      </c>
      <c r="C65" s="295" t="s">
        <v>854</v>
      </c>
      <c r="D65" s="295" t="s">
        <v>855</v>
      </c>
      <c r="E65" s="302">
        <f t="shared" ref="E65:E77" si="5">0.75/13</f>
        <v>5.7692307692307696E-2</v>
      </c>
      <c r="F65" s="302" t="str">
        <f t="shared" si="1"/>
        <v>风电上游</v>
      </c>
      <c r="G65" s="303">
        <f>IFERROR(_xlfn.PERCENTRANK.INC('面板-MA'!65:65,'面板-MA'!E65),0.5)</f>
        <v>0.23200000000000001</v>
      </c>
      <c r="H65" s="303">
        <f>IFERROR(_xlfn.PERCENTRANK.INC('面板-MA'!65:65,'面板-MA'!F65),0.5)</f>
        <v>0.16200000000000001</v>
      </c>
      <c r="I65" s="303">
        <f>IFERROR(_xlfn.PERCENTRANK.INC('面板-MA'!65:65,'面板-MA'!G65),0.5)</f>
        <v>6.9000000000000006E-2</v>
      </c>
      <c r="J65" s="303">
        <f>IFERROR(_xlfn.PERCENTRANK.INC('面板-MA'!65:65,'面板-MA'!H65),0.5)</f>
        <v>0</v>
      </c>
      <c r="K65" s="303">
        <f>IFERROR(_xlfn.PERCENTRANK.INC('面板-MA'!65:65,'面板-MA'!I65),0.5)</f>
        <v>2.3E-2</v>
      </c>
      <c r="L65" s="303">
        <f>IFERROR(_xlfn.PERCENTRANK.INC('面板-MA'!65:65,'面板-MA'!J65),0.5)</f>
        <v>4.5999999999999999E-2</v>
      </c>
      <c r="M65" s="303">
        <f>IFERROR(_xlfn.PERCENTRANK.INC('面板-MA'!65:65,'面板-MA'!K65),0.5)</f>
        <v>9.2999999999999999E-2</v>
      </c>
      <c r="N65" s="303">
        <f>IFERROR(_xlfn.PERCENTRANK.INC('面板-MA'!65:65,'面板-MA'!L65),0.5)</f>
        <v>0.11600000000000001</v>
      </c>
      <c r="O65" s="303">
        <f>IFERROR(_xlfn.PERCENTRANK.INC('面板-MA'!65:65,'面板-MA'!M65),0.5)</f>
        <v>0.186</v>
      </c>
      <c r="P65" s="303">
        <f>IFERROR(_xlfn.PERCENTRANK.INC('面板-MA'!65:65,'面板-MA'!N65),0.5)</f>
        <v>0.13900000000000001</v>
      </c>
      <c r="Q65" s="303">
        <f>IFERROR(_xlfn.PERCENTRANK.INC('面板-MA'!65:65,'面板-MA'!O65),0.5)</f>
        <v>0.20899999999999999</v>
      </c>
      <c r="R65" s="303">
        <f>IFERROR(_xlfn.PERCENTRANK.INC('面板-MA'!65:65,'面板-MA'!P65),0.5)</f>
        <v>0.79</v>
      </c>
      <c r="S65" s="303">
        <f>IFERROR(_xlfn.PERCENTRANK.INC('面板-MA'!65:65,'面板-MA'!Q65),0.5)</f>
        <v>1</v>
      </c>
      <c r="T65" s="303">
        <f>IFERROR(_xlfn.PERCENTRANK.INC('面板-MA'!65:65,'面板-MA'!R65),0.5)</f>
        <v>0.95299999999999996</v>
      </c>
      <c r="U65" s="303">
        <f>IFERROR(_xlfn.PERCENTRANK.INC('面板-MA'!65:65,'面板-MA'!S65),0.5)</f>
        <v>0.81299999999999994</v>
      </c>
      <c r="V65" s="303">
        <f>IFERROR(_xlfn.PERCENTRANK.INC('面板-MA'!65:65,'面板-MA'!T65),0.5)</f>
        <v>0.627</v>
      </c>
      <c r="W65" s="303">
        <f>IFERROR(_xlfn.PERCENTRANK.INC('面板-MA'!65:65,'面板-MA'!U65),0.5)</f>
        <v>0.67400000000000004</v>
      </c>
      <c r="X65" s="303">
        <f>IFERROR(_xlfn.PERCENTRANK.INC('面板-MA'!65:65,'面板-MA'!V65),0.5)</f>
        <v>0.93</v>
      </c>
      <c r="Y65" s="303">
        <f>IFERROR(_xlfn.PERCENTRANK.INC('面板-MA'!65:65,'面板-MA'!W65),0.5)</f>
        <v>0.97599999999999998</v>
      </c>
      <c r="Z65" s="303">
        <f>IFERROR(_xlfn.PERCENTRANK.INC('面板-MA'!65:65,'面板-MA'!X65),0.5)</f>
        <v>0.88300000000000001</v>
      </c>
      <c r="AA65" s="303">
        <f>IFERROR(_xlfn.PERCENTRANK.INC('面板-MA'!65:65,'面板-MA'!Y65),0.5)</f>
        <v>0.76700000000000002</v>
      </c>
      <c r="AB65" s="303">
        <f>IFERROR(_xlfn.PERCENTRANK.INC('面板-MA'!65:65,'面板-MA'!Z65),0.5)</f>
        <v>0.74399999999999999</v>
      </c>
      <c r="AC65" s="303">
        <f>IFERROR(_xlfn.PERCENTRANK.INC('面板-MA'!65:65,'面板-MA'!AA65),0.5)</f>
        <v>0.90600000000000003</v>
      </c>
      <c r="AD65" s="303">
        <f>IFERROR(_xlfn.PERCENTRANK.INC('面板-MA'!65:65,'面板-MA'!AB65),0.5)</f>
        <v>0.86</v>
      </c>
      <c r="AE65" s="303">
        <f>IFERROR(_xlfn.PERCENTRANK.INC('面板-MA'!65:65,'面板-MA'!AC65),0.5)</f>
        <v>0.58099999999999996</v>
      </c>
      <c r="AF65" s="303">
        <f>IFERROR(_xlfn.PERCENTRANK.INC('面板-MA'!65:65,'面板-MA'!AD65),0.5)</f>
        <v>0.46500000000000002</v>
      </c>
      <c r="AG65" s="303">
        <f>IFERROR(_xlfn.PERCENTRANK.INC('面板-MA'!65:65,'面板-MA'!AE65),0.5)</f>
        <v>0.32500000000000001</v>
      </c>
      <c r="AH65" s="303">
        <f>IFERROR(_xlfn.PERCENTRANK.INC('面板-MA'!65:65,'面板-MA'!AF65),0.5)</f>
        <v>0.39500000000000002</v>
      </c>
      <c r="AI65" s="303">
        <f>IFERROR(_xlfn.PERCENTRANK.INC('面板-MA'!65:65,'面板-MA'!AG65),0.5)</f>
        <v>0.441</v>
      </c>
      <c r="AJ65" s="303">
        <f>IFERROR(_xlfn.PERCENTRANK.INC('面板-MA'!65:65,'面板-MA'!AH65),0.5)</f>
        <v>0.27900000000000003</v>
      </c>
      <c r="AK65" s="303">
        <f>IFERROR(_xlfn.PERCENTRANK.INC('面板-MA'!65:65,'面板-MA'!AI65),0.5)</f>
        <v>0.255</v>
      </c>
      <c r="AL65" s="303">
        <f>IFERROR(_xlfn.PERCENTRANK.INC('面板-MA'!65:65,'面板-MA'!AJ65),0.5)</f>
        <v>0.53400000000000003</v>
      </c>
      <c r="AM65" s="303">
        <f>IFERROR(_xlfn.PERCENTRANK.INC('面板-MA'!65:65,'面板-MA'!AK65),0.5)</f>
        <v>0.69699999999999995</v>
      </c>
      <c r="AN65" s="303">
        <f>IFERROR(_xlfn.PERCENTRANK.INC('面板-MA'!65:65,'面板-MA'!AL65),0.5)</f>
        <v>0.60399999999999998</v>
      </c>
      <c r="AO65" s="303">
        <f>IFERROR(_xlfn.PERCENTRANK.INC('面板-MA'!65:65,'面板-MA'!AM65),0.5)</f>
        <v>0.65100000000000002</v>
      </c>
      <c r="AP65" s="303">
        <f>IFERROR(_xlfn.PERCENTRANK.INC('面板-MA'!65:65,'面板-MA'!AN65),0.5)</f>
        <v>0.83699999999999997</v>
      </c>
      <c r="AQ65" s="303">
        <f>IFERROR(_xlfn.PERCENTRANK.INC('面板-MA'!65:65,'面板-MA'!AO65),0.5)</f>
        <v>0.72</v>
      </c>
      <c r="AR65" s="303">
        <f>IFERROR(_xlfn.PERCENTRANK.INC('面板-MA'!65:65,'面板-MA'!AP65),0.5)</f>
        <v>0.48799999999999999</v>
      </c>
      <c r="AS65" s="303">
        <f>IFERROR(_xlfn.PERCENTRANK.INC('面板-MA'!65:65,'面板-MA'!AQ65),0.5)</f>
        <v>0.55800000000000005</v>
      </c>
      <c r="AT65" s="303">
        <f>IFERROR(_xlfn.PERCENTRANK.INC('面板-MA'!65:65,'面板-MA'!AR65),0.5)</f>
        <v>0.51100000000000001</v>
      </c>
      <c r="AU65" s="303">
        <f>IFERROR(_xlfn.PERCENTRANK.INC('面板-MA'!65:65,'面板-MA'!AS65),0.5)</f>
        <v>0.34799999999999998</v>
      </c>
      <c r="AV65" s="303">
        <f>IFERROR(_xlfn.PERCENTRANK.INC('面板-MA'!65:65,'面板-MA'!AT65),0.5)</f>
        <v>0.30199999999999999</v>
      </c>
      <c r="AW65" s="303">
        <f>IFERROR(_xlfn.PERCENTRANK.INC('面板-MA'!65:65,'面板-MA'!AU65),0.5)</f>
        <v>0.41799999999999998</v>
      </c>
      <c r="AX65" s="303">
        <f>IFERROR(_xlfn.PERCENTRANK.INC('面板-MA'!65:65,'面板-MA'!AV65),0.5)</f>
        <v>0.372</v>
      </c>
      <c r="AY65" s="303">
        <f>IFERROR(_xlfn.PERCENTRANK.INC('面板-MA'!65:65,'面板-MA'!AW65),0.5)</f>
        <v>0.5</v>
      </c>
      <c r="AZ65" s="303">
        <f>IFERROR(_xlfn.PERCENTRANK.INC('面板-MA'!65:65,'面板-MA'!AX65),0.5)</f>
        <v>0.5</v>
      </c>
      <c r="BA65" s="303">
        <f>IFERROR(_xlfn.PERCENTRANK.INC('面板-MA'!65:65,'面板-MA'!AY65),0.5)</f>
        <v>0.5</v>
      </c>
      <c r="BB65" s="303">
        <f>IFERROR(_xlfn.PERCENTRANK.INC('面板-MA'!65:65,'面板-MA'!AZ65),0.5)</f>
        <v>0.5</v>
      </c>
      <c r="BC65" s="303">
        <f>IFERROR(_xlfn.PERCENTRANK.INC('面板-MA'!65:65,'面板-MA'!BA65),0.5)</f>
        <v>0.5</v>
      </c>
      <c r="BD65" s="303">
        <f>IFERROR(_xlfn.PERCENTRANK.INC('面板-MA'!65:65,'面板-MA'!BB65),0.5)</f>
        <v>0.5</v>
      </c>
      <c r="BE65" s="303">
        <f>IFERROR(_xlfn.PERCENTRANK.INC('面板-MA'!65:65,'面板-MA'!BC65),0.5)</f>
        <v>0.5</v>
      </c>
      <c r="BF65" s="303">
        <f>IFERROR(_xlfn.PERCENTRANK.INC('面板-MA'!65:65,'面板-MA'!BD65),0.5)</f>
        <v>0.5</v>
      </c>
      <c r="BG65" s="303">
        <f>IFERROR(_xlfn.PERCENTRANK.INC('面板-MA'!65:65,'面板-MA'!BE65),0.5)</f>
        <v>0.5</v>
      </c>
      <c r="BH65" s="303">
        <f>IFERROR(_xlfn.PERCENTRANK.INC('面板-MA'!65:65,'面板-MA'!BF65),0.5)</f>
        <v>0.5</v>
      </c>
      <c r="BI65" s="303">
        <f>IFERROR(_xlfn.PERCENTRANK.INC('面板-MA'!65:65,'面板-MA'!BG65),0.5)</f>
        <v>0.5</v>
      </c>
      <c r="BJ65" s="303">
        <f>IFERROR(_xlfn.PERCENTRANK.INC('面板-MA'!65:65,'面板-MA'!BH65),0.5)</f>
        <v>0.5</v>
      </c>
      <c r="BK65" s="303">
        <f>IFERROR(_xlfn.PERCENTRANK.INC('面板-MA'!65:65,'面板-MA'!BI65),0.5)</f>
        <v>0.5</v>
      </c>
      <c r="BL65" s="303">
        <f>IFERROR(_xlfn.PERCENTRANK.INC('面板-MA'!65:65,'面板-MA'!BJ65),0.5)</f>
        <v>0.5</v>
      </c>
      <c r="BM65" s="303">
        <f>IFERROR(_xlfn.PERCENTRANK.INC('面板-MA'!65:65,'面板-MA'!BK65),0.5)</f>
        <v>0.5</v>
      </c>
      <c r="BN65" s="303">
        <f>IFERROR(_xlfn.PERCENTRANK.INC('面板-MA'!65:65,'面板-MA'!BL65),0.5)</f>
        <v>0.5</v>
      </c>
      <c r="BO65" s="303">
        <f>IFERROR(_xlfn.PERCENTRANK.INC('面板-MA'!65:65,'面板-MA'!BM65),0.5)</f>
        <v>0.5</v>
      </c>
      <c r="BP65" s="303">
        <f>IFERROR(_xlfn.PERCENTRANK.INC('面板-MA'!65:65,'面板-MA'!BN65),0.5)</f>
        <v>0.5</v>
      </c>
      <c r="BQ65" s="303">
        <f>IFERROR(_xlfn.PERCENTRANK.INC('面板-MA'!65:65,'面板-MA'!BO65),0.5)</f>
        <v>0.5</v>
      </c>
      <c r="BR65" s="303">
        <f>IFERROR(_xlfn.PERCENTRANK.INC('面板-MA'!65:65,'面板-MA'!BP65),0.5)</f>
        <v>0.5</v>
      </c>
      <c r="BS65" s="303">
        <f>IFERROR(_xlfn.PERCENTRANK.INC('面板-MA'!65:65,'面板-MA'!BQ65),0.5)</f>
        <v>0.5</v>
      </c>
      <c r="BT65" s="303">
        <f>IFERROR(_xlfn.PERCENTRANK.INC('面板-MA'!65:65,'面板-MA'!BR65),0.5)</f>
        <v>0.5</v>
      </c>
      <c r="BU65" s="303">
        <f>IFERROR(_xlfn.PERCENTRANK.INC('面板-MA'!65:65,'面板-MA'!BS65),0.5)</f>
        <v>0.5</v>
      </c>
      <c r="BV65" s="303">
        <f>IFERROR(_xlfn.PERCENTRANK.INC('面板-MA'!65:65,'面板-MA'!BT65),0.5)</f>
        <v>0.5</v>
      </c>
      <c r="BW65" s="303">
        <f>IFERROR(_xlfn.PERCENTRANK.INC('面板-MA'!65:65,'面板-MA'!BU65),0.5)</f>
        <v>0.5</v>
      </c>
      <c r="BX65" s="303">
        <f>IFERROR(_xlfn.PERCENTRANK.INC('面板-MA'!65:65,'面板-MA'!BV65),0.5)</f>
        <v>0.5</v>
      </c>
    </row>
    <row r="66" spans="1:76" x14ac:dyDescent="0.15">
      <c r="A66" s="301" t="s">
        <v>539</v>
      </c>
      <c r="B66" s="295" t="s">
        <v>70</v>
      </c>
      <c r="C66" s="295" t="s">
        <v>856</v>
      </c>
      <c r="D66" s="295" t="s">
        <v>857</v>
      </c>
      <c r="E66" s="302">
        <f t="shared" si="5"/>
        <v>5.7692307692307696E-2</v>
      </c>
      <c r="F66" s="302" t="str">
        <f t="shared" si="1"/>
        <v>风电上游</v>
      </c>
      <c r="G66" s="303">
        <f>IFERROR(_xlfn.PERCENTRANK.INC('面板-MA'!66:66,'面板-MA'!E66),0.5)</f>
        <v>0.53300000000000003</v>
      </c>
      <c r="H66" s="303">
        <f>IFERROR(_xlfn.PERCENTRANK.INC('面板-MA'!66:66,'面板-MA'!F66),0.5)</f>
        <v>0.68799999999999994</v>
      </c>
      <c r="I66" s="303">
        <f>IFERROR(_xlfn.PERCENTRANK.INC('面板-MA'!66:66,'面板-MA'!G66),0.5)</f>
        <v>0.82199999999999995</v>
      </c>
      <c r="J66" s="303">
        <f>IFERROR(_xlfn.PERCENTRANK.INC('面板-MA'!66:66,'面板-MA'!H66),0.5)</f>
        <v>0.86599999999999999</v>
      </c>
      <c r="K66" s="303">
        <f>IFERROR(_xlfn.PERCENTRANK.INC('面板-MA'!66:66,'面板-MA'!I66),0.5)</f>
        <v>0.88800000000000001</v>
      </c>
      <c r="L66" s="303">
        <f>IFERROR(_xlfn.PERCENTRANK.INC('面板-MA'!66:66,'面板-MA'!J66),0.5)</f>
        <v>0.91100000000000003</v>
      </c>
      <c r="M66" s="303">
        <f>IFERROR(_xlfn.PERCENTRANK.INC('面板-MA'!66:66,'面板-MA'!K66),0.5)</f>
        <v>1</v>
      </c>
      <c r="N66" s="303">
        <f>IFERROR(_xlfn.PERCENTRANK.INC('面板-MA'!66:66,'面板-MA'!L66),0.5)</f>
        <v>0.97699999999999998</v>
      </c>
      <c r="O66" s="303">
        <f>IFERROR(_xlfn.PERCENTRANK.INC('面板-MA'!66:66,'面板-MA'!M66),0.5)</f>
        <v>0.95499999999999996</v>
      </c>
      <c r="P66" s="303">
        <f>IFERROR(_xlfn.PERCENTRANK.INC('面板-MA'!66:66,'面板-MA'!N66),0.5)</f>
        <v>0.93300000000000005</v>
      </c>
      <c r="Q66" s="303">
        <f>IFERROR(_xlfn.PERCENTRANK.INC('面板-MA'!66:66,'面板-MA'!O66),0.5)</f>
        <v>0.84399999999999997</v>
      </c>
      <c r="R66" s="303">
        <f>IFERROR(_xlfn.PERCENTRANK.INC('面板-MA'!66:66,'面板-MA'!P66),0.5)</f>
        <v>0.8</v>
      </c>
      <c r="S66" s="303">
        <f>IFERROR(_xlfn.PERCENTRANK.INC('面板-MA'!66:66,'面板-MA'!Q66),0.5)</f>
        <v>0.73299999999999998</v>
      </c>
      <c r="T66" s="303">
        <f>IFERROR(_xlfn.PERCENTRANK.INC('面板-MA'!66:66,'面板-MA'!R66),0.5)</f>
        <v>0.66600000000000004</v>
      </c>
      <c r="U66" s="303">
        <f>IFERROR(_xlfn.PERCENTRANK.INC('面板-MA'!66:66,'面板-MA'!S66),0.5)</f>
        <v>0.622</v>
      </c>
      <c r="V66" s="303">
        <f>IFERROR(_xlfn.PERCENTRANK.INC('面板-MA'!66:66,'面板-MA'!T66),0.5)</f>
        <v>0.6</v>
      </c>
      <c r="W66" s="303">
        <f>IFERROR(_xlfn.PERCENTRANK.INC('面板-MA'!66:66,'面板-MA'!U66),0.5)</f>
        <v>0.46600000000000003</v>
      </c>
      <c r="X66" s="303">
        <f>IFERROR(_xlfn.PERCENTRANK.INC('面板-MA'!66:66,'面板-MA'!V66),0.5)</f>
        <v>0.377</v>
      </c>
      <c r="Y66" s="303">
        <f>IFERROR(_xlfn.PERCENTRANK.INC('面板-MA'!66:66,'面板-MA'!W66),0.5)</f>
        <v>0.222</v>
      </c>
      <c r="Z66" s="303">
        <f>IFERROR(_xlfn.PERCENTRANK.INC('面板-MA'!66:66,'面板-MA'!X66),0.5)</f>
        <v>0.24399999999999999</v>
      </c>
      <c r="AA66" s="303">
        <f>IFERROR(_xlfn.PERCENTRANK.INC('面板-MA'!66:66,'面板-MA'!Y66),0.5)</f>
        <v>0.26600000000000001</v>
      </c>
      <c r="AB66" s="303">
        <f>IFERROR(_xlfn.PERCENTRANK.INC('面板-MA'!66:66,'面板-MA'!Z66),0.5)</f>
        <v>0.28799999999999998</v>
      </c>
      <c r="AC66" s="303">
        <f>IFERROR(_xlfn.PERCENTRANK.INC('面板-MA'!66:66,'面板-MA'!AA66),0.5)</f>
        <v>0.33300000000000002</v>
      </c>
      <c r="AD66" s="303">
        <f>IFERROR(_xlfn.PERCENTRANK.INC('面板-MA'!66:66,'面板-MA'!AB66),0.5)</f>
        <v>0.35499999999999998</v>
      </c>
      <c r="AE66" s="303">
        <f>IFERROR(_xlfn.PERCENTRANK.INC('面板-MA'!66:66,'面板-MA'!AC66),0.5)</f>
        <v>0.42199999999999999</v>
      </c>
      <c r="AF66" s="303">
        <f>IFERROR(_xlfn.PERCENTRANK.INC('面板-MA'!66:66,'面板-MA'!AD66),0.5)</f>
        <v>0.48799999999999999</v>
      </c>
      <c r="AG66" s="303">
        <f>IFERROR(_xlfn.PERCENTRANK.INC('面板-MA'!66:66,'面板-MA'!AE66),0.5)</f>
        <v>0.71099999999999997</v>
      </c>
      <c r="AH66" s="303">
        <f>IFERROR(_xlfn.PERCENTRANK.INC('面板-MA'!66:66,'面板-MA'!AF66),0.5)</f>
        <v>0.77700000000000002</v>
      </c>
      <c r="AI66" s="303">
        <f>IFERROR(_xlfn.PERCENTRANK.INC('面板-MA'!66:66,'面板-MA'!AG66),0.5)</f>
        <v>0.755</v>
      </c>
      <c r="AJ66" s="303">
        <f>IFERROR(_xlfn.PERCENTRANK.INC('面板-MA'!66:66,'面板-MA'!AH66),0.5)</f>
        <v>0.64400000000000002</v>
      </c>
      <c r="AK66" s="303">
        <f>IFERROR(_xlfn.PERCENTRANK.INC('面板-MA'!66:66,'面板-MA'!AI66),0.5)</f>
        <v>0.57699999999999996</v>
      </c>
      <c r="AL66" s="303">
        <f>IFERROR(_xlfn.PERCENTRANK.INC('面板-MA'!66:66,'面板-MA'!AJ66),0.5)</f>
        <v>0.55500000000000005</v>
      </c>
      <c r="AM66" s="303">
        <f>IFERROR(_xlfn.PERCENTRANK.INC('面板-MA'!66:66,'面板-MA'!AK66),0.5)</f>
        <v>0.51100000000000001</v>
      </c>
      <c r="AN66" s="303">
        <f>IFERROR(_xlfn.PERCENTRANK.INC('面板-MA'!66:66,'面板-MA'!AL66),0.5)</f>
        <v>0.44400000000000001</v>
      </c>
      <c r="AO66" s="303">
        <f>IFERROR(_xlfn.PERCENTRANK.INC('面板-MA'!66:66,'面板-MA'!AM66),0.5)</f>
        <v>0.4</v>
      </c>
      <c r="AP66" s="303">
        <f>IFERROR(_xlfn.PERCENTRANK.INC('面板-MA'!66:66,'面板-MA'!AN66),0.5)</f>
        <v>0.311</v>
      </c>
      <c r="AQ66" s="303">
        <f>IFERROR(_xlfn.PERCENTRANK.INC('面板-MA'!66:66,'面板-MA'!AO66),0.5)</f>
        <v>0.2</v>
      </c>
      <c r="AR66" s="303">
        <f>IFERROR(_xlfn.PERCENTRANK.INC('面板-MA'!66:66,'面板-MA'!AP66),0.5)</f>
        <v>0.17699999999999999</v>
      </c>
      <c r="AS66" s="303">
        <f>IFERROR(_xlfn.PERCENTRANK.INC('面板-MA'!66:66,'面板-MA'!AQ66),0.5)</f>
        <v>6.6000000000000003E-2</v>
      </c>
      <c r="AT66" s="303">
        <f>IFERROR(_xlfn.PERCENTRANK.INC('面板-MA'!66:66,'面板-MA'!AR66),0.5)</f>
        <v>8.7999999999999995E-2</v>
      </c>
      <c r="AU66" s="303">
        <f>IFERROR(_xlfn.PERCENTRANK.INC('面板-MA'!66:66,'面板-MA'!AS66),0.5)</f>
        <v>4.3999999999999997E-2</v>
      </c>
      <c r="AV66" s="303">
        <f>IFERROR(_xlfn.PERCENTRANK.INC('面板-MA'!66:66,'面板-MA'!AT66),0.5)</f>
        <v>0</v>
      </c>
      <c r="AW66" s="303">
        <f>IFERROR(_xlfn.PERCENTRANK.INC('面板-MA'!66:66,'面板-MA'!AU66),0.5)</f>
        <v>2.1999999999999999E-2</v>
      </c>
      <c r="AX66" s="303">
        <f>IFERROR(_xlfn.PERCENTRANK.INC('面板-MA'!66:66,'面板-MA'!AV66),0.5)</f>
        <v>0.13300000000000001</v>
      </c>
      <c r="AY66" s="303">
        <f>IFERROR(_xlfn.PERCENTRANK.INC('面板-MA'!66:66,'面板-MA'!AW66),0.5)</f>
        <v>0.155</v>
      </c>
      <c r="AZ66" s="303">
        <f>IFERROR(_xlfn.PERCENTRANK.INC('面板-MA'!66:66,'面板-MA'!AX66),0.5)</f>
        <v>0.111</v>
      </c>
      <c r="BA66" s="303">
        <f>IFERROR(_xlfn.PERCENTRANK.INC('面板-MA'!66:66,'面板-MA'!AY66),0.5)</f>
        <v>0.5</v>
      </c>
      <c r="BB66" s="303">
        <f>IFERROR(_xlfn.PERCENTRANK.INC('面板-MA'!66:66,'面板-MA'!AZ66),0.5)</f>
        <v>0.5</v>
      </c>
      <c r="BC66" s="303">
        <f>IFERROR(_xlfn.PERCENTRANK.INC('面板-MA'!66:66,'面板-MA'!BA66),0.5)</f>
        <v>0.5</v>
      </c>
      <c r="BD66" s="303">
        <f>IFERROR(_xlfn.PERCENTRANK.INC('面板-MA'!66:66,'面板-MA'!BB66),0.5)</f>
        <v>0.5</v>
      </c>
      <c r="BE66" s="303">
        <f>IFERROR(_xlfn.PERCENTRANK.INC('面板-MA'!66:66,'面板-MA'!BC66),0.5)</f>
        <v>0.5</v>
      </c>
      <c r="BF66" s="303">
        <f>IFERROR(_xlfn.PERCENTRANK.INC('面板-MA'!66:66,'面板-MA'!BD66),0.5)</f>
        <v>0.5</v>
      </c>
      <c r="BG66" s="303">
        <f>IFERROR(_xlfn.PERCENTRANK.INC('面板-MA'!66:66,'面板-MA'!BE66),0.5)</f>
        <v>0.5</v>
      </c>
      <c r="BH66" s="303">
        <f>IFERROR(_xlfn.PERCENTRANK.INC('面板-MA'!66:66,'面板-MA'!BF66),0.5)</f>
        <v>0.5</v>
      </c>
      <c r="BI66" s="303">
        <f>IFERROR(_xlfn.PERCENTRANK.INC('面板-MA'!66:66,'面板-MA'!BG66),0.5)</f>
        <v>0.5</v>
      </c>
      <c r="BJ66" s="303">
        <f>IFERROR(_xlfn.PERCENTRANK.INC('面板-MA'!66:66,'面板-MA'!BH66),0.5)</f>
        <v>0.5</v>
      </c>
      <c r="BK66" s="303">
        <f>IFERROR(_xlfn.PERCENTRANK.INC('面板-MA'!66:66,'面板-MA'!BI66),0.5)</f>
        <v>0.5</v>
      </c>
      <c r="BL66" s="303">
        <f>IFERROR(_xlfn.PERCENTRANK.INC('面板-MA'!66:66,'面板-MA'!BJ66),0.5)</f>
        <v>0.5</v>
      </c>
      <c r="BM66" s="303">
        <f>IFERROR(_xlfn.PERCENTRANK.INC('面板-MA'!66:66,'面板-MA'!BK66),0.5)</f>
        <v>0.5</v>
      </c>
      <c r="BN66" s="303">
        <f>IFERROR(_xlfn.PERCENTRANK.INC('面板-MA'!66:66,'面板-MA'!BL66),0.5)</f>
        <v>0.5</v>
      </c>
      <c r="BO66" s="303">
        <f>IFERROR(_xlfn.PERCENTRANK.INC('面板-MA'!66:66,'面板-MA'!BM66),0.5)</f>
        <v>0.5</v>
      </c>
      <c r="BP66" s="303">
        <f>IFERROR(_xlfn.PERCENTRANK.INC('面板-MA'!66:66,'面板-MA'!BN66),0.5)</f>
        <v>0.5</v>
      </c>
      <c r="BQ66" s="303">
        <f>IFERROR(_xlfn.PERCENTRANK.INC('面板-MA'!66:66,'面板-MA'!BO66),0.5)</f>
        <v>0.5</v>
      </c>
      <c r="BR66" s="303">
        <f>IFERROR(_xlfn.PERCENTRANK.INC('面板-MA'!66:66,'面板-MA'!BP66),0.5)</f>
        <v>0.5</v>
      </c>
      <c r="BS66" s="303">
        <f>IFERROR(_xlfn.PERCENTRANK.INC('面板-MA'!66:66,'面板-MA'!BQ66),0.5)</f>
        <v>0.5</v>
      </c>
      <c r="BT66" s="303">
        <f>IFERROR(_xlfn.PERCENTRANK.INC('面板-MA'!66:66,'面板-MA'!BR66),0.5)</f>
        <v>0.5</v>
      </c>
      <c r="BU66" s="303">
        <f>IFERROR(_xlfn.PERCENTRANK.INC('面板-MA'!66:66,'面板-MA'!BS66),0.5)</f>
        <v>0.5</v>
      </c>
      <c r="BV66" s="303">
        <f>IFERROR(_xlfn.PERCENTRANK.INC('面板-MA'!66:66,'面板-MA'!BT66),0.5)</f>
        <v>0.5</v>
      </c>
      <c r="BW66" s="303">
        <f>IFERROR(_xlfn.PERCENTRANK.INC('面板-MA'!66:66,'面板-MA'!BU66),0.5)</f>
        <v>0.5</v>
      </c>
      <c r="BX66" s="303">
        <f>IFERROR(_xlfn.PERCENTRANK.INC('面板-MA'!66:66,'面板-MA'!BV66),0.5)</f>
        <v>0.5</v>
      </c>
    </row>
    <row r="67" spans="1:76" x14ac:dyDescent="0.15">
      <c r="A67" s="301" t="s">
        <v>539</v>
      </c>
      <c r="B67" s="295" t="s">
        <v>73</v>
      </c>
      <c r="C67" s="295" t="s">
        <v>858</v>
      </c>
      <c r="D67" s="304" t="s">
        <v>156</v>
      </c>
      <c r="E67" s="302">
        <f t="shared" si="5"/>
        <v>5.7692307692307696E-2</v>
      </c>
      <c r="F67" s="302" t="str">
        <f t="shared" si="1"/>
        <v>风电中游</v>
      </c>
      <c r="G67" s="303">
        <f>IFERROR(_xlfn.PERCENTRANK.INC('面板-MA'!67:67,'面板-MA'!E67),0.5)</f>
        <v>0.223</v>
      </c>
      <c r="H67" s="303">
        <f>IFERROR(_xlfn.PERCENTRANK.INC('面板-MA'!67:67,'面板-MA'!F67),0.5)</f>
        <v>0.223</v>
      </c>
      <c r="I67" s="303">
        <f>IFERROR(_xlfn.PERCENTRANK.INC('面板-MA'!67:67,'面板-MA'!G67),0.5)</f>
        <v>0.34300000000000003</v>
      </c>
      <c r="J67" s="303">
        <f>IFERROR(_xlfn.PERCENTRANK.INC('面板-MA'!67:67,'面板-MA'!H67),0.5)</f>
        <v>0.34300000000000003</v>
      </c>
      <c r="K67" s="303">
        <f>IFERROR(_xlfn.PERCENTRANK.INC('面板-MA'!67:67,'面板-MA'!I67),0.5)</f>
        <v>0.34300000000000003</v>
      </c>
      <c r="L67" s="303">
        <f>IFERROR(_xlfn.PERCENTRANK.INC('面板-MA'!67:67,'面板-MA'!J67),0.5)</f>
        <v>0.746</v>
      </c>
      <c r="M67" s="303">
        <f>IFERROR(_xlfn.PERCENTRANK.INC('面板-MA'!67:67,'面板-MA'!K67),0.5)</f>
        <v>0.746</v>
      </c>
      <c r="N67" s="303">
        <f>IFERROR(_xlfn.PERCENTRANK.INC('面板-MA'!67:67,'面板-MA'!L67),0.5)</f>
        <v>0.746</v>
      </c>
      <c r="O67" s="303">
        <f>IFERROR(_xlfn.PERCENTRANK.INC('面板-MA'!67:67,'面板-MA'!M67),0.5)</f>
        <v>0.29799999999999999</v>
      </c>
      <c r="P67" s="303">
        <f>IFERROR(_xlfn.PERCENTRANK.INC('面板-MA'!67:67,'面板-MA'!N67),0.5)</f>
        <v>0.29799999999999999</v>
      </c>
      <c r="Q67" s="303">
        <f>IFERROR(_xlfn.PERCENTRANK.INC('面板-MA'!67:67,'面板-MA'!O67),0.5)</f>
        <v>0.29799999999999999</v>
      </c>
      <c r="R67" s="303">
        <f>IFERROR(_xlfn.PERCENTRANK.INC('面板-MA'!67:67,'面板-MA'!P67),0.5)</f>
        <v>0.432</v>
      </c>
      <c r="S67" s="303">
        <f>IFERROR(_xlfn.PERCENTRANK.INC('面板-MA'!67:67,'面板-MA'!Q67),0.5)</f>
        <v>0.432</v>
      </c>
      <c r="T67" s="303">
        <f>IFERROR(_xlfn.PERCENTRANK.INC('面板-MA'!67:67,'面板-MA'!R67),0.5)</f>
        <v>0.432</v>
      </c>
      <c r="U67" s="303">
        <f>IFERROR(_xlfn.PERCENTRANK.INC('面板-MA'!67:67,'面板-MA'!S67),0.5)</f>
        <v>0.47699999999999998</v>
      </c>
      <c r="V67" s="303">
        <f>IFERROR(_xlfn.PERCENTRANK.INC('面板-MA'!67:67,'面板-MA'!T67),0.5)</f>
        <v>0.47699999999999998</v>
      </c>
      <c r="W67" s="303">
        <f>IFERROR(_xlfn.PERCENTRANK.INC('面板-MA'!67:67,'面板-MA'!U67),0.5)</f>
        <v>0.47699999999999998</v>
      </c>
      <c r="X67" s="303">
        <f>IFERROR(_xlfn.PERCENTRANK.INC('面板-MA'!67:67,'面板-MA'!V67),0.5)</f>
        <v>0.70099999999999996</v>
      </c>
      <c r="Y67" s="303">
        <f>IFERROR(_xlfn.PERCENTRANK.INC('面板-MA'!67:67,'面板-MA'!W67),0.5)</f>
        <v>0.70099999999999996</v>
      </c>
      <c r="Z67" s="303">
        <f>IFERROR(_xlfn.PERCENTRANK.INC('面板-MA'!67:67,'面板-MA'!X67),0.5)</f>
        <v>0.70099999999999996</v>
      </c>
      <c r="AA67" s="303">
        <f>IFERROR(_xlfn.PERCENTRANK.INC('面板-MA'!67:67,'面板-MA'!Y67),0.5)</f>
        <v>0.97</v>
      </c>
      <c r="AB67" s="303">
        <f>IFERROR(_xlfn.PERCENTRANK.INC('面板-MA'!67:67,'面板-MA'!Z67),0.5)</f>
        <v>0.97</v>
      </c>
      <c r="AC67" s="303">
        <f>IFERROR(_xlfn.PERCENTRANK.INC('面板-MA'!67:67,'面板-MA'!AA67),0.5)</f>
        <v>0.97</v>
      </c>
      <c r="AD67" s="303">
        <f>IFERROR(_xlfn.PERCENTRANK.INC('面板-MA'!67:67,'面板-MA'!AB67),0.5)</f>
        <v>0.88</v>
      </c>
      <c r="AE67" s="303">
        <f>IFERROR(_xlfn.PERCENTRANK.INC('面板-MA'!67:67,'面板-MA'!AC67),0.5)</f>
        <v>0.88</v>
      </c>
      <c r="AF67" s="303">
        <f>IFERROR(_xlfn.PERCENTRANK.INC('面板-MA'!67:67,'面板-MA'!AD67),0.5)</f>
        <v>0.88</v>
      </c>
      <c r="AG67" s="303">
        <f>IFERROR(_xlfn.PERCENTRANK.INC('面板-MA'!67:67,'面板-MA'!AE67),0.5)</f>
        <v>0.83499999999999996</v>
      </c>
      <c r="AH67" s="303">
        <f>IFERROR(_xlfn.PERCENTRANK.INC('面板-MA'!67:67,'面板-MA'!AF67),0.5)</f>
        <v>0.83499999999999996</v>
      </c>
      <c r="AI67" s="303">
        <f>IFERROR(_xlfn.PERCENTRANK.INC('面板-MA'!67:67,'面板-MA'!AG67),0.5)</f>
        <v>0.83499999999999996</v>
      </c>
      <c r="AJ67" s="303">
        <f>IFERROR(_xlfn.PERCENTRANK.INC('面板-MA'!67:67,'面板-MA'!AH67),0.5)</f>
        <v>0.56699999999999995</v>
      </c>
      <c r="AK67" s="303">
        <f>IFERROR(_xlfn.PERCENTRANK.INC('面板-MA'!67:67,'面板-MA'!AI67),0.5)</f>
        <v>0.56699999999999995</v>
      </c>
      <c r="AL67" s="303">
        <f>IFERROR(_xlfn.PERCENTRANK.INC('面板-MA'!67:67,'面板-MA'!AJ67),0.5)</f>
        <v>0.56699999999999995</v>
      </c>
      <c r="AM67" s="303">
        <f>IFERROR(_xlfn.PERCENTRANK.INC('面板-MA'!67:67,'面板-MA'!AK67),0.5)</f>
        <v>0.52200000000000002</v>
      </c>
      <c r="AN67" s="303">
        <f>IFERROR(_xlfn.PERCENTRANK.INC('面板-MA'!67:67,'面板-MA'!AL67),0.5)</f>
        <v>0.52200000000000002</v>
      </c>
      <c r="AO67" s="303">
        <f>IFERROR(_xlfn.PERCENTRANK.INC('面板-MA'!67:67,'面板-MA'!AM67),0.5)</f>
        <v>0.52200000000000002</v>
      </c>
      <c r="AP67" s="303">
        <f>IFERROR(_xlfn.PERCENTRANK.INC('面板-MA'!67:67,'面板-MA'!AN67),0.5)</f>
        <v>0.61099999999999999</v>
      </c>
      <c r="AQ67" s="303">
        <f>IFERROR(_xlfn.PERCENTRANK.INC('面板-MA'!67:67,'面板-MA'!AO67),0.5)</f>
        <v>0.61099999999999999</v>
      </c>
      <c r="AR67" s="303">
        <f>IFERROR(_xlfn.PERCENTRANK.INC('面板-MA'!67:67,'面板-MA'!AP67),0.5)</f>
        <v>0.61099999999999999</v>
      </c>
      <c r="AS67" s="303">
        <f>IFERROR(_xlfn.PERCENTRANK.INC('面板-MA'!67:67,'面板-MA'!AQ67),0.5)</f>
        <v>0.65600000000000003</v>
      </c>
      <c r="AT67" s="303">
        <f>IFERROR(_xlfn.PERCENTRANK.INC('面板-MA'!67:67,'面板-MA'!AR67),0.5)</f>
        <v>0.65600000000000003</v>
      </c>
      <c r="AU67" s="303">
        <f>IFERROR(_xlfn.PERCENTRANK.INC('面板-MA'!67:67,'面板-MA'!AS67),0.5)</f>
        <v>0.65600000000000003</v>
      </c>
      <c r="AV67" s="303">
        <f>IFERROR(_xlfn.PERCENTRANK.INC('面板-MA'!67:67,'面板-MA'!AT67),0.5)</f>
        <v>0.92500000000000004</v>
      </c>
      <c r="AW67" s="303">
        <f>IFERROR(_xlfn.PERCENTRANK.INC('面板-MA'!67:67,'面板-MA'!AU67),0.5)</f>
        <v>0.92500000000000004</v>
      </c>
      <c r="AX67" s="303">
        <f>IFERROR(_xlfn.PERCENTRANK.INC('面板-MA'!67:67,'面板-MA'!AV67),0.5)</f>
        <v>0.92500000000000004</v>
      </c>
      <c r="AY67" s="303">
        <f>IFERROR(_xlfn.PERCENTRANK.INC('面板-MA'!67:67,'面板-MA'!AW67),0.5)</f>
        <v>0.38800000000000001</v>
      </c>
      <c r="AZ67" s="303">
        <f>IFERROR(_xlfn.PERCENTRANK.INC('面板-MA'!67:67,'面板-MA'!AX67),0.5)</f>
        <v>0.38800000000000001</v>
      </c>
      <c r="BA67" s="303">
        <f>IFERROR(_xlfn.PERCENTRANK.INC('面板-MA'!67:67,'面板-MA'!AY67),0.5)</f>
        <v>0.38800000000000001</v>
      </c>
      <c r="BB67" s="303">
        <f>IFERROR(_xlfn.PERCENTRANK.INC('面板-MA'!67:67,'面板-MA'!AZ67),0.5)</f>
        <v>0.253</v>
      </c>
      <c r="BC67" s="303">
        <f>IFERROR(_xlfn.PERCENTRANK.INC('面板-MA'!67:67,'面板-MA'!BA67),0.5)</f>
        <v>0.253</v>
      </c>
      <c r="BD67" s="303">
        <f>IFERROR(_xlfn.PERCENTRANK.INC('面板-MA'!67:67,'面板-MA'!BB67),0.5)</f>
        <v>0.253</v>
      </c>
      <c r="BE67" s="303">
        <f>IFERROR(_xlfn.PERCENTRANK.INC('面板-MA'!67:67,'面板-MA'!BC67),0.5)</f>
        <v>0.17899999999999999</v>
      </c>
      <c r="BF67" s="303">
        <f>IFERROR(_xlfn.PERCENTRANK.INC('面板-MA'!67:67,'面板-MA'!BD67),0.5)</f>
        <v>0.17899999999999999</v>
      </c>
      <c r="BG67" s="303">
        <f>IFERROR(_xlfn.PERCENTRANK.INC('面板-MA'!67:67,'面板-MA'!BE67),0.5)</f>
        <v>0.17899999999999999</v>
      </c>
      <c r="BH67" s="303">
        <f>IFERROR(_xlfn.PERCENTRANK.INC('面板-MA'!67:67,'面板-MA'!BF67),0.5)</f>
        <v>4.3999999999999997E-2</v>
      </c>
      <c r="BI67" s="303">
        <f>IFERROR(_xlfn.PERCENTRANK.INC('面板-MA'!67:67,'面板-MA'!BG67),0.5)</f>
        <v>4.3999999999999997E-2</v>
      </c>
      <c r="BJ67" s="303">
        <f>IFERROR(_xlfn.PERCENTRANK.INC('面板-MA'!67:67,'面板-MA'!BH67),0.5)</f>
        <v>4.3999999999999997E-2</v>
      </c>
      <c r="BK67" s="303">
        <f>IFERROR(_xlfn.PERCENTRANK.INC('面板-MA'!67:67,'面板-MA'!BI67),0.5)</f>
        <v>0.13400000000000001</v>
      </c>
      <c r="BL67" s="303">
        <f>IFERROR(_xlfn.PERCENTRANK.INC('面板-MA'!67:67,'面板-MA'!BJ67),0.5)</f>
        <v>0.13400000000000001</v>
      </c>
      <c r="BM67" s="303">
        <f>IFERROR(_xlfn.PERCENTRANK.INC('面板-MA'!67:67,'面板-MA'!BK67),0.5)</f>
        <v>0.13400000000000001</v>
      </c>
      <c r="BN67" s="303">
        <f>IFERROR(_xlfn.PERCENTRANK.INC('面板-MA'!67:67,'面板-MA'!BL67),0.5)</f>
        <v>8.8999999999999996E-2</v>
      </c>
      <c r="BO67" s="303">
        <f>IFERROR(_xlfn.PERCENTRANK.INC('面板-MA'!67:67,'面板-MA'!BM67),0.5)</f>
        <v>8.8999999999999996E-2</v>
      </c>
      <c r="BP67" s="303">
        <f>IFERROR(_xlfn.PERCENTRANK.INC('面板-MA'!67:67,'面板-MA'!BN67),0.5)</f>
        <v>8.8999999999999996E-2</v>
      </c>
      <c r="BQ67" s="303">
        <f>IFERROR(_xlfn.PERCENTRANK.INC('面板-MA'!67:67,'面板-MA'!BO67),0.5)</f>
        <v>0</v>
      </c>
      <c r="BR67" s="303">
        <f>IFERROR(_xlfn.PERCENTRANK.INC('面板-MA'!67:67,'面板-MA'!BP67),0.5)</f>
        <v>0</v>
      </c>
      <c r="BS67" s="303">
        <f>IFERROR(_xlfn.PERCENTRANK.INC('面板-MA'!67:67,'面板-MA'!BQ67),0.5)</f>
        <v>0</v>
      </c>
      <c r="BT67" s="303">
        <f>IFERROR(_xlfn.PERCENTRANK.INC('面板-MA'!67:67,'面板-MA'!BR67),0.5)</f>
        <v>0.79100000000000004</v>
      </c>
      <c r="BU67" s="303">
        <f>IFERROR(_xlfn.PERCENTRANK.INC('面板-MA'!67:67,'面板-MA'!BS67),0.5)</f>
        <v>0.79100000000000004</v>
      </c>
      <c r="BV67" s="303">
        <f>IFERROR(_xlfn.PERCENTRANK.INC('面板-MA'!67:67,'面板-MA'!BT67),0.5)</f>
        <v>0.79100000000000004</v>
      </c>
      <c r="BW67" s="303">
        <f>IFERROR(_xlfn.PERCENTRANK.INC('面板-MA'!67:67,'面板-MA'!BU67),0.5)</f>
        <v>0.5</v>
      </c>
      <c r="BX67" s="303">
        <f>IFERROR(_xlfn.PERCENTRANK.INC('面板-MA'!67:67,'面板-MA'!BV67),0.5)</f>
        <v>0.5</v>
      </c>
    </row>
    <row r="68" spans="1:76" x14ac:dyDescent="0.15">
      <c r="A68" s="301" t="s">
        <v>539</v>
      </c>
      <c r="B68" s="295" t="s">
        <v>73</v>
      </c>
      <c r="C68" s="295" t="s">
        <v>859</v>
      </c>
      <c r="D68" s="304" t="s">
        <v>158</v>
      </c>
      <c r="E68" s="302">
        <f t="shared" si="5"/>
        <v>5.7692307692307696E-2</v>
      </c>
      <c r="F68" s="302" t="str">
        <f t="shared" si="1"/>
        <v>风电中游</v>
      </c>
      <c r="G68" s="303">
        <f>IFERROR(_xlfn.PERCENTRANK.INC('面板-MA'!68:68,'面板-MA'!E68),0.5)</f>
        <v>0.375</v>
      </c>
      <c r="H68" s="303">
        <f>IFERROR(_xlfn.PERCENTRANK.INC('面板-MA'!68:68,'面板-MA'!F68),0.5)</f>
        <v>0.375</v>
      </c>
      <c r="I68" s="303">
        <f>IFERROR(_xlfn.PERCENTRANK.INC('面板-MA'!68:68,'面板-MA'!G68),0.5)</f>
        <v>0.187</v>
      </c>
      <c r="J68" s="303">
        <f>IFERROR(_xlfn.PERCENTRANK.INC('面板-MA'!68:68,'面板-MA'!H68),0.5)</f>
        <v>0.187</v>
      </c>
      <c r="K68" s="303">
        <f>IFERROR(_xlfn.PERCENTRANK.INC('面板-MA'!68:68,'面板-MA'!I68),0.5)</f>
        <v>0.187</v>
      </c>
      <c r="L68" s="303">
        <f>IFERROR(_xlfn.PERCENTRANK.INC('面板-MA'!68:68,'面板-MA'!J68),0.5)</f>
        <v>0</v>
      </c>
      <c r="M68" s="303">
        <f>IFERROR(_xlfn.PERCENTRANK.INC('面板-MA'!68:68,'面板-MA'!K68),0.5)</f>
        <v>0</v>
      </c>
      <c r="N68" s="303">
        <f>IFERROR(_xlfn.PERCENTRANK.INC('面板-MA'!68:68,'面板-MA'!L68),0.5)</f>
        <v>0</v>
      </c>
      <c r="O68" s="303">
        <f>IFERROR(_xlfn.PERCENTRANK.INC('面板-MA'!68:68,'面板-MA'!M68),0.5)</f>
        <v>0.32800000000000001</v>
      </c>
      <c r="P68" s="303">
        <f>IFERROR(_xlfn.PERCENTRANK.INC('面板-MA'!68:68,'面板-MA'!N68),0.5)</f>
        <v>0.32800000000000001</v>
      </c>
      <c r="Q68" s="303">
        <f>IFERROR(_xlfn.PERCENTRANK.INC('面板-MA'!68:68,'面板-MA'!O68),0.5)</f>
        <v>0.32800000000000001</v>
      </c>
      <c r="R68" s="303">
        <f>IFERROR(_xlfn.PERCENTRANK.INC('面板-MA'!68:68,'面板-MA'!P68),0.5)</f>
        <v>0.28100000000000003</v>
      </c>
      <c r="S68" s="303">
        <f>IFERROR(_xlfn.PERCENTRANK.INC('面板-MA'!68:68,'面板-MA'!Q68),0.5)</f>
        <v>0.28100000000000003</v>
      </c>
      <c r="T68" s="303">
        <f>IFERROR(_xlfn.PERCENTRANK.INC('面板-MA'!68:68,'面板-MA'!R68),0.5)</f>
        <v>0.28100000000000003</v>
      </c>
      <c r="U68" s="303">
        <f>IFERROR(_xlfn.PERCENTRANK.INC('面板-MA'!68:68,'面板-MA'!S68),0.5)</f>
        <v>0.5</v>
      </c>
      <c r="V68" s="303">
        <f>IFERROR(_xlfn.PERCENTRANK.INC('面板-MA'!68:68,'面板-MA'!T68),0.5)</f>
        <v>0.5</v>
      </c>
      <c r="W68" s="303">
        <f>IFERROR(_xlfn.PERCENTRANK.INC('面板-MA'!68:68,'面板-MA'!U68),0.5)</f>
        <v>0.5</v>
      </c>
      <c r="X68" s="303">
        <f>IFERROR(_xlfn.PERCENTRANK.INC('面板-MA'!68:68,'面板-MA'!V68),0.5)</f>
        <v>0.73399999999999999</v>
      </c>
      <c r="Y68" s="303">
        <f>IFERROR(_xlfn.PERCENTRANK.INC('面板-MA'!68:68,'面板-MA'!W68),0.5)</f>
        <v>0.73399999999999999</v>
      </c>
      <c r="Z68" s="303">
        <f>IFERROR(_xlfn.PERCENTRANK.INC('面板-MA'!68:68,'面板-MA'!X68),0.5)</f>
        <v>0.73399999999999999</v>
      </c>
      <c r="AA68" s="303">
        <f>IFERROR(_xlfn.PERCENTRANK.INC('面板-MA'!68:68,'面板-MA'!Y68),0.5)</f>
        <v>0.54600000000000004</v>
      </c>
      <c r="AB68" s="303">
        <f>IFERROR(_xlfn.PERCENTRANK.INC('面板-MA'!68:68,'面板-MA'!Z68),0.5)</f>
        <v>0.54600000000000004</v>
      </c>
      <c r="AC68" s="303">
        <f>IFERROR(_xlfn.PERCENTRANK.INC('面板-MA'!68:68,'面板-MA'!AA68),0.5)</f>
        <v>0.54600000000000004</v>
      </c>
      <c r="AD68" s="303">
        <f>IFERROR(_xlfn.PERCENTRANK.INC('面板-MA'!68:68,'面板-MA'!AB68),0.5)</f>
        <v>0.78100000000000003</v>
      </c>
      <c r="AE68" s="303">
        <f>IFERROR(_xlfn.PERCENTRANK.INC('面板-MA'!68:68,'面板-MA'!AC68),0.5)</f>
        <v>0.78100000000000003</v>
      </c>
      <c r="AF68" s="303">
        <f>IFERROR(_xlfn.PERCENTRANK.INC('面板-MA'!68:68,'面板-MA'!AD68),0.5)</f>
        <v>0.78100000000000003</v>
      </c>
      <c r="AG68" s="303">
        <f>IFERROR(_xlfn.PERCENTRANK.INC('面板-MA'!68:68,'面板-MA'!AE68),0.5)</f>
        <v>0.68700000000000006</v>
      </c>
      <c r="AH68" s="303">
        <f>IFERROR(_xlfn.PERCENTRANK.INC('面板-MA'!68:68,'面板-MA'!AF68),0.5)</f>
        <v>0.68700000000000006</v>
      </c>
      <c r="AI68" s="303">
        <f>IFERROR(_xlfn.PERCENTRANK.INC('面板-MA'!68:68,'面板-MA'!AG68),0.5)</f>
        <v>0.68700000000000006</v>
      </c>
      <c r="AJ68" s="303">
        <f>IFERROR(_xlfn.PERCENTRANK.INC('面板-MA'!68:68,'面板-MA'!AH68),0.5)</f>
        <v>0.45300000000000001</v>
      </c>
      <c r="AK68" s="303">
        <f>IFERROR(_xlfn.PERCENTRANK.INC('面板-MA'!68:68,'面板-MA'!AI68),0.5)</f>
        <v>0.45300000000000001</v>
      </c>
      <c r="AL68" s="303">
        <f>IFERROR(_xlfn.PERCENTRANK.INC('面板-MA'!68:68,'面板-MA'!AJ68),0.5)</f>
        <v>0.45300000000000001</v>
      </c>
      <c r="AM68" s="303">
        <f>IFERROR(_xlfn.PERCENTRANK.INC('面板-MA'!68:68,'面板-MA'!AK68),0.5)</f>
        <v>0.92100000000000004</v>
      </c>
      <c r="AN68" s="303">
        <f>IFERROR(_xlfn.PERCENTRANK.INC('面板-MA'!68:68,'面板-MA'!AL68),0.5)</f>
        <v>0.92100000000000004</v>
      </c>
      <c r="AO68" s="303">
        <f>IFERROR(_xlfn.PERCENTRANK.INC('面板-MA'!68:68,'面板-MA'!AM68),0.5)</f>
        <v>0.92100000000000004</v>
      </c>
      <c r="AP68" s="303">
        <f>IFERROR(_xlfn.PERCENTRANK.INC('面板-MA'!68:68,'面板-MA'!AN68),0.5)</f>
        <v>0.82799999999999996</v>
      </c>
      <c r="AQ68" s="303">
        <f>IFERROR(_xlfn.PERCENTRANK.INC('面板-MA'!68:68,'面板-MA'!AO68),0.5)</f>
        <v>0.82799999999999996</v>
      </c>
      <c r="AR68" s="303">
        <f>IFERROR(_xlfn.PERCENTRANK.INC('面板-MA'!68:68,'面板-MA'!AP68),0.5)</f>
        <v>0.82799999999999996</v>
      </c>
      <c r="AS68" s="303">
        <f>IFERROR(_xlfn.PERCENTRANK.INC('面板-MA'!68:68,'面板-MA'!AQ68),0.5)</f>
        <v>0.875</v>
      </c>
      <c r="AT68" s="303">
        <f>IFERROR(_xlfn.PERCENTRANK.INC('面板-MA'!68:68,'面板-MA'!AR68),0.5)</f>
        <v>0.875</v>
      </c>
      <c r="AU68" s="303">
        <f>IFERROR(_xlfn.PERCENTRANK.INC('面板-MA'!68:68,'面板-MA'!AS68),0.5)</f>
        <v>0.875</v>
      </c>
      <c r="AV68" s="303">
        <f>IFERROR(_xlfn.PERCENTRANK.INC('面板-MA'!68:68,'面板-MA'!AT68),0.5)</f>
        <v>0.96799999999999997</v>
      </c>
      <c r="AW68" s="303">
        <f>IFERROR(_xlfn.PERCENTRANK.INC('面板-MA'!68:68,'面板-MA'!AU68),0.5)</f>
        <v>0.96799999999999997</v>
      </c>
      <c r="AX68" s="303">
        <f>IFERROR(_xlfn.PERCENTRANK.INC('面板-MA'!68:68,'面板-MA'!AV68),0.5)</f>
        <v>0.96799999999999997</v>
      </c>
      <c r="AY68" s="303">
        <f>IFERROR(_xlfn.PERCENTRANK.INC('面板-MA'!68:68,'面板-MA'!AW68),0.5)</f>
        <v>0.23400000000000001</v>
      </c>
      <c r="AZ68" s="303">
        <f>IFERROR(_xlfn.PERCENTRANK.INC('面板-MA'!68:68,'面板-MA'!AX68),0.5)</f>
        <v>0.23400000000000001</v>
      </c>
      <c r="BA68" s="303">
        <f>IFERROR(_xlfn.PERCENTRANK.INC('面板-MA'!68:68,'面板-MA'!AY68),0.5)</f>
        <v>0.23400000000000001</v>
      </c>
      <c r="BB68" s="303">
        <f>IFERROR(_xlfn.PERCENTRANK.INC('面板-MA'!68:68,'面板-MA'!AZ68),0.5)</f>
        <v>9.2999999999999999E-2</v>
      </c>
      <c r="BC68" s="303">
        <f>IFERROR(_xlfn.PERCENTRANK.INC('面板-MA'!68:68,'面板-MA'!BA68),0.5)</f>
        <v>9.2999999999999999E-2</v>
      </c>
      <c r="BD68" s="303">
        <f>IFERROR(_xlfn.PERCENTRANK.INC('面板-MA'!68:68,'面板-MA'!BB68),0.5)</f>
        <v>9.2999999999999999E-2</v>
      </c>
      <c r="BE68" s="303">
        <f>IFERROR(_xlfn.PERCENTRANK.INC('面板-MA'!68:68,'面板-MA'!BC68),0.5)</f>
        <v>4.5999999999999999E-2</v>
      </c>
      <c r="BF68" s="303">
        <f>IFERROR(_xlfn.PERCENTRANK.INC('面板-MA'!68:68,'面板-MA'!BD68),0.5)</f>
        <v>4.5999999999999999E-2</v>
      </c>
      <c r="BG68" s="303">
        <f>IFERROR(_xlfn.PERCENTRANK.INC('面板-MA'!68:68,'面板-MA'!BE68),0.5)</f>
        <v>4.5999999999999999E-2</v>
      </c>
      <c r="BH68" s="303">
        <f>IFERROR(_xlfn.PERCENTRANK.INC('面板-MA'!68:68,'面板-MA'!BF68),0.5)</f>
        <v>0.14000000000000001</v>
      </c>
      <c r="BI68" s="303">
        <f>IFERROR(_xlfn.PERCENTRANK.INC('面板-MA'!68:68,'面板-MA'!BG68),0.5)</f>
        <v>0.14000000000000001</v>
      </c>
      <c r="BJ68" s="303">
        <f>IFERROR(_xlfn.PERCENTRANK.INC('面板-MA'!68:68,'面板-MA'!BH68),0.5)</f>
        <v>0.14000000000000001</v>
      </c>
      <c r="BK68" s="303">
        <f>IFERROR(_xlfn.PERCENTRANK.INC('面板-MA'!68:68,'面板-MA'!BI68),0.5)</f>
        <v>0.40600000000000003</v>
      </c>
      <c r="BL68" s="303">
        <f>IFERROR(_xlfn.PERCENTRANK.INC('面板-MA'!68:68,'面板-MA'!BJ68),0.5)</f>
        <v>0.40600000000000003</v>
      </c>
      <c r="BM68" s="303">
        <f>IFERROR(_xlfn.PERCENTRANK.INC('面板-MA'!68:68,'面板-MA'!BK68),0.5)</f>
        <v>0.40600000000000003</v>
      </c>
      <c r="BN68" s="303">
        <f>IFERROR(_xlfn.PERCENTRANK.INC('面板-MA'!68:68,'面板-MA'!BL68),0.5)</f>
        <v>0.59299999999999997</v>
      </c>
      <c r="BO68" s="303">
        <f>IFERROR(_xlfn.PERCENTRANK.INC('面板-MA'!68:68,'面板-MA'!BM68),0.5)</f>
        <v>0.59299999999999997</v>
      </c>
      <c r="BP68" s="303">
        <f>IFERROR(_xlfn.PERCENTRANK.INC('面板-MA'!68:68,'面板-MA'!BN68),0.5)</f>
        <v>0.59299999999999997</v>
      </c>
      <c r="BQ68" s="303">
        <f>IFERROR(_xlfn.PERCENTRANK.INC('面板-MA'!68:68,'面板-MA'!BO68),0.5)</f>
        <v>0.64</v>
      </c>
      <c r="BR68" s="303">
        <f>IFERROR(_xlfn.PERCENTRANK.INC('面板-MA'!68:68,'面板-MA'!BP68),0.5)</f>
        <v>0.64</v>
      </c>
      <c r="BS68" s="303">
        <f>IFERROR(_xlfn.PERCENTRANK.INC('面板-MA'!68:68,'面板-MA'!BQ68),0.5)</f>
        <v>0.64</v>
      </c>
      <c r="BT68" s="303">
        <f>IFERROR(_xlfn.PERCENTRANK.INC('面板-MA'!68:68,'面板-MA'!BR68),0.5)</f>
        <v>0.5</v>
      </c>
      <c r="BU68" s="303">
        <f>IFERROR(_xlfn.PERCENTRANK.INC('面板-MA'!68:68,'面板-MA'!BS68),0.5)</f>
        <v>0.5</v>
      </c>
      <c r="BV68" s="303">
        <f>IFERROR(_xlfn.PERCENTRANK.INC('面板-MA'!68:68,'面板-MA'!BT68),0.5)</f>
        <v>0.5</v>
      </c>
      <c r="BW68" s="303">
        <f>IFERROR(_xlfn.PERCENTRANK.INC('面板-MA'!68:68,'面板-MA'!BU68),0.5)</f>
        <v>0.5</v>
      </c>
      <c r="BX68" s="303">
        <f>IFERROR(_xlfn.PERCENTRANK.INC('面板-MA'!68:68,'面板-MA'!BV68),0.5)</f>
        <v>0.5</v>
      </c>
    </row>
    <row r="69" spans="1:76" x14ac:dyDescent="0.15">
      <c r="A69" s="301" t="s">
        <v>539</v>
      </c>
      <c r="B69" s="295" t="s">
        <v>73</v>
      </c>
      <c r="C69" s="295" t="s">
        <v>860</v>
      </c>
      <c r="D69" s="295" t="s">
        <v>861</v>
      </c>
      <c r="E69" s="302">
        <f t="shared" si="5"/>
        <v>5.7692307692307696E-2</v>
      </c>
      <c r="F69" s="302" t="str">
        <f t="shared" si="1"/>
        <v>风电中游</v>
      </c>
      <c r="G69" s="303">
        <f>IFERROR(1-_xlfn.PERCENTRANK.INC('面板-MA'!69:69,'面板-MA'!E69),0.5)</f>
        <v>0.52200000000000002</v>
      </c>
      <c r="H69" s="303">
        <f>IFERROR(1-_xlfn.PERCENTRANK.INC('面板-MA'!69:69,'面板-MA'!F69),0.5)</f>
        <v>0.44999999999999996</v>
      </c>
      <c r="I69" s="303">
        <f>IFERROR(1-_xlfn.PERCENTRANK.INC('面板-MA'!69:69,'面板-MA'!G69),0.5)</f>
        <v>0.42100000000000004</v>
      </c>
      <c r="J69" s="303">
        <f>IFERROR(1-_xlfn.PERCENTRANK.INC('面板-MA'!69:69,'面板-MA'!H69),0.5)</f>
        <v>0.29000000000000004</v>
      </c>
      <c r="K69" s="303">
        <f>IFERROR(1-_xlfn.PERCENTRANK.INC('面板-MA'!69:69,'面板-MA'!I69),0.5)</f>
        <v>0.20299999999999996</v>
      </c>
      <c r="L69" s="303">
        <f>IFERROR(1-_xlfn.PERCENTRANK.INC('面板-MA'!69:69,'面板-MA'!J69),0.5)</f>
        <v>0.13100000000000001</v>
      </c>
      <c r="M69" s="303">
        <f>IFERROR(1-_xlfn.PERCENTRANK.INC('面板-MA'!69:69,'面板-MA'!K69),0.5)</f>
        <v>0.10199999999999998</v>
      </c>
      <c r="N69" s="303">
        <f>IFERROR(1-_xlfn.PERCENTRANK.INC('面板-MA'!69:69,'面板-MA'!L69),0.5)</f>
        <v>0.14500000000000002</v>
      </c>
      <c r="O69" s="303">
        <f>IFERROR(1-_xlfn.PERCENTRANK.INC('面板-MA'!69:69,'面板-MA'!M69),0.5)</f>
        <v>0.17400000000000004</v>
      </c>
      <c r="P69" s="303">
        <f>IFERROR(1-_xlfn.PERCENTRANK.INC('面板-MA'!69:69,'面板-MA'!N69),0.5)</f>
        <v>0.18899999999999995</v>
      </c>
      <c r="Q69" s="303">
        <f>IFERROR(1-_xlfn.PERCENTRANK.INC('面板-MA'!69:69,'面板-MA'!O69),0.5)</f>
        <v>0.16000000000000003</v>
      </c>
      <c r="R69" s="303">
        <f>IFERROR(1-_xlfn.PERCENTRANK.INC('面板-MA'!69:69,'面板-MA'!P69),0.5)</f>
        <v>8.6999999999999966E-2</v>
      </c>
      <c r="S69" s="303">
        <f>IFERROR(1-_xlfn.PERCENTRANK.INC('面板-MA'!69:69,'面板-MA'!Q69),0.5)</f>
        <v>0</v>
      </c>
      <c r="T69" s="303">
        <f>IFERROR(1-_xlfn.PERCENTRANK.INC('面板-MA'!69:69,'面板-MA'!R69),0.5)</f>
        <v>1.5000000000000013E-2</v>
      </c>
      <c r="U69" s="303">
        <f>IFERROR(1-_xlfn.PERCENTRANK.INC('面板-MA'!69:69,'面板-MA'!S69),0.5)</f>
        <v>5.8000000000000052E-2</v>
      </c>
      <c r="V69" s="303">
        <f>IFERROR(1-_xlfn.PERCENTRANK.INC('面板-MA'!69:69,'面板-MA'!T69),0.5)</f>
        <v>7.2999999999999954E-2</v>
      </c>
      <c r="W69" s="303">
        <f>IFERROR(1-_xlfn.PERCENTRANK.INC('面板-MA'!69:69,'面板-MA'!U69),0.5)</f>
        <v>4.4000000000000039E-2</v>
      </c>
      <c r="X69" s="303">
        <f>IFERROR(1-_xlfn.PERCENTRANK.INC('面板-MA'!69:69,'面板-MA'!V69),0.5)</f>
        <v>2.9000000000000026E-2</v>
      </c>
      <c r="Y69" s="303">
        <f>IFERROR(1-_xlfn.PERCENTRANK.INC('面板-MA'!69:69,'面板-MA'!W69),0.5)</f>
        <v>0.11599999999999999</v>
      </c>
      <c r="Z69" s="303">
        <f>IFERROR(1-_xlfn.PERCENTRANK.INC('面板-MA'!69:69,'面板-MA'!X69),0.5)</f>
        <v>0.21799999999999997</v>
      </c>
      <c r="AA69" s="303">
        <f>IFERROR(1-_xlfn.PERCENTRANK.INC('面板-MA'!69:69,'面板-MA'!Y69),0.5)</f>
        <v>0.23199999999999998</v>
      </c>
      <c r="AB69" s="303">
        <f>IFERROR(1-_xlfn.PERCENTRANK.INC('面板-MA'!69:69,'面板-MA'!Z69),0.5)</f>
        <v>0.26100000000000001</v>
      </c>
      <c r="AC69" s="303">
        <f>IFERROR(1-_xlfn.PERCENTRANK.INC('面板-MA'!69:69,'面板-MA'!AA69),0.5)</f>
        <v>0.36299999999999999</v>
      </c>
      <c r="AD69" s="303">
        <f>IFERROR(1-_xlfn.PERCENTRANK.INC('面板-MA'!69:69,'面板-MA'!AB69),0.5)</f>
        <v>0.60899999999999999</v>
      </c>
      <c r="AE69" s="303">
        <f>IFERROR(1-_xlfn.PERCENTRANK.INC('面板-MA'!69:69,'面板-MA'!AC69),0.5)</f>
        <v>0.69599999999999995</v>
      </c>
      <c r="AF69" s="303">
        <f>IFERROR(1-_xlfn.PERCENTRANK.INC('面板-MA'!69:69,'面板-MA'!AD69),0.5)</f>
        <v>0.68199999999999994</v>
      </c>
      <c r="AG69" s="303">
        <f>IFERROR(1-_xlfn.PERCENTRANK.INC('面板-MA'!69:69,'面板-MA'!AE69),0.5)</f>
        <v>0.74</v>
      </c>
      <c r="AH69" s="303">
        <f>IFERROR(1-_xlfn.PERCENTRANK.INC('面板-MA'!69:69,'面板-MA'!AF69),0.5)</f>
        <v>0.82699999999999996</v>
      </c>
      <c r="AI69" s="303">
        <f>IFERROR(1-_xlfn.PERCENTRANK.INC('面板-MA'!69:69,'面板-MA'!AG69),0.5)</f>
        <v>0.87</v>
      </c>
      <c r="AJ69" s="303">
        <f>IFERROR(1-_xlfn.PERCENTRANK.INC('面板-MA'!69:69,'面板-MA'!AH69),0.5)</f>
        <v>0.92800000000000005</v>
      </c>
      <c r="AK69" s="303">
        <f>IFERROR(1-_xlfn.PERCENTRANK.INC('面板-MA'!69:69,'面板-MA'!AI69),0.5)</f>
        <v>0.95699999999999996</v>
      </c>
      <c r="AL69" s="303">
        <f>IFERROR(1-_xlfn.PERCENTRANK.INC('面板-MA'!69:69,'面板-MA'!AJ69),0.5)</f>
        <v>0.89900000000000002</v>
      </c>
      <c r="AM69" s="303">
        <f>IFERROR(1-_xlfn.PERCENTRANK.INC('面板-MA'!69:69,'面板-MA'!AK69),0.5)</f>
        <v>0.84099999999999997</v>
      </c>
      <c r="AN69" s="303">
        <f>IFERROR(1-_xlfn.PERCENTRANK.INC('面板-MA'!69:69,'面板-MA'!AL69),0.5)</f>
        <v>0.76900000000000002</v>
      </c>
      <c r="AO69" s="303">
        <f>IFERROR(1-_xlfn.PERCENTRANK.INC('面板-MA'!69:69,'面板-MA'!AM69),0.5)</f>
        <v>0.754</v>
      </c>
      <c r="AP69" s="303">
        <f>IFERROR(1-_xlfn.PERCENTRANK.INC('面板-MA'!69:69,'面板-MA'!AN69),0.5)</f>
        <v>0.79800000000000004</v>
      </c>
      <c r="AQ69" s="303">
        <f>IFERROR(1-_xlfn.PERCENTRANK.INC('面板-MA'!69:69,'面板-MA'!AO69),0.5)</f>
        <v>0.81200000000000006</v>
      </c>
      <c r="AR69" s="303">
        <f>IFERROR(1-_xlfn.PERCENTRANK.INC('面板-MA'!69:69,'面板-MA'!AP69),0.5)</f>
        <v>0.78300000000000003</v>
      </c>
      <c r="AS69" s="303">
        <f>IFERROR(1-_xlfn.PERCENTRANK.INC('面板-MA'!69:69,'面板-MA'!AQ69),0.5)</f>
        <v>0.66700000000000004</v>
      </c>
      <c r="AT69" s="303">
        <f>IFERROR(1-_xlfn.PERCENTRANK.INC('面板-MA'!69:69,'面板-MA'!AR69),0.5)</f>
        <v>0.624</v>
      </c>
      <c r="AU69" s="303">
        <f>IFERROR(1-_xlfn.PERCENTRANK.INC('面板-MA'!69:69,'面板-MA'!AS69),0.5)</f>
        <v>0.59499999999999997</v>
      </c>
      <c r="AV69" s="303">
        <f>IFERROR(1-_xlfn.PERCENTRANK.INC('面板-MA'!69:69,'面板-MA'!AT69),0.5)</f>
        <v>0.53699999999999992</v>
      </c>
      <c r="AW69" s="303">
        <f>IFERROR(1-_xlfn.PERCENTRANK.INC('面板-MA'!69:69,'面板-MA'!AU69),0.5)</f>
        <v>0.58000000000000007</v>
      </c>
      <c r="AX69" s="303">
        <f>IFERROR(1-_xlfn.PERCENTRANK.INC('面板-MA'!69:69,'面板-MA'!AV69),0.5)</f>
        <v>0.63800000000000001</v>
      </c>
      <c r="AY69" s="303">
        <f>IFERROR(1-_xlfn.PERCENTRANK.INC('面板-MA'!69:69,'面板-MA'!AW69),0.5)</f>
        <v>0.71100000000000008</v>
      </c>
      <c r="AZ69" s="303">
        <f>IFERROR(1-_xlfn.PERCENTRANK.INC('面板-MA'!69:69,'面板-MA'!AX69),0.5)</f>
        <v>0.72499999999999998</v>
      </c>
      <c r="BA69" s="303">
        <f>IFERROR(1-_xlfn.PERCENTRANK.INC('面板-MA'!69:69,'面板-MA'!AY69),0.5)</f>
        <v>0.55099999999999993</v>
      </c>
      <c r="BB69" s="303">
        <f>IFERROR(1-_xlfn.PERCENTRANK.INC('面板-MA'!69:69,'面板-MA'!AZ69),0.5)</f>
        <v>0.33399999999999996</v>
      </c>
      <c r="BC69" s="303">
        <f>IFERROR(1-_xlfn.PERCENTRANK.INC('面板-MA'!69:69,'面板-MA'!BA69),0.5)</f>
        <v>0.247</v>
      </c>
      <c r="BD69" s="303">
        <f>IFERROR(1-_xlfn.PERCENTRANK.INC('面板-MA'!69:69,'面板-MA'!BB69),0.5)</f>
        <v>0.27600000000000002</v>
      </c>
      <c r="BE69" s="303">
        <f>IFERROR(1-_xlfn.PERCENTRANK.INC('面板-MA'!69:69,'面板-MA'!BC69),0.5)</f>
        <v>0.34799999999999998</v>
      </c>
      <c r="BF69" s="303">
        <f>IFERROR(1-_xlfn.PERCENTRANK.INC('面板-MA'!69:69,'面板-MA'!BD69),0.5)</f>
        <v>0.377</v>
      </c>
      <c r="BG69" s="303">
        <f>IFERROR(1-_xlfn.PERCENTRANK.INC('面板-MA'!69:69,'面板-MA'!BE69),0.5)</f>
        <v>0.39200000000000002</v>
      </c>
      <c r="BH69" s="303">
        <f>IFERROR(1-_xlfn.PERCENTRANK.INC('面板-MA'!69:69,'面板-MA'!BF69),0.5)</f>
        <v>0.49299999999999999</v>
      </c>
      <c r="BI69" s="303">
        <f>IFERROR(1-_xlfn.PERCENTRANK.INC('面板-MA'!69:69,'面板-MA'!BG69),0.5)</f>
        <v>0.56600000000000006</v>
      </c>
      <c r="BJ69" s="303">
        <f>IFERROR(1-_xlfn.PERCENTRANK.INC('面板-MA'!69:69,'面板-MA'!BH69),0.5)</f>
        <v>0.50800000000000001</v>
      </c>
      <c r="BK69" s="303">
        <f>IFERROR(1-_xlfn.PERCENTRANK.INC('面板-MA'!69:69,'面板-MA'!BI69),0.5)</f>
        <v>0.47899999999999998</v>
      </c>
      <c r="BL69" s="303">
        <f>IFERROR(1-_xlfn.PERCENTRANK.INC('面板-MA'!69:69,'面板-MA'!BJ69),0.5)</f>
        <v>0.31899999999999995</v>
      </c>
      <c r="BM69" s="303">
        <f>IFERROR(1-_xlfn.PERCENTRANK.INC('面板-MA'!69:69,'面板-MA'!BK69),0.5)</f>
        <v>0.30500000000000005</v>
      </c>
      <c r="BN69" s="303">
        <f>IFERROR(1-_xlfn.PERCENTRANK.INC('面板-MA'!69:69,'面板-MA'!BL69),0.5)</f>
        <v>0.40600000000000003</v>
      </c>
      <c r="BO69" s="303">
        <f>IFERROR(1-_xlfn.PERCENTRANK.INC('面板-MA'!69:69,'面板-MA'!BM69),0.5)</f>
        <v>0.43500000000000005</v>
      </c>
      <c r="BP69" s="303">
        <f>IFERROR(1-_xlfn.PERCENTRANK.INC('面板-MA'!69:69,'面板-MA'!BN69),0.5)</f>
        <v>0.46399999999999997</v>
      </c>
      <c r="BQ69" s="303">
        <f>IFERROR(1-_xlfn.PERCENTRANK.INC('面板-MA'!69:69,'面板-MA'!BO69),0.5)</f>
        <v>0.65300000000000002</v>
      </c>
      <c r="BR69" s="303">
        <f>IFERROR(1-_xlfn.PERCENTRANK.INC('面板-MA'!69:69,'面板-MA'!BP69),0.5)</f>
        <v>0.88500000000000001</v>
      </c>
      <c r="BS69" s="303">
        <f>IFERROR(1-_xlfn.PERCENTRANK.INC('面板-MA'!69:69,'面板-MA'!BQ69),0.5)</f>
        <v>0.98599999999999999</v>
      </c>
      <c r="BT69" s="303">
        <f>IFERROR(1-_xlfn.PERCENTRANK.INC('面板-MA'!69:69,'面板-MA'!BR69),0.5)</f>
        <v>1</v>
      </c>
      <c r="BU69" s="303">
        <f>IFERROR(1-_xlfn.PERCENTRANK.INC('面板-MA'!69:69,'面板-MA'!BS69),0.5)</f>
        <v>0.94299999999999995</v>
      </c>
      <c r="BV69" s="303">
        <f>IFERROR(1-_xlfn.PERCENTRANK.INC('面板-MA'!69:69,'面板-MA'!BT69),0.5)</f>
        <v>0.85599999999999998</v>
      </c>
      <c r="BW69" s="303">
        <f>IFERROR(1-_xlfn.PERCENTRANK.INC('面板-MA'!69:69,'面板-MA'!BU69),0.5)</f>
        <v>0.91400000000000003</v>
      </c>
      <c r="BX69" s="303">
        <f>IFERROR(1-_xlfn.PERCENTRANK.INC('面板-MA'!69:69,'面板-MA'!BV69),0.5)</f>
        <v>0.97199999999999998</v>
      </c>
    </row>
    <row r="70" spans="1:76" x14ac:dyDescent="0.15">
      <c r="A70" s="301" t="s">
        <v>539</v>
      </c>
      <c r="B70" s="295" t="s">
        <v>73</v>
      </c>
      <c r="C70" s="295" t="s">
        <v>862</v>
      </c>
      <c r="D70" s="295" t="s">
        <v>861</v>
      </c>
      <c r="E70" s="302">
        <f t="shared" si="5"/>
        <v>5.7692307692307696E-2</v>
      </c>
      <c r="F70" s="302" t="str">
        <f t="shared" ref="F70:F143" si="6">A70&amp;B70</f>
        <v>风电中游</v>
      </c>
      <c r="G70" s="303">
        <f>IFERROR(1-_xlfn.PERCENTRANK.INC('面板-MA'!70:70,'面板-MA'!E70),0.5)</f>
        <v>0.52200000000000002</v>
      </c>
      <c r="H70" s="303">
        <f>IFERROR(1-_xlfn.PERCENTRANK.INC('面板-MA'!70:70,'面板-MA'!F70),0.5)</f>
        <v>0.44999999999999996</v>
      </c>
      <c r="I70" s="303">
        <f>IFERROR(1-_xlfn.PERCENTRANK.INC('面板-MA'!70:70,'面板-MA'!G70),0.5)</f>
        <v>0.42100000000000004</v>
      </c>
      <c r="J70" s="303">
        <f>IFERROR(1-_xlfn.PERCENTRANK.INC('面板-MA'!70:70,'面板-MA'!H70),0.5)</f>
        <v>0.29000000000000004</v>
      </c>
      <c r="K70" s="303">
        <f>IFERROR(1-_xlfn.PERCENTRANK.INC('面板-MA'!70:70,'面板-MA'!I70),0.5)</f>
        <v>0.20299999999999996</v>
      </c>
      <c r="L70" s="303">
        <f>IFERROR(1-_xlfn.PERCENTRANK.INC('面板-MA'!70:70,'面板-MA'!J70),0.5)</f>
        <v>0.13100000000000001</v>
      </c>
      <c r="M70" s="303">
        <f>IFERROR(1-_xlfn.PERCENTRANK.INC('面板-MA'!70:70,'面板-MA'!K70),0.5)</f>
        <v>0.10199999999999998</v>
      </c>
      <c r="N70" s="303">
        <f>IFERROR(1-_xlfn.PERCENTRANK.INC('面板-MA'!70:70,'面板-MA'!L70),0.5)</f>
        <v>0.14500000000000002</v>
      </c>
      <c r="O70" s="303">
        <f>IFERROR(1-_xlfn.PERCENTRANK.INC('面板-MA'!70:70,'面板-MA'!M70),0.5)</f>
        <v>0.17400000000000004</v>
      </c>
      <c r="P70" s="303">
        <f>IFERROR(1-_xlfn.PERCENTRANK.INC('面板-MA'!70:70,'面板-MA'!N70),0.5)</f>
        <v>0.18899999999999995</v>
      </c>
      <c r="Q70" s="303">
        <f>IFERROR(1-_xlfn.PERCENTRANK.INC('面板-MA'!70:70,'面板-MA'!O70),0.5)</f>
        <v>0.16000000000000003</v>
      </c>
      <c r="R70" s="303">
        <f>IFERROR(1-_xlfn.PERCENTRANK.INC('面板-MA'!70:70,'面板-MA'!P70),0.5)</f>
        <v>8.6999999999999966E-2</v>
      </c>
      <c r="S70" s="303">
        <f>IFERROR(1-_xlfn.PERCENTRANK.INC('面板-MA'!70:70,'面板-MA'!Q70),0.5)</f>
        <v>0</v>
      </c>
      <c r="T70" s="303">
        <f>IFERROR(1-_xlfn.PERCENTRANK.INC('面板-MA'!70:70,'面板-MA'!R70),0.5)</f>
        <v>1.5000000000000013E-2</v>
      </c>
      <c r="U70" s="303">
        <f>IFERROR(1-_xlfn.PERCENTRANK.INC('面板-MA'!70:70,'面板-MA'!S70),0.5)</f>
        <v>5.8000000000000052E-2</v>
      </c>
      <c r="V70" s="303">
        <f>IFERROR(1-_xlfn.PERCENTRANK.INC('面板-MA'!70:70,'面板-MA'!T70),0.5)</f>
        <v>7.2999999999999954E-2</v>
      </c>
      <c r="W70" s="303">
        <f>IFERROR(1-_xlfn.PERCENTRANK.INC('面板-MA'!70:70,'面板-MA'!U70),0.5)</f>
        <v>4.4000000000000039E-2</v>
      </c>
      <c r="X70" s="303">
        <f>IFERROR(1-_xlfn.PERCENTRANK.INC('面板-MA'!70:70,'面板-MA'!V70),0.5)</f>
        <v>2.9000000000000026E-2</v>
      </c>
      <c r="Y70" s="303">
        <f>IFERROR(1-_xlfn.PERCENTRANK.INC('面板-MA'!70:70,'面板-MA'!W70),0.5)</f>
        <v>0.11599999999999999</v>
      </c>
      <c r="Z70" s="303">
        <f>IFERROR(1-_xlfn.PERCENTRANK.INC('面板-MA'!70:70,'面板-MA'!X70),0.5)</f>
        <v>0.21799999999999997</v>
      </c>
      <c r="AA70" s="303">
        <f>IFERROR(1-_xlfn.PERCENTRANK.INC('面板-MA'!70:70,'面板-MA'!Y70),0.5)</f>
        <v>0.23199999999999998</v>
      </c>
      <c r="AB70" s="303">
        <f>IFERROR(1-_xlfn.PERCENTRANK.INC('面板-MA'!70:70,'面板-MA'!Z70),0.5)</f>
        <v>0.26100000000000001</v>
      </c>
      <c r="AC70" s="303">
        <f>IFERROR(1-_xlfn.PERCENTRANK.INC('面板-MA'!70:70,'面板-MA'!AA70),0.5)</f>
        <v>0.36299999999999999</v>
      </c>
      <c r="AD70" s="303">
        <f>IFERROR(1-_xlfn.PERCENTRANK.INC('面板-MA'!70:70,'面板-MA'!AB70),0.5)</f>
        <v>0.60899999999999999</v>
      </c>
      <c r="AE70" s="303">
        <f>IFERROR(1-_xlfn.PERCENTRANK.INC('面板-MA'!70:70,'面板-MA'!AC70),0.5)</f>
        <v>0.69599999999999995</v>
      </c>
      <c r="AF70" s="303">
        <f>IFERROR(1-_xlfn.PERCENTRANK.INC('面板-MA'!70:70,'面板-MA'!AD70),0.5)</f>
        <v>0.68199999999999994</v>
      </c>
      <c r="AG70" s="303">
        <f>IFERROR(1-_xlfn.PERCENTRANK.INC('面板-MA'!70:70,'面板-MA'!AE70),0.5)</f>
        <v>0.74</v>
      </c>
      <c r="AH70" s="303">
        <f>IFERROR(1-_xlfn.PERCENTRANK.INC('面板-MA'!70:70,'面板-MA'!AF70),0.5)</f>
        <v>0.82699999999999996</v>
      </c>
      <c r="AI70" s="303">
        <f>IFERROR(1-_xlfn.PERCENTRANK.INC('面板-MA'!70:70,'面板-MA'!AG70),0.5)</f>
        <v>0.87</v>
      </c>
      <c r="AJ70" s="303">
        <f>IFERROR(1-_xlfn.PERCENTRANK.INC('面板-MA'!70:70,'面板-MA'!AH70),0.5)</f>
        <v>0.92800000000000005</v>
      </c>
      <c r="AK70" s="303">
        <f>IFERROR(1-_xlfn.PERCENTRANK.INC('面板-MA'!70:70,'面板-MA'!AI70),0.5)</f>
        <v>0.95699999999999996</v>
      </c>
      <c r="AL70" s="303">
        <f>IFERROR(1-_xlfn.PERCENTRANK.INC('面板-MA'!70:70,'面板-MA'!AJ70),0.5)</f>
        <v>0.89900000000000002</v>
      </c>
      <c r="AM70" s="303">
        <f>IFERROR(1-_xlfn.PERCENTRANK.INC('面板-MA'!70:70,'面板-MA'!AK70),0.5)</f>
        <v>0.84099999999999997</v>
      </c>
      <c r="AN70" s="303">
        <f>IFERROR(1-_xlfn.PERCENTRANK.INC('面板-MA'!70:70,'面板-MA'!AL70),0.5)</f>
        <v>0.76900000000000002</v>
      </c>
      <c r="AO70" s="303">
        <f>IFERROR(1-_xlfn.PERCENTRANK.INC('面板-MA'!70:70,'面板-MA'!AM70),0.5)</f>
        <v>0.754</v>
      </c>
      <c r="AP70" s="303">
        <f>IFERROR(1-_xlfn.PERCENTRANK.INC('面板-MA'!70:70,'面板-MA'!AN70),0.5)</f>
        <v>0.79800000000000004</v>
      </c>
      <c r="AQ70" s="303">
        <f>IFERROR(1-_xlfn.PERCENTRANK.INC('面板-MA'!70:70,'面板-MA'!AO70),0.5)</f>
        <v>0.81200000000000006</v>
      </c>
      <c r="AR70" s="303">
        <f>IFERROR(1-_xlfn.PERCENTRANK.INC('面板-MA'!70:70,'面板-MA'!AP70),0.5)</f>
        <v>0.78300000000000003</v>
      </c>
      <c r="AS70" s="303">
        <f>IFERROR(1-_xlfn.PERCENTRANK.INC('面板-MA'!70:70,'面板-MA'!AQ70),0.5)</f>
        <v>0.66700000000000004</v>
      </c>
      <c r="AT70" s="303">
        <f>IFERROR(1-_xlfn.PERCENTRANK.INC('面板-MA'!70:70,'面板-MA'!AR70),0.5)</f>
        <v>0.624</v>
      </c>
      <c r="AU70" s="303">
        <f>IFERROR(1-_xlfn.PERCENTRANK.INC('面板-MA'!70:70,'面板-MA'!AS70),0.5)</f>
        <v>0.59499999999999997</v>
      </c>
      <c r="AV70" s="303">
        <f>IFERROR(1-_xlfn.PERCENTRANK.INC('面板-MA'!70:70,'面板-MA'!AT70),0.5)</f>
        <v>0.53699999999999992</v>
      </c>
      <c r="AW70" s="303">
        <f>IFERROR(1-_xlfn.PERCENTRANK.INC('面板-MA'!70:70,'面板-MA'!AU70),0.5)</f>
        <v>0.58000000000000007</v>
      </c>
      <c r="AX70" s="303">
        <f>IFERROR(1-_xlfn.PERCENTRANK.INC('面板-MA'!70:70,'面板-MA'!AV70),0.5)</f>
        <v>0.63800000000000001</v>
      </c>
      <c r="AY70" s="303">
        <f>IFERROR(1-_xlfn.PERCENTRANK.INC('面板-MA'!70:70,'面板-MA'!AW70),0.5)</f>
        <v>0.71100000000000008</v>
      </c>
      <c r="AZ70" s="303">
        <f>IFERROR(1-_xlfn.PERCENTRANK.INC('面板-MA'!70:70,'面板-MA'!AX70),0.5)</f>
        <v>0.72499999999999998</v>
      </c>
      <c r="BA70" s="303">
        <f>IFERROR(1-_xlfn.PERCENTRANK.INC('面板-MA'!70:70,'面板-MA'!AY70),0.5)</f>
        <v>0.55099999999999993</v>
      </c>
      <c r="BB70" s="303">
        <f>IFERROR(1-_xlfn.PERCENTRANK.INC('面板-MA'!70:70,'面板-MA'!AZ70),0.5)</f>
        <v>0.33399999999999996</v>
      </c>
      <c r="BC70" s="303">
        <f>IFERROR(1-_xlfn.PERCENTRANK.INC('面板-MA'!70:70,'面板-MA'!BA70),0.5)</f>
        <v>0.247</v>
      </c>
      <c r="BD70" s="303">
        <f>IFERROR(1-_xlfn.PERCENTRANK.INC('面板-MA'!70:70,'面板-MA'!BB70),0.5)</f>
        <v>0.27600000000000002</v>
      </c>
      <c r="BE70" s="303">
        <f>IFERROR(1-_xlfn.PERCENTRANK.INC('面板-MA'!70:70,'面板-MA'!BC70),0.5)</f>
        <v>0.34799999999999998</v>
      </c>
      <c r="BF70" s="303">
        <f>IFERROR(1-_xlfn.PERCENTRANK.INC('面板-MA'!70:70,'面板-MA'!BD70),0.5)</f>
        <v>0.377</v>
      </c>
      <c r="BG70" s="303">
        <f>IFERROR(1-_xlfn.PERCENTRANK.INC('面板-MA'!70:70,'面板-MA'!BE70),0.5)</f>
        <v>0.39200000000000002</v>
      </c>
      <c r="BH70" s="303">
        <f>IFERROR(1-_xlfn.PERCENTRANK.INC('面板-MA'!70:70,'面板-MA'!BF70),0.5)</f>
        <v>0.49299999999999999</v>
      </c>
      <c r="BI70" s="303">
        <f>IFERROR(1-_xlfn.PERCENTRANK.INC('面板-MA'!70:70,'面板-MA'!BG70),0.5)</f>
        <v>0.56600000000000006</v>
      </c>
      <c r="BJ70" s="303">
        <f>IFERROR(1-_xlfn.PERCENTRANK.INC('面板-MA'!70:70,'面板-MA'!BH70),0.5)</f>
        <v>0.50800000000000001</v>
      </c>
      <c r="BK70" s="303">
        <f>IFERROR(1-_xlfn.PERCENTRANK.INC('面板-MA'!70:70,'面板-MA'!BI70),0.5)</f>
        <v>0.47899999999999998</v>
      </c>
      <c r="BL70" s="303">
        <f>IFERROR(1-_xlfn.PERCENTRANK.INC('面板-MA'!70:70,'面板-MA'!BJ70),0.5)</f>
        <v>0.31899999999999995</v>
      </c>
      <c r="BM70" s="303">
        <f>IFERROR(1-_xlfn.PERCENTRANK.INC('面板-MA'!70:70,'面板-MA'!BK70),0.5)</f>
        <v>0.30500000000000005</v>
      </c>
      <c r="BN70" s="303">
        <f>IFERROR(1-_xlfn.PERCENTRANK.INC('面板-MA'!70:70,'面板-MA'!BL70),0.5)</f>
        <v>0.40600000000000003</v>
      </c>
      <c r="BO70" s="303">
        <f>IFERROR(1-_xlfn.PERCENTRANK.INC('面板-MA'!70:70,'面板-MA'!BM70),0.5)</f>
        <v>0.43500000000000005</v>
      </c>
      <c r="BP70" s="303">
        <f>IFERROR(1-_xlfn.PERCENTRANK.INC('面板-MA'!70:70,'面板-MA'!BN70),0.5)</f>
        <v>0.46399999999999997</v>
      </c>
      <c r="BQ70" s="303">
        <f>IFERROR(1-_xlfn.PERCENTRANK.INC('面板-MA'!70:70,'面板-MA'!BO70),0.5)</f>
        <v>0.65300000000000002</v>
      </c>
      <c r="BR70" s="303">
        <f>IFERROR(1-_xlfn.PERCENTRANK.INC('面板-MA'!70:70,'面板-MA'!BP70),0.5)</f>
        <v>0.88500000000000001</v>
      </c>
      <c r="BS70" s="303">
        <f>IFERROR(1-_xlfn.PERCENTRANK.INC('面板-MA'!70:70,'面板-MA'!BQ70),0.5)</f>
        <v>0.98599999999999999</v>
      </c>
      <c r="BT70" s="303">
        <f>IFERROR(1-_xlfn.PERCENTRANK.INC('面板-MA'!70:70,'面板-MA'!BR70),0.5)</f>
        <v>1</v>
      </c>
      <c r="BU70" s="303">
        <f>IFERROR(1-_xlfn.PERCENTRANK.INC('面板-MA'!70:70,'面板-MA'!BS70),0.5)</f>
        <v>0.94299999999999995</v>
      </c>
      <c r="BV70" s="303">
        <f>IFERROR(1-_xlfn.PERCENTRANK.INC('面板-MA'!70:70,'面板-MA'!BT70),0.5)</f>
        <v>0.85599999999999998</v>
      </c>
      <c r="BW70" s="303">
        <f>IFERROR(1-_xlfn.PERCENTRANK.INC('面板-MA'!70:70,'面板-MA'!BU70),0.5)</f>
        <v>0.91400000000000003</v>
      </c>
      <c r="BX70" s="303">
        <f>IFERROR(1-_xlfn.PERCENTRANK.INC('面板-MA'!70:70,'面板-MA'!BV70),0.5)</f>
        <v>0.97199999999999998</v>
      </c>
    </row>
    <row r="71" spans="1:76" x14ac:dyDescent="0.15">
      <c r="A71" s="301" t="s">
        <v>539</v>
      </c>
      <c r="B71" s="295" t="s">
        <v>73</v>
      </c>
      <c r="C71" s="295" t="s">
        <v>863</v>
      </c>
      <c r="D71" s="295" t="s">
        <v>861</v>
      </c>
      <c r="E71" s="302">
        <f t="shared" si="5"/>
        <v>5.7692307692307696E-2</v>
      </c>
      <c r="F71" s="302" t="str">
        <f t="shared" si="6"/>
        <v>风电中游</v>
      </c>
      <c r="G71" s="303">
        <f>IFERROR(1-_xlfn.PERCENTRANK.INC('面板-MA'!71:71,'面板-MA'!E71),0.5)</f>
        <v>0.52200000000000002</v>
      </c>
      <c r="H71" s="303">
        <f>IFERROR(1-_xlfn.PERCENTRANK.INC('面板-MA'!71:71,'面板-MA'!F71),0.5)</f>
        <v>0.44999999999999996</v>
      </c>
      <c r="I71" s="303">
        <f>IFERROR(1-_xlfn.PERCENTRANK.INC('面板-MA'!71:71,'面板-MA'!G71),0.5)</f>
        <v>0.42100000000000004</v>
      </c>
      <c r="J71" s="303">
        <f>IFERROR(1-_xlfn.PERCENTRANK.INC('面板-MA'!71:71,'面板-MA'!H71),0.5)</f>
        <v>0.29000000000000004</v>
      </c>
      <c r="K71" s="303">
        <f>IFERROR(1-_xlfn.PERCENTRANK.INC('面板-MA'!71:71,'面板-MA'!I71),0.5)</f>
        <v>0.20299999999999996</v>
      </c>
      <c r="L71" s="303">
        <f>IFERROR(1-_xlfn.PERCENTRANK.INC('面板-MA'!71:71,'面板-MA'!J71),0.5)</f>
        <v>0.13100000000000001</v>
      </c>
      <c r="M71" s="303">
        <f>IFERROR(1-_xlfn.PERCENTRANK.INC('面板-MA'!71:71,'面板-MA'!K71),0.5)</f>
        <v>0.10199999999999998</v>
      </c>
      <c r="N71" s="303">
        <f>IFERROR(1-_xlfn.PERCENTRANK.INC('面板-MA'!71:71,'面板-MA'!L71),0.5)</f>
        <v>0.14500000000000002</v>
      </c>
      <c r="O71" s="303">
        <f>IFERROR(1-_xlfn.PERCENTRANK.INC('面板-MA'!71:71,'面板-MA'!M71),0.5)</f>
        <v>0.17400000000000004</v>
      </c>
      <c r="P71" s="303">
        <f>IFERROR(1-_xlfn.PERCENTRANK.INC('面板-MA'!71:71,'面板-MA'!N71),0.5)</f>
        <v>0.18899999999999995</v>
      </c>
      <c r="Q71" s="303">
        <f>IFERROR(1-_xlfn.PERCENTRANK.INC('面板-MA'!71:71,'面板-MA'!O71),0.5)</f>
        <v>0.16000000000000003</v>
      </c>
      <c r="R71" s="303">
        <f>IFERROR(1-_xlfn.PERCENTRANK.INC('面板-MA'!71:71,'面板-MA'!P71),0.5)</f>
        <v>8.6999999999999966E-2</v>
      </c>
      <c r="S71" s="303">
        <f>IFERROR(1-_xlfn.PERCENTRANK.INC('面板-MA'!71:71,'面板-MA'!Q71),0.5)</f>
        <v>0</v>
      </c>
      <c r="T71" s="303">
        <f>IFERROR(1-_xlfn.PERCENTRANK.INC('面板-MA'!71:71,'面板-MA'!R71),0.5)</f>
        <v>1.5000000000000013E-2</v>
      </c>
      <c r="U71" s="303">
        <f>IFERROR(1-_xlfn.PERCENTRANK.INC('面板-MA'!71:71,'面板-MA'!S71),0.5)</f>
        <v>5.8000000000000052E-2</v>
      </c>
      <c r="V71" s="303">
        <f>IFERROR(1-_xlfn.PERCENTRANK.INC('面板-MA'!71:71,'面板-MA'!T71),0.5)</f>
        <v>7.2999999999999954E-2</v>
      </c>
      <c r="W71" s="303">
        <f>IFERROR(1-_xlfn.PERCENTRANK.INC('面板-MA'!71:71,'面板-MA'!U71),0.5)</f>
        <v>4.4000000000000039E-2</v>
      </c>
      <c r="X71" s="303">
        <f>IFERROR(1-_xlfn.PERCENTRANK.INC('面板-MA'!71:71,'面板-MA'!V71),0.5)</f>
        <v>2.9000000000000026E-2</v>
      </c>
      <c r="Y71" s="303">
        <f>IFERROR(1-_xlfn.PERCENTRANK.INC('面板-MA'!71:71,'面板-MA'!W71),0.5)</f>
        <v>0.11599999999999999</v>
      </c>
      <c r="Z71" s="303">
        <f>IFERROR(1-_xlfn.PERCENTRANK.INC('面板-MA'!71:71,'面板-MA'!X71),0.5)</f>
        <v>0.21799999999999997</v>
      </c>
      <c r="AA71" s="303">
        <f>IFERROR(1-_xlfn.PERCENTRANK.INC('面板-MA'!71:71,'面板-MA'!Y71),0.5)</f>
        <v>0.23199999999999998</v>
      </c>
      <c r="AB71" s="303">
        <f>IFERROR(1-_xlfn.PERCENTRANK.INC('面板-MA'!71:71,'面板-MA'!Z71),0.5)</f>
        <v>0.26100000000000001</v>
      </c>
      <c r="AC71" s="303">
        <f>IFERROR(1-_xlfn.PERCENTRANK.INC('面板-MA'!71:71,'面板-MA'!AA71),0.5)</f>
        <v>0.36299999999999999</v>
      </c>
      <c r="AD71" s="303">
        <f>IFERROR(1-_xlfn.PERCENTRANK.INC('面板-MA'!71:71,'面板-MA'!AB71),0.5)</f>
        <v>0.60899999999999999</v>
      </c>
      <c r="AE71" s="303">
        <f>IFERROR(1-_xlfn.PERCENTRANK.INC('面板-MA'!71:71,'面板-MA'!AC71),0.5)</f>
        <v>0.69599999999999995</v>
      </c>
      <c r="AF71" s="303">
        <f>IFERROR(1-_xlfn.PERCENTRANK.INC('面板-MA'!71:71,'面板-MA'!AD71),0.5)</f>
        <v>0.68199999999999994</v>
      </c>
      <c r="AG71" s="303">
        <f>IFERROR(1-_xlfn.PERCENTRANK.INC('面板-MA'!71:71,'面板-MA'!AE71),0.5)</f>
        <v>0.74</v>
      </c>
      <c r="AH71" s="303">
        <f>IFERROR(1-_xlfn.PERCENTRANK.INC('面板-MA'!71:71,'面板-MA'!AF71),0.5)</f>
        <v>0.82699999999999996</v>
      </c>
      <c r="AI71" s="303">
        <f>IFERROR(1-_xlfn.PERCENTRANK.INC('面板-MA'!71:71,'面板-MA'!AG71),0.5)</f>
        <v>0.87</v>
      </c>
      <c r="AJ71" s="303">
        <f>IFERROR(1-_xlfn.PERCENTRANK.INC('面板-MA'!71:71,'面板-MA'!AH71),0.5)</f>
        <v>0.92800000000000005</v>
      </c>
      <c r="AK71" s="303">
        <f>IFERROR(1-_xlfn.PERCENTRANK.INC('面板-MA'!71:71,'面板-MA'!AI71),0.5)</f>
        <v>0.95699999999999996</v>
      </c>
      <c r="AL71" s="303">
        <f>IFERROR(1-_xlfn.PERCENTRANK.INC('面板-MA'!71:71,'面板-MA'!AJ71),0.5)</f>
        <v>0.89900000000000002</v>
      </c>
      <c r="AM71" s="303">
        <f>IFERROR(1-_xlfn.PERCENTRANK.INC('面板-MA'!71:71,'面板-MA'!AK71),0.5)</f>
        <v>0.84099999999999997</v>
      </c>
      <c r="AN71" s="303">
        <f>IFERROR(1-_xlfn.PERCENTRANK.INC('面板-MA'!71:71,'面板-MA'!AL71),0.5)</f>
        <v>0.76900000000000002</v>
      </c>
      <c r="AO71" s="303">
        <f>IFERROR(1-_xlfn.PERCENTRANK.INC('面板-MA'!71:71,'面板-MA'!AM71),0.5)</f>
        <v>0.754</v>
      </c>
      <c r="AP71" s="303">
        <f>IFERROR(1-_xlfn.PERCENTRANK.INC('面板-MA'!71:71,'面板-MA'!AN71),0.5)</f>
        <v>0.79800000000000004</v>
      </c>
      <c r="AQ71" s="303">
        <f>IFERROR(1-_xlfn.PERCENTRANK.INC('面板-MA'!71:71,'面板-MA'!AO71),0.5)</f>
        <v>0.81200000000000006</v>
      </c>
      <c r="AR71" s="303">
        <f>IFERROR(1-_xlfn.PERCENTRANK.INC('面板-MA'!71:71,'面板-MA'!AP71),0.5)</f>
        <v>0.78300000000000003</v>
      </c>
      <c r="AS71" s="303">
        <f>IFERROR(1-_xlfn.PERCENTRANK.INC('面板-MA'!71:71,'面板-MA'!AQ71),0.5)</f>
        <v>0.66700000000000004</v>
      </c>
      <c r="AT71" s="303">
        <f>IFERROR(1-_xlfn.PERCENTRANK.INC('面板-MA'!71:71,'面板-MA'!AR71),0.5)</f>
        <v>0.624</v>
      </c>
      <c r="AU71" s="303">
        <f>IFERROR(1-_xlfn.PERCENTRANK.INC('面板-MA'!71:71,'面板-MA'!AS71),0.5)</f>
        <v>0.59499999999999997</v>
      </c>
      <c r="AV71" s="303">
        <f>IFERROR(1-_xlfn.PERCENTRANK.INC('面板-MA'!71:71,'面板-MA'!AT71),0.5)</f>
        <v>0.53699999999999992</v>
      </c>
      <c r="AW71" s="303">
        <f>IFERROR(1-_xlfn.PERCENTRANK.INC('面板-MA'!71:71,'面板-MA'!AU71),0.5)</f>
        <v>0.58000000000000007</v>
      </c>
      <c r="AX71" s="303">
        <f>IFERROR(1-_xlfn.PERCENTRANK.INC('面板-MA'!71:71,'面板-MA'!AV71),0.5)</f>
        <v>0.63800000000000001</v>
      </c>
      <c r="AY71" s="303">
        <f>IFERROR(1-_xlfn.PERCENTRANK.INC('面板-MA'!71:71,'面板-MA'!AW71),0.5)</f>
        <v>0.71100000000000008</v>
      </c>
      <c r="AZ71" s="303">
        <f>IFERROR(1-_xlfn.PERCENTRANK.INC('面板-MA'!71:71,'面板-MA'!AX71),0.5)</f>
        <v>0.72499999999999998</v>
      </c>
      <c r="BA71" s="303">
        <f>IFERROR(1-_xlfn.PERCENTRANK.INC('面板-MA'!71:71,'面板-MA'!AY71),0.5)</f>
        <v>0.55099999999999993</v>
      </c>
      <c r="BB71" s="303">
        <f>IFERROR(1-_xlfn.PERCENTRANK.INC('面板-MA'!71:71,'面板-MA'!AZ71),0.5)</f>
        <v>0.33399999999999996</v>
      </c>
      <c r="BC71" s="303">
        <f>IFERROR(1-_xlfn.PERCENTRANK.INC('面板-MA'!71:71,'面板-MA'!BA71),0.5)</f>
        <v>0.247</v>
      </c>
      <c r="BD71" s="303">
        <f>IFERROR(1-_xlfn.PERCENTRANK.INC('面板-MA'!71:71,'面板-MA'!BB71),0.5)</f>
        <v>0.27600000000000002</v>
      </c>
      <c r="BE71" s="303">
        <f>IFERROR(1-_xlfn.PERCENTRANK.INC('面板-MA'!71:71,'面板-MA'!BC71),0.5)</f>
        <v>0.34799999999999998</v>
      </c>
      <c r="BF71" s="303">
        <f>IFERROR(1-_xlfn.PERCENTRANK.INC('面板-MA'!71:71,'面板-MA'!BD71),0.5)</f>
        <v>0.377</v>
      </c>
      <c r="BG71" s="303">
        <f>IFERROR(1-_xlfn.PERCENTRANK.INC('面板-MA'!71:71,'面板-MA'!BE71),0.5)</f>
        <v>0.39200000000000002</v>
      </c>
      <c r="BH71" s="303">
        <f>IFERROR(1-_xlfn.PERCENTRANK.INC('面板-MA'!71:71,'面板-MA'!BF71),0.5)</f>
        <v>0.49299999999999999</v>
      </c>
      <c r="BI71" s="303">
        <f>IFERROR(1-_xlfn.PERCENTRANK.INC('面板-MA'!71:71,'面板-MA'!BG71),0.5)</f>
        <v>0.56600000000000006</v>
      </c>
      <c r="BJ71" s="303">
        <f>IFERROR(1-_xlfn.PERCENTRANK.INC('面板-MA'!71:71,'面板-MA'!BH71),0.5)</f>
        <v>0.50800000000000001</v>
      </c>
      <c r="BK71" s="303">
        <f>IFERROR(1-_xlfn.PERCENTRANK.INC('面板-MA'!71:71,'面板-MA'!BI71),0.5)</f>
        <v>0.47899999999999998</v>
      </c>
      <c r="BL71" s="303">
        <f>IFERROR(1-_xlfn.PERCENTRANK.INC('面板-MA'!71:71,'面板-MA'!BJ71),0.5)</f>
        <v>0.31899999999999995</v>
      </c>
      <c r="BM71" s="303">
        <f>IFERROR(1-_xlfn.PERCENTRANK.INC('面板-MA'!71:71,'面板-MA'!BK71),0.5)</f>
        <v>0.30500000000000005</v>
      </c>
      <c r="BN71" s="303">
        <f>IFERROR(1-_xlfn.PERCENTRANK.INC('面板-MA'!71:71,'面板-MA'!BL71),0.5)</f>
        <v>0.40600000000000003</v>
      </c>
      <c r="BO71" s="303">
        <f>IFERROR(1-_xlfn.PERCENTRANK.INC('面板-MA'!71:71,'面板-MA'!BM71),0.5)</f>
        <v>0.43500000000000005</v>
      </c>
      <c r="BP71" s="303">
        <f>IFERROR(1-_xlfn.PERCENTRANK.INC('面板-MA'!71:71,'面板-MA'!BN71),0.5)</f>
        <v>0.46399999999999997</v>
      </c>
      <c r="BQ71" s="303">
        <f>IFERROR(1-_xlfn.PERCENTRANK.INC('面板-MA'!71:71,'面板-MA'!BO71),0.5)</f>
        <v>0.65300000000000002</v>
      </c>
      <c r="BR71" s="303">
        <f>IFERROR(1-_xlfn.PERCENTRANK.INC('面板-MA'!71:71,'面板-MA'!BP71),0.5)</f>
        <v>0.88500000000000001</v>
      </c>
      <c r="BS71" s="303">
        <f>IFERROR(1-_xlfn.PERCENTRANK.INC('面板-MA'!71:71,'面板-MA'!BQ71),0.5)</f>
        <v>0.98599999999999999</v>
      </c>
      <c r="BT71" s="303">
        <f>IFERROR(1-_xlfn.PERCENTRANK.INC('面板-MA'!71:71,'面板-MA'!BR71),0.5)</f>
        <v>1</v>
      </c>
      <c r="BU71" s="303">
        <f>IFERROR(1-_xlfn.PERCENTRANK.INC('面板-MA'!71:71,'面板-MA'!BS71),0.5)</f>
        <v>0.94299999999999995</v>
      </c>
      <c r="BV71" s="303">
        <f>IFERROR(1-_xlfn.PERCENTRANK.INC('面板-MA'!71:71,'面板-MA'!BT71),0.5)</f>
        <v>0.85599999999999998</v>
      </c>
      <c r="BW71" s="303">
        <f>IFERROR(1-_xlfn.PERCENTRANK.INC('面板-MA'!71:71,'面板-MA'!BU71),0.5)</f>
        <v>0.91400000000000003</v>
      </c>
      <c r="BX71" s="303">
        <f>IFERROR(1-_xlfn.PERCENTRANK.INC('面板-MA'!71:71,'面板-MA'!BV71),0.5)</f>
        <v>0.97199999999999998</v>
      </c>
    </row>
    <row r="72" spans="1:76" s="310" customFormat="1" x14ac:dyDescent="0.15">
      <c r="A72" s="309" t="s">
        <v>539</v>
      </c>
      <c r="B72" s="310" t="s">
        <v>73</v>
      </c>
      <c r="C72" s="310" t="s">
        <v>864</v>
      </c>
      <c r="D72" s="310" t="s">
        <v>166</v>
      </c>
      <c r="E72" s="317">
        <v>0.25</v>
      </c>
      <c r="F72" s="317" t="str">
        <f t="shared" si="6"/>
        <v>风电中游</v>
      </c>
      <c r="G72" s="312">
        <f>IFERROR(_xlfn.PERCENTRANK.INC('面板-MA'!72:72,'面板-MA'!E72),0.5)</f>
        <v>0.42599999999999999</v>
      </c>
      <c r="H72" s="312">
        <f>IFERROR(_xlfn.PERCENTRANK.INC('面板-MA'!72:72,'面板-MA'!F72),0.5)</f>
        <v>0.42599999999999999</v>
      </c>
      <c r="I72" s="312">
        <f>IFERROR(_xlfn.PERCENTRANK.INC('面板-MA'!72:72,'面板-MA'!G72),0.5)</f>
        <v>0.45500000000000002</v>
      </c>
      <c r="J72" s="312">
        <f>IFERROR(_xlfn.PERCENTRANK.INC('面板-MA'!72:72,'面板-MA'!H72),0.5)</f>
        <v>0.52900000000000003</v>
      </c>
      <c r="K72" s="312">
        <f>IFERROR(_xlfn.PERCENTRANK.INC('面板-MA'!72:72,'面板-MA'!I72),0.5)</f>
        <v>0.61699999999999999</v>
      </c>
      <c r="L72" s="312">
        <f>IFERROR(_xlfn.PERCENTRANK.INC('面板-MA'!72:72,'面板-MA'!J72),0.5)</f>
        <v>0.75</v>
      </c>
      <c r="M72" s="312">
        <f>IFERROR(_xlfn.PERCENTRANK.INC('面板-MA'!72:72,'面板-MA'!K72),0.5)</f>
        <v>0.77900000000000003</v>
      </c>
      <c r="N72" s="312">
        <f>IFERROR(_xlfn.PERCENTRANK.INC('面板-MA'!72:72,'面板-MA'!L72),0.5)</f>
        <v>0.80800000000000005</v>
      </c>
      <c r="O72" s="312">
        <f>IFERROR(_xlfn.PERCENTRANK.INC('面板-MA'!72:72,'面板-MA'!M72),0.5)</f>
        <v>0.85199999999999998</v>
      </c>
      <c r="P72" s="312">
        <f>IFERROR(_xlfn.PERCENTRANK.INC('面板-MA'!72:72,'面板-MA'!N72),0.5)</f>
        <v>0.11700000000000001</v>
      </c>
      <c r="Q72" s="312">
        <f>IFERROR(_xlfn.PERCENTRANK.INC('面板-MA'!72:72,'面板-MA'!O72),0.5)</f>
        <v>0.11700000000000001</v>
      </c>
      <c r="R72" s="312">
        <f>IFERROR(_xlfn.PERCENTRANK.INC('面板-MA'!72:72,'面板-MA'!P72),0.5)</f>
        <v>0.22</v>
      </c>
      <c r="S72" s="312">
        <f>IFERROR(_xlfn.PERCENTRANK.INC('面板-MA'!72:72,'面板-MA'!Q72),0.5)</f>
        <v>0.5</v>
      </c>
      <c r="T72" s="312">
        <f>IFERROR(_xlfn.PERCENTRANK.INC('面板-MA'!72:72,'面板-MA'!R72),0.5)</f>
        <v>0.69099999999999995</v>
      </c>
      <c r="U72" s="312">
        <f>IFERROR(_xlfn.PERCENTRANK.INC('面板-MA'!72:72,'面板-MA'!S72),0.5)</f>
        <v>0.76400000000000001</v>
      </c>
      <c r="V72" s="312">
        <f>IFERROR(_xlfn.PERCENTRANK.INC('面板-MA'!72:72,'面板-MA'!T72),0.5)</f>
        <v>0.83799999999999997</v>
      </c>
      <c r="W72" s="312">
        <f>IFERROR(_xlfn.PERCENTRANK.INC('面板-MA'!72:72,'面板-MA'!U72),0.5)</f>
        <v>0.88200000000000001</v>
      </c>
      <c r="X72" s="312">
        <f>IFERROR(_xlfn.PERCENTRANK.INC('面板-MA'!72:72,'面板-MA'!V72),0.5)</f>
        <v>0.91100000000000003</v>
      </c>
      <c r="Y72" s="312">
        <f>IFERROR(_xlfn.PERCENTRANK.INC('面板-MA'!72:72,'面板-MA'!W72),0.5)</f>
        <v>0.94099999999999995</v>
      </c>
      <c r="Z72" s="312">
        <f>IFERROR(_xlfn.PERCENTRANK.INC('面板-MA'!72:72,'面板-MA'!X72),0.5)</f>
        <v>0.98499999999999999</v>
      </c>
      <c r="AA72" s="312">
        <f>IFERROR(_xlfn.PERCENTRANK.INC('面板-MA'!72:72,'面板-MA'!Y72),0.5)</f>
        <v>1</v>
      </c>
      <c r="AB72" s="312">
        <f>IFERROR(_xlfn.PERCENTRANK.INC('面板-MA'!72:72,'面板-MA'!Z72),0.5)</f>
        <v>0.95499999999999996</v>
      </c>
      <c r="AC72" s="312">
        <f>IFERROR(_xlfn.PERCENTRANK.INC('面板-MA'!72:72,'面板-MA'!AA72),0.5)</f>
        <v>0.95499999999999996</v>
      </c>
      <c r="AD72" s="312">
        <f>IFERROR(_xlfn.PERCENTRANK.INC('面板-MA'!72:72,'面板-MA'!AB72),0.5)</f>
        <v>0.72</v>
      </c>
      <c r="AE72" s="312">
        <f>IFERROR(_xlfn.PERCENTRANK.INC('面板-MA'!72:72,'面板-MA'!AC72),0.5)</f>
        <v>0.41099999999999998</v>
      </c>
      <c r="AF72" s="312">
        <f>IFERROR(_xlfn.PERCENTRANK.INC('面板-MA'!72:72,'面板-MA'!AD72),0.5)</f>
        <v>0.161</v>
      </c>
      <c r="AG72" s="312">
        <f>IFERROR(_xlfn.PERCENTRANK.INC('面板-MA'!72:72,'面板-MA'!AE72),0.5)</f>
        <v>0.14699999999999999</v>
      </c>
      <c r="AH72" s="312">
        <f>IFERROR(_xlfn.PERCENTRANK.INC('面板-MA'!72:72,'面板-MA'!AF72),0.5)</f>
        <v>0.10199999999999999</v>
      </c>
      <c r="AI72" s="312">
        <f>IFERROR(_xlfn.PERCENTRANK.INC('面板-MA'!72:72,'面板-MA'!AG72),0.5)</f>
        <v>8.7999999999999995E-2</v>
      </c>
      <c r="AJ72" s="312">
        <f>IFERROR(_xlfn.PERCENTRANK.INC('面板-MA'!72:72,'面板-MA'!AH72),0.5)</f>
        <v>5.8000000000000003E-2</v>
      </c>
      <c r="AK72" s="312">
        <f>IFERROR(_xlfn.PERCENTRANK.INC('面板-MA'!72:72,'面板-MA'!AI72),0.5)</f>
        <v>1.4E-2</v>
      </c>
      <c r="AL72" s="312">
        <f>IFERROR(_xlfn.PERCENTRANK.INC('面板-MA'!72:72,'面板-MA'!AJ72),0.5)</f>
        <v>4.3999999999999997E-2</v>
      </c>
      <c r="AM72" s="312">
        <f>IFERROR(_xlfn.PERCENTRANK.INC('面板-MA'!72:72,'面板-MA'!AK72),0.5)</f>
        <v>7.2999999999999995E-2</v>
      </c>
      <c r="AN72" s="312">
        <f>IFERROR(_xlfn.PERCENTRANK.INC('面板-MA'!72:72,'面板-MA'!AL72),0.5)</f>
        <v>0.33800000000000002</v>
      </c>
      <c r="AO72" s="312">
        <f>IFERROR(_xlfn.PERCENTRANK.INC('面板-MA'!72:72,'面板-MA'!AM72),0.5)</f>
        <v>0.33800000000000002</v>
      </c>
      <c r="AP72" s="312">
        <f>IFERROR(_xlfn.PERCENTRANK.INC('面板-MA'!72:72,'面板-MA'!AN72),0.5)</f>
        <v>0.191</v>
      </c>
      <c r="AQ72" s="312">
        <f>IFERROR(_xlfn.PERCENTRANK.INC('面板-MA'!72:72,'面板-MA'!AO72),0.5)</f>
        <v>0.20499999999999999</v>
      </c>
      <c r="AR72" s="312">
        <f>IFERROR(_xlfn.PERCENTRANK.INC('面板-MA'!72:72,'面板-MA'!AP72),0.5)</f>
        <v>0.27900000000000003</v>
      </c>
      <c r="AS72" s="312">
        <f>IFERROR(_xlfn.PERCENTRANK.INC('面板-MA'!72:72,'面板-MA'!AQ72),0.5)</f>
        <v>0.32300000000000001</v>
      </c>
      <c r="AT72" s="312">
        <f>IFERROR(_xlfn.PERCENTRANK.INC('面板-MA'!72:72,'面板-MA'!AR72),0.5)</f>
        <v>0.47</v>
      </c>
      <c r="AU72" s="312">
        <f>IFERROR(_xlfn.PERCENTRANK.INC('面板-MA'!72:72,'面板-MA'!AS72),0.5)</f>
        <v>0.48499999999999999</v>
      </c>
      <c r="AV72" s="312">
        <f>IFERROR(_xlfn.PERCENTRANK.INC('面板-MA'!72:72,'面板-MA'!AT72),0.5)</f>
        <v>0.308</v>
      </c>
      <c r="AW72" s="312">
        <f>IFERROR(_xlfn.PERCENTRANK.INC('面板-MA'!72:72,'面板-MA'!AU72),0.5)</f>
        <v>0.17599999999999999</v>
      </c>
      <c r="AX72" s="312">
        <f>IFERROR(_xlfn.PERCENTRANK.INC('面板-MA'!72:72,'面板-MA'!AV72),0.5)</f>
        <v>2.9000000000000001E-2</v>
      </c>
      <c r="AY72" s="312">
        <f>IFERROR(_xlfn.PERCENTRANK.INC('面板-MA'!72:72,'面板-MA'!AW72),0.5)</f>
        <v>0</v>
      </c>
      <c r="AZ72" s="312">
        <f>IFERROR(_xlfn.PERCENTRANK.INC('面板-MA'!72:72,'面板-MA'!AX72),0.5)</f>
        <v>0.57299999999999995</v>
      </c>
      <c r="BA72" s="312">
        <f>IFERROR(_xlfn.PERCENTRANK.INC('面板-MA'!72:72,'面板-MA'!AY72),0.5)</f>
        <v>0.57299999999999995</v>
      </c>
      <c r="BB72" s="312">
        <f>IFERROR(_xlfn.PERCENTRANK.INC('面板-MA'!72:72,'面板-MA'!AZ72),0.5)</f>
        <v>0.70499999999999996</v>
      </c>
      <c r="BC72" s="312">
        <f>IFERROR(_xlfn.PERCENTRANK.INC('面板-MA'!72:72,'面板-MA'!BA72),0.5)</f>
        <v>0.64700000000000002</v>
      </c>
      <c r="BD72" s="312">
        <f>IFERROR(_xlfn.PERCENTRANK.INC('面板-MA'!72:72,'面板-MA'!BB72),0.5)</f>
        <v>0.60199999999999998</v>
      </c>
      <c r="BE72" s="312">
        <f>IFERROR(_xlfn.PERCENTRANK.INC('面板-MA'!72:72,'面板-MA'!BC72),0.5)</f>
        <v>0.73499999999999999</v>
      </c>
      <c r="BF72" s="312">
        <f>IFERROR(_xlfn.PERCENTRANK.INC('面板-MA'!72:72,'面板-MA'!BD72),0.5)</f>
        <v>0.79400000000000004</v>
      </c>
      <c r="BG72" s="312">
        <f>IFERROR(_xlfn.PERCENTRANK.INC('面板-MA'!72:72,'面板-MA'!BE72),0.5)</f>
        <v>0.63200000000000001</v>
      </c>
      <c r="BH72" s="312">
        <f>IFERROR(_xlfn.PERCENTRANK.INC('面板-MA'!72:72,'面板-MA'!BF72),0.5)</f>
        <v>0.54400000000000004</v>
      </c>
      <c r="BI72" s="312">
        <f>IFERROR(_xlfn.PERCENTRANK.INC('面板-MA'!72:72,'面板-MA'!BG72),0.5)</f>
        <v>0.67600000000000005</v>
      </c>
      <c r="BJ72" s="312">
        <f>IFERROR(_xlfn.PERCENTRANK.INC('面板-MA'!72:72,'面板-MA'!BH72),0.5)</f>
        <v>0.82299999999999995</v>
      </c>
      <c r="BK72" s="312">
        <f>IFERROR(_xlfn.PERCENTRANK.INC('面板-MA'!72:72,'面板-MA'!BI72),0.5)</f>
        <v>0.89700000000000002</v>
      </c>
      <c r="BL72" s="312">
        <f>IFERROR(_xlfn.PERCENTRANK.INC('面板-MA'!72:72,'面板-MA'!BJ72),0.5)</f>
        <v>0.23499999999999999</v>
      </c>
      <c r="BM72" s="312">
        <f>IFERROR(_xlfn.PERCENTRANK.INC('面板-MA'!72:72,'面板-MA'!BK72),0.5)</f>
        <v>0.23499999999999999</v>
      </c>
      <c r="BN72" s="312">
        <f>IFERROR(_xlfn.PERCENTRANK.INC('面板-MA'!72:72,'面板-MA'!BL72),0.5)</f>
        <v>0.26400000000000001</v>
      </c>
      <c r="BO72" s="312">
        <f>IFERROR(_xlfn.PERCENTRANK.INC('面板-MA'!72:72,'面板-MA'!BM72),0.5)</f>
        <v>0.39700000000000002</v>
      </c>
      <c r="BP72" s="312">
        <f>IFERROR(_xlfn.PERCENTRANK.INC('面板-MA'!72:72,'面板-MA'!BN72),0.5)</f>
        <v>0.51400000000000001</v>
      </c>
      <c r="BQ72" s="312">
        <f>IFERROR(_xlfn.PERCENTRANK.INC('面板-MA'!72:72,'面板-MA'!BO72),0.5)</f>
        <v>0.38200000000000001</v>
      </c>
      <c r="BR72" s="312">
        <f>IFERROR(_xlfn.PERCENTRANK.INC('面板-MA'!72:72,'面板-MA'!BP72),0.5)</f>
        <v>0.29399999999999998</v>
      </c>
      <c r="BS72" s="312">
        <f>IFERROR(_xlfn.PERCENTRANK.INC('面板-MA'!72:72,'面板-MA'!BQ72),0.5)</f>
        <v>0.36699999999999999</v>
      </c>
      <c r="BT72" s="312">
        <f>IFERROR(_xlfn.PERCENTRANK.INC('面板-MA'!72:72,'面板-MA'!BR72),0.5)</f>
        <v>0.55800000000000005</v>
      </c>
      <c r="BU72" s="312">
        <f>IFERROR(_xlfn.PERCENTRANK.INC('面板-MA'!72:72,'面板-MA'!BS72),0.5)</f>
        <v>0.66100000000000003</v>
      </c>
      <c r="BV72" s="312">
        <f>IFERROR(_xlfn.PERCENTRANK.INC('面板-MA'!72:72,'面板-MA'!BT72),0.5)</f>
        <v>0.86699999999999999</v>
      </c>
      <c r="BW72" s="312">
        <f>IFERROR(_xlfn.PERCENTRANK.INC('面板-MA'!72:72,'面板-MA'!BU72),0.5)</f>
        <v>0.92600000000000005</v>
      </c>
      <c r="BX72" s="312">
        <f>IFERROR(_xlfn.PERCENTRANK.INC('面板-MA'!72:72,'面板-MA'!BV72),0.5)</f>
        <v>0.5</v>
      </c>
    </row>
    <row r="73" spans="1:76" x14ac:dyDescent="0.15">
      <c r="A73" s="301" t="s">
        <v>539</v>
      </c>
      <c r="B73" s="295" t="s">
        <v>73</v>
      </c>
      <c r="C73" s="295" t="s">
        <v>865</v>
      </c>
      <c r="D73" s="304" t="s">
        <v>168</v>
      </c>
      <c r="E73" s="302">
        <f t="shared" si="5"/>
        <v>5.7692307692307696E-2</v>
      </c>
      <c r="F73" s="302" t="str">
        <f t="shared" si="6"/>
        <v>风电中游</v>
      </c>
      <c r="G73" s="303">
        <f>IFERROR(_xlfn.PERCENTRANK.INC('面板-MA'!73:73,'面板-MA'!E73),0.5)</f>
        <v>4.3999999999999997E-2</v>
      </c>
      <c r="H73" s="303">
        <f>IFERROR(_xlfn.PERCENTRANK.INC('面板-MA'!73:73,'面板-MA'!F73),0.5)</f>
        <v>4.3999999999999997E-2</v>
      </c>
      <c r="I73" s="303">
        <f>IFERROR(_xlfn.PERCENTRANK.INC('面板-MA'!73:73,'面板-MA'!G73),0.5)</f>
        <v>7.3999999999999996E-2</v>
      </c>
      <c r="J73" s="303">
        <f>IFERROR(_xlfn.PERCENTRANK.INC('面板-MA'!73:73,'面板-MA'!H73),0.5)</f>
        <v>7.3999999999999996E-2</v>
      </c>
      <c r="K73" s="303">
        <f>IFERROR(_xlfn.PERCENTRANK.INC('面板-MA'!73:73,'面板-MA'!I73),0.5)</f>
        <v>7.3999999999999996E-2</v>
      </c>
      <c r="L73" s="303">
        <f>IFERROR(_xlfn.PERCENTRANK.INC('面板-MA'!73:73,'面板-MA'!J73),0.5)</f>
        <v>0.16400000000000001</v>
      </c>
      <c r="M73" s="303">
        <f>IFERROR(_xlfn.PERCENTRANK.INC('面板-MA'!73:73,'面板-MA'!K73),0.5)</f>
        <v>0.16400000000000001</v>
      </c>
      <c r="N73" s="303">
        <f>IFERROR(_xlfn.PERCENTRANK.INC('面板-MA'!73:73,'面板-MA'!L73),0.5)</f>
        <v>0.16400000000000001</v>
      </c>
      <c r="O73" s="303">
        <f>IFERROR(_xlfn.PERCENTRANK.INC('面板-MA'!73:73,'面板-MA'!M73),0.5)</f>
        <v>0.47699999999999998</v>
      </c>
      <c r="P73" s="303">
        <f>IFERROR(_xlfn.PERCENTRANK.INC('面板-MA'!73:73,'面板-MA'!N73),0.5)</f>
        <v>0.47699999999999998</v>
      </c>
      <c r="Q73" s="303">
        <f>IFERROR(_xlfn.PERCENTRANK.INC('面板-MA'!73:73,'面板-MA'!O73),0.5)</f>
        <v>0.47699999999999998</v>
      </c>
      <c r="R73" s="303">
        <f>IFERROR(_xlfn.PERCENTRANK.INC('面板-MA'!73:73,'面板-MA'!P73),0.5)</f>
        <v>0.52200000000000002</v>
      </c>
      <c r="S73" s="303">
        <f>IFERROR(_xlfn.PERCENTRANK.INC('面板-MA'!73:73,'面板-MA'!Q73),0.5)</f>
        <v>0.52200000000000002</v>
      </c>
      <c r="T73" s="303">
        <f>IFERROR(_xlfn.PERCENTRANK.INC('面板-MA'!73:73,'面板-MA'!R73),0.5)</f>
        <v>0.52200000000000002</v>
      </c>
      <c r="U73" s="303">
        <f>IFERROR(_xlfn.PERCENTRANK.INC('面板-MA'!73:73,'面板-MA'!S73),0.5)</f>
        <v>0.432</v>
      </c>
      <c r="V73" s="303">
        <f>IFERROR(_xlfn.PERCENTRANK.INC('面板-MA'!73:73,'面板-MA'!T73),0.5)</f>
        <v>0.432</v>
      </c>
      <c r="W73" s="303">
        <f>IFERROR(_xlfn.PERCENTRANK.INC('面板-MA'!73:73,'面板-MA'!U73),0.5)</f>
        <v>0.432</v>
      </c>
      <c r="X73" s="303">
        <f>IFERROR(_xlfn.PERCENTRANK.INC('面板-MA'!73:73,'面板-MA'!V73),0.5)</f>
        <v>0.56699999999999995</v>
      </c>
      <c r="Y73" s="303">
        <f>IFERROR(_xlfn.PERCENTRANK.INC('面板-MA'!73:73,'面板-MA'!W73),0.5)</f>
        <v>0.56699999999999995</v>
      </c>
      <c r="Z73" s="303">
        <f>IFERROR(_xlfn.PERCENTRANK.INC('面板-MA'!73:73,'面板-MA'!X73),0.5)</f>
        <v>0.56699999999999995</v>
      </c>
      <c r="AA73" s="303">
        <f>IFERROR(_xlfn.PERCENTRANK.INC('面板-MA'!73:73,'面板-MA'!Y73),0.5)</f>
        <v>0.34300000000000003</v>
      </c>
      <c r="AB73" s="303">
        <f>IFERROR(_xlfn.PERCENTRANK.INC('面板-MA'!73:73,'面板-MA'!Z73),0.5)</f>
        <v>0.34300000000000003</v>
      </c>
      <c r="AC73" s="303">
        <f>IFERROR(_xlfn.PERCENTRANK.INC('面板-MA'!73:73,'面板-MA'!AA73),0.5)</f>
        <v>0.34300000000000003</v>
      </c>
      <c r="AD73" s="303">
        <f>IFERROR(_xlfn.PERCENTRANK.INC('面板-MA'!73:73,'面板-MA'!AB73),0.5)</f>
        <v>0.11899999999999999</v>
      </c>
      <c r="AE73" s="303">
        <f>IFERROR(_xlfn.PERCENTRANK.INC('面板-MA'!73:73,'面板-MA'!AC73),0.5)</f>
        <v>0.11899999999999999</v>
      </c>
      <c r="AF73" s="303">
        <f>IFERROR(_xlfn.PERCENTRANK.INC('面板-MA'!73:73,'面板-MA'!AD73),0.5)</f>
        <v>0.11899999999999999</v>
      </c>
      <c r="AG73" s="303">
        <f>IFERROR(_xlfn.PERCENTRANK.INC('面板-MA'!73:73,'面板-MA'!AE73),0.5)</f>
        <v>0.253</v>
      </c>
      <c r="AH73" s="303">
        <f>IFERROR(_xlfn.PERCENTRANK.INC('面板-MA'!73:73,'面板-MA'!AF73),0.5)</f>
        <v>0.253</v>
      </c>
      <c r="AI73" s="303">
        <f>IFERROR(_xlfn.PERCENTRANK.INC('面板-MA'!73:73,'面板-MA'!AG73),0.5)</f>
        <v>0.253</v>
      </c>
      <c r="AJ73" s="303">
        <f>IFERROR(_xlfn.PERCENTRANK.INC('面板-MA'!73:73,'面板-MA'!AH73),0.5)</f>
        <v>0</v>
      </c>
      <c r="AK73" s="303">
        <f>IFERROR(_xlfn.PERCENTRANK.INC('面板-MA'!73:73,'面板-MA'!AI73),0.5)</f>
        <v>0</v>
      </c>
      <c r="AL73" s="303">
        <f>IFERROR(_xlfn.PERCENTRANK.INC('面板-MA'!73:73,'面板-MA'!AJ73),0.5)</f>
        <v>0</v>
      </c>
      <c r="AM73" s="303">
        <f>IFERROR(_xlfn.PERCENTRANK.INC('面板-MA'!73:73,'面板-MA'!AK73),0.5)</f>
        <v>0.20799999999999999</v>
      </c>
      <c r="AN73" s="303">
        <f>IFERROR(_xlfn.PERCENTRANK.INC('面板-MA'!73:73,'面板-MA'!AL73),0.5)</f>
        <v>0.20799999999999999</v>
      </c>
      <c r="AO73" s="303">
        <f>IFERROR(_xlfn.PERCENTRANK.INC('面板-MA'!73:73,'面板-MA'!AM73),0.5)</f>
        <v>0.20799999999999999</v>
      </c>
      <c r="AP73" s="303">
        <f>IFERROR(_xlfn.PERCENTRANK.INC('面板-MA'!73:73,'面板-MA'!AN73),0.5)</f>
        <v>0.38800000000000001</v>
      </c>
      <c r="AQ73" s="303">
        <f>IFERROR(_xlfn.PERCENTRANK.INC('面板-MA'!73:73,'面板-MA'!AO73),0.5)</f>
        <v>0.38800000000000001</v>
      </c>
      <c r="AR73" s="303">
        <f>IFERROR(_xlfn.PERCENTRANK.INC('面板-MA'!73:73,'面板-MA'!AP73),0.5)</f>
        <v>0.38800000000000001</v>
      </c>
      <c r="AS73" s="303">
        <f>IFERROR(_xlfn.PERCENTRANK.INC('面板-MA'!73:73,'面板-MA'!AQ73),0.5)</f>
        <v>0.29799999999999999</v>
      </c>
      <c r="AT73" s="303">
        <f>IFERROR(_xlfn.PERCENTRANK.INC('面板-MA'!73:73,'面板-MA'!AR73),0.5)</f>
        <v>0.29799999999999999</v>
      </c>
      <c r="AU73" s="303">
        <f>IFERROR(_xlfn.PERCENTRANK.INC('面板-MA'!73:73,'面板-MA'!AS73),0.5)</f>
        <v>0.29799999999999999</v>
      </c>
      <c r="AV73" s="303">
        <f>IFERROR(_xlfn.PERCENTRANK.INC('面板-MA'!73:73,'面板-MA'!AT73),0.5)</f>
        <v>0.88</v>
      </c>
      <c r="AW73" s="303">
        <f>IFERROR(_xlfn.PERCENTRANK.INC('面板-MA'!73:73,'面板-MA'!AU73),0.5)</f>
        <v>0.88</v>
      </c>
      <c r="AX73" s="303">
        <f>IFERROR(_xlfn.PERCENTRANK.INC('面板-MA'!73:73,'面板-MA'!AV73),0.5)</f>
        <v>0.88</v>
      </c>
      <c r="AY73" s="303">
        <f>IFERROR(_xlfn.PERCENTRANK.INC('面板-MA'!73:73,'面板-MA'!AW73),0.5)</f>
        <v>0.61099999999999999</v>
      </c>
      <c r="AZ73" s="303">
        <f>IFERROR(_xlfn.PERCENTRANK.INC('面板-MA'!73:73,'面板-MA'!AX73),0.5)</f>
        <v>0.61099999999999999</v>
      </c>
      <c r="BA73" s="303">
        <f>IFERROR(_xlfn.PERCENTRANK.INC('面板-MA'!73:73,'面板-MA'!AY73),0.5)</f>
        <v>0.61099999999999999</v>
      </c>
      <c r="BB73" s="303">
        <f>IFERROR(_xlfn.PERCENTRANK.INC('面板-MA'!73:73,'面板-MA'!AZ73),0.5)</f>
        <v>0.65600000000000003</v>
      </c>
      <c r="BC73" s="303">
        <f>IFERROR(_xlfn.PERCENTRANK.INC('面板-MA'!73:73,'面板-MA'!BA73),0.5)</f>
        <v>0.65600000000000003</v>
      </c>
      <c r="BD73" s="303">
        <f>IFERROR(_xlfn.PERCENTRANK.INC('面板-MA'!73:73,'面板-MA'!BB73),0.5)</f>
        <v>0.65600000000000003</v>
      </c>
      <c r="BE73" s="303">
        <f>IFERROR(_xlfn.PERCENTRANK.INC('面板-MA'!73:73,'面板-MA'!BC73),0.5)</f>
        <v>0.79100000000000004</v>
      </c>
      <c r="BF73" s="303">
        <f>IFERROR(_xlfn.PERCENTRANK.INC('面板-MA'!73:73,'面板-MA'!BD73),0.5)</f>
        <v>0.79100000000000004</v>
      </c>
      <c r="BG73" s="303">
        <f>IFERROR(_xlfn.PERCENTRANK.INC('面板-MA'!73:73,'面板-MA'!BE73),0.5)</f>
        <v>0.79100000000000004</v>
      </c>
      <c r="BH73" s="303">
        <f>IFERROR(_xlfn.PERCENTRANK.INC('面板-MA'!73:73,'面板-MA'!BF73),0.5)</f>
        <v>0.83499999999999996</v>
      </c>
      <c r="BI73" s="303">
        <f>IFERROR(_xlfn.PERCENTRANK.INC('面板-MA'!73:73,'面板-MA'!BG73),0.5)</f>
        <v>0.83499999999999996</v>
      </c>
      <c r="BJ73" s="303">
        <f>IFERROR(_xlfn.PERCENTRANK.INC('面板-MA'!73:73,'面板-MA'!BH73),0.5)</f>
        <v>0.83499999999999996</v>
      </c>
      <c r="BK73" s="303">
        <f>IFERROR(_xlfn.PERCENTRANK.INC('面板-MA'!73:73,'面板-MA'!BI73),0.5)</f>
        <v>0.70099999999999996</v>
      </c>
      <c r="BL73" s="303">
        <f>IFERROR(_xlfn.PERCENTRANK.INC('面板-MA'!73:73,'面板-MA'!BJ73),0.5)</f>
        <v>0.70099999999999996</v>
      </c>
      <c r="BM73" s="303">
        <f>IFERROR(_xlfn.PERCENTRANK.INC('面板-MA'!73:73,'面板-MA'!BK73),0.5)</f>
        <v>0.70099999999999996</v>
      </c>
      <c r="BN73" s="303">
        <f>IFERROR(_xlfn.PERCENTRANK.INC('面板-MA'!73:73,'面板-MA'!BL73),0.5)</f>
        <v>0.92500000000000004</v>
      </c>
      <c r="BO73" s="303">
        <f>IFERROR(_xlfn.PERCENTRANK.INC('面板-MA'!73:73,'面板-MA'!BM73),0.5)</f>
        <v>0.92500000000000004</v>
      </c>
      <c r="BP73" s="303">
        <f>IFERROR(_xlfn.PERCENTRANK.INC('面板-MA'!73:73,'面板-MA'!BN73),0.5)</f>
        <v>0.92500000000000004</v>
      </c>
      <c r="BQ73" s="303">
        <f>IFERROR(_xlfn.PERCENTRANK.INC('面板-MA'!73:73,'面板-MA'!BO73),0.5)</f>
        <v>0.97</v>
      </c>
      <c r="BR73" s="303">
        <f>IFERROR(_xlfn.PERCENTRANK.INC('面板-MA'!73:73,'面板-MA'!BP73),0.5)</f>
        <v>0.97</v>
      </c>
      <c r="BS73" s="303">
        <f>IFERROR(_xlfn.PERCENTRANK.INC('面板-MA'!73:73,'面板-MA'!BQ73),0.5)</f>
        <v>0.97</v>
      </c>
      <c r="BT73" s="303">
        <f>IFERROR(_xlfn.PERCENTRANK.INC('面板-MA'!73:73,'面板-MA'!BR73),0.5)</f>
        <v>0.746</v>
      </c>
      <c r="BU73" s="303">
        <f>IFERROR(_xlfn.PERCENTRANK.INC('面板-MA'!73:73,'面板-MA'!BS73),0.5)</f>
        <v>0.746</v>
      </c>
      <c r="BV73" s="303">
        <f>IFERROR(_xlfn.PERCENTRANK.INC('面板-MA'!73:73,'面板-MA'!BT73),0.5)</f>
        <v>0.746</v>
      </c>
      <c r="BW73" s="303">
        <f>IFERROR(_xlfn.PERCENTRANK.INC('面板-MA'!73:73,'面板-MA'!BU73),0.5)</f>
        <v>0.5</v>
      </c>
      <c r="BX73" s="303">
        <f>IFERROR(_xlfn.PERCENTRANK.INC('面板-MA'!73:73,'面板-MA'!BV73),0.5)</f>
        <v>0.5</v>
      </c>
    </row>
    <row r="74" spans="1:76" x14ac:dyDescent="0.15">
      <c r="A74" s="301" t="s">
        <v>539</v>
      </c>
      <c r="B74" s="295" t="s">
        <v>73</v>
      </c>
      <c r="C74" s="295" t="s">
        <v>866</v>
      </c>
      <c r="D74" s="304" t="s">
        <v>170</v>
      </c>
      <c r="E74" s="302">
        <f t="shared" si="5"/>
        <v>5.7692307692307696E-2</v>
      </c>
      <c r="F74" s="302" t="str">
        <f t="shared" si="6"/>
        <v>风电中游</v>
      </c>
      <c r="G74" s="303">
        <f>IFERROR(_xlfn.PERCENTRANK.INC('面板-MA'!74:74,'面板-MA'!E74),0.5)</f>
        <v>4.5999999999999999E-2</v>
      </c>
      <c r="H74" s="303">
        <f>IFERROR(_xlfn.PERCENTRANK.INC('面板-MA'!74:74,'面板-MA'!F74),0.5)</f>
        <v>4.5999999999999999E-2</v>
      </c>
      <c r="I74" s="303">
        <f>IFERROR(_xlfn.PERCENTRANK.INC('面板-MA'!74:74,'面板-MA'!G74),0.5)</f>
        <v>7.8E-2</v>
      </c>
      <c r="J74" s="303">
        <f>IFERROR(_xlfn.PERCENTRANK.INC('面板-MA'!74:74,'面板-MA'!H74),0.5)</f>
        <v>7.8E-2</v>
      </c>
      <c r="K74" s="303">
        <f>IFERROR(_xlfn.PERCENTRANK.INC('面板-MA'!74:74,'面板-MA'!I74),0.5)</f>
        <v>7.8E-2</v>
      </c>
      <c r="L74" s="303">
        <f>IFERROR(_xlfn.PERCENTRANK.INC('面板-MA'!74:74,'面板-MA'!J74),0.5)</f>
        <v>0.17100000000000001</v>
      </c>
      <c r="M74" s="303">
        <f>IFERROR(_xlfn.PERCENTRANK.INC('面板-MA'!74:74,'面板-MA'!K74),0.5)</f>
        <v>0.17100000000000001</v>
      </c>
      <c r="N74" s="303">
        <f>IFERROR(_xlfn.PERCENTRANK.INC('面板-MA'!74:74,'面板-MA'!L74),0.5)</f>
        <v>0.17100000000000001</v>
      </c>
      <c r="O74" s="303">
        <f>IFERROR(_xlfn.PERCENTRANK.INC('面板-MA'!74:74,'面板-MA'!M74),0.5)</f>
        <v>0.5</v>
      </c>
      <c r="P74" s="303">
        <f>IFERROR(_xlfn.PERCENTRANK.INC('面板-MA'!74:74,'面板-MA'!N74),0.5)</f>
        <v>0.5</v>
      </c>
      <c r="Q74" s="303">
        <f>IFERROR(_xlfn.PERCENTRANK.INC('面板-MA'!74:74,'面板-MA'!O74),0.5)</f>
        <v>0.5</v>
      </c>
      <c r="R74" s="303">
        <f>IFERROR(_xlfn.PERCENTRANK.INC('面板-MA'!74:74,'面板-MA'!P74),0.5)</f>
        <v>0.45300000000000001</v>
      </c>
      <c r="S74" s="303">
        <f>IFERROR(_xlfn.PERCENTRANK.INC('面板-MA'!74:74,'面板-MA'!Q74),0.5)</f>
        <v>0.45300000000000001</v>
      </c>
      <c r="T74" s="303">
        <f>IFERROR(_xlfn.PERCENTRANK.INC('面板-MA'!74:74,'面板-MA'!R74),0.5)</f>
        <v>0.45300000000000001</v>
      </c>
      <c r="U74" s="303">
        <f>IFERROR(_xlfn.PERCENTRANK.INC('面板-MA'!74:74,'面板-MA'!S74),0.5)</f>
        <v>0.54600000000000004</v>
      </c>
      <c r="V74" s="303">
        <f>IFERROR(_xlfn.PERCENTRANK.INC('面板-MA'!74:74,'面板-MA'!T74),0.5)</f>
        <v>0.54600000000000004</v>
      </c>
      <c r="W74" s="303">
        <f>IFERROR(_xlfn.PERCENTRANK.INC('面板-MA'!74:74,'面板-MA'!U74),0.5)</f>
        <v>0.54600000000000004</v>
      </c>
      <c r="X74" s="303">
        <f>IFERROR(_xlfn.PERCENTRANK.INC('面板-MA'!74:74,'面板-MA'!V74),0.5)</f>
        <v>0.96799999999999997</v>
      </c>
      <c r="Y74" s="303">
        <f>IFERROR(_xlfn.PERCENTRANK.INC('面板-MA'!74:74,'面板-MA'!W74),0.5)</f>
        <v>0.96799999999999997</v>
      </c>
      <c r="Z74" s="303">
        <f>IFERROR(_xlfn.PERCENTRANK.INC('面板-MA'!74:74,'面板-MA'!X74),0.5)</f>
        <v>0.96799999999999997</v>
      </c>
      <c r="AA74" s="303">
        <f>IFERROR(_xlfn.PERCENTRANK.INC('面板-MA'!74:74,'面板-MA'!Y74),0.5)</f>
        <v>0.35899999999999999</v>
      </c>
      <c r="AB74" s="303">
        <f>IFERROR(_xlfn.PERCENTRANK.INC('面板-MA'!74:74,'面板-MA'!Z74),0.5)</f>
        <v>0.35899999999999999</v>
      </c>
      <c r="AC74" s="303">
        <f>IFERROR(_xlfn.PERCENTRANK.INC('面板-MA'!74:74,'面板-MA'!AA74),0.5)</f>
        <v>0.35899999999999999</v>
      </c>
      <c r="AD74" s="303">
        <f>IFERROR(_xlfn.PERCENTRANK.INC('面板-MA'!74:74,'面板-MA'!AB74),0.5)</f>
        <v>0.59299999999999997</v>
      </c>
      <c r="AE74" s="303">
        <f>IFERROR(_xlfn.PERCENTRANK.INC('面板-MA'!74:74,'面板-MA'!AC74),0.5)</f>
        <v>0.59299999999999997</v>
      </c>
      <c r="AF74" s="303">
        <f>IFERROR(_xlfn.PERCENTRANK.INC('面板-MA'!74:74,'面板-MA'!AD74),0.5)</f>
        <v>0.59299999999999997</v>
      </c>
      <c r="AG74" s="303">
        <f>IFERROR(_xlfn.PERCENTRANK.INC('面板-MA'!74:74,'面板-MA'!AE74),0.5)</f>
        <v>0.64</v>
      </c>
      <c r="AH74" s="303">
        <f>IFERROR(_xlfn.PERCENTRANK.INC('面板-MA'!74:74,'面板-MA'!AF74),0.5)</f>
        <v>0.64</v>
      </c>
      <c r="AI74" s="303">
        <f>IFERROR(_xlfn.PERCENTRANK.INC('面板-MA'!74:74,'面板-MA'!AG74),0.5)</f>
        <v>0.64</v>
      </c>
      <c r="AJ74" s="303">
        <f>IFERROR(_xlfn.PERCENTRANK.INC('面板-MA'!74:74,'面板-MA'!AH74),0.5)</f>
        <v>0</v>
      </c>
      <c r="AK74" s="303">
        <f>IFERROR(_xlfn.PERCENTRANK.INC('面板-MA'!74:74,'面板-MA'!AI74),0.5)</f>
        <v>0</v>
      </c>
      <c r="AL74" s="303">
        <f>IFERROR(_xlfn.PERCENTRANK.INC('面板-MA'!74:74,'面板-MA'!AJ74),0.5)</f>
        <v>0</v>
      </c>
      <c r="AM74" s="303">
        <f>IFERROR(_xlfn.PERCENTRANK.INC('面板-MA'!74:74,'面板-MA'!AK74),0.5)</f>
        <v>0.82799999999999996</v>
      </c>
      <c r="AN74" s="303">
        <f>IFERROR(_xlfn.PERCENTRANK.INC('面板-MA'!74:74,'面板-MA'!AL74),0.5)</f>
        <v>0.82799999999999996</v>
      </c>
      <c r="AO74" s="303">
        <f>IFERROR(_xlfn.PERCENTRANK.INC('面板-MA'!74:74,'面板-MA'!AM74),0.5)</f>
        <v>0.82799999999999996</v>
      </c>
      <c r="AP74" s="303">
        <f>IFERROR(_xlfn.PERCENTRANK.INC('面板-MA'!74:74,'面板-MA'!AN74),0.5)</f>
        <v>0.78100000000000003</v>
      </c>
      <c r="AQ74" s="303">
        <f>IFERROR(_xlfn.PERCENTRANK.INC('面板-MA'!74:74,'面板-MA'!AO74),0.5)</f>
        <v>0.78100000000000003</v>
      </c>
      <c r="AR74" s="303">
        <f>IFERROR(_xlfn.PERCENTRANK.INC('面板-MA'!74:74,'面板-MA'!AP74),0.5)</f>
        <v>0.78100000000000003</v>
      </c>
      <c r="AS74" s="303">
        <f>IFERROR(_xlfn.PERCENTRANK.INC('面板-MA'!74:74,'面板-MA'!AQ74),0.5)</f>
        <v>0.875</v>
      </c>
      <c r="AT74" s="303">
        <f>IFERROR(_xlfn.PERCENTRANK.INC('面板-MA'!74:74,'面板-MA'!AR74),0.5)</f>
        <v>0.875</v>
      </c>
      <c r="AU74" s="303">
        <f>IFERROR(_xlfn.PERCENTRANK.INC('面板-MA'!74:74,'面板-MA'!AS74),0.5)</f>
        <v>0.875</v>
      </c>
      <c r="AV74" s="303">
        <f>IFERROR(_xlfn.PERCENTRANK.INC('面板-MA'!74:74,'面板-MA'!AT74),0.5)</f>
        <v>0.92100000000000004</v>
      </c>
      <c r="AW74" s="303">
        <f>IFERROR(_xlfn.PERCENTRANK.INC('面板-MA'!74:74,'面板-MA'!AU74),0.5)</f>
        <v>0.92100000000000004</v>
      </c>
      <c r="AX74" s="303">
        <f>IFERROR(_xlfn.PERCENTRANK.INC('面板-MA'!74:74,'面板-MA'!AV74),0.5)</f>
        <v>0.92100000000000004</v>
      </c>
      <c r="AY74" s="303">
        <f>IFERROR(_xlfn.PERCENTRANK.INC('面板-MA'!74:74,'面板-MA'!AW74),0.5)</f>
        <v>0.312</v>
      </c>
      <c r="AZ74" s="303">
        <f>IFERROR(_xlfn.PERCENTRANK.INC('面板-MA'!74:74,'面板-MA'!AX74),0.5)</f>
        <v>0.312</v>
      </c>
      <c r="BA74" s="303">
        <f>IFERROR(_xlfn.PERCENTRANK.INC('面板-MA'!74:74,'面板-MA'!AY74),0.5)</f>
        <v>0.312</v>
      </c>
      <c r="BB74" s="303">
        <f>IFERROR(_xlfn.PERCENTRANK.INC('面板-MA'!74:74,'面板-MA'!AZ74),0.5)</f>
        <v>0.26500000000000001</v>
      </c>
      <c r="BC74" s="303">
        <f>IFERROR(_xlfn.PERCENTRANK.INC('面板-MA'!74:74,'面板-MA'!BA74),0.5)</f>
        <v>0.26500000000000001</v>
      </c>
      <c r="BD74" s="303">
        <f>IFERROR(_xlfn.PERCENTRANK.INC('面板-MA'!74:74,'面板-MA'!BB74),0.5)</f>
        <v>0.26500000000000001</v>
      </c>
      <c r="BE74" s="303">
        <f>IFERROR(_xlfn.PERCENTRANK.INC('面板-MA'!74:74,'面板-MA'!BC74),0.5)</f>
        <v>0.125</v>
      </c>
      <c r="BF74" s="303">
        <f>IFERROR(_xlfn.PERCENTRANK.INC('面板-MA'!74:74,'面板-MA'!BD74),0.5)</f>
        <v>0.125</v>
      </c>
      <c r="BG74" s="303">
        <f>IFERROR(_xlfn.PERCENTRANK.INC('面板-MA'!74:74,'面板-MA'!BE74),0.5)</f>
        <v>0.125</v>
      </c>
      <c r="BH74" s="303">
        <f>IFERROR(_xlfn.PERCENTRANK.INC('面板-MA'!74:74,'面板-MA'!BF74),0.5)</f>
        <v>0.218</v>
      </c>
      <c r="BI74" s="303">
        <f>IFERROR(_xlfn.PERCENTRANK.INC('面板-MA'!74:74,'面板-MA'!BG74),0.5)</f>
        <v>0.218</v>
      </c>
      <c r="BJ74" s="303">
        <f>IFERROR(_xlfn.PERCENTRANK.INC('面板-MA'!74:74,'面板-MA'!BH74),0.5)</f>
        <v>0.218</v>
      </c>
      <c r="BK74" s="303">
        <f>IFERROR(_xlfn.PERCENTRANK.INC('面板-MA'!74:74,'面板-MA'!BI74),0.5)</f>
        <v>0.40600000000000003</v>
      </c>
      <c r="BL74" s="303">
        <f>IFERROR(_xlfn.PERCENTRANK.INC('面板-MA'!74:74,'面板-MA'!BJ74),0.5)</f>
        <v>0.40600000000000003</v>
      </c>
      <c r="BM74" s="303">
        <f>IFERROR(_xlfn.PERCENTRANK.INC('面板-MA'!74:74,'面板-MA'!BK74),0.5)</f>
        <v>0.40600000000000003</v>
      </c>
      <c r="BN74" s="303">
        <f>IFERROR(_xlfn.PERCENTRANK.INC('面板-MA'!74:74,'面板-MA'!BL74),0.5)</f>
        <v>0.68700000000000006</v>
      </c>
      <c r="BO74" s="303">
        <f>IFERROR(_xlfn.PERCENTRANK.INC('面板-MA'!74:74,'面板-MA'!BM74),0.5)</f>
        <v>0.68700000000000006</v>
      </c>
      <c r="BP74" s="303">
        <f>IFERROR(_xlfn.PERCENTRANK.INC('面板-MA'!74:74,'面板-MA'!BN74),0.5)</f>
        <v>0.68700000000000006</v>
      </c>
      <c r="BQ74" s="303">
        <f>IFERROR(_xlfn.PERCENTRANK.INC('面板-MA'!74:74,'面板-MA'!BO74),0.5)</f>
        <v>0.68700000000000006</v>
      </c>
      <c r="BR74" s="303">
        <f>IFERROR(_xlfn.PERCENTRANK.INC('面板-MA'!74:74,'面板-MA'!BP74),0.5)</f>
        <v>0.68700000000000006</v>
      </c>
      <c r="BS74" s="303">
        <f>IFERROR(_xlfn.PERCENTRANK.INC('面板-MA'!74:74,'面板-MA'!BQ74),0.5)</f>
        <v>0.68700000000000006</v>
      </c>
      <c r="BT74" s="303">
        <f>IFERROR(_xlfn.PERCENTRANK.INC('面板-MA'!74:74,'面板-MA'!BR74),0.5)</f>
        <v>0.5</v>
      </c>
      <c r="BU74" s="303">
        <f>IFERROR(_xlfn.PERCENTRANK.INC('面板-MA'!74:74,'面板-MA'!BS74),0.5)</f>
        <v>0.5</v>
      </c>
      <c r="BV74" s="303">
        <f>IFERROR(_xlfn.PERCENTRANK.INC('面板-MA'!74:74,'面板-MA'!BT74),0.5)</f>
        <v>0.5</v>
      </c>
      <c r="BW74" s="303">
        <f>IFERROR(_xlfn.PERCENTRANK.INC('面板-MA'!74:74,'面板-MA'!BU74),0.5)</f>
        <v>0.5</v>
      </c>
      <c r="BX74" s="303">
        <f>IFERROR(_xlfn.PERCENTRANK.INC('面板-MA'!74:74,'面板-MA'!BV74),0.5)</f>
        <v>0.5</v>
      </c>
    </row>
    <row r="75" spans="1:76" x14ac:dyDescent="0.15">
      <c r="A75" s="301" t="s">
        <v>539</v>
      </c>
      <c r="B75" s="301" t="s">
        <v>110</v>
      </c>
      <c r="C75" s="295" t="s">
        <v>867</v>
      </c>
      <c r="D75" s="295" t="s">
        <v>868</v>
      </c>
      <c r="E75" s="302">
        <f t="shared" si="5"/>
        <v>5.7692307692307696E-2</v>
      </c>
      <c r="F75" s="302" t="str">
        <f t="shared" si="6"/>
        <v>风电下游</v>
      </c>
      <c r="G75" s="320">
        <f>IFERROR(_xlfn.PERCENTRANK.INC('面板-MA'!75:75,'面板-MA'!E75),0.5)</f>
        <v>0.39700000000000002</v>
      </c>
      <c r="H75" s="320">
        <f>IFERROR(_xlfn.PERCENTRANK.INC('面板-MA'!75:75,'面板-MA'!F75),0.5)</f>
        <v>0.39700000000000002</v>
      </c>
      <c r="I75" s="320">
        <f>IFERROR(_xlfn.PERCENTRANK.INC('面板-MA'!75:75,'面板-MA'!G75),0.5)</f>
        <v>0.35199999999999998</v>
      </c>
      <c r="J75" s="320">
        <f>IFERROR(_xlfn.PERCENTRANK.INC('面板-MA'!75:75,'面板-MA'!H75),0.5)</f>
        <v>0.308</v>
      </c>
      <c r="K75" s="320">
        <f>IFERROR(_xlfn.PERCENTRANK.INC('面板-MA'!75:75,'面板-MA'!I75),0.5)</f>
        <v>0.27900000000000003</v>
      </c>
      <c r="L75" s="320">
        <f>IFERROR(_xlfn.PERCENTRANK.INC('面板-MA'!75:75,'面板-MA'!J75),0.5)</f>
        <v>0.14699999999999999</v>
      </c>
      <c r="M75" s="320">
        <f>IFERROR(_xlfn.PERCENTRANK.INC('面板-MA'!75:75,'面板-MA'!K75),0.5)</f>
        <v>2.9000000000000001E-2</v>
      </c>
      <c r="N75" s="320">
        <f>IFERROR(_xlfn.PERCENTRANK.INC('面板-MA'!75:75,'面板-MA'!L75),0.5)</f>
        <v>0</v>
      </c>
      <c r="O75" s="320">
        <f>IFERROR(_xlfn.PERCENTRANK.INC('面板-MA'!75:75,'面板-MA'!M75),0.5)</f>
        <v>0.47</v>
      </c>
      <c r="P75" s="320">
        <f>IFERROR(_xlfn.PERCENTRANK.INC('面板-MA'!75:75,'面板-MA'!N75),0.5)</f>
        <v>0.89700000000000002</v>
      </c>
      <c r="Q75" s="320">
        <f>IFERROR(_xlfn.PERCENTRANK.INC('面板-MA'!75:75,'面板-MA'!O75),0.5)</f>
        <v>0.89700000000000002</v>
      </c>
      <c r="R75" s="320">
        <f>IFERROR(_xlfn.PERCENTRANK.INC('面板-MA'!75:75,'面板-MA'!P75),0.5)</f>
        <v>0.88200000000000001</v>
      </c>
      <c r="S75" s="320">
        <f>IFERROR(_xlfn.PERCENTRANK.INC('面板-MA'!75:75,'面板-MA'!Q75),0.5)</f>
        <v>0.83799999999999997</v>
      </c>
      <c r="T75" s="320">
        <f>IFERROR(_xlfn.PERCENTRANK.INC('面板-MA'!75:75,'面板-MA'!R75),0.5)</f>
        <v>0.85199999999999998</v>
      </c>
      <c r="U75" s="320">
        <f>IFERROR(_xlfn.PERCENTRANK.INC('面板-MA'!75:75,'面板-MA'!S75),0.5)</f>
        <v>0.80800000000000005</v>
      </c>
      <c r="V75" s="320">
        <f>IFERROR(_xlfn.PERCENTRANK.INC('面板-MA'!75:75,'面板-MA'!T75),0.5)</f>
        <v>0.79400000000000004</v>
      </c>
      <c r="W75" s="320">
        <f>IFERROR(_xlfn.PERCENTRANK.INC('面板-MA'!75:75,'面板-MA'!U75),0.5)</f>
        <v>0.77900000000000003</v>
      </c>
      <c r="X75" s="320">
        <f>IFERROR(_xlfn.PERCENTRANK.INC('面板-MA'!75:75,'面板-MA'!V75),0.5)</f>
        <v>0.85199999999999998</v>
      </c>
      <c r="Y75" s="320">
        <f>IFERROR(_xlfn.PERCENTRANK.INC('面板-MA'!75:75,'面板-MA'!W75),0.5)</f>
        <v>0.98499999999999999</v>
      </c>
      <c r="Z75" s="320">
        <f>IFERROR(_xlfn.PERCENTRANK.INC('面板-MA'!75:75,'面板-MA'!X75),0.5)</f>
        <v>1</v>
      </c>
      <c r="AA75" s="320">
        <f>IFERROR(_xlfn.PERCENTRANK.INC('面板-MA'!75:75,'面板-MA'!Y75),0.5)</f>
        <v>0.94099999999999995</v>
      </c>
      <c r="AB75" s="320">
        <f>IFERROR(_xlfn.PERCENTRANK.INC('面板-MA'!75:75,'面板-MA'!Z75),0.5)</f>
        <v>0.441</v>
      </c>
      <c r="AC75" s="320">
        <f>IFERROR(_xlfn.PERCENTRANK.INC('面板-MA'!75:75,'面板-MA'!AA75),0.5)</f>
        <v>0.441</v>
      </c>
      <c r="AD75" s="320">
        <f>IFERROR(_xlfn.PERCENTRANK.INC('面板-MA'!75:75,'面板-MA'!AB75),0.5)</f>
        <v>0.42599999999999999</v>
      </c>
      <c r="AE75" s="320">
        <f>IFERROR(_xlfn.PERCENTRANK.INC('面板-MA'!75:75,'面板-MA'!AC75),0.5)</f>
        <v>0.38200000000000001</v>
      </c>
      <c r="AF75" s="320">
        <f>IFERROR(_xlfn.PERCENTRANK.INC('面板-MA'!75:75,'面板-MA'!AD75),0.5)</f>
        <v>0.36699999999999999</v>
      </c>
      <c r="AG75" s="320">
        <f>IFERROR(_xlfn.PERCENTRANK.INC('面板-MA'!75:75,'面板-MA'!AE75),0.5)</f>
        <v>0.33800000000000002</v>
      </c>
      <c r="AH75" s="320">
        <f>IFERROR(_xlfn.PERCENTRANK.INC('面板-MA'!75:75,'面板-MA'!AF75),0.5)</f>
        <v>0.29399999999999998</v>
      </c>
      <c r="AI75" s="320">
        <f>IFERROR(_xlfn.PERCENTRANK.INC('面板-MA'!75:75,'面板-MA'!AG75),0.5)</f>
        <v>0.161</v>
      </c>
      <c r="AJ75" s="320">
        <f>IFERROR(_xlfn.PERCENTRANK.INC('面板-MA'!75:75,'面板-MA'!AH75),0.5)</f>
        <v>0.13200000000000001</v>
      </c>
      <c r="AK75" s="320">
        <f>IFERROR(_xlfn.PERCENTRANK.INC('面板-MA'!75:75,'面板-MA'!AI75),0.5)</f>
        <v>7.2999999999999995E-2</v>
      </c>
      <c r="AL75" s="320">
        <f>IFERROR(_xlfn.PERCENTRANK.INC('面板-MA'!75:75,'面板-MA'!AJ75),0.5)</f>
        <v>5.8000000000000003E-2</v>
      </c>
      <c r="AM75" s="320">
        <f>IFERROR(_xlfn.PERCENTRANK.INC('面板-MA'!75:75,'面板-MA'!AK75),0.5)</f>
        <v>0.10199999999999999</v>
      </c>
      <c r="AN75" s="320">
        <f>IFERROR(_xlfn.PERCENTRANK.INC('面板-MA'!75:75,'面板-MA'!AL75),0.5)</f>
        <v>0.25</v>
      </c>
      <c r="AO75" s="320">
        <f>IFERROR(_xlfn.PERCENTRANK.INC('面板-MA'!75:75,'面板-MA'!AM75),0.5)</f>
        <v>0.25</v>
      </c>
      <c r="AP75" s="320">
        <f>IFERROR(_xlfn.PERCENTRANK.INC('面板-MA'!75:75,'面板-MA'!AN75),0.5)</f>
        <v>0.23499999999999999</v>
      </c>
      <c r="AQ75" s="320">
        <f>IFERROR(_xlfn.PERCENTRANK.INC('面板-MA'!75:75,'面板-MA'!AO75),0.5)</f>
        <v>0.191</v>
      </c>
      <c r="AR75" s="320">
        <f>IFERROR(_xlfn.PERCENTRANK.INC('面板-MA'!75:75,'面板-MA'!AP75),0.5)</f>
        <v>0.17599999999999999</v>
      </c>
      <c r="AS75" s="320">
        <f>IFERROR(_xlfn.PERCENTRANK.INC('面板-MA'!75:75,'面板-MA'!AQ75),0.5)</f>
        <v>0.22</v>
      </c>
      <c r="AT75" s="320">
        <f>IFERROR(_xlfn.PERCENTRANK.INC('面板-MA'!75:75,'面板-MA'!AR75),0.5)</f>
        <v>0.20499999999999999</v>
      </c>
      <c r="AU75" s="320">
        <f>IFERROR(_xlfn.PERCENTRANK.INC('面板-MA'!75:75,'面板-MA'!AS75),0.5)</f>
        <v>0.11700000000000001</v>
      </c>
      <c r="AV75" s="320">
        <f>IFERROR(_xlfn.PERCENTRANK.INC('面板-MA'!75:75,'面板-MA'!AT75),0.5)</f>
        <v>8.7999999999999995E-2</v>
      </c>
      <c r="AW75" s="320">
        <f>IFERROR(_xlfn.PERCENTRANK.INC('面板-MA'!75:75,'面板-MA'!AU75),0.5)</f>
        <v>4.3999999999999997E-2</v>
      </c>
      <c r="AX75" s="320">
        <f>IFERROR(_xlfn.PERCENTRANK.INC('面板-MA'!75:75,'面板-MA'!AV75),0.5)</f>
        <v>1.4E-2</v>
      </c>
      <c r="AY75" s="320">
        <f>IFERROR(_xlfn.PERCENTRANK.INC('面板-MA'!75:75,'面板-MA'!AW75),0.5)</f>
        <v>0.32300000000000001</v>
      </c>
      <c r="AZ75" s="320">
        <f>IFERROR(_xlfn.PERCENTRANK.INC('面板-MA'!75:75,'面板-MA'!AX75),0.5)</f>
        <v>0.48499999999999999</v>
      </c>
      <c r="BA75" s="320">
        <f>IFERROR(_xlfn.PERCENTRANK.INC('面板-MA'!75:75,'面板-MA'!AY75),0.5)</f>
        <v>0.48499999999999999</v>
      </c>
      <c r="BB75" s="320">
        <f>IFERROR(_xlfn.PERCENTRANK.INC('面板-MA'!75:75,'面板-MA'!AZ75),0.5)</f>
        <v>0.52900000000000003</v>
      </c>
      <c r="BC75" s="320">
        <f>IFERROR(_xlfn.PERCENTRANK.INC('面板-MA'!75:75,'面板-MA'!BA75),0.5)</f>
        <v>0.60199999999999998</v>
      </c>
      <c r="BD75" s="320">
        <f>IFERROR(_xlfn.PERCENTRANK.INC('面板-MA'!75:75,'面板-MA'!BB75),0.5)</f>
        <v>0.67600000000000005</v>
      </c>
      <c r="BE75" s="320">
        <f>IFERROR(_xlfn.PERCENTRANK.INC('面板-MA'!75:75,'面板-MA'!BC75),0.5)</f>
        <v>0.69099999999999995</v>
      </c>
      <c r="BF75" s="320">
        <f>IFERROR(_xlfn.PERCENTRANK.INC('面板-MA'!75:75,'面板-MA'!BD75),0.5)</f>
        <v>0.73499999999999999</v>
      </c>
      <c r="BG75" s="320">
        <f>IFERROR(_xlfn.PERCENTRANK.INC('面板-MA'!75:75,'面板-MA'!BE75),0.5)</f>
        <v>0.76400000000000001</v>
      </c>
      <c r="BH75" s="320">
        <f>IFERROR(_xlfn.PERCENTRANK.INC('面板-MA'!75:75,'面板-MA'!BF75),0.5)</f>
        <v>0.92600000000000005</v>
      </c>
      <c r="BI75" s="320">
        <f>IFERROR(_xlfn.PERCENTRANK.INC('面板-MA'!75:75,'面板-MA'!BG75),0.5)</f>
        <v>0.95499999999999996</v>
      </c>
      <c r="BJ75" s="320">
        <f>IFERROR(_xlfn.PERCENTRANK.INC('面板-MA'!75:75,'面板-MA'!BH75),0.5)</f>
        <v>0.97</v>
      </c>
      <c r="BK75" s="320">
        <f>IFERROR(_xlfn.PERCENTRANK.INC('面板-MA'!75:75,'面板-MA'!BI75),0.5)</f>
        <v>0.82299999999999995</v>
      </c>
      <c r="BL75" s="320">
        <f>IFERROR(_xlfn.PERCENTRANK.INC('面板-MA'!75:75,'面板-MA'!BJ75),0.5)</f>
        <v>0.64700000000000002</v>
      </c>
      <c r="BM75" s="320">
        <f>IFERROR(_xlfn.PERCENTRANK.INC('面板-MA'!75:75,'面板-MA'!BK75),0.5)</f>
        <v>0.64700000000000002</v>
      </c>
      <c r="BN75" s="320">
        <f>IFERROR(_xlfn.PERCENTRANK.INC('面板-MA'!75:75,'面板-MA'!BL75),0.5)</f>
        <v>0.63200000000000001</v>
      </c>
      <c r="BO75" s="320">
        <f>IFERROR(_xlfn.PERCENTRANK.INC('面板-MA'!75:75,'面板-MA'!BM75),0.5)</f>
        <v>0.61699999999999999</v>
      </c>
      <c r="BP75" s="320">
        <f>IFERROR(_xlfn.PERCENTRANK.INC('面板-MA'!75:75,'面板-MA'!BN75),0.5)</f>
        <v>0.57299999999999995</v>
      </c>
      <c r="BQ75" s="320">
        <f>IFERROR(_xlfn.PERCENTRANK.INC('面板-MA'!75:75,'面板-MA'!BO75),0.5)</f>
        <v>0.55800000000000005</v>
      </c>
      <c r="BR75" s="320">
        <f>IFERROR(_xlfn.PERCENTRANK.INC('面板-MA'!75:75,'面板-MA'!BP75),0.5)</f>
        <v>0.51400000000000001</v>
      </c>
      <c r="BS75" s="320">
        <f>IFERROR(_xlfn.PERCENTRANK.INC('面板-MA'!75:75,'面板-MA'!BQ75),0.5)</f>
        <v>0.54400000000000004</v>
      </c>
      <c r="BT75" s="320">
        <f>IFERROR(_xlfn.PERCENTRANK.INC('面板-MA'!75:75,'面板-MA'!BR75),0.5)</f>
        <v>0.58799999999999997</v>
      </c>
      <c r="BU75" s="320">
        <f>IFERROR(_xlfn.PERCENTRANK.INC('面板-MA'!75:75,'面板-MA'!BS75),0.5)</f>
        <v>0.70499999999999996</v>
      </c>
      <c r="BV75" s="320">
        <f>IFERROR(_xlfn.PERCENTRANK.INC('面板-MA'!75:75,'面板-MA'!BT75),0.5)</f>
        <v>0.75</v>
      </c>
      <c r="BW75" s="320">
        <f>IFERROR(_xlfn.PERCENTRANK.INC('面板-MA'!75:75,'面板-MA'!BU75),0.5)</f>
        <v>0.72</v>
      </c>
      <c r="BX75" s="320">
        <f>IFERROR(_xlfn.PERCENTRANK.INC('面板-MA'!75:75,'面板-MA'!BV75),0.5)</f>
        <v>0.5</v>
      </c>
    </row>
    <row r="76" spans="1:76" x14ac:dyDescent="0.15">
      <c r="A76" s="301" t="s">
        <v>539</v>
      </c>
      <c r="B76" s="301" t="s">
        <v>110</v>
      </c>
      <c r="C76" s="295" t="s">
        <v>869</v>
      </c>
      <c r="D76" s="295" t="s">
        <v>870</v>
      </c>
      <c r="E76" s="302">
        <f t="shared" si="5"/>
        <v>5.7692307692307696E-2</v>
      </c>
      <c r="F76" s="302" t="str">
        <f t="shared" si="6"/>
        <v>风电下游</v>
      </c>
      <c r="G76" s="320">
        <f>IFERROR(_xlfn.PERCENTRANK.INC('面板-MA'!76:76,'面板-MA'!E76),0.5)</f>
        <v>0.25</v>
      </c>
      <c r="H76" s="320">
        <f>IFERROR(_xlfn.PERCENTRANK.INC('面板-MA'!76:76,'面板-MA'!F76),0.5)</f>
        <v>0.25</v>
      </c>
      <c r="I76" s="320">
        <f>IFERROR(_xlfn.PERCENTRANK.INC('面板-MA'!76:76,'面板-MA'!G76),0.5)</f>
        <v>0.17599999999999999</v>
      </c>
      <c r="J76" s="320">
        <f>IFERROR(_xlfn.PERCENTRANK.INC('面板-MA'!76:76,'面板-MA'!H76),0.5)</f>
        <v>0.13200000000000001</v>
      </c>
      <c r="K76" s="320">
        <f>IFERROR(_xlfn.PERCENTRANK.INC('面板-MA'!76:76,'面板-MA'!I76),0.5)</f>
        <v>0.10199999999999999</v>
      </c>
      <c r="L76" s="320">
        <f>IFERROR(_xlfn.PERCENTRANK.INC('面板-MA'!76:76,'面板-MA'!J76),0.5)</f>
        <v>2.9000000000000001E-2</v>
      </c>
      <c r="M76" s="320">
        <f>IFERROR(_xlfn.PERCENTRANK.INC('面板-MA'!76:76,'面板-MA'!K76),0.5)</f>
        <v>1.4E-2</v>
      </c>
      <c r="N76" s="320">
        <f>IFERROR(_xlfn.PERCENTRANK.INC('面板-MA'!76:76,'面板-MA'!L76),0.5)</f>
        <v>0</v>
      </c>
      <c r="O76" s="320">
        <f>IFERROR(_xlfn.PERCENTRANK.INC('面板-MA'!76:76,'面板-MA'!M76),0.5)</f>
        <v>5.8000000000000003E-2</v>
      </c>
      <c r="P76" s="320">
        <f>IFERROR(_xlfn.PERCENTRANK.INC('面板-MA'!76:76,'面板-MA'!N76),0.5)</f>
        <v>0.52900000000000003</v>
      </c>
      <c r="Q76" s="320">
        <f>IFERROR(_xlfn.PERCENTRANK.INC('面板-MA'!76:76,'面板-MA'!O76),0.5)</f>
        <v>0.52900000000000003</v>
      </c>
      <c r="R76" s="320">
        <f>IFERROR(_xlfn.PERCENTRANK.INC('面板-MA'!76:76,'面板-MA'!P76),0.5)</f>
        <v>0.5</v>
      </c>
      <c r="S76" s="320">
        <f>IFERROR(_xlfn.PERCENTRANK.INC('面板-MA'!76:76,'面板-MA'!Q76),0.5)</f>
        <v>0.48499999999999999</v>
      </c>
      <c r="T76" s="320">
        <f>IFERROR(_xlfn.PERCENTRANK.INC('面板-MA'!76:76,'面板-MA'!R76),0.5)</f>
        <v>0.51400000000000001</v>
      </c>
      <c r="U76" s="320">
        <f>IFERROR(_xlfn.PERCENTRANK.INC('面板-MA'!76:76,'面板-MA'!S76),0.5)</f>
        <v>0.55800000000000005</v>
      </c>
      <c r="V76" s="320">
        <f>IFERROR(_xlfn.PERCENTRANK.INC('面板-MA'!76:76,'面板-MA'!T76),0.5)</f>
        <v>0.61699999999999999</v>
      </c>
      <c r="W76" s="320">
        <f>IFERROR(_xlfn.PERCENTRANK.INC('面板-MA'!76:76,'面板-MA'!U76),0.5)</f>
        <v>0.69099999999999995</v>
      </c>
      <c r="X76" s="320">
        <f>IFERROR(_xlfn.PERCENTRANK.INC('面板-MA'!76:76,'面板-MA'!V76),0.5)</f>
        <v>0.76400000000000001</v>
      </c>
      <c r="Y76" s="320">
        <f>IFERROR(_xlfn.PERCENTRANK.INC('面板-MA'!76:76,'面板-MA'!W76),0.5)</f>
        <v>0.92600000000000005</v>
      </c>
      <c r="Z76" s="320">
        <f>IFERROR(_xlfn.PERCENTRANK.INC('面板-MA'!76:76,'面板-MA'!X76),0.5)</f>
        <v>0.97</v>
      </c>
      <c r="AA76" s="320">
        <f>IFERROR(_xlfn.PERCENTRANK.INC('面板-MA'!76:76,'面板-MA'!Y76),0.5)</f>
        <v>0.89700000000000002</v>
      </c>
      <c r="AB76" s="320">
        <f>IFERROR(_xlfn.PERCENTRANK.INC('面板-MA'!76:76,'面板-MA'!Z76),0.5)</f>
        <v>0.41099999999999998</v>
      </c>
      <c r="AC76" s="320">
        <f>IFERROR(_xlfn.PERCENTRANK.INC('面板-MA'!76:76,'面板-MA'!AA76),0.5)</f>
        <v>0.41099999999999998</v>
      </c>
      <c r="AD76" s="320">
        <f>IFERROR(_xlfn.PERCENTRANK.INC('面板-MA'!76:76,'面板-MA'!AB76),0.5)</f>
        <v>0.45500000000000002</v>
      </c>
      <c r="AE76" s="320">
        <f>IFERROR(_xlfn.PERCENTRANK.INC('面板-MA'!76:76,'面板-MA'!AC76),0.5)</f>
        <v>0.47</v>
      </c>
      <c r="AF76" s="320">
        <f>IFERROR(_xlfn.PERCENTRANK.INC('面板-MA'!76:76,'面板-MA'!AD76),0.5)</f>
        <v>0.441</v>
      </c>
      <c r="AG76" s="320">
        <f>IFERROR(_xlfn.PERCENTRANK.INC('面板-MA'!76:76,'面板-MA'!AE76),0.5)</f>
        <v>0.39700000000000002</v>
      </c>
      <c r="AH76" s="320">
        <f>IFERROR(_xlfn.PERCENTRANK.INC('面板-MA'!76:76,'面板-MA'!AF76),0.5)</f>
        <v>0.38200000000000001</v>
      </c>
      <c r="AI76" s="320">
        <f>IFERROR(_xlfn.PERCENTRANK.INC('面板-MA'!76:76,'面板-MA'!AG76),0.5)</f>
        <v>0.27900000000000003</v>
      </c>
      <c r="AJ76" s="320">
        <f>IFERROR(_xlfn.PERCENTRANK.INC('面板-MA'!76:76,'面板-MA'!AH76),0.5)</f>
        <v>0.23499999999999999</v>
      </c>
      <c r="AK76" s="320">
        <f>IFERROR(_xlfn.PERCENTRANK.INC('面板-MA'!76:76,'面板-MA'!AI76),0.5)</f>
        <v>0.14699999999999999</v>
      </c>
      <c r="AL76" s="320">
        <f>IFERROR(_xlfn.PERCENTRANK.INC('面板-MA'!76:76,'面板-MA'!AJ76),0.5)</f>
        <v>8.7999999999999995E-2</v>
      </c>
      <c r="AM76" s="320">
        <f>IFERROR(_xlfn.PERCENTRANK.INC('面板-MA'!76:76,'面板-MA'!AK76),0.5)</f>
        <v>0.11700000000000001</v>
      </c>
      <c r="AN76" s="320">
        <f>IFERROR(_xlfn.PERCENTRANK.INC('面板-MA'!76:76,'面板-MA'!AL76),0.5)</f>
        <v>0.33800000000000002</v>
      </c>
      <c r="AO76" s="320">
        <f>IFERROR(_xlfn.PERCENTRANK.INC('面板-MA'!76:76,'面板-MA'!AM76),0.5)</f>
        <v>0.33800000000000002</v>
      </c>
      <c r="AP76" s="320">
        <f>IFERROR(_xlfn.PERCENTRANK.INC('面板-MA'!76:76,'面板-MA'!AN76),0.5)</f>
        <v>0.308</v>
      </c>
      <c r="AQ76" s="320">
        <f>IFERROR(_xlfn.PERCENTRANK.INC('面板-MA'!76:76,'面板-MA'!AO76),0.5)</f>
        <v>0.22</v>
      </c>
      <c r="AR76" s="320">
        <f>IFERROR(_xlfn.PERCENTRANK.INC('面板-MA'!76:76,'面板-MA'!AP76),0.5)</f>
        <v>0.20499999999999999</v>
      </c>
      <c r="AS76" s="320">
        <f>IFERROR(_xlfn.PERCENTRANK.INC('面板-MA'!76:76,'面板-MA'!AQ76),0.5)</f>
        <v>0.32300000000000001</v>
      </c>
      <c r="AT76" s="320">
        <f>IFERROR(_xlfn.PERCENTRANK.INC('面板-MA'!76:76,'面板-MA'!AR76),0.5)</f>
        <v>0.29399999999999998</v>
      </c>
      <c r="AU76" s="320">
        <f>IFERROR(_xlfn.PERCENTRANK.INC('面板-MA'!76:76,'面板-MA'!AS76),0.5)</f>
        <v>0.191</v>
      </c>
      <c r="AV76" s="320">
        <f>IFERROR(_xlfn.PERCENTRANK.INC('面板-MA'!76:76,'面板-MA'!AT76),0.5)</f>
        <v>0.161</v>
      </c>
      <c r="AW76" s="320">
        <f>IFERROR(_xlfn.PERCENTRANK.INC('面板-MA'!76:76,'面板-MA'!AU76),0.5)</f>
        <v>7.2999999999999995E-2</v>
      </c>
      <c r="AX76" s="320">
        <f>IFERROR(_xlfn.PERCENTRANK.INC('面板-MA'!76:76,'面板-MA'!AV76),0.5)</f>
        <v>4.3999999999999997E-2</v>
      </c>
      <c r="AY76" s="320">
        <f>IFERROR(_xlfn.PERCENTRANK.INC('面板-MA'!76:76,'面板-MA'!AW76),0.5)</f>
        <v>0.36699999999999999</v>
      </c>
      <c r="AZ76" s="320">
        <f>IFERROR(_xlfn.PERCENTRANK.INC('面板-MA'!76:76,'面板-MA'!AX76),0.5)</f>
        <v>0.64700000000000002</v>
      </c>
      <c r="BA76" s="320">
        <f>IFERROR(_xlfn.PERCENTRANK.INC('面板-MA'!76:76,'面板-MA'!AY76),0.5)</f>
        <v>0.64700000000000002</v>
      </c>
      <c r="BB76" s="320">
        <f>IFERROR(_xlfn.PERCENTRANK.INC('面板-MA'!76:76,'面板-MA'!AZ76),0.5)</f>
        <v>0.73499999999999999</v>
      </c>
      <c r="BC76" s="320">
        <f>IFERROR(_xlfn.PERCENTRANK.INC('面板-MA'!76:76,'面板-MA'!BA76),0.5)</f>
        <v>0.82299999999999995</v>
      </c>
      <c r="BD76" s="320">
        <f>IFERROR(_xlfn.PERCENTRANK.INC('面板-MA'!76:76,'面板-MA'!BB76),0.5)</f>
        <v>0.85199999999999998</v>
      </c>
      <c r="BE76" s="320">
        <f>IFERROR(_xlfn.PERCENTRANK.INC('面板-MA'!76:76,'面板-MA'!BC76),0.5)</f>
        <v>0.86699999999999999</v>
      </c>
      <c r="BF76" s="320">
        <f>IFERROR(_xlfn.PERCENTRANK.INC('面板-MA'!76:76,'面板-MA'!BD76),0.5)</f>
        <v>0.88200000000000001</v>
      </c>
      <c r="BG76" s="320">
        <f>IFERROR(_xlfn.PERCENTRANK.INC('面板-MA'!76:76,'面板-MA'!BE76),0.5)</f>
        <v>0.91100000000000003</v>
      </c>
      <c r="BH76" s="320">
        <f>IFERROR(_xlfn.PERCENTRANK.INC('面板-MA'!76:76,'面板-MA'!BF76),0.5)</f>
        <v>0.95499999999999996</v>
      </c>
      <c r="BI76" s="320">
        <f>IFERROR(_xlfn.PERCENTRANK.INC('面板-MA'!76:76,'面板-MA'!BG76),0.5)</f>
        <v>0.98499999999999999</v>
      </c>
      <c r="BJ76" s="320">
        <f>IFERROR(_xlfn.PERCENTRANK.INC('面板-MA'!76:76,'面板-MA'!BH76),0.5)</f>
        <v>1</v>
      </c>
      <c r="BK76" s="320">
        <f>IFERROR(_xlfn.PERCENTRANK.INC('面板-MA'!76:76,'面板-MA'!BI76),0.5)</f>
        <v>0.94099999999999995</v>
      </c>
      <c r="BL76" s="320">
        <f>IFERROR(_xlfn.PERCENTRANK.INC('面板-MA'!76:76,'面板-MA'!BJ76),0.5)</f>
        <v>0.77900000000000003</v>
      </c>
      <c r="BM76" s="320">
        <f>IFERROR(_xlfn.PERCENTRANK.INC('面板-MA'!76:76,'面板-MA'!BK76),0.5)</f>
        <v>0.77900000000000003</v>
      </c>
      <c r="BN76" s="320">
        <f>IFERROR(_xlfn.PERCENTRANK.INC('面板-MA'!76:76,'面板-MA'!BL76),0.5)</f>
        <v>0.75</v>
      </c>
      <c r="BO76" s="320">
        <f>IFERROR(_xlfn.PERCENTRANK.INC('面板-MA'!76:76,'面板-MA'!BM76),0.5)</f>
        <v>0.72</v>
      </c>
      <c r="BP76" s="320">
        <f>IFERROR(_xlfn.PERCENTRANK.INC('面板-MA'!76:76,'面板-MA'!BN76),0.5)</f>
        <v>0.67600000000000005</v>
      </c>
      <c r="BQ76" s="320">
        <f>IFERROR(_xlfn.PERCENTRANK.INC('面板-MA'!76:76,'面板-MA'!BO76),0.5)</f>
        <v>0.58799999999999997</v>
      </c>
      <c r="BR76" s="320">
        <f>IFERROR(_xlfn.PERCENTRANK.INC('面板-MA'!76:76,'面板-MA'!BP76),0.5)</f>
        <v>0.57299999999999995</v>
      </c>
      <c r="BS76" s="320">
        <f>IFERROR(_xlfn.PERCENTRANK.INC('面板-MA'!76:76,'面板-MA'!BQ76),0.5)</f>
        <v>0.63200000000000001</v>
      </c>
      <c r="BT76" s="320">
        <f>IFERROR(_xlfn.PERCENTRANK.INC('面板-MA'!76:76,'面板-MA'!BR76),0.5)</f>
        <v>0.70499999999999996</v>
      </c>
      <c r="BU76" s="320">
        <f>IFERROR(_xlfn.PERCENTRANK.INC('面板-MA'!76:76,'面板-MA'!BS76),0.5)</f>
        <v>0.80800000000000005</v>
      </c>
      <c r="BV76" s="320">
        <f>IFERROR(_xlfn.PERCENTRANK.INC('面板-MA'!76:76,'面板-MA'!BT76),0.5)</f>
        <v>0.83799999999999997</v>
      </c>
      <c r="BW76" s="320">
        <f>IFERROR(_xlfn.PERCENTRANK.INC('面板-MA'!76:76,'面板-MA'!BU76),0.5)</f>
        <v>0.60199999999999998</v>
      </c>
      <c r="BX76" s="320">
        <f>IFERROR(_xlfn.PERCENTRANK.INC('面板-MA'!76:76,'面板-MA'!BV76),0.5)</f>
        <v>0.5</v>
      </c>
    </row>
    <row r="77" spans="1:76" s="314" customFormat="1" x14ac:dyDescent="0.15">
      <c r="A77" s="313" t="s">
        <v>539</v>
      </c>
      <c r="B77" s="313" t="s">
        <v>110</v>
      </c>
      <c r="C77" s="314" t="s">
        <v>175</v>
      </c>
      <c r="D77" s="314" t="s">
        <v>616</v>
      </c>
      <c r="E77" s="315">
        <f t="shared" si="5"/>
        <v>5.7692307692307696E-2</v>
      </c>
      <c r="F77" s="315" t="str">
        <f t="shared" si="6"/>
        <v>风电下游</v>
      </c>
      <c r="G77" s="319">
        <f>IFERROR(_xlfn.PERCENTRANK.INC('面板-MA'!77:77,'面板-MA'!E77),0.5)</f>
        <v>0.98499999999999999</v>
      </c>
      <c r="H77" s="319">
        <f>IFERROR(_xlfn.PERCENTRANK.INC('面板-MA'!77:77,'面板-MA'!F77),0.5)</f>
        <v>0.98499999999999999</v>
      </c>
      <c r="I77" s="319">
        <f>IFERROR(_xlfn.PERCENTRANK.INC('面板-MA'!77:77,'面板-MA'!G77),0.5)</f>
        <v>0.85499999999999998</v>
      </c>
      <c r="J77" s="319">
        <f>IFERROR(_xlfn.PERCENTRANK.INC('面板-MA'!77:77,'面板-MA'!H77),0.5)</f>
        <v>0.49199999999999999</v>
      </c>
      <c r="K77" s="319">
        <f>IFERROR(_xlfn.PERCENTRANK.INC('面板-MA'!77:77,'面板-MA'!I77),0.5)</f>
        <v>0.623</v>
      </c>
      <c r="L77" s="319">
        <f>IFERROR(_xlfn.PERCENTRANK.INC('面板-MA'!77:77,'面板-MA'!J77),0.5)</f>
        <v>0.66600000000000004</v>
      </c>
      <c r="M77" s="319">
        <f>IFERROR(_xlfn.PERCENTRANK.INC('面板-MA'!77:77,'面板-MA'!K77),0.5)</f>
        <v>0.20200000000000001</v>
      </c>
      <c r="N77" s="319">
        <f>IFERROR(_xlfn.PERCENTRANK.INC('面板-MA'!77:77,'面板-MA'!L77),0.5)</f>
        <v>0.20200000000000001</v>
      </c>
      <c r="O77" s="319">
        <f>IFERROR(_xlfn.PERCENTRANK.INC('面板-MA'!77:77,'面板-MA'!M77),0.5)</f>
        <v>0.13</v>
      </c>
      <c r="P77" s="319">
        <f>IFERROR(_xlfn.PERCENTRANK.INC('面板-MA'!77:77,'面板-MA'!N77),0.5)</f>
        <v>0.159</v>
      </c>
      <c r="Q77" s="319">
        <f>IFERROR(_xlfn.PERCENTRANK.INC('面板-MA'!77:77,'面板-MA'!O77),0.5)</f>
        <v>0.56499999999999995</v>
      </c>
      <c r="R77" s="319">
        <f>IFERROR(_xlfn.PERCENTRANK.INC('面板-MA'!77:77,'面板-MA'!P77),0.5)</f>
        <v>0.59399999999999997</v>
      </c>
      <c r="S77" s="319">
        <f>IFERROR(_xlfn.PERCENTRANK.INC('面板-MA'!77:77,'面板-MA'!Q77),0.5)</f>
        <v>0.36199999999999999</v>
      </c>
      <c r="T77" s="319">
        <f>IFERROR(_xlfn.PERCENTRANK.INC('面板-MA'!77:77,'面板-MA'!R77),0.5)</f>
        <v>0.60799999999999998</v>
      </c>
      <c r="U77" s="319">
        <f>IFERROR(_xlfn.PERCENTRANK.INC('面板-MA'!77:77,'面板-MA'!S77),0.5)</f>
        <v>0.47799999999999998</v>
      </c>
      <c r="V77" s="319">
        <f>IFERROR(_xlfn.PERCENTRANK.INC('面板-MA'!77:77,'面板-MA'!T77),0.5)</f>
        <v>0.76800000000000002</v>
      </c>
      <c r="W77" s="319">
        <f>IFERROR(_xlfn.PERCENTRANK.INC('面板-MA'!77:77,'面板-MA'!U77),0.5)</f>
        <v>0.53600000000000003</v>
      </c>
      <c r="X77" s="319">
        <f>IFERROR(_xlfn.PERCENTRANK.INC('面板-MA'!77:77,'面板-MA'!V77),0.5)</f>
        <v>0.42</v>
      </c>
      <c r="Y77" s="319">
        <f>IFERROR(_xlfn.PERCENTRANK.INC('面板-MA'!77:77,'面板-MA'!W77),0.5)</f>
        <v>0.92700000000000005</v>
      </c>
      <c r="Z77" s="319">
        <f>IFERROR(_xlfn.PERCENTRANK.INC('面板-MA'!77:77,'面板-MA'!X77),0.5)</f>
        <v>0.92700000000000005</v>
      </c>
      <c r="AA77" s="319">
        <f>IFERROR(_xlfn.PERCENTRANK.INC('面板-MA'!77:77,'面板-MA'!Y77),0.5)</f>
        <v>0.92700000000000005</v>
      </c>
      <c r="AB77" s="319">
        <f>IFERROR(_xlfn.PERCENTRANK.INC('面板-MA'!77:77,'面板-MA'!Z77),0.5)</f>
        <v>0.81100000000000005</v>
      </c>
      <c r="AC77" s="319">
        <f>IFERROR(_xlfn.PERCENTRANK.INC('面板-MA'!77:77,'面板-MA'!AA77),0.5)</f>
        <v>0.23100000000000001</v>
      </c>
      <c r="AD77" s="319">
        <f>IFERROR(_xlfn.PERCENTRANK.INC('面板-MA'!77:77,'面板-MA'!AB77),0.5)</f>
        <v>0.115</v>
      </c>
      <c r="AE77" s="319">
        <f>IFERROR(_xlfn.PERCENTRANK.INC('面板-MA'!77:77,'面板-MA'!AC77),0.5)</f>
        <v>0.376</v>
      </c>
      <c r="AF77" s="319">
        <f>IFERROR(_xlfn.PERCENTRANK.INC('面板-MA'!77:77,'面板-MA'!AD77),0.5)</f>
        <v>0.376</v>
      </c>
      <c r="AG77" s="319">
        <f>IFERROR(_xlfn.PERCENTRANK.INC('面板-MA'!77:77,'面板-MA'!AE77),0.5)</f>
        <v>0.63700000000000001</v>
      </c>
      <c r="AH77" s="319">
        <f>IFERROR(_xlfn.PERCENTRANK.INC('面板-MA'!77:77,'面板-MA'!AF77),0.5)</f>
        <v>0.50700000000000001</v>
      </c>
      <c r="AI77" s="319">
        <f>IFERROR(_xlfn.PERCENTRANK.INC('面板-MA'!77:77,'面板-MA'!AG77),0.5)</f>
        <v>0.246</v>
      </c>
      <c r="AJ77" s="319">
        <f>IFERROR(_xlfn.PERCENTRANK.INC('面板-MA'!77:77,'面板-MA'!AH77),0.5)</f>
        <v>0.26</v>
      </c>
      <c r="AK77" s="319">
        <f>IFERROR(_xlfn.PERCENTRANK.INC('面板-MA'!77:77,'面板-MA'!AI77),0.5)</f>
        <v>0.40500000000000003</v>
      </c>
      <c r="AL77" s="319">
        <f>IFERROR(_xlfn.PERCENTRANK.INC('面板-MA'!77:77,'面板-MA'!AJ77),0.5)</f>
        <v>0.30399999999999999</v>
      </c>
      <c r="AM77" s="319">
        <f>IFERROR(_xlfn.PERCENTRANK.INC('面板-MA'!77:77,'面板-MA'!AK77),0.5)</f>
        <v>5.7000000000000002E-2</v>
      </c>
      <c r="AN77" s="319">
        <f>IFERROR(_xlfn.PERCENTRANK.INC('面板-MA'!77:77,'面板-MA'!AL77),0.5)</f>
        <v>0.28899999999999998</v>
      </c>
      <c r="AO77" s="319">
        <f>IFERROR(_xlfn.PERCENTRANK.INC('面板-MA'!77:77,'面板-MA'!AM77),0.5)</f>
        <v>0.55000000000000004</v>
      </c>
      <c r="AP77" s="319">
        <f>IFERROR(_xlfn.PERCENTRANK.INC('面板-MA'!77:77,'面板-MA'!AN77),0.5)</f>
        <v>0.46300000000000002</v>
      </c>
      <c r="AQ77" s="319">
        <f>IFERROR(_xlfn.PERCENTRANK.INC('面板-MA'!77:77,'面板-MA'!AO77),0.5)</f>
        <v>0</v>
      </c>
      <c r="AR77" s="319">
        <f>IFERROR(_xlfn.PERCENTRANK.INC('面板-MA'!77:77,'面板-MA'!AP77),0.5)</f>
        <v>0</v>
      </c>
      <c r="AS77" s="319">
        <f>IFERROR(_xlfn.PERCENTRANK.INC('面板-MA'!77:77,'面板-MA'!AQ77),0.5)</f>
        <v>7.1999999999999995E-2</v>
      </c>
      <c r="AT77" s="319">
        <f>IFERROR(_xlfn.PERCENTRANK.INC('面板-MA'!77:77,'面板-MA'!AR77),0.5)</f>
        <v>0.188</v>
      </c>
      <c r="AU77" s="319">
        <f>IFERROR(_xlfn.PERCENTRANK.INC('面板-MA'!77:77,'面板-MA'!AS77),0.5)</f>
        <v>0.34699999999999998</v>
      </c>
      <c r="AV77" s="319">
        <f>IFERROR(_xlfn.PERCENTRANK.INC('面板-MA'!77:77,'面板-MA'!AT77),0.5)</f>
        <v>0.33300000000000002</v>
      </c>
      <c r="AW77" s="319">
        <f>IFERROR(_xlfn.PERCENTRANK.INC('面板-MA'!77:77,'面板-MA'!AU77),0.5)</f>
        <v>8.5999999999999993E-2</v>
      </c>
      <c r="AX77" s="319">
        <f>IFERROR(_xlfn.PERCENTRANK.INC('面板-MA'!77:77,'面板-MA'!AV77),0.5)</f>
        <v>4.2999999999999997E-2</v>
      </c>
      <c r="AY77" s="319">
        <f>IFERROR(_xlfn.PERCENTRANK.INC('面板-MA'!77:77,'面板-MA'!AW77),0.5)</f>
        <v>0.17299999999999999</v>
      </c>
      <c r="AZ77" s="319">
        <f>IFERROR(_xlfn.PERCENTRANK.INC('面板-MA'!77:77,'面板-MA'!AX77),0.5)</f>
        <v>2.8000000000000001E-2</v>
      </c>
      <c r="BA77" s="319">
        <f>IFERROR(_xlfn.PERCENTRANK.INC('面板-MA'!77:77,'面板-MA'!AY77),0.5)</f>
        <v>0.14399999999999999</v>
      </c>
      <c r="BB77" s="319">
        <f>IFERROR(_xlfn.PERCENTRANK.INC('面板-MA'!77:77,'面板-MA'!AZ77),0.5)</f>
        <v>0.10100000000000001</v>
      </c>
      <c r="BC77" s="319">
        <f>IFERROR(_xlfn.PERCENTRANK.INC('面板-MA'!77:77,'面板-MA'!BA77),0.5)</f>
        <v>0.27500000000000002</v>
      </c>
      <c r="BD77" s="319">
        <f>IFERROR(_xlfn.PERCENTRANK.INC('面板-MA'!77:77,'面板-MA'!BB77),0.5)</f>
        <v>0.68100000000000005</v>
      </c>
      <c r="BE77" s="319">
        <f>IFERROR(_xlfn.PERCENTRANK.INC('面板-MA'!77:77,'面板-MA'!BC77),0.5)</f>
        <v>0.72399999999999998</v>
      </c>
      <c r="BF77" s="319">
        <f>IFERROR(_xlfn.PERCENTRANK.INC('面板-MA'!77:77,'面板-MA'!BD77),0.5)</f>
        <v>0.65200000000000002</v>
      </c>
      <c r="BG77" s="319">
        <f>IFERROR(_xlfn.PERCENTRANK.INC('面板-MA'!77:77,'面板-MA'!BE77),0.5)</f>
        <v>0.52100000000000002</v>
      </c>
      <c r="BH77" s="319">
        <f>IFERROR(_xlfn.PERCENTRANK.INC('面板-MA'!77:77,'面板-MA'!BF77),0.5)</f>
        <v>0.71</v>
      </c>
      <c r="BI77" s="319">
        <f>IFERROR(_xlfn.PERCENTRANK.INC('面板-MA'!77:77,'面板-MA'!BG77),0.5)</f>
        <v>0.88400000000000001</v>
      </c>
      <c r="BJ77" s="319">
        <f>IFERROR(_xlfn.PERCENTRANK.INC('面板-MA'!77:77,'面板-MA'!BH77),0.5)</f>
        <v>0.97099999999999997</v>
      </c>
      <c r="BK77" s="319">
        <f>IFERROR(_xlfn.PERCENTRANK.INC('面板-MA'!77:77,'面板-MA'!BI77),0.5)</f>
        <v>0.91300000000000003</v>
      </c>
      <c r="BL77" s="319">
        <f>IFERROR(_xlfn.PERCENTRANK.INC('面板-MA'!77:77,'面板-MA'!BJ77),0.5)</f>
        <v>0.89800000000000002</v>
      </c>
      <c r="BM77" s="319">
        <f>IFERROR(_xlfn.PERCENTRANK.INC('面板-MA'!77:77,'面板-MA'!BK77),0.5)</f>
        <v>0.753</v>
      </c>
      <c r="BN77" s="319">
        <f>IFERROR(_xlfn.PERCENTRANK.INC('面板-MA'!77:77,'面板-MA'!BL77),0.5)</f>
        <v>0.78200000000000003</v>
      </c>
      <c r="BO77" s="319">
        <f>IFERROR(_xlfn.PERCENTRANK.INC('面板-MA'!77:77,'面板-MA'!BM77),0.5)</f>
        <v>0.79700000000000004</v>
      </c>
      <c r="BP77" s="319">
        <f>IFERROR(_xlfn.PERCENTRANK.INC('面板-MA'!77:77,'面板-MA'!BN77),0.5)</f>
        <v>0.84</v>
      </c>
      <c r="BQ77" s="319">
        <f>IFERROR(_xlfn.PERCENTRANK.INC('面板-MA'!77:77,'面板-MA'!BO77),0.5)</f>
        <v>0.69499999999999995</v>
      </c>
      <c r="BR77" s="319">
        <f>IFERROR(_xlfn.PERCENTRANK.INC('面板-MA'!77:77,'面板-MA'!BP77),0.5)</f>
        <v>0.434</v>
      </c>
      <c r="BS77" s="319">
        <f>IFERROR(_xlfn.PERCENTRANK.INC('面板-MA'!77:77,'面板-MA'!BQ77),0.5)</f>
        <v>0.44900000000000001</v>
      </c>
      <c r="BT77" s="319">
        <f>IFERROR(_xlfn.PERCENTRANK.INC('面板-MA'!77:77,'面板-MA'!BR77),0.5)</f>
        <v>0.318</v>
      </c>
      <c r="BU77" s="319">
        <f>IFERROR(_xlfn.PERCENTRANK.INC('面板-MA'!77:77,'面板-MA'!BS77),0.5)</f>
        <v>0.73899999999999999</v>
      </c>
      <c r="BV77" s="319">
        <f>IFERROR(_xlfn.PERCENTRANK.INC('面板-MA'!77:77,'面板-MA'!BT77),0.5)</f>
        <v>0.57899999999999996</v>
      </c>
      <c r="BW77" s="319">
        <f>IFERROR(_xlfn.PERCENTRANK.INC('面板-MA'!77:77,'面板-MA'!BU77),0.5)</f>
        <v>0.82599999999999996</v>
      </c>
      <c r="BX77" s="319">
        <f>IFERROR(_xlfn.PERCENTRANK.INC('面板-MA'!77:77,'面板-MA'!BV77),0.5)</f>
        <v>0.86899999999999999</v>
      </c>
    </row>
    <row r="78" spans="1:76" x14ac:dyDescent="0.15">
      <c r="A78" s="301" t="s">
        <v>541</v>
      </c>
      <c r="B78" s="301" t="s">
        <v>70</v>
      </c>
      <c r="C78" s="295" t="s">
        <v>177</v>
      </c>
      <c r="D78" s="295" t="s">
        <v>578</v>
      </c>
      <c r="E78" s="302">
        <f>0.5/23</f>
        <v>2.1739130434782608E-2</v>
      </c>
      <c r="F78" s="302" t="str">
        <f t="shared" si="6"/>
        <v>半导体上游</v>
      </c>
      <c r="G78" s="303">
        <f>IFERROR(_xlfn.PERCENTRANK.INC('面板-MA'!78:78,'面板-MA'!E78),0.5)</f>
        <v>0.28000000000000003</v>
      </c>
      <c r="H78" s="303">
        <f>IFERROR(_xlfn.PERCENTRANK.INC('面板-MA'!78:78,'面板-MA'!F78),0.5)</f>
        <v>0.28000000000000003</v>
      </c>
      <c r="I78" s="303">
        <f>IFERROR(_xlfn.PERCENTRANK.INC('面板-MA'!78:78,'面板-MA'!G78),0.5)</f>
        <v>0.192</v>
      </c>
      <c r="J78" s="303">
        <f>IFERROR(_xlfn.PERCENTRANK.INC('面板-MA'!78:78,'面板-MA'!H78),0.5)</f>
        <v>5.1999999999999998E-2</v>
      </c>
      <c r="K78" s="303">
        <f>IFERROR(_xlfn.PERCENTRANK.INC('面板-MA'!78:78,'面板-MA'!I78),0.5)</f>
        <v>8.6999999999999994E-2</v>
      </c>
      <c r="L78" s="303">
        <f>IFERROR(_xlfn.PERCENTRANK.INC('面板-MA'!78:78,'面板-MA'!J78),0.5)</f>
        <v>0.21</v>
      </c>
      <c r="M78" s="303">
        <f>IFERROR(_xlfn.PERCENTRANK.INC('面板-MA'!78:78,'面板-MA'!K78),0.5)</f>
        <v>0.22800000000000001</v>
      </c>
      <c r="N78" s="303">
        <f>IFERROR(_xlfn.PERCENTRANK.INC('面板-MA'!78:78,'面板-MA'!L78),0.5)</f>
        <v>0.245</v>
      </c>
      <c r="O78" s="303">
        <f>IFERROR(_xlfn.PERCENTRANK.INC('面板-MA'!78:78,'面板-MA'!M78),0.5)</f>
        <v>0.36799999999999999</v>
      </c>
      <c r="P78" s="303">
        <f>IFERROR(_xlfn.PERCENTRANK.INC('面板-MA'!78:78,'面板-MA'!N78),0.5)</f>
        <v>0.64900000000000002</v>
      </c>
      <c r="Q78" s="303">
        <f>IFERROR(_xlfn.PERCENTRANK.INC('面板-MA'!78:78,'面板-MA'!O78),0.5)</f>
        <v>0.70099999999999996</v>
      </c>
      <c r="R78" s="303">
        <f>IFERROR(_xlfn.PERCENTRANK.INC('面板-MA'!78:78,'面板-MA'!P78),0.5)</f>
        <v>0.63100000000000001</v>
      </c>
      <c r="S78" s="303">
        <f>IFERROR(_xlfn.PERCENTRANK.INC('面板-MA'!78:78,'面板-MA'!Q78),0.5)</f>
        <v>0.45600000000000002</v>
      </c>
      <c r="T78" s="303">
        <f>IFERROR(_xlfn.PERCENTRANK.INC('面板-MA'!78:78,'面板-MA'!R78),0.5)</f>
        <v>0.315</v>
      </c>
      <c r="U78" s="303">
        <f>IFERROR(_xlfn.PERCENTRANK.INC('面板-MA'!78:78,'面板-MA'!S78),0.5)</f>
        <v>0.42099999999999999</v>
      </c>
      <c r="V78" s="303">
        <f>IFERROR(_xlfn.PERCENTRANK.INC('面板-MA'!78:78,'面板-MA'!T78),0.5)</f>
        <v>0.80700000000000005</v>
      </c>
      <c r="W78" s="303">
        <f>IFERROR(_xlfn.PERCENTRANK.INC('面板-MA'!78:78,'面板-MA'!U78),0.5)</f>
        <v>0.89400000000000002</v>
      </c>
      <c r="X78" s="303">
        <f>IFERROR(_xlfn.PERCENTRANK.INC('面板-MA'!78:78,'面板-MA'!V78),0.5)</f>
        <v>0.82399999999999995</v>
      </c>
      <c r="Y78" s="303">
        <f>IFERROR(_xlfn.PERCENTRANK.INC('面板-MA'!78:78,'面板-MA'!W78),0.5)</f>
        <v>0.73599999999999999</v>
      </c>
      <c r="Z78" s="303">
        <f>IFERROR(_xlfn.PERCENTRANK.INC('面板-MA'!78:78,'面板-MA'!X78),0.5)</f>
        <v>0.754</v>
      </c>
      <c r="AA78" s="303">
        <f>IFERROR(_xlfn.PERCENTRANK.INC('面板-MA'!78:78,'面板-MA'!Y78),0.5)</f>
        <v>0.84199999999999997</v>
      </c>
      <c r="AB78" s="303">
        <f>IFERROR(_xlfn.PERCENTRANK.INC('面板-MA'!78:78,'面板-MA'!Z78),0.5)</f>
        <v>0.61399999999999999</v>
      </c>
      <c r="AC78" s="303">
        <f>IFERROR(_xlfn.PERCENTRANK.INC('面板-MA'!78:78,'面板-MA'!AA78),0.5)</f>
        <v>0.33300000000000002</v>
      </c>
      <c r="AD78" s="303">
        <f>IFERROR(_xlfn.PERCENTRANK.INC('面板-MA'!78:78,'面板-MA'!AB78),0.5)</f>
        <v>0.59599999999999997</v>
      </c>
      <c r="AE78" s="303">
        <f>IFERROR(_xlfn.PERCENTRANK.INC('面板-MA'!78:78,'面板-MA'!AC78),0.5)</f>
        <v>0.78900000000000003</v>
      </c>
      <c r="AF78" s="303">
        <f>IFERROR(_xlfn.PERCENTRANK.INC('面板-MA'!78:78,'面板-MA'!AD78),0.5)</f>
        <v>0.85899999999999999</v>
      </c>
      <c r="AG78" s="303">
        <f>IFERROR(_xlfn.PERCENTRANK.INC('面板-MA'!78:78,'面板-MA'!AE78),0.5)</f>
        <v>0.66600000000000004</v>
      </c>
      <c r="AH78" s="303">
        <f>IFERROR(_xlfn.PERCENTRANK.INC('面板-MA'!78:78,'面板-MA'!AF78),0.5)</f>
        <v>0.52600000000000002</v>
      </c>
      <c r="AI78" s="303">
        <f>IFERROR(_xlfn.PERCENTRANK.INC('面板-MA'!78:78,'面板-MA'!AG78),0.5)</f>
        <v>0.40300000000000002</v>
      </c>
      <c r="AJ78" s="303">
        <f>IFERROR(_xlfn.PERCENTRANK.INC('面板-MA'!78:78,'面板-MA'!AH78),0.5)</f>
        <v>0.47299999999999998</v>
      </c>
      <c r="AK78" s="303">
        <f>IFERROR(_xlfn.PERCENTRANK.INC('面板-MA'!78:78,'面板-MA'!AI78),0.5)</f>
        <v>0.56100000000000005</v>
      </c>
      <c r="AL78" s="303">
        <f>IFERROR(_xlfn.PERCENTRANK.INC('面板-MA'!78:78,'面板-MA'!AJ78),0.5)</f>
        <v>0.50800000000000001</v>
      </c>
      <c r="AM78" s="303">
        <f>IFERROR(_xlfn.PERCENTRANK.INC('面板-MA'!78:78,'面板-MA'!AK78),0.5)</f>
        <v>0.438</v>
      </c>
      <c r="AN78" s="303">
        <f>IFERROR(_xlfn.PERCENTRANK.INC('面板-MA'!78:78,'面板-MA'!AL78),0.5)</f>
        <v>0.49099999999999999</v>
      </c>
      <c r="AO78" s="303">
        <f>IFERROR(_xlfn.PERCENTRANK.INC('面板-MA'!78:78,'面板-MA'!AM78),0.5)</f>
        <v>0.68400000000000005</v>
      </c>
      <c r="AP78" s="303">
        <f>IFERROR(_xlfn.PERCENTRANK.INC('面板-MA'!78:78,'面板-MA'!AN78),0.5)</f>
        <v>0.54300000000000004</v>
      </c>
      <c r="AQ78" s="303">
        <f>IFERROR(_xlfn.PERCENTRANK.INC('面板-MA'!78:78,'面板-MA'!AO78),0.5)</f>
        <v>0.14000000000000001</v>
      </c>
      <c r="AR78" s="303">
        <f>IFERROR(_xlfn.PERCENTRANK.INC('面板-MA'!78:78,'面板-MA'!AP78),0.5)</f>
        <v>0</v>
      </c>
      <c r="AS78" s="303">
        <f>IFERROR(_xlfn.PERCENTRANK.INC('面板-MA'!78:78,'面板-MA'!AQ78),0.5)</f>
        <v>7.0000000000000007E-2</v>
      </c>
      <c r="AT78" s="303">
        <f>IFERROR(_xlfn.PERCENTRANK.INC('面板-MA'!78:78,'面板-MA'!AR78),0.5)</f>
        <v>3.5000000000000003E-2</v>
      </c>
      <c r="AU78" s="303">
        <f>IFERROR(_xlfn.PERCENTRANK.INC('面板-MA'!78:78,'面板-MA'!AS78),0.5)</f>
        <v>1.7000000000000001E-2</v>
      </c>
      <c r="AV78" s="303">
        <f>IFERROR(_xlfn.PERCENTRANK.INC('面板-MA'!78:78,'面板-MA'!AT78),0.5)</f>
        <v>0.105</v>
      </c>
      <c r="AW78" s="303">
        <f>IFERROR(_xlfn.PERCENTRANK.INC('面板-MA'!78:78,'面板-MA'!AU78),0.5)</f>
        <v>0.122</v>
      </c>
      <c r="AX78" s="303">
        <f>IFERROR(_xlfn.PERCENTRANK.INC('面板-MA'!78:78,'面板-MA'!AV78),0.5)</f>
        <v>0.157</v>
      </c>
      <c r="AY78" s="303">
        <f>IFERROR(_xlfn.PERCENTRANK.INC('面板-MA'!78:78,'面板-MA'!AW78),0.5)</f>
        <v>0.17499999999999999</v>
      </c>
      <c r="AZ78" s="303">
        <f>IFERROR(_xlfn.PERCENTRANK.INC('面板-MA'!78:78,'面板-MA'!AX78),0.5)</f>
        <v>0.26300000000000001</v>
      </c>
      <c r="BA78" s="303">
        <f>IFERROR(_xlfn.PERCENTRANK.INC('面板-MA'!78:78,'面板-MA'!AY78),0.5)</f>
        <v>0.35</v>
      </c>
      <c r="BB78" s="303">
        <f>IFERROR(_xlfn.PERCENTRANK.INC('面板-MA'!78:78,'面板-MA'!AZ78),0.5)</f>
        <v>0.38500000000000001</v>
      </c>
      <c r="BC78" s="303">
        <f>IFERROR(_xlfn.PERCENTRANK.INC('面板-MA'!78:78,'面板-MA'!BA78),0.5)</f>
        <v>0.877</v>
      </c>
      <c r="BD78" s="303">
        <f>IFERROR(_xlfn.PERCENTRANK.INC('面板-MA'!78:78,'面板-MA'!BB78),0.5)</f>
        <v>0.98199999999999998</v>
      </c>
      <c r="BE78" s="303">
        <f>IFERROR(_xlfn.PERCENTRANK.INC('面板-MA'!78:78,'面板-MA'!BC78),0.5)</f>
        <v>1</v>
      </c>
      <c r="BF78" s="303">
        <f>IFERROR(_xlfn.PERCENTRANK.INC('面板-MA'!78:78,'面板-MA'!BD78),0.5)</f>
        <v>0.96399999999999997</v>
      </c>
      <c r="BG78" s="303">
        <f>IFERROR(_xlfn.PERCENTRANK.INC('面板-MA'!78:78,'面板-MA'!BE78),0.5)</f>
        <v>0.91200000000000003</v>
      </c>
      <c r="BH78" s="303">
        <f>IFERROR(_xlfn.PERCENTRANK.INC('面板-MA'!78:78,'面板-MA'!BF78),0.5)</f>
        <v>0.92900000000000005</v>
      </c>
      <c r="BI78" s="303">
        <f>IFERROR(_xlfn.PERCENTRANK.INC('面板-MA'!78:78,'面板-MA'!BG78),0.5)</f>
        <v>0.94699999999999995</v>
      </c>
      <c r="BJ78" s="303">
        <f>IFERROR(_xlfn.PERCENTRANK.INC('面板-MA'!78:78,'面板-MA'!BH78),0.5)</f>
        <v>0.71899999999999997</v>
      </c>
      <c r="BK78" s="303">
        <f>IFERROR(_xlfn.PERCENTRANK.INC('面板-MA'!78:78,'面板-MA'!BI78),0.5)</f>
        <v>0.57799999999999996</v>
      </c>
      <c r="BL78" s="303">
        <f>IFERROR(_xlfn.PERCENTRANK.INC('面板-MA'!78:78,'面板-MA'!BJ78),0.5)</f>
        <v>0.77100000000000002</v>
      </c>
      <c r="BM78" s="303">
        <f>IFERROR(_xlfn.PERCENTRANK.INC('面板-MA'!78:78,'面板-MA'!BK78),0.5)</f>
        <v>0.5</v>
      </c>
      <c r="BN78" s="303">
        <f>IFERROR(_xlfn.PERCENTRANK.INC('面板-MA'!78:78,'面板-MA'!BL78),0.5)</f>
        <v>0.5</v>
      </c>
      <c r="BO78" s="303">
        <f>IFERROR(_xlfn.PERCENTRANK.INC('面板-MA'!78:78,'面板-MA'!BM78),0.5)</f>
        <v>0.5</v>
      </c>
      <c r="BP78" s="303">
        <f>IFERROR(_xlfn.PERCENTRANK.INC('面板-MA'!78:78,'面板-MA'!BN78),0.5)</f>
        <v>0.5</v>
      </c>
      <c r="BQ78" s="303">
        <f>IFERROR(_xlfn.PERCENTRANK.INC('面板-MA'!78:78,'面板-MA'!BO78),0.5)</f>
        <v>0.5</v>
      </c>
      <c r="BR78" s="303">
        <f>IFERROR(_xlfn.PERCENTRANK.INC('面板-MA'!78:78,'面板-MA'!BP78),0.5)</f>
        <v>0.5</v>
      </c>
      <c r="BS78" s="303">
        <f>IFERROR(_xlfn.PERCENTRANK.INC('面板-MA'!78:78,'面板-MA'!BQ78),0.5)</f>
        <v>0.5</v>
      </c>
      <c r="BT78" s="303">
        <f>IFERROR(_xlfn.PERCENTRANK.INC('面板-MA'!78:78,'面板-MA'!BR78),0.5)</f>
        <v>0.5</v>
      </c>
      <c r="BU78" s="303">
        <f>IFERROR(_xlfn.PERCENTRANK.INC('面板-MA'!78:78,'面板-MA'!BS78),0.5)</f>
        <v>0.5</v>
      </c>
      <c r="BV78" s="303">
        <f>IFERROR(_xlfn.PERCENTRANK.INC('面板-MA'!78:78,'面板-MA'!BT78),0.5)</f>
        <v>0.5</v>
      </c>
      <c r="BW78" s="303">
        <f>IFERROR(_xlfn.PERCENTRANK.INC('面板-MA'!78:78,'面板-MA'!BU78),0.5)</f>
        <v>0.5</v>
      </c>
      <c r="BX78" s="303">
        <f>IFERROR(_xlfn.PERCENTRANK.INC('面板-MA'!78:78,'面板-MA'!BV78),0.5)</f>
        <v>0.5</v>
      </c>
    </row>
    <row r="79" spans="1:76" x14ac:dyDescent="0.15">
      <c r="A79" s="301" t="s">
        <v>541</v>
      </c>
      <c r="B79" s="301" t="s">
        <v>70</v>
      </c>
      <c r="C79" s="295" t="s">
        <v>178</v>
      </c>
      <c r="D79" s="295" t="s">
        <v>578</v>
      </c>
      <c r="E79" s="302">
        <f t="shared" ref="E79:E100" si="7">0.5/23</f>
        <v>2.1739130434782608E-2</v>
      </c>
      <c r="F79" s="302" t="str">
        <f t="shared" si="6"/>
        <v>半导体上游</v>
      </c>
      <c r="G79" s="303">
        <f>IFERROR(_xlfn.PERCENTRANK.INC('面板-MA'!79:79,'面板-MA'!E79),0.5)</f>
        <v>0.28000000000000003</v>
      </c>
      <c r="H79" s="303">
        <f>IFERROR(_xlfn.PERCENTRANK.INC('面板-MA'!79:79,'面板-MA'!F79),0.5)</f>
        <v>0.28000000000000003</v>
      </c>
      <c r="I79" s="303">
        <f>IFERROR(_xlfn.PERCENTRANK.INC('面板-MA'!79:79,'面板-MA'!G79),0.5)</f>
        <v>0.192</v>
      </c>
      <c r="J79" s="303">
        <f>IFERROR(_xlfn.PERCENTRANK.INC('面板-MA'!79:79,'面板-MA'!H79),0.5)</f>
        <v>5.1999999999999998E-2</v>
      </c>
      <c r="K79" s="303">
        <f>IFERROR(_xlfn.PERCENTRANK.INC('面板-MA'!79:79,'面板-MA'!I79),0.5)</f>
        <v>8.6999999999999994E-2</v>
      </c>
      <c r="L79" s="303">
        <f>IFERROR(_xlfn.PERCENTRANK.INC('面板-MA'!79:79,'面板-MA'!J79),0.5)</f>
        <v>0.21</v>
      </c>
      <c r="M79" s="303">
        <f>IFERROR(_xlfn.PERCENTRANK.INC('面板-MA'!79:79,'面板-MA'!K79),0.5)</f>
        <v>0.22800000000000001</v>
      </c>
      <c r="N79" s="303">
        <f>IFERROR(_xlfn.PERCENTRANK.INC('面板-MA'!79:79,'面板-MA'!L79),0.5)</f>
        <v>0.245</v>
      </c>
      <c r="O79" s="303">
        <f>IFERROR(_xlfn.PERCENTRANK.INC('面板-MA'!79:79,'面板-MA'!M79),0.5)</f>
        <v>0.36799999999999999</v>
      </c>
      <c r="P79" s="303">
        <f>IFERROR(_xlfn.PERCENTRANK.INC('面板-MA'!79:79,'面板-MA'!N79),0.5)</f>
        <v>0.64900000000000002</v>
      </c>
      <c r="Q79" s="303">
        <f>IFERROR(_xlfn.PERCENTRANK.INC('面板-MA'!79:79,'面板-MA'!O79),0.5)</f>
        <v>0.70099999999999996</v>
      </c>
      <c r="R79" s="303">
        <f>IFERROR(_xlfn.PERCENTRANK.INC('面板-MA'!79:79,'面板-MA'!P79),0.5)</f>
        <v>0.63100000000000001</v>
      </c>
      <c r="S79" s="303">
        <f>IFERROR(_xlfn.PERCENTRANK.INC('面板-MA'!79:79,'面板-MA'!Q79),0.5)</f>
        <v>0.45600000000000002</v>
      </c>
      <c r="T79" s="303">
        <f>IFERROR(_xlfn.PERCENTRANK.INC('面板-MA'!79:79,'面板-MA'!R79),0.5)</f>
        <v>0.315</v>
      </c>
      <c r="U79" s="303">
        <f>IFERROR(_xlfn.PERCENTRANK.INC('面板-MA'!79:79,'面板-MA'!S79),0.5)</f>
        <v>0.42099999999999999</v>
      </c>
      <c r="V79" s="303">
        <f>IFERROR(_xlfn.PERCENTRANK.INC('面板-MA'!79:79,'面板-MA'!T79),0.5)</f>
        <v>0.80700000000000005</v>
      </c>
      <c r="W79" s="303">
        <f>IFERROR(_xlfn.PERCENTRANK.INC('面板-MA'!79:79,'面板-MA'!U79),0.5)</f>
        <v>0.89400000000000002</v>
      </c>
      <c r="X79" s="303">
        <f>IFERROR(_xlfn.PERCENTRANK.INC('面板-MA'!79:79,'面板-MA'!V79),0.5)</f>
        <v>0.82399999999999995</v>
      </c>
      <c r="Y79" s="303">
        <f>IFERROR(_xlfn.PERCENTRANK.INC('面板-MA'!79:79,'面板-MA'!W79),0.5)</f>
        <v>0.73599999999999999</v>
      </c>
      <c r="Z79" s="303">
        <f>IFERROR(_xlfn.PERCENTRANK.INC('面板-MA'!79:79,'面板-MA'!X79),0.5)</f>
        <v>0.754</v>
      </c>
      <c r="AA79" s="303">
        <f>IFERROR(_xlfn.PERCENTRANK.INC('面板-MA'!79:79,'面板-MA'!Y79),0.5)</f>
        <v>0.84199999999999997</v>
      </c>
      <c r="AB79" s="303">
        <f>IFERROR(_xlfn.PERCENTRANK.INC('面板-MA'!79:79,'面板-MA'!Z79),0.5)</f>
        <v>0.61399999999999999</v>
      </c>
      <c r="AC79" s="303">
        <f>IFERROR(_xlfn.PERCENTRANK.INC('面板-MA'!79:79,'面板-MA'!AA79),0.5)</f>
        <v>0.33300000000000002</v>
      </c>
      <c r="AD79" s="303">
        <f>IFERROR(_xlfn.PERCENTRANK.INC('面板-MA'!79:79,'面板-MA'!AB79),0.5)</f>
        <v>0.59599999999999997</v>
      </c>
      <c r="AE79" s="303">
        <f>IFERROR(_xlfn.PERCENTRANK.INC('面板-MA'!79:79,'面板-MA'!AC79),0.5)</f>
        <v>0.78900000000000003</v>
      </c>
      <c r="AF79" s="303">
        <f>IFERROR(_xlfn.PERCENTRANK.INC('面板-MA'!79:79,'面板-MA'!AD79),0.5)</f>
        <v>0.85899999999999999</v>
      </c>
      <c r="AG79" s="303">
        <f>IFERROR(_xlfn.PERCENTRANK.INC('面板-MA'!79:79,'面板-MA'!AE79),0.5)</f>
        <v>0.66600000000000004</v>
      </c>
      <c r="AH79" s="303">
        <f>IFERROR(_xlfn.PERCENTRANK.INC('面板-MA'!79:79,'面板-MA'!AF79),0.5)</f>
        <v>0.52600000000000002</v>
      </c>
      <c r="AI79" s="303">
        <f>IFERROR(_xlfn.PERCENTRANK.INC('面板-MA'!79:79,'面板-MA'!AG79),0.5)</f>
        <v>0.40300000000000002</v>
      </c>
      <c r="AJ79" s="303">
        <f>IFERROR(_xlfn.PERCENTRANK.INC('面板-MA'!79:79,'面板-MA'!AH79),0.5)</f>
        <v>0.47299999999999998</v>
      </c>
      <c r="AK79" s="303">
        <f>IFERROR(_xlfn.PERCENTRANK.INC('面板-MA'!79:79,'面板-MA'!AI79),0.5)</f>
        <v>0.56100000000000005</v>
      </c>
      <c r="AL79" s="303">
        <f>IFERROR(_xlfn.PERCENTRANK.INC('面板-MA'!79:79,'面板-MA'!AJ79),0.5)</f>
        <v>0.50800000000000001</v>
      </c>
      <c r="AM79" s="303">
        <f>IFERROR(_xlfn.PERCENTRANK.INC('面板-MA'!79:79,'面板-MA'!AK79),0.5)</f>
        <v>0.438</v>
      </c>
      <c r="AN79" s="303">
        <f>IFERROR(_xlfn.PERCENTRANK.INC('面板-MA'!79:79,'面板-MA'!AL79),0.5)</f>
        <v>0.49099999999999999</v>
      </c>
      <c r="AO79" s="303">
        <f>IFERROR(_xlfn.PERCENTRANK.INC('面板-MA'!79:79,'面板-MA'!AM79),0.5)</f>
        <v>0.68400000000000005</v>
      </c>
      <c r="AP79" s="303">
        <f>IFERROR(_xlfn.PERCENTRANK.INC('面板-MA'!79:79,'面板-MA'!AN79),0.5)</f>
        <v>0.54300000000000004</v>
      </c>
      <c r="AQ79" s="303">
        <f>IFERROR(_xlfn.PERCENTRANK.INC('面板-MA'!79:79,'面板-MA'!AO79),0.5)</f>
        <v>0.14000000000000001</v>
      </c>
      <c r="AR79" s="303">
        <f>IFERROR(_xlfn.PERCENTRANK.INC('面板-MA'!79:79,'面板-MA'!AP79),0.5)</f>
        <v>0</v>
      </c>
      <c r="AS79" s="303">
        <f>IFERROR(_xlfn.PERCENTRANK.INC('面板-MA'!79:79,'面板-MA'!AQ79),0.5)</f>
        <v>7.0000000000000007E-2</v>
      </c>
      <c r="AT79" s="303">
        <f>IFERROR(_xlfn.PERCENTRANK.INC('面板-MA'!79:79,'面板-MA'!AR79),0.5)</f>
        <v>3.5000000000000003E-2</v>
      </c>
      <c r="AU79" s="303">
        <f>IFERROR(_xlfn.PERCENTRANK.INC('面板-MA'!79:79,'面板-MA'!AS79),0.5)</f>
        <v>1.7000000000000001E-2</v>
      </c>
      <c r="AV79" s="303">
        <f>IFERROR(_xlfn.PERCENTRANK.INC('面板-MA'!79:79,'面板-MA'!AT79),0.5)</f>
        <v>0.105</v>
      </c>
      <c r="AW79" s="303">
        <f>IFERROR(_xlfn.PERCENTRANK.INC('面板-MA'!79:79,'面板-MA'!AU79),0.5)</f>
        <v>0.122</v>
      </c>
      <c r="AX79" s="303">
        <f>IFERROR(_xlfn.PERCENTRANK.INC('面板-MA'!79:79,'面板-MA'!AV79),0.5)</f>
        <v>0.157</v>
      </c>
      <c r="AY79" s="303">
        <f>IFERROR(_xlfn.PERCENTRANK.INC('面板-MA'!79:79,'面板-MA'!AW79),0.5)</f>
        <v>0.17499999999999999</v>
      </c>
      <c r="AZ79" s="303">
        <f>IFERROR(_xlfn.PERCENTRANK.INC('面板-MA'!79:79,'面板-MA'!AX79),0.5)</f>
        <v>0.26300000000000001</v>
      </c>
      <c r="BA79" s="303">
        <f>IFERROR(_xlfn.PERCENTRANK.INC('面板-MA'!79:79,'面板-MA'!AY79),0.5)</f>
        <v>0.35</v>
      </c>
      <c r="BB79" s="303">
        <f>IFERROR(_xlfn.PERCENTRANK.INC('面板-MA'!79:79,'面板-MA'!AZ79),0.5)</f>
        <v>0.38500000000000001</v>
      </c>
      <c r="BC79" s="303">
        <f>IFERROR(_xlfn.PERCENTRANK.INC('面板-MA'!79:79,'面板-MA'!BA79),0.5)</f>
        <v>0.877</v>
      </c>
      <c r="BD79" s="303">
        <f>IFERROR(_xlfn.PERCENTRANK.INC('面板-MA'!79:79,'面板-MA'!BB79),0.5)</f>
        <v>0.98199999999999998</v>
      </c>
      <c r="BE79" s="303">
        <f>IFERROR(_xlfn.PERCENTRANK.INC('面板-MA'!79:79,'面板-MA'!BC79),0.5)</f>
        <v>1</v>
      </c>
      <c r="BF79" s="303">
        <f>IFERROR(_xlfn.PERCENTRANK.INC('面板-MA'!79:79,'面板-MA'!BD79),0.5)</f>
        <v>0.96399999999999997</v>
      </c>
      <c r="BG79" s="303">
        <f>IFERROR(_xlfn.PERCENTRANK.INC('面板-MA'!79:79,'面板-MA'!BE79),0.5)</f>
        <v>0.91200000000000003</v>
      </c>
      <c r="BH79" s="303">
        <f>IFERROR(_xlfn.PERCENTRANK.INC('面板-MA'!79:79,'面板-MA'!BF79),0.5)</f>
        <v>0.92900000000000005</v>
      </c>
      <c r="BI79" s="303">
        <f>IFERROR(_xlfn.PERCENTRANK.INC('面板-MA'!79:79,'面板-MA'!BG79),0.5)</f>
        <v>0.94699999999999995</v>
      </c>
      <c r="BJ79" s="303">
        <f>IFERROR(_xlfn.PERCENTRANK.INC('面板-MA'!79:79,'面板-MA'!BH79),0.5)</f>
        <v>0.71899999999999997</v>
      </c>
      <c r="BK79" s="303">
        <f>IFERROR(_xlfn.PERCENTRANK.INC('面板-MA'!79:79,'面板-MA'!BI79),0.5)</f>
        <v>0.57799999999999996</v>
      </c>
      <c r="BL79" s="303">
        <f>IFERROR(_xlfn.PERCENTRANK.INC('面板-MA'!79:79,'面板-MA'!BJ79),0.5)</f>
        <v>0.77100000000000002</v>
      </c>
      <c r="BM79" s="303">
        <f>IFERROR(_xlfn.PERCENTRANK.INC('面板-MA'!79:79,'面板-MA'!BK79),0.5)</f>
        <v>0.5</v>
      </c>
      <c r="BN79" s="303">
        <f>IFERROR(_xlfn.PERCENTRANK.INC('面板-MA'!79:79,'面板-MA'!BL79),0.5)</f>
        <v>0.5</v>
      </c>
      <c r="BO79" s="303">
        <f>IFERROR(_xlfn.PERCENTRANK.INC('面板-MA'!79:79,'面板-MA'!BM79),0.5)</f>
        <v>0.5</v>
      </c>
      <c r="BP79" s="303">
        <f>IFERROR(_xlfn.PERCENTRANK.INC('面板-MA'!79:79,'面板-MA'!BN79),0.5)</f>
        <v>0.5</v>
      </c>
      <c r="BQ79" s="303">
        <f>IFERROR(_xlfn.PERCENTRANK.INC('面板-MA'!79:79,'面板-MA'!BO79),0.5)</f>
        <v>0.5</v>
      </c>
      <c r="BR79" s="303">
        <f>IFERROR(_xlfn.PERCENTRANK.INC('面板-MA'!79:79,'面板-MA'!BP79),0.5)</f>
        <v>0.5</v>
      </c>
      <c r="BS79" s="303">
        <f>IFERROR(_xlfn.PERCENTRANK.INC('面板-MA'!79:79,'面板-MA'!BQ79),0.5)</f>
        <v>0.5</v>
      </c>
      <c r="BT79" s="303">
        <f>IFERROR(_xlfn.PERCENTRANK.INC('面板-MA'!79:79,'面板-MA'!BR79),0.5)</f>
        <v>0.5</v>
      </c>
      <c r="BU79" s="303">
        <f>IFERROR(_xlfn.PERCENTRANK.INC('面板-MA'!79:79,'面板-MA'!BS79),0.5)</f>
        <v>0.5</v>
      </c>
      <c r="BV79" s="303">
        <f>IFERROR(_xlfn.PERCENTRANK.INC('面板-MA'!79:79,'面板-MA'!BT79),0.5)</f>
        <v>0.5</v>
      </c>
      <c r="BW79" s="303">
        <f>IFERROR(_xlfn.PERCENTRANK.INC('面板-MA'!79:79,'面板-MA'!BU79),0.5)</f>
        <v>0.5</v>
      </c>
      <c r="BX79" s="303">
        <f>IFERROR(_xlfn.PERCENTRANK.INC('面板-MA'!79:79,'面板-MA'!BV79),0.5)</f>
        <v>0.5</v>
      </c>
    </row>
    <row r="80" spans="1:76" x14ac:dyDescent="0.15">
      <c r="A80" s="301" t="s">
        <v>541</v>
      </c>
      <c r="B80" s="301" t="s">
        <v>70</v>
      </c>
      <c r="C80" s="295" t="s">
        <v>179</v>
      </c>
      <c r="D80" s="295" t="s">
        <v>578</v>
      </c>
      <c r="E80" s="302">
        <f t="shared" si="7"/>
        <v>2.1739130434782608E-2</v>
      </c>
      <c r="F80" s="302" t="str">
        <f t="shared" si="6"/>
        <v>半导体上游</v>
      </c>
      <c r="G80" s="303">
        <f>IFERROR(_xlfn.PERCENTRANK.INC('面板-MA'!80:80,'面板-MA'!E80),0.5)</f>
        <v>0.28000000000000003</v>
      </c>
      <c r="H80" s="303">
        <f>IFERROR(_xlfn.PERCENTRANK.INC('面板-MA'!80:80,'面板-MA'!F80),0.5)</f>
        <v>0.28000000000000003</v>
      </c>
      <c r="I80" s="303">
        <f>IFERROR(_xlfn.PERCENTRANK.INC('面板-MA'!80:80,'面板-MA'!G80),0.5)</f>
        <v>0.192</v>
      </c>
      <c r="J80" s="303">
        <f>IFERROR(_xlfn.PERCENTRANK.INC('面板-MA'!80:80,'面板-MA'!H80),0.5)</f>
        <v>5.1999999999999998E-2</v>
      </c>
      <c r="K80" s="303">
        <f>IFERROR(_xlfn.PERCENTRANK.INC('面板-MA'!80:80,'面板-MA'!I80),0.5)</f>
        <v>8.6999999999999994E-2</v>
      </c>
      <c r="L80" s="303">
        <f>IFERROR(_xlfn.PERCENTRANK.INC('面板-MA'!80:80,'面板-MA'!J80),0.5)</f>
        <v>0.21</v>
      </c>
      <c r="M80" s="303">
        <f>IFERROR(_xlfn.PERCENTRANK.INC('面板-MA'!80:80,'面板-MA'!K80),0.5)</f>
        <v>0.22800000000000001</v>
      </c>
      <c r="N80" s="303">
        <f>IFERROR(_xlfn.PERCENTRANK.INC('面板-MA'!80:80,'面板-MA'!L80),0.5)</f>
        <v>0.245</v>
      </c>
      <c r="O80" s="303">
        <f>IFERROR(_xlfn.PERCENTRANK.INC('面板-MA'!80:80,'面板-MA'!M80),0.5)</f>
        <v>0.36799999999999999</v>
      </c>
      <c r="P80" s="303">
        <f>IFERROR(_xlfn.PERCENTRANK.INC('面板-MA'!80:80,'面板-MA'!N80),0.5)</f>
        <v>0.64900000000000002</v>
      </c>
      <c r="Q80" s="303">
        <f>IFERROR(_xlfn.PERCENTRANK.INC('面板-MA'!80:80,'面板-MA'!O80),0.5)</f>
        <v>0.70099999999999996</v>
      </c>
      <c r="R80" s="303">
        <f>IFERROR(_xlfn.PERCENTRANK.INC('面板-MA'!80:80,'面板-MA'!P80),0.5)</f>
        <v>0.63100000000000001</v>
      </c>
      <c r="S80" s="303">
        <f>IFERROR(_xlfn.PERCENTRANK.INC('面板-MA'!80:80,'面板-MA'!Q80),0.5)</f>
        <v>0.45600000000000002</v>
      </c>
      <c r="T80" s="303">
        <f>IFERROR(_xlfn.PERCENTRANK.INC('面板-MA'!80:80,'面板-MA'!R80),0.5)</f>
        <v>0.315</v>
      </c>
      <c r="U80" s="303">
        <f>IFERROR(_xlfn.PERCENTRANK.INC('面板-MA'!80:80,'面板-MA'!S80),0.5)</f>
        <v>0.42099999999999999</v>
      </c>
      <c r="V80" s="303">
        <f>IFERROR(_xlfn.PERCENTRANK.INC('面板-MA'!80:80,'面板-MA'!T80),0.5)</f>
        <v>0.80700000000000005</v>
      </c>
      <c r="W80" s="303">
        <f>IFERROR(_xlfn.PERCENTRANK.INC('面板-MA'!80:80,'面板-MA'!U80),0.5)</f>
        <v>0.89400000000000002</v>
      </c>
      <c r="X80" s="303">
        <f>IFERROR(_xlfn.PERCENTRANK.INC('面板-MA'!80:80,'面板-MA'!V80),0.5)</f>
        <v>0.82399999999999995</v>
      </c>
      <c r="Y80" s="303">
        <f>IFERROR(_xlfn.PERCENTRANK.INC('面板-MA'!80:80,'面板-MA'!W80),0.5)</f>
        <v>0.73599999999999999</v>
      </c>
      <c r="Z80" s="303">
        <f>IFERROR(_xlfn.PERCENTRANK.INC('面板-MA'!80:80,'面板-MA'!X80),0.5)</f>
        <v>0.754</v>
      </c>
      <c r="AA80" s="303">
        <f>IFERROR(_xlfn.PERCENTRANK.INC('面板-MA'!80:80,'面板-MA'!Y80),0.5)</f>
        <v>0.84199999999999997</v>
      </c>
      <c r="AB80" s="303">
        <f>IFERROR(_xlfn.PERCENTRANK.INC('面板-MA'!80:80,'面板-MA'!Z80),0.5)</f>
        <v>0.61399999999999999</v>
      </c>
      <c r="AC80" s="303">
        <f>IFERROR(_xlfn.PERCENTRANK.INC('面板-MA'!80:80,'面板-MA'!AA80),0.5)</f>
        <v>0.33300000000000002</v>
      </c>
      <c r="AD80" s="303">
        <f>IFERROR(_xlfn.PERCENTRANK.INC('面板-MA'!80:80,'面板-MA'!AB80),0.5)</f>
        <v>0.59599999999999997</v>
      </c>
      <c r="AE80" s="303">
        <f>IFERROR(_xlfn.PERCENTRANK.INC('面板-MA'!80:80,'面板-MA'!AC80),0.5)</f>
        <v>0.78900000000000003</v>
      </c>
      <c r="AF80" s="303">
        <f>IFERROR(_xlfn.PERCENTRANK.INC('面板-MA'!80:80,'面板-MA'!AD80),0.5)</f>
        <v>0.85899999999999999</v>
      </c>
      <c r="AG80" s="303">
        <f>IFERROR(_xlfn.PERCENTRANK.INC('面板-MA'!80:80,'面板-MA'!AE80),0.5)</f>
        <v>0.66600000000000004</v>
      </c>
      <c r="AH80" s="303">
        <f>IFERROR(_xlfn.PERCENTRANK.INC('面板-MA'!80:80,'面板-MA'!AF80),0.5)</f>
        <v>0.52600000000000002</v>
      </c>
      <c r="AI80" s="303">
        <f>IFERROR(_xlfn.PERCENTRANK.INC('面板-MA'!80:80,'面板-MA'!AG80),0.5)</f>
        <v>0.40300000000000002</v>
      </c>
      <c r="AJ80" s="303">
        <f>IFERROR(_xlfn.PERCENTRANK.INC('面板-MA'!80:80,'面板-MA'!AH80),0.5)</f>
        <v>0.47299999999999998</v>
      </c>
      <c r="AK80" s="303">
        <f>IFERROR(_xlfn.PERCENTRANK.INC('面板-MA'!80:80,'面板-MA'!AI80),0.5)</f>
        <v>0.56100000000000005</v>
      </c>
      <c r="AL80" s="303">
        <f>IFERROR(_xlfn.PERCENTRANK.INC('面板-MA'!80:80,'面板-MA'!AJ80),0.5)</f>
        <v>0.50800000000000001</v>
      </c>
      <c r="AM80" s="303">
        <f>IFERROR(_xlfn.PERCENTRANK.INC('面板-MA'!80:80,'面板-MA'!AK80),0.5)</f>
        <v>0.438</v>
      </c>
      <c r="AN80" s="303">
        <f>IFERROR(_xlfn.PERCENTRANK.INC('面板-MA'!80:80,'面板-MA'!AL80),0.5)</f>
        <v>0.49099999999999999</v>
      </c>
      <c r="AO80" s="303">
        <f>IFERROR(_xlfn.PERCENTRANK.INC('面板-MA'!80:80,'面板-MA'!AM80),0.5)</f>
        <v>0.68400000000000005</v>
      </c>
      <c r="AP80" s="303">
        <f>IFERROR(_xlfn.PERCENTRANK.INC('面板-MA'!80:80,'面板-MA'!AN80),0.5)</f>
        <v>0.54300000000000004</v>
      </c>
      <c r="AQ80" s="303">
        <f>IFERROR(_xlfn.PERCENTRANK.INC('面板-MA'!80:80,'面板-MA'!AO80),0.5)</f>
        <v>0.14000000000000001</v>
      </c>
      <c r="AR80" s="303">
        <f>IFERROR(_xlfn.PERCENTRANK.INC('面板-MA'!80:80,'面板-MA'!AP80),0.5)</f>
        <v>0</v>
      </c>
      <c r="AS80" s="303">
        <f>IFERROR(_xlfn.PERCENTRANK.INC('面板-MA'!80:80,'面板-MA'!AQ80),0.5)</f>
        <v>7.0000000000000007E-2</v>
      </c>
      <c r="AT80" s="303">
        <f>IFERROR(_xlfn.PERCENTRANK.INC('面板-MA'!80:80,'面板-MA'!AR80),0.5)</f>
        <v>3.5000000000000003E-2</v>
      </c>
      <c r="AU80" s="303">
        <f>IFERROR(_xlfn.PERCENTRANK.INC('面板-MA'!80:80,'面板-MA'!AS80),0.5)</f>
        <v>1.7000000000000001E-2</v>
      </c>
      <c r="AV80" s="303">
        <f>IFERROR(_xlfn.PERCENTRANK.INC('面板-MA'!80:80,'面板-MA'!AT80),0.5)</f>
        <v>0.105</v>
      </c>
      <c r="AW80" s="303">
        <f>IFERROR(_xlfn.PERCENTRANK.INC('面板-MA'!80:80,'面板-MA'!AU80),0.5)</f>
        <v>0.122</v>
      </c>
      <c r="AX80" s="303">
        <f>IFERROR(_xlfn.PERCENTRANK.INC('面板-MA'!80:80,'面板-MA'!AV80),0.5)</f>
        <v>0.157</v>
      </c>
      <c r="AY80" s="303">
        <f>IFERROR(_xlfn.PERCENTRANK.INC('面板-MA'!80:80,'面板-MA'!AW80),0.5)</f>
        <v>0.17499999999999999</v>
      </c>
      <c r="AZ80" s="303">
        <f>IFERROR(_xlfn.PERCENTRANK.INC('面板-MA'!80:80,'面板-MA'!AX80),0.5)</f>
        <v>0.26300000000000001</v>
      </c>
      <c r="BA80" s="303">
        <f>IFERROR(_xlfn.PERCENTRANK.INC('面板-MA'!80:80,'面板-MA'!AY80),0.5)</f>
        <v>0.35</v>
      </c>
      <c r="BB80" s="303">
        <f>IFERROR(_xlfn.PERCENTRANK.INC('面板-MA'!80:80,'面板-MA'!AZ80),0.5)</f>
        <v>0.38500000000000001</v>
      </c>
      <c r="BC80" s="303">
        <f>IFERROR(_xlfn.PERCENTRANK.INC('面板-MA'!80:80,'面板-MA'!BA80),0.5)</f>
        <v>0.877</v>
      </c>
      <c r="BD80" s="303">
        <f>IFERROR(_xlfn.PERCENTRANK.INC('面板-MA'!80:80,'面板-MA'!BB80),0.5)</f>
        <v>0.98199999999999998</v>
      </c>
      <c r="BE80" s="303">
        <f>IFERROR(_xlfn.PERCENTRANK.INC('面板-MA'!80:80,'面板-MA'!BC80),0.5)</f>
        <v>1</v>
      </c>
      <c r="BF80" s="303">
        <f>IFERROR(_xlfn.PERCENTRANK.INC('面板-MA'!80:80,'面板-MA'!BD80),0.5)</f>
        <v>0.96399999999999997</v>
      </c>
      <c r="BG80" s="303">
        <f>IFERROR(_xlfn.PERCENTRANK.INC('面板-MA'!80:80,'面板-MA'!BE80),0.5)</f>
        <v>0.91200000000000003</v>
      </c>
      <c r="BH80" s="303">
        <f>IFERROR(_xlfn.PERCENTRANK.INC('面板-MA'!80:80,'面板-MA'!BF80),0.5)</f>
        <v>0.92900000000000005</v>
      </c>
      <c r="BI80" s="303">
        <f>IFERROR(_xlfn.PERCENTRANK.INC('面板-MA'!80:80,'面板-MA'!BG80),0.5)</f>
        <v>0.94699999999999995</v>
      </c>
      <c r="BJ80" s="303">
        <f>IFERROR(_xlfn.PERCENTRANK.INC('面板-MA'!80:80,'面板-MA'!BH80),0.5)</f>
        <v>0.71899999999999997</v>
      </c>
      <c r="BK80" s="303">
        <f>IFERROR(_xlfn.PERCENTRANK.INC('面板-MA'!80:80,'面板-MA'!BI80),0.5)</f>
        <v>0.57799999999999996</v>
      </c>
      <c r="BL80" s="303">
        <f>IFERROR(_xlfn.PERCENTRANK.INC('面板-MA'!80:80,'面板-MA'!BJ80),0.5)</f>
        <v>0.77100000000000002</v>
      </c>
      <c r="BM80" s="303">
        <f>IFERROR(_xlfn.PERCENTRANK.INC('面板-MA'!80:80,'面板-MA'!BK80),0.5)</f>
        <v>0.5</v>
      </c>
      <c r="BN80" s="303">
        <f>IFERROR(_xlfn.PERCENTRANK.INC('面板-MA'!80:80,'面板-MA'!BL80),0.5)</f>
        <v>0.5</v>
      </c>
      <c r="BO80" s="303">
        <f>IFERROR(_xlfn.PERCENTRANK.INC('面板-MA'!80:80,'面板-MA'!BM80),0.5)</f>
        <v>0.5</v>
      </c>
      <c r="BP80" s="303">
        <f>IFERROR(_xlfn.PERCENTRANK.INC('面板-MA'!80:80,'面板-MA'!BN80),0.5)</f>
        <v>0.5</v>
      </c>
      <c r="BQ80" s="303">
        <f>IFERROR(_xlfn.PERCENTRANK.INC('面板-MA'!80:80,'面板-MA'!BO80),0.5)</f>
        <v>0.5</v>
      </c>
      <c r="BR80" s="303">
        <f>IFERROR(_xlfn.PERCENTRANK.INC('面板-MA'!80:80,'面板-MA'!BP80),0.5)</f>
        <v>0.5</v>
      </c>
      <c r="BS80" s="303">
        <f>IFERROR(_xlfn.PERCENTRANK.INC('面板-MA'!80:80,'面板-MA'!BQ80),0.5)</f>
        <v>0.5</v>
      </c>
      <c r="BT80" s="303">
        <f>IFERROR(_xlfn.PERCENTRANK.INC('面板-MA'!80:80,'面板-MA'!BR80),0.5)</f>
        <v>0.5</v>
      </c>
      <c r="BU80" s="303">
        <f>IFERROR(_xlfn.PERCENTRANK.INC('面板-MA'!80:80,'面板-MA'!BS80),0.5)</f>
        <v>0.5</v>
      </c>
      <c r="BV80" s="303">
        <f>IFERROR(_xlfn.PERCENTRANK.INC('面板-MA'!80:80,'面板-MA'!BT80),0.5)</f>
        <v>0.5</v>
      </c>
      <c r="BW80" s="303">
        <f>IFERROR(_xlfn.PERCENTRANK.INC('面板-MA'!80:80,'面板-MA'!BU80),0.5)</f>
        <v>0.5</v>
      </c>
      <c r="BX80" s="303">
        <f>IFERROR(_xlfn.PERCENTRANK.INC('面板-MA'!80:80,'面板-MA'!BV80),0.5)</f>
        <v>0.5</v>
      </c>
    </row>
    <row r="81" spans="1:76" x14ac:dyDescent="0.15">
      <c r="A81" s="301" t="s">
        <v>541</v>
      </c>
      <c r="B81" s="301" t="s">
        <v>70</v>
      </c>
      <c r="C81" s="295" t="s">
        <v>180</v>
      </c>
      <c r="D81" s="295" t="s">
        <v>578</v>
      </c>
      <c r="E81" s="302">
        <f t="shared" si="7"/>
        <v>2.1739130434782608E-2</v>
      </c>
      <c r="F81" s="302" t="str">
        <f t="shared" si="6"/>
        <v>半导体上游</v>
      </c>
      <c r="G81" s="303">
        <f>IFERROR(_xlfn.PERCENTRANK.INC('面板-MA'!81:81,'面板-MA'!E81),0.5)</f>
        <v>0.28000000000000003</v>
      </c>
      <c r="H81" s="303">
        <f>IFERROR(_xlfn.PERCENTRANK.INC('面板-MA'!81:81,'面板-MA'!F81),0.5)</f>
        <v>0.28000000000000003</v>
      </c>
      <c r="I81" s="303">
        <f>IFERROR(_xlfn.PERCENTRANK.INC('面板-MA'!81:81,'面板-MA'!G81),0.5)</f>
        <v>0.192</v>
      </c>
      <c r="J81" s="303">
        <f>IFERROR(_xlfn.PERCENTRANK.INC('面板-MA'!81:81,'面板-MA'!H81),0.5)</f>
        <v>5.1999999999999998E-2</v>
      </c>
      <c r="K81" s="303">
        <f>IFERROR(_xlfn.PERCENTRANK.INC('面板-MA'!81:81,'面板-MA'!I81),0.5)</f>
        <v>8.6999999999999994E-2</v>
      </c>
      <c r="L81" s="303">
        <f>IFERROR(_xlfn.PERCENTRANK.INC('面板-MA'!81:81,'面板-MA'!J81),0.5)</f>
        <v>0.21</v>
      </c>
      <c r="M81" s="303">
        <f>IFERROR(_xlfn.PERCENTRANK.INC('面板-MA'!81:81,'面板-MA'!K81),0.5)</f>
        <v>0.22800000000000001</v>
      </c>
      <c r="N81" s="303">
        <f>IFERROR(_xlfn.PERCENTRANK.INC('面板-MA'!81:81,'面板-MA'!L81),0.5)</f>
        <v>0.245</v>
      </c>
      <c r="O81" s="303">
        <f>IFERROR(_xlfn.PERCENTRANK.INC('面板-MA'!81:81,'面板-MA'!M81),0.5)</f>
        <v>0.36799999999999999</v>
      </c>
      <c r="P81" s="303">
        <f>IFERROR(_xlfn.PERCENTRANK.INC('面板-MA'!81:81,'面板-MA'!N81),0.5)</f>
        <v>0.64900000000000002</v>
      </c>
      <c r="Q81" s="303">
        <f>IFERROR(_xlfn.PERCENTRANK.INC('面板-MA'!81:81,'面板-MA'!O81),0.5)</f>
        <v>0.70099999999999996</v>
      </c>
      <c r="R81" s="303">
        <f>IFERROR(_xlfn.PERCENTRANK.INC('面板-MA'!81:81,'面板-MA'!P81),0.5)</f>
        <v>0.63100000000000001</v>
      </c>
      <c r="S81" s="303">
        <f>IFERROR(_xlfn.PERCENTRANK.INC('面板-MA'!81:81,'面板-MA'!Q81),0.5)</f>
        <v>0.45600000000000002</v>
      </c>
      <c r="T81" s="303">
        <f>IFERROR(_xlfn.PERCENTRANK.INC('面板-MA'!81:81,'面板-MA'!R81),0.5)</f>
        <v>0.315</v>
      </c>
      <c r="U81" s="303">
        <f>IFERROR(_xlfn.PERCENTRANK.INC('面板-MA'!81:81,'面板-MA'!S81),0.5)</f>
        <v>0.42099999999999999</v>
      </c>
      <c r="V81" s="303">
        <f>IFERROR(_xlfn.PERCENTRANK.INC('面板-MA'!81:81,'面板-MA'!T81),0.5)</f>
        <v>0.80700000000000005</v>
      </c>
      <c r="W81" s="303">
        <f>IFERROR(_xlfn.PERCENTRANK.INC('面板-MA'!81:81,'面板-MA'!U81),0.5)</f>
        <v>0.89400000000000002</v>
      </c>
      <c r="X81" s="303">
        <f>IFERROR(_xlfn.PERCENTRANK.INC('面板-MA'!81:81,'面板-MA'!V81),0.5)</f>
        <v>0.82399999999999995</v>
      </c>
      <c r="Y81" s="303">
        <f>IFERROR(_xlfn.PERCENTRANK.INC('面板-MA'!81:81,'面板-MA'!W81),0.5)</f>
        <v>0.73599999999999999</v>
      </c>
      <c r="Z81" s="303">
        <f>IFERROR(_xlfn.PERCENTRANK.INC('面板-MA'!81:81,'面板-MA'!X81),0.5)</f>
        <v>0.754</v>
      </c>
      <c r="AA81" s="303">
        <f>IFERROR(_xlfn.PERCENTRANK.INC('面板-MA'!81:81,'面板-MA'!Y81),0.5)</f>
        <v>0.84199999999999997</v>
      </c>
      <c r="AB81" s="303">
        <f>IFERROR(_xlfn.PERCENTRANK.INC('面板-MA'!81:81,'面板-MA'!Z81),0.5)</f>
        <v>0.61399999999999999</v>
      </c>
      <c r="AC81" s="303">
        <f>IFERROR(_xlfn.PERCENTRANK.INC('面板-MA'!81:81,'面板-MA'!AA81),0.5)</f>
        <v>0.33300000000000002</v>
      </c>
      <c r="AD81" s="303">
        <f>IFERROR(_xlfn.PERCENTRANK.INC('面板-MA'!81:81,'面板-MA'!AB81),0.5)</f>
        <v>0.59599999999999997</v>
      </c>
      <c r="AE81" s="303">
        <f>IFERROR(_xlfn.PERCENTRANK.INC('面板-MA'!81:81,'面板-MA'!AC81),0.5)</f>
        <v>0.78900000000000003</v>
      </c>
      <c r="AF81" s="303">
        <f>IFERROR(_xlfn.PERCENTRANK.INC('面板-MA'!81:81,'面板-MA'!AD81),0.5)</f>
        <v>0.85899999999999999</v>
      </c>
      <c r="AG81" s="303">
        <f>IFERROR(_xlfn.PERCENTRANK.INC('面板-MA'!81:81,'面板-MA'!AE81),0.5)</f>
        <v>0.66600000000000004</v>
      </c>
      <c r="AH81" s="303">
        <f>IFERROR(_xlfn.PERCENTRANK.INC('面板-MA'!81:81,'面板-MA'!AF81),0.5)</f>
        <v>0.52600000000000002</v>
      </c>
      <c r="AI81" s="303">
        <f>IFERROR(_xlfn.PERCENTRANK.INC('面板-MA'!81:81,'面板-MA'!AG81),0.5)</f>
        <v>0.40300000000000002</v>
      </c>
      <c r="AJ81" s="303">
        <f>IFERROR(_xlfn.PERCENTRANK.INC('面板-MA'!81:81,'面板-MA'!AH81),0.5)</f>
        <v>0.47299999999999998</v>
      </c>
      <c r="AK81" s="303">
        <f>IFERROR(_xlfn.PERCENTRANK.INC('面板-MA'!81:81,'面板-MA'!AI81),0.5)</f>
        <v>0.56100000000000005</v>
      </c>
      <c r="AL81" s="303">
        <f>IFERROR(_xlfn.PERCENTRANK.INC('面板-MA'!81:81,'面板-MA'!AJ81),0.5)</f>
        <v>0.50800000000000001</v>
      </c>
      <c r="AM81" s="303">
        <f>IFERROR(_xlfn.PERCENTRANK.INC('面板-MA'!81:81,'面板-MA'!AK81),0.5)</f>
        <v>0.438</v>
      </c>
      <c r="AN81" s="303">
        <f>IFERROR(_xlfn.PERCENTRANK.INC('面板-MA'!81:81,'面板-MA'!AL81),0.5)</f>
        <v>0.49099999999999999</v>
      </c>
      <c r="AO81" s="303">
        <f>IFERROR(_xlfn.PERCENTRANK.INC('面板-MA'!81:81,'面板-MA'!AM81),0.5)</f>
        <v>0.68400000000000005</v>
      </c>
      <c r="AP81" s="303">
        <f>IFERROR(_xlfn.PERCENTRANK.INC('面板-MA'!81:81,'面板-MA'!AN81),0.5)</f>
        <v>0.54300000000000004</v>
      </c>
      <c r="AQ81" s="303">
        <f>IFERROR(_xlfn.PERCENTRANK.INC('面板-MA'!81:81,'面板-MA'!AO81),0.5)</f>
        <v>0.14000000000000001</v>
      </c>
      <c r="AR81" s="303">
        <f>IFERROR(_xlfn.PERCENTRANK.INC('面板-MA'!81:81,'面板-MA'!AP81),0.5)</f>
        <v>0</v>
      </c>
      <c r="AS81" s="303">
        <f>IFERROR(_xlfn.PERCENTRANK.INC('面板-MA'!81:81,'面板-MA'!AQ81),0.5)</f>
        <v>7.0000000000000007E-2</v>
      </c>
      <c r="AT81" s="303">
        <f>IFERROR(_xlfn.PERCENTRANK.INC('面板-MA'!81:81,'面板-MA'!AR81),0.5)</f>
        <v>3.5000000000000003E-2</v>
      </c>
      <c r="AU81" s="303">
        <f>IFERROR(_xlfn.PERCENTRANK.INC('面板-MA'!81:81,'面板-MA'!AS81),0.5)</f>
        <v>1.7000000000000001E-2</v>
      </c>
      <c r="AV81" s="303">
        <f>IFERROR(_xlfn.PERCENTRANK.INC('面板-MA'!81:81,'面板-MA'!AT81),0.5)</f>
        <v>0.105</v>
      </c>
      <c r="AW81" s="303">
        <f>IFERROR(_xlfn.PERCENTRANK.INC('面板-MA'!81:81,'面板-MA'!AU81),0.5)</f>
        <v>0.122</v>
      </c>
      <c r="AX81" s="303">
        <f>IFERROR(_xlfn.PERCENTRANK.INC('面板-MA'!81:81,'面板-MA'!AV81),0.5)</f>
        <v>0.157</v>
      </c>
      <c r="AY81" s="303">
        <f>IFERROR(_xlfn.PERCENTRANK.INC('面板-MA'!81:81,'面板-MA'!AW81),0.5)</f>
        <v>0.17499999999999999</v>
      </c>
      <c r="AZ81" s="303">
        <f>IFERROR(_xlfn.PERCENTRANK.INC('面板-MA'!81:81,'面板-MA'!AX81),0.5)</f>
        <v>0.26300000000000001</v>
      </c>
      <c r="BA81" s="303">
        <f>IFERROR(_xlfn.PERCENTRANK.INC('面板-MA'!81:81,'面板-MA'!AY81),0.5)</f>
        <v>0.35</v>
      </c>
      <c r="BB81" s="303">
        <f>IFERROR(_xlfn.PERCENTRANK.INC('面板-MA'!81:81,'面板-MA'!AZ81),0.5)</f>
        <v>0.38500000000000001</v>
      </c>
      <c r="BC81" s="303">
        <f>IFERROR(_xlfn.PERCENTRANK.INC('面板-MA'!81:81,'面板-MA'!BA81),0.5)</f>
        <v>0.877</v>
      </c>
      <c r="BD81" s="303">
        <f>IFERROR(_xlfn.PERCENTRANK.INC('面板-MA'!81:81,'面板-MA'!BB81),0.5)</f>
        <v>0.98199999999999998</v>
      </c>
      <c r="BE81" s="303">
        <f>IFERROR(_xlfn.PERCENTRANK.INC('面板-MA'!81:81,'面板-MA'!BC81),0.5)</f>
        <v>1</v>
      </c>
      <c r="BF81" s="303">
        <f>IFERROR(_xlfn.PERCENTRANK.INC('面板-MA'!81:81,'面板-MA'!BD81),0.5)</f>
        <v>0.96399999999999997</v>
      </c>
      <c r="BG81" s="303">
        <f>IFERROR(_xlfn.PERCENTRANK.INC('面板-MA'!81:81,'面板-MA'!BE81),0.5)</f>
        <v>0.91200000000000003</v>
      </c>
      <c r="BH81" s="303">
        <f>IFERROR(_xlfn.PERCENTRANK.INC('面板-MA'!81:81,'面板-MA'!BF81),0.5)</f>
        <v>0.92900000000000005</v>
      </c>
      <c r="BI81" s="303">
        <f>IFERROR(_xlfn.PERCENTRANK.INC('面板-MA'!81:81,'面板-MA'!BG81),0.5)</f>
        <v>0.94699999999999995</v>
      </c>
      <c r="BJ81" s="303">
        <f>IFERROR(_xlfn.PERCENTRANK.INC('面板-MA'!81:81,'面板-MA'!BH81),0.5)</f>
        <v>0.71899999999999997</v>
      </c>
      <c r="BK81" s="303">
        <f>IFERROR(_xlfn.PERCENTRANK.INC('面板-MA'!81:81,'面板-MA'!BI81),0.5)</f>
        <v>0.57799999999999996</v>
      </c>
      <c r="BL81" s="303">
        <f>IFERROR(_xlfn.PERCENTRANK.INC('面板-MA'!81:81,'面板-MA'!BJ81),0.5)</f>
        <v>0.77100000000000002</v>
      </c>
      <c r="BM81" s="303">
        <f>IFERROR(_xlfn.PERCENTRANK.INC('面板-MA'!81:81,'面板-MA'!BK81),0.5)</f>
        <v>0.5</v>
      </c>
      <c r="BN81" s="303">
        <f>IFERROR(_xlfn.PERCENTRANK.INC('面板-MA'!81:81,'面板-MA'!BL81),0.5)</f>
        <v>0.5</v>
      </c>
      <c r="BO81" s="303">
        <f>IFERROR(_xlfn.PERCENTRANK.INC('面板-MA'!81:81,'面板-MA'!BM81),0.5)</f>
        <v>0.5</v>
      </c>
      <c r="BP81" s="303">
        <f>IFERROR(_xlfn.PERCENTRANK.INC('面板-MA'!81:81,'面板-MA'!BN81),0.5)</f>
        <v>0.5</v>
      </c>
      <c r="BQ81" s="303">
        <f>IFERROR(_xlfn.PERCENTRANK.INC('面板-MA'!81:81,'面板-MA'!BO81),0.5)</f>
        <v>0.5</v>
      </c>
      <c r="BR81" s="303">
        <f>IFERROR(_xlfn.PERCENTRANK.INC('面板-MA'!81:81,'面板-MA'!BP81),0.5)</f>
        <v>0.5</v>
      </c>
      <c r="BS81" s="303">
        <f>IFERROR(_xlfn.PERCENTRANK.INC('面板-MA'!81:81,'面板-MA'!BQ81),0.5)</f>
        <v>0.5</v>
      </c>
      <c r="BT81" s="303">
        <f>IFERROR(_xlfn.PERCENTRANK.INC('面板-MA'!81:81,'面板-MA'!BR81),0.5)</f>
        <v>0.5</v>
      </c>
      <c r="BU81" s="303">
        <f>IFERROR(_xlfn.PERCENTRANK.INC('面板-MA'!81:81,'面板-MA'!BS81),0.5)</f>
        <v>0.5</v>
      </c>
      <c r="BV81" s="303">
        <f>IFERROR(_xlfn.PERCENTRANK.INC('面板-MA'!81:81,'面板-MA'!BT81),0.5)</f>
        <v>0.5</v>
      </c>
      <c r="BW81" s="303">
        <f>IFERROR(_xlfn.PERCENTRANK.INC('面板-MA'!81:81,'面板-MA'!BU81),0.5)</f>
        <v>0.5</v>
      </c>
      <c r="BX81" s="303">
        <f>IFERROR(_xlfn.PERCENTRANK.INC('面板-MA'!81:81,'面板-MA'!BV81),0.5)</f>
        <v>0.5</v>
      </c>
    </row>
    <row r="82" spans="1:76" x14ac:dyDescent="0.15">
      <c r="A82" s="301" t="s">
        <v>541</v>
      </c>
      <c r="B82" s="301" t="s">
        <v>70</v>
      </c>
      <c r="C82" s="295" t="s">
        <v>181</v>
      </c>
      <c r="D82" s="295" t="s">
        <v>578</v>
      </c>
      <c r="E82" s="302">
        <f t="shared" si="7"/>
        <v>2.1739130434782608E-2</v>
      </c>
      <c r="F82" s="302" t="str">
        <f t="shared" si="6"/>
        <v>半导体上游</v>
      </c>
      <c r="G82" s="303">
        <f>IFERROR(_xlfn.PERCENTRANK.INC('面板-MA'!82:82,'面板-MA'!E82),0.5)</f>
        <v>0.28000000000000003</v>
      </c>
      <c r="H82" s="303">
        <f>IFERROR(_xlfn.PERCENTRANK.INC('面板-MA'!82:82,'面板-MA'!F82),0.5)</f>
        <v>0.28000000000000003</v>
      </c>
      <c r="I82" s="303">
        <f>IFERROR(_xlfn.PERCENTRANK.INC('面板-MA'!82:82,'面板-MA'!G82),0.5)</f>
        <v>0.192</v>
      </c>
      <c r="J82" s="303">
        <f>IFERROR(_xlfn.PERCENTRANK.INC('面板-MA'!82:82,'面板-MA'!H82),0.5)</f>
        <v>5.1999999999999998E-2</v>
      </c>
      <c r="K82" s="303">
        <f>IFERROR(_xlfn.PERCENTRANK.INC('面板-MA'!82:82,'面板-MA'!I82),0.5)</f>
        <v>8.6999999999999994E-2</v>
      </c>
      <c r="L82" s="303">
        <f>IFERROR(_xlfn.PERCENTRANK.INC('面板-MA'!82:82,'面板-MA'!J82),0.5)</f>
        <v>0.21</v>
      </c>
      <c r="M82" s="303">
        <f>IFERROR(_xlfn.PERCENTRANK.INC('面板-MA'!82:82,'面板-MA'!K82),0.5)</f>
        <v>0.22800000000000001</v>
      </c>
      <c r="N82" s="303">
        <f>IFERROR(_xlfn.PERCENTRANK.INC('面板-MA'!82:82,'面板-MA'!L82),0.5)</f>
        <v>0.245</v>
      </c>
      <c r="O82" s="303">
        <f>IFERROR(_xlfn.PERCENTRANK.INC('面板-MA'!82:82,'面板-MA'!M82),0.5)</f>
        <v>0.36799999999999999</v>
      </c>
      <c r="P82" s="303">
        <f>IFERROR(_xlfn.PERCENTRANK.INC('面板-MA'!82:82,'面板-MA'!N82),0.5)</f>
        <v>0.64900000000000002</v>
      </c>
      <c r="Q82" s="303">
        <f>IFERROR(_xlfn.PERCENTRANK.INC('面板-MA'!82:82,'面板-MA'!O82),0.5)</f>
        <v>0.70099999999999996</v>
      </c>
      <c r="R82" s="303">
        <f>IFERROR(_xlfn.PERCENTRANK.INC('面板-MA'!82:82,'面板-MA'!P82),0.5)</f>
        <v>0.63100000000000001</v>
      </c>
      <c r="S82" s="303">
        <f>IFERROR(_xlfn.PERCENTRANK.INC('面板-MA'!82:82,'面板-MA'!Q82),0.5)</f>
        <v>0.45600000000000002</v>
      </c>
      <c r="T82" s="303">
        <f>IFERROR(_xlfn.PERCENTRANK.INC('面板-MA'!82:82,'面板-MA'!R82),0.5)</f>
        <v>0.315</v>
      </c>
      <c r="U82" s="303">
        <f>IFERROR(_xlfn.PERCENTRANK.INC('面板-MA'!82:82,'面板-MA'!S82),0.5)</f>
        <v>0.42099999999999999</v>
      </c>
      <c r="V82" s="303">
        <f>IFERROR(_xlfn.PERCENTRANK.INC('面板-MA'!82:82,'面板-MA'!T82),0.5)</f>
        <v>0.80700000000000005</v>
      </c>
      <c r="W82" s="303">
        <f>IFERROR(_xlfn.PERCENTRANK.INC('面板-MA'!82:82,'面板-MA'!U82),0.5)</f>
        <v>0.89400000000000002</v>
      </c>
      <c r="X82" s="303">
        <f>IFERROR(_xlfn.PERCENTRANK.INC('面板-MA'!82:82,'面板-MA'!V82),0.5)</f>
        <v>0.82399999999999995</v>
      </c>
      <c r="Y82" s="303">
        <f>IFERROR(_xlfn.PERCENTRANK.INC('面板-MA'!82:82,'面板-MA'!W82),0.5)</f>
        <v>0.73599999999999999</v>
      </c>
      <c r="Z82" s="303">
        <f>IFERROR(_xlfn.PERCENTRANK.INC('面板-MA'!82:82,'面板-MA'!X82),0.5)</f>
        <v>0.754</v>
      </c>
      <c r="AA82" s="303">
        <f>IFERROR(_xlfn.PERCENTRANK.INC('面板-MA'!82:82,'面板-MA'!Y82),0.5)</f>
        <v>0.84199999999999997</v>
      </c>
      <c r="AB82" s="303">
        <f>IFERROR(_xlfn.PERCENTRANK.INC('面板-MA'!82:82,'面板-MA'!Z82),0.5)</f>
        <v>0.61399999999999999</v>
      </c>
      <c r="AC82" s="303">
        <f>IFERROR(_xlfn.PERCENTRANK.INC('面板-MA'!82:82,'面板-MA'!AA82),0.5)</f>
        <v>0.33300000000000002</v>
      </c>
      <c r="AD82" s="303">
        <f>IFERROR(_xlfn.PERCENTRANK.INC('面板-MA'!82:82,'面板-MA'!AB82),0.5)</f>
        <v>0.59599999999999997</v>
      </c>
      <c r="AE82" s="303">
        <f>IFERROR(_xlfn.PERCENTRANK.INC('面板-MA'!82:82,'面板-MA'!AC82),0.5)</f>
        <v>0.78900000000000003</v>
      </c>
      <c r="AF82" s="303">
        <f>IFERROR(_xlfn.PERCENTRANK.INC('面板-MA'!82:82,'面板-MA'!AD82),0.5)</f>
        <v>0.85899999999999999</v>
      </c>
      <c r="AG82" s="303">
        <f>IFERROR(_xlfn.PERCENTRANK.INC('面板-MA'!82:82,'面板-MA'!AE82),0.5)</f>
        <v>0.66600000000000004</v>
      </c>
      <c r="AH82" s="303">
        <f>IFERROR(_xlfn.PERCENTRANK.INC('面板-MA'!82:82,'面板-MA'!AF82),0.5)</f>
        <v>0.52600000000000002</v>
      </c>
      <c r="AI82" s="303">
        <f>IFERROR(_xlfn.PERCENTRANK.INC('面板-MA'!82:82,'面板-MA'!AG82),0.5)</f>
        <v>0.40300000000000002</v>
      </c>
      <c r="AJ82" s="303">
        <f>IFERROR(_xlfn.PERCENTRANK.INC('面板-MA'!82:82,'面板-MA'!AH82),0.5)</f>
        <v>0.47299999999999998</v>
      </c>
      <c r="AK82" s="303">
        <f>IFERROR(_xlfn.PERCENTRANK.INC('面板-MA'!82:82,'面板-MA'!AI82),0.5)</f>
        <v>0.56100000000000005</v>
      </c>
      <c r="AL82" s="303">
        <f>IFERROR(_xlfn.PERCENTRANK.INC('面板-MA'!82:82,'面板-MA'!AJ82),0.5)</f>
        <v>0.50800000000000001</v>
      </c>
      <c r="AM82" s="303">
        <f>IFERROR(_xlfn.PERCENTRANK.INC('面板-MA'!82:82,'面板-MA'!AK82),0.5)</f>
        <v>0.438</v>
      </c>
      <c r="AN82" s="303">
        <f>IFERROR(_xlfn.PERCENTRANK.INC('面板-MA'!82:82,'面板-MA'!AL82),0.5)</f>
        <v>0.49099999999999999</v>
      </c>
      <c r="AO82" s="303">
        <f>IFERROR(_xlfn.PERCENTRANK.INC('面板-MA'!82:82,'面板-MA'!AM82),0.5)</f>
        <v>0.68400000000000005</v>
      </c>
      <c r="AP82" s="303">
        <f>IFERROR(_xlfn.PERCENTRANK.INC('面板-MA'!82:82,'面板-MA'!AN82),0.5)</f>
        <v>0.54300000000000004</v>
      </c>
      <c r="AQ82" s="303">
        <f>IFERROR(_xlfn.PERCENTRANK.INC('面板-MA'!82:82,'面板-MA'!AO82),0.5)</f>
        <v>0.14000000000000001</v>
      </c>
      <c r="AR82" s="303">
        <f>IFERROR(_xlfn.PERCENTRANK.INC('面板-MA'!82:82,'面板-MA'!AP82),0.5)</f>
        <v>0</v>
      </c>
      <c r="AS82" s="303">
        <f>IFERROR(_xlfn.PERCENTRANK.INC('面板-MA'!82:82,'面板-MA'!AQ82),0.5)</f>
        <v>7.0000000000000007E-2</v>
      </c>
      <c r="AT82" s="303">
        <f>IFERROR(_xlfn.PERCENTRANK.INC('面板-MA'!82:82,'面板-MA'!AR82),0.5)</f>
        <v>3.5000000000000003E-2</v>
      </c>
      <c r="AU82" s="303">
        <f>IFERROR(_xlfn.PERCENTRANK.INC('面板-MA'!82:82,'面板-MA'!AS82),0.5)</f>
        <v>1.7000000000000001E-2</v>
      </c>
      <c r="AV82" s="303">
        <f>IFERROR(_xlfn.PERCENTRANK.INC('面板-MA'!82:82,'面板-MA'!AT82),0.5)</f>
        <v>0.105</v>
      </c>
      <c r="AW82" s="303">
        <f>IFERROR(_xlfn.PERCENTRANK.INC('面板-MA'!82:82,'面板-MA'!AU82),0.5)</f>
        <v>0.122</v>
      </c>
      <c r="AX82" s="303">
        <f>IFERROR(_xlfn.PERCENTRANK.INC('面板-MA'!82:82,'面板-MA'!AV82),0.5)</f>
        <v>0.157</v>
      </c>
      <c r="AY82" s="303">
        <f>IFERROR(_xlfn.PERCENTRANK.INC('面板-MA'!82:82,'面板-MA'!AW82),0.5)</f>
        <v>0.17499999999999999</v>
      </c>
      <c r="AZ82" s="303">
        <f>IFERROR(_xlfn.PERCENTRANK.INC('面板-MA'!82:82,'面板-MA'!AX82),0.5)</f>
        <v>0.26300000000000001</v>
      </c>
      <c r="BA82" s="303">
        <f>IFERROR(_xlfn.PERCENTRANK.INC('面板-MA'!82:82,'面板-MA'!AY82),0.5)</f>
        <v>0.35</v>
      </c>
      <c r="BB82" s="303">
        <f>IFERROR(_xlfn.PERCENTRANK.INC('面板-MA'!82:82,'面板-MA'!AZ82),0.5)</f>
        <v>0.38500000000000001</v>
      </c>
      <c r="BC82" s="303">
        <f>IFERROR(_xlfn.PERCENTRANK.INC('面板-MA'!82:82,'面板-MA'!BA82),0.5)</f>
        <v>0.877</v>
      </c>
      <c r="BD82" s="303">
        <f>IFERROR(_xlfn.PERCENTRANK.INC('面板-MA'!82:82,'面板-MA'!BB82),0.5)</f>
        <v>0.98199999999999998</v>
      </c>
      <c r="BE82" s="303">
        <f>IFERROR(_xlfn.PERCENTRANK.INC('面板-MA'!82:82,'面板-MA'!BC82),0.5)</f>
        <v>1</v>
      </c>
      <c r="BF82" s="303">
        <f>IFERROR(_xlfn.PERCENTRANK.INC('面板-MA'!82:82,'面板-MA'!BD82),0.5)</f>
        <v>0.96399999999999997</v>
      </c>
      <c r="BG82" s="303">
        <f>IFERROR(_xlfn.PERCENTRANK.INC('面板-MA'!82:82,'面板-MA'!BE82),0.5)</f>
        <v>0.91200000000000003</v>
      </c>
      <c r="BH82" s="303">
        <f>IFERROR(_xlfn.PERCENTRANK.INC('面板-MA'!82:82,'面板-MA'!BF82),0.5)</f>
        <v>0.92900000000000005</v>
      </c>
      <c r="BI82" s="303">
        <f>IFERROR(_xlfn.PERCENTRANK.INC('面板-MA'!82:82,'面板-MA'!BG82),0.5)</f>
        <v>0.94699999999999995</v>
      </c>
      <c r="BJ82" s="303">
        <f>IFERROR(_xlfn.PERCENTRANK.INC('面板-MA'!82:82,'面板-MA'!BH82),0.5)</f>
        <v>0.71899999999999997</v>
      </c>
      <c r="BK82" s="303">
        <f>IFERROR(_xlfn.PERCENTRANK.INC('面板-MA'!82:82,'面板-MA'!BI82),0.5)</f>
        <v>0.57799999999999996</v>
      </c>
      <c r="BL82" s="303">
        <f>IFERROR(_xlfn.PERCENTRANK.INC('面板-MA'!82:82,'面板-MA'!BJ82),0.5)</f>
        <v>0.77100000000000002</v>
      </c>
      <c r="BM82" s="303">
        <f>IFERROR(_xlfn.PERCENTRANK.INC('面板-MA'!82:82,'面板-MA'!BK82),0.5)</f>
        <v>0.5</v>
      </c>
      <c r="BN82" s="303">
        <f>IFERROR(_xlfn.PERCENTRANK.INC('面板-MA'!82:82,'面板-MA'!BL82),0.5)</f>
        <v>0.5</v>
      </c>
      <c r="BO82" s="303">
        <f>IFERROR(_xlfn.PERCENTRANK.INC('面板-MA'!82:82,'面板-MA'!BM82),0.5)</f>
        <v>0.5</v>
      </c>
      <c r="BP82" s="303">
        <f>IFERROR(_xlfn.PERCENTRANK.INC('面板-MA'!82:82,'面板-MA'!BN82),0.5)</f>
        <v>0.5</v>
      </c>
      <c r="BQ82" s="303">
        <f>IFERROR(_xlfn.PERCENTRANK.INC('面板-MA'!82:82,'面板-MA'!BO82),0.5)</f>
        <v>0.5</v>
      </c>
      <c r="BR82" s="303">
        <f>IFERROR(_xlfn.PERCENTRANK.INC('面板-MA'!82:82,'面板-MA'!BP82),0.5)</f>
        <v>0.5</v>
      </c>
      <c r="BS82" s="303">
        <f>IFERROR(_xlfn.PERCENTRANK.INC('面板-MA'!82:82,'面板-MA'!BQ82),0.5)</f>
        <v>0.5</v>
      </c>
      <c r="BT82" s="303">
        <f>IFERROR(_xlfn.PERCENTRANK.INC('面板-MA'!82:82,'面板-MA'!BR82),0.5)</f>
        <v>0.5</v>
      </c>
      <c r="BU82" s="303">
        <f>IFERROR(_xlfn.PERCENTRANK.INC('面板-MA'!82:82,'面板-MA'!BS82),0.5)</f>
        <v>0.5</v>
      </c>
      <c r="BV82" s="303">
        <f>IFERROR(_xlfn.PERCENTRANK.INC('面板-MA'!82:82,'面板-MA'!BT82),0.5)</f>
        <v>0.5</v>
      </c>
      <c r="BW82" s="303">
        <f>IFERROR(_xlfn.PERCENTRANK.INC('面板-MA'!82:82,'面板-MA'!BU82),0.5)</f>
        <v>0.5</v>
      </c>
      <c r="BX82" s="303">
        <f>IFERROR(_xlfn.PERCENTRANK.INC('面板-MA'!82:82,'面板-MA'!BV82),0.5)</f>
        <v>0.5</v>
      </c>
    </row>
    <row r="83" spans="1:76" x14ac:dyDescent="0.15">
      <c r="A83" s="301" t="s">
        <v>541</v>
      </c>
      <c r="B83" s="301" t="s">
        <v>70</v>
      </c>
      <c r="C83" s="295" t="s">
        <v>871</v>
      </c>
      <c r="D83" s="295" t="s">
        <v>872</v>
      </c>
      <c r="E83" s="302">
        <f t="shared" si="7"/>
        <v>2.1739130434782608E-2</v>
      </c>
      <c r="F83" s="302" t="str">
        <f t="shared" si="6"/>
        <v>半导体上游</v>
      </c>
      <c r="G83" s="303">
        <f>IFERROR(_xlfn.PERCENTRANK.INC('面板-MA'!83:83,'面板-MA'!E83),0.5)</f>
        <v>0.65200000000000002</v>
      </c>
      <c r="H83" s="303">
        <f>IFERROR(_xlfn.PERCENTRANK.INC('面板-MA'!83:83,'面板-MA'!F83),0.5)</f>
        <v>0.65200000000000002</v>
      </c>
      <c r="I83" s="303">
        <f>IFERROR(_xlfn.PERCENTRANK.INC('面板-MA'!83:83,'面板-MA'!G83),0.5)</f>
        <v>0.76800000000000002</v>
      </c>
      <c r="J83" s="303">
        <f>IFERROR(_xlfn.PERCENTRANK.INC('面板-MA'!83:83,'面板-MA'!H83),0.5)</f>
        <v>0.69499999999999995</v>
      </c>
      <c r="K83" s="303">
        <f>IFERROR(_xlfn.PERCENTRANK.INC('面板-MA'!83:83,'面板-MA'!I83),0.5)</f>
        <v>0.72399999999999998</v>
      </c>
      <c r="L83" s="303">
        <f>IFERROR(_xlfn.PERCENTRANK.INC('面板-MA'!83:83,'面板-MA'!J83),0.5)</f>
        <v>0.60799999999999998</v>
      </c>
      <c r="M83" s="303">
        <f>IFERROR(_xlfn.PERCENTRANK.INC('面板-MA'!83:83,'面板-MA'!K83),0.5)</f>
        <v>0.376</v>
      </c>
      <c r="N83" s="303">
        <f>IFERROR(_xlfn.PERCENTRANK.INC('面板-MA'!83:83,'面板-MA'!L83),0.5)</f>
        <v>0.50700000000000001</v>
      </c>
      <c r="O83" s="303">
        <f>IFERROR(_xlfn.PERCENTRANK.INC('面板-MA'!83:83,'面板-MA'!M83),0.5)</f>
        <v>0.63700000000000001</v>
      </c>
      <c r="P83" s="303">
        <f>IFERROR(_xlfn.PERCENTRANK.INC('面板-MA'!83:83,'面板-MA'!N83),0.5)</f>
        <v>0.52100000000000002</v>
      </c>
      <c r="Q83" s="303">
        <f>IFERROR(_xlfn.PERCENTRANK.INC('面板-MA'!83:83,'面板-MA'!O83),0.5)</f>
        <v>0.53600000000000003</v>
      </c>
      <c r="R83" s="303">
        <f>IFERROR(_xlfn.PERCENTRANK.INC('面板-MA'!83:83,'面板-MA'!P83),0.5)</f>
        <v>0.55000000000000004</v>
      </c>
      <c r="S83" s="303">
        <f>IFERROR(_xlfn.PERCENTRANK.INC('面板-MA'!83:83,'面板-MA'!Q83),0.5)</f>
        <v>0.44900000000000001</v>
      </c>
      <c r="T83" s="303">
        <f>IFERROR(_xlfn.PERCENTRANK.INC('面板-MA'!83:83,'面板-MA'!R83),0.5)</f>
        <v>0.47799999999999998</v>
      </c>
      <c r="U83" s="303">
        <f>IFERROR(_xlfn.PERCENTRANK.INC('面板-MA'!83:83,'面板-MA'!S83),0.5)</f>
        <v>0.49199999999999999</v>
      </c>
      <c r="V83" s="303">
        <f>IFERROR(_xlfn.PERCENTRANK.INC('面板-MA'!83:83,'面板-MA'!T83),0.5)</f>
        <v>0.39100000000000001</v>
      </c>
      <c r="W83" s="303">
        <f>IFERROR(_xlfn.PERCENTRANK.INC('面板-MA'!83:83,'面板-MA'!U83),0.5)</f>
        <v>0.40500000000000003</v>
      </c>
      <c r="X83" s="303">
        <f>IFERROR(_xlfn.PERCENTRANK.INC('面板-MA'!83:83,'面板-MA'!V83),0.5)</f>
        <v>0.46300000000000002</v>
      </c>
      <c r="Y83" s="303">
        <f>IFERROR(_xlfn.PERCENTRANK.INC('面板-MA'!83:83,'面板-MA'!W83),0.5)</f>
        <v>0.434</v>
      </c>
      <c r="Z83" s="303">
        <f>IFERROR(_xlfn.PERCENTRANK.INC('面板-MA'!83:83,'面板-MA'!X83),0.5)</f>
        <v>0.36199999999999999</v>
      </c>
      <c r="AA83" s="303">
        <f>IFERROR(_xlfn.PERCENTRANK.INC('面板-MA'!83:83,'面板-MA'!Y83),0.5)</f>
        <v>0.33300000000000002</v>
      </c>
      <c r="AB83" s="303">
        <f>IFERROR(_xlfn.PERCENTRANK.INC('面板-MA'!83:83,'面板-MA'!Z83),0.5)</f>
        <v>0.318</v>
      </c>
      <c r="AC83" s="303">
        <f>IFERROR(_xlfn.PERCENTRANK.INC('面板-MA'!83:83,'面板-MA'!AA83),0.5)</f>
        <v>0.30399999999999999</v>
      </c>
      <c r="AD83" s="303">
        <f>IFERROR(_xlfn.PERCENTRANK.INC('面板-MA'!83:83,'面板-MA'!AB83),0.5)</f>
        <v>0.28899999999999998</v>
      </c>
      <c r="AE83" s="303">
        <f>IFERROR(_xlfn.PERCENTRANK.INC('面板-MA'!83:83,'面板-MA'!AC83),0.5)</f>
        <v>0.246</v>
      </c>
      <c r="AF83" s="303">
        <f>IFERROR(_xlfn.PERCENTRANK.INC('面板-MA'!83:83,'面板-MA'!AD83),0.5)</f>
        <v>0.20200000000000001</v>
      </c>
      <c r="AG83" s="303">
        <f>IFERROR(_xlfn.PERCENTRANK.INC('面板-MA'!83:83,'面板-MA'!AE83),0.5)</f>
        <v>0.217</v>
      </c>
      <c r="AH83" s="303">
        <f>IFERROR(_xlfn.PERCENTRANK.INC('面板-MA'!83:83,'面板-MA'!AF83),0.5)</f>
        <v>0.23100000000000001</v>
      </c>
      <c r="AI83" s="303">
        <f>IFERROR(_xlfn.PERCENTRANK.INC('面板-MA'!83:83,'面板-MA'!AG83),0.5)</f>
        <v>0.159</v>
      </c>
      <c r="AJ83" s="303">
        <f>IFERROR(_xlfn.PERCENTRANK.INC('面板-MA'!83:83,'面板-MA'!AH83),0.5)</f>
        <v>0.115</v>
      </c>
      <c r="AK83" s="303">
        <f>IFERROR(_xlfn.PERCENTRANK.INC('面板-MA'!83:83,'面板-MA'!AI83),0.5)</f>
        <v>0.13</v>
      </c>
      <c r="AL83" s="303">
        <f>IFERROR(_xlfn.PERCENTRANK.INC('面板-MA'!83:83,'面板-MA'!AJ83),0.5)</f>
        <v>8.5999999999999993E-2</v>
      </c>
      <c r="AM83" s="303">
        <f>IFERROR(_xlfn.PERCENTRANK.INC('面板-MA'!83:83,'面板-MA'!AK83),0.5)</f>
        <v>5.7000000000000002E-2</v>
      </c>
      <c r="AN83" s="303">
        <f>IFERROR(_xlfn.PERCENTRANK.INC('面板-MA'!83:83,'面板-MA'!AL83),0.5)</f>
        <v>1.4E-2</v>
      </c>
      <c r="AO83" s="303">
        <f>IFERROR(_xlfn.PERCENTRANK.INC('面板-MA'!83:83,'面板-MA'!AM83),0.5)</f>
        <v>2.8000000000000001E-2</v>
      </c>
      <c r="AP83" s="303">
        <f>IFERROR(_xlfn.PERCENTRANK.INC('面板-MA'!83:83,'面板-MA'!AN83),0.5)</f>
        <v>0</v>
      </c>
      <c r="AQ83" s="303">
        <f>IFERROR(_xlfn.PERCENTRANK.INC('面板-MA'!83:83,'面板-MA'!AO83),0.5)</f>
        <v>7.1999999999999995E-2</v>
      </c>
      <c r="AR83" s="303">
        <f>IFERROR(_xlfn.PERCENTRANK.INC('面板-MA'!83:83,'面板-MA'!AP83),0.5)</f>
        <v>0.14399999999999999</v>
      </c>
      <c r="AS83" s="303">
        <f>IFERROR(_xlfn.PERCENTRANK.INC('面板-MA'!83:83,'面板-MA'!AQ83),0.5)</f>
        <v>4.2999999999999997E-2</v>
      </c>
      <c r="AT83" s="303">
        <f>IFERROR(_xlfn.PERCENTRANK.INC('面板-MA'!83:83,'面板-MA'!AR83),0.5)</f>
        <v>0.10100000000000001</v>
      </c>
      <c r="AU83" s="303">
        <f>IFERROR(_xlfn.PERCENTRANK.INC('面板-MA'!83:83,'面板-MA'!AS83),0.5)</f>
        <v>0.188</v>
      </c>
      <c r="AV83" s="303">
        <f>IFERROR(_xlfn.PERCENTRANK.INC('面板-MA'!83:83,'面板-MA'!AT83),0.5)</f>
        <v>0.17299999999999999</v>
      </c>
      <c r="AW83" s="303">
        <f>IFERROR(_xlfn.PERCENTRANK.INC('面板-MA'!83:83,'面板-MA'!AU83),0.5)</f>
        <v>0.26</v>
      </c>
      <c r="AX83" s="303">
        <f>IFERROR(_xlfn.PERCENTRANK.INC('面板-MA'!83:83,'面板-MA'!AV83),0.5)</f>
        <v>0.34699999999999998</v>
      </c>
      <c r="AY83" s="303">
        <f>IFERROR(_xlfn.PERCENTRANK.INC('面板-MA'!83:83,'面板-MA'!AW83),0.5)</f>
        <v>0.27500000000000002</v>
      </c>
      <c r="AZ83" s="303">
        <f>IFERROR(_xlfn.PERCENTRANK.INC('面板-MA'!83:83,'面板-MA'!AX83),0.5)</f>
        <v>0.42</v>
      </c>
      <c r="BA83" s="303">
        <f>IFERROR(_xlfn.PERCENTRANK.INC('面板-MA'!83:83,'面板-MA'!AY83),0.5)</f>
        <v>0.59399999999999997</v>
      </c>
      <c r="BB83" s="303">
        <f>IFERROR(_xlfn.PERCENTRANK.INC('面板-MA'!83:83,'面板-MA'!AZ83),0.5)</f>
        <v>0.623</v>
      </c>
      <c r="BC83" s="303">
        <f>IFERROR(_xlfn.PERCENTRANK.INC('面板-MA'!83:83,'面板-MA'!BA83),0.5)</f>
        <v>0.56499999999999995</v>
      </c>
      <c r="BD83" s="303">
        <f>IFERROR(_xlfn.PERCENTRANK.INC('面板-MA'!83:83,'面板-MA'!BB83),0.5)</f>
        <v>0.57899999999999996</v>
      </c>
      <c r="BE83" s="303">
        <f>IFERROR(_xlfn.PERCENTRANK.INC('面板-MA'!83:83,'面板-MA'!BC83),0.5)</f>
        <v>0.753</v>
      </c>
      <c r="BF83" s="303">
        <f>IFERROR(_xlfn.PERCENTRANK.INC('面板-MA'!83:83,'面板-MA'!BD83),0.5)</f>
        <v>0.71</v>
      </c>
      <c r="BG83" s="303">
        <f>IFERROR(_xlfn.PERCENTRANK.INC('面板-MA'!83:83,'面板-MA'!BE83),0.5)</f>
        <v>0.73899999999999999</v>
      </c>
      <c r="BH83" s="303">
        <f>IFERROR(_xlfn.PERCENTRANK.INC('面板-MA'!83:83,'面板-MA'!BF83),0.5)</f>
        <v>0.81100000000000005</v>
      </c>
      <c r="BI83" s="303">
        <f>IFERROR(_xlfn.PERCENTRANK.INC('面板-MA'!83:83,'面板-MA'!BG83),0.5)</f>
        <v>0.78200000000000003</v>
      </c>
      <c r="BJ83" s="303">
        <f>IFERROR(_xlfn.PERCENTRANK.INC('面板-MA'!83:83,'面板-MA'!BH83),0.5)</f>
        <v>0.68100000000000005</v>
      </c>
      <c r="BK83" s="303">
        <f>IFERROR(_xlfn.PERCENTRANK.INC('面板-MA'!83:83,'面板-MA'!BI83),0.5)</f>
        <v>0.82599999999999996</v>
      </c>
      <c r="BL83" s="303">
        <f>IFERROR(_xlfn.PERCENTRANK.INC('面板-MA'!83:83,'面板-MA'!BJ83),0.5)</f>
        <v>0.79700000000000004</v>
      </c>
      <c r="BM83" s="303">
        <f>IFERROR(_xlfn.PERCENTRANK.INC('面板-MA'!83:83,'面板-MA'!BK83),0.5)</f>
        <v>0.84</v>
      </c>
      <c r="BN83" s="303">
        <f>IFERROR(_xlfn.PERCENTRANK.INC('面板-MA'!83:83,'面板-MA'!BL83),0.5)</f>
        <v>0.97099999999999997</v>
      </c>
      <c r="BO83" s="303">
        <f>IFERROR(_xlfn.PERCENTRANK.INC('面板-MA'!83:83,'面板-MA'!BM83),0.5)</f>
        <v>1</v>
      </c>
      <c r="BP83" s="303">
        <f>IFERROR(_xlfn.PERCENTRANK.INC('面板-MA'!83:83,'面板-MA'!BN83),0.5)</f>
        <v>0.98499999999999999</v>
      </c>
      <c r="BQ83" s="303">
        <f>IFERROR(_xlfn.PERCENTRANK.INC('面板-MA'!83:83,'面板-MA'!BO83),0.5)</f>
        <v>0.92700000000000005</v>
      </c>
      <c r="BR83" s="303">
        <f>IFERROR(_xlfn.PERCENTRANK.INC('面板-MA'!83:83,'面板-MA'!BP83),0.5)</f>
        <v>0.91300000000000003</v>
      </c>
      <c r="BS83" s="303">
        <f>IFERROR(_xlfn.PERCENTRANK.INC('面板-MA'!83:83,'面板-MA'!BQ83),0.5)</f>
        <v>0.89800000000000002</v>
      </c>
      <c r="BT83" s="303">
        <f>IFERROR(_xlfn.PERCENTRANK.INC('面板-MA'!83:83,'面板-MA'!BR83),0.5)</f>
        <v>0.86899999999999999</v>
      </c>
      <c r="BU83" s="303">
        <f>IFERROR(_xlfn.PERCENTRANK.INC('面板-MA'!83:83,'面板-MA'!BS83),0.5)</f>
        <v>0.95599999999999996</v>
      </c>
      <c r="BV83" s="303">
        <f>IFERROR(_xlfn.PERCENTRANK.INC('面板-MA'!83:83,'面板-MA'!BT83),0.5)</f>
        <v>0.94199999999999995</v>
      </c>
      <c r="BW83" s="303">
        <f>IFERROR(_xlfn.PERCENTRANK.INC('面板-MA'!83:83,'面板-MA'!BU83),0.5)</f>
        <v>0.85499999999999998</v>
      </c>
      <c r="BX83" s="303">
        <f>IFERROR(_xlfn.PERCENTRANK.INC('面板-MA'!83:83,'面板-MA'!BV83),0.5)</f>
        <v>0.88400000000000001</v>
      </c>
    </row>
    <row r="84" spans="1:76" x14ac:dyDescent="0.15">
      <c r="A84" s="301" t="s">
        <v>541</v>
      </c>
      <c r="B84" s="301" t="s">
        <v>70</v>
      </c>
      <c r="C84" s="295" t="s">
        <v>184</v>
      </c>
      <c r="D84" s="295" t="s">
        <v>185</v>
      </c>
      <c r="E84" s="302">
        <f t="shared" si="7"/>
        <v>2.1739130434782608E-2</v>
      </c>
      <c r="F84" s="302" t="str">
        <f t="shared" si="6"/>
        <v>半导体上游</v>
      </c>
      <c r="G84" s="303">
        <f>IFERROR(_xlfn.PERCENTRANK.INC('面板-MA'!84:84,'面板-MA'!E84),0.5)</f>
        <v>0.376</v>
      </c>
      <c r="H84" s="303">
        <f>IFERROR(_xlfn.PERCENTRANK.INC('面板-MA'!84:84,'面板-MA'!F84),0.5)</f>
        <v>0.376</v>
      </c>
      <c r="I84" s="303">
        <f>IFERROR(_xlfn.PERCENTRANK.INC('面板-MA'!84:84,'面板-MA'!G84),0.5)</f>
        <v>0.79700000000000004</v>
      </c>
      <c r="J84" s="303">
        <f>IFERROR(_xlfn.PERCENTRANK.INC('面板-MA'!84:84,'面板-MA'!H84),0.5)</f>
        <v>0.72399999999999998</v>
      </c>
      <c r="K84" s="303">
        <f>IFERROR(_xlfn.PERCENTRANK.INC('面板-MA'!84:84,'面板-MA'!I84),0.5)</f>
        <v>0.71</v>
      </c>
      <c r="L84" s="303">
        <f>IFERROR(_xlfn.PERCENTRANK.INC('面板-MA'!84:84,'面板-MA'!J84),0.5)</f>
        <v>0.63700000000000001</v>
      </c>
      <c r="M84" s="303">
        <f>IFERROR(_xlfn.PERCENTRANK.INC('面板-MA'!84:84,'面板-MA'!K84),0.5)</f>
        <v>0.40500000000000003</v>
      </c>
      <c r="N84" s="303">
        <f>IFERROR(_xlfn.PERCENTRANK.INC('面板-MA'!84:84,'面板-MA'!L84),0.5)</f>
        <v>0.53600000000000003</v>
      </c>
      <c r="O84" s="303">
        <f>IFERROR(_xlfn.PERCENTRANK.INC('面板-MA'!84:84,'面板-MA'!M84),0.5)</f>
        <v>0.65200000000000002</v>
      </c>
      <c r="P84" s="303">
        <f>IFERROR(_xlfn.PERCENTRANK.INC('面板-MA'!84:84,'面板-MA'!N84),0.5)</f>
        <v>0.55000000000000004</v>
      </c>
      <c r="Q84" s="303">
        <f>IFERROR(_xlfn.PERCENTRANK.INC('面板-MA'!84:84,'面板-MA'!O84),0.5)</f>
        <v>0.56499999999999995</v>
      </c>
      <c r="R84" s="303">
        <f>IFERROR(_xlfn.PERCENTRANK.INC('面板-MA'!84:84,'面板-MA'!P84),0.5)</f>
        <v>0.57899999999999996</v>
      </c>
      <c r="S84" s="303">
        <f>IFERROR(_xlfn.PERCENTRANK.INC('面板-MA'!84:84,'面板-MA'!Q84),0.5)</f>
        <v>0.49199999999999999</v>
      </c>
      <c r="T84" s="303">
        <f>IFERROR(_xlfn.PERCENTRANK.INC('面板-MA'!84:84,'面板-MA'!R84),0.5)</f>
        <v>0.50700000000000001</v>
      </c>
      <c r="U84" s="303">
        <f>IFERROR(_xlfn.PERCENTRANK.INC('面板-MA'!84:84,'面板-MA'!S84),0.5)</f>
        <v>0.52100000000000002</v>
      </c>
      <c r="V84" s="303">
        <f>IFERROR(_xlfn.PERCENTRANK.INC('面板-MA'!84:84,'面板-MA'!T84),0.5)</f>
        <v>0.434</v>
      </c>
      <c r="W84" s="303">
        <f>IFERROR(_xlfn.PERCENTRANK.INC('面板-MA'!84:84,'面板-MA'!U84),0.5)</f>
        <v>0.42</v>
      </c>
      <c r="X84" s="303">
        <f>IFERROR(_xlfn.PERCENTRANK.INC('面板-MA'!84:84,'面板-MA'!V84),0.5)</f>
        <v>0.47799999999999998</v>
      </c>
      <c r="Y84" s="303">
        <f>IFERROR(_xlfn.PERCENTRANK.INC('面板-MA'!84:84,'面板-MA'!W84),0.5)</f>
        <v>0.46300000000000002</v>
      </c>
      <c r="Z84" s="303">
        <f>IFERROR(_xlfn.PERCENTRANK.INC('面板-MA'!84:84,'面板-MA'!X84),0.5)</f>
        <v>0.36199999999999999</v>
      </c>
      <c r="AA84" s="303">
        <f>IFERROR(_xlfn.PERCENTRANK.INC('面板-MA'!84:84,'面板-MA'!Y84),0.5)</f>
        <v>0.33300000000000002</v>
      </c>
      <c r="AB84" s="303">
        <f>IFERROR(_xlfn.PERCENTRANK.INC('面板-MA'!84:84,'面板-MA'!Z84),0.5)</f>
        <v>0.318</v>
      </c>
      <c r="AC84" s="303">
        <f>IFERROR(_xlfn.PERCENTRANK.INC('面板-MA'!84:84,'面板-MA'!AA84),0.5)</f>
        <v>0.30399999999999999</v>
      </c>
      <c r="AD84" s="303">
        <f>IFERROR(_xlfn.PERCENTRANK.INC('面板-MA'!84:84,'面板-MA'!AB84),0.5)</f>
        <v>0.28899999999999998</v>
      </c>
      <c r="AE84" s="303">
        <f>IFERROR(_xlfn.PERCENTRANK.INC('面板-MA'!84:84,'面板-MA'!AC84),0.5)</f>
        <v>0.246</v>
      </c>
      <c r="AF84" s="303">
        <f>IFERROR(_xlfn.PERCENTRANK.INC('面板-MA'!84:84,'面板-MA'!AD84),0.5)</f>
        <v>0.20200000000000001</v>
      </c>
      <c r="AG84" s="303">
        <f>IFERROR(_xlfn.PERCENTRANK.INC('面板-MA'!84:84,'面板-MA'!AE84),0.5)</f>
        <v>0.217</v>
      </c>
      <c r="AH84" s="303">
        <f>IFERROR(_xlfn.PERCENTRANK.INC('面板-MA'!84:84,'面板-MA'!AF84),0.5)</f>
        <v>0.23100000000000001</v>
      </c>
      <c r="AI84" s="303">
        <f>IFERROR(_xlfn.PERCENTRANK.INC('面板-MA'!84:84,'面板-MA'!AG84),0.5)</f>
        <v>0.159</v>
      </c>
      <c r="AJ84" s="303">
        <f>IFERROR(_xlfn.PERCENTRANK.INC('面板-MA'!84:84,'面板-MA'!AH84),0.5)</f>
        <v>0.13</v>
      </c>
      <c r="AK84" s="303">
        <f>IFERROR(_xlfn.PERCENTRANK.INC('面板-MA'!84:84,'面板-MA'!AI84),0.5)</f>
        <v>0.14399999999999999</v>
      </c>
      <c r="AL84" s="303">
        <f>IFERROR(_xlfn.PERCENTRANK.INC('面板-MA'!84:84,'面板-MA'!AJ84),0.5)</f>
        <v>8.5999999999999993E-2</v>
      </c>
      <c r="AM84" s="303">
        <f>IFERROR(_xlfn.PERCENTRANK.INC('面板-MA'!84:84,'面板-MA'!AK84),0.5)</f>
        <v>5.7000000000000002E-2</v>
      </c>
      <c r="AN84" s="303">
        <f>IFERROR(_xlfn.PERCENTRANK.INC('面板-MA'!84:84,'面板-MA'!AL84),0.5)</f>
        <v>1.4E-2</v>
      </c>
      <c r="AO84" s="303">
        <f>IFERROR(_xlfn.PERCENTRANK.INC('面板-MA'!84:84,'面板-MA'!AM84),0.5)</f>
        <v>2.8000000000000001E-2</v>
      </c>
      <c r="AP84" s="303">
        <f>IFERROR(_xlfn.PERCENTRANK.INC('面板-MA'!84:84,'面板-MA'!AN84),0.5)</f>
        <v>0</v>
      </c>
      <c r="AQ84" s="303">
        <f>IFERROR(_xlfn.PERCENTRANK.INC('面板-MA'!84:84,'面板-MA'!AO84),0.5)</f>
        <v>7.1999999999999995E-2</v>
      </c>
      <c r="AR84" s="303">
        <f>IFERROR(_xlfn.PERCENTRANK.INC('面板-MA'!84:84,'面板-MA'!AP84),0.5)</f>
        <v>0.115</v>
      </c>
      <c r="AS84" s="303">
        <f>IFERROR(_xlfn.PERCENTRANK.INC('面板-MA'!84:84,'面板-MA'!AQ84),0.5)</f>
        <v>4.2999999999999997E-2</v>
      </c>
      <c r="AT84" s="303">
        <f>IFERROR(_xlfn.PERCENTRANK.INC('面板-MA'!84:84,'面板-MA'!AR84),0.5)</f>
        <v>0.10100000000000001</v>
      </c>
      <c r="AU84" s="303">
        <f>IFERROR(_xlfn.PERCENTRANK.INC('面板-MA'!84:84,'面板-MA'!AS84),0.5)</f>
        <v>0.188</v>
      </c>
      <c r="AV84" s="303">
        <f>IFERROR(_xlfn.PERCENTRANK.INC('面板-MA'!84:84,'面板-MA'!AT84),0.5)</f>
        <v>0.17299999999999999</v>
      </c>
      <c r="AW84" s="303">
        <f>IFERROR(_xlfn.PERCENTRANK.INC('面板-MA'!84:84,'面板-MA'!AU84),0.5)</f>
        <v>0.26</v>
      </c>
      <c r="AX84" s="303">
        <f>IFERROR(_xlfn.PERCENTRANK.INC('面板-MA'!84:84,'面板-MA'!AV84),0.5)</f>
        <v>0.34699999999999998</v>
      </c>
      <c r="AY84" s="303">
        <f>IFERROR(_xlfn.PERCENTRANK.INC('面板-MA'!84:84,'面板-MA'!AW84),0.5)</f>
        <v>0.27500000000000002</v>
      </c>
      <c r="AZ84" s="303">
        <f>IFERROR(_xlfn.PERCENTRANK.INC('面板-MA'!84:84,'面板-MA'!AX84),0.5)</f>
        <v>0.44900000000000001</v>
      </c>
      <c r="BA84" s="303">
        <f>IFERROR(_xlfn.PERCENTRANK.INC('面板-MA'!84:84,'面板-MA'!AY84),0.5)</f>
        <v>0.623</v>
      </c>
      <c r="BB84" s="303">
        <f>IFERROR(_xlfn.PERCENTRANK.INC('面板-MA'!84:84,'面板-MA'!AZ84),0.5)</f>
        <v>0.68100000000000005</v>
      </c>
      <c r="BC84" s="303">
        <f>IFERROR(_xlfn.PERCENTRANK.INC('面板-MA'!84:84,'面板-MA'!BA84),0.5)</f>
        <v>0.60799999999999998</v>
      </c>
      <c r="BD84" s="303">
        <f>IFERROR(_xlfn.PERCENTRANK.INC('面板-MA'!84:84,'面板-MA'!BB84),0.5)</f>
        <v>0.59399999999999997</v>
      </c>
      <c r="BE84" s="303">
        <f>IFERROR(_xlfn.PERCENTRANK.INC('面板-MA'!84:84,'面板-MA'!BC84),0.5)</f>
        <v>0.76800000000000002</v>
      </c>
      <c r="BF84" s="303">
        <f>IFERROR(_xlfn.PERCENTRANK.INC('面板-MA'!84:84,'面板-MA'!BD84),0.5)</f>
        <v>0.69499999999999995</v>
      </c>
      <c r="BG84" s="303">
        <f>IFERROR(_xlfn.PERCENTRANK.INC('面板-MA'!84:84,'面板-MA'!BE84),0.5)</f>
        <v>0.73899999999999999</v>
      </c>
      <c r="BH84" s="303">
        <f>IFERROR(_xlfn.PERCENTRANK.INC('面板-MA'!84:84,'面板-MA'!BF84),0.5)</f>
        <v>0.81100000000000005</v>
      </c>
      <c r="BI84" s="303">
        <f>IFERROR(_xlfn.PERCENTRANK.INC('面板-MA'!84:84,'面板-MA'!BG84),0.5)</f>
        <v>0.753</v>
      </c>
      <c r="BJ84" s="303">
        <f>IFERROR(_xlfn.PERCENTRANK.INC('面板-MA'!84:84,'面板-MA'!BH84),0.5)</f>
        <v>0.66600000000000004</v>
      </c>
      <c r="BK84" s="303">
        <f>IFERROR(_xlfn.PERCENTRANK.INC('面板-MA'!84:84,'面板-MA'!BI84),0.5)</f>
        <v>0.82599999999999996</v>
      </c>
      <c r="BL84" s="303">
        <f>IFERROR(_xlfn.PERCENTRANK.INC('面板-MA'!84:84,'面板-MA'!BJ84),0.5)</f>
        <v>0.78200000000000003</v>
      </c>
      <c r="BM84" s="303">
        <f>IFERROR(_xlfn.PERCENTRANK.INC('面板-MA'!84:84,'面板-MA'!BK84),0.5)</f>
        <v>0.84</v>
      </c>
      <c r="BN84" s="303">
        <f>IFERROR(_xlfn.PERCENTRANK.INC('面板-MA'!84:84,'面板-MA'!BL84),0.5)</f>
        <v>0.97099999999999997</v>
      </c>
      <c r="BO84" s="303">
        <f>IFERROR(_xlfn.PERCENTRANK.INC('面板-MA'!84:84,'面板-MA'!BM84),0.5)</f>
        <v>1</v>
      </c>
      <c r="BP84" s="303">
        <f>IFERROR(_xlfn.PERCENTRANK.INC('面板-MA'!84:84,'面板-MA'!BN84),0.5)</f>
        <v>0.98499999999999999</v>
      </c>
      <c r="BQ84" s="303">
        <f>IFERROR(_xlfn.PERCENTRANK.INC('面板-MA'!84:84,'面板-MA'!BO84),0.5)</f>
        <v>0.92700000000000005</v>
      </c>
      <c r="BR84" s="303">
        <f>IFERROR(_xlfn.PERCENTRANK.INC('面板-MA'!84:84,'面板-MA'!BP84),0.5)</f>
        <v>0.91300000000000003</v>
      </c>
      <c r="BS84" s="303">
        <f>IFERROR(_xlfn.PERCENTRANK.INC('面板-MA'!84:84,'面板-MA'!BQ84),0.5)</f>
        <v>0.88400000000000001</v>
      </c>
      <c r="BT84" s="303">
        <f>IFERROR(_xlfn.PERCENTRANK.INC('面板-MA'!84:84,'面板-MA'!BR84),0.5)</f>
        <v>0.86899999999999999</v>
      </c>
      <c r="BU84" s="303">
        <f>IFERROR(_xlfn.PERCENTRANK.INC('面板-MA'!84:84,'面板-MA'!BS84),0.5)</f>
        <v>0.94199999999999995</v>
      </c>
      <c r="BV84" s="303">
        <f>IFERROR(_xlfn.PERCENTRANK.INC('面板-MA'!84:84,'面板-MA'!BT84),0.5)</f>
        <v>0.95599999999999996</v>
      </c>
      <c r="BW84" s="303">
        <f>IFERROR(_xlfn.PERCENTRANK.INC('面板-MA'!84:84,'面板-MA'!BU84),0.5)</f>
        <v>0.85499999999999998</v>
      </c>
      <c r="BX84" s="303">
        <f>IFERROR(_xlfn.PERCENTRANK.INC('面板-MA'!84:84,'面板-MA'!BV84),0.5)</f>
        <v>0.89800000000000002</v>
      </c>
    </row>
    <row r="85" spans="1:76" x14ac:dyDescent="0.15">
      <c r="A85" s="301" t="s">
        <v>541</v>
      </c>
      <c r="B85" s="301" t="s">
        <v>70</v>
      </c>
      <c r="C85" s="295" t="s">
        <v>186</v>
      </c>
      <c r="D85" s="295" t="s">
        <v>185</v>
      </c>
      <c r="E85" s="302">
        <f t="shared" si="7"/>
        <v>2.1739130434782608E-2</v>
      </c>
      <c r="F85" s="302" t="str">
        <f t="shared" si="6"/>
        <v>半导体上游</v>
      </c>
      <c r="G85" s="303">
        <f>IFERROR(_xlfn.PERCENTRANK.INC('面板-MA'!85:85,'面板-MA'!E85),0.5)</f>
        <v>0.376</v>
      </c>
      <c r="H85" s="303">
        <f>IFERROR(_xlfn.PERCENTRANK.INC('面板-MA'!85:85,'面板-MA'!F85),0.5)</f>
        <v>0.376</v>
      </c>
      <c r="I85" s="303">
        <f>IFERROR(_xlfn.PERCENTRANK.INC('面板-MA'!85:85,'面板-MA'!G85),0.5)</f>
        <v>0.79700000000000004</v>
      </c>
      <c r="J85" s="303">
        <f>IFERROR(_xlfn.PERCENTRANK.INC('面板-MA'!85:85,'面板-MA'!H85),0.5)</f>
        <v>0.72399999999999998</v>
      </c>
      <c r="K85" s="303">
        <f>IFERROR(_xlfn.PERCENTRANK.INC('面板-MA'!85:85,'面板-MA'!I85),0.5)</f>
        <v>0.71</v>
      </c>
      <c r="L85" s="303">
        <f>IFERROR(_xlfn.PERCENTRANK.INC('面板-MA'!85:85,'面板-MA'!J85),0.5)</f>
        <v>0.63700000000000001</v>
      </c>
      <c r="M85" s="303">
        <f>IFERROR(_xlfn.PERCENTRANK.INC('面板-MA'!85:85,'面板-MA'!K85),0.5)</f>
        <v>0.40500000000000003</v>
      </c>
      <c r="N85" s="303">
        <f>IFERROR(_xlfn.PERCENTRANK.INC('面板-MA'!85:85,'面板-MA'!L85),0.5)</f>
        <v>0.53600000000000003</v>
      </c>
      <c r="O85" s="303">
        <f>IFERROR(_xlfn.PERCENTRANK.INC('面板-MA'!85:85,'面板-MA'!M85),0.5)</f>
        <v>0.65200000000000002</v>
      </c>
      <c r="P85" s="303">
        <f>IFERROR(_xlfn.PERCENTRANK.INC('面板-MA'!85:85,'面板-MA'!N85),0.5)</f>
        <v>0.55000000000000004</v>
      </c>
      <c r="Q85" s="303">
        <f>IFERROR(_xlfn.PERCENTRANK.INC('面板-MA'!85:85,'面板-MA'!O85),0.5)</f>
        <v>0.56499999999999995</v>
      </c>
      <c r="R85" s="303">
        <f>IFERROR(_xlfn.PERCENTRANK.INC('面板-MA'!85:85,'面板-MA'!P85),0.5)</f>
        <v>0.57899999999999996</v>
      </c>
      <c r="S85" s="303">
        <f>IFERROR(_xlfn.PERCENTRANK.INC('面板-MA'!85:85,'面板-MA'!Q85),0.5)</f>
        <v>0.49199999999999999</v>
      </c>
      <c r="T85" s="303">
        <f>IFERROR(_xlfn.PERCENTRANK.INC('面板-MA'!85:85,'面板-MA'!R85),0.5)</f>
        <v>0.50700000000000001</v>
      </c>
      <c r="U85" s="303">
        <f>IFERROR(_xlfn.PERCENTRANK.INC('面板-MA'!85:85,'面板-MA'!S85),0.5)</f>
        <v>0.52100000000000002</v>
      </c>
      <c r="V85" s="303">
        <f>IFERROR(_xlfn.PERCENTRANK.INC('面板-MA'!85:85,'面板-MA'!T85),0.5)</f>
        <v>0.434</v>
      </c>
      <c r="W85" s="303">
        <f>IFERROR(_xlfn.PERCENTRANK.INC('面板-MA'!85:85,'面板-MA'!U85),0.5)</f>
        <v>0.42</v>
      </c>
      <c r="X85" s="303">
        <f>IFERROR(_xlfn.PERCENTRANK.INC('面板-MA'!85:85,'面板-MA'!V85),0.5)</f>
        <v>0.47799999999999998</v>
      </c>
      <c r="Y85" s="303">
        <f>IFERROR(_xlfn.PERCENTRANK.INC('面板-MA'!85:85,'面板-MA'!W85),0.5)</f>
        <v>0.46300000000000002</v>
      </c>
      <c r="Z85" s="303">
        <f>IFERROR(_xlfn.PERCENTRANK.INC('面板-MA'!85:85,'面板-MA'!X85),0.5)</f>
        <v>0.36199999999999999</v>
      </c>
      <c r="AA85" s="303">
        <f>IFERROR(_xlfn.PERCENTRANK.INC('面板-MA'!85:85,'面板-MA'!Y85),0.5)</f>
        <v>0.33300000000000002</v>
      </c>
      <c r="AB85" s="303">
        <f>IFERROR(_xlfn.PERCENTRANK.INC('面板-MA'!85:85,'面板-MA'!Z85),0.5)</f>
        <v>0.318</v>
      </c>
      <c r="AC85" s="303">
        <f>IFERROR(_xlfn.PERCENTRANK.INC('面板-MA'!85:85,'面板-MA'!AA85),0.5)</f>
        <v>0.30399999999999999</v>
      </c>
      <c r="AD85" s="303">
        <f>IFERROR(_xlfn.PERCENTRANK.INC('面板-MA'!85:85,'面板-MA'!AB85),0.5)</f>
        <v>0.28899999999999998</v>
      </c>
      <c r="AE85" s="303">
        <f>IFERROR(_xlfn.PERCENTRANK.INC('面板-MA'!85:85,'面板-MA'!AC85),0.5)</f>
        <v>0.246</v>
      </c>
      <c r="AF85" s="303">
        <f>IFERROR(_xlfn.PERCENTRANK.INC('面板-MA'!85:85,'面板-MA'!AD85),0.5)</f>
        <v>0.20200000000000001</v>
      </c>
      <c r="AG85" s="303">
        <f>IFERROR(_xlfn.PERCENTRANK.INC('面板-MA'!85:85,'面板-MA'!AE85),0.5)</f>
        <v>0.217</v>
      </c>
      <c r="AH85" s="303">
        <f>IFERROR(_xlfn.PERCENTRANK.INC('面板-MA'!85:85,'面板-MA'!AF85),0.5)</f>
        <v>0.23100000000000001</v>
      </c>
      <c r="AI85" s="303">
        <f>IFERROR(_xlfn.PERCENTRANK.INC('面板-MA'!85:85,'面板-MA'!AG85),0.5)</f>
        <v>0.159</v>
      </c>
      <c r="AJ85" s="303">
        <f>IFERROR(_xlfn.PERCENTRANK.INC('面板-MA'!85:85,'面板-MA'!AH85),0.5)</f>
        <v>0.13</v>
      </c>
      <c r="AK85" s="303">
        <f>IFERROR(_xlfn.PERCENTRANK.INC('面板-MA'!85:85,'面板-MA'!AI85),0.5)</f>
        <v>0.14399999999999999</v>
      </c>
      <c r="AL85" s="303">
        <f>IFERROR(_xlfn.PERCENTRANK.INC('面板-MA'!85:85,'面板-MA'!AJ85),0.5)</f>
        <v>8.5999999999999993E-2</v>
      </c>
      <c r="AM85" s="303">
        <f>IFERROR(_xlfn.PERCENTRANK.INC('面板-MA'!85:85,'面板-MA'!AK85),0.5)</f>
        <v>5.7000000000000002E-2</v>
      </c>
      <c r="AN85" s="303">
        <f>IFERROR(_xlfn.PERCENTRANK.INC('面板-MA'!85:85,'面板-MA'!AL85),0.5)</f>
        <v>1.4E-2</v>
      </c>
      <c r="AO85" s="303">
        <f>IFERROR(_xlfn.PERCENTRANK.INC('面板-MA'!85:85,'面板-MA'!AM85),0.5)</f>
        <v>2.8000000000000001E-2</v>
      </c>
      <c r="AP85" s="303">
        <f>IFERROR(_xlfn.PERCENTRANK.INC('面板-MA'!85:85,'面板-MA'!AN85),0.5)</f>
        <v>0</v>
      </c>
      <c r="AQ85" s="303">
        <f>IFERROR(_xlfn.PERCENTRANK.INC('面板-MA'!85:85,'面板-MA'!AO85),0.5)</f>
        <v>7.1999999999999995E-2</v>
      </c>
      <c r="AR85" s="303">
        <f>IFERROR(_xlfn.PERCENTRANK.INC('面板-MA'!85:85,'面板-MA'!AP85),0.5)</f>
        <v>0.115</v>
      </c>
      <c r="AS85" s="303">
        <f>IFERROR(_xlfn.PERCENTRANK.INC('面板-MA'!85:85,'面板-MA'!AQ85),0.5)</f>
        <v>4.2999999999999997E-2</v>
      </c>
      <c r="AT85" s="303">
        <f>IFERROR(_xlfn.PERCENTRANK.INC('面板-MA'!85:85,'面板-MA'!AR85),0.5)</f>
        <v>0.10100000000000001</v>
      </c>
      <c r="AU85" s="303">
        <f>IFERROR(_xlfn.PERCENTRANK.INC('面板-MA'!85:85,'面板-MA'!AS85),0.5)</f>
        <v>0.188</v>
      </c>
      <c r="AV85" s="303">
        <f>IFERROR(_xlfn.PERCENTRANK.INC('面板-MA'!85:85,'面板-MA'!AT85),0.5)</f>
        <v>0.17299999999999999</v>
      </c>
      <c r="AW85" s="303">
        <f>IFERROR(_xlfn.PERCENTRANK.INC('面板-MA'!85:85,'面板-MA'!AU85),0.5)</f>
        <v>0.26</v>
      </c>
      <c r="AX85" s="303">
        <f>IFERROR(_xlfn.PERCENTRANK.INC('面板-MA'!85:85,'面板-MA'!AV85),0.5)</f>
        <v>0.34699999999999998</v>
      </c>
      <c r="AY85" s="303">
        <f>IFERROR(_xlfn.PERCENTRANK.INC('面板-MA'!85:85,'面板-MA'!AW85),0.5)</f>
        <v>0.27500000000000002</v>
      </c>
      <c r="AZ85" s="303">
        <f>IFERROR(_xlfn.PERCENTRANK.INC('面板-MA'!85:85,'面板-MA'!AX85),0.5)</f>
        <v>0.44900000000000001</v>
      </c>
      <c r="BA85" s="303">
        <f>IFERROR(_xlfn.PERCENTRANK.INC('面板-MA'!85:85,'面板-MA'!AY85),0.5)</f>
        <v>0.623</v>
      </c>
      <c r="BB85" s="303">
        <f>IFERROR(_xlfn.PERCENTRANK.INC('面板-MA'!85:85,'面板-MA'!AZ85),0.5)</f>
        <v>0.68100000000000005</v>
      </c>
      <c r="BC85" s="303">
        <f>IFERROR(_xlfn.PERCENTRANK.INC('面板-MA'!85:85,'面板-MA'!BA85),0.5)</f>
        <v>0.60799999999999998</v>
      </c>
      <c r="BD85" s="303">
        <f>IFERROR(_xlfn.PERCENTRANK.INC('面板-MA'!85:85,'面板-MA'!BB85),0.5)</f>
        <v>0.59399999999999997</v>
      </c>
      <c r="BE85" s="303">
        <f>IFERROR(_xlfn.PERCENTRANK.INC('面板-MA'!85:85,'面板-MA'!BC85),0.5)</f>
        <v>0.76800000000000002</v>
      </c>
      <c r="BF85" s="303">
        <f>IFERROR(_xlfn.PERCENTRANK.INC('面板-MA'!85:85,'面板-MA'!BD85),0.5)</f>
        <v>0.69499999999999995</v>
      </c>
      <c r="BG85" s="303">
        <f>IFERROR(_xlfn.PERCENTRANK.INC('面板-MA'!85:85,'面板-MA'!BE85),0.5)</f>
        <v>0.73899999999999999</v>
      </c>
      <c r="BH85" s="303">
        <f>IFERROR(_xlfn.PERCENTRANK.INC('面板-MA'!85:85,'面板-MA'!BF85),0.5)</f>
        <v>0.81100000000000005</v>
      </c>
      <c r="BI85" s="303">
        <f>IFERROR(_xlfn.PERCENTRANK.INC('面板-MA'!85:85,'面板-MA'!BG85),0.5)</f>
        <v>0.753</v>
      </c>
      <c r="BJ85" s="303">
        <f>IFERROR(_xlfn.PERCENTRANK.INC('面板-MA'!85:85,'面板-MA'!BH85),0.5)</f>
        <v>0.66600000000000004</v>
      </c>
      <c r="BK85" s="303">
        <f>IFERROR(_xlfn.PERCENTRANK.INC('面板-MA'!85:85,'面板-MA'!BI85),0.5)</f>
        <v>0.82599999999999996</v>
      </c>
      <c r="BL85" s="303">
        <f>IFERROR(_xlfn.PERCENTRANK.INC('面板-MA'!85:85,'面板-MA'!BJ85),0.5)</f>
        <v>0.78200000000000003</v>
      </c>
      <c r="BM85" s="303">
        <f>IFERROR(_xlfn.PERCENTRANK.INC('面板-MA'!85:85,'面板-MA'!BK85),0.5)</f>
        <v>0.84</v>
      </c>
      <c r="BN85" s="303">
        <f>IFERROR(_xlfn.PERCENTRANK.INC('面板-MA'!85:85,'面板-MA'!BL85),0.5)</f>
        <v>0.97099999999999997</v>
      </c>
      <c r="BO85" s="303">
        <f>IFERROR(_xlfn.PERCENTRANK.INC('面板-MA'!85:85,'面板-MA'!BM85),0.5)</f>
        <v>1</v>
      </c>
      <c r="BP85" s="303">
        <f>IFERROR(_xlfn.PERCENTRANK.INC('面板-MA'!85:85,'面板-MA'!BN85),0.5)</f>
        <v>0.98499999999999999</v>
      </c>
      <c r="BQ85" s="303">
        <f>IFERROR(_xlfn.PERCENTRANK.INC('面板-MA'!85:85,'面板-MA'!BO85),0.5)</f>
        <v>0.92700000000000005</v>
      </c>
      <c r="BR85" s="303">
        <f>IFERROR(_xlfn.PERCENTRANK.INC('面板-MA'!85:85,'面板-MA'!BP85),0.5)</f>
        <v>0.91300000000000003</v>
      </c>
      <c r="BS85" s="303">
        <f>IFERROR(_xlfn.PERCENTRANK.INC('面板-MA'!85:85,'面板-MA'!BQ85),0.5)</f>
        <v>0.88400000000000001</v>
      </c>
      <c r="BT85" s="303">
        <f>IFERROR(_xlfn.PERCENTRANK.INC('面板-MA'!85:85,'面板-MA'!BR85),0.5)</f>
        <v>0.86899999999999999</v>
      </c>
      <c r="BU85" s="303">
        <f>IFERROR(_xlfn.PERCENTRANK.INC('面板-MA'!85:85,'面板-MA'!BS85),0.5)</f>
        <v>0.94199999999999995</v>
      </c>
      <c r="BV85" s="303">
        <f>IFERROR(_xlfn.PERCENTRANK.INC('面板-MA'!85:85,'面板-MA'!BT85),0.5)</f>
        <v>0.95599999999999996</v>
      </c>
      <c r="BW85" s="303">
        <f>IFERROR(_xlfn.PERCENTRANK.INC('面板-MA'!85:85,'面板-MA'!BU85),0.5)</f>
        <v>0.85499999999999998</v>
      </c>
      <c r="BX85" s="303">
        <f>IFERROR(_xlfn.PERCENTRANK.INC('面板-MA'!85:85,'面板-MA'!BV85),0.5)</f>
        <v>0.89800000000000002</v>
      </c>
    </row>
    <row r="86" spans="1:76" x14ac:dyDescent="0.15">
      <c r="A86" s="301" t="s">
        <v>541</v>
      </c>
      <c r="B86" s="301" t="s">
        <v>70</v>
      </c>
      <c r="C86" s="295" t="s">
        <v>187</v>
      </c>
      <c r="D86" s="295" t="s">
        <v>185</v>
      </c>
      <c r="E86" s="302">
        <f t="shared" si="7"/>
        <v>2.1739130434782608E-2</v>
      </c>
      <c r="F86" s="302" t="str">
        <f t="shared" si="6"/>
        <v>半导体上游</v>
      </c>
      <c r="G86" s="303">
        <f>IFERROR(_xlfn.PERCENTRANK.INC('面板-MA'!86:86,'面板-MA'!E86),0.5)</f>
        <v>0.376</v>
      </c>
      <c r="H86" s="303">
        <f>IFERROR(_xlfn.PERCENTRANK.INC('面板-MA'!86:86,'面板-MA'!F86),0.5)</f>
        <v>0.376</v>
      </c>
      <c r="I86" s="303">
        <f>IFERROR(_xlfn.PERCENTRANK.INC('面板-MA'!86:86,'面板-MA'!G86),0.5)</f>
        <v>0.79700000000000004</v>
      </c>
      <c r="J86" s="303">
        <f>IFERROR(_xlfn.PERCENTRANK.INC('面板-MA'!86:86,'面板-MA'!H86),0.5)</f>
        <v>0.72399999999999998</v>
      </c>
      <c r="K86" s="303">
        <f>IFERROR(_xlfn.PERCENTRANK.INC('面板-MA'!86:86,'面板-MA'!I86),0.5)</f>
        <v>0.71</v>
      </c>
      <c r="L86" s="303">
        <f>IFERROR(_xlfn.PERCENTRANK.INC('面板-MA'!86:86,'面板-MA'!J86),0.5)</f>
        <v>0.63700000000000001</v>
      </c>
      <c r="M86" s="303">
        <f>IFERROR(_xlfn.PERCENTRANK.INC('面板-MA'!86:86,'面板-MA'!K86),0.5)</f>
        <v>0.40500000000000003</v>
      </c>
      <c r="N86" s="303">
        <f>IFERROR(_xlfn.PERCENTRANK.INC('面板-MA'!86:86,'面板-MA'!L86),0.5)</f>
        <v>0.53600000000000003</v>
      </c>
      <c r="O86" s="303">
        <f>IFERROR(_xlfn.PERCENTRANK.INC('面板-MA'!86:86,'面板-MA'!M86),0.5)</f>
        <v>0.65200000000000002</v>
      </c>
      <c r="P86" s="303">
        <f>IFERROR(_xlfn.PERCENTRANK.INC('面板-MA'!86:86,'面板-MA'!N86),0.5)</f>
        <v>0.55000000000000004</v>
      </c>
      <c r="Q86" s="303">
        <f>IFERROR(_xlfn.PERCENTRANK.INC('面板-MA'!86:86,'面板-MA'!O86),0.5)</f>
        <v>0.56499999999999995</v>
      </c>
      <c r="R86" s="303">
        <f>IFERROR(_xlfn.PERCENTRANK.INC('面板-MA'!86:86,'面板-MA'!P86),0.5)</f>
        <v>0.57899999999999996</v>
      </c>
      <c r="S86" s="303">
        <f>IFERROR(_xlfn.PERCENTRANK.INC('面板-MA'!86:86,'面板-MA'!Q86),0.5)</f>
        <v>0.49199999999999999</v>
      </c>
      <c r="T86" s="303">
        <f>IFERROR(_xlfn.PERCENTRANK.INC('面板-MA'!86:86,'面板-MA'!R86),0.5)</f>
        <v>0.50700000000000001</v>
      </c>
      <c r="U86" s="303">
        <f>IFERROR(_xlfn.PERCENTRANK.INC('面板-MA'!86:86,'面板-MA'!S86),0.5)</f>
        <v>0.52100000000000002</v>
      </c>
      <c r="V86" s="303">
        <f>IFERROR(_xlfn.PERCENTRANK.INC('面板-MA'!86:86,'面板-MA'!T86),0.5)</f>
        <v>0.434</v>
      </c>
      <c r="W86" s="303">
        <f>IFERROR(_xlfn.PERCENTRANK.INC('面板-MA'!86:86,'面板-MA'!U86),0.5)</f>
        <v>0.42</v>
      </c>
      <c r="X86" s="303">
        <f>IFERROR(_xlfn.PERCENTRANK.INC('面板-MA'!86:86,'面板-MA'!V86),0.5)</f>
        <v>0.47799999999999998</v>
      </c>
      <c r="Y86" s="303">
        <f>IFERROR(_xlfn.PERCENTRANK.INC('面板-MA'!86:86,'面板-MA'!W86),0.5)</f>
        <v>0.46300000000000002</v>
      </c>
      <c r="Z86" s="303">
        <f>IFERROR(_xlfn.PERCENTRANK.INC('面板-MA'!86:86,'面板-MA'!X86),0.5)</f>
        <v>0.36199999999999999</v>
      </c>
      <c r="AA86" s="303">
        <f>IFERROR(_xlfn.PERCENTRANK.INC('面板-MA'!86:86,'面板-MA'!Y86),0.5)</f>
        <v>0.33300000000000002</v>
      </c>
      <c r="AB86" s="303">
        <f>IFERROR(_xlfn.PERCENTRANK.INC('面板-MA'!86:86,'面板-MA'!Z86),0.5)</f>
        <v>0.318</v>
      </c>
      <c r="AC86" s="303">
        <f>IFERROR(_xlfn.PERCENTRANK.INC('面板-MA'!86:86,'面板-MA'!AA86),0.5)</f>
        <v>0.30399999999999999</v>
      </c>
      <c r="AD86" s="303">
        <f>IFERROR(_xlfn.PERCENTRANK.INC('面板-MA'!86:86,'面板-MA'!AB86),0.5)</f>
        <v>0.28899999999999998</v>
      </c>
      <c r="AE86" s="303">
        <f>IFERROR(_xlfn.PERCENTRANK.INC('面板-MA'!86:86,'面板-MA'!AC86),0.5)</f>
        <v>0.246</v>
      </c>
      <c r="AF86" s="303">
        <f>IFERROR(_xlfn.PERCENTRANK.INC('面板-MA'!86:86,'面板-MA'!AD86),0.5)</f>
        <v>0.20200000000000001</v>
      </c>
      <c r="AG86" s="303">
        <f>IFERROR(_xlfn.PERCENTRANK.INC('面板-MA'!86:86,'面板-MA'!AE86),0.5)</f>
        <v>0.217</v>
      </c>
      <c r="AH86" s="303">
        <f>IFERROR(_xlfn.PERCENTRANK.INC('面板-MA'!86:86,'面板-MA'!AF86),0.5)</f>
        <v>0.23100000000000001</v>
      </c>
      <c r="AI86" s="303">
        <f>IFERROR(_xlfn.PERCENTRANK.INC('面板-MA'!86:86,'面板-MA'!AG86),0.5)</f>
        <v>0.159</v>
      </c>
      <c r="AJ86" s="303">
        <f>IFERROR(_xlfn.PERCENTRANK.INC('面板-MA'!86:86,'面板-MA'!AH86),0.5)</f>
        <v>0.13</v>
      </c>
      <c r="AK86" s="303">
        <f>IFERROR(_xlfn.PERCENTRANK.INC('面板-MA'!86:86,'面板-MA'!AI86),0.5)</f>
        <v>0.14399999999999999</v>
      </c>
      <c r="AL86" s="303">
        <f>IFERROR(_xlfn.PERCENTRANK.INC('面板-MA'!86:86,'面板-MA'!AJ86),0.5)</f>
        <v>8.5999999999999993E-2</v>
      </c>
      <c r="AM86" s="303">
        <f>IFERROR(_xlfn.PERCENTRANK.INC('面板-MA'!86:86,'面板-MA'!AK86),0.5)</f>
        <v>5.7000000000000002E-2</v>
      </c>
      <c r="AN86" s="303">
        <f>IFERROR(_xlfn.PERCENTRANK.INC('面板-MA'!86:86,'面板-MA'!AL86),0.5)</f>
        <v>1.4E-2</v>
      </c>
      <c r="AO86" s="303">
        <f>IFERROR(_xlfn.PERCENTRANK.INC('面板-MA'!86:86,'面板-MA'!AM86),0.5)</f>
        <v>2.8000000000000001E-2</v>
      </c>
      <c r="AP86" s="303">
        <f>IFERROR(_xlfn.PERCENTRANK.INC('面板-MA'!86:86,'面板-MA'!AN86),0.5)</f>
        <v>0</v>
      </c>
      <c r="AQ86" s="303">
        <f>IFERROR(_xlfn.PERCENTRANK.INC('面板-MA'!86:86,'面板-MA'!AO86),0.5)</f>
        <v>7.1999999999999995E-2</v>
      </c>
      <c r="AR86" s="303">
        <f>IFERROR(_xlfn.PERCENTRANK.INC('面板-MA'!86:86,'面板-MA'!AP86),0.5)</f>
        <v>0.115</v>
      </c>
      <c r="AS86" s="303">
        <f>IFERROR(_xlfn.PERCENTRANK.INC('面板-MA'!86:86,'面板-MA'!AQ86),0.5)</f>
        <v>4.2999999999999997E-2</v>
      </c>
      <c r="AT86" s="303">
        <f>IFERROR(_xlfn.PERCENTRANK.INC('面板-MA'!86:86,'面板-MA'!AR86),0.5)</f>
        <v>0.10100000000000001</v>
      </c>
      <c r="AU86" s="303">
        <f>IFERROR(_xlfn.PERCENTRANK.INC('面板-MA'!86:86,'面板-MA'!AS86),0.5)</f>
        <v>0.188</v>
      </c>
      <c r="AV86" s="303">
        <f>IFERROR(_xlfn.PERCENTRANK.INC('面板-MA'!86:86,'面板-MA'!AT86),0.5)</f>
        <v>0.17299999999999999</v>
      </c>
      <c r="AW86" s="303">
        <f>IFERROR(_xlfn.PERCENTRANK.INC('面板-MA'!86:86,'面板-MA'!AU86),0.5)</f>
        <v>0.26</v>
      </c>
      <c r="AX86" s="303">
        <f>IFERROR(_xlfn.PERCENTRANK.INC('面板-MA'!86:86,'面板-MA'!AV86),0.5)</f>
        <v>0.34699999999999998</v>
      </c>
      <c r="AY86" s="303">
        <f>IFERROR(_xlfn.PERCENTRANK.INC('面板-MA'!86:86,'面板-MA'!AW86),0.5)</f>
        <v>0.27500000000000002</v>
      </c>
      <c r="AZ86" s="303">
        <f>IFERROR(_xlfn.PERCENTRANK.INC('面板-MA'!86:86,'面板-MA'!AX86),0.5)</f>
        <v>0.44900000000000001</v>
      </c>
      <c r="BA86" s="303">
        <f>IFERROR(_xlfn.PERCENTRANK.INC('面板-MA'!86:86,'面板-MA'!AY86),0.5)</f>
        <v>0.623</v>
      </c>
      <c r="BB86" s="303">
        <f>IFERROR(_xlfn.PERCENTRANK.INC('面板-MA'!86:86,'面板-MA'!AZ86),0.5)</f>
        <v>0.68100000000000005</v>
      </c>
      <c r="BC86" s="303">
        <f>IFERROR(_xlfn.PERCENTRANK.INC('面板-MA'!86:86,'面板-MA'!BA86),0.5)</f>
        <v>0.60799999999999998</v>
      </c>
      <c r="BD86" s="303">
        <f>IFERROR(_xlfn.PERCENTRANK.INC('面板-MA'!86:86,'面板-MA'!BB86),0.5)</f>
        <v>0.59399999999999997</v>
      </c>
      <c r="BE86" s="303">
        <f>IFERROR(_xlfn.PERCENTRANK.INC('面板-MA'!86:86,'面板-MA'!BC86),0.5)</f>
        <v>0.76800000000000002</v>
      </c>
      <c r="BF86" s="303">
        <f>IFERROR(_xlfn.PERCENTRANK.INC('面板-MA'!86:86,'面板-MA'!BD86),0.5)</f>
        <v>0.69499999999999995</v>
      </c>
      <c r="BG86" s="303">
        <f>IFERROR(_xlfn.PERCENTRANK.INC('面板-MA'!86:86,'面板-MA'!BE86),0.5)</f>
        <v>0.73899999999999999</v>
      </c>
      <c r="BH86" s="303">
        <f>IFERROR(_xlfn.PERCENTRANK.INC('面板-MA'!86:86,'面板-MA'!BF86),0.5)</f>
        <v>0.81100000000000005</v>
      </c>
      <c r="BI86" s="303">
        <f>IFERROR(_xlfn.PERCENTRANK.INC('面板-MA'!86:86,'面板-MA'!BG86),0.5)</f>
        <v>0.753</v>
      </c>
      <c r="BJ86" s="303">
        <f>IFERROR(_xlfn.PERCENTRANK.INC('面板-MA'!86:86,'面板-MA'!BH86),0.5)</f>
        <v>0.66600000000000004</v>
      </c>
      <c r="BK86" s="303">
        <f>IFERROR(_xlfn.PERCENTRANK.INC('面板-MA'!86:86,'面板-MA'!BI86),0.5)</f>
        <v>0.82599999999999996</v>
      </c>
      <c r="BL86" s="303">
        <f>IFERROR(_xlfn.PERCENTRANK.INC('面板-MA'!86:86,'面板-MA'!BJ86),0.5)</f>
        <v>0.78200000000000003</v>
      </c>
      <c r="BM86" s="303">
        <f>IFERROR(_xlfn.PERCENTRANK.INC('面板-MA'!86:86,'面板-MA'!BK86),0.5)</f>
        <v>0.84</v>
      </c>
      <c r="BN86" s="303">
        <f>IFERROR(_xlfn.PERCENTRANK.INC('面板-MA'!86:86,'面板-MA'!BL86),0.5)</f>
        <v>0.97099999999999997</v>
      </c>
      <c r="BO86" s="303">
        <f>IFERROR(_xlfn.PERCENTRANK.INC('面板-MA'!86:86,'面板-MA'!BM86),0.5)</f>
        <v>1</v>
      </c>
      <c r="BP86" s="303">
        <f>IFERROR(_xlfn.PERCENTRANK.INC('面板-MA'!86:86,'面板-MA'!BN86),0.5)</f>
        <v>0.98499999999999999</v>
      </c>
      <c r="BQ86" s="303">
        <f>IFERROR(_xlfn.PERCENTRANK.INC('面板-MA'!86:86,'面板-MA'!BO86),0.5)</f>
        <v>0.92700000000000005</v>
      </c>
      <c r="BR86" s="303">
        <f>IFERROR(_xlfn.PERCENTRANK.INC('面板-MA'!86:86,'面板-MA'!BP86),0.5)</f>
        <v>0.91300000000000003</v>
      </c>
      <c r="BS86" s="303">
        <f>IFERROR(_xlfn.PERCENTRANK.INC('面板-MA'!86:86,'面板-MA'!BQ86),0.5)</f>
        <v>0.88400000000000001</v>
      </c>
      <c r="BT86" s="303">
        <f>IFERROR(_xlfn.PERCENTRANK.INC('面板-MA'!86:86,'面板-MA'!BR86),0.5)</f>
        <v>0.86899999999999999</v>
      </c>
      <c r="BU86" s="303">
        <f>IFERROR(_xlfn.PERCENTRANK.INC('面板-MA'!86:86,'面板-MA'!BS86),0.5)</f>
        <v>0.94199999999999995</v>
      </c>
      <c r="BV86" s="303">
        <f>IFERROR(_xlfn.PERCENTRANK.INC('面板-MA'!86:86,'面板-MA'!BT86),0.5)</f>
        <v>0.95599999999999996</v>
      </c>
      <c r="BW86" s="303">
        <f>IFERROR(_xlfn.PERCENTRANK.INC('面板-MA'!86:86,'面板-MA'!BU86),0.5)</f>
        <v>0.85499999999999998</v>
      </c>
      <c r="BX86" s="303">
        <f>IFERROR(_xlfn.PERCENTRANK.INC('面板-MA'!86:86,'面板-MA'!BV86),0.5)</f>
        <v>0.89800000000000002</v>
      </c>
    </row>
    <row r="87" spans="1:76" x14ac:dyDescent="0.15">
      <c r="A87" s="301" t="s">
        <v>541</v>
      </c>
      <c r="B87" s="301" t="s">
        <v>70</v>
      </c>
      <c r="C87" s="295" t="s">
        <v>188</v>
      </c>
      <c r="D87" s="295" t="s">
        <v>185</v>
      </c>
      <c r="E87" s="302">
        <f t="shared" si="7"/>
        <v>2.1739130434782608E-2</v>
      </c>
      <c r="F87" s="302" t="str">
        <f t="shared" si="6"/>
        <v>半导体上游</v>
      </c>
      <c r="G87" s="303">
        <f>IFERROR(_xlfn.PERCENTRANK.INC('面板-MA'!87:87,'面板-MA'!E87),0.5)</f>
        <v>0.376</v>
      </c>
      <c r="H87" s="303">
        <f>IFERROR(_xlfn.PERCENTRANK.INC('面板-MA'!87:87,'面板-MA'!F87),0.5)</f>
        <v>0.376</v>
      </c>
      <c r="I87" s="303">
        <f>IFERROR(_xlfn.PERCENTRANK.INC('面板-MA'!87:87,'面板-MA'!G87),0.5)</f>
        <v>0.79700000000000004</v>
      </c>
      <c r="J87" s="303">
        <f>IFERROR(_xlfn.PERCENTRANK.INC('面板-MA'!87:87,'面板-MA'!H87),0.5)</f>
        <v>0.72399999999999998</v>
      </c>
      <c r="K87" s="303">
        <f>IFERROR(_xlfn.PERCENTRANK.INC('面板-MA'!87:87,'面板-MA'!I87),0.5)</f>
        <v>0.71</v>
      </c>
      <c r="L87" s="303">
        <f>IFERROR(_xlfn.PERCENTRANK.INC('面板-MA'!87:87,'面板-MA'!J87),0.5)</f>
        <v>0.63700000000000001</v>
      </c>
      <c r="M87" s="303">
        <f>IFERROR(_xlfn.PERCENTRANK.INC('面板-MA'!87:87,'面板-MA'!K87),0.5)</f>
        <v>0.40500000000000003</v>
      </c>
      <c r="N87" s="303">
        <f>IFERROR(_xlfn.PERCENTRANK.INC('面板-MA'!87:87,'面板-MA'!L87),0.5)</f>
        <v>0.53600000000000003</v>
      </c>
      <c r="O87" s="303">
        <f>IFERROR(_xlfn.PERCENTRANK.INC('面板-MA'!87:87,'面板-MA'!M87),0.5)</f>
        <v>0.65200000000000002</v>
      </c>
      <c r="P87" s="303">
        <f>IFERROR(_xlfn.PERCENTRANK.INC('面板-MA'!87:87,'面板-MA'!N87),0.5)</f>
        <v>0.55000000000000004</v>
      </c>
      <c r="Q87" s="303">
        <f>IFERROR(_xlfn.PERCENTRANK.INC('面板-MA'!87:87,'面板-MA'!O87),0.5)</f>
        <v>0.56499999999999995</v>
      </c>
      <c r="R87" s="303">
        <f>IFERROR(_xlfn.PERCENTRANK.INC('面板-MA'!87:87,'面板-MA'!P87),0.5)</f>
        <v>0.57899999999999996</v>
      </c>
      <c r="S87" s="303">
        <f>IFERROR(_xlfn.PERCENTRANK.INC('面板-MA'!87:87,'面板-MA'!Q87),0.5)</f>
        <v>0.49199999999999999</v>
      </c>
      <c r="T87" s="303">
        <f>IFERROR(_xlfn.PERCENTRANK.INC('面板-MA'!87:87,'面板-MA'!R87),0.5)</f>
        <v>0.50700000000000001</v>
      </c>
      <c r="U87" s="303">
        <f>IFERROR(_xlfn.PERCENTRANK.INC('面板-MA'!87:87,'面板-MA'!S87),0.5)</f>
        <v>0.52100000000000002</v>
      </c>
      <c r="V87" s="303">
        <f>IFERROR(_xlfn.PERCENTRANK.INC('面板-MA'!87:87,'面板-MA'!T87),0.5)</f>
        <v>0.434</v>
      </c>
      <c r="W87" s="303">
        <f>IFERROR(_xlfn.PERCENTRANK.INC('面板-MA'!87:87,'面板-MA'!U87),0.5)</f>
        <v>0.42</v>
      </c>
      <c r="X87" s="303">
        <f>IFERROR(_xlfn.PERCENTRANK.INC('面板-MA'!87:87,'面板-MA'!V87),0.5)</f>
        <v>0.47799999999999998</v>
      </c>
      <c r="Y87" s="303">
        <f>IFERROR(_xlfn.PERCENTRANK.INC('面板-MA'!87:87,'面板-MA'!W87),0.5)</f>
        <v>0.46300000000000002</v>
      </c>
      <c r="Z87" s="303">
        <f>IFERROR(_xlfn.PERCENTRANK.INC('面板-MA'!87:87,'面板-MA'!X87),0.5)</f>
        <v>0.36199999999999999</v>
      </c>
      <c r="AA87" s="303">
        <f>IFERROR(_xlfn.PERCENTRANK.INC('面板-MA'!87:87,'面板-MA'!Y87),0.5)</f>
        <v>0.33300000000000002</v>
      </c>
      <c r="AB87" s="303">
        <f>IFERROR(_xlfn.PERCENTRANK.INC('面板-MA'!87:87,'面板-MA'!Z87),0.5)</f>
        <v>0.318</v>
      </c>
      <c r="AC87" s="303">
        <f>IFERROR(_xlfn.PERCENTRANK.INC('面板-MA'!87:87,'面板-MA'!AA87),0.5)</f>
        <v>0.30399999999999999</v>
      </c>
      <c r="AD87" s="303">
        <f>IFERROR(_xlfn.PERCENTRANK.INC('面板-MA'!87:87,'面板-MA'!AB87),0.5)</f>
        <v>0.28899999999999998</v>
      </c>
      <c r="AE87" s="303">
        <f>IFERROR(_xlfn.PERCENTRANK.INC('面板-MA'!87:87,'面板-MA'!AC87),0.5)</f>
        <v>0.246</v>
      </c>
      <c r="AF87" s="303">
        <f>IFERROR(_xlfn.PERCENTRANK.INC('面板-MA'!87:87,'面板-MA'!AD87),0.5)</f>
        <v>0.20200000000000001</v>
      </c>
      <c r="AG87" s="303">
        <f>IFERROR(_xlfn.PERCENTRANK.INC('面板-MA'!87:87,'面板-MA'!AE87),0.5)</f>
        <v>0.217</v>
      </c>
      <c r="AH87" s="303">
        <f>IFERROR(_xlfn.PERCENTRANK.INC('面板-MA'!87:87,'面板-MA'!AF87),0.5)</f>
        <v>0.23100000000000001</v>
      </c>
      <c r="AI87" s="303">
        <f>IFERROR(_xlfn.PERCENTRANK.INC('面板-MA'!87:87,'面板-MA'!AG87),0.5)</f>
        <v>0.159</v>
      </c>
      <c r="AJ87" s="303">
        <f>IFERROR(_xlfn.PERCENTRANK.INC('面板-MA'!87:87,'面板-MA'!AH87),0.5)</f>
        <v>0.13</v>
      </c>
      <c r="AK87" s="303">
        <f>IFERROR(_xlfn.PERCENTRANK.INC('面板-MA'!87:87,'面板-MA'!AI87),0.5)</f>
        <v>0.14399999999999999</v>
      </c>
      <c r="AL87" s="303">
        <f>IFERROR(_xlfn.PERCENTRANK.INC('面板-MA'!87:87,'面板-MA'!AJ87),0.5)</f>
        <v>8.5999999999999993E-2</v>
      </c>
      <c r="AM87" s="303">
        <f>IFERROR(_xlfn.PERCENTRANK.INC('面板-MA'!87:87,'面板-MA'!AK87),0.5)</f>
        <v>5.7000000000000002E-2</v>
      </c>
      <c r="AN87" s="303">
        <f>IFERROR(_xlfn.PERCENTRANK.INC('面板-MA'!87:87,'面板-MA'!AL87),0.5)</f>
        <v>1.4E-2</v>
      </c>
      <c r="AO87" s="303">
        <f>IFERROR(_xlfn.PERCENTRANK.INC('面板-MA'!87:87,'面板-MA'!AM87),0.5)</f>
        <v>2.8000000000000001E-2</v>
      </c>
      <c r="AP87" s="303">
        <f>IFERROR(_xlfn.PERCENTRANK.INC('面板-MA'!87:87,'面板-MA'!AN87),0.5)</f>
        <v>0</v>
      </c>
      <c r="AQ87" s="303">
        <f>IFERROR(_xlfn.PERCENTRANK.INC('面板-MA'!87:87,'面板-MA'!AO87),0.5)</f>
        <v>7.1999999999999995E-2</v>
      </c>
      <c r="AR87" s="303">
        <f>IFERROR(_xlfn.PERCENTRANK.INC('面板-MA'!87:87,'面板-MA'!AP87),0.5)</f>
        <v>0.115</v>
      </c>
      <c r="AS87" s="303">
        <f>IFERROR(_xlfn.PERCENTRANK.INC('面板-MA'!87:87,'面板-MA'!AQ87),0.5)</f>
        <v>4.2999999999999997E-2</v>
      </c>
      <c r="AT87" s="303">
        <f>IFERROR(_xlfn.PERCENTRANK.INC('面板-MA'!87:87,'面板-MA'!AR87),0.5)</f>
        <v>0.10100000000000001</v>
      </c>
      <c r="AU87" s="303">
        <f>IFERROR(_xlfn.PERCENTRANK.INC('面板-MA'!87:87,'面板-MA'!AS87),0.5)</f>
        <v>0.188</v>
      </c>
      <c r="AV87" s="303">
        <f>IFERROR(_xlfn.PERCENTRANK.INC('面板-MA'!87:87,'面板-MA'!AT87),0.5)</f>
        <v>0.17299999999999999</v>
      </c>
      <c r="AW87" s="303">
        <f>IFERROR(_xlfn.PERCENTRANK.INC('面板-MA'!87:87,'面板-MA'!AU87),0.5)</f>
        <v>0.26</v>
      </c>
      <c r="AX87" s="303">
        <f>IFERROR(_xlfn.PERCENTRANK.INC('面板-MA'!87:87,'面板-MA'!AV87),0.5)</f>
        <v>0.34699999999999998</v>
      </c>
      <c r="AY87" s="303">
        <f>IFERROR(_xlfn.PERCENTRANK.INC('面板-MA'!87:87,'面板-MA'!AW87),0.5)</f>
        <v>0.27500000000000002</v>
      </c>
      <c r="AZ87" s="303">
        <f>IFERROR(_xlfn.PERCENTRANK.INC('面板-MA'!87:87,'面板-MA'!AX87),0.5)</f>
        <v>0.44900000000000001</v>
      </c>
      <c r="BA87" s="303">
        <f>IFERROR(_xlfn.PERCENTRANK.INC('面板-MA'!87:87,'面板-MA'!AY87),0.5)</f>
        <v>0.623</v>
      </c>
      <c r="BB87" s="303">
        <f>IFERROR(_xlfn.PERCENTRANK.INC('面板-MA'!87:87,'面板-MA'!AZ87),0.5)</f>
        <v>0.68100000000000005</v>
      </c>
      <c r="BC87" s="303">
        <f>IFERROR(_xlfn.PERCENTRANK.INC('面板-MA'!87:87,'面板-MA'!BA87),0.5)</f>
        <v>0.60799999999999998</v>
      </c>
      <c r="BD87" s="303">
        <f>IFERROR(_xlfn.PERCENTRANK.INC('面板-MA'!87:87,'面板-MA'!BB87),0.5)</f>
        <v>0.59399999999999997</v>
      </c>
      <c r="BE87" s="303">
        <f>IFERROR(_xlfn.PERCENTRANK.INC('面板-MA'!87:87,'面板-MA'!BC87),0.5)</f>
        <v>0.76800000000000002</v>
      </c>
      <c r="BF87" s="303">
        <f>IFERROR(_xlfn.PERCENTRANK.INC('面板-MA'!87:87,'面板-MA'!BD87),0.5)</f>
        <v>0.69499999999999995</v>
      </c>
      <c r="BG87" s="303">
        <f>IFERROR(_xlfn.PERCENTRANK.INC('面板-MA'!87:87,'面板-MA'!BE87),0.5)</f>
        <v>0.73899999999999999</v>
      </c>
      <c r="BH87" s="303">
        <f>IFERROR(_xlfn.PERCENTRANK.INC('面板-MA'!87:87,'面板-MA'!BF87),0.5)</f>
        <v>0.81100000000000005</v>
      </c>
      <c r="BI87" s="303">
        <f>IFERROR(_xlfn.PERCENTRANK.INC('面板-MA'!87:87,'面板-MA'!BG87),0.5)</f>
        <v>0.753</v>
      </c>
      <c r="BJ87" s="303">
        <f>IFERROR(_xlfn.PERCENTRANK.INC('面板-MA'!87:87,'面板-MA'!BH87),0.5)</f>
        <v>0.66600000000000004</v>
      </c>
      <c r="BK87" s="303">
        <f>IFERROR(_xlfn.PERCENTRANK.INC('面板-MA'!87:87,'面板-MA'!BI87),0.5)</f>
        <v>0.82599999999999996</v>
      </c>
      <c r="BL87" s="303">
        <f>IFERROR(_xlfn.PERCENTRANK.INC('面板-MA'!87:87,'面板-MA'!BJ87),0.5)</f>
        <v>0.78200000000000003</v>
      </c>
      <c r="BM87" s="303">
        <f>IFERROR(_xlfn.PERCENTRANK.INC('面板-MA'!87:87,'面板-MA'!BK87),0.5)</f>
        <v>0.84</v>
      </c>
      <c r="BN87" s="303">
        <f>IFERROR(_xlfn.PERCENTRANK.INC('面板-MA'!87:87,'面板-MA'!BL87),0.5)</f>
        <v>0.97099999999999997</v>
      </c>
      <c r="BO87" s="303">
        <f>IFERROR(_xlfn.PERCENTRANK.INC('面板-MA'!87:87,'面板-MA'!BM87),0.5)</f>
        <v>1</v>
      </c>
      <c r="BP87" s="303">
        <f>IFERROR(_xlfn.PERCENTRANK.INC('面板-MA'!87:87,'面板-MA'!BN87),0.5)</f>
        <v>0.98499999999999999</v>
      </c>
      <c r="BQ87" s="303">
        <f>IFERROR(_xlfn.PERCENTRANK.INC('面板-MA'!87:87,'面板-MA'!BO87),0.5)</f>
        <v>0.92700000000000005</v>
      </c>
      <c r="BR87" s="303">
        <f>IFERROR(_xlfn.PERCENTRANK.INC('面板-MA'!87:87,'面板-MA'!BP87),0.5)</f>
        <v>0.91300000000000003</v>
      </c>
      <c r="BS87" s="303">
        <f>IFERROR(_xlfn.PERCENTRANK.INC('面板-MA'!87:87,'面板-MA'!BQ87),0.5)</f>
        <v>0.88400000000000001</v>
      </c>
      <c r="BT87" s="303">
        <f>IFERROR(_xlfn.PERCENTRANK.INC('面板-MA'!87:87,'面板-MA'!BR87),0.5)</f>
        <v>0.86899999999999999</v>
      </c>
      <c r="BU87" s="303">
        <f>IFERROR(_xlfn.PERCENTRANK.INC('面板-MA'!87:87,'面板-MA'!BS87),0.5)</f>
        <v>0.94199999999999995</v>
      </c>
      <c r="BV87" s="303">
        <f>IFERROR(_xlfn.PERCENTRANK.INC('面板-MA'!87:87,'面板-MA'!BT87),0.5)</f>
        <v>0.95599999999999996</v>
      </c>
      <c r="BW87" s="303">
        <f>IFERROR(_xlfn.PERCENTRANK.INC('面板-MA'!87:87,'面板-MA'!BU87),0.5)</f>
        <v>0.85499999999999998</v>
      </c>
      <c r="BX87" s="303">
        <f>IFERROR(_xlfn.PERCENTRANK.INC('面板-MA'!87:87,'面板-MA'!BV87),0.5)</f>
        <v>0.89800000000000002</v>
      </c>
    </row>
    <row r="88" spans="1:76" x14ac:dyDescent="0.15">
      <c r="A88" s="301" t="s">
        <v>541</v>
      </c>
      <c r="B88" s="301" t="s">
        <v>70</v>
      </c>
      <c r="C88" s="295" t="s">
        <v>189</v>
      </c>
      <c r="D88" s="295" t="s">
        <v>185</v>
      </c>
      <c r="E88" s="302">
        <f t="shared" si="7"/>
        <v>2.1739130434782608E-2</v>
      </c>
      <c r="F88" s="302" t="str">
        <f t="shared" si="6"/>
        <v>半导体上游</v>
      </c>
      <c r="G88" s="303">
        <f>IFERROR(_xlfn.PERCENTRANK.INC('面板-MA'!88:88,'面板-MA'!E88),0.5)</f>
        <v>0.376</v>
      </c>
      <c r="H88" s="303">
        <f>IFERROR(_xlfn.PERCENTRANK.INC('面板-MA'!88:88,'面板-MA'!F88),0.5)</f>
        <v>0.376</v>
      </c>
      <c r="I88" s="303">
        <f>IFERROR(_xlfn.PERCENTRANK.INC('面板-MA'!88:88,'面板-MA'!G88),0.5)</f>
        <v>0.79700000000000004</v>
      </c>
      <c r="J88" s="303">
        <f>IFERROR(_xlfn.PERCENTRANK.INC('面板-MA'!88:88,'面板-MA'!H88),0.5)</f>
        <v>0.72399999999999998</v>
      </c>
      <c r="K88" s="303">
        <f>IFERROR(_xlfn.PERCENTRANK.INC('面板-MA'!88:88,'面板-MA'!I88),0.5)</f>
        <v>0.71</v>
      </c>
      <c r="L88" s="303">
        <f>IFERROR(_xlfn.PERCENTRANK.INC('面板-MA'!88:88,'面板-MA'!J88),0.5)</f>
        <v>0.63700000000000001</v>
      </c>
      <c r="M88" s="303">
        <f>IFERROR(_xlfn.PERCENTRANK.INC('面板-MA'!88:88,'面板-MA'!K88),0.5)</f>
        <v>0.40500000000000003</v>
      </c>
      <c r="N88" s="303">
        <f>IFERROR(_xlfn.PERCENTRANK.INC('面板-MA'!88:88,'面板-MA'!L88),0.5)</f>
        <v>0.53600000000000003</v>
      </c>
      <c r="O88" s="303">
        <f>IFERROR(_xlfn.PERCENTRANK.INC('面板-MA'!88:88,'面板-MA'!M88),0.5)</f>
        <v>0.65200000000000002</v>
      </c>
      <c r="P88" s="303">
        <f>IFERROR(_xlfn.PERCENTRANK.INC('面板-MA'!88:88,'面板-MA'!N88),0.5)</f>
        <v>0.55000000000000004</v>
      </c>
      <c r="Q88" s="303">
        <f>IFERROR(_xlfn.PERCENTRANK.INC('面板-MA'!88:88,'面板-MA'!O88),0.5)</f>
        <v>0.56499999999999995</v>
      </c>
      <c r="R88" s="303">
        <f>IFERROR(_xlfn.PERCENTRANK.INC('面板-MA'!88:88,'面板-MA'!P88),0.5)</f>
        <v>0.57899999999999996</v>
      </c>
      <c r="S88" s="303">
        <f>IFERROR(_xlfn.PERCENTRANK.INC('面板-MA'!88:88,'面板-MA'!Q88),0.5)</f>
        <v>0.49199999999999999</v>
      </c>
      <c r="T88" s="303">
        <f>IFERROR(_xlfn.PERCENTRANK.INC('面板-MA'!88:88,'面板-MA'!R88),0.5)</f>
        <v>0.50700000000000001</v>
      </c>
      <c r="U88" s="303">
        <f>IFERROR(_xlfn.PERCENTRANK.INC('面板-MA'!88:88,'面板-MA'!S88),0.5)</f>
        <v>0.52100000000000002</v>
      </c>
      <c r="V88" s="303">
        <f>IFERROR(_xlfn.PERCENTRANK.INC('面板-MA'!88:88,'面板-MA'!T88),0.5)</f>
        <v>0.434</v>
      </c>
      <c r="W88" s="303">
        <f>IFERROR(_xlfn.PERCENTRANK.INC('面板-MA'!88:88,'面板-MA'!U88),0.5)</f>
        <v>0.42</v>
      </c>
      <c r="X88" s="303">
        <f>IFERROR(_xlfn.PERCENTRANK.INC('面板-MA'!88:88,'面板-MA'!V88),0.5)</f>
        <v>0.47799999999999998</v>
      </c>
      <c r="Y88" s="303">
        <f>IFERROR(_xlfn.PERCENTRANK.INC('面板-MA'!88:88,'面板-MA'!W88),0.5)</f>
        <v>0.46300000000000002</v>
      </c>
      <c r="Z88" s="303">
        <f>IFERROR(_xlfn.PERCENTRANK.INC('面板-MA'!88:88,'面板-MA'!X88),0.5)</f>
        <v>0.36199999999999999</v>
      </c>
      <c r="AA88" s="303">
        <f>IFERROR(_xlfn.PERCENTRANK.INC('面板-MA'!88:88,'面板-MA'!Y88),0.5)</f>
        <v>0.33300000000000002</v>
      </c>
      <c r="AB88" s="303">
        <f>IFERROR(_xlfn.PERCENTRANK.INC('面板-MA'!88:88,'面板-MA'!Z88),0.5)</f>
        <v>0.318</v>
      </c>
      <c r="AC88" s="303">
        <f>IFERROR(_xlfn.PERCENTRANK.INC('面板-MA'!88:88,'面板-MA'!AA88),0.5)</f>
        <v>0.30399999999999999</v>
      </c>
      <c r="AD88" s="303">
        <f>IFERROR(_xlfn.PERCENTRANK.INC('面板-MA'!88:88,'面板-MA'!AB88),0.5)</f>
        <v>0.28899999999999998</v>
      </c>
      <c r="AE88" s="303">
        <f>IFERROR(_xlfn.PERCENTRANK.INC('面板-MA'!88:88,'面板-MA'!AC88),0.5)</f>
        <v>0.246</v>
      </c>
      <c r="AF88" s="303">
        <f>IFERROR(_xlfn.PERCENTRANK.INC('面板-MA'!88:88,'面板-MA'!AD88),0.5)</f>
        <v>0.20200000000000001</v>
      </c>
      <c r="AG88" s="303">
        <f>IFERROR(_xlfn.PERCENTRANK.INC('面板-MA'!88:88,'面板-MA'!AE88),0.5)</f>
        <v>0.217</v>
      </c>
      <c r="AH88" s="303">
        <f>IFERROR(_xlfn.PERCENTRANK.INC('面板-MA'!88:88,'面板-MA'!AF88),0.5)</f>
        <v>0.23100000000000001</v>
      </c>
      <c r="AI88" s="303">
        <f>IFERROR(_xlfn.PERCENTRANK.INC('面板-MA'!88:88,'面板-MA'!AG88),0.5)</f>
        <v>0.159</v>
      </c>
      <c r="AJ88" s="303">
        <f>IFERROR(_xlfn.PERCENTRANK.INC('面板-MA'!88:88,'面板-MA'!AH88),0.5)</f>
        <v>0.13</v>
      </c>
      <c r="AK88" s="303">
        <f>IFERROR(_xlfn.PERCENTRANK.INC('面板-MA'!88:88,'面板-MA'!AI88),0.5)</f>
        <v>0.14399999999999999</v>
      </c>
      <c r="AL88" s="303">
        <f>IFERROR(_xlfn.PERCENTRANK.INC('面板-MA'!88:88,'面板-MA'!AJ88),0.5)</f>
        <v>8.5999999999999993E-2</v>
      </c>
      <c r="AM88" s="303">
        <f>IFERROR(_xlfn.PERCENTRANK.INC('面板-MA'!88:88,'面板-MA'!AK88),0.5)</f>
        <v>5.7000000000000002E-2</v>
      </c>
      <c r="AN88" s="303">
        <f>IFERROR(_xlfn.PERCENTRANK.INC('面板-MA'!88:88,'面板-MA'!AL88),0.5)</f>
        <v>1.4E-2</v>
      </c>
      <c r="AO88" s="303">
        <f>IFERROR(_xlfn.PERCENTRANK.INC('面板-MA'!88:88,'面板-MA'!AM88),0.5)</f>
        <v>2.8000000000000001E-2</v>
      </c>
      <c r="AP88" s="303">
        <f>IFERROR(_xlfn.PERCENTRANK.INC('面板-MA'!88:88,'面板-MA'!AN88),0.5)</f>
        <v>0</v>
      </c>
      <c r="AQ88" s="303">
        <f>IFERROR(_xlfn.PERCENTRANK.INC('面板-MA'!88:88,'面板-MA'!AO88),0.5)</f>
        <v>7.1999999999999995E-2</v>
      </c>
      <c r="AR88" s="303">
        <f>IFERROR(_xlfn.PERCENTRANK.INC('面板-MA'!88:88,'面板-MA'!AP88),0.5)</f>
        <v>0.115</v>
      </c>
      <c r="AS88" s="303">
        <f>IFERROR(_xlfn.PERCENTRANK.INC('面板-MA'!88:88,'面板-MA'!AQ88),0.5)</f>
        <v>4.2999999999999997E-2</v>
      </c>
      <c r="AT88" s="303">
        <f>IFERROR(_xlfn.PERCENTRANK.INC('面板-MA'!88:88,'面板-MA'!AR88),0.5)</f>
        <v>0.10100000000000001</v>
      </c>
      <c r="AU88" s="303">
        <f>IFERROR(_xlfn.PERCENTRANK.INC('面板-MA'!88:88,'面板-MA'!AS88),0.5)</f>
        <v>0.188</v>
      </c>
      <c r="AV88" s="303">
        <f>IFERROR(_xlfn.PERCENTRANK.INC('面板-MA'!88:88,'面板-MA'!AT88),0.5)</f>
        <v>0.17299999999999999</v>
      </c>
      <c r="AW88" s="303">
        <f>IFERROR(_xlfn.PERCENTRANK.INC('面板-MA'!88:88,'面板-MA'!AU88),0.5)</f>
        <v>0.26</v>
      </c>
      <c r="AX88" s="303">
        <f>IFERROR(_xlfn.PERCENTRANK.INC('面板-MA'!88:88,'面板-MA'!AV88),0.5)</f>
        <v>0.34699999999999998</v>
      </c>
      <c r="AY88" s="303">
        <f>IFERROR(_xlfn.PERCENTRANK.INC('面板-MA'!88:88,'面板-MA'!AW88),0.5)</f>
        <v>0.27500000000000002</v>
      </c>
      <c r="AZ88" s="303">
        <f>IFERROR(_xlfn.PERCENTRANK.INC('面板-MA'!88:88,'面板-MA'!AX88),0.5)</f>
        <v>0.44900000000000001</v>
      </c>
      <c r="BA88" s="303">
        <f>IFERROR(_xlfn.PERCENTRANK.INC('面板-MA'!88:88,'面板-MA'!AY88),0.5)</f>
        <v>0.623</v>
      </c>
      <c r="BB88" s="303">
        <f>IFERROR(_xlfn.PERCENTRANK.INC('面板-MA'!88:88,'面板-MA'!AZ88),0.5)</f>
        <v>0.68100000000000005</v>
      </c>
      <c r="BC88" s="303">
        <f>IFERROR(_xlfn.PERCENTRANK.INC('面板-MA'!88:88,'面板-MA'!BA88),0.5)</f>
        <v>0.60799999999999998</v>
      </c>
      <c r="BD88" s="303">
        <f>IFERROR(_xlfn.PERCENTRANK.INC('面板-MA'!88:88,'面板-MA'!BB88),0.5)</f>
        <v>0.59399999999999997</v>
      </c>
      <c r="BE88" s="303">
        <f>IFERROR(_xlfn.PERCENTRANK.INC('面板-MA'!88:88,'面板-MA'!BC88),0.5)</f>
        <v>0.76800000000000002</v>
      </c>
      <c r="BF88" s="303">
        <f>IFERROR(_xlfn.PERCENTRANK.INC('面板-MA'!88:88,'面板-MA'!BD88),0.5)</f>
        <v>0.69499999999999995</v>
      </c>
      <c r="BG88" s="303">
        <f>IFERROR(_xlfn.PERCENTRANK.INC('面板-MA'!88:88,'面板-MA'!BE88),0.5)</f>
        <v>0.73899999999999999</v>
      </c>
      <c r="BH88" s="303">
        <f>IFERROR(_xlfn.PERCENTRANK.INC('面板-MA'!88:88,'面板-MA'!BF88),0.5)</f>
        <v>0.81100000000000005</v>
      </c>
      <c r="BI88" s="303">
        <f>IFERROR(_xlfn.PERCENTRANK.INC('面板-MA'!88:88,'面板-MA'!BG88),0.5)</f>
        <v>0.753</v>
      </c>
      <c r="BJ88" s="303">
        <f>IFERROR(_xlfn.PERCENTRANK.INC('面板-MA'!88:88,'面板-MA'!BH88),0.5)</f>
        <v>0.66600000000000004</v>
      </c>
      <c r="BK88" s="303">
        <f>IFERROR(_xlfn.PERCENTRANK.INC('面板-MA'!88:88,'面板-MA'!BI88),0.5)</f>
        <v>0.82599999999999996</v>
      </c>
      <c r="BL88" s="303">
        <f>IFERROR(_xlfn.PERCENTRANK.INC('面板-MA'!88:88,'面板-MA'!BJ88),0.5)</f>
        <v>0.78200000000000003</v>
      </c>
      <c r="BM88" s="303">
        <f>IFERROR(_xlfn.PERCENTRANK.INC('面板-MA'!88:88,'面板-MA'!BK88),0.5)</f>
        <v>0.84</v>
      </c>
      <c r="BN88" s="303">
        <f>IFERROR(_xlfn.PERCENTRANK.INC('面板-MA'!88:88,'面板-MA'!BL88),0.5)</f>
        <v>0.97099999999999997</v>
      </c>
      <c r="BO88" s="303">
        <f>IFERROR(_xlfn.PERCENTRANK.INC('面板-MA'!88:88,'面板-MA'!BM88),0.5)</f>
        <v>1</v>
      </c>
      <c r="BP88" s="303">
        <f>IFERROR(_xlfn.PERCENTRANK.INC('面板-MA'!88:88,'面板-MA'!BN88),0.5)</f>
        <v>0.98499999999999999</v>
      </c>
      <c r="BQ88" s="303">
        <f>IFERROR(_xlfn.PERCENTRANK.INC('面板-MA'!88:88,'面板-MA'!BO88),0.5)</f>
        <v>0.92700000000000005</v>
      </c>
      <c r="BR88" s="303">
        <f>IFERROR(_xlfn.PERCENTRANK.INC('面板-MA'!88:88,'面板-MA'!BP88),0.5)</f>
        <v>0.91300000000000003</v>
      </c>
      <c r="BS88" s="303">
        <f>IFERROR(_xlfn.PERCENTRANK.INC('面板-MA'!88:88,'面板-MA'!BQ88),0.5)</f>
        <v>0.88400000000000001</v>
      </c>
      <c r="BT88" s="303">
        <f>IFERROR(_xlfn.PERCENTRANK.INC('面板-MA'!88:88,'面板-MA'!BR88),0.5)</f>
        <v>0.86899999999999999</v>
      </c>
      <c r="BU88" s="303">
        <f>IFERROR(_xlfn.PERCENTRANK.INC('面板-MA'!88:88,'面板-MA'!BS88),0.5)</f>
        <v>0.94199999999999995</v>
      </c>
      <c r="BV88" s="303">
        <f>IFERROR(_xlfn.PERCENTRANK.INC('面板-MA'!88:88,'面板-MA'!BT88),0.5)</f>
        <v>0.95599999999999996</v>
      </c>
      <c r="BW88" s="303">
        <f>IFERROR(_xlfn.PERCENTRANK.INC('面板-MA'!88:88,'面板-MA'!BU88),0.5)</f>
        <v>0.85499999999999998</v>
      </c>
      <c r="BX88" s="303">
        <f>IFERROR(_xlfn.PERCENTRANK.INC('面板-MA'!88:88,'面板-MA'!BV88),0.5)</f>
        <v>0.89800000000000002</v>
      </c>
    </row>
    <row r="89" spans="1:76" x14ac:dyDescent="0.15">
      <c r="A89" s="301" t="s">
        <v>541</v>
      </c>
      <c r="B89" s="301" t="s">
        <v>70</v>
      </c>
      <c r="C89" s="295" t="s">
        <v>190</v>
      </c>
      <c r="D89" s="295" t="s">
        <v>185</v>
      </c>
      <c r="E89" s="302">
        <f t="shared" si="7"/>
        <v>2.1739130434782608E-2</v>
      </c>
      <c r="F89" s="302" t="str">
        <f t="shared" si="6"/>
        <v>半导体上游</v>
      </c>
      <c r="G89" s="303">
        <f>IFERROR(_xlfn.PERCENTRANK.INC('面板-MA'!89:89,'面板-MA'!E89),0.5)</f>
        <v>0.376</v>
      </c>
      <c r="H89" s="303">
        <f>IFERROR(_xlfn.PERCENTRANK.INC('面板-MA'!89:89,'面板-MA'!F89),0.5)</f>
        <v>0.376</v>
      </c>
      <c r="I89" s="303">
        <f>IFERROR(_xlfn.PERCENTRANK.INC('面板-MA'!89:89,'面板-MA'!G89),0.5)</f>
        <v>0.79700000000000004</v>
      </c>
      <c r="J89" s="303">
        <f>IFERROR(_xlfn.PERCENTRANK.INC('面板-MA'!89:89,'面板-MA'!H89),0.5)</f>
        <v>0.72399999999999998</v>
      </c>
      <c r="K89" s="303">
        <f>IFERROR(_xlfn.PERCENTRANK.INC('面板-MA'!89:89,'面板-MA'!I89),0.5)</f>
        <v>0.71</v>
      </c>
      <c r="L89" s="303">
        <f>IFERROR(_xlfn.PERCENTRANK.INC('面板-MA'!89:89,'面板-MA'!J89),0.5)</f>
        <v>0.63700000000000001</v>
      </c>
      <c r="M89" s="303">
        <f>IFERROR(_xlfn.PERCENTRANK.INC('面板-MA'!89:89,'面板-MA'!K89),0.5)</f>
        <v>0.40500000000000003</v>
      </c>
      <c r="N89" s="303">
        <f>IFERROR(_xlfn.PERCENTRANK.INC('面板-MA'!89:89,'面板-MA'!L89),0.5)</f>
        <v>0.53600000000000003</v>
      </c>
      <c r="O89" s="303">
        <f>IFERROR(_xlfn.PERCENTRANK.INC('面板-MA'!89:89,'面板-MA'!M89),0.5)</f>
        <v>0.65200000000000002</v>
      </c>
      <c r="P89" s="303">
        <f>IFERROR(_xlfn.PERCENTRANK.INC('面板-MA'!89:89,'面板-MA'!N89),0.5)</f>
        <v>0.55000000000000004</v>
      </c>
      <c r="Q89" s="303">
        <f>IFERROR(_xlfn.PERCENTRANK.INC('面板-MA'!89:89,'面板-MA'!O89),0.5)</f>
        <v>0.56499999999999995</v>
      </c>
      <c r="R89" s="303">
        <f>IFERROR(_xlfn.PERCENTRANK.INC('面板-MA'!89:89,'面板-MA'!P89),0.5)</f>
        <v>0.57899999999999996</v>
      </c>
      <c r="S89" s="303">
        <f>IFERROR(_xlfn.PERCENTRANK.INC('面板-MA'!89:89,'面板-MA'!Q89),0.5)</f>
        <v>0.49199999999999999</v>
      </c>
      <c r="T89" s="303">
        <f>IFERROR(_xlfn.PERCENTRANK.INC('面板-MA'!89:89,'面板-MA'!R89),0.5)</f>
        <v>0.50700000000000001</v>
      </c>
      <c r="U89" s="303">
        <f>IFERROR(_xlfn.PERCENTRANK.INC('面板-MA'!89:89,'面板-MA'!S89),0.5)</f>
        <v>0.52100000000000002</v>
      </c>
      <c r="V89" s="303">
        <f>IFERROR(_xlfn.PERCENTRANK.INC('面板-MA'!89:89,'面板-MA'!T89),0.5)</f>
        <v>0.434</v>
      </c>
      <c r="W89" s="303">
        <f>IFERROR(_xlfn.PERCENTRANK.INC('面板-MA'!89:89,'面板-MA'!U89),0.5)</f>
        <v>0.42</v>
      </c>
      <c r="X89" s="303">
        <f>IFERROR(_xlfn.PERCENTRANK.INC('面板-MA'!89:89,'面板-MA'!V89),0.5)</f>
        <v>0.47799999999999998</v>
      </c>
      <c r="Y89" s="303">
        <f>IFERROR(_xlfn.PERCENTRANK.INC('面板-MA'!89:89,'面板-MA'!W89),0.5)</f>
        <v>0.46300000000000002</v>
      </c>
      <c r="Z89" s="303">
        <f>IFERROR(_xlfn.PERCENTRANK.INC('面板-MA'!89:89,'面板-MA'!X89),0.5)</f>
        <v>0.36199999999999999</v>
      </c>
      <c r="AA89" s="303">
        <f>IFERROR(_xlfn.PERCENTRANK.INC('面板-MA'!89:89,'面板-MA'!Y89),0.5)</f>
        <v>0.33300000000000002</v>
      </c>
      <c r="AB89" s="303">
        <f>IFERROR(_xlfn.PERCENTRANK.INC('面板-MA'!89:89,'面板-MA'!Z89),0.5)</f>
        <v>0.318</v>
      </c>
      <c r="AC89" s="303">
        <f>IFERROR(_xlfn.PERCENTRANK.INC('面板-MA'!89:89,'面板-MA'!AA89),0.5)</f>
        <v>0.30399999999999999</v>
      </c>
      <c r="AD89" s="303">
        <f>IFERROR(_xlfn.PERCENTRANK.INC('面板-MA'!89:89,'面板-MA'!AB89),0.5)</f>
        <v>0.28899999999999998</v>
      </c>
      <c r="AE89" s="303">
        <f>IFERROR(_xlfn.PERCENTRANK.INC('面板-MA'!89:89,'面板-MA'!AC89),0.5)</f>
        <v>0.246</v>
      </c>
      <c r="AF89" s="303">
        <f>IFERROR(_xlfn.PERCENTRANK.INC('面板-MA'!89:89,'面板-MA'!AD89),0.5)</f>
        <v>0.20200000000000001</v>
      </c>
      <c r="AG89" s="303">
        <f>IFERROR(_xlfn.PERCENTRANK.INC('面板-MA'!89:89,'面板-MA'!AE89),0.5)</f>
        <v>0.217</v>
      </c>
      <c r="AH89" s="303">
        <f>IFERROR(_xlfn.PERCENTRANK.INC('面板-MA'!89:89,'面板-MA'!AF89),0.5)</f>
        <v>0.23100000000000001</v>
      </c>
      <c r="AI89" s="303">
        <f>IFERROR(_xlfn.PERCENTRANK.INC('面板-MA'!89:89,'面板-MA'!AG89),0.5)</f>
        <v>0.159</v>
      </c>
      <c r="AJ89" s="303">
        <f>IFERROR(_xlfn.PERCENTRANK.INC('面板-MA'!89:89,'面板-MA'!AH89),0.5)</f>
        <v>0.13</v>
      </c>
      <c r="AK89" s="303">
        <f>IFERROR(_xlfn.PERCENTRANK.INC('面板-MA'!89:89,'面板-MA'!AI89),0.5)</f>
        <v>0.14399999999999999</v>
      </c>
      <c r="AL89" s="303">
        <f>IFERROR(_xlfn.PERCENTRANK.INC('面板-MA'!89:89,'面板-MA'!AJ89),0.5)</f>
        <v>8.5999999999999993E-2</v>
      </c>
      <c r="AM89" s="303">
        <f>IFERROR(_xlfn.PERCENTRANK.INC('面板-MA'!89:89,'面板-MA'!AK89),0.5)</f>
        <v>5.7000000000000002E-2</v>
      </c>
      <c r="AN89" s="303">
        <f>IFERROR(_xlfn.PERCENTRANK.INC('面板-MA'!89:89,'面板-MA'!AL89),0.5)</f>
        <v>1.4E-2</v>
      </c>
      <c r="AO89" s="303">
        <f>IFERROR(_xlfn.PERCENTRANK.INC('面板-MA'!89:89,'面板-MA'!AM89),0.5)</f>
        <v>2.8000000000000001E-2</v>
      </c>
      <c r="AP89" s="303">
        <f>IFERROR(_xlfn.PERCENTRANK.INC('面板-MA'!89:89,'面板-MA'!AN89),0.5)</f>
        <v>0</v>
      </c>
      <c r="AQ89" s="303">
        <f>IFERROR(_xlfn.PERCENTRANK.INC('面板-MA'!89:89,'面板-MA'!AO89),0.5)</f>
        <v>7.1999999999999995E-2</v>
      </c>
      <c r="AR89" s="303">
        <f>IFERROR(_xlfn.PERCENTRANK.INC('面板-MA'!89:89,'面板-MA'!AP89),0.5)</f>
        <v>0.115</v>
      </c>
      <c r="AS89" s="303">
        <f>IFERROR(_xlfn.PERCENTRANK.INC('面板-MA'!89:89,'面板-MA'!AQ89),0.5)</f>
        <v>4.2999999999999997E-2</v>
      </c>
      <c r="AT89" s="303">
        <f>IFERROR(_xlfn.PERCENTRANK.INC('面板-MA'!89:89,'面板-MA'!AR89),0.5)</f>
        <v>0.10100000000000001</v>
      </c>
      <c r="AU89" s="303">
        <f>IFERROR(_xlfn.PERCENTRANK.INC('面板-MA'!89:89,'面板-MA'!AS89),0.5)</f>
        <v>0.188</v>
      </c>
      <c r="AV89" s="303">
        <f>IFERROR(_xlfn.PERCENTRANK.INC('面板-MA'!89:89,'面板-MA'!AT89),0.5)</f>
        <v>0.17299999999999999</v>
      </c>
      <c r="AW89" s="303">
        <f>IFERROR(_xlfn.PERCENTRANK.INC('面板-MA'!89:89,'面板-MA'!AU89),0.5)</f>
        <v>0.26</v>
      </c>
      <c r="AX89" s="303">
        <f>IFERROR(_xlfn.PERCENTRANK.INC('面板-MA'!89:89,'面板-MA'!AV89),0.5)</f>
        <v>0.34699999999999998</v>
      </c>
      <c r="AY89" s="303">
        <f>IFERROR(_xlfn.PERCENTRANK.INC('面板-MA'!89:89,'面板-MA'!AW89),0.5)</f>
        <v>0.27500000000000002</v>
      </c>
      <c r="AZ89" s="303">
        <f>IFERROR(_xlfn.PERCENTRANK.INC('面板-MA'!89:89,'面板-MA'!AX89),0.5)</f>
        <v>0.44900000000000001</v>
      </c>
      <c r="BA89" s="303">
        <f>IFERROR(_xlfn.PERCENTRANK.INC('面板-MA'!89:89,'面板-MA'!AY89),0.5)</f>
        <v>0.623</v>
      </c>
      <c r="BB89" s="303">
        <f>IFERROR(_xlfn.PERCENTRANK.INC('面板-MA'!89:89,'面板-MA'!AZ89),0.5)</f>
        <v>0.68100000000000005</v>
      </c>
      <c r="BC89" s="303">
        <f>IFERROR(_xlfn.PERCENTRANK.INC('面板-MA'!89:89,'面板-MA'!BA89),0.5)</f>
        <v>0.60799999999999998</v>
      </c>
      <c r="BD89" s="303">
        <f>IFERROR(_xlfn.PERCENTRANK.INC('面板-MA'!89:89,'面板-MA'!BB89),0.5)</f>
        <v>0.59399999999999997</v>
      </c>
      <c r="BE89" s="303">
        <f>IFERROR(_xlfn.PERCENTRANK.INC('面板-MA'!89:89,'面板-MA'!BC89),0.5)</f>
        <v>0.76800000000000002</v>
      </c>
      <c r="BF89" s="303">
        <f>IFERROR(_xlfn.PERCENTRANK.INC('面板-MA'!89:89,'面板-MA'!BD89),0.5)</f>
        <v>0.69499999999999995</v>
      </c>
      <c r="BG89" s="303">
        <f>IFERROR(_xlfn.PERCENTRANK.INC('面板-MA'!89:89,'面板-MA'!BE89),0.5)</f>
        <v>0.73899999999999999</v>
      </c>
      <c r="BH89" s="303">
        <f>IFERROR(_xlfn.PERCENTRANK.INC('面板-MA'!89:89,'面板-MA'!BF89),0.5)</f>
        <v>0.81100000000000005</v>
      </c>
      <c r="BI89" s="303">
        <f>IFERROR(_xlfn.PERCENTRANK.INC('面板-MA'!89:89,'面板-MA'!BG89),0.5)</f>
        <v>0.753</v>
      </c>
      <c r="BJ89" s="303">
        <f>IFERROR(_xlfn.PERCENTRANK.INC('面板-MA'!89:89,'面板-MA'!BH89),0.5)</f>
        <v>0.66600000000000004</v>
      </c>
      <c r="BK89" s="303">
        <f>IFERROR(_xlfn.PERCENTRANK.INC('面板-MA'!89:89,'面板-MA'!BI89),0.5)</f>
        <v>0.82599999999999996</v>
      </c>
      <c r="BL89" s="303">
        <f>IFERROR(_xlfn.PERCENTRANK.INC('面板-MA'!89:89,'面板-MA'!BJ89),0.5)</f>
        <v>0.78200000000000003</v>
      </c>
      <c r="BM89" s="303">
        <f>IFERROR(_xlfn.PERCENTRANK.INC('面板-MA'!89:89,'面板-MA'!BK89),0.5)</f>
        <v>0.84</v>
      </c>
      <c r="BN89" s="303">
        <f>IFERROR(_xlfn.PERCENTRANK.INC('面板-MA'!89:89,'面板-MA'!BL89),0.5)</f>
        <v>0.97099999999999997</v>
      </c>
      <c r="BO89" s="303">
        <f>IFERROR(_xlfn.PERCENTRANK.INC('面板-MA'!89:89,'面板-MA'!BM89),0.5)</f>
        <v>1</v>
      </c>
      <c r="BP89" s="303">
        <f>IFERROR(_xlfn.PERCENTRANK.INC('面板-MA'!89:89,'面板-MA'!BN89),0.5)</f>
        <v>0.98499999999999999</v>
      </c>
      <c r="BQ89" s="303">
        <f>IFERROR(_xlfn.PERCENTRANK.INC('面板-MA'!89:89,'面板-MA'!BO89),0.5)</f>
        <v>0.92700000000000005</v>
      </c>
      <c r="BR89" s="303">
        <f>IFERROR(_xlfn.PERCENTRANK.INC('面板-MA'!89:89,'面板-MA'!BP89),0.5)</f>
        <v>0.91300000000000003</v>
      </c>
      <c r="BS89" s="303">
        <f>IFERROR(_xlfn.PERCENTRANK.INC('面板-MA'!89:89,'面板-MA'!BQ89),0.5)</f>
        <v>0.88400000000000001</v>
      </c>
      <c r="BT89" s="303">
        <f>IFERROR(_xlfn.PERCENTRANK.INC('面板-MA'!89:89,'面板-MA'!BR89),0.5)</f>
        <v>0.86899999999999999</v>
      </c>
      <c r="BU89" s="303">
        <f>IFERROR(_xlfn.PERCENTRANK.INC('面板-MA'!89:89,'面板-MA'!BS89),0.5)</f>
        <v>0.94199999999999995</v>
      </c>
      <c r="BV89" s="303">
        <f>IFERROR(_xlfn.PERCENTRANK.INC('面板-MA'!89:89,'面板-MA'!BT89),0.5)</f>
        <v>0.95599999999999996</v>
      </c>
      <c r="BW89" s="303">
        <f>IFERROR(_xlfn.PERCENTRANK.INC('面板-MA'!89:89,'面板-MA'!BU89),0.5)</f>
        <v>0.85499999999999998</v>
      </c>
      <c r="BX89" s="303">
        <f>IFERROR(_xlfn.PERCENTRANK.INC('面板-MA'!89:89,'面板-MA'!BV89),0.5)</f>
        <v>0.89800000000000002</v>
      </c>
    </row>
    <row r="90" spans="1:76" x14ac:dyDescent="0.15">
      <c r="A90" s="301" t="s">
        <v>541</v>
      </c>
      <c r="B90" s="301" t="s">
        <v>73</v>
      </c>
      <c r="C90" s="295" t="s">
        <v>191</v>
      </c>
      <c r="D90" s="295" t="s">
        <v>192</v>
      </c>
      <c r="E90" s="302">
        <f t="shared" si="7"/>
        <v>2.1739130434782608E-2</v>
      </c>
      <c r="F90" s="302" t="str">
        <f t="shared" si="6"/>
        <v>半导体中游</v>
      </c>
      <c r="G90" s="303">
        <f>IFERROR(_xlfn.PERCENTRANK.INC('面板-MA'!90:90,'面板-MA'!E90),0.5)</f>
        <v>0</v>
      </c>
      <c r="H90" s="303">
        <f>IFERROR(_xlfn.PERCENTRANK.INC('面板-MA'!90:90,'面板-MA'!F90),0.5)</f>
        <v>0</v>
      </c>
      <c r="I90" s="303">
        <f>IFERROR(_xlfn.PERCENTRANK.INC('面板-MA'!90:90,'面板-MA'!G90),0.5)</f>
        <v>2.8000000000000001E-2</v>
      </c>
      <c r="J90" s="303">
        <f>IFERROR(_xlfn.PERCENTRANK.INC('面板-MA'!90:90,'面板-MA'!H90),0.5)</f>
        <v>4.2999999999999997E-2</v>
      </c>
      <c r="K90" s="303">
        <f>IFERROR(_xlfn.PERCENTRANK.INC('面板-MA'!90:90,'面板-MA'!I90),0.5)</f>
        <v>8.5999999999999993E-2</v>
      </c>
      <c r="L90" s="303">
        <f>IFERROR(_xlfn.PERCENTRANK.INC('面板-MA'!90:90,'面板-MA'!J90),0.5)</f>
        <v>0.13</v>
      </c>
      <c r="M90" s="303">
        <f>IFERROR(_xlfn.PERCENTRANK.INC('面板-MA'!90:90,'面板-MA'!K90),0.5)</f>
        <v>7.1999999999999995E-2</v>
      </c>
      <c r="N90" s="303">
        <f>IFERROR(_xlfn.PERCENTRANK.INC('面板-MA'!90:90,'面板-MA'!L90),0.5)</f>
        <v>0.10100000000000001</v>
      </c>
      <c r="O90" s="303">
        <f>IFERROR(_xlfn.PERCENTRANK.INC('面板-MA'!90:90,'面板-MA'!M90),0.5)</f>
        <v>0.14399999999999999</v>
      </c>
      <c r="P90" s="303">
        <f>IFERROR(_xlfn.PERCENTRANK.INC('面板-MA'!90:90,'面板-MA'!N90),0.5)</f>
        <v>0.115</v>
      </c>
      <c r="Q90" s="303">
        <f>IFERROR(_xlfn.PERCENTRANK.INC('面板-MA'!90:90,'面板-MA'!O90),0.5)</f>
        <v>5.7000000000000002E-2</v>
      </c>
      <c r="R90" s="303">
        <f>IFERROR(_xlfn.PERCENTRANK.INC('面板-MA'!90:90,'面板-MA'!P90),0.5)</f>
        <v>0.159</v>
      </c>
      <c r="S90" s="303">
        <f>IFERROR(_xlfn.PERCENTRANK.INC('面板-MA'!90:90,'面板-MA'!Q90),0.5)</f>
        <v>0.217</v>
      </c>
      <c r="T90" s="303">
        <f>IFERROR(_xlfn.PERCENTRANK.INC('面板-MA'!90:90,'面板-MA'!R90),0.5)</f>
        <v>0.30399999999999999</v>
      </c>
      <c r="U90" s="303">
        <f>IFERROR(_xlfn.PERCENTRANK.INC('面板-MA'!90:90,'面板-MA'!S90),0.5)</f>
        <v>0.49199999999999999</v>
      </c>
      <c r="V90" s="303">
        <f>IFERROR(_xlfn.PERCENTRANK.INC('面板-MA'!90:90,'面板-MA'!T90),0.5)</f>
        <v>0.79700000000000004</v>
      </c>
      <c r="W90" s="303">
        <f>IFERROR(_xlfn.PERCENTRANK.INC('面板-MA'!90:90,'面板-MA'!U90),0.5)</f>
        <v>0.86899999999999999</v>
      </c>
      <c r="X90" s="303">
        <f>IFERROR(_xlfn.PERCENTRANK.INC('面板-MA'!90:90,'面板-MA'!V90),0.5)</f>
        <v>0.92700000000000005</v>
      </c>
      <c r="Y90" s="303">
        <f>IFERROR(_xlfn.PERCENTRANK.INC('面板-MA'!90:90,'面板-MA'!W90),0.5)</f>
        <v>0.91300000000000003</v>
      </c>
      <c r="Z90" s="303">
        <f>IFERROR(_xlfn.PERCENTRANK.INC('面板-MA'!90:90,'面板-MA'!X90),0.5)</f>
        <v>0.88400000000000001</v>
      </c>
      <c r="AA90" s="303">
        <f>IFERROR(_xlfn.PERCENTRANK.INC('面板-MA'!90:90,'面板-MA'!Y90),0.5)</f>
        <v>0.72399999999999998</v>
      </c>
      <c r="AB90" s="303">
        <f>IFERROR(_xlfn.PERCENTRANK.INC('面板-MA'!90:90,'面板-MA'!Z90),0.5)</f>
        <v>0.57899999999999996</v>
      </c>
      <c r="AC90" s="303">
        <f>IFERROR(_xlfn.PERCENTRANK.INC('面板-MA'!90:90,'面板-MA'!AA90),0.5)</f>
        <v>0.753</v>
      </c>
      <c r="AD90" s="303">
        <f>IFERROR(_xlfn.PERCENTRANK.INC('面板-MA'!90:90,'面板-MA'!AB90),0.5)</f>
        <v>0.81100000000000005</v>
      </c>
      <c r="AE90" s="303">
        <f>IFERROR(_xlfn.PERCENTRANK.INC('面板-MA'!90:90,'面板-MA'!AC90),0.5)</f>
        <v>0.73899999999999999</v>
      </c>
      <c r="AF90" s="303">
        <f>IFERROR(_xlfn.PERCENTRANK.INC('面板-MA'!90:90,'面板-MA'!AD90),0.5)</f>
        <v>0.71</v>
      </c>
      <c r="AG90" s="303">
        <f>IFERROR(_xlfn.PERCENTRANK.INC('面板-MA'!90:90,'面板-MA'!AE90),0.5)</f>
        <v>0.56499999999999995</v>
      </c>
      <c r="AH90" s="303">
        <f>IFERROR(_xlfn.PERCENTRANK.INC('面板-MA'!90:90,'面板-MA'!AF90),0.5)</f>
        <v>0.623</v>
      </c>
      <c r="AI90" s="303">
        <f>IFERROR(_xlfn.PERCENTRANK.INC('面板-MA'!90:90,'面板-MA'!AG90),0.5)</f>
        <v>0.78200000000000003</v>
      </c>
      <c r="AJ90" s="303">
        <f>IFERROR(_xlfn.PERCENTRANK.INC('面板-MA'!90:90,'面板-MA'!AH90),0.5)</f>
        <v>0.84</v>
      </c>
      <c r="AK90" s="303">
        <f>IFERROR(_xlfn.PERCENTRANK.INC('面板-MA'!90:90,'面板-MA'!AI90),0.5)</f>
        <v>0.94199999999999995</v>
      </c>
      <c r="AL90" s="303">
        <f>IFERROR(_xlfn.PERCENTRANK.INC('面板-MA'!90:90,'面板-MA'!AJ90),0.5)</f>
        <v>0.98499999999999999</v>
      </c>
      <c r="AM90" s="303">
        <f>IFERROR(_xlfn.PERCENTRANK.INC('面板-MA'!90:90,'面板-MA'!AK90),0.5)</f>
        <v>0.97099999999999997</v>
      </c>
      <c r="AN90" s="303">
        <f>IFERROR(_xlfn.PERCENTRANK.INC('面板-MA'!90:90,'面板-MA'!AL90),0.5)</f>
        <v>1</v>
      </c>
      <c r="AO90" s="303">
        <f>IFERROR(_xlfn.PERCENTRANK.INC('面板-MA'!90:90,'面板-MA'!AM90),0.5)</f>
        <v>0.95599999999999996</v>
      </c>
      <c r="AP90" s="303">
        <f>IFERROR(_xlfn.PERCENTRANK.INC('面板-MA'!90:90,'面板-MA'!AN90),0.5)</f>
        <v>0.89800000000000002</v>
      </c>
      <c r="AQ90" s="303">
        <f>IFERROR(_xlfn.PERCENTRANK.INC('面板-MA'!90:90,'面板-MA'!AO90),0.5)</f>
        <v>0.85499999999999998</v>
      </c>
      <c r="AR90" s="303">
        <f>IFERROR(_xlfn.PERCENTRANK.INC('面板-MA'!90:90,'面板-MA'!AP90),0.5)</f>
        <v>0.50700000000000001</v>
      </c>
      <c r="AS90" s="303">
        <f>IFERROR(_xlfn.PERCENTRANK.INC('面板-MA'!90:90,'面板-MA'!AQ90),0.5)</f>
        <v>0.376</v>
      </c>
      <c r="AT90" s="303">
        <f>IFERROR(_xlfn.PERCENTRANK.INC('面板-MA'!90:90,'面板-MA'!AR90),0.5)</f>
        <v>0.318</v>
      </c>
      <c r="AU90" s="303">
        <f>IFERROR(_xlfn.PERCENTRANK.INC('面板-MA'!90:90,'面板-MA'!AS90),0.5)</f>
        <v>0.28899999999999998</v>
      </c>
      <c r="AV90" s="303">
        <f>IFERROR(_xlfn.PERCENTRANK.INC('面板-MA'!90:90,'面板-MA'!AT90),0.5)</f>
        <v>0.36199999999999999</v>
      </c>
      <c r="AW90" s="303">
        <f>IFERROR(_xlfn.PERCENTRANK.INC('面板-MA'!90:90,'面板-MA'!AU90),0.5)</f>
        <v>0.246</v>
      </c>
      <c r="AX90" s="303">
        <f>IFERROR(_xlfn.PERCENTRANK.INC('面板-MA'!90:90,'面板-MA'!AV90),0.5)</f>
        <v>0.20200000000000001</v>
      </c>
      <c r="AY90" s="303">
        <f>IFERROR(_xlfn.PERCENTRANK.INC('面板-MA'!90:90,'面板-MA'!AW90),0.5)</f>
        <v>0.17299999999999999</v>
      </c>
      <c r="AZ90" s="303">
        <f>IFERROR(_xlfn.PERCENTRANK.INC('面板-MA'!90:90,'面板-MA'!AX90),0.5)</f>
        <v>0.188</v>
      </c>
      <c r="BA90" s="303">
        <f>IFERROR(_xlfn.PERCENTRANK.INC('面板-MA'!90:90,'面板-MA'!AY90),0.5)</f>
        <v>0.23100000000000001</v>
      </c>
      <c r="BB90" s="303">
        <f>IFERROR(_xlfn.PERCENTRANK.INC('面板-MA'!90:90,'面板-MA'!AZ90),0.5)</f>
        <v>0.27500000000000002</v>
      </c>
      <c r="BC90" s="303">
        <f>IFERROR(_xlfn.PERCENTRANK.INC('面板-MA'!90:90,'面板-MA'!BA90),0.5)</f>
        <v>0.33300000000000002</v>
      </c>
      <c r="BD90" s="303">
        <f>IFERROR(_xlfn.PERCENTRANK.INC('面板-MA'!90:90,'面板-MA'!BB90),0.5)</f>
        <v>0.53600000000000003</v>
      </c>
      <c r="BE90" s="303">
        <f>IFERROR(_xlfn.PERCENTRANK.INC('面板-MA'!90:90,'面板-MA'!BC90),0.5)</f>
        <v>0.63700000000000001</v>
      </c>
      <c r="BF90" s="303">
        <f>IFERROR(_xlfn.PERCENTRANK.INC('面板-MA'!90:90,'面板-MA'!BD90),0.5)</f>
        <v>0.42</v>
      </c>
      <c r="BG90" s="303">
        <f>IFERROR(_xlfn.PERCENTRANK.INC('面板-MA'!90:90,'面板-MA'!BE90),0.5)</f>
        <v>0.434</v>
      </c>
      <c r="BH90" s="303">
        <f>IFERROR(_xlfn.PERCENTRANK.INC('面板-MA'!90:90,'面板-MA'!BF90),0.5)</f>
        <v>0.34699999999999998</v>
      </c>
      <c r="BI90" s="303">
        <f>IFERROR(_xlfn.PERCENTRANK.INC('面板-MA'!90:90,'面板-MA'!BG90),0.5)</f>
        <v>0.26</v>
      </c>
      <c r="BJ90" s="303">
        <f>IFERROR(_xlfn.PERCENTRANK.INC('面板-MA'!90:90,'面板-MA'!BH90),0.5)</f>
        <v>0.44900000000000001</v>
      </c>
      <c r="BK90" s="303">
        <f>IFERROR(_xlfn.PERCENTRANK.INC('面板-MA'!90:90,'面板-MA'!BI90),0.5)</f>
        <v>0.76800000000000002</v>
      </c>
      <c r="BL90" s="303">
        <f>IFERROR(_xlfn.PERCENTRANK.INC('面板-MA'!90:90,'面板-MA'!BJ90),0.5)</f>
        <v>0.55000000000000004</v>
      </c>
      <c r="BM90" s="303">
        <f>IFERROR(_xlfn.PERCENTRANK.INC('面板-MA'!90:90,'面板-MA'!BK90),0.5)</f>
        <v>0.47799999999999998</v>
      </c>
      <c r="BN90" s="303">
        <f>IFERROR(_xlfn.PERCENTRANK.INC('面板-MA'!90:90,'面板-MA'!BL90),0.5)</f>
        <v>0.68100000000000005</v>
      </c>
      <c r="BO90" s="303">
        <f>IFERROR(_xlfn.PERCENTRANK.INC('面板-MA'!90:90,'面板-MA'!BM90),0.5)</f>
        <v>0.65200000000000002</v>
      </c>
      <c r="BP90" s="303">
        <f>IFERROR(_xlfn.PERCENTRANK.INC('面板-MA'!90:90,'面板-MA'!BN90),0.5)</f>
        <v>0.60799999999999998</v>
      </c>
      <c r="BQ90" s="303">
        <f>IFERROR(_xlfn.PERCENTRANK.INC('面板-MA'!90:90,'面板-MA'!BO90),0.5)</f>
        <v>0.69499999999999995</v>
      </c>
      <c r="BR90" s="303">
        <f>IFERROR(_xlfn.PERCENTRANK.INC('面板-MA'!90:90,'面板-MA'!BP90),0.5)</f>
        <v>0.82599999999999996</v>
      </c>
      <c r="BS90" s="303">
        <f>IFERROR(_xlfn.PERCENTRANK.INC('面板-MA'!90:90,'面板-MA'!BQ90),0.5)</f>
        <v>0.66600000000000004</v>
      </c>
      <c r="BT90" s="303">
        <f>IFERROR(_xlfn.PERCENTRANK.INC('面板-MA'!90:90,'面板-MA'!BR90),0.5)</f>
        <v>0.59399999999999997</v>
      </c>
      <c r="BU90" s="303">
        <f>IFERROR(_xlfn.PERCENTRANK.INC('面板-MA'!90:90,'面板-MA'!BS90),0.5)</f>
        <v>0.52100000000000002</v>
      </c>
      <c r="BV90" s="303">
        <f>IFERROR(_xlfn.PERCENTRANK.INC('面板-MA'!90:90,'面板-MA'!BT90),0.5)</f>
        <v>0.40500000000000003</v>
      </c>
      <c r="BW90" s="303">
        <f>IFERROR(_xlfn.PERCENTRANK.INC('面板-MA'!90:90,'面板-MA'!BU90),0.5)</f>
        <v>0.39100000000000001</v>
      </c>
      <c r="BX90" s="303">
        <f>IFERROR(_xlfn.PERCENTRANK.INC('面板-MA'!90:90,'面板-MA'!BV90),0.5)</f>
        <v>0.46300000000000002</v>
      </c>
    </row>
    <row r="91" spans="1:76" x14ac:dyDescent="0.15">
      <c r="A91" s="301" t="s">
        <v>541</v>
      </c>
      <c r="B91" s="301" t="s">
        <v>73</v>
      </c>
      <c r="C91" s="295" t="s">
        <v>873</v>
      </c>
      <c r="D91" s="295" t="s">
        <v>838</v>
      </c>
      <c r="E91" s="302">
        <f t="shared" si="7"/>
        <v>2.1739130434782608E-2</v>
      </c>
      <c r="F91" s="302" t="str">
        <f t="shared" si="6"/>
        <v>半导体中游</v>
      </c>
      <c r="G91" s="303">
        <f>IFERROR(_xlfn.PERCENTRANK.INC('面板-MA'!91:91,'面板-MA'!E91),0.5)</f>
        <v>0.159</v>
      </c>
      <c r="H91" s="303">
        <f>IFERROR(_xlfn.PERCENTRANK.INC('面板-MA'!91:91,'面板-MA'!F91),0.5)</f>
        <v>0.217</v>
      </c>
      <c r="I91" s="303">
        <f>IFERROR(_xlfn.PERCENTRANK.INC('面板-MA'!91:91,'面板-MA'!G91),0.5)</f>
        <v>0.27500000000000002</v>
      </c>
      <c r="J91" s="303">
        <f>IFERROR(_xlfn.PERCENTRANK.INC('面板-MA'!91:91,'面板-MA'!H91),0.5)</f>
        <v>0.318</v>
      </c>
      <c r="K91" s="303">
        <f>IFERROR(_xlfn.PERCENTRANK.INC('面板-MA'!91:91,'面板-MA'!I91),0.5)</f>
        <v>0.36199999999999999</v>
      </c>
      <c r="L91" s="303">
        <f>IFERROR(_xlfn.PERCENTRANK.INC('面板-MA'!91:91,'面板-MA'!J91),0.5)</f>
        <v>0.40500000000000003</v>
      </c>
      <c r="M91" s="303">
        <f>IFERROR(_xlfn.PERCENTRANK.INC('面板-MA'!91:91,'面板-MA'!K91),0.5)</f>
        <v>0.44900000000000001</v>
      </c>
      <c r="N91" s="303">
        <f>IFERROR(_xlfn.PERCENTRANK.INC('面板-MA'!91:91,'面板-MA'!L91),0.5)</f>
        <v>0.50700000000000001</v>
      </c>
      <c r="O91" s="303">
        <f>IFERROR(_xlfn.PERCENTRANK.INC('面板-MA'!91:91,'面板-MA'!M91),0.5)</f>
        <v>0.57899999999999996</v>
      </c>
      <c r="P91" s="303">
        <f>IFERROR(_xlfn.PERCENTRANK.INC('面板-MA'!91:91,'面板-MA'!N91),0.5)</f>
        <v>0.60799999999999998</v>
      </c>
      <c r="Q91" s="303">
        <f>IFERROR(_xlfn.PERCENTRANK.INC('面板-MA'!91:91,'面板-MA'!O91),0.5)</f>
        <v>0.66600000000000004</v>
      </c>
      <c r="R91" s="303">
        <f>IFERROR(_xlfn.PERCENTRANK.INC('面板-MA'!91:91,'面板-MA'!P91),0.5)</f>
        <v>0.72399999999999998</v>
      </c>
      <c r="S91" s="303">
        <f>IFERROR(_xlfn.PERCENTRANK.INC('面板-MA'!91:91,'面板-MA'!Q91),0.5)</f>
        <v>0.73899999999999999</v>
      </c>
      <c r="T91" s="303">
        <f>IFERROR(_xlfn.PERCENTRANK.INC('面板-MA'!91:91,'面板-MA'!R91),0.5)</f>
        <v>0.78200000000000003</v>
      </c>
      <c r="U91" s="303">
        <f>IFERROR(_xlfn.PERCENTRANK.INC('面板-MA'!91:91,'面板-MA'!S91),0.5)</f>
        <v>0.82599999999999996</v>
      </c>
      <c r="V91" s="303">
        <f>IFERROR(_xlfn.PERCENTRANK.INC('面板-MA'!91:91,'面板-MA'!T91),0.5)</f>
        <v>0.81100000000000005</v>
      </c>
      <c r="W91" s="303">
        <f>IFERROR(_xlfn.PERCENTRANK.INC('面板-MA'!91:91,'面板-MA'!U91),0.5)</f>
        <v>0.76800000000000002</v>
      </c>
      <c r="X91" s="303">
        <f>IFERROR(_xlfn.PERCENTRANK.INC('面板-MA'!91:91,'面板-MA'!V91),0.5)</f>
        <v>0.65200000000000002</v>
      </c>
      <c r="Y91" s="303">
        <f>IFERROR(_xlfn.PERCENTRANK.INC('面板-MA'!91:91,'面板-MA'!W91),0.5)</f>
        <v>0.59399999999999997</v>
      </c>
      <c r="Z91" s="303">
        <f>IFERROR(_xlfn.PERCENTRANK.INC('面板-MA'!91:91,'面板-MA'!X91),0.5)</f>
        <v>0.55000000000000004</v>
      </c>
      <c r="AA91" s="303">
        <f>IFERROR(_xlfn.PERCENTRANK.INC('面板-MA'!91:91,'面板-MA'!Y91),0.5)</f>
        <v>0.52100000000000002</v>
      </c>
      <c r="AB91" s="303">
        <f>IFERROR(_xlfn.PERCENTRANK.INC('面板-MA'!91:91,'面板-MA'!Z91),0.5)</f>
        <v>0.49199999999999999</v>
      </c>
      <c r="AC91" s="303">
        <f>IFERROR(_xlfn.PERCENTRANK.INC('面板-MA'!91:91,'面板-MA'!AA91),0.5)</f>
        <v>0.46300000000000002</v>
      </c>
      <c r="AD91" s="303">
        <f>IFERROR(_xlfn.PERCENTRANK.INC('面板-MA'!91:91,'面板-MA'!AB91),0.5)</f>
        <v>0.434</v>
      </c>
      <c r="AE91" s="303">
        <f>IFERROR(_xlfn.PERCENTRANK.INC('面板-MA'!91:91,'面板-MA'!AC91),0.5)</f>
        <v>0.34699999999999998</v>
      </c>
      <c r="AF91" s="303">
        <f>IFERROR(_xlfn.PERCENTRANK.INC('面板-MA'!91:91,'面板-MA'!AD91),0.5)</f>
        <v>0.23100000000000001</v>
      </c>
      <c r="AG91" s="303">
        <f>IFERROR(_xlfn.PERCENTRANK.INC('面板-MA'!91:91,'面板-MA'!AE91),0.5)</f>
        <v>0.17299999999999999</v>
      </c>
      <c r="AH91" s="303">
        <f>IFERROR(_xlfn.PERCENTRANK.INC('面板-MA'!91:91,'面板-MA'!AF91),0.5)</f>
        <v>0.28899999999999998</v>
      </c>
      <c r="AI91" s="303">
        <f>IFERROR(_xlfn.PERCENTRANK.INC('面板-MA'!91:91,'面板-MA'!AG91),0.5)</f>
        <v>0.376</v>
      </c>
      <c r="AJ91" s="303">
        <f>IFERROR(_xlfn.PERCENTRANK.INC('面板-MA'!91:91,'面板-MA'!AH91),0.5)</f>
        <v>0.42</v>
      </c>
      <c r="AK91" s="303">
        <f>IFERROR(_xlfn.PERCENTRANK.INC('面板-MA'!91:91,'面板-MA'!AI91),0.5)</f>
        <v>0.39100000000000001</v>
      </c>
      <c r="AL91" s="303">
        <f>IFERROR(_xlfn.PERCENTRANK.INC('面板-MA'!91:91,'面板-MA'!AJ91),0.5)</f>
        <v>0.26</v>
      </c>
      <c r="AM91" s="303">
        <f>IFERROR(_xlfn.PERCENTRANK.INC('面板-MA'!91:91,'面板-MA'!AK91),0.5)</f>
        <v>0.14399999999999999</v>
      </c>
      <c r="AN91" s="303">
        <f>IFERROR(_xlfn.PERCENTRANK.INC('面板-MA'!91:91,'面板-MA'!AL91),0.5)</f>
        <v>0.115</v>
      </c>
      <c r="AO91" s="303">
        <f>IFERROR(_xlfn.PERCENTRANK.INC('面板-MA'!91:91,'面板-MA'!AM91),0.5)</f>
        <v>4.2999999999999997E-2</v>
      </c>
      <c r="AP91" s="303">
        <f>IFERROR(_xlfn.PERCENTRANK.INC('面板-MA'!91:91,'面板-MA'!AN91),0.5)</f>
        <v>0</v>
      </c>
      <c r="AQ91" s="303">
        <f>IFERROR(_xlfn.PERCENTRANK.INC('面板-MA'!91:91,'面板-MA'!AO91),0.5)</f>
        <v>2.8000000000000001E-2</v>
      </c>
      <c r="AR91" s="303">
        <f>IFERROR(_xlfn.PERCENTRANK.INC('面板-MA'!91:91,'面板-MA'!AP91),0.5)</f>
        <v>8.5999999999999993E-2</v>
      </c>
      <c r="AS91" s="303">
        <f>IFERROR(_xlfn.PERCENTRANK.INC('面板-MA'!91:91,'面板-MA'!AQ91),0.5)</f>
        <v>7.1999999999999995E-2</v>
      </c>
      <c r="AT91" s="303">
        <f>IFERROR(_xlfn.PERCENTRANK.INC('面板-MA'!91:91,'面板-MA'!AR91),0.5)</f>
        <v>1.4E-2</v>
      </c>
      <c r="AU91" s="303">
        <f>IFERROR(_xlfn.PERCENTRANK.INC('面板-MA'!91:91,'面板-MA'!AS91),0.5)</f>
        <v>5.7000000000000002E-2</v>
      </c>
      <c r="AV91" s="303">
        <f>IFERROR(_xlfn.PERCENTRANK.INC('面板-MA'!91:91,'面板-MA'!AT91),0.5)</f>
        <v>0.10100000000000001</v>
      </c>
      <c r="AW91" s="303">
        <f>IFERROR(_xlfn.PERCENTRANK.INC('面板-MA'!91:91,'面板-MA'!AU91),0.5)</f>
        <v>0.13</v>
      </c>
      <c r="AX91" s="303">
        <f>IFERROR(_xlfn.PERCENTRANK.INC('面板-MA'!91:91,'面板-MA'!AV91),0.5)</f>
        <v>0.188</v>
      </c>
      <c r="AY91" s="303">
        <f>IFERROR(_xlfn.PERCENTRANK.INC('面板-MA'!91:91,'面板-MA'!AW91),0.5)</f>
        <v>0.20200000000000001</v>
      </c>
      <c r="AZ91" s="303">
        <f>IFERROR(_xlfn.PERCENTRANK.INC('面板-MA'!91:91,'面板-MA'!AX91),0.5)</f>
        <v>0.246</v>
      </c>
      <c r="BA91" s="303">
        <f>IFERROR(_xlfn.PERCENTRANK.INC('面板-MA'!91:91,'面板-MA'!AY91),0.5)</f>
        <v>0.30399999999999999</v>
      </c>
      <c r="BB91" s="303">
        <f>IFERROR(_xlfn.PERCENTRANK.INC('面板-MA'!91:91,'面板-MA'!AZ91),0.5)</f>
        <v>0.33300000000000002</v>
      </c>
      <c r="BC91" s="303">
        <f>IFERROR(_xlfn.PERCENTRANK.INC('面板-MA'!91:91,'面板-MA'!BA91),0.5)</f>
        <v>0.47799999999999998</v>
      </c>
      <c r="BD91" s="303">
        <f>IFERROR(_xlfn.PERCENTRANK.INC('面板-MA'!91:91,'面板-MA'!BB91),0.5)</f>
        <v>0.53600000000000003</v>
      </c>
      <c r="BE91" s="303">
        <f>IFERROR(_xlfn.PERCENTRANK.INC('面板-MA'!91:91,'面板-MA'!BC91),0.5)</f>
        <v>0.56499999999999995</v>
      </c>
      <c r="BF91" s="303">
        <f>IFERROR(_xlfn.PERCENTRANK.INC('面板-MA'!91:91,'面板-MA'!BD91),0.5)</f>
        <v>0.623</v>
      </c>
      <c r="BG91" s="303">
        <f>IFERROR(_xlfn.PERCENTRANK.INC('面板-MA'!91:91,'面板-MA'!BE91),0.5)</f>
        <v>0.63700000000000001</v>
      </c>
      <c r="BH91" s="303">
        <f>IFERROR(_xlfn.PERCENTRANK.INC('面板-MA'!91:91,'面板-MA'!BF91),0.5)</f>
        <v>0.69499999999999995</v>
      </c>
      <c r="BI91" s="303">
        <f>IFERROR(_xlfn.PERCENTRANK.INC('面板-MA'!91:91,'面板-MA'!BG91),0.5)</f>
        <v>0.71</v>
      </c>
      <c r="BJ91" s="303">
        <f>IFERROR(_xlfn.PERCENTRANK.INC('面板-MA'!91:91,'面板-MA'!BH91),0.5)</f>
        <v>0.68100000000000005</v>
      </c>
      <c r="BK91" s="303">
        <f>IFERROR(_xlfn.PERCENTRANK.INC('面板-MA'!91:91,'面板-MA'!BI91),0.5)</f>
        <v>0.753</v>
      </c>
      <c r="BL91" s="303">
        <f>IFERROR(_xlfn.PERCENTRANK.INC('面板-MA'!91:91,'面板-MA'!BJ91),0.5)</f>
        <v>0.79700000000000004</v>
      </c>
      <c r="BM91" s="303">
        <f>IFERROR(_xlfn.PERCENTRANK.INC('面板-MA'!91:91,'面板-MA'!BK91),0.5)</f>
        <v>0.84</v>
      </c>
      <c r="BN91" s="303">
        <f>IFERROR(_xlfn.PERCENTRANK.INC('面板-MA'!91:91,'面板-MA'!BL91),0.5)</f>
        <v>0.86899999999999999</v>
      </c>
      <c r="BO91" s="303">
        <f>IFERROR(_xlfn.PERCENTRANK.INC('面板-MA'!91:91,'面板-MA'!BM91),0.5)</f>
        <v>0.89800000000000002</v>
      </c>
      <c r="BP91" s="303">
        <f>IFERROR(_xlfn.PERCENTRANK.INC('面板-MA'!91:91,'面板-MA'!BN91),0.5)</f>
        <v>0.91300000000000003</v>
      </c>
      <c r="BQ91" s="303">
        <f>IFERROR(_xlfn.PERCENTRANK.INC('面板-MA'!91:91,'面板-MA'!BO91),0.5)</f>
        <v>0.94199999999999995</v>
      </c>
      <c r="BR91" s="303">
        <f>IFERROR(_xlfn.PERCENTRANK.INC('面板-MA'!91:91,'面板-MA'!BP91),0.5)</f>
        <v>0.92700000000000005</v>
      </c>
      <c r="BS91" s="303">
        <f>IFERROR(_xlfn.PERCENTRANK.INC('面板-MA'!91:91,'面板-MA'!BQ91),0.5)</f>
        <v>0.97099999999999997</v>
      </c>
      <c r="BT91" s="303">
        <f>IFERROR(_xlfn.PERCENTRANK.INC('面板-MA'!91:91,'面板-MA'!BR91),0.5)</f>
        <v>1</v>
      </c>
      <c r="BU91" s="303">
        <f>IFERROR(_xlfn.PERCENTRANK.INC('面板-MA'!91:91,'面板-MA'!BS91),0.5)</f>
        <v>0.98499999999999999</v>
      </c>
      <c r="BV91" s="303">
        <f>IFERROR(_xlfn.PERCENTRANK.INC('面板-MA'!91:91,'面板-MA'!BT91),0.5)</f>
        <v>0.95599999999999996</v>
      </c>
      <c r="BW91" s="303">
        <f>IFERROR(_xlfn.PERCENTRANK.INC('面板-MA'!91:91,'面板-MA'!BU91),0.5)</f>
        <v>0.88400000000000001</v>
      </c>
      <c r="BX91" s="303">
        <f>IFERROR(_xlfn.PERCENTRANK.INC('面板-MA'!91:91,'面板-MA'!BV91),0.5)</f>
        <v>0.85499999999999998</v>
      </c>
    </row>
    <row r="92" spans="1:76" x14ac:dyDescent="0.15">
      <c r="A92" s="301" t="s">
        <v>541</v>
      </c>
      <c r="B92" s="301" t="s">
        <v>73</v>
      </c>
      <c r="C92" s="295" t="s">
        <v>874</v>
      </c>
      <c r="D92" s="295" t="s">
        <v>875</v>
      </c>
      <c r="E92" s="302">
        <f t="shared" si="7"/>
        <v>2.1739130434782608E-2</v>
      </c>
      <c r="F92" s="302" t="str">
        <f t="shared" si="6"/>
        <v>半导体中游</v>
      </c>
      <c r="G92" s="303">
        <f>IFERROR(_xlfn.PERCENTRANK.INC('面板-MA'!92:92,'面板-MA'!E92),0.5)</f>
        <v>0</v>
      </c>
      <c r="H92" s="303">
        <f>IFERROR(_xlfn.PERCENTRANK.INC('面板-MA'!92:92,'面板-MA'!F92),0.5)</f>
        <v>0</v>
      </c>
      <c r="I92" s="303">
        <f>IFERROR(_xlfn.PERCENTRANK.INC('面板-MA'!92:92,'面板-MA'!G92),0.5)</f>
        <v>8.5999999999999993E-2</v>
      </c>
      <c r="J92" s="303">
        <f>IFERROR(_xlfn.PERCENTRANK.INC('面板-MA'!92:92,'面板-MA'!H92),0.5)</f>
        <v>0.159</v>
      </c>
      <c r="K92" s="303">
        <f>IFERROR(_xlfn.PERCENTRANK.INC('面板-MA'!92:92,'面板-MA'!I92),0.5)</f>
        <v>0.23100000000000001</v>
      </c>
      <c r="L92" s="303">
        <f>IFERROR(_xlfn.PERCENTRANK.INC('面板-MA'!92:92,'面板-MA'!J92),0.5)</f>
        <v>0.246</v>
      </c>
      <c r="M92" s="303">
        <f>IFERROR(_xlfn.PERCENTRANK.INC('面板-MA'!92:92,'面板-MA'!K92),0.5)</f>
        <v>0.318</v>
      </c>
      <c r="N92" s="303">
        <f>IFERROR(_xlfn.PERCENTRANK.INC('面板-MA'!92:92,'面板-MA'!L92),0.5)</f>
        <v>0.42</v>
      </c>
      <c r="O92" s="303">
        <f>IFERROR(_xlfn.PERCENTRANK.INC('面板-MA'!92:92,'面板-MA'!M92),0.5)</f>
        <v>0.50700000000000001</v>
      </c>
      <c r="P92" s="303">
        <f>IFERROR(_xlfn.PERCENTRANK.INC('面板-MA'!92:92,'面板-MA'!N92),0.5)</f>
        <v>0.57899999999999996</v>
      </c>
      <c r="Q92" s="303">
        <f>IFERROR(_xlfn.PERCENTRANK.INC('面板-MA'!92:92,'面板-MA'!O92),0.5)</f>
        <v>0.68100000000000005</v>
      </c>
      <c r="R92" s="303">
        <f>IFERROR(_xlfn.PERCENTRANK.INC('面板-MA'!92:92,'面板-MA'!P92),0.5)</f>
        <v>0.86899999999999999</v>
      </c>
      <c r="S92" s="303">
        <f>IFERROR(_xlfn.PERCENTRANK.INC('面板-MA'!92:92,'面板-MA'!Q92),0.5)</f>
        <v>0.65200000000000002</v>
      </c>
      <c r="T92" s="303">
        <f>IFERROR(_xlfn.PERCENTRANK.INC('面板-MA'!92:92,'面板-MA'!R92),0.5)</f>
        <v>0.92700000000000005</v>
      </c>
      <c r="U92" s="303">
        <f>IFERROR(_xlfn.PERCENTRANK.INC('面板-MA'!92:92,'面板-MA'!S92),0.5)</f>
        <v>1</v>
      </c>
      <c r="V92" s="303">
        <f>IFERROR(_xlfn.PERCENTRANK.INC('面板-MA'!92:92,'面板-MA'!T92),0.5)</f>
        <v>0.98499999999999999</v>
      </c>
      <c r="W92" s="303">
        <f>IFERROR(_xlfn.PERCENTRANK.INC('面板-MA'!92:92,'面板-MA'!U92),0.5)</f>
        <v>0.97099999999999997</v>
      </c>
      <c r="X92" s="303">
        <f>IFERROR(_xlfn.PERCENTRANK.INC('面板-MA'!92:92,'面板-MA'!V92),0.5)</f>
        <v>0.91300000000000003</v>
      </c>
      <c r="Y92" s="303">
        <f>IFERROR(_xlfn.PERCENTRANK.INC('面板-MA'!92:92,'面板-MA'!W92),0.5)</f>
        <v>0.85499999999999998</v>
      </c>
      <c r="Z92" s="303">
        <f>IFERROR(_xlfn.PERCENTRANK.INC('面板-MA'!92:92,'面板-MA'!X92),0.5)</f>
        <v>0.72399999999999998</v>
      </c>
      <c r="AA92" s="303">
        <f>IFERROR(_xlfn.PERCENTRANK.INC('面板-MA'!92:92,'面板-MA'!Y92),0.5)</f>
        <v>0.84</v>
      </c>
      <c r="AB92" s="303">
        <f>IFERROR(_xlfn.PERCENTRANK.INC('面板-MA'!92:92,'面板-MA'!Z92),0.5)</f>
        <v>0.82599999999999996</v>
      </c>
      <c r="AC92" s="303">
        <f>IFERROR(_xlfn.PERCENTRANK.INC('面板-MA'!92:92,'面板-MA'!AA92),0.5)</f>
        <v>0.63700000000000001</v>
      </c>
      <c r="AD92" s="303">
        <f>IFERROR(_xlfn.PERCENTRANK.INC('面板-MA'!92:92,'面板-MA'!AB92),0.5)</f>
        <v>0.53600000000000003</v>
      </c>
      <c r="AE92" s="303">
        <f>IFERROR(_xlfn.PERCENTRANK.INC('面板-MA'!92:92,'面板-MA'!AC92),0.5)</f>
        <v>0.47799999999999998</v>
      </c>
      <c r="AF92" s="303">
        <f>IFERROR(_xlfn.PERCENTRANK.INC('面板-MA'!92:92,'面板-MA'!AD92),0.5)</f>
        <v>0.33300000000000002</v>
      </c>
      <c r="AG92" s="303">
        <f>IFERROR(_xlfn.PERCENTRANK.INC('面板-MA'!92:92,'面板-MA'!AE92),0.5)</f>
        <v>0.26</v>
      </c>
      <c r="AH92" s="303">
        <f>IFERROR(_xlfn.PERCENTRANK.INC('面板-MA'!92:92,'面板-MA'!AF92),0.5)</f>
        <v>0.34699999999999998</v>
      </c>
      <c r="AI92" s="303">
        <f>IFERROR(_xlfn.PERCENTRANK.INC('面板-MA'!92:92,'面板-MA'!AG92),0.5)</f>
        <v>0.39100000000000001</v>
      </c>
      <c r="AJ92" s="303">
        <f>IFERROR(_xlfn.PERCENTRANK.INC('面板-MA'!92:92,'面板-MA'!AH92),0.5)</f>
        <v>0.52100000000000002</v>
      </c>
      <c r="AK92" s="303">
        <f>IFERROR(_xlfn.PERCENTRANK.INC('面板-MA'!92:92,'面板-MA'!AI92),0.5)</f>
        <v>0.78200000000000003</v>
      </c>
      <c r="AL92" s="303">
        <f>IFERROR(_xlfn.PERCENTRANK.INC('面板-MA'!92:92,'面板-MA'!AJ92),0.5)</f>
        <v>0.73899999999999999</v>
      </c>
      <c r="AM92" s="303">
        <f>IFERROR(_xlfn.PERCENTRANK.INC('面板-MA'!92:92,'面板-MA'!AK92),0.5)</f>
        <v>0.44900000000000001</v>
      </c>
      <c r="AN92" s="303">
        <f>IFERROR(_xlfn.PERCENTRANK.INC('面板-MA'!92:92,'面板-MA'!AL92),0.5)</f>
        <v>0.30399999999999999</v>
      </c>
      <c r="AO92" s="303">
        <f>IFERROR(_xlfn.PERCENTRANK.INC('面板-MA'!92:92,'面板-MA'!AM92),0.5)</f>
        <v>0.27500000000000002</v>
      </c>
      <c r="AP92" s="303">
        <f>IFERROR(_xlfn.PERCENTRANK.INC('面板-MA'!92:92,'面板-MA'!AN92),0.5)</f>
        <v>0.217</v>
      </c>
      <c r="AQ92" s="303">
        <f>IFERROR(_xlfn.PERCENTRANK.INC('面板-MA'!92:92,'面板-MA'!AO92),0.5)</f>
        <v>0.20200000000000001</v>
      </c>
      <c r="AR92" s="303">
        <f>IFERROR(_xlfn.PERCENTRANK.INC('面板-MA'!92:92,'面板-MA'!AP92),0.5)</f>
        <v>0.188</v>
      </c>
      <c r="AS92" s="303">
        <f>IFERROR(_xlfn.PERCENTRANK.INC('面板-MA'!92:92,'面板-MA'!AQ92),0.5)</f>
        <v>0.14399999999999999</v>
      </c>
      <c r="AT92" s="303">
        <f>IFERROR(_xlfn.PERCENTRANK.INC('面板-MA'!92:92,'面板-MA'!AR92),0.5)</f>
        <v>0.10100000000000001</v>
      </c>
      <c r="AU92" s="303">
        <f>IFERROR(_xlfn.PERCENTRANK.INC('面板-MA'!92:92,'面板-MA'!AS92),0.5)</f>
        <v>7.1999999999999995E-2</v>
      </c>
      <c r="AV92" s="303">
        <f>IFERROR(_xlfn.PERCENTRANK.INC('面板-MA'!92:92,'面板-MA'!AT92),0.5)</f>
        <v>5.7000000000000002E-2</v>
      </c>
      <c r="AW92" s="303">
        <f>IFERROR(_xlfn.PERCENTRANK.INC('面板-MA'!92:92,'面板-MA'!AU92),0.5)</f>
        <v>2.8000000000000001E-2</v>
      </c>
      <c r="AX92" s="303">
        <f>IFERROR(_xlfn.PERCENTRANK.INC('面板-MA'!92:92,'面板-MA'!AV92),0.5)</f>
        <v>4.2999999999999997E-2</v>
      </c>
      <c r="AY92" s="303">
        <f>IFERROR(_xlfn.PERCENTRANK.INC('面板-MA'!92:92,'面板-MA'!AW92),0.5)</f>
        <v>0.115</v>
      </c>
      <c r="AZ92" s="303">
        <f>IFERROR(_xlfn.PERCENTRANK.INC('面板-MA'!92:92,'面板-MA'!AX92),0.5)</f>
        <v>0.13</v>
      </c>
      <c r="BA92" s="303">
        <f>IFERROR(_xlfn.PERCENTRANK.INC('面板-MA'!92:92,'面板-MA'!AY92),0.5)</f>
        <v>0.17299999999999999</v>
      </c>
      <c r="BB92" s="303">
        <f>IFERROR(_xlfn.PERCENTRANK.INC('面板-MA'!92:92,'面板-MA'!AZ92),0.5)</f>
        <v>0.28899999999999998</v>
      </c>
      <c r="BC92" s="303">
        <f>IFERROR(_xlfn.PERCENTRANK.INC('面板-MA'!92:92,'面板-MA'!BA92),0.5)</f>
        <v>0.40500000000000003</v>
      </c>
      <c r="BD92" s="303">
        <f>IFERROR(_xlfn.PERCENTRANK.INC('面板-MA'!92:92,'面板-MA'!BB92),0.5)</f>
        <v>0.60799999999999998</v>
      </c>
      <c r="BE92" s="303">
        <f>IFERROR(_xlfn.PERCENTRANK.INC('面板-MA'!92:92,'面板-MA'!BC92),0.5)</f>
        <v>0.81100000000000005</v>
      </c>
      <c r="BF92" s="303">
        <f>IFERROR(_xlfn.PERCENTRANK.INC('面板-MA'!92:92,'面板-MA'!BD92),0.5)</f>
        <v>0.89800000000000002</v>
      </c>
      <c r="BG92" s="303">
        <f>IFERROR(_xlfn.PERCENTRANK.INC('面板-MA'!92:92,'面板-MA'!BE92),0.5)</f>
        <v>0.94199999999999995</v>
      </c>
      <c r="BH92" s="303">
        <f>IFERROR(_xlfn.PERCENTRANK.INC('面板-MA'!92:92,'面板-MA'!BF92),0.5)</f>
        <v>0.95599999999999996</v>
      </c>
      <c r="BI92" s="303">
        <f>IFERROR(_xlfn.PERCENTRANK.INC('面板-MA'!92:92,'面板-MA'!BG92),0.5)</f>
        <v>0.88400000000000001</v>
      </c>
      <c r="BJ92" s="303">
        <f>IFERROR(_xlfn.PERCENTRANK.INC('面板-MA'!92:92,'面板-MA'!BH92),0.5)</f>
        <v>0.69499999999999995</v>
      </c>
      <c r="BK92" s="303">
        <f>IFERROR(_xlfn.PERCENTRANK.INC('面板-MA'!92:92,'面板-MA'!BI92),0.5)</f>
        <v>0.71</v>
      </c>
      <c r="BL92" s="303">
        <f>IFERROR(_xlfn.PERCENTRANK.INC('面板-MA'!92:92,'面板-MA'!BJ92),0.5)</f>
        <v>0.76800000000000002</v>
      </c>
      <c r="BM92" s="303">
        <f>IFERROR(_xlfn.PERCENTRANK.INC('面板-MA'!92:92,'面板-MA'!BK92),0.5)</f>
        <v>0.753</v>
      </c>
      <c r="BN92" s="303">
        <f>IFERROR(_xlfn.PERCENTRANK.INC('面板-MA'!92:92,'面板-MA'!BL92),0.5)</f>
        <v>0.79700000000000004</v>
      </c>
      <c r="BO92" s="303">
        <f>IFERROR(_xlfn.PERCENTRANK.INC('面板-MA'!92:92,'面板-MA'!BM92),0.5)</f>
        <v>0.66600000000000004</v>
      </c>
      <c r="BP92" s="303">
        <f>IFERROR(_xlfn.PERCENTRANK.INC('面板-MA'!92:92,'面板-MA'!BN92),0.5)</f>
        <v>0.623</v>
      </c>
      <c r="BQ92" s="303">
        <f>IFERROR(_xlfn.PERCENTRANK.INC('面板-MA'!92:92,'面板-MA'!BO92),0.5)</f>
        <v>0.59399999999999997</v>
      </c>
      <c r="BR92" s="303">
        <f>IFERROR(_xlfn.PERCENTRANK.INC('面板-MA'!92:92,'面板-MA'!BP92),0.5)</f>
        <v>0.56499999999999995</v>
      </c>
      <c r="BS92" s="303">
        <f>IFERROR(_xlfn.PERCENTRANK.INC('面板-MA'!92:92,'面板-MA'!BQ92),0.5)</f>
        <v>0.55000000000000004</v>
      </c>
      <c r="BT92" s="303">
        <f>IFERROR(_xlfn.PERCENTRANK.INC('面板-MA'!92:92,'面板-MA'!BR92),0.5)</f>
        <v>0.49199999999999999</v>
      </c>
      <c r="BU92" s="303">
        <f>IFERROR(_xlfn.PERCENTRANK.INC('面板-MA'!92:92,'面板-MA'!BS92),0.5)</f>
        <v>0.46300000000000002</v>
      </c>
      <c r="BV92" s="303">
        <f>IFERROR(_xlfn.PERCENTRANK.INC('面板-MA'!92:92,'面板-MA'!BT92),0.5)</f>
        <v>0.434</v>
      </c>
      <c r="BW92" s="303">
        <f>IFERROR(_xlfn.PERCENTRANK.INC('面板-MA'!92:92,'面板-MA'!BU92),0.5)</f>
        <v>0.36199999999999999</v>
      </c>
      <c r="BX92" s="303">
        <f>IFERROR(_xlfn.PERCENTRANK.INC('面板-MA'!92:92,'面板-MA'!BV92),0.5)</f>
        <v>0.376</v>
      </c>
    </row>
    <row r="93" spans="1:76" x14ac:dyDescent="0.15">
      <c r="A93" s="301" t="s">
        <v>541</v>
      </c>
      <c r="B93" s="301" t="s">
        <v>73</v>
      </c>
      <c r="C93" s="295" t="s">
        <v>196</v>
      </c>
      <c r="D93" s="295" t="s">
        <v>197</v>
      </c>
      <c r="E93" s="302">
        <f t="shared" si="7"/>
        <v>2.1739130434782608E-2</v>
      </c>
      <c r="F93" s="302" t="str">
        <f t="shared" si="6"/>
        <v>半导体中游</v>
      </c>
      <c r="G93" s="303">
        <f>IFERROR(_xlfn.PERCENTRANK.INC('面板-MA'!93:93,'面板-MA'!E93),0.5)</f>
        <v>0.33300000000000002</v>
      </c>
      <c r="H93" s="303">
        <f>IFERROR(_xlfn.PERCENTRANK.INC('面板-MA'!93:93,'面板-MA'!F93),0.5)</f>
        <v>0.33300000000000002</v>
      </c>
      <c r="I93" s="303">
        <f>IFERROR(_xlfn.PERCENTRANK.INC('面板-MA'!93:93,'面板-MA'!G93),0.5)</f>
        <v>0.246</v>
      </c>
      <c r="J93" s="303">
        <f>IFERROR(_xlfn.PERCENTRANK.INC('面板-MA'!93:93,'面板-MA'!H93),0.5)</f>
        <v>0.159</v>
      </c>
      <c r="K93" s="303">
        <f>IFERROR(_xlfn.PERCENTRANK.INC('面板-MA'!93:93,'面板-MA'!I93),0.5)</f>
        <v>0.10100000000000001</v>
      </c>
      <c r="L93" s="303">
        <f>IFERROR(_xlfn.PERCENTRANK.INC('面板-MA'!93:93,'面板-MA'!J93),0.5)</f>
        <v>5.7000000000000002E-2</v>
      </c>
      <c r="M93" s="303">
        <f>IFERROR(_xlfn.PERCENTRANK.INC('面板-MA'!93:93,'面板-MA'!K93),0.5)</f>
        <v>0.115</v>
      </c>
      <c r="N93" s="303">
        <f>IFERROR(_xlfn.PERCENTRANK.INC('面板-MA'!93:93,'面板-MA'!L93),0.5)</f>
        <v>7.1999999999999995E-2</v>
      </c>
      <c r="O93" s="303">
        <f>IFERROR(_xlfn.PERCENTRANK.INC('面板-MA'!93:93,'面板-MA'!M93),0.5)</f>
        <v>0</v>
      </c>
      <c r="P93" s="303">
        <f>IFERROR(_xlfn.PERCENTRANK.INC('面板-MA'!93:93,'面板-MA'!N93),0.5)</f>
        <v>8.5999999999999993E-2</v>
      </c>
      <c r="Q93" s="303">
        <f>IFERROR(_xlfn.PERCENTRANK.INC('面板-MA'!93:93,'面板-MA'!O93),0.5)</f>
        <v>2.8000000000000001E-2</v>
      </c>
      <c r="R93" s="303">
        <f>IFERROR(_xlfn.PERCENTRANK.INC('面板-MA'!93:93,'面板-MA'!P93),0.5)</f>
        <v>1.4E-2</v>
      </c>
      <c r="S93" s="303">
        <f>IFERROR(_xlfn.PERCENTRANK.INC('面板-MA'!93:93,'面板-MA'!Q93),0.5)</f>
        <v>4.2999999999999997E-2</v>
      </c>
      <c r="T93" s="303">
        <f>IFERROR(_xlfn.PERCENTRANK.INC('面板-MA'!93:93,'面板-MA'!R93),0.5)</f>
        <v>0.13</v>
      </c>
      <c r="U93" s="303">
        <f>IFERROR(_xlfn.PERCENTRANK.INC('面板-MA'!93:93,'面板-MA'!S93),0.5)</f>
        <v>0.188</v>
      </c>
      <c r="V93" s="303">
        <f>IFERROR(_xlfn.PERCENTRANK.INC('面板-MA'!93:93,'面板-MA'!T93),0.5)</f>
        <v>0.30399999999999999</v>
      </c>
      <c r="W93" s="303">
        <f>IFERROR(_xlfn.PERCENTRANK.INC('面板-MA'!93:93,'面板-MA'!U93),0.5)</f>
        <v>0.66600000000000004</v>
      </c>
      <c r="X93" s="303">
        <f>IFERROR(_xlfn.PERCENTRANK.INC('面板-MA'!93:93,'面板-MA'!V93),0.5)</f>
        <v>0.79700000000000004</v>
      </c>
      <c r="Y93" s="303">
        <f>IFERROR(_xlfn.PERCENTRANK.INC('面板-MA'!93:93,'面板-MA'!W93),0.5)</f>
        <v>0.91300000000000003</v>
      </c>
      <c r="Z93" s="303">
        <f>IFERROR(_xlfn.PERCENTRANK.INC('面板-MA'!93:93,'面板-MA'!X93),0.5)</f>
        <v>0.92700000000000005</v>
      </c>
      <c r="AA93" s="303">
        <f>IFERROR(_xlfn.PERCENTRANK.INC('面板-MA'!93:93,'面板-MA'!Y93),0.5)</f>
        <v>0.97099999999999997</v>
      </c>
      <c r="AB93" s="303">
        <f>IFERROR(_xlfn.PERCENTRANK.INC('面板-MA'!93:93,'面板-MA'!Z93),0.5)</f>
        <v>1</v>
      </c>
      <c r="AC93" s="303">
        <f>IFERROR(_xlfn.PERCENTRANK.INC('面板-MA'!93:93,'面板-MA'!AA93),0.5)</f>
        <v>0.95599999999999996</v>
      </c>
      <c r="AD93" s="303">
        <f>IFERROR(_xlfn.PERCENTRANK.INC('面板-MA'!93:93,'面板-MA'!AB93),0.5)</f>
        <v>0.84</v>
      </c>
      <c r="AE93" s="303">
        <f>IFERROR(_xlfn.PERCENTRANK.INC('面板-MA'!93:93,'面板-MA'!AC93),0.5)</f>
        <v>0.86899999999999999</v>
      </c>
      <c r="AF93" s="303">
        <f>IFERROR(_xlfn.PERCENTRANK.INC('面板-MA'!93:93,'面板-MA'!AD93),0.5)</f>
        <v>0.94199999999999995</v>
      </c>
      <c r="AG93" s="303">
        <f>IFERROR(_xlfn.PERCENTRANK.INC('面板-MA'!93:93,'面板-MA'!AE93),0.5)</f>
        <v>0.89800000000000002</v>
      </c>
      <c r="AH93" s="303">
        <f>IFERROR(_xlfn.PERCENTRANK.INC('面板-MA'!93:93,'面板-MA'!AF93),0.5)</f>
        <v>0.85499999999999998</v>
      </c>
      <c r="AI93" s="303">
        <f>IFERROR(_xlfn.PERCENTRANK.INC('面板-MA'!93:93,'面板-MA'!AG93),0.5)</f>
        <v>0.82599999999999996</v>
      </c>
      <c r="AJ93" s="303">
        <f>IFERROR(_xlfn.PERCENTRANK.INC('面板-MA'!93:93,'面板-MA'!AH93),0.5)</f>
        <v>0.78200000000000003</v>
      </c>
      <c r="AK93" s="303">
        <f>IFERROR(_xlfn.PERCENTRANK.INC('面板-MA'!93:93,'面板-MA'!AI93),0.5)</f>
        <v>0.81100000000000005</v>
      </c>
      <c r="AL93" s="303">
        <f>IFERROR(_xlfn.PERCENTRANK.INC('面板-MA'!93:93,'面板-MA'!AJ93),0.5)</f>
        <v>0.98499999999999999</v>
      </c>
      <c r="AM93" s="303">
        <f>IFERROR(_xlfn.PERCENTRANK.INC('面板-MA'!93:93,'面板-MA'!AK93),0.5)</f>
        <v>0.88400000000000001</v>
      </c>
      <c r="AN93" s="303">
        <f>IFERROR(_xlfn.PERCENTRANK.INC('面板-MA'!93:93,'面板-MA'!AL93),0.5)</f>
        <v>0.76800000000000002</v>
      </c>
      <c r="AO93" s="303">
        <f>IFERROR(_xlfn.PERCENTRANK.INC('面板-MA'!93:93,'面板-MA'!AM93),0.5)</f>
        <v>0.753</v>
      </c>
      <c r="AP93" s="303">
        <f>IFERROR(_xlfn.PERCENTRANK.INC('面板-MA'!93:93,'面板-MA'!AN93),0.5)</f>
        <v>0.73899999999999999</v>
      </c>
      <c r="AQ93" s="303">
        <f>IFERROR(_xlfn.PERCENTRANK.INC('面板-MA'!93:93,'面板-MA'!AO93),0.5)</f>
        <v>0.72399999999999998</v>
      </c>
      <c r="AR93" s="303">
        <f>IFERROR(_xlfn.PERCENTRANK.INC('面板-MA'!93:93,'面板-MA'!AP93),0.5)</f>
        <v>0.63700000000000001</v>
      </c>
      <c r="AS93" s="303">
        <f>IFERROR(_xlfn.PERCENTRANK.INC('面板-MA'!93:93,'面板-MA'!AQ93),0.5)</f>
        <v>0.53600000000000003</v>
      </c>
      <c r="AT93" s="303">
        <f>IFERROR(_xlfn.PERCENTRANK.INC('面板-MA'!93:93,'面板-MA'!AR93),0.5)</f>
        <v>0.47799999999999998</v>
      </c>
      <c r="AU93" s="303">
        <f>IFERROR(_xlfn.PERCENTRANK.INC('面板-MA'!93:93,'面板-MA'!AS93),0.5)</f>
        <v>0.376</v>
      </c>
      <c r="AV93" s="303">
        <f>IFERROR(_xlfn.PERCENTRANK.INC('面板-MA'!93:93,'面板-MA'!AT93),0.5)</f>
        <v>0.26</v>
      </c>
      <c r="AW93" s="303">
        <f>IFERROR(_xlfn.PERCENTRANK.INC('面板-MA'!93:93,'面板-MA'!AU93),0.5)</f>
        <v>0.217</v>
      </c>
      <c r="AX93" s="303">
        <f>IFERROR(_xlfn.PERCENTRANK.INC('面板-MA'!93:93,'面板-MA'!AV93),0.5)</f>
        <v>0.14399999999999999</v>
      </c>
      <c r="AY93" s="303">
        <f>IFERROR(_xlfn.PERCENTRANK.INC('面板-MA'!93:93,'面板-MA'!AW93),0.5)</f>
        <v>0.17299999999999999</v>
      </c>
      <c r="AZ93" s="303">
        <f>IFERROR(_xlfn.PERCENTRANK.INC('面板-MA'!93:93,'面板-MA'!AX93),0.5)</f>
        <v>0.20200000000000001</v>
      </c>
      <c r="BA93" s="303">
        <f>IFERROR(_xlfn.PERCENTRANK.INC('面板-MA'!93:93,'面板-MA'!AY93),0.5)</f>
        <v>0.23100000000000001</v>
      </c>
      <c r="BB93" s="303">
        <f>IFERROR(_xlfn.PERCENTRANK.INC('面板-MA'!93:93,'面板-MA'!AZ93),0.5)</f>
        <v>0.27500000000000002</v>
      </c>
      <c r="BC93" s="303">
        <f>IFERROR(_xlfn.PERCENTRANK.INC('面板-MA'!93:93,'面板-MA'!BA93),0.5)</f>
        <v>0.28899999999999998</v>
      </c>
      <c r="BD93" s="303">
        <f>IFERROR(_xlfn.PERCENTRANK.INC('面板-MA'!93:93,'面板-MA'!BB93),0.5)</f>
        <v>0.318</v>
      </c>
      <c r="BE93" s="303">
        <f>IFERROR(_xlfn.PERCENTRANK.INC('面板-MA'!93:93,'面板-MA'!BC93),0.5)</f>
        <v>0.36199999999999999</v>
      </c>
      <c r="BF93" s="303">
        <f>IFERROR(_xlfn.PERCENTRANK.INC('面板-MA'!93:93,'面板-MA'!BD93),0.5)</f>
        <v>0.39100000000000001</v>
      </c>
      <c r="BG93" s="303">
        <f>IFERROR(_xlfn.PERCENTRANK.INC('面板-MA'!93:93,'面板-MA'!BE93),0.5)</f>
        <v>0.40500000000000003</v>
      </c>
      <c r="BH93" s="303">
        <f>IFERROR(_xlfn.PERCENTRANK.INC('面板-MA'!93:93,'面板-MA'!BF93),0.5)</f>
        <v>0.42</v>
      </c>
      <c r="BI93" s="303">
        <f>IFERROR(_xlfn.PERCENTRANK.INC('面板-MA'!93:93,'面板-MA'!BG93),0.5)</f>
        <v>0.44900000000000001</v>
      </c>
      <c r="BJ93" s="303">
        <f>IFERROR(_xlfn.PERCENTRANK.INC('面板-MA'!93:93,'面板-MA'!BH93),0.5)</f>
        <v>0.434</v>
      </c>
      <c r="BK93" s="303">
        <f>IFERROR(_xlfn.PERCENTRANK.INC('面板-MA'!93:93,'面板-MA'!BI93),0.5)</f>
        <v>0.46300000000000002</v>
      </c>
      <c r="BL93" s="303">
        <f>IFERROR(_xlfn.PERCENTRANK.INC('面板-MA'!93:93,'面板-MA'!BJ93),0.5)</f>
        <v>0.52100000000000002</v>
      </c>
      <c r="BM93" s="303">
        <f>IFERROR(_xlfn.PERCENTRANK.INC('面板-MA'!93:93,'面板-MA'!BK93),0.5)</f>
        <v>0.50700000000000001</v>
      </c>
      <c r="BN93" s="303">
        <f>IFERROR(_xlfn.PERCENTRANK.INC('面板-MA'!93:93,'面板-MA'!BL93),0.5)</f>
        <v>0.49199999999999999</v>
      </c>
      <c r="BO93" s="303">
        <f>IFERROR(_xlfn.PERCENTRANK.INC('面板-MA'!93:93,'面板-MA'!BM93),0.5)</f>
        <v>0.55000000000000004</v>
      </c>
      <c r="BP93" s="303">
        <f>IFERROR(_xlfn.PERCENTRANK.INC('面板-MA'!93:93,'面板-MA'!BN93),0.5)</f>
        <v>0.69499999999999995</v>
      </c>
      <c r="BQ93" s="303">
        <f>IFERROR(_xlfn.PERCENTRANK.INC('面板-MA'!93:93,'面板-MA'!BO93),0.5)</f>
        <v>0.68100000000000005</v>
      </c>
      <c r="BR93" s="303">
        <f>IFERROR(_xlfn.PERCENTRANK.INC('面板-MA'!93:93,'面板-MA'!BP93),0.5)</f>
        <v>0.59399999999999997</v>
      </c>
      <c r="BS93" s="303">
        <f>IFERROR(_xlfn.PERCENTRANK.INC('面板-MA'!93:93,'面板-MA'!BQ93),0.5)</f>
        <v>0.60799999999999998</v>
      </c>
      <c r="BT93" s="303">
        <f>IFERROR(_xlfn.PERCENTRANK.INC('面板-MA'!93:93,'面板-MA'!BR93),0.5)</f>
        <v>0.65200000000000002</v>
      </c>
      <c r="BU93" s="303">
        <f>IFERROR(_xlfn.PERCENTRANK.INC('面板-MA'!93:93,'面板-MA'!BS93),0.5)</f>
        <v>0.623</v>
      </c>
      <c r="BV93" s="303">
        <f>IFERROR(_xlfn.PERCENTRANK.INC('面板-MA'!93:93,'面板-MA'!BT93),0.5)</f>
        <v>0.56499999999999995</v>
      </c>
      <c r="BW93" s="303">
        <f>IFERROR(_xlfn.PERCENTRANK.INC('面板-MA'!93:93,'面板-MA'!BU93),0.5)</f>
        <v>0.57899999999999996</v>
      </c>
      <c r="BX93" s="303">
        <f>IFERROR(_xlfn.PERCENTRANK.INC('面板-MA'!93:93,'面板-MA'!BV93),0.5)</f>
        <v>0.71</v>
      </c>
    </row>
    <row r="94" spans="1:76" x14ac:dyDescent="0.15">
      <c r="A94" s="301" t="s">
        <v>541</v>
      </c>
      <c r="B94" s="301" t="s">
        <v>73</v>
      </c>
      <c r="C94" s="295" t="s">
        <v>198</v>
      </c>
      <c r="D94" s="295" t="s">
        <v>199</v>
      </c>
      <c r="E94" s="302">
        <f t="shared" si="7"/>
        <v>2.1739130434782608E-2</v>
      </c>
      <c r="F94" s="302" t="str">
        <f t="shared" si="6"/>
        <v>半导体中游</v>
      </c>
      <c r="G94" s="303">
        <f>IFERROR(_xlfn.PERCENTRANK.INC('面板-MA'!94:94,'面板-MA'!E94),0.5)</f>
        <v>7.1999999999999995E-2</v>
      </c>
      <c r="H94" s="303">
        <f>IFERROR(_xlfn.PERCENTRANK.INC('面板-MA'!94:94,'面板-MA'!F94),0.5)</f>
        <v>7.1999999999999995E-2</v>
      </c>
      <c r="I94" s="303">
        <f>IFERROR(_xlfn.PERCENTRANK.INC('面板-MA'!94:94,'面板-MA'!G94),0.5)</f>
        <v>0.14399999999999999</v>
      </c>
      <c r="J94" s="303">
        <f>IFERROR(_xlfn.PERCENTRANK.INC('面板-MA'!94:94,'面板-MA'!H94),0.5)</f>
        <v>0.36199999999999999</v>
      </c>
      <c r="K94" s="303">
        <f>IFERROR(_xlfn.PERCENTRANK.INC('面板-MA'!94:94,'面板-MA'!I94),0.5)</f>
        <v>0.57899999999999996</v>
      </c>
      <c r="L94" s="303">
        <f>IFERROR(_xlfn.PERCENTRANK.INC('面板-MA'!94:94,'面板-MA'!J94),0.5)</f>
        <v>0.623</v>
      </c>
      <c r="M94" s="303">
        <f>IFERROR(_xlfn.PERCENTRANK.INC('面板-MA'!94:94,'面板-MA'!K94),0.5)</f>
        <v>0.68100000000000005</v>
      </c>
      <c r="N94" s="303">
        <f>IFERROR(_xlfn.PERCENTRANK.INC('面板-MA'!94:94,'面板-MA'!L94),0.5)</f>
        <v>0.88400000000000001</v>
      </c>
      <c r="O94" s="303">
        <f>IFERROR(_xlfn.PERCENTRANK.INC('面板-MA'!94:94,'面板-MA'!M94),0.5)</f>
        <v>0.81100000000000005</v>
      </c>
      <c r="P94" s="303">
        <f>IFERROR(_xlfn.PERCENTRANK.INC('面板-MA'!94:94,'面板-MA'!N94),0.5)</f>
        <v>0.753</v>
      </c>
      <c r="Q94" s="303">
        <f>IFERROR(_xlfn.PERCENTRANK.INC('面板-MA'!94:94,'面板-MA'!O94),0.5)</f>
        <v>0.86899999999999999</v>
      </c>
      <c r="R94" s="303">
        <f>IFERROR(_xlfn.PERCENTRANK.INC('面板-MA'!94:94,'面板-MA'!P94),0.5)</f>
        <v>0.73899999999999999</v>
      </c>
      <c r="S94" s="303">
        <f>IFERROR(_xlfn.PERCENTRANK.INC('面板-MA'!94:94,'面板-MA'!Q94),0.5)</f>
        <v>0.85499999999999998</v>
      </c>
      <c r="T94" s="303">
        <f>IFERROR(_xlfn.PERCENTRANK.INC('面板-MA'!94:94,'面板-MA'!R94),0.5)</f>
        <v>0.95599999999999996</v>
      </c>
      <c r="U94" s="303">
        <f>IFERROR(_xlfn.PERCENTRANK.INC('面板-MA'!94:94,'面板-MA'!S94),0.5)</f>
        <v>0.97099999999999997</v>
      </c>
      <c r="V94" s="303">
        <f>IFERROR(_xlfn.PERCENTRANK.INC('面板-MA'!94:94,'面板-MA'!T94),0.5)</f>
        <v>1</v>
      </c>
      <c r="W94" s="303">
        <f>IFERROR(_xlfn.PERCENTRANK.INC('面板-MA'!94:94,'面板-MA'!U94),0.5)</f>
        <v>0.98499999999999999</v>
      </c>
      <c r="X94" s="303">
        <f>IFERROR(_xlfn.PERCENTRANK.INC('面板-MA'!94:94,'面板-MA'!V94),0.5)</f>
        <v>0.89800000000000002</v>
      </c>
      <c r="Y94" s="303">
        <f>IFERROR(_xlfn.PERCENTRANK.INC('面板-MA'!94:94,'面板-MA'!W94),0.5)</f>
        <v>0.78200000000000003</v>
      </c>
      <c r="Z94" s="303">
        <f>IFERROR(_xlfn.PERCENTRANK.INC('面板-MA'!94:94,'面板-MA'!X94),0.5)</f>
        <v>0.66600000000000004</v>
      </c>
      <c r="AA94" s="303">
        <f>IFERROR(_xlfn.PERCENTRANK.INC('面板-MA'!94:94,'面板-MA'!Y94),0.5)</f>
        <v>0.79700000000000004</v>
      </c>
      <c r="AB94" s="303">
        <f>IFERROR(_xlfn.PERCENTRANK.INC('面板-MA'!94:94,'面板-MA'!Z94),0.5)</f>
        <v>0.82599999999999996</v>
      </c>
      <c r="AC94" s="303">
        <f>IFERROR(_xlfn.PERCENTRANK.INC('面板-MA'!94:94,'面板-MA'!AA94),0.5)</f>
        <v>0.46300000000000002</v>
      </c>
      <c r="AD94" s="303">
        <f>IFERROR(_xlfn.PERCENTRANK.INC('面板-MA'!94:94,'面板-MA'!AB94),0.5)</f>
        <v>0.50700000000000001</v>
      </c>
      <c r="AE94" s="303">
        <f>IFERROR(_xlfn.PERCENTRANK.INC('面板-MA'!94:94,'面板-MA'!AC94),0.5)</f>
        <v>0.60799999999999998</v>
      </c>
      <c r="AF94" s="303">
        <f>IFERROR(_xlfn.PERCENTRANK.INC('面板-MA'!94:94,'面板-MA'!AD94),0.5)</f>
        <v>0.53600000000000003</v>
      </c>
      <c r="AG94" s="303">
        <f>IFERROR(_xlfn.PERCENTRANK.INC('面板-MA'!94:94,'面板-MA'!AE94),0.5)</f>
        <v>0.53600000000000003</v>
      </c>
      <c r="AH94" s="303">
        <f>IFERROR(_xlfn.PERCENTRANK.INC('面板-MA'!94:94,'面板-MA'!AF94),0.5)</f>
        <v>0.59399999999999997</v>
      </c>
      <c r="AI94" s="303">
        <f>IFERROR(_xlfn.PERCENTRANK.INC('面板-MA'!94:94,'面板-MA'!AG94),0.5)</f>
        <v>0.47799999999999998</v>
      </c>
      <c r="AJ94" s="303">
        <f>IFERROR(_xlfn.PERCENTRANK.INC('面板-MA'!94:94,'面板-MA'!AH94),0.5)</f>
        <v>0.63700000000000001</v>
      </c>
      <c r="AK94" s="303">
        <f>IFERROR(_xlfn.PERCENTRANK.INC('面板-MA'!94:94,'面板-MA'!AI94),0.5)</f>
        <v>0.76800000000000002</v>
      </c>
      <c r="AL94" s="303">
        <f>IFERROR(_xlfn.PERCENTRANK.INC('面板-MA'!94:94,'面板-MA'!AJ94),0.5)</f>
        <v>0.94199999999999995</v>
      </c>
      <c r="AM94" s="303">
        <f>IFERROR(_xlfn.PERCENTRANK.INC('面板-MA'!94:94,'面板-MA'!AK94),0.5)</f>
        <v>0.71</v>
      </c>
      <c r="AN94" s="303">
        <f>IFERROR(_xlfn.PERCENTRANK.INC('面板-MA'!94:94,'面板-MA'!AL94),0.5)</f>
        <v>0.72399999999999998</v>
      </c>
      <c r="AO94" s="303">
        <f>IFERROR(_xlfn.PERCENTRANK.INC('面板-MA'!94:94,'面板-MA'!AM94),0.5)</f>
        <v>0.91300000000000003</v>
      </c>
      <c r="AP94" s="303">
        <f>IFERROR(_xlfn.PERCENTRANK.INC('面板-MA'!94:94,'面板-MA'!AN94),0.5)</f>
        <v>0.65200000000000002</v>
      </c>
      <c r="AQ94" s="303">
        <f>IFERROR(_xlfn.PERCENTRANK.INC('面板-MA'!94:94,'面板-MA'!AO94),0.5)</f>
        <v>0.52100000000000002</v>
      </c>
      <c r="AR94" s="303">
        <f>IFERROR(_xlfn.PERCENTRANK.INC('面板-MA'!94:94,'面板-MA'!AP94),0.5)</f>
        <v>0.34699999999999998</v>
      </c>
      <c r="AS94" s="303">
        <f>IFERROR(_xlfn.PERCENTRANK.INC('面板-MA'!94:94,'面板-MA'!AQ94),0.5)</f>
        <v>0.23100000000000001</v>
      </c>
      <c r="AT94" s="303">
        <f>IFERROR(_xlfn.PERCENTRANK.INC('面板-MA'!94:94,'面板-MA'!AR94),0.5)</f>
        <v>0.20200000000000001</v>
      </c>
      <c r="AU94" s="303">
        <f>IFERROR(_xlfn.PERCENTRANK.INC('面板-MA'!94:94,'面板-MA'!AS94),0.5)</f>
        <v>0.217</v>
      </c>
      <c r="AV94" s="303">
        <f>IFERROR(_xlfn.PERCENTRANK.INC('面板-MA'!94:94,'面板-MA'!AT94),0.5)</f>
        <v>0.10100000000000001</v>
      </c>
      <c r="AW94" s="303">
        <f>IFERROR(_xlfn.PERCENTRANK.INC('面板-MA'!94:94,'面板-MA'!AU94),0.5)</f>
        <v>4.2999999999999997E-2</v>
      </c>
      <c r="AX94" s="303">
        <f>IFERROR(_xlfn.PERCENTRANK.INC('面板-MA'!94:94,'面板-MA'!AV94),0.5)</f>
        <v>0</v>
      </c>
      <c r="AY94" s="303">
        <f>IFERROR(_xlfn.PERCENTRANK.INC('面板-MA'!94:94,'面板-MA'!AW94),0.5)</f>
        <v>2.8000000000000001E-2</v>
      </c>
      <c r="AZ94" s="303">
        <f>IFERROR(_xlfn.PERCENTRANK.INC('面板-MA'!94:94,'面板-MA'!AX94),0.5)</f>
        <v>1.4E-2</v>
      </c>
      <c r="BA94" s="303">
        <f>IFERROR(_xlfn.PERCENTRANK.INC('面板-MA'!94:94,'面板-MA'!AY94),0.5)</f>
        <v>5.7000000000000002E-2</v>
      </c>
      <c r="BB94" s="303">
        <f>IFERROR(_xlfn.PERCENTRANK.INC('面板-MA'!94:94,'面板-MA'!AZ94),0.5)</f>
        <v>0.115</v>
      </c>
      <c r="BC94" s="303">
        <f>IFERROR(_xlfn.PERCENTRANK.INC('面板-MA'!94:94,'面板-MA'!BA94),0.5)</f>
        <v>0.13</v>
      </c>
      <c r="BD94" s="303">
        <f>IFERROR(_xlfn.PERCENTRANK.INC('面板-MA'!94:94,'面板-MA'!BB94),0.5)</f>
        <v>0.246</v>
      </c>
      <c r="BE94" s="303">
        <f>IFERROR(_xlfn.PERCENTRANK.INC('面板-MA'!94:94,'面板-MA'!BC94),0.5)</f>
        <v>0.27500000000000002</v>
      </c>
      <c r="BF94" s="303">
        <f>IFERROR(_xlfn.PERCENTRANK.INC('面板-MA'!94:94,'面板-MA'!BD94),0.5)</f>
        <v>0.17299999999999999</v>
      </c>
      <c r="BG94" s="303">
        <f>IFERROR(_xlfn.PERCENTRANK.INC('面板-MA'!94:94,'面板-MA'!BE94),0.5)</f>
        <v>0.188</v>
      </c>
      <c r="BH94" s="303">
        <f>IFERROR(_xlfn.PERCENTRANK.INC('面板-MA'!94:94,'面板-MA'!BF94),0.5)</f>
        <v>0.318</v>
      </c>
      <c r="BI94" s="303">
        <f>IFERROR(_xlfn.PERCENTRANK.INC('面板-MA'!94:94,'面板-MA'!BG94),0.5)</f>
        <v>0.39100000000000001</v>
      </c>
      <c r="BJ94" s="303">
        <f>IFERROR(_xlfn.PERCENTRANK.INC('面板-MA'!94:94,'面板-MA'!BH94),0.5)</f>
        <v>0.33300000000000002</v>
      </c>
      <c r="BK94" s="303">
        <f>IFERROR(_xlfn.PERCENTRANK.INC('面板-MA'!94:94,'面板-MA'!BI94),0.5)</f>
        <v>0.376</v>
      </c>
      <c r="BL94" s="303">
        <f>IFERROR(_xlfn.PERCENTRANK.INC('面板-MA'!94:94,'面板-MA'!BJ94),0.5)</f>
        <v>0.28899999999999998</v>
      </c>
      <c r="BM94" s="303">
        <f>IFERROR(_xlfn.PERCENTRANK.INC('面板-MA'!94:94,'面板-MA'!BK94),0.5)</f>
        <v>0.159</v>
      </c>
      <c r="BN94" s="303">
        <f>IFERROR(_xlfn.PERCENTRANK.INC('面板-MA'!94:94,'面板-MA'!BL94),0.5)</f>
        <v>0.26</v>
      </c>
      <c r="BO94" s="303">
        <f>IFERROR(_xlfn.PERCENTRANK.INC('面板-MA'!94:94,'面板-MA'!BM94),0.5)</f>
        <v>0.30399999999999999</v>
      </c>
      <c r="BP94" s="303">
        <f>IFERROR(_xlfn.PERCENTRANK.INC('面板-MA'!94:94,'面板-MA'!BN94),0.5)</f>
        <v>0.40500000000000003</v>
      </c>
      <c r="BQ94" s="303">
        <f>IFERROR(_xlfn.PERCENTRANK.INC('面板-MA'!94:94,'面板-MA'!BO94),0.5)</f>
        <v>0.49199999999999999</v>
      </c>
      <c r="BR94" s="303">
        <f>IFERROR(_xlfn.PERCENTRANK.INC('面板-MA'!94:94,'面板-MA'!BP94),0.5)</f>
        <v>0.434</v>
      </c>
      <c r="BS94" s="303">
        <f>IFERROR(_xlfn.PERCENTRANK.INC('面板-MA'!94:94,'面板-MA'!BQ94),0.5)</f>
        <v>0.44900000000000001</v>
      </c>
      <c r="BT94" s="303">
        <f>IFERROR(_xlfn.PERCENTRANK.INC('面板-MA'!94:94,'面板-MA'!BR94),0.5)</f>
        <v>0.42</v>
      </c>
      <c r="BU94" s="303">
        <f>IFERROR(_xlfn.PERCENTRANK.INC('面板-MA'!94:94,'面板-MA'!BS94),0.5)</f>
        <v>0.56499999999999995</v>
      </c>
      <c r="BV94" s="303">
        <f>IFERROR(_xlfn.PERCENTRANK.INC('面板-MA'!94:94,'面板-MA'!BT94),0.5)</f>
        <v>0.92700000000000005</v>
      </c>
      <c r="BW94" s="303">
        <f>IFERROR(_xlfn.PERCENTRANK.INC('面板-MA'!94:94,'面板-MA'!BU94),0.5)</f>
        <v>0.84</v>
      </c>
      <c r="BX94" s="303">
        <f>IFERROR(_xlfn.PERCENTRANK.INC('面板-MA'!94:94,'面板-MA'!BV94),0.5)</f>
        <v>0.69499999999999995</v>
      </c>
    </row>
    <row r="95" spans="1:76" x14ac:dyDescent="0.15">
      <c r="A95" s="301" t="s">
        <v>541</v>
      </c>
      <c r="B95" s="301" t="s">
        <v>73</v>
      </c>
      <c r="C95" s="295" t="s">
        <v>200</v>
      </c>
      <c r="D95" s="295" t="s">
        <v>96</v>
      </c>
      <c r="E95" s="302">
        <f t="shared" si="7"/>
        <v>2.1739130434782608E-2</v>
      </c>
      <c r="F95" s="302" t="str">
        <f t="shared" si="6"/>
        <v>半导体中游</v>
      </c>
      <c r="G95" s="303">
        <f>IFERROR(_xlfn.PERCENTRANK.INC('面板-MA'!95:95,'面板-MA'!E95),0.5)</f>
        <v>0</v>
      </c>
      <c r="H95" s="303">
        <f>IFERROR(_xlfn.PERCENTRANK.INC('面板-MA'!95:95,'面板-MA'!F95),0.5)</f>
        <v>0</v>
      </c>
      <c r="I95" s="303">
        <f>IFERROR(_xlfn.PERCENTRANK.INC('面板-MA'!95:95,'面板-MA'!G95),0.5)</f>
        <v>2.8000000000000001E-2</v>
      </c>
      <c r="J95" s="303">
        <f>IFERROR(_xlfn.PERCENTRANK.INC('面板-MA'!95:95,'面板-MA'!H95),0.5)</f>
        <v>5.7000000000000002E-2</v>
      </c>
      <c r="K95" s="303">
        <f>IFERROR(_xlfn.PERCENTRANK.INC('面板-MA'!95:95,'面板-MA'!I95),0.5)</f>
        <v>0.34699999999999998</v>
      </c>
      <c r="L95" s="303">
        <f>IFERROR(_xlfn.PERCENTRANK.INC('面板-MA'!95:95,'面板-MA'!J95),0.5)</f>
        <v>0.65200000000000002</v>
      </c>
      <c r="M95" s="303">
        <f>IFERROR(_xlfn.PERCENTRANK.INC('面板-MA'!95:95,'面板-MA'!K95),0.5)</f>
        <v>0.72399999999999998</v>
      </c>
      <c r="N95" s="303">
        <f>IFERROR(_xlfn.PERCENTRANK.INC('面板-MA'!95:95,'面板-MA'!L95),0.5)</f>
        <v>0.78200000000000003</v>
      </c>
      <c r="O95" s="303">
        <f>IFERROR(_xlfn.PERCENTRANK.INC('面板-MA'!95:95,'面板-MA'!M95),0.5)</f>
        <v>0.71</v>
      </c>
      <c r="P95" s="303">
        <f>IFERROR(_xlfn.PERCENTRANK.INC('面板-MA'!95:95,'面板-MA'!N95),0.5)</f>
        <v>0.753</v>
      </c>
      <c r="Q95" s="303">
        <f>IFERROR(_xlfn.PERCENTRANK.INC('面板-MA'!95:95,'面板-MA'!O95),0.5)</f>
        <v>0.81100000000000005</v>
      </c>
      <c r="R95" s="303">
        <f>IFERROR(_xlfn.PERCENTRANK.INC('面板-MA'!95:95,'面板-MA'!P95),0.5)</f>
        <v>0.79700000000000004</v>
      </c>
      <c r="S95" s="303">
        <f>IFERROR(_xlfn.PERCENTRANK.INC('面板-MA'!95:95,'面板-MA'!Q95),0.5)</f>
        <v>0.76800000000000002</v>
      </c>
      <c r="T95" s="303">
        <f>IFERROR(_xlfn.PERCENTRANK.INC('面板-MA'!95:95,'面板-MA'!R95),0.5)</f>
        <v>0.82599999999999996</v>
      </c>
      <c r="U95" s="303">
        <f>IFERROR(_xlfn.PERCENTRANK.INC('面板-MA'!95:95,'面板-MA'!S95),0.5)</f>
        <v>0.89800000000000002</v>
      </c>
      <c r="V95" s="303">
        <f>IFERROR(_xlfn.PERCENTRANK.INC('面板-MA'!95:95,'面板-MA'!T95),0.5)</f>
        <v>0.97099999999999997</v>
      </c>
      <c r="W95" s="303">
        <f>IFERROR(_xlfn.PERCENTRANK.INC('面板-MA'!95:95,'面板-MA'!U95),0.5)</f>
        <v>1</v>
      </c>
      <c r="X95" s="303">
        <f>IFERROR(_xlfn.PERCENTRANK.INC('面板-MA'!95:95,'面板-MA'!V95),0.5)</f>
        <v>0.98499999999999999</v>
      </c>
      <c r="Y95" s="303">
        <f>IFERROR(_xlfn.PERCENTRANK.INC('面板-MA'!95:95,'面板-MA'!W95),0.5)</f>
        <v>0.94199999999999995</v>
      </c>
      <c r="Z95" s="303">
        <f>IFERROR(_xlfn.PERCENTRANK.INC('面板-MA'!95:95,'面板-MA'!X95),0.5)</f>
        <v>0.92700000000000005</v>
      </c>
      <c r="AA95" s="303">
        <f>IFERROR(_xlfn.PERCENTRANK.INC('面板-MA'!95:95,'面板-MA'!Y95),0.5)</f>
        <v>0.95599999999999996</v>
      </c>
      <c r="AB95" s="303">
        <f>IFERROR(_xlfn.PERCENTRANK.INC('面板-MA'!95:95,'面板-MA'!Z95),0.5)</f>
        <v>0.91300000000000003</v>
      </c>
      <c r="AC95" s="303">
        <f>IFERROR(_xlfn.PERCENTRANK.INC('面板-MA'!95:95,'面板-MA'!AA95),0.5)</f>
        <v>0.88400000000000001</v>
      </c>
      <c r="AD95" s="303">
        <f>IFERROR(_xlfn.PERCENTRANK.INC('面板-MA'!95:95,'面板-MA'!AB95),0.5)</f>
        <v>0.84</v>
      </c>
      <c r="AE95" s="303">
        <f>IFERROR(_xlfn.PERCENTRANK.INC('面板-MA'!95:95,'面板-MA'!AC95),0.5)</f>
        <v>0.86899999999999999</v>
      </c>
      <c r="AF95" s="303">
        <f>IFERROR(_xlfn.PERCENTRANK.INC('面板-MA'!95:95,'面板-MA'!AD95),0.5)</f>
        <v>0.85499999999999998</v>
      </c>
      <c r="AG95" s="303">
        <f>IFERROR(_xlfn.PERCENTRANK.INC('面板-MA'!95:95,'面板-MA'!AE95),0.5)</f>
        <v>0.73899999999999999</v>
      </c>
      <c r="AH95" s="303">
        <f>IFERROR(_xlfn.PERCENTRANK.INC('面板-MA'!95:95,'面板-MA'!AF95),0.5)</f>
        <v>0.68100000000000005</v>
      </c>
      <c r="AI95" s="303">
        <f>IFERROR(_xlfn.PERCENTRANK.INC('面板-MA'!95:95,'面板-MA'!AG95),0.5)</f>
        <v>0.63700000000000001</v>
      </c>
      <c r="AJ95" s="303">
        <f>IFERROR(_xlfn.PERCENTRANK.INC('面板-MA'!95:95,'面板-MA'!AH95),0.5)</f>
        <v>0.50700000000000001</v>
      </c>
      <c r="AK95" s="303">
        <f>IFERROR(_xlfn.PERCENTRANK.INC('面板-MA'!95:95,'面板-MA'!AI95),0.5)</f>
        <v>0.56499999999999995</v>
      </c>
      <c r="AL95" s="303">
        <f>IFERROR(_xlfn.PERCENTRANK.INC('面板-MA'!95:95,'面板-MA'!AJ95),0.5)</f>
        <v>0.69499999999999995</v>
      </c>
      <c r="AM95" s="303">
        <f>IFERROR(_xlfn.PERCENTRANK.INC('面板-MA'!95:95,'面板-MA'!AK95),0.5)</f>
        <v>0.66600000000000004</v>
      </c>
      <c r="AN95" s="303">
        <f>IFERROR(_xlfn.PERCENTRANK.INC('面板-MA'!95:95,'面板-MA'!AL95),0.5)</f>
        <v>0.59399999999999997</v>
      </c>
      <c r="AO95" s="303">
        <f>IFERROR(_xlfn.PERCENTRANK.INC('面板-MA'!95:95,'面板-MA'!AM95),0.5)</f>
        <v>0.623</v>
      </c>
      <c r="AP95" s="303">
        <f>IFERROR(_xlfn.PERCENTRANK.INC('面板-MA'!95:95,'面板-MA'!AN95),0.5)</f>
        <v>0.60799999999999998</v>
      </c>
      <c r="AQ95" s="303">
        <f>IFERROR(_xlfn.PERCENTRANK.INC('面板-MA'!95:95,'面板-MA'!AO95),0.5)</f>
        <v>0.52100000000000002</v>
      </c>
      <c r="AR95" s="303">
        <f>IFERROR(_xlfn.PERCENTRANK.INC('面板-MA'!95:95,'面板-MA'!AP95),0.5)</f>
        <v>0.33300000000000002</v>
      </c>
      <c r="AS95" s="303">
        <f>IFERROR(_xlfn.PERCENTRANK.INC('面板-MA'!95:95,'面板-MA'!AQ95),0.5)</f>
        <v>0.318</v>
      </c>
      <c r="AT95" s="303">
        <f>IFERROR(_xlfn.PERCENTRANK.INC('面板-MA'!95:95,'面板-MA'!AR95),0.5)</f>
        <v>0.27500000000000002</v>
      </c>
      <c r="AU95" s="303">
        <f>IFERROR(_xlfn.PERCENTRANK.INC('面板-MA'!95:95,'面板-MA'!AS95),0.5)</f>
        <v>0.26</v>
      </c>
      <c r="AV95" s="303">
        <f>IFERROR(_xlfn.PERCENTRANK.INC('面板-MA'!95:95,'面板-MA'!AT95),0.5)</f>
        <v>0.434</v>
      </c>
      <c r="AW95" s="303">
        <f>IFERROR(_xlfn.PERCENTRANK.INC('面板-MA'!95:95,'面板-MA'!AU95),0.5)</f>
        <v>0.53600000000000003</v>
      </c>
      <c r="AX95" s="303">
        <f>IFERROR(_xlfn.PERCENTRANK.INC('面板-MA'!95:95,'面板-MA'!AV95),0.5)</f>
        <v>0.49199999999999999</v>
      </c>
      <c r="AY95" s="303">
        <f>IFERROR(_xlfn.PERCENTRANK.INC('面板-MA'!95:95,'面板-MA'!AW95),0.5)</f>
        <v>0.40500000000000003</v>
      </c>
      <c r="AZ95" s="303">
        <f>IFERROR(_xlfn.PERCENTRANK.INC('面板-MA'!95:95,'面板-MA'!AX95),0.5)</f>
        <v>0.39100000000000001</v>
      </c>
      <c r="BA95" s="303">
        <f>IFERROR(_xlfn.PERCENTRANK.INC('面板-MA'!95:95,'面板-MA'!AY95),0.5)</f>
        <v>0.30399999999999999</v>
      </c>
      <c r="BB95" s="303">
        <f>IFERROR(_xlfn.PERCENTRANK.INC('面板-MA'!95:95,'面板-MA'!AZ95),0.5)</f>
        <v>0.246</v>
      </c>
      <c r="BC95" s="303">
        <f>IFERROR(_xlfn.PERCENTRANK.INC('面板-MA'!95:95,'面板-MA'!BA95),0.5)</f>
        <v>0.376</v>
      </c>
      <c r="BD95" s="303">
        <f>IFERROR(_xlfn.PERCENTRANK.INC('面板-MA'!95:95,'面板-MA'!BB95),0.5)</f>
        <v>0.44900000000000001</v>
      </c>
      <c r="BE95" s="303">
        <f>IFERROR(_xlfn.PERCENTRANK.INC('面板-MA'!95:95,'面板-MA'!BC95),0.5)</f>
        <v>0.47799999999999998</v>
      </c>
      <c r="BF95" s="303">
        <f>IFERROR(_xlfn.PERCENTRANK.INC('面板-MA'!95:95,'面板-MA'!BD95),0.5)</f>
        <v>0.36199999999999999</v>
      </c>
      <c r="BG95" s="303">
        <f>IFERROR(_xlfn.PERCENTRANK.INC('面板-MA'!95:95,'面板-MA'!BE95),0.5)</f>
        <v>0.46300000000000002</v>
      </c>
      <c r="BH95" s="303">
        <f>IFERROR(_xlfn.PERCENTRANK.INC('面板-MA'!95:95,'面板-MA'!BF95),0.5)</f>
        <v>0.55000000000000004</v>
      </c>
      <c r="BI95" s="303">
        <f>IFERROR(_xlfn.PERCENTRANK.INC('面板-MA'!95:95,'面板-MA'!BG95),0.5)</f>
        <v>0.28899999999999998</v>
      </c>
      <c r="BJ95" s="303">
        <f>IFERROR(_xlfn.PERCENTRANK.INC('面板-MA'!95:95,'面板-MA'!BH95),0.5)</f>
        <v>7.1999999999999995E-2</v>
      </c>
      <c r="BK95" s="303">
        <f>IFERROR(_xlfn.PERCENTRANK.INC('面板-MA'!95:95,'面板-MA'!BI95),0.5)</f>
        <v>0.13</v>
      </c>
      <c r="BL95" s="303">
        <f>IFERROR(_xlfn.PERCENTRANK.INC('面板-MA'!95:95,'面板-MA'!BJ95),0.5)</f>
        <v>0.23100000000000001</v>
      </c>
      <c r="BM95" s="303">
        <f>IFERROR(_xlfn.PERCENTRANK.INC('面板-MA'!95:95,'面板-MA'!BK95),0.5)</f>
        <v>0.188</v>
      </c>
      <c r="BN95" s="303">
        <f>IFERROR(_xlfn.PERCENTRANK.INC('面板-MA'!95:95,'面板-MA'!BL95),0.5)</f>
        <v>0.20200000000000001</v>
      </c>
      <c r="BO95" s="303">
        <f>IFERROR(_xlfn.PERCENTRANK.INC('面板-MA'!95:95,'面板-MA'!BM95),0.5)</f>
        <v>0.14399999999999999</v>
      </c>
      <c r="BP95" s="303">
        <f>IFERROR(_xlfn.PERCENTRANK.INC('面板-MA'!95:95,'面板-MA'!BN95),0.5)</f>
        <v>0.115</v>
      </c>
      <c r="BQ95" s="303">
        <f>IFERROR(_xlfn.PERCENTRANK.INC('面板-MA'!95:95,'面板-MA'!BO95),0.5)</f>
        <v>8.5999999999999993E-2</v>
      </c>
      <c r="BR95" s="303">
        <f>IFERROR(_xlfn.PERCENTRANK.INC('面板-MA'!95:95,'面板-MA'!BP95),0.5)</f>
        <v>0.17299999999999999</v>
      </c>
      <c r="BS95" s="303">
        <f>IFERROR(_xlfn.PERCENTRANK.INC('面板-MA'!95:95,'面板-MA'!BQ95),0.5)</f>
        <v>0.10100000000000001</v>
      </c>
      <c r="BT95" s="303">
        <f>IFERROR(_xlfn.PERCENTRANK.INC('面板-MA'!95:95,'面板-MA'!BR95),0.5)</f>
        <v>4.2999999999999997E-2</v>
      </c>
      <c r="BU95" s="303">
        <f>IFERROR(_xlfn.PERCENTRANK.INC('面板-MA'!95:95,'面板-MA'!BS95),0.5)</f>
        <v>0.159</v>
      </c>
      <c r="BV95" s="303">
        <f>IFERROR(_xlfn.PERCENTRANK.INC('面板-MA'!95:95,'面板-MA'!BT95),0.5)</f>
        <v>0.57899999999999996</v>
      </c>
      <c r="BW95" s="303">
        <f>IFERROR(_xlfn.PERCENTRANK.INC('面板-MA'!95:95,'面板-MA'!BU95),0.5)</f>
        <v>0.42</v>
      </c>
      <c r="BX95" s="303">
        <f>IFERROR(_xlfn.PERCENTRANK.INC('面板-MA'!95:95,'面板-MA'!BV95),0.5)</f>
        <v>0.217</v>
      </c>
    </row>
    <row r="96" spans="1:76" x14ac:dyDescent="0.15">
      <c r="A96" s="301" t="s">
        <v>541</v>
      </c>
      <c r="B96" s="301" t="s">
        <v>73</v>
      </c>
      <c r="C96" s="295" t="s">
        <v>201</v>
      </c>
      <c r="D96" s="295" t="s">
        <v>96</v>
      </c>
      <c r="E96" s="302">
        <f t="shared" si="7"/>
        <v>2.1739130434782608E-2</v>
      </c>
      <c r="F96" s="302" t="str">
        <f t="shared" si="6"/>
        <v>半导体中游</v>
      </c>
      <c r="G96" s="303">
        <f>IFERROR(_xlfn.PERCENTRANK.INC('面板-MA'!96:96,'面板-MA'!E96),0.5)</f>
        <v>0</v>
      </c>
      <c r="H96" s="303">
        <f>IFERROR(_xlfn.PERCENTRANK.INC('面板-MA'!96:96,'面板-MA'!F96),0.5)</f>
        <v>0</v>
      </c>
      <c r="I96" s="303">
        <f>IFERROR(_xlfn.PERCENTRANK.INC('面板-MA'!96:96,'面板-MA'!G96),0.5)</f>
        <v>2.8000000000000001E-2</v>
      </c>
      <c r="J96" s="303">
        <f>IFERROR(_xlfn.PERCENTRANK.INC('面板-MA'!96:96,'面板-MA'!H96),0.5)</f>
        <v>5.7000000000000002E-2</v>
      </c>
      <c r="K96" s="303">
        <f>IFERROR(_xlfn.PERCENTRANK.INC('面板-MA'!96:96,'面板-MA'!I96),0.5)</f>
        <v>0.34699999999999998</v>
      </c>
      <c r="L96" s="303">
        <f>IFERROR(_xlfn.PERCENTRANK.INC('面板-MA'!96:96,'面板-MA'!J96),0.5)</f>
        <v>0.65200000000000002</v>
      </c>
      <c r="M96" s="303">
        <f>IFERROR(_xlfn.PERCENTRANK.INC('面板-MA'!96:96,'面板-MA'!K96),0.5)</f>
        <v>0.72399999999999998</v>
      </c>
      <c r="N96" s="303">
        <f>IFERROR(_xlfn.PERCENTRANK.INC('面板-MA'!96:96,'面板-MA'!L96),0.5)</f>
        <v>0.78200000000000003</v>
      </c>
      <c r="O96" s="303">
        <f>IFERROR(_xlfn.PERCENTRANK.INC('面板-MA'!96:96,'面板-MA'!M96),0.5)</f>
        <v>0.71</v>
      </c>
      <c r="P96" s="303">
        <f>IFERROR(_xlfn.PERCENTRANK.INC('面板-MA'!96:96,'面板-MA'!N96),0.5)</f>
        <v>0.753</v>
      </c>
      <c r="Q96" s="303">
        <f>IFERROR(_xlfn.PERCENTRANK.INC('面板-MA'!96:96,'面板-MA'!O96),0.5)</f>
        <v>0.81100000000000005</v>
      </c>
      <c r="R96" s="303">
        <f>IFERROR(_xlfn.PERCENTRANK.INC('面板-MA'!96:96,'面板-MA'!P96),0.5)</f>
        <v>0.79700000000000004</v>
      </c>
      <c r="S96" s="303">
        <f>IFERROR(_xlfn.PERCENTRANK.INC('面板-MA'!96:96,'面板-MA'!Q96),0.5)</f>
        <v>0.76800000000000002</v>
      </c>
      <c r="T96" s="303">
        <f>IFERROR(_xlfn.PERCENTRANK.INC('面板-MA'!96:96,'面板-MA'!R96),0.5)</f>
        <v>0.82599999999999996</v>
      </c>
      <c r="U96" s="303">
        <f>IFERROR(_xlfn.PERCENTRANK.INC('面板-MA'!96:96,'面板-MA'!S96),0.5)</f>
        <v>0.89800000000000002</v>
      </c>
      <c r="V96" s="303">
        <f>IFERROR(_xlfn.PERCENTRANK.INC('面板-MA'!96:96,'面板-MA'!T96),0.5)</f>
        <v>0.97099999999999997</v>
      </c>
      <c r="W96" s="303">
        <f>IFERROR(_xlfn.PERCENTRANK.INC('面板-MA'!96:96,'面板-MA'!U96),0.5)</f>
        <v>1</v>
      </c>
      <c r="X96" s="303">
        <f>IFERROR(_xlfn.PERCENTRANK.INC('面板-MA'!96:96,'面板-MA'!V96),0.5)</f>
        <v>0.98499999999999999</v>
      </c>
      <c r="Y96" s="303">
        <f>IFERROR(_xlfn.PERCENTRANK.INC('面板-MA'!96:96,'面板-MA'!W96),0.5)</f>
        <v>0.94199999999999995</v>
      </c>
      <c r="Z96" s="303">
        <f>IFERROR(_xlfn.PERCENTRANK.INC('面板-MA'!96:96,'面板-MA'!X96),0.5)</f>
        <v>0.92700000000000005</v>
      </c>
      <c r="AA96" s="303">
        <f>IFERROR(_xlfn.PERCENTRANK.INC('面板-MA'!96:96,'面板-MA'!Y96),0.5)</f>
        <v>0.95599999999999996</v>
      </c>
      <c r="AB96" s="303">
        <f>IFERROR(_xlfn.PERCENTRANK.INC('面板-MA'!96:96,'面板-MA'!Z96),0.5)</f>
        <v>0.91300000000000003</v>
      </c>
      <c r="AC96" s="303">
        <f>IFERROR(_xlfn.PERCENTRANK.INC('面板-MA'!96:96,'面板-MA'!AA96),0.5)</f>
        <v>0.88400000000000001</v>
      </c>
      <c r="AD96" s="303">
        <f>IFERROR(_xlfn.PERCENTRANK.INC('面板-MA'!96:96,'面板-MA'!AB96),0.5)</f>
        <v>0.84</v>
      </c>
      <c r="AE96" s="303">
        <f>IFERROR(_xlfn.PERCENTRANK.INC('面板-MA'!96:96,'面板-MA'!AC96),0.5)</f>
        <v>0.86899999999999999</v>
      </c>
      <c r="AF96" s="303">
        <f>IFERROR(_xlfn.PERCENTRANK.INC('面板-MA'!96:96,'面板-MA'!AD96),0.5)</f>
        <v>0.85499999999999998</v>
      </c>
      <c r="AG96" s="303">
        <f>IFERROR(_xlfn.PERCENTRANK.INC('面板-MA'!96:96,'面板-MA'!AE96),0.5)</f>
        <v>0.73899999999999999</v>
      </c>
      <c r="AH96" s="303">
        <f>IFERROR(_xlfn.PERCENTRANK.INC('面板-MA'!96:96,'面板-MA'!AF96),0.5)</f>
        <v>0.68100000000000005</v>
      </c>
      <c r="AI96" s="303">
        <f>IFERROR(_xlfn.PERCENTRANK.INC('面板-MA'!96:96,'面板-MA'!AG96),0.5)</f>
        <v>0.63700000000000001</v>
      </c>
      <c r="AJ96" s="303">
        <f>IFERROR(_xlfn.PERCENTRANK.INC('面板-MA'!96:96,'面板-MA'!AH96),0.5)</f>
        <v>0.50700000000000001</v>
      </c>
      <c r="AK96" s="303">
        <f>IFERROR(_xlfn.PERCENTRANK.INC('面板-MA'!96:96,'面板-MA'!AI96),0.5)</f>
        <v>0.56499999999999995</v>
      </c>
      <c r="AL96" s="303">
        <f>IFERROR(_xlfn.PERCENTRANK.INC('面板-MA'!96:96,'面板-MA'!AJ96),0.5)</f>
        <v>0.69499999999999995</v>
      </c>
      <c r="AM96" s="303">
        <f>IFERROR(_xlfn.PERCENTRANK.INC('面板-MA'!96:96,'面板-MA'!AK96),0.5)</f>
        <v>0.66600000000000004</v>
      </c>
      <c r="AN96" s="303">
        <f>IFERROR(_xlfn.PERCENTRANK.INC('面板-MA'!96:96,'面板-MA'!AL96),0.5)</f>
        <v>0.59399999999999997</v>
      </c>
      <c r="AO96" s="303">
        <f>IFERROR(_xlfn.PERCENTRANK.INC('面板-MA'!96:96,'面板-MA'!AM96),0.5)</f>
        <v>0.623</v>
      </c>
      <c r="AP96" s="303">
        <f>IFERROR(_xlfn.PERCENTRANK.INC('面板-MA'!96:96,'面板-MA'!AN96),0.5)</f>
        <v>0.60799999999999998</v>
      </c>
      <c r="AQ96" s="303">
        <f>IFERROR(_xlfn.PERCENTRANK.INC('面板-MA'!96:96,'面板-MA'!AO96),0.5)</f>
        <v>0.52100000000000002</v>
      </c>
      <c r="AR96" s="303">
        <f>IFERROR(_xlfn.PERCENTRANK.INC('面板-MA'!96:96,'面板-MA'!AP96),0.5)</f>
        <v>0.33300000000000002</v>
      </c>
      <c r="AS96" s="303">
        <f>IFERROR(_xlfn.PERCENTRANK.INC('面板-MA'!96:96,'面板-MA'!AQ96),0.5)</f>
        <v>0.318</v>
      </c>
      <c r="AT96" s="303">
        <f>IFERROR(_xlfn.PERCENTRANK.INC('面板-MA'!96:96,'面板-MA'!AR96),0.5)</f>
        <v>0.27500000000000002</v>
      </c>
      <c r="AU96" s="303">
        <f>IFERROR(_xlfn.PERCENTRANK.INC('面板-MA'!96:96,'面板-MA'!AS96),0.5)</f>
        <v>0.26</v>
      </c>
      <c r="AV96" s="303">
        <f>IFERROR(_xlfn.PERCENTRANK.INC('面板-MA'!96:96,'面板-MA'!AT96),0.5)</f>
        <v>0.434</v>
      </c>
      <c r="AW96" s="303">
        <f>IFERROR(_xlfn.PERCENTRANK.INC('面板-MA'!96:96,'面板-MA'!AU96),0.5)</f>
        <v>0.53600000000000003</v>
      </c>
      <c r="AX96" s="303">
        <f>IFERROR(_xlfn.PERCENTRANK.INC('面板-MA'!96:96,'面板-MA'!AV96),0.5)</f>
        <v>0.49199999999999999</v>
      </c>
      <c r="AY96" s="303">
        <f>IFERROR(_xlfn.PERCENTRANK.INC('面板-MA'!96:96,'面板-MA'!AW96),0.5)</f>
        <v>0.40500000000000003</v>
      </c>
      <c r="AZ96" s="303">
        <f>IFERROR(_xlfn.PERCENTRANK.INC('面板-MA'!96:96,'面板-MA'!AX96),0.5)</f>
        <v>0.39100000000000001</v>
      </c>
      <c r="BA96" s="303">
        <f>IFERROR(_xlfn.PERCENTRANK.INC('面板-MA'!96:96,'面板-MA'!AY96),0.5)</f>
        <v>0.30399999999999999</v>
      </c>
      <c r="BB96" s="303">
        <f>IFERROR(_xlfn.PERCENTRANK.INC('面板-MA'!96:96,'面板-MA'!AZ96),0.5)</f>
        <v>0.246</v>
      </c>
      <c r="BC96" s="303">
        <f>IFERROR(_xlfn.PERCENTRANK.INC('面板-MA'!96:96,'面板-MA'!BA96),0.5)</f>
        <v>0.376</v>
      </c>
      <c r="BD96" s="303">
        <f>IFERROR(_xlfn.PERCENTRANK.INC('面板-MA'!96:96,'面板-MA'!BB96),0.5)</f>
        <v>0.44900000000000001</v>
      </c>
      <c r="BE96" s="303">
        <f>IFERROR(_xlfn.PERCENTRANK.INC('面板-MA'!96:96,'面板-MA'!BC96),0.5)</f>
        <v>0.47799999999999998</v>
      </c>
      <c r="BF96" s="303">
        <f>IFERROR(_xlfn.PERCENTRANK.INC('面板-MA'!96:96,'面板-MA'!BD96),0.5)</f>
        <v>0.36199999999999999</v>
      </c>
      <c r="BG96" s="303">
        <f>IFERROR(_xlfn.PERCENTRANK.INC('面板-MA'!96:96,'面板-MA'!BE96),0.5)</f>
        <v>0.46300000000000002</v>
      </c>
      <c r="BH96" s="303">
        <f>IFERROR(_xlfn.PERCENTRANK.INC('面板-MA'!96:96,'面板-MA'!BF96),0.5)</f>
        <v>0.55000000000000004</v>
      </c>
      <c r="BI96" s="303">
        <f>IFERROR(_xlfn.PERCENTRANK.INC('面板-MA'!96:96,'面板-MA'!BG96),0.5)</f>
        <v>0.28899999999999998</v>
      </c>
      <c r="BJ96" s="303">
        <f>IFERROR(_xlfn.PERCENTRANK.INC('面板-MA'!96:96,'面板-MA'!BH96),0.5)</f>
        <v>7.1999999999999995E-2</v>
      </c>
      <c r="BK96" s="303">
        <f>IFERROR(_xlfn.PERCENTRANK.INC('面板-MA'!96:96,'面板-MA'!BI96),0.5)</f>
        <v>0.13</v>
      </c>
      <c r="BL96" s="303">
        <f>IFERROR(_xlfn.PERCENTRANK.INC('面板-MA'!96:96,'面板-MA'!BJ96),0.5)</f>
        <v>0.23100000000000001</v>
      </c>
      <c r="BM96" s="303">
        <f>IFERROR(_xlfn.PERCENTRANK.INC('面板-MA'!96:96,'面板-MA'!BK96),0.5)</f>
        <v>0.188</v>
      </c>
      <c r="BN96" s="303">
        <f>IFERROR(_xlfn.PERCENTRANK.INC('面板-MA'!96:96,'面板-MA'!BL96),0.5)</f>
        <v>0.20200000000000001</v>
      </c>
      <c r="BO96" s="303">
        <f>IFERROR(_xlfn.PERCENTRANK.INC('面板-MA'!96:96,'面板-MA'!BM96),0.5)</f>
        <v>0.14399999999999999</v>
      </c>
      <c r="BP96" s="303">
        <f>IFERROR(_xlfn.PERCENTRANK.INC('面板-MA'!96:96,'面板-MA'!BN96),0.5)</f>
        <v>0.115</v>
      </c>
      <c r="BQ96" s="303">
        <f>IFERROR(_xlfn.PERCENTRANK.INC('面板-MA'!96:96,'面板-MA'!BO96),0.5)</f>
        <v>8.5999999999999993E-2</v>
      </c>
      <c r="BR96" s="303">
        <f>IFERROR(_xlfn.PERCENTRANK.INC('面板-MA'!96:96,'面板-MA'!BP96),0.5)</f>
        <v>0.17299999999999999</v>
      </c>
      <c r="BS96" s="303">
        <f>IFERROR(_xlfn.PERCENTRANK.INC('面板-MA'!96:96,'面板-MA'!BQ96),0.5)</f>
        <v>0.10100000000000001</v>
      </c>
      <c r="BT96" s="303">
        <f>IFERROR(_xlfn.PERCENTRANK.INC('面板-MA'!96:96,'面板-MA'!BR96),0.5)</f>
        <v>4.2999999999999997E-2</v>
      </c>
      <c r="BU96" s="303">
        <f>IFERROR(_xlfn.PERCENTRANK.INC('面板-MA'!96:96,'面板-MA'!BS96),0.5)</f>
        <v>0.159</v>
      </c>
      <c r="BV96" s="303">
        <f>IFERROR(_xlfn.PERCENTRANK.INC('面板-MA'!96:96,'面板-MA'!BT96),0.5)</f>
        <v>0.57899999999999996</v>
      </c>
      <c r="BW96" s="303">
        <f>IFERROR(_xlfn.PERCENTRANK.INC('面板-MA'!96:96,'面板-MA'!BU96),0.5)</f>
        <v>0.42</v>
      </c>
      <c r="BX96" s="303">
        <f>IFERROR(_xlfn.PERCENTRANK.INC('面板-MA'!96:96,'面板-MA'!BV96),0.5)</f>
        <v>0.217</v>
      </c>
    </row>
    <row r="97" spans="1:76" x14ac:dyDescent="0.15">
      <c r="A97" s="301" t="s">
        <v>541</v>
      </c>
      <c r="B97" s="301" t="s">
        <v>73</v>
      </c>
      <c r="C97" s="295" t="s">
        <v>202</v>
      </c>
      <c r="D97" s="295" t="s">
        <v>203</v>
      </c>
      <c r="E97" s="302">
        <f t="shared" si="7"/>
        <v>2.1739130434782608E-2</v>
      </c>
      <c r="F97" s="302" t="str">
        <f t="shared" si="6"/>
        <v>半导体中游</v>
      </c>
      <c r="G97" s="303">
        <f>IFERROR(_xlfn.PERCENTRANK.INC('面板-MA'!97:97,'面板-MA'!E97),0.5)</f>
        <v>0.71</v>
      </c>
      <c r="H97" s="303">
        <f>IFERROR(_xlfn.PERCENTRANK.INC('面板-MA'!97:97,'面板-MA'!F97),0.5)</f>
        <v>0.71</v>
      </c>
      <c r="I97" s="303">
        <f>IFERROR(_xlfn.PERCENTRANK.INC('面板-MA'!97:97,'面板-MA'!G97),0.5)</f>
        <v>0.69499999999999995</v>
      </c>
      <c r="J97" s="303">
        <f>IFERROR(_xlfn.PERCENTRANK.INC('面板-MA'!97:97,'面板-MA'!H97),0.5)</f>
        <v>0.49199999999999999</v>
      </c>
      <c r="K97" s="303">
        <f>IFERROR(_xlfn.PERCENTRANK.INC('面板-MA'!97:97,'面板-MA'!I97),0.5)</f>
        <v>0.318</v>
      </c>
      <c r="L97" s="303">
        <f>IFERROR(_xlfn.PERCENTRANK.INC('面板-MA'!97:97,'面板-MA'!J97),0.5)</f>
        <v>0.115</v>
      </c>
      <c r="M97" s="303">
        <f>IFERROR(_xlfn.PERCENTRANK.INC('面板-MA'!97:97,'面板-MA'!K97),0.5)</f>
        <v>0</v>
      </c>
      <c r="N97" s="303">
        <f>IFERROR(_xlfn.PERCENTRANK.INC('面板-MA'!97:97,'面板-MA'!L97),0.5)</f>
        <v>0.79700000000000004</v>
      </c>
      <c r="O97" s="303">
        <f>IFERROR(_xlfn.PERCENTRANK.INC('面板-MA'!97:97,'面板-MA'!M97),0.5)</f>
        <v>0.79700000000000004</v>
      </c>
      <c r="P97" s="303">
        <f>IFERROR(_xlfn.PERCENTRANK.INC('面板-MA'!97:97,'面板-MA'!N97),0.5)</f>
        <v>0.79700000000000004</v>
      </c>
      <c r="Q97" s="303">
        <f>IFERROR(_xlfn.PERCENTRANK.INC('面板-MA'!97:97,'面板-MA'!O97),0.5)</f>
        <v>0.78200000000000003</v>
      </c>
      <c r="R97" s="303">
        <f>IFERROR(_xlfn.PERCENTRANK.INC('面板-MA'!97:97,'面板-MA'!P97),0.5)</f>
        <v>0.63700000000000001</v>
      </c>
      <c r="S97" s="303">
        <f>IFERROR(_xlfn.PERCENTRANK.INC('面板-MA'!97:97,'面板-MA'!Q97),0.5)</f>
        <v>0.434</v>
      </c>
      <c r="T97" s="303">
        <f>IFERROR(_xlfn.PERCENTRANK.INC('面板-MA'!97:97,'面板-MA'!R97),0.5)</f>
        <v>0.91300000000000003</v>
      </c>
      <c r="U97" s="303">
        <f>IFERROR(_xlfn.PERCENTRANK.INC('面板-MA'!97:97,'面板-MA'!S97),0.5)</f>
        <v>0.92700000000000005</v>
      </c>
      <c r="V97" s="303">
        <f>IFERROR(_xlfn.PERCENTRANK.INC('面板-MA'!97:97,'面板-MA'!T97),0.5)</f>
        <v>0.85499999999999998</v>
      </c>
      <c r="W97" s="303">
        <f>IFERROR(_xlfn.PERCENTRANK.INC('面板-MA'!97:97,'面板-MA'!U97),0.5)</f>
        <v>0.95599999999999996</v>
      </c>
      <c r="X97" s="303">
        <f>IFERROR(_xlfn.PERCENTRANK.INC('面板-MA'!97:97,'面板-MA'!V97),0.5)</f>
        <v>1</v>
      </c>
      <c r="Y97" s="303">
        <f>IFERROR(_xlfn.PERCENTRANK.INC('面板-MA'!97:97,'面板-MA'!W97),0.5)</f>
        <v>0.98499999999999999</v>
      </c>
      <c r="Z97" s="303">
        <f>IFERROR(_xlfn.PERCENTRANK.INC('面板-MA'!97:97,'面板-MA'!X97),0.5)</f>
        <v>0.97099999999999997</v>
      </c>
      <c r="AA97" s="303">
        <f>IFERROR(_xlfn.PERCENTRANK.INC('面板-MA'!97:97,'面板-MA'!Y97),0.5)</f>
        <v>0.94199999999999995</v>
      </c>
      <c r="AB97" s="303">
        <f>IFERROR(_xlfn.PERCENTRANK.INC('面板-MA'!97:97,'面板-MA'!Z97),0.5)</f>
        <v>0.89800000000000002</v>
      </c>
      <c r="AC97" s="303">
        <f>IFERROR(_xlfn.PERCENTRANK.INC('面板-MA'!97:97,'面板-MA'!AA97),0.5)</f>
        <v>0.88400000000000001</v>
      </c>
      <c r="AD97" s="303">
        <f>IFERROR(_xlfn.PERCENTRANK.INC('面板-MA'!97:97,'面板-MA'!AB97),0.5)</f>
        <v>0.68100000000000005</v>
      </c>
      <c r="AE97" s="303">
        <f>IFERROR(_xlfn.PERCENTRANK.INC('面板-MA'!97:97,'面板-MA'!AC97),0.5)</f>
        <v>0.39100000000000001</v>
      </c>
      <c r="AF97" s="303">
        <f>IFERROR(_xlfn.PERCENTRANK.INC('面板-MA'!97:97,'面板-MA'!AD97),0.5)</f>
        <v>0.26</v>
      </c>
      <c r="AG97" s="303">
        <f>IFERROR(_xlfn.PERCENTRANK.INC('面板-MA'!97:97,'面板-MA'!AE97),0.5)</f>
        <v>0.20200000000000001</v>
      </c>
      <c r="AH97" s="303">
        <f>IFERROR(_xlfn.PERCENTRANK.INC('面板-MA'!97:97,'面板-MA'!AF97),0.5)</f>
        <v>0.188</v>
      </c>
      <c r="AI97" s="303">
        <f>IFERROR(_xlfn.PERCENTRANK.INC('面板-MA'!97:97,'面板-MA'!AG97),0.5)</f>
        <v>0.10100000000000001</v>
      </c>
      <c r="AJ97" s="303">
        <f>IFERROR(_xlfn.PERCENTRANK.INC('面板-MA'!97:97,'面板-MA'!AH97),0.5)</f>
        <v>2.8000000000000001E-2</v>
      </c>
      <c r="AK97" s="303">
        <f>IFERROR(_xlfn.PERCENTRANK.INC('面板-MA'!97:97,'面板-MA'!AI97),0.5)</f>
        <v>5.7000000000000002E-2</v>
      </c>
      <c r="AL97" s="303">
        <f>IFERROR(_xlfn.PERCENTRANK.INC('面板-MA'!97:97,'面板-MA'!AJ97),0.5)</f>
        <v>0.13</v>
      </c>
      <c r="AM97" s="303">
        <f>IFERROR(_xlfn.PERCENTRANK.INC('面板-MA'!97:97,'面板-MA'!AK97),0.5)</f>
        <v>7.1999999999999995E-2</v>
      </c>
      <c r="AN97" s="303">
        <f>IFERROR(_xlfn.PERCENTRANK.INC('面板-MA'!97:97,'面板-MA'!AL97),0.5)</f>
        <v>1.4E-2</v>
      </c>
      <c r="AO97" s="303">
        <f>IFERROR(_xlfn.PERCENTRANK.INC('面板-MA'!97:97,'面板-MA'!AM97),0.5)</f>
        <v>4.2999999999999997E-2</v>
      </c>
      <c r="AP97" s="303">
        <f>IFERROR(_xlfn.PERCENTRANK.INC('面板-MA'!97:97,'面板-MA'!AN97),0.5)</f>
        <v>8.5999999999999993E-2</v>
      </c>
      <c r="AQ97" s="303">
        <f>IFERROR(_xlfn.PERCENTRANK.INC('面板-MA'!97:97,'面板-MA'!AO97),0.5)</f>
        <v>0.159</v>
      </c>
      <c r="AR97" s="303">
        <f>IFERROR(_xlfn.PERCENTRANK.INC('面板-MA'!97:97,'面板-MA'!AP97),0.5)</f>
        <v>0.17299999999999999</v>
      </c>
      <c r="AS97" s="303">
        <f>IFERROR(_xlfn.PERCENTRANK.INC('面板-MA'!97:97,'面板-MA'!AQ97),0.5)</f>
        <v>0.14399999999999999</v>
      </c>
      <c r="AT97" s="303">
        <f>IFERROR(_xlfn.PERCENTRANK.INC('面板-MA'!97:97,'面板-MA'!AR97),0.5)</f>
        <v>0.217</v>
      </c>
      <c r="AU97" s="303">
        <f>IFERROR(_xlfn.PERCENTRANK.INC('面板-MA'!97:97,'面板-MA'!AS97),0.5)</f>
        <v>0.28899999999999998</v>
      </c>
      <c r="AV97" s="303">
        <f>IFERROR(_xlfn.PERCENTRANK.INC('面板-MA'!97:97,'面板-MA'!AT97),0.5)</f>
        <v>0.33300000000000002</v>
      </c>
      <c r="AW97" s="303">
        <f>IFERROR(_xlfn.PERCENTRANK.INC('面板-MA'!97:97,'面板-MA'!AU97),0.5)</f>
        <v>0.60799999999999998</v>
      </c>
      <c r="AX97" s="303">
        <f>IFERROR(_xlfn.PERCENTRANK.INC('面板-MA'!97:97,'面板-MA'!AV97),0.5)</f>
        <v>0.50700000000000001</v>
      </c>
      <c r="AY97" s="303">
        <f>IFERROR(_xlfn.PERCENTRANK.INC('面板-MA'!97:97,'面板-MA'!AW97),0.5)</f>
        <v>0.55000000000000004</v>
      </c>
      <c r="AZ97" s="303">
        <f>IFERROR(_xlfn.PERCENTRANK.INC('面板-MA'!97:97,'面板-MA'!AX97),0.5)</f>
        <v>0.73899999999999999</v>
      </c>
      <c r="BA97" s="303">
        <f>IFERROR(_xlfn.PERCENTRANK.INC('面板-MA'!97:97,'面板-MA'!AY97),0.5)</f>
        <v>0.66600000000000004</v>
      </c>
      <c r="BB97" s="303">
        <f>IFERROR(_xlfn.PERCENTRANK.INC('面板-MA'!97:97,'面板-MA'!AZ97),0.5)</f>
        <v>0.59399999999999997</v>
      </c>
      <c r="BC97" s="303">
        <f>IFERROR(_xlfn.PERCENTRANK.INC('面板-MA'!97:97,'面板-MA'!BA97),0.5)</f>
        <v>0.623</v>
      </c>
      <c r="BD97" s="303">
        <f>IFERROR(_xlfn.PERCENTRANK.INC('面板-MA'!97:97,'面板-MA'!BB97),0.5)</f>
        <v>0.46300000000000002</v>
      </c>
      <c r="BE97" s="303">
        <f>IFERROR(_xlfn.PERCENTRANK.INC('面板-MA'!97:97,'面板-MA'!BC97),0.5)</f>
        <v>0.86899999999999999</v>
      </c>
      <c r="BF97" s="303">
        <f>IFERROR(_xlfn.PERCENTRANK.INC('面板-MA'!97:97,'面板-MA'!BD97),0.5)</f>
        <v>0.84</v>
      </c>
      <c r="BG97" s="303">
        <f>IFERROR(_xlfn.PERCENTRANK.INC('面板-MA'!97:97,'面板-MA'!BE97),0.5)</f>
        <v>0.40500000000000003</v>
      </c>
      <c r="BH97" s="303">
        <f>IFERROR(_xlfn.PERCENTRANK.INC('面板-MA'!97:97,'面板-MA'!BF97),0.5)</f>
        <v>0.376</v>
      </c>
      <c r="BI97" s="303">
        <f>IFERROR(_xlfn.PERCENTRANK.INC('面板-MA'!97:97,'面板-MA'!BG97),0.5)</f>
        <v>0.36199999999999999</v>
      </c>
      <c r="BJ97" s="303">
        <f>IFERROR(_xlfn.PERCENTRANK.INC('面板-MA'!97:97,'面板-MA'!BH97),0.5)</f>
        <v>0.23100000000000001</v>
      </c>
      <c r="BK97" s="303">
        <f>IFERROR(_xlfn.PERCENTRANK.INC('面板-MA'!97:97,'面板-MA'!BI97),0.5)</f>
        <v>0.246</v>
      </c>
      <c r="BL97" s="303">
        <f>IFERROR(_xlfn.PERCENTRANK.INC('面板-MA'!97:97,'面板-MA'!BJ97),0.5)</f>
        <v>0.56499999999999995</v>
      </c>
      <c r="BM97" s="303">
        <f>IFERROR(_xlfn.PERCENTRANK.INC('面板-MA'!97:97,'面板-MA'!BK97),0.5)</f>
        <v>0.44900000000000001</v>
      </c>
      <c r="BN97" s="303">
        <f>IFERROR(_xlfn.PERCENTRANK.INC('面板-MA'!97:97,'面板-MA'!BL97),0.5)</f>
        <v>0.30399999999999999</v>
      </c>
      <c r="BO97" s="303">
        <f>IFERROR(_xlfn.PERCENTRANK.INC('面板-MA'!97:97,'面板-MA'!BM97),0.5)</f>
        <v>0.47799999999999998</v>
      </c>
      <c r="BP97" s="303">
        <f>IFERROR(_xlfn.PERCENTRANK.INC('面板-MA'!97:97,'面板-MA'!BN97),0.5)</f>
        <v>0.753</v>
      </c>
      <c r="BQ97" s="303">
        <f>IFERROR(_xlfn.PERCENTRANK.INC('面板-MA'!97:97,'面板-MA'!BO97),0.5)</f>
        <v>0.53600000000000003</v>
      </c>
      <c r="BR97" s="303">
        <f>IFERROR(_xlfn.PERCENTRANK.INC('面板-MA'!97:97,'面板-MA'!BP97),0.5)</f>
        <v>0.42</v>
      </c>
      <c r="BS97" s="303">
        <f>IFERROR(_xlfn.PERCENTRANK.INC('面板-MA'!97:97,'面板-MA'!BQ97),0.5)</f>
        <v>0.76800000000000002</v>
      </c>
      <c r="BT97" s="303">
        <f>IFERROR(_xlfn.PERCENTRANK.INC('面板-MA'!97:97,'面板-MA'!BR97),0.5)</f>
        <v>0.52100000000000002</v>
      </c>
      <c r="BU97" s="303">
        <f>IFERROR(_xlfn.PERCENTRANK.INC('面板-MA'!97:97,'面板-MA'!BS97),0.5)</f>
        <v>0.27500000000000002</v>
      </c>
      <c r="BV97" s="303">
        <f>IFERROR(_xlfn.PERCENTRANK.INC('面板-MA'!97:97,'面板-MA'!BT97),0.5)</f>
        <v>0.57899999999999996</v>
      </c>
      <c r="BW97" s="303">
        <f>IFERROR(_xlfn.PERCENTRANK.INC('面板-MA'!97:97,'面板-MA'!BU97),0.5)</f>
        <v>0.65200000000000002</v>
      </c>
      <c r="BX97" s="303">
        <f>IFERROR(_xlfn.PERCENTRANK.INC('面板-MA'!97:97,'面板-MA'!BV97),0.5)</f>
        <v>0.33300000000000002</v>
      </c>
    </row>
    <row r="98" spans="1:76" x14ac:dyDescent="0.15">
      <c r="A98" s="301" t="s">
        <v>541</v>
      </c>
      <c r="B98" s="301" t="s">
        <v>73</v>
      </c>
      <c r="C98" s="295" t="s">
        <v>204</v>
      </c>
      <c r="D98" s="295" t="s">
        <v>876</v>
      </c>
      <c r="E98" s="302">
        <f t="shared" si="7"/>
        <v>2.1739130434782608E-2</v>
      </c>
      <c r="F98" s="302" t="str">
        <f t="shared" si="6"/>
        <v>半导体中游</v>
      </c>
      <c r="G98" s="303">
        <f>IFERROR(_xlfn.PERCENTRANK.INC('面板-MA'!98:98,'面板-MA'!E98),0.5)</f>
        <v>7.1999999999999995E-2</v>
      </c>
      <c r="H98" s="303">
        <f>IFERROR(_xlfn.PERCENTRANK.INC('面板-MA'!98:98,'面板-MA'!F98),0.5)</f>
        <v>7.1999999999999995E-2</v>
      </c>
      <c r="I98" s="303">
        <f>IFERROR(_xlfn.PERCENTRANK.INC('面板-MA'!98:98,'面板-MA'!G98),0.5)</f>
        <v>0.20200000000000001</v>
      </c>
      <c r="J98" s="303">
        <f>IFERROR(_xlfn.PERCENTRANK.INC('面板-MA'!98:98,'面板-MA'!H98),0.5)</f>
        <v>0.30399999999999999</v>
      </c>
      <c r="K98" s="303">
        <f>IFERROR(_xlfn.PERCENTRANK.INC('面板-MA'!98:98,'面板-MA'!I98),0.5)</f>
        <v>0.44900000000000001</v>
      </c>
      <c r="L98" s="303">
        <f>IFERROR(_xlfn.PERCENTRANK.INC('面板-MA'!98:98,'面板-MA'!J98),0.5)</f>
        <v>0.434</v>
      </c>
      <c r="M98" s="303">
        <f>IFERROR(_xlfn.PERCENTRANK.INC('面板-MA'!98:98,'面板-MA'!K98),0.5)</f>
        <v>0.50700000000000001</v>
      </c>
      <c r="N98" s="303">
        <f>IFERROR(_xlfn.PERCENTRANK.INC('面板-MA'!98:98,'面板-MA'!L98),0.5)</f>
        <v>0.753</v>
      </c>
      <c r="O98" s="303">
        <f>IFERROR(_xlfn.PERCENTRANK.INC('面板-MA'!98:98,'面板-MA'!M98),0.5)</f>
        <v>0.81100000000000005</v>
      </c>
      <c r="P98" s="303">
        <f>IFERROR(_xlfn.PERCENTRANK.INC('面板-MA'!98:98,'面板-MA'!N98),0.5)</f>
        <v>0.68100000000000005</v>
      </c>
      <c r="Q98" s="303">
        <f>IFERROR(_xlfn.PERCENTRANK.INC('面板-MA'!98:98,'面板-MA'!O98),0.5)</f>
        <v>0.71</v>
      </c>
      <c r="R98" s="303">
        <f>IFERROR(_xlfn.PERCENTRANK.INC('面板-MA'!98:98,'面板-MA'!P98),0.5)</f>
        <v>0.79700000000000004</v>
      </c>
      <c r="S98" s="303">
        <f>IFERROR(_xlfn.PERCENTRANK.INC('面板-MA'!98:98,'面板-MA'!Q98),0.5)</f>
        <v>0.78200000000000003</v>
      </c>
      <c r="T98" s="303">
        <f>IFERROR(_xlfn.PERCENTRANK.INC('面板-MA'!98:98,'面板-MA'!R98),0.5)</f>
        <v>0.86899999999999999</v>
      </c>
      <c r="U98" s="303">
        <f>IFERROR(_xlfn.PERCENTRANK.INC('面板-MA'!98:98,'面板-MA'!S98),0.5)</f>
        <v>0.91300000000000003</v>
      </c>
      <c r="V98" s="303">
        <f>IFERROR(_xlfn.PERCENTRANK.INC('面板-MA'!98:98,'面板-MA'!T98),0.5)</f>
        <v>0.95599999999999996</v>
      </c>
      <c r="W98" s="303">
        <f>IFERROR(_xlfn.PERCENTRANK.INC('面板-MA'!98:98,'面板-MA'!U98),0.5)</f>
        <v>0.94199999999999995</v>
      </c>
      <c r="X98" s="303">
        <f>IFERROR(_xlfn.PERCENTRANK.INC('面板-MA'!98:98,'面板-MA'!V98),0.5)</f>
        <v>0.89800000000000002</v>
      </c>
      <c r="Y98" s="303">
        <f>IFERROR(_xlfn.PERCENTRANK.INC('面板-MA'!98:98,'面板-MA'!W98),0.5)</f>
        <v>0.92700000000000005</v>
      </c>
      <c r="Z98" s="303">
        <f>IFERROR(_xlfn.PERCENTRANK.INC('面板-MA'!98:98,'面板-MA'!X98),0.5)</f>
        <v>0.98499999999999999</v>
      </c>
      <c r="AA98" s="303">
        <f>IFERROR(_xlfn.PERCENTRANK.INC('面板-MA'!98:98,'面板-MA'!Y98),0.5)</f>
        <v>1</v>
      </c>
      <c r="AB98" s="303">
        <f>IFERROR(_xlfn.PERCENTRANK.INC('面板-MA'!98:98,'面板-MA'!Z98),0.5)</f>
        <v>0.97099999999999997</v>
      </c>
      <c r="AC98" s="303">
        <f>IFERROR(_xlfn.PERCENTRANK.INC('面板-MA'!98:98,'面板-MA'!AA98),0.5)</f>
        <v>0.88400000000000001</v>
      </c>
      <c r="AD98" s="303">
        <f>IFERROR(_xlfn.PERCENTRANK.INC('面板-MA'!98:98,'面板-MA'!AB98),0.5)</f>
        <v>0.85499999999999998</v>
      </c>
      <c r="AE98" s="303">
        <f>IFERROR(_xlfn.PERCENTRANK.INC('面板-MA'!98:98,'面板-MA'!AC98),0.5)</f>
        <v>0.84</v>
      </c>
      <c r="AF98" s="303">
        <f>IFERROR(_xlfn.PERCENTRANK.INC('面板-MA'!98:98,'面板-MA'!AD98),0.5)</f>
        <v>0.82599999999999996</v>
      </c>
      <c r="AG98" s="303">
        <f>IFERROR(_xlfn.PERCENTRANK.INC('面板-MA'!98:98,'面板-MA'!AE98),0.5)</f>
        <v>0.69499999999999995</v>
      </c>
      <c r="AH98" s="303">
        <f>IFERROR(_xlfn.PERCENTRANK.INC('面板-MA'!98:98,'面板-MA'!AF98),0.5)</f>
        <v>0.56499999999999995</v>
      </c>
      <c r="AI98" s="303">
        <f>IFERROR(_xlfn.PERCENTRANK.INC('面板-MA'!98:98,'面板-MA'!AG98),0.5)</f>
        <v>0.59399999999999997</v>
      </c>
      <c r="AJ98" s="303">
        <f>IFERROR(_xlfn.PERCENTRANK.INC('面板-MA'!98:98,'面板-MA'!AH98),0.5)</f>
        <v>0.73899999999999999</v>
      </c>
      <c r="AK98" s="303">
        <f>IFERROR(_xlfn.PERCENTRANK.INC('面板-MA'!98:98,'面板-MA'!AI98),0.5)</f>
        <v>0.72399999999999998</v>
      </c>
      <c r="AL98" s="303">
        <f>IFERROR(_xlfn.PERCENTRANK.INC('面板-MA'!98:98,'面板-MA'!AJ98),0.5)</f>
        <v>0.53600000000000003</v>
      </c>
      <c r="AM98" s="303">
        <f>IFERROR(_xlfn.PERCENTRANK.INC('面板-MA'!98:98,'面板-MA'!AK98),0.5)</f>
        <v>0.28899999999999998</v>
      </c>
      <c r="AN98" s="303">
        <f>IFERROR(_xlfn.PERCENTRANK.INC('面板-MA'!98:98,'面板-MA'!AL98),0.5)</f>
        <v>0.376</v>
      </c>
      <c r="AO98" s="303">
        <f>IFERROR(_xlfn.PERCENTRANK.INC('面板-MA'!98:98,'面板-MA'!AM98),0.5)</f>
        <v>0.49199999999999999</v>
      </c>
      <c r="AP98" s="303">
        <f>IFERROR(_xlfn.PERCENTRANK.INC('面板-MA'!98:98,'面板-MA'!AN98),0.5)</f>
        <v>0.39100000000000001</v>
      </c>
      <c r="AQ98" s="303">
        <f>IFERROR(_xlfn.PERCENTRANK.INC('面板-MA'!98:98,'面板-MA'!AO98),0.5)</f>
        <v>0.217</v>
      </c>
      <c r="AR98" s="303">
        <f>IFERROR(_xlfn.PERCENTRANK.INC('面板-MA'!98:98,'面板-MA'!AP98),0.5)</f>
        <v>2.8000000000000001E-2</v>
      </c>
      <c r="AS98" s="303">
        <f>IFERROR(_xlfn.PERCENTRANK.INC('面板-MA'!98:98,'面板-MA'!AQ98),0.5)</f>
        <v>0.115</v>
      </c>
      <c r="AT98" s="303">
        <f>IFERROR(_xlfn.PERCENTRANK.INC('面板-MA'!98:98,'面板-MA'!AR98),0.5)</f>
        <v>0.17299999999999999</v>
      </c>
      <c r="AU98" s="303">
        <f>IFERROR(_xlfn.PERCENTRANK.INC('面板-MA'!98:98,'面板-MA'!AS98),0.5)</f>
        <v>0.188</v>
      </c>
      <c r="AV98" s="303">
        <f>IFERROR(_xlfn.PERCENTRANK.INC('面板-MA'!98:98,'面板-MA'!AT98),0.5)</f>
        <v>0.13</v>
      </c>
      <c r="AW98" s="303">
        <f>IFERROR(_xlfn.PERCENTRANK.INC('面板-MA'!98:98,'面板-MA'!AU98),0.5)</f>
        <v>0.10100000000000001</v>
      </c>
      <c r="AX98" s="303">
        <f>IFERROR(_xlfn.PERCENTRANK.INC('面板-MA'!98:98,'面板-MA'!AV98),0.5)</f>
        <v>4.2999999999999997E-2</v>
      </c>
      <c r="AY98" s="303">
        <f>IFERROR(_xlfn.PERCENTRANK.INC('面板-MA'!98:98,'面板-MA'!AW98),0.5)</f>
        <v>0</v>
      </c>
      <c r="AZ98" s="303">
        <f>IFERROR(_xlfn.PERCENTRANK.INC('面板-MA'!98:98,'面板-MA'!AX98),0.5)</f>
        <v>1.4E-2</v>
      </c>
      <c r="BA98" s="303">
        <f>IFERROR(_xlfn.PERCENTRANK.INC('面板-MA'!98:98,'面板-MA'!AY98),0.5)</f>
        <v>5.7000000000000002E-2</v>
      </c>
      <c r="BB98" s="303">
        <f>IFERROR(_xlfn.PERCENTRANK.INC('面板-MA'!98:98,'面板-MA'!AZ98),0.5)</f>
        <v>0.14399999999999999</v>
      </c>
      <c r="BC98" s="303">
        <f>IFERROR(_xlfn.PERCENTRANK.INC('面板-MA'!98:98,'面板-MA'!BA98),0.5)</f>
        <v>0.27500000000000002</v>
      </c>
      <c r="BD98" s="303">
        <f>IFERROR(_xlfn.PERCENTRANK.INC('面板-MA'!98:98,'面板-MA'!BB98),0.5)</f>
        <v>0.46300000000000002</v>
      </c>
      <c r="BE98" s="303">
        <f>IFERROR(_xlfn.PERCENTRANK.INC('面板-MA'!98:98,'面板-MA'!BC98),0.5)</f>
        <v>0.52100000000000002</v>
      </c>
      <c r="BF98" s="303">
        <f>IFERROR(_xlfn.PERCENTRANK.INC('面板-MA'!98:98,'面板-MA'!BD98),0.5)</f>
        <v>0.55000000000000004</v>
      </c>
      <c r="BG98" s="303">
        <f>IFERROR(_xlfn.PERCENTRANK.INC('面板-MA'!98:98,'面板-MA'!BE98),0.5)</f>
        <v>0.66600000000000004</v>
      </c>
      <c r="BH98" s="303">
        <f>IFERROR(_xlfn.PERCENTRANK.INC('面板-MA'!98:98,'面板-MA'!BF98),0.5)</f>
        <v>0.76800000000000002</v>
      </c>
      <c r="BI98" s="303">
        <f>IFERROR(_xlfn.PERCENTRANK.INC('面板-MA'!98:98,'面板-MA'!BG98),0.5)</f>
        <v>0.60799999999999998</v>
      </c>
      <c r="BJ98" s="303">
        <f>IFERROR(_xlfn.PERCENTRANK.INC('面板-MA'!98:98,'面板-MA'!BH98),0.5)</f>
        <v>0.34699999999999998</v>
      </c>
      <c r="BK98" s="303">
        <f>IFERROR(_xlfn.PERCENTRANK.INC('面板-MA'!98:98,'面板-MA'!BI98),0.5)</f>
        <v>0.623</v>
      </c>
      <c r="BL98" s="303">
        <f>IFERROR(_xlfn.PERCENTRANK.INC('面板-MA'!98:98,'面板-MA'!BJ98),0.5)</f>
        <v>0.65200000000000002</v>
      </c>
      <c r="BM98" s="303">
        <f>IFERROR(_xlfn.PERCENTRANK.INC('面板-MA'!98:98,'面板-MA'!BK98),0.5)</f>
        <v>0.33300000000000002</v>
      </c>
      <c r="BN98" s="303">
        <f>IFERROR(_xlfn.PERCENTRANK.INC('面板-MA'!98:98,'面板-MA'!BL98),0.5)</f>
        <v>0.40500000000000003</v>
      </c>
      <c r="BO98" s="303">
        <f>IFERROR(_xlfn.PERCENTRANK.INC('面板-MA'!98:98,'面板-MA'!BM98),0.5)</f>
        <v>0.57899999999999996</v>
      </c>
      <c r="BP98" s="303">
        <f>IFERROR(_xlfn.PERCENTRANK.INC('面板-MA'!98:98,'面板-MA'!BN98),0.5)</f>
        <v>0.63700000000000001</v>
      </c>
      <c r="BQ98" s="303">
        <f>IFERROR(_xlfn.PERCENTRANK.INC('面板-MA'!98:98,'面板-MA'!BO98),0.5)</f>
        <v>0.47799999999999998</v>
      </c>
      <c r="BR98" s="303">
        <f>IFERROR(_xlfn.PERCENTRANK.INC('面板-MA'!98:98,'面板-MA'!BP98),0.5)</f>
        <v>0.318</v>
      </c>
      <c r="BS98" s="303">
        <f>IFERROR(_xlfn.PERCENTRANK.INC('面板-MA'!98:98,'面板-MA'!BQ98),0.5)</f>
        <v>0.23100000000000001</v>
      </c>
      <c r="BT98" s="303">
        <f>IFERROR(_xlfn.PERCENTRANK.INC('面板-MA'!98:98,'面板-MA'!BR98),0.5)</f>
        <v>0.159</v>
      </c>
      <c r="BU98" s="303">
        <f>IFERROR(_xlfn.PERCENTRANK.INC('面板-MA'!98:98,'面板-MA'!BS98),0.5)</f>
        <v>0.246</v>
      </c>
      <c r="BV98" s="303">
        <f>IFERROR(_xlfn.PERCENTRANK.INC('面板-MA'!98:98,'面板-MA'!BT98),0.5)</f>
        <v>0.42</v>
      </c>
      <c r="BW98" s="303">
        <f>IFERROR(_xlfn.PERCENTRANK.INC('面板-MA'!98:98,'面板-MA'!BU98),0.5)</f>
        <v>0.36199999999999999</v>
      </c>
      <c r="BX98" s="303">
        <f>IFERROR(_xlfn.PERCENTRANK.INC('面板-MA'!98:98,'面板-MA'!BV98),0.5)</f>
        <v>0.26</v>
      </c>
    </row>
    <row r="99" spans="1:76" x14ac:dyDescent="0.15">
      <c r="A99" s="301" t="s">
        <v>541</v>
      </c>
      <c r="B99" s="301" t="s">
        <v>73</v>
      </c>
      <c r="C99" s="295" t="s">
        <v>206</v>
      </c>
      <c r="D99" s="295" t="s">
        <v>207</v>
      </c>
      <c r="E99" s="302">
        <f t="shared" si="7"/>
        <v>2.1739130434782608E-2</v>
      </c>
      <c r="F99" s="302" t="str">
        <f t="shared" si="6"/>
        <v>半导体中游</v>
      </c>
      <c r="G99" s="303">
        <f>IFERROR(_xlfn.PERCENTRANK.INC('面板-MA'!99:99,'面板-MA'!E99),0.5)</f>
        <v>0.91300000000000003</v>
      </c>
      <c r="H99" s="303">
        <f>IFERROR(_xlfn.PERCENTRANK.INC('面板-MA'!99:99,'面板-MA'!F99),0.5)</f>
        <v>0.91300000000000003</v>
      </c>
      <c r="I99" s="303">
        <f>IFERROR(_xlfn.PERCENTRANK.INC('面板-MA'!99:99,'面板-MA'!G99),0.5)</f>
        <v>0.98499999999999999</v>
      </c>
      <c r="J99" s="303">
        <f>IFERROR(_xlfn.PERCENTRANK.INC('面板-MA'!99:99,'面板-MA'!H99),0.5)</f>
        <v>0.84</v>
      </c>
      <c r="K99" s="303">
        <f>IFERROR(_xlfn.PERCENTRANK.INC('面板-MA'!99:99,'面板-MA'!I99),0.5)</f>
        <v>0.94199999999999995</v>
      </c>
      <c r="L99" s="303">
        <f>IFERROR(_xlfn.PERCENTRANK.INC('面板-MA'!99:99,'面板-MA'!J99),0.5)</f>
        <v>1</v>
      </c>
      <c r="M99" s="303">
        <f>IFERROR(_xlfn.PERCENTRANK.INC('面板-MA'!99:99,'面板-MA'!K99),0.5)</f>
        <v>0.95599999999999996</v>
      </c>
      <c r="N99" s="303">
        <f>IFERROR(_xlfn.PERCENTRANK.INC('面板-MA'!99:99,'面板-MA'!L99),0.5)</f>
        <v>0.86899999999999999</v>
      </c>
      <c r="O99" s="303">
        <f>IFERROR(_xlfn.PERCENTRANK.INC('面板-MA'!99:99,'面板-MA'!M99),0.5)</f>
        <v>0.88400000000000001</v>
      </c>
      <c r="P99" s="303">
        <f>IFERROR(_xlfn.PERCENTRANK.INC('面板-MA'!99:99,'面板-MA'!N99),0.5)</f>
        <v>0.82599999999999996</v>
      </c>
      <c r="Q99" s="303">
        <f>IFERROR(_xlfn.PERCENTRANK.INC('面板-MA'!99:99,'面板-MA'!O99),0.5)</f>
        <v>0.76800000000000002</v>
      </c>
      <c r="R99" s="303">
        <f>IFERROR(_xlfn.PERCENTRANK.INC('面板-MA'!99:99,'面板-MA'!P99),0.5)</f>
        <v>0.60799999999999998</v>
      </c>
      <c r="S99" s="303">
        <f>IFERROR(_xlfn.PERCENTRANK.INC('面板-MA'!99:99,'面板-MA'!Q99),0.5)</f>
        <v>0.623</v>
      </c>
      <c r="T99" s="303">
        <f>IFERROR(_xlfn.PERCENTRANK.INC('面板-MA'!99:99,'面板-MA'!R99),0.5)</f>
        <v>0.59399999999999997</v>
      </c>
      <c r="U99" s="303">
        <f>IFERROR(_xlfn.PERCENTRANK.INC('面板-MA'!99:99,'面板-MA'!S99),0.5)</f>
        <v>0.52100000000000002</v>
      </c>
      <c r="V99" s="303">
        <f>IFERROR(_xlfn.PERCENTRANK.INC('面板-MA'!99:99,'面板-MA'!T99),0.5)</f>
        <v>0.68100000000000005</v>
      </c>
      <c r="W99" s="303">
        <f>IFERROR(_xlfn.PERCENTRANK.INC('面板-MA'!99:99,'面板-MA'!U99),0.5)</f>
        <v>0.71</v>
      </c>
      <c r="X99" s="303">
        <f>IFERROR(_xlfn.PERCENTRANK.INC('面板-MA'!99:99,'面板-MA'!V99),0.5)</f>
        <v>0.56499999999999995</v>
      </c>
      <c r="Y99" s="303">
        <f>IFERROR(_xlfn.PERCENTRANK.INC('面板-MA'!99:99,'面板-MA'!W99),0.5)</f>
        <v>0.50700000000000001</v>
      </c>
      <c r="Z99" s="303">
        <f>IFERROR(_xlfn.PERCENTRANK.INC('面板-MA'!99:99,'面板-MA'!X99),0.5)</f>
        <v>0.46300000000000002</v>
      </c>
      <c r="AA99" s="303">
        <f>IFERROR(_xlfn.PERCENTRANK.INC('面板-MA'!99:99,'面板-MA'!Y99),0.5)</f>
        <v>0.53600000000000003</v>
      </c>
      <c r="AB99" s="303">
        <f>IFERROR(_xlfn.PERCENTRANK.INC('面板-MA'!99:99,'面板-MA'!Z99),0.5)</f>
        <v>0.55000000000000004</v>
      </c>
      <c r="AC99" s="303">
        <f>IFERROR(_xlfn.PERCENTRANK.INC('面板-MA'!99:99,'面板-MA'!AA99),0.5)</f>
        <v>0.49199999999999999</v>
      </c>
      <c r="AD99" s="303">
        <f>IFERROR(_xlfn.PERCENTRANK.INC('面板-MA'!99:99,'面板-MA'!AB99),0.5)</f>
        <v>0.44900000000000001</v>
      </c>
      <c r="AE99" s="303">
        <f>IFERROR(_xlfn.PERCENTRANK.INC('面板-MA'!99:99,'面板-MA'!AC99),0.5)</f>
        <v>0.63700000000000001</v>
      </c>
      <c r="AF99" s="303">
        <f>IFERROR(_xlfn.PERCENTRANK.INC('面板-MA'!99:99,'面板-MA'!AD99),0.5)</f>
        <v>0.69499999999999995</v>
      </c>
      <c r="AG99" s="303">
        <f>IFERROR(_xlfn.PERCENTRANK.INC('面板-MA'!99:99,'面板-MA'!AE99),0.5)</f>
        <v>0.65200000000000002</v>
      </c>
      <c r="AH99" s="303">
        <f>IFERROR(_xlfn.PERCENTRANK.INC('面板-MA'!99:99,'面板-MA'!AF99),0.5)</f>
        <v>0.81100000000000005</v>
      </c>
      <c r="AI99" s="303">
        <f>IFERROR(_xlfn.PERCENTRANK.INC('面板-MA'!99:99,'面板-MA'!AG99),0.5)</f>
        <v>0.79700000000000004</v>
      </c>
      <c r="AJ99" s="303">
        <f>IFERROR(_xlfn.PERCENTRANK.INC('面板-MA'!99:99,'面板-MA'!AH99),0.5)</f>
        <v>0.72399999999999998</v>
      </c>
      <c r="AK99" s="303">
        <f>IFERROR(_xlfn.PERCENTRANK.INC('面板-MA'!99:99,'面板-MA'!AI99),0.5)</f>
        <v>0.85499999999999998</v>
      </c>
      <c r="AL99" s="303">
        <f>IFERROR(_xlfn.PERCENTRANK.INC('面板-MA'!99:99,'面板-MA'!AJ99),0.5)</f>
        <v>0.97099999999999997</v>
      </c>
      <c r="AM99" s="303">
        <f>IFERROR(_xlfn.PERCENTRANK.INC('面板-MA'!99:99,'面板-MA'!AK99),0.5)</f>
        <v>0.89800000000000002</v>
      </c>
      <c r="AN99" s="303">
        <f>IFERROR(_xlfn.PERCENTRANK.INC('面板-MA'!99:99,'面板-MA'!AL99),0.5)</f>
        <v>0.73899999999999999</v>
      </c>
      <c r="AO99" s="303">
        <f>IFERROR(_xlfn.PERCENTRANK.INC('面板-MA'!99:99,'面板-MA'!AM99),0.5)</f>
        <v>0.42</v>
      </c>
      <c r="AP99" s="303">
        <f>IFERROR(_xlfn.PERCENTRANK.INC('面板-MA'!99:99,'面板-MA'!AN99),0.5)</f>
        <v>0.376</v>
      </c>
      <c r="AQ99" s="303">
        <f>IFERROR(_xlfn.PERCENTRANK.INC('面板-MA'!99:99,'面板-MA'!AO99),0.5)</f>
        <v>0.318</v>
      </c>
      <c r="AR99" s="303">
        <f>IFERROR(_xlfn.PERCENTRANK.INC('面板-MA'!99:99,'面板-MA'!AP99),0.5)</f>
        <v>0.39100000000000001</v>
      </c>
      <c r="AS99" s="303">
        <f>IFERROR(_xlfn.PERCENTRANK.INC('面板-MA'!99:99,'面板-MA'!AQ99),0.5)</f>
        <v>0.40500000000000003</v>
      </c>
      <c r="AT99" s="303">
        <f>IFERROR(_xlfn.PERCENTRANK.INC('面板-MA'!99:99,'面板-MA'!AR99),0.5)</f>
        <v>0.434</v>
      </c>
      <c r="AU99" s="303">
        <f>IFERROR(_xlfn.PERCENTRANK.INC('面板-MA'!99:99,'面板-MA'!AS99),0.5)</f>
        <v>0.34699999999999998</v>
      </c>
      <c r="AV99" s="303">
        <f>IFERROR(_xlfn.PERCENTRANK.INC('面板-MA'!99:99,'面板-MA'!AT99),0.5)</f>
        <v>4.2999999999999997E-2</v>
      </c>
      <c r="AW99" s="303">
        <f>IFERROR(_xlfn.PERCENTRANK.INC('面板-MA'!99:99,'面板-MA'!AU99),0.5)</f>
        <v>0</v>
      </c>
      <c r="AX99" s="303">
        <f>IFERROR(_xlfn.PERCENTRANK.INC('面板-MA'!99:99,'面板-MA'!AV99),0.5)</f>
        <v>1.4E-2</v>
      </c>
      <c r="AY99" s="303">
        <f>IFERROR(_xlfn.PERCENTRANK.INC('面板-MA'!99:99,'面板-MA'!AW99),0.5)</f>
        <v>5.7000000000000002E-2</v>
      </c>
      <c r="AZ99" s="303">
        <f>IFERROR(_xlfn.PERCENTRANK.INC('面板-MA'!99:99,'面板-MA'!AX99),0.5)</f>
        <v>0.159</v>
      </c>
      <c r="BA99" s="303">
        <f>IFERROR(_xlfn.PERCENTRANK.INC('面板-MA'!99:99,'面板-MA'!AY99),0.5)</f>
        <v>0.246</v>
      </c>
      <c r="BB99" s="303">
        <f>IFERROR(_xlfn.PERCENTRANK.INC('面板-MA'!99:99,'面板-MA'!AZ99),0.5)</f>
        <v>0.30399999999999999</v>
      </c>
      <c r="BC99" s="303">
        <f>IFERROR(_xlfn.PERCENTRANK.INC('面板-MA'!99:99,'面板-MA'!BA99),0.5)</f>
        <v>0.33300000000000002</v>
      </c>
      <c r="BD99" s="303">
        <f>IFERROR(_xlfn.PERCENTRANK.INC('面板-MA'!99:99,'面板-MA'!BB99),0.5)</f>
        <v>0.26</v>
      </c>
      <c r="BE99" s="303">
        <f>IFERROR(_xlfn.PERCENTRANK.INC('面板-MA'!99:99,'面板-MA'!BC99),0.5)</f>
        <v>0.23100000000000001</v>
      </c>
      <c r="BF99" s="303">
        <f>IFERROR(_xlfn.PERCENTRANK.INC('面板-MA'!99:99,'面板-MA'!BD99),0.5)</f>
        <v>7.1999999999999995E-2</v>
      </c>
      <c r="BG99" s="303">
        <f>IFERROR(_xlfn.PERCENTRANK.INC('面板-MA'!99:99,'面板-MA'!BE99),0.5)</f>
        <v>0.13</v>
      </c>
      <c r="BH99" s="303">
        <f>IFERROR(_xlfn.PERCENTRANK.INC('面板-MA'!99:99,'面板-MA'!BF99),0.5)</f>
        <v>0.753</v>
      </c>
      <c r="BI99" s="303">
        <f>IFERROR(_xlfn.PERCENTRANK.INC('面板-MA'!99:99,'面板-MA'!BG99),0.5)</f>
        <v>0.78200000000000003</v>
      </c>
      <c r="BJ99" s="303">
        <f>IFERROR(_xlfn.PERCENTRANK.INC('面板-MA'!99:99,'面板-MA'!BH99),0.5)</f>
        <v>0.27500000000000002</v>
      </c>
      <c r="BK99" s="303">
        <f>IFERROR(_xlfn.PERCENTRANK.INC('面板-MA'!99:99,'面板-MA'!BI99),0.5)</f>
        <v>0.115</v>
      </c>
      <c r="BL99" s="303">
        <f>IFERROR(_xlfn.PERCENTRANK.INC('面板-MA'!99:99,'面板-MA'!BJ99),0.5)</f>
        <v>0.36199999999999999</v>
      </c>
      <c r="BM99" s="303">
        <f>IFERROR(_xlfn.PERCENTRANK.INC('面板-MA'!99:99,'面板-MA'!BK99),0.5)</f>
        <v>0.28899999999999998</v>
      </c>
      <c r="BN99" s="303">
        <f>IFERROR(_xlfn.PERCENTRANK.INC('面板-MA'!99:99,'面板-MA'!BL99),0.5)</f>
        <v>0.217</v>
      </c>
      <c r="BO99" s="303">
        <f>IFERROR(_xlfn.PERCENTRANK.INC('面板-MA'!99:99,'面板-MA'!BM99),0.5)</f>
        <v>0.188</v>
      </c>
      <c r="BP99" s="303">
        <f>IFERROR(_xlfn.PERCENTRANK.INC('面板-MA'!99:99,'面板-MA'!BN99),0.5)</f>
        <v>0.10100000000000001</v>
      </c>
      <c r="BQ99" s="303">
        <f>IFERROR(_xlfn.PERCENTRANK.INC('面板-MA'!99:99,'面板-MA'!BO99),0.5)</f>
        <v>8.5999999999999993E-2</v>
      </c>
      <c r="BR99" s="303">
        <f>IFERROR(_xlfn.PERCENTRANK.INC('面板-MA'!99:99,'面板-MA'!BP99),0.5)</f>
        <v>0.14399999999999999</v>
      </c>
      <c r="BS99" s="303">
        <f>IFERROR(_xlfn.PERCENTRANK.INC('面板-MA'!99:99,'面板-MA'!BQ99),0.5)</f>
        <v>0.17299999999999999</v>
      </c>
      <c r="BT99" s="303">
        <f>IFERROR(_xlfn.PERCENTRANK.INC('面板-MA'!99:99,'面板-MA'!BR99),0.5)</f>
        <v>2.8000000000000001E-2</v>
      </c>
      <c r="BU99" s="303">
        <f>IFERROR(_xlfn.PERCENTRANK.INC('面板-MA'!99:99,'面板-MA'!BS99),0.5)</f>
        <v>0.20200000000000001</v>
      </c>
      <c r="BV99" s="303">
        <f>IFERROR(_xlfn.PERCENTRANK.INC('面板-MA'!99:99,'面板-MA'!BT99),0.5)</f>
        <v>0.57899999999999996</v>
      </c>
      <c r="BW99" s="303">
        <f>IFERROR(_xlfn.PERCENTRANK.INC('面板-MA'!99:99,'面板-MA'!BU99),0.5)</f>
        <v>0.47799999999999998</v>
      </c>
      <c r="BX99" s="303">
        <f>IFERROR(_xlfn.PERCENTRANK.INC('面板-MA'!99:99,'面板-MA'!BV99),0.5)</f>
        <v>0.66600000000000004</v>
      </c>
    </row>
    <row r="100" spans="1:76" x14ac:dyDescent="0.15">
      <c r="A100" s="301" t="s">
        <v>541</v>
      </c>
      <c r="B100" s="301" t="s">
        <v>73</v>
      </c>
      <c r="C100" s="295" t="s">
        <v>208</v>
      </c>
      <c r="D100" s="295" t="s">
        <v>209</v>
      </c>
      <c r="E100" s="302">
        <f t="shared" si="7"/>
        <v>2.1739130434782608E-2</v>
      </c>
      <c r="F100" s="302" t="str">
        <f t="shared" si="6"/>
        <v>半导体中游</v>
      </c>
      <c r="G100" s="303">
        <f>IFERROR(_xlfn.PERCENTRANK.INC('面板-MA'!100:100,'面板-MA'!E100),0.5)</f>
        <v>0</v>
      </c>
      <c r="H100" s="303">
        <f>IFERROR(_xlfn.PERCENTRANK.INC('面板-MA'!100:100,'面板-MA'!F100),0.5)</f>
        <v>0</v>
      </c>
      <c r="I100" s="303">
        <f>IFERROR(_xlfn.PERCENTRANK.INC('面板-MA'!100:100,'面板-MA'!G100),0.5)</f>
        <v>0.47799999999999998</v>
      </c>
      <c r="J100" s="303">
        <f>IFERROR(_xlfn.PERCENTRANK.INC('面板-MA'!100:100,'面板-MA'!H100),0.5)</f>
        <v>0.68100000000000005</v>
      </c>
      <c r="K100" s="303">
        <f>IFERROR(_xlfn.PERCENTRANK.INC('面板-MA'!100:100,'面板-MA'!I100),0.5)</f>
        <v>0.79700000000000004</v>
      </c>
      <c r="L100" s="303">
        <f>IFERROR(_xlfn.PERCENTRANK.INC('面板-MA'!100:100,'面板-MA'!J100),0.5)</f>
        <v>0.57899999999999996</v>
      </c>
      <c r="M100" s="303">
        <f>IFERROR(_xlfn.PERCENTRANK.INC('面板-MA'!100:100,'面板-MA'!K100),0.5)</f>
        <v>0.55000000000000004</v>
      </c>
      <c r="N100" s="303">
        <f>IFERROR(_xlfn.PERCENTRANK.INC('面板-MA'!100:100,'面板-MA'!L100),0.5)</f>
        <v>0.60799999999999998</v>
      </c>
      <c r="O100" s="303">
        <f>IFERROR(_xlfn.PERCENTRANK.INC('面板-MA'!100:100,'面板-MA'!M100),0.5)</f>
        <v>0.52100000000000002</v>
      </c>
      <c r="P100" s="303">
        <f>IFERROR(_xlfn.PERCENTRANK.INC('面板-MA'!100:100,'面板-MA'!N100),0.5)</f>
        <v>0.53600000000000003</v>
      </c>
      <c r="Q100" s="303">
        <f>IFERROR(_xlfn.PERCENTRANK.INC('面板-MA'!100:100,'面板-MA'!O100),0.5)</f>
        <v>0.623</v>
      </c>
      <c r="R100" s="303">
        <f>IFERROR(_xlfn.PERCENTRANK.INC('面板-MA'!100:100,'面板-MA'!P100),0.5)</f>
        <v>0.49199999999999999</v>
      </c>
      <c r="S100" s="303">
        <f>IFERROR(_xlfn.PERCENTRANK.INC('面板-MA'!100:100,'面板-MA'!Q100),0.5)</f>
        <v>0.56499999999999995</v>
      </c>
      <c r="T100" s="303">
        <f>IFERROR(_xlfn.PERCENTRANK.INC('面板-MA'!100:100,'面板-MA'!R100),0.5)</f>
        <v>0.71</v>
      </c>
      <c r="U100" s="303">
        <f>IFERROR(_xlfn.PERCENTRANK.INC('面板-MA'!100:100,'面板-MA'!S100),0.5)</f>
        <v>0.78200000000000003</v>
      </c>
      <c r="V100" s="303">
        <f>IFERROR(_xlfn.PERCENTRANK.INC('面板-MA'!100:100,'面板-MA'!T100),0.5)</f>
        <v>0.72399999999999998</v>
      </c>
      <c r="W100" s="303">
        <f>IFERROR(_xlfn.PERCENTRANK.INC('面板-MA'!100:100,'面板-MA'!U100),0.5)</f>
        <v>0.66600000000000004</v>
      </c>
      <c r="X100" s="303">
        <f>IFERROR(_xlfn.PERCENTRANK.INC('面板-MA'!100:100,'面板-MA'!V100),0.5)</f>
        <v>0.59399999999999997</v>
      </c>
      <c r="Y100" s="303">
        <f>IFERROR(_xlfn.PERCENTRANK.INC('面板-MA'!100:100,'面板-MA'!W100),0.5)</f>
        <v>0.44900000000000001</v>
      </c>
      <c r="Z100" s="303">
        <f>IFERROR(_xlfn.PERCENTRANK.INC('面板-MA'!100:100,'面板-MA'!X100),0.5)</f>
        <v>0.50700000000000001</v>
      </c>
      <c r="AA100" s="303">
        <f>IFERROR(_xlfn.PERCENTRANK.INC('面板-MA'!100:100,'面板-MA'!Y100),0.5)</f>
        <v>0.753</v>
      </c>
      <c r="AB100" s="303">
        <f>IFERROR(_xlfn.PERCENTRANK.INC('面板-MA'!100:100,'面板-MA'!Z100),0.5)</f>
        <v>0.76800000000000002</v>
      </c>
      <c r="AC100" s="303">
        <f>IFERROR(_xlfn.PERCENTRANK.INC('面板-MA'!100:100,'面板-MA'!AA100),0.5)</f>
        <v>0.73899999999999999</v>
      </c>
      <c r="AD100" s="303">
        <f>IFERROR(_xlfn.PERCENTRANK.INC('面板-MA'!100:100,'面板-MA'!AB100),0.5)</f>
        <v>0.65200000000000002</v>
      </c>
      <c r="AE100" s="303">
        <f>IFERROR(_xlfn.PERCENTRANK.INC('面板-MA'!100:100,'面板-MA'!AC100),0.5)</f>
        <v>0.434</v>
      </c>
      <c r="AF100" s="303">
        <f>IFERROR(_xlfn.PERCENTRANK.INC('面板-MA'!100:100,'面板-MA'!AD100),0.5)</f>
        <v>0.17299999999999999</v>
      </c>
      <c r="AG100" s="303">
        <f>IFERROR(_xlfn.PERCENTRANK.INC('面板-MA'!100:100,'面板-MA'!AE100),0.5)</f>
        <v>5.7000000000000002E-2</v>
      </c>
      <c r="AH100" s="303">
        <f>IFERROR(_xlfn.PERCENTRANK.INC('面板-MA'!100:100,'面板-MA'!AF100),0.5)</f>
        <v>0.34699999999999998</v>
      </c>
      <c r="AI100" s="303">
        <f>IFERROR(_xlfn.PERCENTRANK.INC('面板-MA'!100:100,'面板-MA'!AG100),0.5)</f>
        <v>0.46300000000000002</v>
      </c>
      <c r="AJ100" s="303">
        <f>IFERROR(_xlfn.PERCENTRANK.INC('面板-MA'!100:100,'面板-MA'!AH100),0.5)</f>
        <v>0.63700000000000001</v>
      </c>
      <c r="AK100" s="303">
        <f>IFERROR(_xlfn.PERCENTRANK.INC('面板-MA'!100:100,'面板-MA'!AI100),0.5)</f>
        <v>0.81100000000000005</v>
      </c>
      <c r="AL100" s="303">
        <f>IFERROR(_xlfn.PERCENTRANK.INC('面板-MA'!100:100,'面板-MA'!AJ100),0.5)</f>
        <v>0.69499999999999995</v>
      </c>
      <c r="AM100" s="303">
        <f>IFERROR(_xlfn.PERCENTRANK.INC('面板-MA'!100:100,'面板-MA'!AK100),0.5)</f>
        <v>0.36199999999999999</v>
      </c>
      <c r="AN100" s="303">
        <f>IFERROR(_xlfn.PERCENTRANK.INC('面板-MA'!100:100,'面板-MA'!AL100),0.5)</f>
        <v>0.13</v>
      </c>
      <c r="AO100" s="303">
        <f>IFERROR(_xlfn.PERCENTRANK.INC('面板-MA'!100:100,'面板-MA'!AM100),0.5)</f>
        <v>0.23100000000000001</v>
      </c>
      <c r="AP100" s="303">
        <f>IFERROR(_xlfn.PERCENTRANK.INC('面板-MA'!100:100,'面板-MA'!AN100),0.5)</f>
        <v>7.1999999999999995E-2</v>
      </c>
      <c r="AQ100" s="303">
        <f>IFERROR(_xlfn.PERCENTRANK.INC('面板-MA'!100:100,'面板-MA'!AO100),0.5)</f>
        <v>0.10100000000000001</v>
      </c>
      <c r="AR100" s="303">
        <f>IFERROR(_xlfn.PERCENTRANK.INC('面板-MA'!100:100,'面板-MA'!AP100),0.5)</f>
        <v>0.246</v>
      </c>
      <c r="AS100" s="303">
        <f>IFERROR(_xlfn.PERCENTRANK.INC('面板-MA'!100:100,'面板-MA'!AQ100),0.5)</f>
        <v>0.376</v>
      </c>
      <c r="AT100" s="303">
        <f>IFERROR(_xlfn.PERCENTRANK.INC('面板-MA'!100:100,'面板-MA'!AR100),0.5)</f>
        <v>0.115</v>
      </c>
      <c r="AU100" s="303">
        <f>IFERROR(_xlfn.PERCENTRANK.INC('面板-MA'!100:100,'面板-MA'!AS100),0.5)</f>
        <v>2.8000000000000001E-2</v>
      </c>
      <c r="AV100" s="303">
        <f>IFERROR(_xlfn.PERCENTRANK.INC('面板-MA'!100:100,'面板-MA'!AT100),0.5)</f>
        <v>0.82599999999999996</v>
      </c>
      <c r="AW100" s="303">
        <f>IFERROR(_xlfn.PERCENTRANK.INC('面板-MA'!100:100,'面板-MA'!AU100),0.5)</f>
        <v>0.85499999999999998</v>
      </c>
      <c r="AX100" s="303">
        <f>IFERROR(_xlfn.PERCENTRANK.INC('面板-MA'!100:100,'面板-MA'!AV100),0.5)</f>
        <v>0.86899999999999999</v>
      </c>
      <c r="AY100" s="303">
        <f>IFERROR(_xlfn.PERCENTRANK.INC('面板-MA'!100:100,'面板-MA'!AW100),0.5)</f>
        <v>0.88400000000000001</v>
      </c>
      <c r="AZ100" s="303">
        <f>IFERROR(_xlfn.PERCENTRANK.INC('面板-MA'!100:100,'面板-MA'!AX100),0.5)</f>
        <v>0.89800000000000002</v>
      </c>
      <c r="BA100" s="303">
        <f>IFERROR(_xlfn.PERCENTRANK.INC('面板-MA'!100:100,'面板-MA'!AY100),0.5)</f>
        <v>0.94199999999999995</v>
      </c>
      <c r="BB100" s="303">
        <f>IFERROR(_xlfn.PERCENTRANK.INC('面板-MA'!100:100,'面板-MA'!AZ100),0.5)</f>
        <v>0.97099999999999997</v>
      </c>
      <c r="BC100" s="303">
        <f>IFERROR(_xlfn.PERCENTRANK.INC('面板-MA'!100:100,'面板-MA'!BA100),0.5)</f>
        <v>1</v>
      </c>
      <c r="BD100" s="303">
        <f>IFERROR(_xlfn.PERCENTRANK.INC('面板-MA'!100:100,'面板-MA'!BB100),0.5)</f>
        <v>0.98499999999999999</v>
      </c>
      <c r="BE100" s="303">
        <f>IFERROR(_xlfn.PERCENTRANK.INC('面板-MA'!100:100,'面板-MA'!BC100),0.5)</f>
        <v>0.95599999999999996</v>
      </c>
      <c r="BF100" s="303">
        <f>IFERROR(_xlfn.PERCENTRANK.INC('面板-MA'!100:100,'面板-MA'!BD100),0.5)</f>
        <v>0.91300000000000003</v>
      </c>
      <c r="BG100" s="303">
        <f>IFERROR(_xlfn.PERCENTRANK.INC('面板-MA'!100:100,'面板-MA'!BE100),0.5)</f>
        <v>0.92700000000000005</v>
      </c>
      <c r="BH100" s="303">
        <f>IFERROR(_xlfn.PERCENTRANK.INC('面板-MA'!100:100,'面板-MA'!BF100),0.5)</f>
        <v>0.84</v>
      </c>
      <c r="BI100" s="303">
        <f>IFERROR(_xlfn.PERCENTRANK.INC('面板-MA'!100:100,'面板-MA'!BG100),0.5)</f>
        <v>0.42</v>
      </c>
      <c r="BJ100" s="303">
        <f>IFERROR(_xlfn.PERCENTRANK.INC('面板-MA'!100:100,'面板-MA'!BH100),0.5)</f>
        <v>0.20200000000000001</v>
      </c>
      <c r="BK100" s="303">
        <f>IFERROR(_xlfn.PERCENTRANK.INC('面板-MA'!100:100,'面板-MA'!BI100),0.5)</f>
        <v>0.217</v>
      </c>
      <c r="BL100" s="303">
        <f>IFERROR(_xlfn.PERCENTRANK.INC('面板-MA'!100:100,'面板-MA'!BJ100),0.5)</f>
        <v>0.318</v>
      </c>
      <c r="BM100" s="303">
        <f>IFERROR(_xlfn.PERCENTRANK.INC('面板-MA'!100:100,'面板-MA'!BK100),0.5)</f>
        <v>0.27500000000000002</v>
      </c>
      <c r="BN100" s="303">
        <f>IFERROR(_xlfn.PERCENTRANK.INC('面板-MA'!100:100,'面板-MA'!BL100),0.5)</f>
        <v>0.40500000000000003</v>
      </c>
      <c r="BO100" s="303">
        <f>IFERROR(_xlfn.PERCENTRANK.INC('面板-MA'!100:100,'面板-MA'!BM100),0.5)</f>
        <v>0.39100000000000001</v>
      </c>
      <c r="BP100" s="303">
        <f>IFERROR(_xlfn.PERCENTRANK.INC('面板-MA'!100:100,'面板-MA'!BN100),0.5)</f>
        <v>0.26</v>
      </c>
      <c r="BQ100" s="303">
        <f>IFERROR(_xlfn.PERCENTRANK.INC('面板-MA'!100:100,'面板-MA'!BO100),0.5)</f>
        <v>0.188</v>
      </c>
      <c r="BR100" s="303">
        <f>IFERROR(_xlfn.PERCENTRANK.INC('面板-MA'!100:100,'面板-MA'!BP100),0.5)</f>
        <v>0.159</v>
      </c>
      <c r="BS100" s="303">
        <f>IFERROR(_xlfn.PERCENTRANK.INC('面板-MA'!100:100,'面板-MA'!BQ100),0.5)</f>
        <v>8.5999999999999993E-2</v>
      </c>
      <c r="BT100" s="303">
        <f>IFERROR(_xlfn.PERCENTRANK.INC('面板-MA'!100:100,'面板-MA'!BR100),0.5)</f>
        <v>4.2999999999999997E-2</v>
      </c>
      <c r="BU100" s="303">
        <f>IFERROR(_xlfn.PERCENTRANK.INC('面板-MA'!100:100,'面板-MA'!BS100),0.5)</f>
        <v>0.14399999999999999</v>
      </c>
      <c r="BV100" s="303">
        <f>IFERROR(_xlfn.PERCENTRANK.INC('面板-MA'!100:100,'面板-MA'!BT100),0.5)</f>
        <v>0.30399999999999999</v>
      </c>
      <c r="BW100" s="303">
        <f>IFERROR(_xlfn.PERCENTRANK.INC('面板-MA'!100:100,'面板-MA'!BU100),0.5)</f>
        <v>0.28899999999999998</v>
      </c>
      <c r="BX100" s="303">
        <f>IFERROR(_xlfn.PERCENTRANK.INC('面板-MA'!100:100,'面板-MA'!BV100),0.5)</f>
        <v>0.33300000000000002</v>
      </c>
    </row>
    <row r="101" spans="1:76" s="310" customFormat="1" x14ac:dyDescent="0.15">
      <c r="A101" s="309" t="s">
        <v>541</v>
      </c>
      <c r="B101" s="309" t="s">
        <v>877</v>
      </c>
      <c r="D101" s="310" t="s">
        <v>211</v>
      </c>
      <c r="E101" s="317">
        <v>0.25</v>
      </c>
      <c r="F101" s="317" t="str">
        <f t="shared" si="6"/>
        <v>半导体全链</v>
      </c>
      <c r="G101" s="321">
        <f>IFERROR(_xlfn.PERCENTRANK.INC('面板-MA'!101:101,'面板-MA'!E101),0.5)</f>
        <v>0.20200000000000001</v>
      </c>
      <c r="H101" s="321">
        <f>IFERROR(_xlfn.PERCENTRANK.INC('面板-MA'!101:101,'面板-MA'!F101),0.5)</f>
        <v>0.20200000000000001</v>
      </c>
      <c r="I101" s="321">
        <f>IFERROR(_xlfn.PERCENTRANK.INC('面板-MA'!101:101,'面板-MA'!G101),0.5)</f>
        <v>0.20200000000000001</v>
      </c>
      <c r="J101" s="321">
        <f>IFERROR(_xlfn.PERCENTRANK.INC('面板-MA'!101:101,'面板-MA'!H101),0.5)</f>
        <v>0.40500000000000003</v>
      </c>
      <c r="K101" s="321">
        <f>IFERROR(_xlfn.PERCENTRANK.INC('面板-MA'!101:101,'面板-MA'!I101),0.5)</f>
        <v>0.52100000000000002</v>
      </c>
      <c r="L101" s="321">
        <f>IFERROR(_xlfn.PERCENTRANK.INC('面板-MA'!101:101,'面板-MA'!J101),0.5)</f>
        <v>0.60799999999999998</v>
      </c>
      <c r="M101" s="321">
        <f>IFERROR(_xlfn.PERCENTRANK.INC('面板-MA'!101:101,'面板-MA'!K101),0.5)</f>
        <v>0.76800000000000002</v>
      </c>
      <c r="N101" s="321">
        <f>IFERROR(_xlfn.PERCENTRANK.INC('面板-MA'!101:101,'面板-MA'!L101),0.5)</f>
        <v>0.92700000000000005</v>
      </c>
      <c r="O101" s="321">
        <f>IFERROR(_xlfn.PERCENTRANK.INC('面板-MA'!101:101,'面板-MA'!M101),0.5)</f>
        <v>1</v>
      </c>
      <c r="P101" s="321">
        <f>IFERROR(_xlfn.PERCENTRANK.INC('面板-MA'!101:101,'面板-MA'!N101),0.5)</f>
        <v>0.91300000000000003</v>
      </c>
      <c r="Q101" s="321">
        <f>IFERROR(_xlfn.PERCENTRANK.INC('面板-MA'!101:101,'面板-MA'!O101),0.5)</f>
        <v>0.89800000000000002</v>
      </c>
      <c r="R101" s="321">
        <f>IFERROR(_xlfn.PERCENTRANK.INC('面板-MA'!101:101,'面板-MA'!P101),0.5)</f>
        <v>0.82599999999999996</v>
      </c>
      <c r="S101" s="321">
        <f>IFERROR(_xlfn.PERCENTRANK.INC('面板-MA'!101:101,'面板-MA'!Q101),0.5)</f>
        <v>0.88400000000000001</v>
      </c>
      <c r="T101" s="321">
        <f>IFERROR(_xlfn.PERCENTRANK.INC('面板-MA'!101:101,'面板-MA'!R101),0.5)</f>
        <v>0.95599999999999996</v>
      </c>
      <c r="U101" s="321">
        <f>IFERROR(_xlfn.PERCENTRANK.INC('面板-MA'!101:101,'面板-MA'!S101),0.5)</f>
        <v>0.98499999999999999</v>
      </c>
      <c r="V101" s="321">
        <f>IFERROR(_xlfn.PERCENTRANK.INC('面板-MA'!101:101,'面板-MA'!T101),0.5)</f>
        <v>0.97099999999999997</v>
      </c>
      <c r="W101" s="321">
        <f>IFERROR(_xlfn.PERCENTRANK.INC('面板-MA'!101:101,'面板-MA'!U101),0.5)</f>
        <v>0.92700000000000005</v>
      </c>
      <c r="X101" s="321">
        <f>IFERROR(_xlfn.PERCENTRANK.INC('面板-MA'!101:101,'面板-MA'!V101),0.5)</f>
        <v>0.85499999999999998</v>
      </c>
      <c r="Y101" s="321">
        <f>IFERROR(_xlfn.PERCENTRANK.INC('面板-MA'!101:101,'面板-MA'!W101),0.5)</f>
        <v>0.623</v>
      </c>
      <c r="Z101" s="321">
        <f>IFERROR(_xlfn.PERCENTRANK.INC('面板-MA'!101:101,'面板-MA'!X101),0.5)</f>
        <v>0.55000000000000004</v>
      </c>
      <c r="AA101" s="321">
        <f>IFERROR(_xlfn.PERCENTRANK.INC('面板-MA'!101:101,'面板-MA'!Y101),0.5)</f>
        <v>0.47799999999999998</v>
      </c>
      <c r="AB101" s="321">
        <f>IFERROR(_xlfn.PERCENTRANK.INC('面板-MA'!101:101,'面板-MA'!Z101),0.5)</f>
        <v>0.42</v>
      </c>
      <c r="AC101" s="321">
        <f>IFERROR(_xlfn.PERCENTRANK.INC('面板-MA'!101:101,'面板-MA'!AA101),0.5)</f>
        <v>0.39100000000000001</v>
      </c>
      <c r="AD101" s="321">
        <f>IFERROR(_xlfn.PERCENTRANK.INC('面板-MA'!101:101,'面板-MA'!AB101),0.5)</f>
        <v>0.36199999999999999</v>
      </c>
      <c r="AE101" s="321">
        <f>IFERROR(_xlfn.PERCENTRANK.INC('面板-MA'!101:101,'面板-MA'!AC101),0.5)</f>
        <v>0.318</v>
      </c>
      <c r="AF101" s="321">
        <f>IFERROR(_xlfn.PERCENTRANK.INC('面板-MA'!101:101,'面板-MA'!AD101),0.5)</f>
        <v>0.28899999999999998</v>
      </c>
      <c r="AG101" s="321">
        <f>IFERROR(_xlfn.PERCENTRANK.INC('面板-MA'!101:101,'面板-MA'!AE101),0.5)</f>
        <v>0.246</v>
      </c>
      <c r="AH101" s="321">
        <f>IFERROR(_xlfn.PERCENTRANK.INC('面板-MA'!101:101,'面板-MA'!AF101),0.5)</f>
        <v>0.26</v>
      </c>
      <c r="AI101" s="321">
        <f>IFERROR(_xlfn.PERCENTRANK.INC('面板-MA'!101:101,'面板-MA'!AG101),0.5)</f>
        <v>0.30399999999999999</v>
      </c>
      <c r="AJ101" s="321">
        <f>IFERROR(_xlfn.PERCENTRANK.INC('面板-MA'!101:101,'面板-MA'!AH101),0.5)</f>
        <v>0.33300000000000002</v>
      </c>
      <c r="AK101" s="321">
        <f>IFERROR(_xlfn.PERCENTRANK.INC('面板-MA'!101:101,'面板-MA'!AI101),0.5)</f>
        <v>0.36199999999999999</v>
      </c>
      <c r="AL101" s="321">
        <f>IFERROR(_xlfn.PERCENTRANK.INC('面板-MA'!101:101,'面板-MA'!AJ101),0.5)</f>
        <v>0.34699999999999998</v>
      </c>
      <c r="AM101" s="321">
        <f>IFERROR(_xlfn.PERCENTRANK.INC('面板-MA'!101:101,'面板-MA'!AK101),0.5)</f>
        <v>0.188</v>
      </c>
      <c r="AN101" s="321">
        <f>IFERROR(_xlfn.PERCENTRANK.INC('面板-MA'!101:101,'面板-MA'!AL101),0.5)</f>
        <v>0.159</v>
      </c>
      <c r="AO101" s="321">
        <f>IFERROR(_xlfn.PERCENTRANK.INC('面板-MA'!101:101,'面板-MA'!AM101),0.5)</f>
        <v>0.13</v>
      </c>
      <c r="AP101" s="321">
        <f>IFERROR(_xlfn.PERCENTRANK.INC('面板-MA'!101:101,'面板-MA'!AN101),0.5)</f>
        <v>0.10100000000000001</v>
      </c>
      <c r="AQ101" s="321">
        <f>IFERROR(_xlfn.PERCENTRANK.INC('面板-MA'!101:101,'面板-MA'!AO101),0.5)</f>
        <v>7.1999999999999995E-2</v>
      </c>
      <c r="AR101" s="321">
        <f>IFERROR(_xlfn.PERCENTRANK.INC('面板-MA'!101:101,'面板-MA'!AP101),0.5)</f>
        <v>4.2999999999999997E-2</v>
      </c>
      <c r="AS101" s="321">
        <f>IFERROR(_xlfn.PERCENTRANK.INC('面板-MA'!101:101,'面板-MA'!AQ101),0.5)</f>
        <v>1.4E-2</v>
      </c>
      <c r="AT101" s="321">
        <f>IFERROR(_xlfn.PERCENTRANK.INC('面板-MA'!101:101,'面板-MA'!AR101),0.5)</f>
        <v>0</v>
      </c>
      <c r="AU101" s="321">
        <f>IFERROR(_xlfn.PERCENTRANK.INC('面板-MA'!101:101,'面板-MA'!AS101),0.5)</f>
        <v>1.4E-2</v>
      </c>
      <c r="AV101" s="321">
        <f>IFERROR(_xlfn.PERCENTRANK.INC('面板-MA'!101:101,'面板-MA'!AT101),0.5)</f>
        <v>5.7000000000000002E-2</v>
      </c>
      <c r="AW101" s="321">
        <f>IFERROR(_xlfn.PERCENTRANK.INC('面板-MA'!101:101,'面板-MA'!AU101),0.5)</f>
        <v>8.5999999999999993E-2</v>
      </c>
      <c r="AX101" s="321">
        <f>IFERROR(_xlfn.PERCENTRANK.INC('面板-MA'!101:101,'面板-MA'!AV101),0.5)</f>
        <v>0.115</v>
      </c>
      <c r="AY101" s="321">
        <f>IFERROR(_xlfn.PERCENTRANK.INC('面板-MA'!101:101,'面板-MA'!AW101),0.5)</f>
        <v>0.13</v>
      </c>
      <c r="AZ101" s="321">
        <f>IFERROR(_xlfn.PERCENTRANK.INC('面板-MA'!101:101,'面板-MA'!AX101),0.5)</f>
        <v>0.17299999999999999</v>
      </c>
      <c r="BA101" s="321">
        <f>IFERROR(_xlfn.PERCENTRANK.INC('面板-MA'!101:101,'面板-MA'!AY101),0.5)</f>
        <v>0.27500000000000002</v>
      </c>
      <c r="BB101" s="321">
        <f>IFERROR(_xlfn.PERCENTRANK.INC('面板-MA'!101:101,'面板-MA'!AZ101),0.5)</f>
        <v>0.434</v>
      </c>
      <c r="BC101" s="321">
        <f>IFERROR(_xlfn.PERCENTRANK.INC('面板-MA'!101:101,'面板-MA'!BA101),0.5)</f>
        <v>0.46300000000000002</v>
      </c>
      <c r="BD101" s="321">
        <f>IFERROR(_xlfn.PERCENTRANK.INC('面板-MA'!101:101,'面板-MA'!BB101),0.5)</f>
        <v>0.49199999999999999</v>
      </c>
      <c r="BE101" s="321">
        <f>IFERROR(_xlfn.PERCENTRANK.INC('面板-MA'!101:101,'面板-MA'!BC101),0.5)</f>
        <v>0.53600000000000003</v>
      </c>
      <c r="BF101" s="321">
        <f>IFERROR(_xlfn.PERCENTRANK.INC('面板-MA'!101:101,'面板-MA'!BD101),0.5)</f>
        <v>0.57899999999999996</v>
      </c>
      <c r="BG101" s="321">
        <f>IFERROR(_xlfn.PERCENTRANK.INC('面板-MA'!101:101,'面板-MA'!BE101),0.5)</f>
        <v>0.68100000000000005</v>
      </c>
      <c r="BH101" s="321">
        <f>IFERROR(_xlfn.PERCENTRANK.INC('面板-MA'!101:101,'面板-MA'!BF101),0.5)</f>
        <v>0.66600000000000004</v>
      </c>
      <c r="BI101" s="321">
        <f>IFERROR(_xlfn.PERCENTRANK.INC('面板-MA'!101:101,'面板-MA'!BG101),0.5)</f>
        <v>0.63700000000000001</v>
      </c>
      <c r="BJ101" s="321">
        <f>IFERROR(_xlfn.PERCENTRANK.INC('面板-MA'!101:101,'面板-MA'!BH101),0.5)</f>
        <v>0.65200000000000002</v>
      </c>
      <c r="BK101" s="321">
        <f>IFERROR(_xlfn.PERCENTRANK.INC('面板-MA'!101:101,'面板-MA'!BI101),0.5)</f>
        <v>0.72399999999999998</v>
      </c>
      <c r="BL101" s="321">
        <f>IFERROR(_xlfn.PERCENTRANK.INC('面板-MA'!101:101,'面板-MA'!BJ101),0.5)</f>
        <v>0.78200000000000003</v>
      </c>
      <c r="BM101" s="321">
        <f>IFERROR(_xlfn.PERCENTRANK.INC('面板-MA'!101:101,'面板-MA'!BK101),0.5)</f>
        <v>0.73899999999999999</v>
      </c>
      <c r="BN101" s="321">
        <f>IFERROR(_xlfn.PERCENTRANK.INC('面板-MA'!101:101,'面板-MA'!BL101),0.5)</f>
        <v>0.69499999999999995</v>
      </c>
      <c r="BO101" s="321">
        <f>IFERROR(_xlfn.PERCENTRANK.INC('面板-MA'!101:101,'面板-MA'!BM101),0.5)</f>
        <v>0.753</v>
      </c>
      <c r="BP101" s="321">
        <f>IFERROR(_xlfn.PERCENTRANK.INC('面板-MA'!101:101,'面板-MA'!BN101),0.5)</f>
        <v>0.79700000000000004</v>
      </c>
      <c r="BQ101" s="321">
        <f>IFERROR(_xlfn.PERCENTRANK.INC('面板-MA'!101:101,'面板-MA'!BO101),0.5)</f>
        <v>0.85499999999999998</v>
      </c>
      <c r="BR101" s="321">
        <f>IFERROR(_xlfn.PERCENTRANK.INC('面板-MA'!101:101,'面板-MA'!BP101),0.5)</f>
        <v>0.84</v>
      </c>
      <c r="BS101" s="321">
        <f>IFERROR(_xlfn.PERCENTRANK.INC('面板-MA'!101:101,'面板-MA'!BQ101),0.5)</f>
        <v>0.81100000000000005</v>
      </c>
      <c r="BT101" s="321">
        <f>IFERROR(_xlfn.PERCENTRANK.INC('面板-MA'!101:101,'面板-MA'!BR101),0.5)</f>
        <v>0.71</v>
      </c>
      <c r="BU101" s="321">
        <f>IFERROR(_xlfn.PERCENTRANK.INC('面板-MA'!101:101,'面板-MA'!BS101),0.5)</f>
        <v>0.59399999999999997</v>
      </c>
      <c r="BV101" s="321">
        <f>IFERROR(_xlfn.PERCENTRANK.INC('面板-MA'!101:101,'面板-MA'!BT101),0.5)</f>
        <v>0.56499999999999995</v>
      </c>
      <c r="BW101" s="321">
        <f>IFERROR(_xlfn.PERCENTRANK.INC('面板-MA'!101:101,'面板-MA'!BU101),0.5)</f>
        <v>0.50700000000000001</v>
      </c>
      <c r="BX101" s="321">
        <f>IFERROR(_xlfn.PERCENTRANK.INC('面板-MA'!101:101,'面板-MA'!BV101),0.5)</f>
        <v>0.44900000000000001</v>
      </c>
    </row>
    <row r="102" spans="1:76" s="306" customFormat="1" x14ac:dyDescent="0.15">
      <c r="A102" s="305" t="s">
        <v>541</v>
      </c>
      <c r="B102" s="305" t="s">
        <v>877</v>
      </c>
      <c r="D102" s="306" t="s">
        <v>878</v>
      </c>
      <c r="E102" s="307">
        <v>0.25</v>
      </c>
      <c r="F102" s="317" t="str">
        <f t="shared" si="6"/>
        <v>半导体全链</v>
      </c>
      <c r="G102" s="308">
        <f>IFERROR(_xlfn.PERCENTRANK.INC('面板-MA'!102:102,'面板-MA'!E102),0.5)</f>
        <v>1.4E-2</v>
      </c>
      <c r="H102" s="308">
        <f>IFERROR(_xlfn.PERCENTRANK.INC('面板-MA'!102:102,'面板-MA'!F102),0.5)</f>
        <v>1.4E-2</v>
      </c>
      <c r="I102" s="308">
        <f>IFERROR(_xlfn.PERCENTRANK.INC('面板-MA'!102:102,'面板-MA'!G102),0.5)</f>
        <v>0</v>
      </c>
      <c r="J102" s="308">
        <f>IFERROR(_xlfn.PERCENTRANK.INC('面板-MA'!102:102,'面板-MA'!H102),0.5)</f>
        <v>5.8000000000000003E-2</v>
      </c>
      <c r="K102" s="308">
        <f>IFERROR(_xlfn.PERCENTRANK.INC('面板-MA'!102:102,'面板-MA'!I102),0.5)</f>
        <v>8.7999999999999995E-2</v>
      </c>
      <c r="L102" s="308">
        <f>IFERROR(_xlfn.PERCENTRANK.INC('面板-MA'!102:102,'面板-MA'!J102),0.5)</f>
        <v>7.2999999999999995E-2</v>
      </c>
      <c r="M102" s="308">
        <f>IFERROR(_xlfn.PERCENTRANK.INC('面板-MA'!102:102,'面板-MA'!K102),0.5)</f>
        <v>0.11700000000000001</v>
      </c>
      <c r="N102" s="308">
        <f>IFERROR(_xlfn.PERCENTRANK.INC('面板-MA'!102:102,'面板-MA'!L102),0.5)</f>
        <v>0.14699999999999999</v>
      </c>
      <c r="O102" s="308">
        <f>IFERROR(_xlfn.PERCENTRANK.INC('面板-MA'!102:102,'面板-MA'!M102),0.5)</f>
        <v>0.17599999999999999</v>
      </c>
      <c r="P102" s="308">
        <f>IFERROR(_xlfn.PERCENTRANK.INC('面板-MA'!102:102,'面板-MA'!N102),0.5)</f>
        <v>0.32300000000000001</v>
      </c>
      <c r="Q102" s="308">
        <f>IFERROR(_xlfn.PERCENTRANK.INC('面板-MA'!102:102,'面板-MA'!O102),0.5)</f>
        <v>0.32300000000000001</v>
      </c>
      <c r="R102" s="308">
        <f>IFERROR(_xlfn.PERCENTRANK.INC('面板-MA'!102:102,'面板-MA'!P102),0.5)</f>
        <v>0.57299999999999995</v>
      </c>
      <c r="S102" s="308">
        <f>IFERROR(_xlfn.PERCENTRANK.INC('面板-MA'!102:102,'面板-MA'!Q102),0.5)</f>
        <v>0.70499999999999996</v>
      </c>
      <c r="T102" s="308">
        <f>IFERROR(_xlfn.PERCENTRANK.INC('面板-MA'!102:102,'面板-MA'!R102),0.5)</f>
        <v>0.88200000000000001</v>
      </c>
      <c r="U102" s="308">
        <f>IFERROR(_xlfn.PERCENTRANK.INC('面板-MA'!102:102,'面板-MA'!S102),0.5)</f>
        <v>0.94099999999999995</v>
      </c>
      <c r="V102" s="308">
        <f>IFERROR(_xlfn.PERCENTRANK.INC('面板-MA'!102:102,'面板-MA'!T102),0.5)</f>
        <v>0.97</v>
      </c>
      <c r="W102" s="308">
        <f>IFERROR(_xlfn.PERCENTRANK.INC('面板-MA'!102:102,'面板-MA'!U102),0.5)</f>
        <v>0.95499999999999996</v>
      </c>
      <c r="X102" s="308">
        <f>IFERROR(_xlfn.PERCENTRANK.INC('面板-MA'!102:102,'面板-MA'!V102),0.5)</f>
        <v>0.92600000000000005</v>
      </c>
      <c r="Y102" s="308">
        <f>IFERROR(_xlfn.PERCENTRANK.INC('面板-MA'!102:102,'面板-MA'!W102),0.5)</f>
        <v>0.91100000000000003</v>
      </c>
      <c r="Z102" s="308">
        <f>IFERROR(_xlfn.PERCENTRANK.INC('面板-MA'!102:102,'面板-MA'!X102),0.5)</f>
        <v>0.98499999999999999</v>
      </c>
      <c r="AA102" s="308">
        <f>IFERROR(_xlfn.PERCENTRANK.INC('面板-MA'!102:102,'面板-MA'!Y102),0.5)</f>
        <v>1</v>
      </c>
      <c r="AB102" s="308">
        <f>IFERROR(_xlfn.PERCENTRANK.INC('面板-MA'!102:102,'面板-MA'!Z102),0.5)</f>
        <v>0.64700000000000002</v>
      </c>
      <c r="AC102" s="308">
        <f>IFERROR(_xlfn.PERCENTRANK.INC('面板-MA'!102:102,'面板-MA'!AA102),0.5)</f>
        <v>0.64700000000000002</v>
      </c>
      <c r="AD102" s="308">
        <f>IFERROR(_xlfn.PERCENTRANK.INC('面板-MA'!102:102,'面板-MA'!AB102),0.5)</f>
        <v>0.63200000000000001</v>
      </c>
      <c r="AE102" s="308">
        <f>IFERROR(_xlfn.PERCENTRANK.INC('面板-MA'!102:102,'面板-MA'!AC102),0.5)</f>
        <v>0.61699999999999999</v>
      </c>
      <c r="AF102" s="308">
        <f>IFERROR(_xlfn.PERCENTRANK.INC('面板-MA'!102:102,'面板-MA'!AD102),0.5)</f>
        <v>0.48499999999999999</v>
      </c>
      <c r="AG102" s="308">
        <f>IFERROR(_xlfn.PERCENTRANK.INC('面板-MA'!102:102,'面板-MA'!AE102),0.5)</f>
        <v>0.441</v>
      </c>
      <c r="AH102" s="308">
        <f>IFERROR(_xlfn.PERCENTRANK.INC('面板-MA'!102:102,'面板-MA'!AF102),0.5)</f>
        <v>0.42599999999999999</v>
      </c>
      <c r="AI102" s="308">
        <f>IFERROR(_xlfn.PERCENTRANK.INC('面板-MA'!102:102,'面板-MA'!AG102),0.5)</f>
        <v>0.35199999999999998</v>
      </c>
      <c r="AJ102" s="308">
        <f>IFERROR(_xlfn.PERCENTRANK.INC('面板-MA'!102:102,'面板-MA'!AH102),0.5)</f>
        <v>0.54400000000000004</v>
      </c>
      <c r="AK102" s="308">
        <f>IFERROR(_xlfn.PERCENTRANK.INC('面板-MA'!102:102,'面板-MA'!AI102),0.5)</f>
        <v>0.80800000000000005</v>
      </c>
      <c r="AL102" s="308">
        <f>IFERROR(_xlfn.PERCENTRANK.INC('面板-MA'!102:102,'面板-MA'!AJ102),0.5)</f>
        <v>0.48499999999999999</v>
      </c>
      <c r="AM102" s="308">
        <f>IFERROR(_xlfn.PERCENTRANK.INC('面板-MA'!102:102,'面板-MA'!AK102),0.5)</f>
        <v>0.36699999999999999</v>
      </c>
      <c r="AN102" s="308">
        <f>IFERROR(_xlfn.PERCENTRANK.INC('面板-MA'!102:102,'面板-MA'!AL102),0.5)</f>
        <v>0.75</v>
      </c>
      <c r="AO102" s="308">
        <f>IFERROR(_xlfn.PERCENTRANK.INC('面板-MA'!102:102,'面板-MA'!AM102),0.5)</f>
        <v>0.75</v>
      </c>
      <c r="AP102" s="308">
        <f>IFERROR(_xlfn.PERCENTRANK.INC('面板-MA'!102:102,'面板-MA'!AN102),0.5)</f>
        <v>0.69099999999999995</v>
      </c>
      <c r="AQ102" s="308">
        <f>IFERROR(_xlfn.PERCENTRANK.INC('面板-MA'!102:102,'面板-MA'!AO102),0.5)</f>
        <v>0.60199999999999998</v>
      </c>
      <c r="AR102" s="308">
        <f>IFERROR(_xlfn.PERCENTRANK.INC('面板-MA'!102:102,'面板-MA'!AP102),0.5)</f>
        <v>0.308</v>
      </c>
      <c r="AS102" s="308">
        <f>IFERROR(_xlfn.PERCENTRANK.INC('面板-MA'!102:102,'面板-MA'!AQ102),0.5)</f>
        <v>0.29399999999999998</v>
      </c>
      <c r="AT102" s="308">
        <f>IFERROR(_xlfn.PERCENTRANK.INC('面板-MA'!102:102,'面板-MA'!AR102),0.5)</f>
        <v>0.27900000000000003</v>
      </c>
      <c r="AU102" s="308">
        <f>IFERROR(_xlfn.PERCENTRANK.INC('面板-MA'!102:102,'面板-MA'!AS102),0.5)</f>
        <v>0.25</v>
      </c>
      <c r="AV102" s="308">
        <f>IFERROR(_xlfn.PERCENTRANK.INC('面板-MA'!102:102,'面板-MA'!AT102),0.5)</f>
        <v>0.20499999999999999</v>
      </c>
      <c r="AW102" s="308">
        <f>IFERROR(_xlfn.PERCENTRANK.INC('面板-MA'!102:102,'面板-MA'!AU102),0.5)</f>
        <v>0.161</v>
      </c>
      <c r="AX102" s="308">
        <f>IFERROR(_xlfn.PERCENTRANK.INC('面板-MA'!102:102,'面板-MA'!AV102),0.5)</f>
        <v>0.10199999999999999</v>
      </c>
      <c r="AY102" s="308">
        <f>IFERROR(_xlfn.PERCENTRANK.INC('面板-MA'!102:102,'面板-MA'!AW102),0.5)</f>
        <v>4.3999999999999997E-2</v>
      </c>
      <c r="AZ102" s="308">
        <f>IFERROR(_xlfn.PERCENTRANK.INC('面板-MA'!102:102,'面板-MA'!AX102),0.5)</f>
        <v>0.20499999999999999</v>
      </c>
      <c r="BA102" s="308">
        <f>IFERROR(_xlfn.PERCENTRANK.INC('面板-MA'!102:102,'面板-MA'!AY102),0.5)</f>
        <v>0.20499999999999999</v>
      </c>
      <c r="BB102" s="308">
        <f>IFERROR(_xlfn.PERCENTRANK.INC('面板-MA'!102:102,'面板-MA'!AZ102),0.5)</f>
        <v>0.191</v>
      </c>
      <c r="BC102" s="308">
        <f>IFERROR(_xlfn.PERCENTRANK.INC('面板-MA'!102:102,'面板-MA'!BA102),0.5)</f>
        <v>0.13200000000000001</v>
      </c>
      <c r="BD102" s="308">
        <f>IFERROR(_xlfn.PERCENTRANK.INC('面板-MA'!102:102,'面板-MA'!BB102),0.5)</f>
        <v>0.26400000000000001</v>
      </c>
      <c r="BE102" s="308">
        <f>IFERROR(_xlfn.PERCENTRANK.INC('面板-MA'!102:102,'面板-MA'!BC102),0.5)</f>
        <v>0.38200000000000001</v>
      </c>
      <c r="BF102" s="308">
        <f>IFERROR(_xlfn.PERCENTRANK.INC('面板-MA'!102:102,'面板-MA'!BD102),0.5)</f>
        <v>0.51400000000000001</v>
      </c>
      <c r="BG102" s="308">
        <f>IFERROR(_xlfn.PERCENTRANK.INC('面板-MA'!102:102,'面板-MA'!BE102),0.5)</f>
        <v>0.58799999999999997</v>
      </c>
      <c r="BH102" s="308">
        <f>IFERROR(_xlfn.PERCENTRANK.INC('面板-MA'!102:102,'面板-MA'!BF102),0.5)</f>
        <v>0.52900000000000003</v>
      </c>
      <c r="BI102" s="308">
        <f>IFERROR(_xlfn.PERCENTRANK.INC('面板-MA'!102:102,'面板-MA'!BG102),0.5)</f>
        <v>0.47</v>
      </c>
      <c r="BJ102" s="308">
        <f>IFERROR(_xlfn.PERCENTRANK.INC('面板-MA'!102:102,'面板-MA'!BH102),0.5)</f>
        <v>0.72</v>
      </c>
      <c r="BK102" s="308">
        <f>IFERROR(_xlfn.PERCENTRANK.INC('面板-MA'!102:102,'面板-MA'!BI102),0.5)</f>
        <v>0.89700000000000002</v>
      </c>
      <c r="BL102" s="308">
        <f>IFERROR(_xlfn.PERCENTRANK.INC('面板-MA'!102:102,'面板-MA'!BJ102),0.5)</f>
        <v>0.39700000000000002</v>
      </c>
      <c r="BM102" s="308">
        <f>IFERROR(_xlfn.PERCENTRANK.INC('面板-MA'!102:102,'面板-MA'!BK102),0.5)</f>
        <v>0.39700000000000002</v>
      </c>
      <c r="BN102" s="308">
        <f>IFERROR(_xlfn.PERCENTRANK.INC('面板-MA'!102:102,'面板-MA'!BL102),0.5)</f>
        <v>0.45500000000000002</v>
      </c>
      <c r="BO102" s="308">
        <f>IFERROR(_xlfn.PERCENTRANK.INC('面板-MA'!102:102,'面板-MA'!BM102),0.5)</f>
        <v>0.55800000000000005</v>
      </c>
      <c r="BP102" s="308">
        <f>IFERROR(_xlfn.PERCENTRANK.INC('面板-MA'!102:102,'面板-MA'!BN102),0.5)</f>
        <v>0.82299999999999995</v>
      </c>
      <c r="BQ102" s="308">
        <f>IFERROR(_xlfn.PERCENTRANK.INC('面板-MA'!102:102,'面板-MA'!BO102),0.5)</f>
        <v>0.73499999999999999</v>
      </c>
      <c r="BR102" s="308">
        <f>IFERROR(_xlfn.PERCENTRANK.INC('面板-MA'!102:102,'面板-MA'!BP102),0.5)</f>
        <v>0.67600000000000005</v>
      </c>
      <c r="BS102" s="308">
        <f>IFERROR(_xlfn.PERCENTRANK.INC('面板-MA'!102:102,'面板-MA'!BQ102),0.5)</f>
        <v>0.77900000000000003</v>
      </c>
      <c r="BT102" s="308">
        <f>IFERROR(_xlfn.PERCENTRANK.INC('面板-MA'!102:102,'面板-MA'!BR102),0.5)</f>
        <v>0.83799999999999997</v>
      </c>
      <c r="BU102" s="308">
        <f>IFERROR(_xlfn.PERCENTRANK.INC('面板-MA'!102:102,'面板-MA'!BS102),0.5)</f>
        <v>0.86699999999999999</v>
      </c>
      <c r="BV102" s="308">
        <f>IFERROR(_xlfn.PERCENTRANK.INC('面板-MA'!102:102,'面板-MA'!BT102),0.5)</f>
        <v>0.85199999999999998</v>
      </c>
      <c r="BW102" s="308">
        <f>IFERROR(_xlfn.PERCENTRANK.INC('面板-MA'!102:102,'面板-MA'!BU102),0.5)</f>
        <v>0.77900000000000003</v>
      </c>
      <c r="BX102" s="308">
        <f>IFERROR(_xlfn.PERCENTRANK.INC('面板-MA'!102:102,'面板-MA'!BV102),0.5)</f>
        <v>0.5</v>
      </c>
    </row>
    <row r="103" spans="1:76" x14ac:dyDescent="0.15">
      <c r="A103" s="301" t="s">
        <v>213</v>
      </c>
      <c r="B103" s="301" t="s">
        <v>70</v>
      </c>
      <c r="C103" s="295" t="s">
        <v>214</v>
      </c>
      <c r="D103" s="304" t="s">
        <v>215</v>
      </c>
      <c r="E103" s="302">
        <f>0.5/15</f>
        <v>3.3333333333333333E-2</v>
      </c>
      <c r="F103" s="322" t="str">
        <f t="shared" si="6"/>
        <v>数字基建上游</v>
      </c>
      <c r="G103" s="303">
        <f>IFERROR(_xlfn.PERCENTRANK.INC('面板-MA'!103:103,'面板-MA'!E103),0.5)</f>
        <v>0.879</v>
      </c>
      <c r="H103" s="303">
        <f>IFERROR(_xlfn.PERCENTRANK.INC('面板-MA'!103:103,'面板-MA'!F103),0.5)</f>
        <v>0.879</v>
      </c>
      <c r="I103" s="303">
        <f>IFERROR(_xlfn.PERCENTRANK.INC('面板-MA'!103:103,'面板-MA'!G103),0.5)</f>
        <v>0.91300000000000003</v>
      </c>
      <c r="J103" s="303">
        <f>IFERROR(_xlfn.PERCENTRANK.INC('面板-MA'!103:103,'面板-MA'!H103),0.5)</f>
        <v>0.91300000000000003</v>
      </c>
      <c r="K103" s="303">
        <f>IFERROR(_xlfn.PERCENTRANK.INC('面板-MA'!103:103,'面板-MA'!I103),0.5)</f>
        <v>0.91300000000000003</v>
      </c>
      <c r="L103" s="303">
        <f>IFERROR(_xlfn.PERCENTRANK.INC('面板-MA'!103:103,'面板-MA'!J103),0.5)</f>
        <v>0.96499999999999997</v>
      </c>
      <c r="M103" s="303">
        <f>IFERROR(_xlfn.PERCENTRANK.INC('面板-MA'!103:103,'面板-MA'!K103),0.5)</f>
        <v>0.96499999999999997</v>
      </c>
      <c r="N103" s="303">
        <f>IFERROR(_xlfn.PERCENTRANK.INC('面板-MA'!103:103,'面板-MA'!L103),0.5)</f>
        <v>0.96499999999999997</v>
      </c>
      <c r="O103" s="303">
        <f>IFERROR(_xlfn.PERCENTRANK.INC('面板-MA'!103:103,'面板-MA'!M103),0.5)</f>
        <v>0.51700000000000002</v>
      </c>
      <c r="P103" s="303">
        <f>IFERROR(_xlfn.PERCENTRANK.INC('面板-MA'!103:103,'面板-MA'!N103),0.5)</f>
        <v>0.51700000000000002</v>
      </c>
      <c r="Q103" s="303">
        <f>IFERROR(_xlfn.PERCENTRANK.INC('面板-MA'!103:103,'面板-MA'!O103),0.5)</f>
        <v>0.51700000000000002</v>
      </c>
      <c r="R103" s="303">
        <f>IFERROR(_xlfn.PERCENTRANK.INC('面板-MA'!103:103,'面板-MA'!P103),0.5)</f>
        <v>0.25800000000000001</v>
      </c>
      <c r="S103" s="303">
        <f>IFERROR(_xlfn.PERCENTRANK.INC('面板-MA'!103:103,'面板-MA'!Q103),0.5)</f>
        <v>0.25800000000000001</v>
      </c>
      <c r="T103" s="303">
        <f>IFERROR(_xlfn.PERCENTRANK.INC('面板-MA'!103:103,'面板-MA'!R103),0.5)</f>
        <v>0.25800000000000001</v>
      </c>
      <c r="U103" s="303">
        <f>IFERROR(_xlfn.PERCENTRANK.INC('面板-MA'!103:103,'面板-MA'!S103),0.5)</f>
        <v>5.0999999999999997E-2</v>
      </c>
      <c r="V103" s="303">
        <f>IFERROR(_xlfn.PERCENTRANK.INC('面板-MA'!103:103,'面板-MA'!T103),0.5)</f>
        <v>5.0999999999999997E-2</v>
      </c>
      <c r="W103" s="303">
        <f>IFERROR(_xlfn.PERCENTRANK.INC('面板-MA'!103:103,'面板-MA'!U103),0.5)</f>
        <v>5.0999999999999997E-2</v>
      </c>
      <c r="X103" s="303">
        <f>IFERROR(_xlfn.PERCENTRANK.INC('面板-MA'!103:103,'面板-MA'!V103),0.5)</f>
        <v>0</v>
      </c>
      <c r="Y103" s="303">
        <f>IFERROR(_xlfn.PERCENTRANK.INC('面板-MA'!103:103,'面板-MA'!W103),0.5)</f>
        <v>0</v>
      </c>
      <c r="Z103" s="303">
        <f>IFERROR(_xlfn.PERCENTRANK.INC('面板-MA'!103:103,'面板-MA'!X103),0.5)</f>
        <v>0</v>
      </c>
      <c r="AA103" s="303">
        <f>IFERROR(_xlfn.PERCENTRANK.INC('面板-MA'!103:103,'面板-MA'!Y103),0.5)</f>
        <v>0.155</v>
      </c>
      <c r="AB103" s="303">
        <f>IFERROR(_xlfn.PERCENTRANK.INC('面板-MA'!103:103,'面板-MA'!Z103),0.5)</f>
        <v>0.155</v>
      </c>
      <c r="AC103" s="303">
        <f>IFERROR(_xlfn.PERCENTRANK.INC('面板-MA'!103:103,'面板-MA'!AA103),0.5)</f>
        <v>0.155</v>
      </c>
      <c r="AD103" s="303">
        <f>IFERROR(_xlfn.PERCENTRANK.INC('面板-MA'!103:103,'面板-MA'!AB103),0.5)</f>
        <v>0.20599999999999999</v>
      </c>
      <c r="AE103" s="303">
        <f>IFERROR(_xlfn.PERCENTRANK.INC('面板-MA'!103:103,'面板-MA'!AC103),0.5)</f>
        <v>0.20599999999999999</v>
      </c>
      <c r="AF103" s="303">
        <f>IFERROR(_xlfn.PERCENTRANK.INC('面板-MA'!103:103,'面板-MA'!AD103),0.5)</f>
        <v>0.20599999999999999</v>
      </c>
      <c r="AG103" s="303">
        <f>IFERROR(_xlfn.PERCENTRANK.INC('面板-MA'!103:103,'面板-MA'!AE103),0.5)</f>
        <v>0.41299999999999998</v>
      </c>
      <c r="AH103" s="303">
        <f>IFERROR(_xlfn.PERCENTRANK.INC('面板-MA'!103:103,'面板-MA'!AF103),0.5)</f>
        <v>0.41299999999999998</v>
      </c>
      <c r="AI103" s="303">
        <f>IFERROR(_xlfn.PERCENTRANK.INC('面板-MA'!103:103,'面板-MA'!AG103),0.5)</f>
        <v>0.41299999999999998</v>
      </c>
      <c r="AJ103" s="303">
        <f>IFERROR(_xlfn.PERCENTRANK.INC('面板-MA'!103:103,'面板-MA'!AH103),0.5)</f>
        <v>0.36199999999999999</v>
      </c>
      <c r="AK103" s="303">
        <f>IFERROR(_xlfn.PERCENTRANK.INC('面板-MA'!103:103,'面板-MA'!AI103),0.5)</f>
        <v>0.36199999999999999</v>
      </c>
      <c r="AL103" s="303">
        <f>IFERROR(_xlfn.PERCENTRANK.INC('面板-MA'!103:103,'面板-MA'!AJ103),0.5)</f>
        <v>0.36199999999999999</v>
      </c>
      <c r="AM103" s="303">
        <f>IFERROR(_xlfn.PERCENTRANK.INC('面板-MA'!103:103,'面板-MA'!AK103),0.5)</f>
        <v>0.10299999999999999</v>
      </c>
      <c r="AN103" s="303">
        <f>IFERROR(_xlfn.PERCENTRANK.INC('面板-MA'!103:103,'面板-MA'!AL103),0.5)</f>
        <v>0.10299999999999999</v>
      </c>
      <c r="AO103" s="303">
        <f>IFERROR(_xlfn.PERCENTRANK.INC('面板-MA'!103:103,'面板-MA'!AM103),0.5)</f>
        <v>0.10299999999999999</v>
      </c>
      <c r="AP103" s="303">
        <f>IFERROR(_xlfn.PERCENTRANK.INC('面板-MA'!103:103,'面板-MA'!AN103),0.5)</f>
        <v>0.31</v>
      </c>
      <c r="AQ103" s="303">
        <f>IFERROR(_xlfn.PERCENTRANK.INC('面板-MA'!103:103,'面板-MA'!AO103),0.5)</f>
        <v>0.31</v>
      </c>
      <c r="AR103" s="303">
        <f>IFERROR(_xlfn.PERCENTRANK.INC('面板-MA'!103:103,'面板-MA'!AP103),0.5)</f>
        <v>0.31</v>
      </c>
      <c r="AS103" s="303">
        <f>IFERROR(_xlfn.PERCENTRANK.INC('面板-MA'!103:103,'面板-MA'!AQ103),0.5)</f>
        <v>0.46500000000000002</v>
      </c>
      <c r="AT103" s="303">
        <f>IFERROR(_xlfn.PERCENTRANK.INC('面板-MA'!103:103,'面板-MA'!AR103),0.5)</f>
        <v>0.46500000000000002</v>
      </c>
      <c r="AU103" s="303">
        <f>IFERROR(_xlfn.PERCENTRANK.INC('面板-MA'!103:103,'面板-MA'!AS103),0.5)</f>
        <v>0.46500000000000002</v>
      </c>
      <c r="AV103" s="303">
        <f>IFERROR(_xlfn.PERCENTRANK.INC('面板-MA'!103:103,'面板-MA'!AT103),0.5)</f>
        <v>0.56799999999999995</v>
      </c>
      <c r="AW103" s="303">
        <f>IFERROR(_xlfn.PERCENTRANK.INC('面板-MA'!103:103,'面板-MA'!AU103),0.5)</f>
        <v>0.56799999999999995</v>
      </c>
      <c r="AX103" s="303">
        <f>IFERROR(_xlfn.PERCENTRANK.INC('面板-MA'!103:103,'面板-MA'!AV103),0.5)</f>
        <v>0.56799999999999995</v>
      </c>
      <c r="AY103" s="303">
        <f>IFERROR(_xlfn.PERCENTRANK.INC('面板-MA'!103:103,'面板-MA'!AW103),0.5)</f>
        <v>0.56799999999999995</v>
      </c>
      <c r="AZ103" s="303">
        <f>IFERROR(_xlfn.PERCENTRANK.INC('面板-MA'!103:103,'面板-MA'!AX103),0.5)</f>
        <v>0.56799999999999995</v>
      </c>
      <c r="BA103" s="303">
        <f>IFERROR(_xlfn.PERCENTRANK.INC('面板-MA'!103:103,'面板-MA'!AY103),0.5)</f>
        <v>0.56799999999999995</v>
      </c>
      <c r="BB103" s="303">
        <f>IFERROR(_xlfn.PERCENTRANK.INC('面板-MA'!103:103,'面板-MA'!AZ103),0.5)</f>
        <v>0.67200000000000004</v>
      </c>
      <c r="BC103" s="303">
        <f>IFERROR(_xlfn.PERCENTRANK.INC('面板-MA'!103:103,'面板-MA'!BA103),0.5)</f>
        <v>0.67200000000000004</v>
      </c>
      <c r="BD103" s="303">
        <f>IFERROR(_xlfn.PERCENTRANK.INC('面板-MA'!103:103,'面板-MA'!BB103),0.5)</f>
        <v>0.67200000000000004</v>
      </c>
      <c r="BE103" s="303">
        <f>IFERROR(_xlfn.PERCENTRANK.INC('面板-MA'!103:103,'面板-MA'!BC103),0.5)</f>
        <v>0.67200000000000004</v>
      </c>
      <c r="BF103" s="303">
        <f>IFERROR(_xlfn.PERCENTRANK.INC('面板-MA'!103:103,'面板-MA'!BD103),0.5)</f>
        <v>0.67200000000000004</v>
      </c>
      <c r="BG103" s="303">
        <f>IFERROR(_xlfn.PERCENTRANK.INC('面板-MA'!103:103,'面板-MA'!BE103),0.5)</f>
        <v>0.67200000000000004</v>
      </c>
      <c r="BH103" s="303">
        <f>IFERROR(_xlfn.PERCENTRANK.INC('面板-MA'!103:103,'面板-MA'!BF103),0.5)</f>
        <v>0.67200000000000004</v>
      </c>
      <c r="BI103" s="303">
        <f>IFERROR(_xlfn.PERCENTRANK.INC('面板-MA'!103:103,'面板-MA'!BG103),0.5)</f>
        <v>0.67200000000000004</v>
      </c>
      <c r="BJ103" s="303">
        <f>IFERROR(_xlfn.PERCENTRANK.INC('面板-MA'!103:103,'面板-MA'!BH103),0.5)</f>
        <v>0.67200000000000004</v>
      </c>
      <c r="BK103" s="303">
        <f>IFERROR(_xlfn.PERCENTRANK.INC('面板-MA'!103:103,'面板-MA'!BI103),0.5)</f>
        <v>0.67200000000000004</v>
      </c>
      <c r="BL103" s="303">
        <f>IFERROR(_xlfn.PERCENTRANK.INC('面板-MA'!103:103,'面板-MA'!BJ103),0.5)</f>
        <v>0.67200000000000004</v>
      </c>
      <c r="BM103" s="303">
        <f>IFERROR(_xlfn.PERCENTRANK.INC('面板-MA'!103:103,'面板-MA'!BK103),0.5)</f>
        <v>0.67200000000000004</v>
      </c>
      <c r="BN103" s="303">
        <f>IFERROR(_xlfn.PERCENTRANK.INC('面板-MA'!103:103,'面板-MA'!BL103),0.5)</f>
        <v>0.5</v>
      </c>
      <c r="BO103" s="303">
        <f>IFERROR(_xlfn.PERCENTRANK.INC('面板-MA'!103:103,'面板-MA'!BM103),0.5)</f>
        <v>0.5</v>
      </c>
      <c r="BP103" s="303">
        <f>IFERROR(_xlfn.PERCENTRANK.INC('面板-MA'!103:103,'面板-MA'!BN103),0.5)</f>
        <v>0.5</v>
      </c>
      <c r="BQ103" s="303">
        <f>IFERROR(_xlfn.PERCENTRANK.INC('面板-MA'!103:103,'面板-MA'!BO103),0.5)</f>
        <v>0.5</v>
      </c>
      <c r="BR103" s="303">
        <f>IFERROR(_xlfn.PERCENTRANK.INC('面板-MA'!103:103,'面板-MA'!BP103),0.5)</f>
        <v>0.5</v>
      </c>
      <c r="BS103" s="303">
        <f>IFERROR(_xlfn.PERCENTRANK.INC('面板-MA'!103:103,'面板-MA'!BQ103),0.5)</f>
        <v>0.5</v>
      </c>
      <c r="BT103" s="303">
        <f>IFERROR(_xlfn.PERCENTRANK.INC('面板-MA'!103:103,'面板-MA'!BR103),0.5)</f>
        <v>0.5</v>
      </c>
      <c r="BU103" s="303">
        <f>IFERROR(_xlfn.PERCENTRANK.INC('面板-MA'!103:103,'面板-MA'!BS103),0.5)</f>
        <v>0.5</v>
      </c>
      <c r="BV103" s="303">
        <f>IFERROR(_xlfn.PERCENTRANK.INC('面板-MA'!103:103,'面板-MA'!BT103),0.5)</f>
        <v>0.5</v>
      </c>
      <c r="BW103" s="303">
        <f>IFERROR(_xlfn.PERCENTRANK.INC('面板-MA'!103:103,'面板-MA'!BU103),0.5)</f>
        <v>0.5</v>
      </c>
      <c r="BX103" s="303">
        <f>IFERROR(_xlfn.PERCENTRANK.INC('面板-MA'!103:103,'面板-MA'!BV103),0.5)</f>
        <v>0.5</v>
      </c>
    </row>
    <row r="104" spans="1:76" s="310" customFormat="1" x14ac:dyDescent="0.15">
      <c r="A104" s="309" t="s">
        <v>213</v>
      </c>
      <c r="B104" s="309" t="s">
        <v>70</v>
      </c>
      <c r="C104" s="310" t="s">
        <v>216</v>
      </c>
      <c r="D104" s="310" t="s">
        <v>217</v>
      </c>
      <c r="E104" s="311">
        <v>0.125</v>
      </c>
      <c r="F104" s="311" t="str">
        <f t="shared" si="6"/>
        <v>数字基建上游</v>
      </c>
      <c r="G104" s="312">
        <f>IFERROR(_xlfn.PERCENTRANK.INC('面板-MA'!104:104,'面板-MA'!E104),0.5)</f>
        <v>0</v>
      </c>
      <c r="H104" s="312">
        <f>IFERROR(_xlfn.PERCENTRANK.INC('面板-MA'!104:104,'面板-MA'!F104),0.5)</f>
        <v>0.104</v>
      </c>
      <c r="I104" s="312">
        <f>IFERROR(_xlfn.PERCENTRANK.INC('面板-MA'!104:104,'面板-MA'!G104),0.5)</f>
        <v>5.8999999999999997E-2</v>
      </c>
      <c r="J104" s="312">
        <f>IFERROR(_xlfn.PERCENTRANK.INC('面板-MA'!104:104,'面板-MA'!H104),0.5)</f>
        <v>5.8999999999999997E-2</v>
      </c>
      <c r="K104" s="312">
        <f>IFERROR(_xlfn.PERCENTRANK.INC('面板-MA'!104:104,'面板-MA'!I104),0.5)</f>
        <v>5.8999999999999997E-2</v>
      </c>
      <c r="L104" s="312">
        <f>IFERROR(_xlfn.PERCENTRANK.INC('面板-MA'!104:104,'面板-MA'!J104),0.5)</f>
        <v>0.746</v>
      </c>
      <c r="M104" s="312">
        <f>IFERROR(_xlfn.PERCENTRANK.INC('面板-MA'!104:104,'面板-MA'!K104),0.5)</f>
        <v>0.746</v>
      </c>
      <c r="N104" s="312">
        <f>IFERROR(_xlfn.PERCENTRANK.INC('面板-MA'!104:104,'面板-MA'!L104),0.5)</f>
        <v>0.746</v>
      </c>
      <c r="O104" s="312">
        <f>IFERROR(_xlfn.PERCENTRANK.INC('面板-MA'!104:104,'面板-MA'!M104),0.5)</f>
        <v>0.70099999999999996</v>
      </c>
      <c r="P104" s="312">
        <f>IFERROR(_xlfn.PERCENTRANK.INC('面板-MA'!104:104,'面板-MA'!N104),0.5)</f>
        <v>0.70099999999999996</v>
      </c>
      <c r="Q104" s="312">
        <f>IFERROR(_xlfn.PERCENTRANK.INC('面板-MA'!104:104,'面板-MA'!O104),0.5)</f>
        <v>0.70099999999999996</v>
      </c>
      <c r="R104" s="312">
        <f>IFERROR(_xlfn.PERCENTRANK.INC('面板-MA'!104:104,'面板-MA'!P104),0.5)</f>
        <v>0.56699999999999995</v>
      </c>
      <c r="S104" s="312">
        <f>IFERROR(_xlfn.PERCENTRANK.INC('面板-MA'!104:104,'面板-MA'!Q104),0.5)</f>
        <v>0.56699999999999995</v>
      </c>
      <c r="T104" s="312">
        <f>IFERROR(_xlfn.PERCENTRANK.INC('面板-MA'!104:104,'面板-MA'!R104),0.5)</f>
        <v>0.56699999999999995</v>
      </c>
      <c r="U104" s="312">
        <f>IFERROR(_xlfn.PERCENTRANK.INC('面板-MA'!104:104,'面板-MA'!S104),0.5)</f>
        <v>0.20799999999999999</v>
      </c>
      <c r="V104" s="312">
        <f>IFERROR(_xlfn.PERCENTRANK.INC('面板-MA'!104:104,'面板-MA'!T104),0.5)</f>
        <v>0.20799999999999999</v>
      </c>
      <c r="W104" s="312">
        <f>IFERROR(_xlfn.PERCENTRANK.INC('面板-MA'!104:104,'面板-MA'!U104),0.5)</f>
        <v>0.20799999999999999</v>
      </c>
      <c r="X104" s="312">
        <f>IFERROR(_xlfn.PERCENTRANK.INC('面板-MA'!104:104,'面板-MA'!V104),0.5)</f>
        <v>1.4E-2</v>
      </c>
      <c r="Y104" s="312">
        <f>IFERROR(_xlfn.PERCENTRANK.INC('面板-MA'!104:104,'面板-MA'!W104),0.5)</f>
        <v>1.4E-2</v>
      </c>
      <c r="Z104" s="312">
        <f>IFERROR(_xlfn.PERCENTRANK.INC('面板-MA'!104:104,'面板-MA'!X104),0.5)</f>
        <v>1.4E-2</v>
      </c>
      <c r="AA104" s="312">
        <f>IFERROR(_xlfn.PERCENTRANK.INC('面板-MA'!104:104,'面板-MA'!Y104),0.5)</f>
        <v>0.11899999999999999</v>
      </c>
      <c r="AB104" s="312">
        <f>IFERROR(_xlfn.PERCENTRANK.INC('面板-MA'!104:104,'面板-MA'!Z104),0.5)</f>
        <v>0.11899999999999999</v>
      </c>
      <c r="AC104" s="312">
        <f>IFERROR(_xlfn.PERCENTRANK.INC('面板-MA'!104:104,'面板-MA'!AA104),0.5)</f>
        <v>0.11899999999999999</v>
      </c>
      <c r="AD104" s="312">
        <f>IFERROR(_xlfn.PERCENTRANK.INC('面板-MA'!104:104,'面板-MA'!AB104),0.5)</f>
        <v>0.253</v>
      </c>
      <c r="AE104" s="312">
        <f>IFERROR(_xlfn.PERCENTRANK.INC('面板-MA'!104:104,'面板-MA'!AC104),0.5)</f>
        <v>0.253</v>
      </c>
      <c r="AF104" s="312">
        <f>IFERROR(_xlfn.PERCENTRANK.INC('面板-MA'!104:104,'面板-MA'!AD104),0.5)</f>
        <v>0.253</v>
      </c>
      <c r="AG104" s="312">
        <f>IFERROR(_xlfn.PERCENTRANK.INC('面板-MA'!104:104,'面板-MA'!AE104),0.5)</f>
        <v>0.97</v>
      </c>
      <c r="AH104" s="312">
        <f>IFERROR(_xlfn.PERCENTRANK.INC('面板-MA'!104:104,'面板-MA'!AF104),0.5)</f>
        <v>0.97</v>
      </c>
      <c r="AI104" s="312">
        <f>IFERROR(_xlfn.PERCENTRANK.INC('面板-MA'!104:104,'面板-MA'!AG104),0.5)</f>
        <v>0.97</v>
      </c>
      <c r="AJ104" s="312">
        <f>IFERROR(_xlfn.PERCENTRANK.INC('面板-MA'!104:104,'面板-MA'!AH104),0.5)</f>
        <v>0.92500000000000004</v>
      </c>
      <c r="AK104" s="312">
        <f>IFERROR(_xlfn.PERCENTRANK.INC('面板-MA'!104:104,'面板-MA'!AI104),0.5)</f>
        <v>0.92500000000000004</v>
      </c>
      <c r="AL104" s="312">
        <f>IFERROR(_xlfn.PERCENTRANK.INC('面板-MA'!104:104,'面板-MA'!AJ104),0.5)</f>
        <v>0.92500000000000004</v>
      </c>
      <c r="AM104" s="312">
        <f>IFERROR(_xlfn.PERCENTRANK.INC('面板-MA'!104:104,'面板-MA'!AK104),0.5)</f>
        <v>0.61099999999999999</v>
      </c>
      <c r="AN104" s="312">
        <f>IFERROR(_xlfn.PERCENTRANK.INC('面板-MA'!104:104,'面板-MA'!AL104),0.5)</f>
        <v>0.61099999999999999</v>
      </c>
      <c r="AO104" s="312">
        <f>IFERROR(_xlfn.PERCENTRANK.INC('面板-MA'!104:104,'面板-MA'!AM104),0.5)</f>
        <v>0.61099999999999999</v>
      </c>
      <c r="AP104" s="312">
        <f>IFERROR(_xlfn.PERCENTRANK.INC('面板-MA'!104:104,'面板-MA'!AN104),0.5)</f>
        <v>0.34300000000000003</v>
      </c>
      <c r="AQ104" s="312">
        <f>IFERROR(_xlfn.PERCENTRANK.INC('面板-MA'!104:104,'面板-MA'!AO104),0.5)</f>
        <v>0.34300000000000003</v>
      </c>
      <c r="AR104" s="312">
        <f>IFERROR(_xlfn.PERCENTRANK.INC('面板-MA'!104:104,'面板-MA'!AP104),0.5)</f>
        <v>0.34300000000000003</v>
      </c>
      <c r="AS104" s="312">
        <f>IFERROR(_xlfn.PERCENTRANK.INC('面板-MA'!104:104,'面板-MA'!AQ104),0.5)</f>
        <v>0.16400000000000001</v>
      </c>
      <c r="AT104" s="312">
        <f>IFERROR(_xlfn.PERCENTRANK.INC('面板-MA'!104:104,'面板-MA'!AR104),0.5)</f>
        <v>0.16400000000000001</v>
      </c>
      <c r="AU104" s="312">
        <f>IFERROR(_xlfn.PERCENTRANK.INC('面板-MA'!104:104,'面板-MA'!AS104),0.5)</f>
        <v>0.16400000000000001</v>
      </c>
      <c r="AV104" s="312">
        <f>IFERROR(_xlfn.PERCENTRANK.INC('面板-MA'!104:104,'面板-MA'!AT104),0.5)</f>
        <v>0.29799999999999999</v>
      </c>
      <c r="AW104" s="312">
        <f>IFERROR(_xlfn.PERCENTRANK.INC('面板-MA'!104:104,'面板-MA'!AU104),0.5)</f>
        <v>0.29799999999999999</v>
      </c>
      <c r="AX104" s="312">
        <f>IFERROR(_xlfn.PERCENTRANK.INC('面板-MA'!104:104,'面板-MA'!AV104),0.5)</f>
        <v>0.29799999999999999</v>
      </c>
      <c r="AY104" s="312">
        <f>IFERROR(_xlfn.PERCENTRANK.INC('面板-MA'!104:104,'面板-MA'!AW104),0.5)</f>
        <v>0.52200000000000002</v>
      </c>
      <c r="AZ104" s="312">
        <f>IFERROR(_xlfn.PERCENTRANK.INC('面板-MA'!104:104,'面板-MA'!AX104),0.5)</f>
        <v>0.52200000000000002</v>
      </c>
      <c r="BA104" s="312">
        <f>IFERROR(_xlfn.PERCENTRANK.INC('面板-MA'!104:104,'面板-MA'!AY104),0.5)</f>
        <v>0.52200000000000002</v>
      </c>
      <c r="BB104" s="312">
        <f>IFERROR(_xlfn.PERCENTRANK.INC('面板-MA'!104:104,'面板-MA'!AZ104),0.5)</f>
        <v>0.83499999999999996</v>
      </c>
      <c r="BC104" s="312">
        <f>IFERROR(_xlfn.PERCENTRANK.INC('面板-MA'!104:104,'面板-MA'!BA104),0.5)</f>
        <v>0.83499999999999996</v>
      </c>
      <c r="BD104" s="312">
        <f>IFERROR(_xlfn.PERCENTRANK.INC('面板-MA'!104:104,'面板-MA'!BB104),0.5)</f>
        <v>0.83499999999999996</v>
      </c>
      <c r="BE104" s="312">
        <f>IFERROR(_xlfn.PERCENTRANK.INC('面板-MA'!104:104,'面板-MA'!BC104),0.5)</f>
        <v>0.88</v>
      </c>
      <c r="BF104" s="312">
        <f>IFERROR(_xlfn.PERCENTRANK.INC('面板-MA'!104:104,'面板-MA'!BD104),0.5)</f>
        <v>0.88</v>
      </c>
      <c r="BG104" s="312">
        <f>IFERROR(_xlfn.PERCENTRANK.INC('面板-MA'!104:104,'面板-MA'!BE104),0.5)</f>
        <v>0.88</v>
      </c>
      <c r="BH104" s="312">
        <f>IFERROR(_xlfn.PERCENTRANK.INC('面板-MA'!104:104,'面板-MA'!BF104),0.5)</f>
        <v>0.79100000000000004</v>
      </c>
      <c r="BI104" s="312">
        <f>IFERROR(_xlfn.PERCENTRANK.INC('面板-MA'!104:104,'面板-MA'!BG104),0.5)</f>
        <v>0.79100000000000004</v>
      </c>
      <c r="BJ104" s="312">
        <f>IFERROR(_xlfn.PERCENTRANK.INC('面板-MA'!104:104,'面板-MA'!BH104),0.5)</f>
        <v>0.79100000000000004</v>
      </c>
      <c r="BK104" s="312">
        <f>IFERROR(_xlfn.PERCENTRANK.INC('面板-MA'!104:104,'面板-MA'!BI104),0.5)</f>
        <v>0.65600000000000003</v>
      </c>
      <c r="BL104" s="312">
        <f>IFERROR(_xlfn.PERCENTRANK.INC('面板-MA'!104:104,'面板-MA'!BJ104),0.5)</f>
        <v>0.65600000000000003</v>
      </c>
      <c r="BM104" s="312">
        <f>IFERROR(_xlfn.PERCENTRANK.INC('面板-MA'!104:104,'面板-MA'!BK104),0.5)</f>
        <v>0.65600000000000003</v>
      </c>
      <c r="BN104" s="312">
        <f>IFERROR(_xlfn.PERCENTRANK.INC('面板-MA'!104:104,'面板-MA'!BL104),0.5)</f>
        <v>0.432</v>
      </c>
      <c r="BO104" s="312">
        <f>IFERROR(_xlfn.PERCENTRANK.INC('面板-MA'!104:104,'面板-MA'!BM104),0.5)</f>
        <v>0.432</v>
      </c>
      <c r="BP104" s="312">
        <f>IFERROR(_xlfn.PERCENTRANK.INC('面板-MA'!104:104,'面板-MA'!BN104),0.5)</f>
        <v>0.432</v>
      </c>
      <c r="BQ104" s="312">
        <f>IFERROR(_xlfn.PERCENTRANK.INC('面板-MA'!104:104,'面板-MA'!BO104),0.5)</f>
        <v>0.47699999999999998</v>
      </c>
      <c r="BR104" s="312">
        <f>IFERROR(_xlfn.PERCENTRANK.INC('面板-MA'!104:104,'面板-MA'!BP104),0.5)</f>
        <v>0.47699999999999998</v>
      </c>
      <c r="BS104" s="312">
        <f>IFERROR(_xlfn.PERCENTRANK.INC('面板-MA'!104:104,'面板-MA'!BQ104),0.5)</f>
        <v>0.47699999999999998</v>
      </c>
      <c r="BT104" s="312">
        <f>IFERROR(_xlfn.PERCENTRANK.INC('面板-MA'!104:104,'面板-MA'!BR104),0.5)</f>
        <v>0.38800000000000001</v>
      </c>
      <c r="BU104" s="312">
        <f>IFERROR(_xlfn.PERCENTRANK.INC('面板-MA'!104:104,'面板-MA'!BS104),0.5)</f>
        <v>0.38800000000000001</v>
      </c>
      <c r="BV104" s="312">
        <f>IFERROR(_xlfn.PERCENTRANK.INC('面板-MA'!104:104,'面板-MA'!BT104),0.5)</f>
        <v>0.38800000000000001</v>
      </c>
      <c r="BW104" s="312">
        <f>IFERROR(_xlfn.PERCENTRANK.INC('面板-MA'!104:104,'面板-MA'!BU104),0.5)</f>
        <v>0.5</v>
      </c>
      <c r="BX104" s="312">
        <f>IFERROR(_xlfn.PERCENTRANK.INC('面板-MA'!104:104,'面板-MA'!BV104),0.5)</f>
        <v>0.5</v>
      </c>
    </row>
    <row r="105" spans="1:76" x14ac:dyDescent="0.15">
      <c r="A105" s="301" t="s">
        <v>213</v>
      </c>
      <c r="B105" s="301" t="s">
        <v>70</v>
      </c>
      <c r="C105" s="295" t="s">
        <v>218</v>
      </c>
      <c r="D105" s="295" t="s">
        <v>219</v>
      </c>
      <c r="E105" s="302">
        <f>0.5/15</f>
        <v>3.3333333333333333E-2</v>
      </c>
      <c r="F105" s="302" t="str">
        <f t="shared" si="6"/>
        <v>数字基建上游</v>
      </c>
      <c r="G105" s="303">
        <f>IFERROR(_xlfn.PERCENTRANK.INC('面板-MA'!105:105,'面板-MA'!E105),0.5)</f>
        <v>0.69499999999999995</v>
      </c>
      <c r="H105" s="303">
        <f>IFERROR(_xlfn.PERCENTRANK.INC('面板-MA'!105:105,'面板-MA'!F105),0.5)</f>
        <v>0.69499999999999995</v>
      </c>
      <c r="I105" s="303">
        <f>IFERROR(_xlfn.PERCENTRANK.INC('面板-MA'!105:105,'面板-MA'!G105),0.5)</f>
        <v>0.53600000000000003</v>
      </c>
      <c r="J105" s="303">
        <f>IFERROR(_xlfn.PERCENTRANK.INC('面板-MA'!105:105,'面板-MA'!H105),0.5)</f>
        <v>0.63700000000000001</v>
      </c>
      <c r="K105" s="303">
        <f>IFERROR(_xlfn.PERCENTRANK.INC('面板-MA'!105:105,'面板-MA'!I105),0.5)</f>
        <v>0.88400000000000001</v>
      </c>
      <c r="L105" s="303">
        <f>IFERROR(_xlfn.PERCENTRANK.INC('面板-MA'!105:105,'面板-MA'!J105),0.5)</f>
        <v>0.89800000000000002</v>
      </c>
      <c r="M105" s="303">
        <f>IFERROR(_xlfn.PERCENTRANK.INC('面板-MA'!105:105,'面板-MA'!K105),0.5)</f>
        <v>0.92700000000000005</v>
      </c>
      <c r="N105" s="303">
        <f>IFERROR(_xlfn.PERCENTRANK.INC('面板-MA'!105:105,'面板-MA'!L105),0.5)</f>
        <v>0.82599999999999996</v>
      </c>
      <c r="O105" s="303">
        <f>IFERROR(_xlfn.PERCENTRANK.INC('面板-MA'!105:105,'面板-MA'!M105),0.5)</f>
        <v>0.78200000000000003</v>
      </c>
      <c r="P105" s="303">
        <f>IFERROR(_xlfn.PERCENTRANK.INC('面板-MA'!105:105,'面板-MA'!N105),0.5)</f>
        <v>0.76800000000000002</v>
      </c>
      <c r="Q105" s="303">
        <f>IFERROR(_xlfn.PERCENTRANK.INC('面板-MA'!105:105,'面板-MA'!O105),0.5)</f>
        <v>0.55000000000000004</v>
      </c>
      <c r="R105" s="303">
        <f>IFERROR(_xlfn.PERCENTRANK.INC('面板-MA'!105:105,'面板-MA'!P105),0.5)</f>
        <v>0.91300000000000003</v>
      </c>
      <c r="S105" s="303">
        <f>IFERROR(_xlfn.PERCENTRANK.INC('面板-MA'!105:105,'面板-MA'!Q105),0.5)</f>
        <v>0.95599999999999996</v>
      </c>
      <c r="T105" s="303">
        <f>IFERROR(_xlfn.PERCENTRANK.INC('面板-MA'!105:105,'面板-MA'!R105),0.5)</f>
        <v>0.81100000000000005</v>
      </c>
      <c r="U105" s="303">
        <f>IFERROR(_xlfn.PERCENTRANK.INC('面板-MA'!105:105,'面板-MA'!S105),0.5)</f>
        <v>0.46300000000000002</v>
      </c>
      <c r="V105" s="303">
        <f>IFERROR(_xlfn.PERCENTRANK.INC('面板-MA'!105:105,'面板-MA'!T105),0.5)</f>
        <v>0.17299999999999999</v>
      </c>
      <c r="W105" s="303">
        <f>IFERROR(_xlfn.PERCENTRANK.INC('面板-MA'!105:105,'面板-MA'!U105),0.5)</f>
        <v>0.115</v>
      </c>
      <c r="X105" s="303">
        <f>IFERROR(_xlfn.PERCENTRANK.INC('面板-MA'!105:105,'面板-MA'!V105),0.5)</f>
        <v>0.188</v>
      </c>
      <c r="Y105" s="303">
        <f>IFERROR(_xlfn.PERCENTRANK.INC('面板-MA'!105:105,'面板-MA'!W105),0.5)</f>
        <v>0.20200000000000001</v>
      </c>
      <c r="Z105" s="303">
        <f>IFERROR(_xlfn.PERCENTRANK.INC('面板-MA'!105:105,'面板-MA'!X105),0.5)</f>
        <v>0.217</v>
      </c>
      <c r="AA105" s="303">
        <f>IFERROR(_xlfn.PERCENTRANK.INC('面板-MA'!105:105,'面板-MA'!Y105),0.5)</f>
        <v>0.23100000000000001</v>
      </c>
      <c r="AB105" s="303">
        <f>IFERROR(_xlfn.PERCENTRANK.INC('面板-MA'!105:105,'面板-MA'!Z105),0.5)</f>
        <v>0.26</v>
      </c>
      <c r="AC105" s="303">
        <f>IFERROR(_xlfn.PERCENTRANK.INC('面板-MA'!105:105,'面板-MA'!AA105),0.5)</f>
        <v>0.246</v>
      </c>
      <c r="AD105" s="303">
        <f>IFERROR(_xlfn.PERCENTRANK.INC('面板-MA'!105:105,'面板-MA'!AB105),0.5)</f>
        <v>2.8000000000000001E-2</v>
      </c>
      <c r="AE105" s="303">
        <f>IFERROR(_xlfn.PERCENTRANK.INC('面板-MA'!105:105,'面板-MA'!AC105),0.5)</f>
        <v>0</v>
      </c>
      <c r="AF105" s="303">
        <f>IFERROR(_xlfn.PERCENTRANK.INC('面板-MA'!105:105,'面板-MA'!AD105),0.5)</f>
        <v>1.4E-2</v>
      </c>
      <c r="AG105" s="303">
        <f>IFERROR(_xlfn.PERCENTRANK.INC('面板-MA'!105:105,'面板-MA'!AE105),0.5)</f>
        <v>0.34699999999999998</v>
      </c>
      <c r="AH105" s="303">
        <f>IFERROR(_xlfn.PERCENTRANK.INC('面板-MA'!105:105,'面板-MA'!AF105),0.5)</f>
        <v>0.98499999999999999</v>
      </c>
      <c r="AI105" s="303">
        <f>IFERROR(_xlfn.PERCENTRANK.INC('面板-MA'!105:105,'面板-MA'!AG105),0.5)</f>
        <v>1</v>
      </c>
      <c r="AJ105" s="303">
        <f>IFERROR(_xlfn.PERCENTRANK.INC('面板-MA'!105:105,'面板-MA'!AH105),0.5)</f>
        <v>0.94199999999999995</v>
      </c>
      <c r="AK105" s="303">
        <f>IFERROR(_xlfn.PERCENTRANK.INC('面板-MA'!105:105,'面板-MA'!AI105),0.5)</f>
        <v>0.66600000000000004</v>
      </c>
      <c r="AL105" s="303">
        <f>IFERROR(_xlfn.PERCENTRANK.INC('面板-MA'!105:105,'面板-MA'!AJ105),0.5)</f>
        <v>0.73899999999999999</v>
      </c>
      <c r="AM105" s="303">
        <f>IFERROR(_xlfn.PERCENTRANK.INC('面板-MA'!105:105,'面板-MA'!AK105),0.5)</f>
        <v>0.52100000000000002</v>
      </c>
      <c r="AN105" s="303">
        <f>IFERROR(_xlfn.PERCENTRANK.INC('面板-MA'!105:105,'面板-MA'!AL105),0.5)</f>
        <v>0.60799999999999998</v>
      </c>
      <c r="AO105" s="303">
        <f>IFERROR(_xlfn.PERCENTRANK.INC('面板-MA'!105:105,'面板-MA'!AM105),0.5)</f>
        <v>0.84</v>
      </c>
      <c r="AP105" s="303">
        <f>IFERROR(_xlfn.PERCENTRANK.INC('面板-MA'!105:105,'面板-MA'!AN105),0.5)</f>
        <v>0.623</v>
      </c>
      <c r="AQ105" s="303">
        <f>IFERROR(_xlfn.PERCENTRANK.INC('面板-MA'!105:105,'面板-MA'!AO105),0.5)</f>
        <v>0.65200000000000002</v>
      </c>
      <c r="AR105" s="303">
        <f>IFERROR(_xlfn.PERCENTRANK.INC('面板-MA'!105:105,'面板-MA'!AP105),0.5)</f>
        <v>0.434</v>
      </c>
      <c r="AS105" s="303">
        <f>IFERROR(_xlfn.PERCENTRANK.INC('面板-MA'!105:105,'面板-MA'!AQ105),0.5)</f>
        <v>0.30399999999999999</v>
      </c>
      <c r="AT105" s="303">
        <f>IFERROR(_xlfn.PERCENTRANK.INC('面板-MA'!105:105,'面板-MA'!AR105),0.5)</f>
        <v>0.14399999999999999</v>
      </c>
      <c r="AU105" s="303">
        <f>IFERROR(_xlfn.PERCENTRANK.INC('面板-MA'!105:105,'面板-MA'!AS105),0.5)</f>
        <v>8.5999999999999993E-2</v>
      </c>
      <c r="AV105" s="303">
        <f>IFERROR(_xlfn.PERCENTRANK.INC('面板-MA'!105:105,'面板-MA'!AT105),0.5)</f>
        <v>5.7000000000000002E-2</v>
      </c>
      <c r="AW105" s="303">
        <f>IFERROR(_xlfn.PERCENTRANK.INC('面板-MA'!105:105,'面板-MA'!AU105),0.5)</f>
        <v>4.2999999999999997E-2</v>
      </c>
      <c r="AX105" s="303">
        <f>IFERROR(_xlfn.PERCENTRANK.INC('面板-MA'!105:105,'面板-MA'!AV105),0.5)</f>
        <v>0.10100000000000001</v>
      </c>
      <c r="AY105" s="303">
        <f>IFERROR(_xlfn.PERCENTRANK.INC('面板-MA'!105:105,'面板-MA'!AW105),0.5)</f>
        <v>0.28899999999999998</v>
      </c>
      <c r="AZ105" s="303">
        <f>IFERROR(_xlfn.PERCENTRANK.INC('面板-MA'!105:105,'面板-MA'!AX105),0.5)</f>
        <v>0.13</v>
      </c>
      <c r="BA105" s="303">
        <f>IFERROR(_xlfn.PERCENTRANK.INC('面板-MA'!105:105,'面板-MA'!AY105),0.5)</f>
        <v>7.1999999999999995E-2</v>
      </c>
      <c r="BB105" s="303">
        <f>IFERROR(_xlfn.PERCENTRANK.INC('面板-MA'!105:105,'面板-MA'!AZ105),0.5)</f>
        <v>0.159</v>
      </c>
      <c r="BC105" s="303">
        <f>IFERROR(_xlfn.PERCENTRANK.INC('面板-MA'!105:105,'面板-MA'!BA105),0.5)</f>
        <v>0.27500000000000002</v>
      </c>
      <c r="BD105" s="303">
        <f>IFERROR(_xlfn.PERCENTRANK.INC('面板-MA'!105:105,'面板-MA'!BB105),0.5)</f>
        <v>0.33300000000000002</v>
      </c>
      <c r="BE105" s="303">
        <f>IFERROR(_xlfn.PERCENTRANK.INC('面板-MA'!105:105,'面板-MA'!BC105),0.5)</f>
        <v>0.39100000000000001</v>
      </c>
      <c r="BF105" s="303">
        <f>IFERROR(_xlfn.PERCENTRANK.INC('面板-MA'!105:105,'面板-MA'!BD105),0.5)</f>
        <v>0.40500000000000003</v>
      </c>
      <c r="BG105" s="303">
        <f>IFERROR(_xlfn.PERCENTRANK.INC('面板-MA'!105:105,'面板-MA'!BE105),0.5)</f>
        <v>0.42</v>
      </c>
      <c r="BH105" s="303">
        <f>IFERROR(_xlfn.PERCENTRANK.INC('面板-MA'!105:105,'面板-MA'!BF105),0.5)</f>
        <v>0.47799999999999998</v>
      </c>
      <c r="BI105" s="303">
        <f>IFERROR(_xlfn.PERCENTRANK.INC('面板-MA'!105:105,'面板-MA'!BG105),0.5)</f>
        <v>0.50700000000000001</v>
      </c>
      <c r="BJ105" s="303">
        <f>IFERROR(_xlfn.PERCENTRANK.INC('面板-MA'!105:105,'面板-MA'!BH105),0.5)</f>
        <v>0.44900000000000001</v>
      </c>
      <c r="BK105" s="303">
        <f>IFERROR(_xlfn.PERCENTRANK.INC('面板-MA'!105:105,'面板-MA'!BI105),0.5)</f>
        <v>0.318</v>
      </c>
      <c r="BL105" s="303">
        <f>IFERROR(_xlfn.PERCENTRANK.INC('面板-MA'!105:105,'面板-MA'!BJ105),0.5)</f>
        <v>0.56499999999999995</v>
      </c>
      <c r="BM105" s="303">
        <f>IFERROR(_xlfn.PERCENTRANK.INC('面板-MA'!105:105,'面板-MA'!BK105),0.5)</f>
        <v>0.68100000000000005</v>
      </c>
      <c r="BN105" s="303">
        <f>IFERROR(_xlfn.PERCENTRANK.INC('面板-MA'!105:105,'面板-MA'!BL105),0.5)</f>
        <v>0.376</v>
      </c>
      <c r="BO105" s="303">
        <f>IFERROR(_xlfn.PERCENTRANK.INC('面板-MA'!105:105,'面板-MA'!BM105),0.5)</f>
        <v>0.36199999999999999</v>
      </c>
      <c r="BP105" s="303">
        <f>IFERROR(_xlfn.PERCENTRANK.INC('面板-MA'!105:105,'面板-MA'!BN105),0.5)</f>
        <v>0.49199999999999999</v>
      </c>
      <c r="BQ105" s="303">
        <f>IFERROR(_xlfn.PERCENTRANK.INC('面板-MA'!105:105,'面板-MA'!BO105),0.5)</f>
        <v>0.57899999999999996</v>
      </c>
      <c r="BR105" s="303">
        <f>IFERROR(_xlfn.PERCENTRANK.INC('面板-MA'!105:105,'面板-MA'!BP105),0.5)</f>
        <v>0.86899999999999999</v>
      </c>
      <c r="BS105" s="303">
        <f>IFERROR(_xlfn.PERCENTRANK.INC('面板-MA'!105:105,'面板-MA'!BQ105),0.5)</f>
        <v>0.753</v>
      </c>
      <c r="BT105" s="303">
        <f>IFERROR(_xlfn.PERCENTRANK.INC('面板-MA'!105:105,'面板-MA'!BR105),0.5)</f>
        <v>0.59399999999999997</v>
      </c>
      <c r="BU105" s="303">
        <f>IFERROR(_xlfn.PERCENTRANK.INC('面板-MA'!105:105,'面板-MA'!BS105),0.5)</f>
        <v>0.72399999999999998</v>
      </c>
      <c r="BV105" s="303">
        <f>IFERROR(_xlfn.PERCENTRANK.INC('面板-MA'!105:105,'面板-MA'!BT105),0.5)</f>
        <v>0.85499999999999998</v>
      </c>
      <c r="BW105" s="303">
        <f>IFERROR(_xlfn.PERCENTRANK.INC('面板-MA'!105:105,'面板-MA'!BU105),0.5)</f>
        <v>0.97099999999999997</v>
      </c>
      <c r="BX105" s="303">
        <f>IFERROR(_xlfn.PERCENTRANK.INC('面板-MA'!105:105,'面板-MA'!BV105),0.5)</f>
        <v>0.79700000000000004</v>
      </c>
    </row>
    <row r="106" spans="1:76" x14ac:dyDescent="0.15">
      <c r="A106" s="301" t="s">
        <v>213</v>
      </c>
      <c r="B106" s="301" t="s">
        <v>70</v>
      </c>
      <c r="C106" s="295" t="s">
        <v>220</v>
      </c>
      <c r="D106" s="295" t="s">
        <v>221</v>
      </c>
      <c r="E106" s="302">
        <f>0.5/15</f>
        <v>3.3333333333333333E-2</v>
      </c>
      <c r="F106" s="302" t="str">
        <f t="shared" si="6"/>
        <v>数字基建上游</v>
      </c>
      <c r="G106" s="303">
        <f>IFERROR(_xlfn.PERCENTRANK.INC('面板-MA'!106:106,'面板-MA'!E106),0.5)</f>
        <v>0.36199999999999999</v>
      </c>
      <c r="H106" s="303">
        <f>IFERROR(_xlfn.PERCENTRANK.INC('面板-MA'!106:106,'面板-MA'!F106),0.5)</f>
        <v>0.36199999999999999</v>
      </c>
      <c r="I106" s="303">
        <f>IFERROR(_xlfn.PERCENTRANK.INC('面板-MA'!106:106,'面板-MA'!G106),0.5)</f>
        <v>0.60799999999999998</v>
      </c>
      <c r="J106" s="303">
        <f>IFERROR(_xlfn.PERCENTRANK.INC('面板-MA'!106:106,'面板-MA'!H106),0.5)</f>
        <v>0.97099999999999997</v>
      </c>
      <c r="K106" s="303">
        <f>IFERROR(_xlfn.PERCENTRANK.INC('面板-MA'!106:106,'面板-MA'!I106),0.5)</f>
        <v>0.94199999999999995</v>
      </c>
      <c r="L106" s="303">
        <f>IFERROR(_xlfn.PERCENTRANK.INC('面板-MA'!106:106,'面板-MA'!J106),0.5)</f>
        <v>0.20200000000000001</v>
      </c>
      <c r="M106" s="303">
        <f>IFERROR(_xlfn.PERCENTRANK.INC('面板-MA'!106:106,'面板-MA'!K106),0.5)</f>
        <v>1.4E-2</v>
      </c>
      <c r="N106" s="303">
        <f>IFERROR(_xlfn.PERCENTRANK.INC('面板-MA'!106:106,'面板-MA'!L106),0.5)</f>
        <v>0.50700000000000001</v>
      </c>
      <c r="O106" s="303">
        <f>IFERROR(_xlfn.PERCENTRANK.INC('面板-MA'!106:106,'面板-MA'!M106),0.5)</f>
        <v>0.73899999999999999</v>
      </c>
      <c r="P106" s="303">
        <f>IFERROR(_xlfn.PERCENTRANK.INC('面板-MA'!106:106,'面板-MA'!N106),0.5)</f>
        <v>0.85499999999999998</v>
      </c>
      <c r="Q106" s="303">
        <f>IFERROR(_xlfn.PERCENTRANK.INC('面板-MA'!106:106,'面板-MA'!O106),0.5)</f>
        <v>0.82599999999999996</v>
      </c>
      <c r="R106" s="303">
        <f>IFERROR(_xlfn.PERCENTRANK.INC('面板-MA'!106:106,'面板-MA'!P106),0.5)</f>
        <v>0.92700000000000005</v>
      </c>
      <c r="S106" s="303">
        <f>IFERROR(_xlfn.PERCENTRANK.INC('面板-MA'!106:106,'面板-MA'!Q106),0.5)</f>
        <v>0.98499999999999999</v>
      </c>
      <c r="T106" s="303">
        <f>IFERROR(_xlfn.PERCENTRANK.INC('面板-MA'!106:106,'面板-MA'!R106),0.5)</f>
        <v>0.86899999999999999</v>
      </c>
      <c r="U106" s="303">
        <f>IFERROR(_xlfn.PERCENTRANK.INC('面板-MA'!106:106,'面板-MA'!S106),0.5)</f>
        <v>0.69499999999999995</v>
      </c>
      <c r="V106" s="303">
        <f>IFERROR(_xlfn.PERCENTRANK.INC('面板-MA'!106:106,'面板-MA'!T106),0.5)</f>
        <v>0.56499999999999995</v>
      </c>
      <c r="W106" s="303">
        <f>IFERROR(_xlfn.PERCENTRANK.INC('面板-MA'!106:106,'面板-MA'!U106),0.5)</f>
        <v>0.49199999999999999</v>
      </c>
      <c r="X106" s="303">
        <f>IFERROR(_xlfn.PERCENTRANK.INC('面板-MA'!106:106,'面板-MA'!V106),0.5)</f>
        <v>0.159</v>
      </c>
      <c r="Y106" s="303">
        <f>IFERROR(_xlfn.PERCENTRANK.INC('面板-MA'!106:106,'面板-MA'!W106),0.5)</f>
        <v>0.68100000000000005</v>
      </c>
      <c r="Z106" s="303">
        <f>IFERROR(_xlfn.PERCENTRANK.INC('面板-MA'!106:106,'面板-MA'!X106),0.5)</f>
        <v>0.91300000000000003</v>
      </c>
      <c r="AA106" s="303">
        <f>IFERROR(_xlfn.PERCENTRANK.INC('面板-MA'!106:106,'面板-MA'!Y106),0.5)</f>
        <v>0.82599999999999996</v>
      </c>
      <c r="AB106" s="303">
        <f>IFERROR(_xlfn.PERCENTRANK.INC('面板-MA'!106:106,'面板-MA'!Z106),0.5)</f>
        <v>0.434</v>
      </c>
      <c r="AC106" s="303">
        <f>IFERROR(_xlfn.PERCENTRANK.INC('面板-MA'!106:106,'面板-MA'!AA106),0.5)</f>
        <v>0.10100000000000001</v>
      </c>
      <c r="AD106" s="303">
        <f>IFERROR(_xlfn.PERCENTRANK.INC('面板-MA'!106:106,'面板-MA'!AB106),0.5)</f>
        <v>4.2999999999999997E-2</v>
      </c>
      <c r="AE106" s="303">
        <f>IFERROR(_xlfn.PERCENTRANK.INC('面板-MA'!106:106,'面板-MA'!AC106),0.5)</f>
        <v>0.42</v>
      </c>
      <c r="AF106" s="303">
        <f>IFERROR(_xlfn.PERCENTRANK.INC('面板-MA'!106:106,'面板-MA'!AD106),0.5)</f>
        <v>0.66600000000000004</v>
      </c>
      <c r="AG106" s="303">
        <f>IFERROR(_xlfn.PERCENTRANK.INC('面板-MA'!106:106,'面板-MA'!AE106),0.5)</f>
        <v>0.72399999999999998</v>
      </c>
      <c r="AH106" s="303">
        <f>IFERROR(_xlfn.PERCENTRANK.INC('面板-MA'!106:106,'面板-MA'!AF106),0.5)</f>
        <v>0.81100000000000005</v>
      </c>
      <c r="AI106" s="303">
        <f>IFERROR(_xlfn.PERCENTRANK.INC('面板-MA'!106:106,'面板-MA'!AG106),0.5)</f>
        <v>0.95599999999999996</v>
      </c>
      <c r="AJ106" s="303">
        <f>IFERROR(_xlfn.PERCENTRANK.INC('面板-MA'!106:106,'面板-MA'!AH106),0.5)</f>
        <v>1</v>
      </c>
      <c r="AK106" s="303">
        <f>IFERROR(_xlfn.PERCENTRANK.INC('面板-MA'!106:106,'面板-MA'!AI106),0.5)</f>
        <v>0.753</v>
      </c>
      <c r="AL106" s="303">
        <f>IFERROR(_xlfn.PERCENTRANK.INC('面板-MA'!106:106,'面板-MA'!AJ106),0.5)</f>
        <v>7.1999999999999995E-2</v>
      </c>
      <c r="AM106" s="303">
        <f>IFERROR(_xlfn.PERCENTRANK.INC('面板-MA'!106:106,'面板-MA'!AK106),0.5)</f>
        <v>0</v>
      </c>
      <c r="AN106" s="303">
        <f>IFERROR(_xlfn.PERCENTRANK.INC('面板-MA'!106:106,'面板-MA'!AL106),0.5)</f>
        <v>0.13</v>
      </c>
      <c r="AO106" s="303">
        <f>IFERROR(_xlfn.PERCENTRANK.INC('面板-MA'!106:106,'面板-MA'!AM106),0.5)</f>
        <v>0.47799999999999998</v>
      </c>
      <c r="AP106" s="303">
        <f>IFERROR(_xlfn.PERCENTRANK.INC('面板-MA'!106:106,'面板-MA'!AN106),0.5)</f>
        <v>0.246</v>
      </c>
      <c r="AQ106" s="303">
        <f>IFERROR(_xlfn.PERCENTRANK.INC('面板-MA'!106:106,'面板-MA'!AO106),0.5)</f>
        <v>0.17299999999999999</v>
      </c>
      <c r="AR106" s="303">
        <f>IFERROR(_xlfn.PERCENTRANK.INC('面板-MA'!106:106,'面板-MA'!AP106),0.5)</f>
        <v>0.217</v>
      </c>
      <c r="AS106" s="303">
        <f>IFERROR(_xlfn.PERCENTRANK.INC('面板-MA'!106:106,'面板-MA'!AQ106),0.5)</f>
        <v>0.26</v>
      </c>
      <c r="AT106" s="303">
        <f>IFERROR(_xlfn.PERCENTRANK.INC('面板-MA'!106:106,'面板-MA'!AR106),0.5)</f>
        <v>0.188</v>
      </c>
      <c r="AU106" s="303">
        <f>IFERROR(_xlfn.PERCENTRANK.INC('面板-MA'!106:106,'面板-MA'!AS106),0.5)</f>
        <v>0.14399999999999999</v>
      </c>
      <c r="AV106" s="303">
        <f>IFERROR(_xlfn.PERCENTRANK.INC('面板-MA'!106:106,'面板-MA'!AT106),0.5)</f>
        <v>0.30399999999999999</v>
      </c>
      <c r="AW106" s="303">
        <f>IFERROR(_xlfn.PERCENTRANK.INC('面板-MA'!106:106,'面板-MA'!AU106),0.5)</f>
        <v>0.318</v>
      </c>
      <c r="AX106" s="303">
        <f>IFERROR(_xlfn.PERCENTRANK.INC('面板-MA'!106:106,'面板-MA'!AV106),0.5)</f>
        <v>0.52100000000000002</v>
      </c>
      <c r="AY106" s="303">
        <f>IFERROR(_xlfn.PERCENTRANK.INC('面板-MA'!106:106,'面板-MA'!AW106),0.5)</f>
        <v>0.59399999999999997</v>
      </c>
      <c r="AZ106" s="303">
        <f>IFERROR(_xlfn.PERCENTRANK.INC('面板-MA'!106:106,'面板-MA'!AX106),0.5)</f>
        <v>0.34699999999999998</v>
      </c>
      <c r="BA106" s="303">
        <f>IFERROR(_xlfn.PERCENTRANK.INC('面板-MA'!106:106,'面板-MA'!AY106),0.5)</f>
        <v>0.63700000000000001</v>
      </c>
      <c r="BB106" s="303">
        <f>IFERROR(_xlfn.PERCENTRANK.INC('面板-MA'!106:106,'面板-MA'!AZ106),0.5)</f>
        <v>0.88400000000000001</v>
      </c>
      <c r="BC106" s="303">
        <f>IFERROR(_xlfn.PERCENTRANK.INC('面板-MA'!106:106,'面板-MA'!BA106),0.5)</f>
        <v>0.71</v>
      </c>
      <c r="BD106" s="303">
        <f>IFERROR(_xlfn.PERCENTRANK.INC('面板-MA'!106:106,'面板-MA'!BB106),0.5)</f>
        <v>0.57899999999999996</v>
      </c>
      <c r="BE106" s="303">
        <f>IFERROR(_xlfn.PERCENTRANK.INC('面板-MA'!106:106,'面板-MA'!BC106),0.5)</f>
        <v>0.78200000000000003</v>
      </c>
      <c r="BF106" s="303">
        <f>IFERROR(_xlfn.PERCENTRANK.INC('面板-MA'!106:106,'面板-MA'!BD106),0.5)</f>
        <v>0.79700000000000004</v>
      </c>
      <c r="BG106" s="303">
        <f>IFERROR(_xlfn.PERCENTRANK.INC('面板-MA'!106:106,'面板-MA'!BE106),0.5)</f>
        <v>0.65200000000000002</v>
      </c>
      <c r="BH106" s="303">
        <f>IFERROR(_xlfn.PERCENTRANK.INC('面板-MA'!106:106,'面板-MA'!BF106),0.5)</f>
        <v>0.44900000000000001</v>
      </c>
      <c r="BI106" s="303">
        <f>IFERROR(_xlfn.PERCENTRANK.INC('面板-MA'!106:106,'面板-MA'!BG106),0.5)</f>
        <v>0.27500000000000002</v>
      </c>
      <c r="BJ106" s="303">
        <f>IFERROR(_xlfn.PERCENTRANK.INC('面板-MA'!106:106,'面板-MA'!BH106),0.5)</f>
        <v>0.23100000000000001</v>
      </c>
      <c r="BK106" s="303">
        <f>IFERROR(_xlfn.PERCENTRANK.INC('面板-MA'!106:106,'面板-MA'!BI106),0.5)</f>
        <v>0.55000000000000004</v>
      </c>
      <c r="BL106" s="303">
        <f>IFERROR(_xlfn.PERCENTRANK.INC('面板-MA'!106:106,'面板-MA'!BJ106),0.5)</f>
        <v>0.89800000000000002</v>
      </c>
      <c r="BM106" s="303">
        <f>IFERROR(_xlfn.PERCENTRANK.INC('面板-MA'!106:106,'面板-MA'!BK106),0.5)</f>
        <v>0.76800000000000002</v>
      </c>
      <c r="BN106" s="303">
        <f>IFERROR(_xlfn.PERCENTRANK.INC('面板-MA'!106:106,'面板-MA'!BL106),0.5)</f>
        <v>0.39100000000000001</v>
      </c>
      <c r="BO106" s="303">
        <f>IFERROR(_xlfn.PERCENTRANK.INC('面板-MA'!106:106,'面板-MA'!BM106),0.5)</f>
        <v>0.40500000000000003</v>
      </c>
      <c r="BP106" s="303">
        <f>IFERROR(_xlfn.PERCENTRANK.INC('面板-MA'!106:106,'面板-MA'!BN106),0.5)</f>
        <v>0.53600000000000003</v>
      </c>
      <c r="BQ106" s="303">
        <f>IFERROR(_xlfn.PERCENTRANK.INC('面板-MA'!106:106,'面板-MA'!BO106),0.5)</f>
        <v>0.33300000000000002</v>
      </c>
      <c r="BR106" s="303">
        <f>IFERROR(_xlfn.PERCENTRANK.INC('面板-MA'!106:106,'面板-MA'!BP106),0.5)</f>
        <v>0.115</v>
      </c>
      <c r="BS106" s="303">
        <f>IFERROR(_xlfn.PERCENTRANK.INC('面板-MA'!106:106,'面板-MA'!BQ106),0.5)</f>
        <v>2.8000000000000001E-2</v>
      </c>
      <c r="BT106" s="303">
        <f>IFERROR(_xlfn.PERCENTRANK.INC('面板-MA'!106:106,'面板-MA'!BR106),0.5)</f>
        <v>8.5999999999999993E-2</v>
      </c>
      <c r="BU106" s="303">
        <f>IFERROR(_xlfn.PERCENTRANK.INC('面板-MA'!106:106,'面板-MA'!BS106),0.5)</f>
        <v>0.28899999999999998</v>
      </c>
      <c r="BV106" s="303">
        <f>IFERROR(_xlfn.PERCENTRANK.INC('面板-MA'!106:106,'面板-MA'!BT106),0.5)</f>
        <v>0.623</v>
      </c>
      <c r="BW106" s="303">
        <f>IFERROR(_xlfn.PERCENTRANK.INC('面板-MA'!106:106,'面板-MA'!BU106),0.5)</f>
        <v>0.46300000000000002</v>
      </c>
      <c r="BX106" s="303">
        <f>IFERROR(_xlfn.PERCENTRANK.INC('面板-MA'!106:106,'面板-MA'!BV106),0.5)</f>
        <v>5.7000000000000002E-2</v>
      </c>
    </row>
    <row r="107" spans="1:76" x14ac:dyDescent="0.15">
      <c r="A107" s="301" t="s">
        <v>213</v>
      </c>
      <c r="B107" s="301" t="s">
        <v>70</v>
      </c>
      <c r="C107" s="295" t="s">
        <v>222</v>
      </c>
      <c r="D107" s="295" t="s">
        <v>879</v>
      </c>
      <c r="E107" s="302">
        <f>0.5/15</f>
        <v>3.3333333333333333E-2</v>
      </c>
      <c r="F107" s="302" t="str">
        <f t="shared" si="6"/>
        <v>数字基建上游</v>
      </c>
      <c r="G107" s="303">
        <f>IFERROR(_xlfn.PERCENTRANK.INC('面板-MA'!107:107,'面板-MA'!E107),0.5)</f>
        <v>0.104</v>
      </c>
      <c r="H107" s="303">
        <f>IFERROR(_xlfn.PERCENTRANK.INC('面板-MA'!107:107,'面板-MA'!F107),0.5)</f>
        <v>0.104</v>
      </c>
      <c r="I107" s="303">
        <f>IFERROR(_xlfn.PERCENTRANK.INC('面板-MA'!107:107,'面板-MA'!G107),0.5)</f>
        <v>0.19400000000000001</v>
      </c>
      <c r="J107" s="303">
        <f>IFERROR(_xlfn.PERCENTRANK.INC('面板-MA'!107:107,'面板-MA'!H107),0.5)</f>
        <v>0.253</v>
      </c>
      <c r="K107" s="303">
        <f>IFERROR(_xlfn.PERCENTRANK.INC('面板-MA'!107:107,'面板-MA'!I107),0.5)</f>
        <v>0.28299999999999997</v>
      </c>
      <c r="L107" s="303">
        <f>IFERROR(_xlfn.PERCENTRANK.INC('面板-MA'!107:107,'面板-MA'!J107),0.5)</f>
        <v>0.34300000000000003</v>
      </c>
      <c r="M107" s="303">
        <f>IFERROR(_xlfn.PERCENTRANK.INC('面板-MA'!107:107,'面板-MA'!K107),0.5)</f>
        <v>0.35799999999999998</v>
      </c>
      <c r="N107" s="303">
        <f>IFERROR(_xlfn.PERCENTRANK.INC('面板-MA'!107:107,'面板-MA'!L107),0.5)</f>
        <v>0.373</v>
      </c>
      <c r="O107" s="303">
        <f>IFERROR(_xlfn.PERCENTRANK.INC('面板-MA'!107:107,'面板-MA'!M107),0.5)</f>
        <v>0.40200000000000002</v>
      </c>
      <c r="P107" s="303">
        <f>IFERROR(_xlfn.PERCENTRANK.INC('面板-MA'!107:107,'面板-MA'!N107),0.5)</f>
        <v>0.40200000000000002</v>
      </c>
      <c r="Q107" s="303">
        <f>IFERROR(_xlfn.PERCENTRANK.INC('面板-MA'!107:107,'面板-MA'!O107),0.5)</f>
        <v>0.40200000000000002</v>
      </c>
      <c r="R107" s="303">
        <f>IFERROR(_xlfn.PERCENTRANK.INC('面板-MA'!107:107,'面板-MA'!P107),0.5)</f>
        <v>0.50700000000000001</v>
      </c>
      <c r="S107" s="303">
        <f>IFERROR(_xlfn.PERCENTRANK.INC('面板-MA'!107:107,'面板-MA'!Q107),0.5)</f>
        <v>0.70099999999999996</v>
      </c>
      <c r="T107" s="303">
        <f>IFERROR(_xlfn.PERCENTRANK.INC('面板-MA'!107:107,'面板-MA'!R107),0.5)</f>
        <v>0.77600000000000002</v>
      </c>
      <c r="U107" s="303">
        <f>IFERROR(_xlfn.PERCENTRANK.INC('面板-MA'!107:107,'面板-MA'!S107),0.5)</f>
        <v>0.83499999999999996</v>
      </c>
      <c r="V107" s="303">
        <f>IFERROR(_xlfn.PERCENTRANK.INC('面板-MA'!107:107,'面板-MA'!T107),0.5)</f>
        <v>0.91</v>
      </c>
      <c r="W107" s="303">
        <f>IFERROR(_xlfn.PERCENTRANK.INC('面板-MA'!107:107,'面板-MA'!U107),0.5)</f>
        <v>0.97</v>
      </c>
      <c r="X107" s="303">
        <f>IFERROR(_xlfn.PERCENTRANK.INC('面板-MA'!107:107,'面板-MA'!V107),0.5)</f>
        <v>0.94</v>
      </c>
      <c r="Y107" s="303">
        <f>IFERROR(_xlfn.PERCENTRANK.INC('面板-MA'!107:107,'面板-MA'!W107),0.5)</f>
        <v>0.86499999999999999</v>
      </c>
      <c r="Z107" s="303">
        <f>IFERROR(_xlfn.PERCENTRANK.INC('面板-MA'!107:107,'面板-MA'!X107),0.5)</f>
        <v>0.88</v>
      </c>
      <c r="AA107" s="303">
        <f>IFERROR(_xlfn.PERCENTRANK.INC('面板-MA'!107:107,'面板-MA'!Y107),0.5)</f>
        <v>0.71599999999999997</v>
      </c>
      <c r="AB107" s="303">
        <f>IFERROR(_xlfn.PERCENTRANK.INC('面板-MA'!107:107,'面板-MA'!Z107),0.5)</f>
        <v>0.71599999999999997</v>
      </c>
      <c r="AC107" s="303">
        <f>IFERROR(_xlfn.PERCENTRANK.INC('面板-MA'!107:107,'面板-MA'!AA107),0.5)</f>
        <v>0.71599999999999997</v>
      </c>
      <c r="AD107" s="303">
        <f>IFERROR(_xlfn.PERCENTRANK.INC('面板-MA'!107:107,'面板-MA'!AB107),0.5)</f>
        <v>0.82</v>
      </c>
      <c r="AE107" s="303">
        <f>IFERROR(_xlfn.PERCENTRANK.INC('面板-MA'!107:107,'面板-MA'!AC107),0.5)</f>
        <v>0.79100000000000004</v>
      </c>
      <c r="AF107" s="303">
        <f>IFERROR(_xlfn.PERCENTRANK.INC('面板-MA'!107:107,'面板-MA'!AD107),0.5)</f>
        <v>0.68600000000000005</v>
      </c>
      <c r="AG107" s="303">
        <f>IFERROR(_xlfn.PERCENTRANK.INC('面板-MA'!107:107,'面板-MA'!AE107),0.5)</f>
        <v>0.53700000000000003</v>
      </c>
      <c r="AH107" s="303">
        <f>IFERROR(_xlfn.PERCENTRANK.INC('面板-MA'!107:107,'面板-MA'!AF107),0.5)</f>
        <v>0.223</v>
      </c>
      <c r="AI107" s="303">
        <f>IFERROR(_xlfn.PERCENTRANK.INC('面板-MA'!107:107,'面板-MA'!AG107),0.5)</f>
        <v>2.9000000000000001E-2</v>
      </c>
      <c r="AJ107" s="303">
        <f>IFERROR(_xlfn.PERCENTRANK.INC('面板-MA'!107:107,'面板-MA'!AH107),0.5)</f>
        <v>5.8999999999999997E-2</v>
      </c>
      <c r="AK107" s="303">
        <f>IFERROR(_xlfn.PERCENTRANK.INC('面板-MA'!107:107,'面板-MA'!AI107),0.5)</f>
        <v>0.20799999999999999</v>
      </c>
      <c r="AL107" s="303">
        <f>IFERROR(_xlfn.PERCENTRANK.INC('面板-MA'!107:107,'面板-MA'!AJ107),0.5)</f>
        <v>0.26800000000000002</v>
      </c>
      <c r="AM107" s="303">
        <f>IFERROR(_xlfn.PERCENTRANK.INC('面板-MA'!107:107,'面板-MA'!AK107),0.5)</f>
        <v>0.13400000000000001</v>
      </c>
      <c r="AN107" s="303">
        <f>IFERROR(_xlfn.PERCENTRANK.INC('面板-MA'!107:107,'面板-MA'!AL107),0.5)</f>
        <v>0.13400000000000001</v>
      </c>
      <c r="AO107" s="303">
        <f>IFERROR(_xlfn.PERCENTRANK.INC('面板-MA'!107:107,'面板-MA'!AM107),0.5)</f>
        <v>0.13400000000000001</v>
      </c>
      <c r="AP107" s="303">
        <f>IFERROR(_xlfn.PERCENTRANK.INC('面板-MA'!107:107,'面板-MA'!AN107),0.5)</f>
        <v>4.3999999999999997E-2</v>
      </c>
      <c r="AQ107" s="303">
        <f>IFERROR(_xlfn.PERCENTRANK.INC('面板-MA'!107:107,'面板-MA'!AO107),0.5)</f>
        <v>0</v>
      </c>
      <c r="AR107" s="303">
        <f>IFERROR(_xlfn.PERCENTRANK.INC('面板-MA'!107:107,'面板-MA'!AP107),0.5)</f>
        <v>1.4E-2</v>
      </c>
      <c r="AS107" s="303">
        <f>IFERROR(_xlfn.PERCENTRANK.INC('面板-MA'!107:107,'面板-MA'!AQ107),0.5)</f>
        <v>7.3999999999999996E-2</v>
      </c>
      <c r="AT107" s="303">
        <f>IFERROR(_xlfn.PERCENTRANK.INC('面板-MA'!107:107,'面板-MA'!AR107),0.5)</f>
        <v>8.8999999999999996E-2</v>
      </c>
      <c r="AU107" s="303">
        <f>IFERROR(_xlfn.PERCENTRANK.INC('面板-MA'!107:107,'面板-MA'!AS107),0.5)</f>
        <v>0.17899999999999999</v>
      </c>
      <c r="AV107" s="303">
        <f>IFERROR(_xlfn.PERCENTRANK.INC('面板-MA'!107:107,'面板-MA'!AT107),0.5)</f>
        <v>0.23799999999999999</v>
      </c>
      <c r="AW107" s="303">
        <f>IFERROR(_xlfn.PERCENTRANK.INC('面板-MA'!107:107,'面板-MA'!AU107),0.5)</f>
        <v>0.29799999999999999</v>
      </c>
      <c r="AX107" s="303">
        <f>IFERROR(_xlfn.PERCENTRANK.INC('面板-MA'!107:107,'面板-MA'!AV107),0.5)</f>
        <v>0.313</v>
      </c>
      <c r="AY107" s="303">
        <f>IFERROR(_xlfn.PERCENTRANK.INC('面板-MA'!107:107,'面板-MA'!AW107),0.5)</f>
        <v>0.626</v>
      </c>
      <c r="AZ107" s="303">
        <f>IFERROR(_xlfn.PERCENTRANK.INC('面板-MA'!107:107,'面板-MA'!AX107),0.5)</f>
        <v>0.626</v>
      </c>
      <c r="BA107" s="303">
        <f>IFERROR(_xlfn.PERCENTRANK.INC('面板-MA'!107:107,'面板-MA'!AY107),0.5)</f>
        <v>0.626</v>
      </c>
      <c r="BB107" s="303">
        <f>IFERROR(_xlfn.PERCENTRANK.INC('面板-MA'!107:107,'面板-MA'!AZ107),0.5)</f>
        <v>0.61099999999999999</v>
      </c>
      <c r="BC107" s="303">
        <f>IFERROR(_xlfn.PERCENTRANK.INC('面板-MA'!107:107,'面板-MA'!BA107),0.5)</f>
        <v>0.59699999999999998</v>
      </c>
      <c r="BD107" s="303">
        <f>IFERROR(_xlfn.PERCENTRANK.INC('面板-MA'!107:107,'面板-MA'!BB107),0.5)</f>
        <v>0.52200000000000002</v>
      </c>
      <c r="BE107" s="303">
        <f>IFERROR(_xlfn.PERCENTRANK.INC('面板-MA'!107:107,'面板-MA'!BC107),0.5)</f>
        <v>0.47699999999999998</v>
      </c>
      <c r="BF107" s="303">
        <f>IFERROR(_xlfn.PERCENTRANK.INC('面板-MA'!107:107,'面板-MA'!BD107),0.5)</f>
        <v>0.32800000000000001</v>
      </c>
      <c r="BG107" s="303">
        <f>IFERROR(_xlfn.PERCENTRANK.INC('面板-MA'!107:107,'面板-MA'!BE107),0.5)</f>
        <v>0.38800000000000001</v>
      </c>
      <c r="BH107" s="303">
        <f>IFERROR(_xlfn.PERCENTRANK.INC('面板-MA'!107:107,'面板-MA'!BF107),0.5)</f>
        <v>0.44700000000000001</v>
      </c>
      <c r="BI107" s="303">
        <f>IFERROR(_xlfn.PERCENTRANK.INC('面板-MA'!107:107,'面板-MA'!BG107),0.5)</f>
        <v>0.46200000000000002</v>
      </c>
      <c r="BJ107" s="303">
        <f>IFERROR(_xlfn.PERCENTRANK.INC('面板-MA'!107:107,'面板-MA'!BH107),0.5)</f>
        <v>0.67100000000000004</v>
      </c>
      <c r="BK107" s="303">
        <f>IFERROR(_xlfn.PERCENTRANK.INC('面板-MA'!107:107,'面板-MA'!BI107),0.5)</f>
        <v>0.55200000000000005</v>
      </c>
      <c r="BL107" s="303">
        <f>IFERROR(_xlfn.PERCENTRANK.INC('面板-MA'!107:107,'面板-MA'!BJ107),0.5)</f>
        <v>0.55200000000000005</v>
      </c>
      <c r="BM107" s="303">
        <f>IFERROR(_xlfn.PERCENTRANK.INC('面板-MA'!107:107,'面板-MA'!BK107),0.5)</f>
        <v>0.55200000000000005</v>
      </c>
      <c r="BN107" s="303">
        <f>IFERROR(_xlfn.PERCENTRANK.INC('面板-MA'!107:107,'面板-MA'!BL107),0.5)</f>
        <v>0.49199999999999999</v>
      </c>
      <c r="BO107" s="303">
        <f>IFERROR(_xlfn.PERCENTRANK.INC('面板-MA'!107:107,'面板-MA'!BM107),0.5)</f>
        <v>0.76100000000000001</v>
      </c>
      <c r="BP107" s="303">
        <f>IFERROR(_xlfn.PERCENTRANK.INC('面板-MA'!107:107,'面板-MA'!BN107),0.5)</f>
        <v>0.80500000000000005</v>
      </c>
      <c r="BQ107" s="303">
        <f>IFERROR(_xlfn.PERCENTRANK.INC('面板-MA'!107:107,'面板-MA'!BO107),0.5)</f>
        <v>0.85</v>
      </c>
      <c r="BR107" s="303">
        <f>IFERROR(_xlfn.PERCENTRANK.INC('面板-MA'!107:107,'面板-MA'!BP107),0.5)</f>
        <v>0.89500000000000002</v>
      </c>
      <c r="BS107" s="303">
        <f>IFERROR(_xlfn.PERCENTRANK.INC('面板-MA'!107:107,'面板-MA'!BQ107),0.5)</f>
        <v>0.92500000000000004</v>
      </c>
      <c r="BT107" s="303">
        <f>IFERROR(_xlfn.PERCENTRANK.INC('面板-MA'!107:107,'面板-MA'!BR107),0.5)</f>
        <v>0.95499999999999996</v>
      </c>
      <c r="BU107" s="303">
        <f>IFERROR(_xlfn.PERCENTRANK.INC('面板-MA'!107:107,'面板-MA'!BS107),0.5)</f>
        <v>0.98499999999999999</v>
      </c>
      <c r="BV107" s="303">
        <f>IFERROR(_xlfn.PERCENTRANK.INC('面板-MA'!107:107,'面板-MA'!BT107),0.5)</f>
        <v>1</v>
      </c>
      <c r="BW107" s="303">
        <f>IFERROR(_xlfn.PERCENTRANK.INC('面板-MA'!107:107,'面板-MA'!BU107),0.5)</f>
        <v>0.5</v>
      </c>
      <c r="BX107" s="303">
        <f>IFERROR(_xlfn.PERCENTRANK.INC('面板-MA'!107:107,'面板-MA'!BV107),0.5)</f>
        <v>0.5</v>
      </c>
    </row>
    <row r="108" spans="1:76" x14ac:dyDescent="0.15">
      <c r="A108" s="301" t="s">
        <v>213</v>
      </c>
      <c r="B108" s="301" t="s">
        <v>70</v>
      </c>
      <c r="C108" s="295" t="s">
        <v>223</v>
      </c>
      <c r="D108" s="295" t="s">
        <v>98</v>
      </c>
      <c r="E108" s="302">
        <f>0.5/15</f>
        <v>3.3333333333333333E-2</v>
      </c>
      <c r="F108" s="302" t="str">
        <f t="shared" si="6"/>
        <v>数字基建上游</v>
      </c>
      <c r="G108" s="323">
        <f>IFERROR(_xlfn.PERCENTRANK.INC('面板-MA'!108:108,'面板-MA'!E108),0.5)</f>
        <v>0.46300000000000002</v>
      </c>
      <c r="H108" s="323">
        <f>IFERROR(_xlfn.PERCENTRANK.INC('面板-MA'!108:108,'面板-MA'!F108),0.5)</f>
        <v>0.46300000000000002</v>
      </c>
      <c r="I108" s="323">
        <f>IFERROR(_xlfn.PERCENTRANK.INC('面板-MA'!108:108,'面板-MA'!G108),0.5)</f>
        <v>0.34699999999999998</v>
      </c>
      <c r="J108" s="323">
        <f>IFERROR(_xlfn.PERCENTRANK.INC('面板-MA'!108:108,'面板-MA'!H108),0.5)</f>
        <v>0.79700000000000004</v>
      </c>
      <c r="K108" s="323">
        <f>IFERROR(_xlfn.PERCENTRANK.INC('面板-MA'!108:108,'面板-MA'!I108),0.5)</f>
        <v>1</v>
      </c>
      <c r="L108" s="323">
        <f>IFERROR(_xlfn.PERCENTRANK.INC('面板-MA'!108:108,'面板-MA'!J108),0.5)</f>
        <v>0.85499999999999998</v>
      </c>
      <c r="M108" s="323">
        <f>IFERROR(_xlfn.PERCENTRANK.INC('面板-MA'!108:108,'面板-MA'!K108),0.5)</f>
        <v>0.81100000000000005</v>
      </c>
      <c r="N108" s="323">
        <f>IFERROR(_xlfn.PERCENTRANK.INC('面板-MA'!108:108,'面板-MA'!L108),0.5)</f>
        <v>0.97099999999999997</v>
      </c>
      <c r="O108" s="323">
        <f>IFERROR(_xlfn.PERCENTRANK.INC('面板-MA'!108:108,'面板-MA'!M108),0.5)</f>
        <v>0.98499999999999999</v>
      </c>
      <c r="P108" s="323">
        <f>IFERROR(_xlfn.PERCENTRANK.INC('面板-MA'!108:108,'面板-MA'!N108),0.5)</f>
        <v>0.92700000000000005</v>
      </c>
      <c r="Q108" s="323">
        <f>IFERROR(_xlfn.PERCENTRANK.INC('面板-MA'!108:108,'面板-MA'!O108),0.5)</f>
        <v>0.94199999999999995</v>
      </c>
      <c r="R108" s="323">
        <f>IFERROR(_xlfn.PERCENTRANK.INC('面板-MA'!108:108,'面板-MA'!P108),0.5)</f>
        <v>0.89800000000000002</v>
      </c>
      <c r="S108" s="323">
        <f>IFERROR(_xlfn.PERCENTRANK.INC('面板-MA'!108:108,'面板-MA'!Q108),0.5)</f>
        <v>0.76800000000000002</v>
      </c>
      <c r="T108" s="323">
        <f>IFERROR(_xlfn.PERCENTRANK.INC('面板-MA'!108:108,'面板-MA'!R108),0.5)</f>
        <v>0.84</v>
      </c>
      <c r="U108" s="323">
        <f>IFERROR(_xlfn.PERCENTRANK.INC('面板-MA'!108:108,'面板-MA'!S108),0.5)</f>
        <v>0.86899999999999999</v>
      </c>
      <c r="V108" s="323">
        <f>IFERROR(_xlfn.PERCENTRANK.INC('面板-MA'!108:108,'面板-MA'!T108),0.5)</f>
        <v>0.73899999999999999</v>
      </c>
      <c r="W108" s="323">
        <f>IFERROR(_xlfn.PERCENTRANK.INC('面板-MA'!108:108,'面板-MA'!U108),0.5)</f>
        <v>0.71</v>
      </c>
      <c r="X108" s="323">
        <f>IFERROR(_xlfn.PERCENTRANK.INC('面板-MA'!108:108,'面板-MA'!V108),0.5)</f>
        <v>0.69499999999999995</v>
      </c>
      <c r="Y108" s="323">
        <f>IFERROR(_xlfn.PERCENTRANK.INC('面板-MA'!108:108,'面板-MA'!W108),0.5)</f>
        <v>0.66600000000000004</v>
      </c>
      <c r="Z108" s="323">
        <f>IFERROR(_xlfn.PERCENTRANK.INC('面板-MA'!108:108,'面板-MA'!X108),0.5)</f>
        <v>0.753</v>
      </c>
      <c r="AA108" s="323">
        <f>IFERROR(_xlfn.PERCENTRANK.INC('面板-MA'!108:108,'面板-MA'!Y108),0.5)</f>
        <v>0.95599999999999996</v>
      </c>
      <c r="AB108" s="323">
        <f>IFERROR(_xlfn.PERCENTRANK.INC('面板-MA'!108:108,'面板-MA'!Z108),0.5)</f>
        <v>0.91300000000000003</v>
      </c>
      <c r="AC108" s="323">
        <f>IFERROR(_xlfn.PERCENTRANK.INC('面板-MA'!108:108,'面板-MA'!AA108),0.5)</f>
        <v>0.44900000000000001</v>
      </c>
      <c r="AD108" s="323">
        <f>IFERROR(_xlfn.PERCENTRANK.INC('面板-MA'!108:108,'面板-MA'!AB108),0.5)</f>
        <v>0.26</v>
      </c>
      <c r="AE108" s="323">
        <f>IFERROR(_xlfn.PERCENTRANK.INC('面板-MA'!108:108,'面板-MA'!AC108),0.5)</f>
        <v>0.28899999999999998</v>
      </c>
      <c r="AF108" s="323">
        <f>IFERROR(_xlfn.PERCENTRANK.INC('面板-MA'!108:108,'面板-MA'!AD108),0.5)</f>
        <v>0.188</v>
      </c>
      <c r="AG108" s="323">
        <f>IFERROR(_xlfn.PERCENTRANK.INC('面板-MA'!108:108,'面板-MA'!AE108),0.5)</f>
        <v>8.5999999999999993E-2</v>
      </c>
      <c r="AH108" s="323">
        <f>IFERROR(_xlfn.PERCENTRANK.INC('面板-MA'!108:108,'面板-MA'!AF108),0.5)</f>
        <v>0.217</v>
      </c>
      <c r="AI108" s="323">
        <f>IFERROR(_xlfn.PERCENTRANK.INC('面板-MA'!108:108,'面板-MA'!AG108),0.5)</f>
        <v>0.14399999999999999</v>
      </c>
      <c r="AJ108" s="323">
        <f>IFERROR(_xlfn.PERCENTRANK.INC('面板-MA'!108:108,'面板-MA'!AH108),0.5)</f>
        <v>0.30399999999999999</v>
      </c>
      <c r="AK108" s="323">
        <f>IFERROR(_xlfn.PERCENTRANK.INC('面板-MA'!108:108,'面板-MA'!AI108),0.5)</f>
        <v>0.56499999999999995</v>
      </c>
      <c r="AL108" s="323">
        <f>IFERROR(_xlfn.PERCENTRANK.INC('面板-MA'!108:108,'面板-MA'!AJ108),0.5)</f>
        <v>0.60799999999999998</v>
      </c>
      <c r="AM108" s="323">
        <f>IFERROR(_xlfn.PERCENTRANK.INC('面板-MA'!108:108,'面板-MA'!AK108),0.5)</f>
        <v>7.1999999999999995E-2</v>
      </c>
      <c r="AN108" s="323">
        <f>IFERROR(_xlfn.PERCENTRANK.INC('面板-MA'!108:108,'面板-MA'!AL108),0.5)</f>
        <v>0.246</v>
      </c>
      <c r="AO108" s="323">
        <f>IFERROR(_xlfn.PERCENTRANK.INC('面板-MA'!108:108,'面板-MA'!AM108),0.5)</f>
        <v>0.53600000000000003</v>
      </c>
      <c r="AP108" s="323">
        <f>IFERROR(_xlfn.PERCENTRANK.INC('面板-MA'!108:108,'面板-MA'!AN108),0.5)</f>
        <v>0.20200000000000001</v>
      </c>
      <c r="AQ108" s="323">
        <f>IFERROR(_xlfn.PERCENTRANK.INC('面板-MA'!108:108,'面板-MA'!AO108),0.5)</f>
        <v>0.23100000000000001</v>
      </c>
      <c r="AR108" s="323">
        <f>IFERROR(_xlfn.PERCENTRANK.INC('面板-MA'!108:108,'面板-MA'!AP108),0.5)</f>
        <v>0.159</v>
      </c>
      <c r="AS108" s="323">
        <f>IFERROR(_xlfn.PERCENTRANK.INC('面板-MA'!108:108,'面板-MA'!AQ108),0.5)</f>
        <v>0.10100000000000001</v>
      </c>
      <c r="AT108" s="323">
        <f>IFERROR(_xlfn.PERCENTRANK.INC('面板-MA'!108:108,'面板-MA'!AR108),0.5)</f>
        <v>0.115</v>
      </c>
      <c r="AU108" s="323">
        <f>IFERROR(_xlfn.PERCENTRANK.INC('面板-MA'!108:108,'面板-MA'!AS108),0.5)</f>
        <v>0.318</v>
      </c>
      <c r="AV108" s="323">
        <f>IFERROR(_xlfn.PERCENTRANK.INC('面板-MA'!108:108,'面板-MA'!AT108),0.5)</f>
        <v>0.33300000000000002</v>
      </c>
      <c r="AW108" s="323">
        <f>IFERROR(_xlfn.PERCENTRANK.INC('面板-MA'!108:108,'面板-MA'!AU108),0.5)</f>
        <v>0.17299999999999999</v>
      </c>
      <c r="AX108" s="323">
        <f>IFERROR(_xlfn.PERCENTRANK.INC('面板-MA'!108:108,'面板-MA'!AV108),0.5)</f>
        <v>5.7000000000000002E-2</v>
      </c>
      <c r="AY108" s="323">
        <f>IFERROR(_xlfn.PERCENTRANK.INC('面板-MA'!108:108,'面板-MA'!AW108),0.5)</f>
        <v>4.2999999999999997E-2</v>
      </c>
      <c r="AZ108" s="323">
        <f>IFERROR(_xlfn.PERCENTRANK.INC('面板-MA'!108:108,'面板-MA'!AX108),0.5)</f>
        <v>0</v>
      </c>
      <c r="BA108" s="323">
        <f>IFERROR(_xlfn.PERCENTRANK.INC('面板-MA'!108:108,'面板-MA'!AY108),0.5)</f>
        <v>1.4E-2</v>
      </c>
      <c r="BB108" s="323">
        <f>IFERROR(_xlfn.PERCENTRANK.INC('面板-MA'!108:108,'面板-MA'!AZ108),0.5)</f>
        <v>0.376</v>
      </c>
      <c r="BC108" s="323">
        <f>IFERROR(_xlfn.PERCENTRANK.INC('面板-MA'!108:108,'面板-MA'!BA108),0.5)</f>
        <v>0.434</v>
      </c>
      <c r="BD108" s="323">
        <f>IFERROR(_xlfn.PERCENTRANK.INC('面板-MA'!108:108,'面板-MA'!BB108),0.5)</f>
        <v>0.57899999999999996</v>
      </c>
      <c r="BE108" s="323">
        <f>IFERROR(_xlfn.PERCENTRANK.INC('面板-MA'!108:108,'面板-MA'!BC108),0.5)</f>
        <v>0.82599999999999996</v>
      </c>
      <c r="BF108" s="323">
        <f>IFERROR(_xlfn.PERCENTRANK.INC('面板-MA'!108:108,'面板-MA'!BD108),0.5)</f>
        <v>0.72399999999999998</v>
      </c>
      <c r="BG108" s="323">
        <f>IFERROR(_xlfn.PERCENTRANK.INC('面板-MA'!108:108,'面板-MA'!BE108),0.5)</f>
        <v>0.55000000000000004</v>
      </c>
      <c r="BH108" s="323">
        <f>IFERROR(_xlfn.PERCENTRANK.INC('面板-MA'!108:108,'面板-MA'!BF108),0.5)</f>
        <v>0.65200000000000002</v>
      </c>
      <c r="BI108" s="323">
        <f>IFERROR(_xlfn.PERCENTRANK.INC('面板-MA'!108:108,'面板-MA'!BG108),0.5)</f>
        <v>0.49199999999999999</v>
      </c>
      <c r="BJ108" s="323">
        <f>IFERROR(_xlfn.PERCENTRANK.INC('面板-MA'!108:108,'面板-MA'!BH108),0.5)</f>
        <v>2.8000000000000001E-2</v>
      </c>
      <c r="BK108" s="323">
        <f>IFERROR(_xlfn.PERCENTRANK.INC('面板-MA'!108:108,'面板-MA'!BI108),0.5)</f>
        <v>0.50700000000000001</v>
      </c>
      <c r="BL108" s="323">
        <f>IFERROR(_xlfn.PERCENTRANK.INC('面板-MA'!108:108,'面板-MA'!BJ108),0.5)</f>
        <v>0.88400000000000001</v>
      </c>
      <c r="BM108" s="323">
        <f>IFERROR(_xlfn.PERCENTRANK.INC('面板-MA'!108:108,'面板-MA'!BK108),0.5)</f>
        <v>0.623</v>
      </c>
      <c r="BN108" s="323">
        <f>IFERROR(_xlfn.PERCENTRANK.INC('面板-MA'!108:108,'面板-MA'!BL108),0.5)</f>
        <v>0.63700000000000001</v>
      </c>
      <c r="BO108" s="323">
        <f>IFERROR(_xlfn.PERCENTRANK.INC('面板-MA'!108:108,'面板-MA'!BM108),0.5)</f>
        <v>0.68100000000000005</v>
      </c>
      <c r="BP108" s="323">
        <f>IFERROR(_xlfn.PERCENTRANK.INC('面板-MA'!108:108,'面板-MA'!BN108),0.5)</f>
        <v>0.59399999999999997</v>
      </c>
      <c r="BQ108" s="323">
        <f>IFERROR(_xlfn.PERCENTRANK.INC('面板-MA'!108:108,'面板-MA'!BO108),0.5)</f>
        <v>0.40500000000000003</v>
      </c>
      <c r="BR108" s="323">
        <f>IFERROR(_xlfn.PERCENTRANK.INC('面板-MA'!108:108,'面板-MA'!BP108),0.5)</f>
        <v>0.42</v>
      </c>
      <c r="BS108" s="323">
        <f>IFERROR(_xlfn.PERCENTRANK.INC('面板-MA'!108:108,'面板-MA'!BQ108),0.5)</f>
        <v>0.39100000000000001</v>
      </c>
      <c r="BT108" s="323">
        <f>IFERROR(_xlfn.PERCENTRANK.INC('面板-MA'!108:108,'面板-MA'!BR108),0.5)</f>
        <v>0.27500000000000002</v>
      </c>
      <c r="BU108" s="323">
        <f>IFERROR(_xlfn.PERCENTRANK.INC('面板-MA'!108:108,'面板-MA'!BS108),0.5)</f>
        <v>0.36199999999999999</v>
      </c>
      <c r="BV108" s="323">
        <f>IFERROR(_xlfn.PERCENTRANK.INC('面板-MA'!108:108,'面板-MA'!BT108),0.5)</f>
        <v>0.78200000000000003</v>
      </c>
      <c r="BW108" s="323">
        <f>IFERROR(_xlfn.PERCENTRANK.INC('面板-MA'!108:108,'面板-MA'!BU108),0.5)</f>
        <v>0.52100000000000002</v>
      </c>
      <c r="BX108" s="323">
        <f>IFERROR(_xlfn.PERCENTRANK.INC('面板-MA'!108:108,'面板-MA'!BV108),0.5)</f>
        <v>0.13</v>
      </c>
    </row>
    <row r="109" spans="1:76" x14ac:dyDescent="0.15">
      <c r="A109" s="301" t="s">
        <v>213</v>
      </c>
      <c r="B109" s="301" t="s">
        <v>70</v>
      </c>
      <c r="C109" s="295" t="s">
        <v>224</v>
      </c>
      <c r="D109" s="295" t="s">
        <v>225</v>
      </c>
      <c r="E109" s="302">
        <f>0.5/15</f>
        <v>3.3333333333333333E-2</v>
      </c>
      <c r="F109" s="302" t="str">
        <f t="shared" si="6"/>
        <v>数字基建上游</v>
      </c>
      <c r="G109" s="303">
        <f>IFERROR(_xlfn.PERCENTRANK.INC('面板-MA'!109:109,'面板-MA'!E109),0.5)</f>
        <v>0.77100000000000002</v>
      </c>
      <c r="H109" s="303">
        <f>IFERROR(_xlfn.PERCENTRANK.INC('面板-MA'!109:109,'面板-MA'!F109),0.5)</f>
        <v>0.77100000000000002</v>
      </c>
      <c r="I109" s="303">
        <f>IFERROR(_xlfn.PERCENTRANK.INC('面板-MA'!109:109,'面板-MA'!G109),0.5)</f>
        <v>0.82399999999999995</v>
      </c>
      <c r="J109" s="303">
        <f>IFERROR(_xlfn.PERCENTRANK.INC('面板-MA'!109:109,'面板-MA'!H109),0.5)</f>
        <v>0.754</v>
      </c>
      <c r="K109" s="303">
        <f>IFERROR(_xlfn.PERCENTRANK.INC('面板-MA'!109:109,'面板-MA'!I109),0.5)</f>
        <v>0.70099999999999996</v>
      </c>
      <c r="L109" s="303">
        <f>IFERROR(_xlfn.PERCENTRANK.INC('面板-MA'!109:109,'面板-MA'!J109),0.5)</f>
        <v>0.47299999999999998</v>
      </c>
      <c r="M109" s="303">
        <f>IFERROR(_xlfn.PERCENTRANK.INC('面板-MA'!109:109,'面板-MA'!K109),0.5)</f>
        <v>0.42099999999999999</v>
      </c>
      <c r="N109" s="303">
        <f>IFERROR(_xlfn.PERCENTRANK.INC('面板-MA'!109:109,'面板-MA'!L109),0.5)</f>
        <v>0.50800000000000001</v>
      </c>
      <c r="O109" s="303">
        <f>IFERROR(_xlfn.PERCENTRANK.INC('面板-MA'!109:109,'面板-MA'!M109),0.5)</f>
        <v>0.54300000000000004</v>
      </c>
      <c r="P109" s="303">
        <f>IFERROR(_xlfn.PERCENTRANK.INC('面板-MA'!109:109,'面板-MA'!N109),0.5)</f>
        <v>0.61399999999999999</v>
      </c>
      <c r="Q109" s="303">
        <f>IFERROR(_xlfn.PERCENTRANK.INC('面板-MA'!109:109,'面板-MA'!O109),0.5)</f>
        <v>0.63100000000000001</v>
      </c>
      <c r="R109" s="303">
        <f>IFERROR(_xlfn.PERCENTRANK.INC('面板-MA'!109:109,'面板-MA'!P109),0.5)</f>
        <v>0.68400000000000005</v>
      </c>
      <c r="S109" s="303">
        <f>IFERROR(_xlfn.PERCENTRANK.INC('面板-MA'!109:109,'面板-MA'!Q109),0.5)</f>
        <v>0.56100000000000005</v>
      </c>
      <c r="T109" s="303">
        <f>IFERROR(_xlfn.PERCENTRANK.INC('面板-MA'!109:109,'面板-MA'!R109),0.5)</f>
        <v>0.66600000000000004</v>
      </c>
      <c r="U109" s="303">
        <f>IFERROR(_xlfn.PERCENTRANK.INC('面板-MA'!109:109,'面板-MA'!S109),0.5)</f>
        <v>0.71899999999999997</v>
      </c>
      <c r="V109" s="303">
        <f>IFERROR(_xlfn.PERCENTRANK.INC('面板-MA'!109:109,'面板-MA'!T109),0.5)</f>
        <v>0.64900000000000002</v>
      </c>
      <c r="W109" s="303">
        <f>IFERROR(_xlfn.PERCENTRANK.INC('面板-MA'!109:109,'面板-MA'!U109),0.5)</f>
        <v>0.59599999999999997</v>
      </c>
      <c r="X109" s="303">
        <f>IFERROR(_xlfn.PERCENTRANK.INC('面板-MA'!109:109,'面板-MA'!V109),0.5)</f>
        <v>0.57799999999999996</v>
      </c>
      <c r="Y109" s="303">
        <f>IFERROR(_xlfn.PERCENTRANK.INC('面板-MA'!109:109,'面板-MA'!W109),0.5)</f>
        <v>0.52600000000000002</v>
      </c>
      <c r="Z109" s="303">
        <f>IFERROR(_xlfn.PERCENTRANK.INC('面板-MA'!109:109,'面板-MA'!X109),0.5)</f>
        <v>0.85899999999999999</v>
      </c>
      <c r="AA109" s="303">
        <f>IFERROR(_xlfn.PERCENTRANK.INC('面板-MA'!109:109,'面板-MA'!Y109),0.5)</f>
        <v>0.84199999999999997</v>
      </c>
      <c r="AB109" s="303">
        <f>IFERROR(_xlfn.PERCENTRANK.INC('面板-MA'!109:109,'面板-MA'!Z109),0.5)</f>
        <v>0.45600000000000002</v>
      </c>
      <c r="AC109" s="303">
        <f>IFERROR(_xlfn.PERCENTRANK.INC('面板-MA'!109:109,'面板-MA'!AA109),0.5)</f>
        <v>0.38500000000000001</v>
      </c>
      <c r="AD109" s="303">
        <f>IFERROR(_xlfn.PERCENTRANK.INC('面板-MA'!109:109,'面板-MA'!AB109),0.5)</f>
        <v>0.28000000000000003</v>
      </c>
      <c r="AE109" s="303">
        <f>IFERROR(_xlfn.PERCENTRANK.INC('面板-MA'!109:109,'面板-MA'!AC109),0.5)</f>
        <v>0.33300000000000002</v>
      </c>
      <c r="AF109" s="303">
        <f>IFERROR(_xlfn.PERCENTRANK.INC('面板-MA'!109:109,'面板-MA'!AD109),0.5)</f>
        <v>0.29799999999999999</v>
      </c>
      <c r="AG109" s="303">
        <f>IFERROR(_xlfn.PERCENTRANK.INC('面板-MA'!109:109,'面板-MA'!AE109),0.5)</f>
        <v>0.245</v>
      </c>
      <c r="AH109" s="303">
        <f>IFERROR(_xlfn.PERCENTRANK.INC('面板-MA'!109:109,'面板-MA'!AF109),0.5)</f>
        <v>0.22800000000000001</v>
      </c>
      <c r="AI109" s="303">
        <f>IFERROR(_xlfn.PERCENTRANK.INC('面板-MA'!109:109,'面板-MA'!AG109),0.5)</f>
        <v>0.192</v>
      </c>
      <c r="AJ109" s="303">
        <f>IFERROR(_xlfn.PERCENTRANK.INC('面板-MA'!109:109,'面板-MA'!AH109),0.5)</f>
        <v>0.157</v>
      </c>
      <c r="AK109" s="303">
        <f>IFERROR(_xlfn.PERCENTRANK.INC('面板-MA'!109:109,'面板-MA'!AI109),0.5)</f>
        <v>0.122</v>
      </c>
      <c r="AL109" s="303">
        <f>IFERROR(_xlfn.PERCENTRANK.INC('面板-MA'!109:109,'面板-MA'!AJ109),0.5)</f>
        <v>1.7000000000000001E-2</v>
      </c>
      <c r="AM109" s="303">
        <f>IFERROR(_xlfn.PERCENTRANK.INC('面板-MA'!109:109,'面板-MA'!AK109),0.5)</f>
        <v>0</v>
      </c>
      <c r="AN109" s="303">
        <f>IFERROR(_xlfn.PERCENTRANK.INC('面板-MA'!109:109,'面板-MA'!AL109),0.5)</f>
        <v>8.6999999999999994E-2</v>
      </c>
      <c r="AO109" s="303">
        <f>IFERROR(_xlfn.PERCENTRANK.INC('面板-MA'!109:109,'面板-MA'!AM109),0.5)</f>
        <v>0.14000000000000001</v>
      </c>
      <c r="AP109" s="303">
        <f>IFERROR(_xlfn.PERCENTRANK.INC('面板-MA'!109:109,'面板-MA'!AN109),0.5)</f>
        <v>0.105</v>
      </c>
      <c r="AQ109" s="303">
        <f>IFERROR(_xlfn.PERCENTRANK.INC('面板-MA'!109:109,'面板-MA'!AO109),0.5)</f>
        <v>7.0000000000000007E-2</v>
      </c>
      <c r="AR109" s="303">
        <f>IFERROR(_xlfn.PERCENTRANK.INC('面板-MA'!109:109,'面板-MA'!AP109),0.5)</f>
        <v>3.5000000000000003E-2</v>
      </c>
      <c r="AS109" s="303">
        <f>IFERROR(_xlfn.PERCENTRANK.INC('面板-MA'!109:109,'面板-MA'!AQ109),0.5)</f>
        <v>5.1999999999999998E-2</v>
      </c>
      <c r="AT109" s="303">
        <f>IFERROR(_xlfn.PERCENTRANK.INC('面板-MA'!109:109,'面板-MA'!AR109),0.5)</f>
        <v>0.17499999999999999</v>
      </c>
      <c r="AU109" s="303">
        <f>IFERROR(_xlfn.PERCENTRANK.INC('面板-MA'!109:109,'面板-MA'!AS109),0.5)</f>
        <v>0.26300000000000001</v>
      </c>
      <c r="AV109" s="303">
        <f>IFERROR(_xlfn.PERCENTRANK.INC('面板-MA'!109:109,'面板-MA'!AT109),0.5)</f>
        <v>0.438</v>
      </c>
      <c r="AW109" s="303">
        <f>IFERROR(_xlfn.PERCENTRANK.INC('面板-MA'!109:109,'面板-MA'!AU109),0.5)</f>
        <v>0.80700000000000005</v>
      </c>
      <c r="AX109" s="303">
        <f>IFERROR(_xlfn.PERCENTRANK.INC('面板-MA'!109:109,'面板-MA'!AV109),0.5)</f>
        <v>0.877</v>
      </c>
      <c r="AY109" s="303">
        <f>IFERROR(_xlfn.PERCENTRANK.INC('面板-MA'!109:109,'面板-MA'!AW109),0.5)</f>
        <v>1</v>
      </c>
      <c r="AZ109" s="303">
        <f>IFERROR(_xlfn.PERCENTRANK.INC('面板-MA'!109:109,'面板-MA'!AX109),0.5)</f>
        <v>0.96399999999999997</v>
      </c>
      <c r="BA109" s="303">
        <f>IFERROR(_xlfn.PERCENTRANK.INC('面板-MA'!109:109,'面板-MA'!AY109),0.5)</f>
        <v>0.89400000000000002</v>
      </c>
      <c r="BB109" s="303">
        <f>IFERROR(_xlfn.PERCENTRANK.INC('面板-MA'!109:109,'面板-MA'!AZ109),0.5)</f>
        <v>0.98199999999999998</v>
      </c>
      <c r="BC109" s="303">
        <f>IFERROR(_xlfn.PERCENTRANK.INC('面板-MA'!109:109,'面板-MA'!BA109),0.5)</f>
        <v>0.92900000000000005</v>
      </c>
      <c r="BD109" s="303">
        <f>IFERROR(_xlfn.PERCENTRANK.INC('面板-MA'!109:109,'面板-MA'!BB109),0.5)</f>
        <v>0.94699999999999995</v>
      </c>
      <c r="BE109" s="303">
        <f>IFERROR(_xlfn.PERCENTRANK.INC('面板-MA'!109:109,'面板-MA'!BC109),0.5)</f>
        <v>0.91200000000000003</v>
      </c>
      <c r="BF109" s="303">
        <f>IFERROR(_xlfn.PERCENTRANK.INC('面板-MA'!109:109,'面板-MA'!BD109),0.5)</f>
        <v>0.73599999999999999</v>
      </c>
      <c r="BG109" s="303">
        <f>IFERROR(_xlfn.PERCENTRANK.INC('面板-MA'!109:109,'面板-MA'!BE109),0.5)</f>
        <v>0.49099999999999999</v>
      </c>
      <c r="BH109" s="303">
        <f>IFERROR(_xlfn.PERCENTRANK.INC('面板-MA'!109:109,'面板-MA'!BF109),0.5)</f>
        <v>0.36799999999999999</v>
      </c>
      <c r="BI109" s="303">
        <f>IFERROR(_xlfn.PERCENTRANK.INC('面板-MA'!109:109,'面板-MA'!BG109),0.5)</f>
        <v>0.21</v>
      </c>
      <c r="BJ109" s="303">
        <f>IFERROR(_xlfn.PERCENTRANK.INC('面板-MA'!109:109,'面板-MA'!BH109),0.5)</f>
        <v>0.315</v>
      </c>
      <c r="BK109" s="303">
        <f>IFERROR(_xlfn.PERCENTRANK.INC('面板-MA'!109:109,'面板-MA'!BI109),0.5)</f>
        <v>0.40300000000000002</v>
      </c>
      <c r="BL109" s="303">
        <f>IFERROR(_xlfn.PERCENTRANK.INC('面板-MA'!109:109,'面板-MA'!BJ109),0.5)</f>
        <v>0.35</v>
      </c>
      <c r="BM109" s="303">
        <f>IFERROR(_xlfn.PERCENTRANK.INC('面板-MA'!109:109,'面板-MA'!BK109),0.5)</f>
        <v>0.5</v>
      </c>
      <c r="BN109" s="303">
        <f>IFERROR(_xlfn.PERCENTRANK.INC('面板-MA'!109:109,'面板-MA'!BL109),0.5)</f>
        <v>0.5</v>
      </c>
      <c r="BO109" s="303">
        <f>IFERROR(_xlfn.PERCENTRANK.INC('面板-MA'!109:109,'面板-MA'!BM109),0.5)</f>
        <v>0.5</v>
      </c>
      <c r="BP109" s="303">
        <f>IFERROR(_xlfn.PERCENTRANK.INC('面板-MA'!109:109,'面板-MA'!BN109),0.5)</f>
        <v>0.5</v>
      </c>
      <c r="BQ109" s="303">
        <f>IFERROR(_xlfn.PERCENTRANK.INC('面板-MA'!109:109,'面板-MA'!BO109),0.5)</f>
        <v>0.5</v>
      </c>
      <c r="BR109" s="303">
        <f>IFERROR(_xlfn.PERCENTRANK.INC('面板-MA'!109:109,'面板-MA'!BP109),0.5)</f>
        <v>0.5</v>
      </c>
      <c r="BS109" s="303">
        <f>IFERROR(_xlfn.PERCENTRANK.INC('面板-MA'!109:109,'面板-MA'!BQ109),0.5)</f>
        <v>0.5</v>
      </c>
      <c r="BT109" s="303">
        <f>IFERROR(_xlfn.PERCENTRANK.INC('面板-MA'!109:109,'面板-MA'!BR109),0.5)</f>
        <v>0.5</v>
      </c>
      <c r="BU109" s="303">
        <f>IFERROR(_xlfn.PERCENTRANK.INC('面板-MA'!109:109,'面板-MA'!BS109),0.5)</f>
        <v>0.5</v>
      </c>
      <c r="BV109" s="303">
        <f>IFERROR(_xlfn.PERCENTRANK.INC('面板-MA'!109:109,'面板-MA'!BT109),0.5)</f>
        <v>0.5</v>
      </c>
      <c r="BW109" s="303">
        <f>IFERROR(_xlfn.PERCENTRANK.INC('面板-MA'!109:109,'面板-MA'!BU109),0.5)</f>
        <v>0.5</v>
      </c>
      <c r="BX109" s="303">
        <f>IFERROR(_xlfn.PERCENTRANK.INC('面板-MA'!109:109,'面板-MA'!BV109),0.5)</f>
        <v>0.5</v>
      </c>
    </row>
    <row r="110" spans="1:76" s="310" customFormat="1" x14ac:dyDescent="0.15">
      <c r="A110" s="309" t="s">
        <v>213</v>
      </c>
      <c r="B110" s="309" t="s">
        <v>73</v>
      </c>
      <c r="C110" s="310" t="s">
        <v>880</v>
      </c>
      <c r="D110" s="310" t="s">
        <v>227</v>
      </c>
      <c r="E110" s="317">
        <v>0.125</v>
      </c>
      <c r="F110" s="317" t="str">
        <f t="shared" si="6"/>
        <v>数字基建中游</v>
      </c>
      <c r="G110" s="312">
        <f>IFERROR(_xlfn.PERCENTRANK.INC('面板-MA'!110:110,'面板-MA'!E110),0.5)</f>
        <v>0.83699999999999997</v>
      </c>
      <c r="H110" s="312">
        <f>IFERROR(_xlfn.PERCENTRANK.INC('面板-MA'!110:110,'面板-MA'!F110),0.5)</f>
        <v>0.83699999999999997</v>
      </c>
      <c r="I110" s="312">
        <f>IFERROR(_xlfn.PERCENTRANK.INC('面板-MA'!110:110,'面板-MA'!G110),0.5)</f>
        <v>0.41799999999999998</v>
      </c>
      <c r="J110" s="312">
        <f>IFERROR(_xlfn.PERCENTRANK.INC('面板-MA'!110:110,'面板-MA'!H110),0.5)</f>
        <v>0.41799999999999998</v>
      </c>
      <c r="K110" s="312">
        <f>IFERROR(_xlfn.PERCENTRANK.INC('面板-MA'!110:110,'面板-MA'!I110),0.5)</f>
        <v>0.41799999999999998</v>
      </c>
      <c r="L110" s="312">
        <f>IFERROR(_xlfn.PERCENTRANK.INC('面板-MA'!110:110,'面板-MA'!J110),0.5)</f>
        <v>0.88300000000000001</v>
      </c>
      <c r="M110" s="312">
        <f>IFERROR(_xlfn.PERCENTRANK.INC('面板-MA'!110:110,'面板-MA'!K110),0.5)</f>
        <v>0.88300000000000001</v>
      </c>
      <c r="N110" s="312">
        <f>IFERROR(_xlfn.PERCENTRANK.INC('面板-MA'!110:110,'面板-MA'!L110),0.5)</f>
        <v>0.88300000000000001</v>
      </c>
      <c r="O110" s="312">
        <f>IFERROR(_xlfn.PERCENTRANK.INC('面板-MA'!110:110,'面板-MA'!M110),0.5)</f>
        <v>0.76700000000000002</v>
      </c>
      <c r="P110" s="312">
        <f>IFERROR(_xlfn.PERCENTRANK.INC('面板-MA'!110:110,'面板-MA'!N110),0.5)</f>
        <v>0.76700000000000002</v>
      </c>
      <c r="Q110" s="312">
        <f>IFERROR(_xlfn.PERCENTRANK.INC('面板-MA'!110:110,'面板-MA'!O110),0.5)</f>
        <v>0.76700000000000002</v>
      </c>
      <c r="R110" s="312">
        <f>IFERROR(_xlfn.PERCENTRANK.INC('面板-MA'!110:110,'面板-MA'!P110),0.5)</f>
        <v>0.34799999999999998</v>
      </c>
      <c r="S110" s="312">
        <f>IFERROR(_xlfn.PERCENTRANK.INC('面板-MA'!110:110,'面板-MA'!Q110),0.5)</f>
        <v>0.34799999999999998</v>
      </c>
      <c r="T110" s="312">
        <f>IFERROR(_xlfn.PERCENTRANK.INC('面板-MA'!110:110,'面板-MA'!R110),0.5)</f>
        <v>0.34799999999999998</v>
      </c>
      <c r="U110" s="312">
        <f>IFERROR(_xlfn.PERCENTRANK.INC('面板-MA'!110:110,'面板-MA'!S110),0.5)</f>
        <v>0.20899999999999999</v>
      </c>
      <c r="V110" s="312">
        <f>IFERROR(_xlfn.PERCENTRANK.INC('面板-MA'!110:110,'面板-MA'!T110),0.5)</f>
        <v>0.20899999999999999</v>
      </c>
      <c r="W110" s="312">
        <f>IFERROR(_xlfn.PERCENTRANK.INC('面板-MA'!110:110,'面板-MA'!U110),0.5)</f>
        <v>0.20899999999999999</v>
      </c>
      <c r="X110" s="312">
        <f>IFERROR(_xlfn.PERCENTRANK.INC('面板-MA'!110:110,'面板-MA'!V110),0.5)</f>
        <v>0.69699999999999995</v>
      </c>
      <c r="Y110" s="312">
        <f>IFERROR(_xlfn.PERCENTRANK.INC('面板-MA'!110:110,'面板-MA'!W110),0.5)</f>
        <v>0.69699999999999995</v>
      </c>
      <c r="Z110" s="312">
        <f>IFERROR(_xlfn.PERCENTRANK.INC('面板-MA'!110:110,'面板-MA'!X110),0.5)</f>
        <v>0.69699999999999995</v>
      </c>
      <c r="AA110" s="312">
        <f>IFERROR(_xlfn.PERCENTRANK.INC('面板-MA'!110:110,'面板-MA'!Y110),0.5)</f>
        <v>0</v>
      </c>
      <c r="AB110" s="312">
        <f>IFERROR(_xlfn.PERCENTRANK.INC('面板-MA'!110:110,'面板-MA'!Z110),0.5)</f>
        <v>0</v>
      </c>
      <c r="AC110" s="312">
        <f>IFERROR(_xlfn.PERCENTRANK.INC('面板-MA'!110:110,'面板-MA'!AA110),0.5)</f>
        <v>0</v>
      </c>
      <c r="AD110" s="312">
        <f>IFERROR(_xlfn.PERCENTRANK.INC('面板-MA'!110:110,'面板-MA'!AB110),0.5)</f>
        <v>0.55800000000000005</v>
      </c>
      <c r="AE110" s="312">
        <f>IFERROR(_xlfn.PERCENTRANK.INC('面板-MA'!110:110,'面板-MA'!AC110),0.5)</f>
        <v>0.55800000000000005</v>
      </c>
      <c r="AF110" s="312">
        <f>IFERROR(_xlfn.PERCENTRANK.INC('面板-MA'!110:110,'面板-MA'!AD110),0.5)</f>
        <v>0.55800000000000005</v>
      </c>
      <c r="AG110" s="312">
        <f>IFERROR(_xlfn.PERCENTRANK.INC('面板-MA'!110:110,'面板-MA'!AE110),0.5)</f>
        <v>0.95299999999999996</v>
      </c>
      <c r="AH110" s="312">
        <f>IFERROR(_xlfn.PERCENTRANK.INC('面板-MA'!110:110,'面板-MA'!AF110),0.5)</f>
        <v>0.95299999999999996</v>
      </c>
      <c r="AI110" s="312">
        <f>IFERROR(_xlfn.PERCENTRANK.INC('面板-MA'!110:110,'面板-MA'!AG110),0.5)</f>
        <v>0.95299999999999996</v>
      </c>
      <c r="AJ110" s="312">
        <f>IFERROR(_xlfn.PERCENTRANK.INC('面板-MA'!110:110,'面板-MA'!AH110),0.5)</f>
        <v>6.9000000000000006E-2</v>
      </c>
      <c r="AK110" s="312">
        <f>IFERROR(_xlfn.PERCENTRANK.INC('面板-MA'!110:110,'面板-MA'!AI110),0.5)</f>
        <v>6.9000000000000006E-2</v>
      </c>
      <c r="AL110" s="312">
        <f>IFERROR(_xlfn.PERCENTRANK.INC('面板-MA'!110:110,'面板-MA'!AJ110),0.5)</f>
        <v>6.9000000000000006E-2</v>
      </c>
      <c r="AM110" s="312">
        <f>IFERROR(_xlfn.PERCENTRANK.INC('面板-MA'!110:110,'面板-MA'!AK110),0.5)</f>
        <v>0.627</v>
      </c>
      <c r="AN110" s="312">
        <f>IFERROR(_xlfn.PERCENTRANK.INC('面板-MA'!110:110,'面板-MA'!AL110),0.5)</f>
        <v>0.627</v>
      </c>
      <c r="AO110" s="312">
        <f>IFERROR(_xlfn.PERCENTRANK.INC('面板-MA'!110:110,'面板-MA'!AM110),0.5)</f>
        <v>0.627</v>
      </c>
      <c r="AP110" s="312">
        <f>IFERROR(_xlfn.PERCENTRANK.INC('面板-MA'!110:110,'面板-MA'!AN110),0.5)</f>
        <v>0.27900000000000003</v>
      </c>
      <c r="AQ110" s="312">
        <f>IFERROR(_xlfn.PERCENTRANK.INC('面板-MA'!110:110,'面板-MA'!AO110),0.5)</f>
        <v>0.27900000000000003</v>
      </c>
      <c r="AR110" s="312">
        <f>IFERROR(_xlfn.PERCENTRANK.INC('面板-MA'!110:110,'面板-MA'!AP110),0.5)</f>
        <v>0.27900000000000003</v>
      </c>
      <c r="AS110" s="312">
        <f>IFERROR(_xlfn.PERCENTRANK.INC('面板-MA'!110:110,'面板-MA'!AQ110),0.5)</f>
        <v>0.13900000000000001</v>
      </c>
      <c r="AT110" s="312">
        <f>IFERROR(_xlfn.PERCENTRANK.INC('面板-MA'!110:110,'面板-MA'!AR110),0.5)</f>
        <v>0.13900000000000001</v>
      </c>
      <c r="AU110" s="312">
        <f>IFERROR(_xlfn.PERCENTRANK.INC('面板-MA'!110:110,'面板-MA'!AS110),0.5)</f>
        <v>0.13900000000000001</v>
      </c>
      <c r="AV110" s="312">
        <f>IFERROR(_xlfn.PERCENTRANK.INC('面板-MA'!110:110,'面板-MA'!AT110),0.5)</f>
        <v>0.48799999999999999</v>
      </c>
      <c r="AW110" s="312">
        <f>IFERROR(_xlfn.PERCENTRANK.INC('面板-MA'!110:110,'面板-MA'!AU110),0.5)</f>
        <v>0.48799999999999999</v>
      </c>
      <c r="AX110" s="312">
        <f>IFERROR(_xlfn.PERCENTRANK.INC('面板-MA'!110:110,'面板-MA'!AV110),0.5)</f>
        <v>0.48799999999999999</v>
      </c>
      <c r="AY110" s="312">
        <f>IFERROR(_xlfn.PERCENTRANK.INC('面板-MA'!110:110,'面板-MA'!AW110),0.5)</f>
        <v>0.5</v>
      </c>
      <c r="AZ110" s="312">
        <f>IFERROR(_xlfn.PERCENTRANK.INC('面板-MA'!110:110,'面板-MA'!AX110),0.5)</f>
        <v>0.5</v>
      </c>
      <c r="BA110" s="312">
        <f>IFERROR(_xlfn.PERCENTRANK.INC('面板-MA'!110:110,'面板-MA'!AY110),0.5)</f>
        <v>0.5</v>
      </c>
      <c r="BB110" s="312">
        <f>IFERROR(_xlfn.PERCENTRANK.INC('面板-MA'!110:110,'面板-MA'!AZ110),0.5)</f>
        <v>0.5</v>
      </c>
      <c r="BC110" s="312">
        <f>IFERROR(_xlfn.PERCENTRANK.INC('面板-MA'!110:110,'面板-MA'!BA110),0.5)</f>
        <v>0.5</v>
      </c>
      <c r="BD110" s="312">
        <f>IFERROR(_xlfn.PERCENTRANK.INC('面板-MA'!110:110,'面板-MA'!BB110),0.5)</f>
        <v>0.5</v>
      </c>
      <c r="BE110" s="312">
        <f>IFERROR(_xlfn.PERCENTRANK.INC('面板-MA'!110:110,'面板-MA'!BC110),0.5)</f>
        <v>0.5</v>
      </c>
      <c r="BF110" s="312">
        <f>IFERROR(_xlfn.PERCENTRANK.INC('面板-MA'!110:110,'面板-MA'!BD110),0.5)</f>
        <v>0.5</v>
      </c>
      <c r="BG110" s="312">
        <f>IFERROR(_xlfn.PERCENTRANK.INC('面板-MA'!110:110,'面板-MA'!BE110),0.5)</f>
        <v>0.5</v>
      </c>
      <c r="BH110" s="312">
        <f>IFERROR(_xlfn.PERCENTRANK.INC('面板-MA'!110:110,'面板-MA'!BF110),0.5)</f>
        <v>0.5</v>
      </c>
      <c r="BI110" s="312">
        <f>IFERROR(_xlfn.PERCENTRANK.INC('面板-MA'!110:110,'面板-MA'!BG110),0.5)</f>
        <v>0.5</v>
      </c>
      <c r="BJ110" s="312">
        <f>IFERROR(_xlfn.PERCENTRANK.INC('面板-MA'!110:110,'面板-MA'!BH110),0.5)</f>
        <v>0.5</v>
      </c>
      <c r="BK110" s="312">
        <f>IFERROR(_xlfn.PERCENTRANK.INC('面板-MA'!110:110,'面板-MA'!BI110),0.5)</f>
        <v>0.5</v>
      </c>
      <c r="BL110" s="312">
        <f>IFERROR(_xlfn.PERCENTRANK.INC('面板-MA'!110:110,'面板-MA'!BJ110),0.5)</f>
        <v>0.5</v>
      </c>
      <c r="BM110" s="312">
        <f>IFERROR(_xlfn.PERCENTRANK.INC('面板-MA'!110:110,'面板-MA'!BK110),0.5)</f>
        <v>0.5</v>
      </c>
      <c r="BN110" s="312">
        <f>IFERROR(_xlfn.PERCENTRANK.INC('面板-MA'!110:110,'面板-MA'!BL110),0.5)</f>
        <v>0.5</v>
      </c>
      <c r="BO110" s="312">
        <f>IFERROR(_xlfn.PERCENTRANK.INC('面板-MA'!110:110,'面板-MA'!BM110),0.5)</f>
        <v>0.5</v>
      </c>
      <c r="BP110" s="312">
        <f>IFERROR(_xlfn.PERCENTRANK.INC('面板-MA'!110:110,'面板-MA'!BN110),0.5)</f>
        <v>0.5</v>
      </c>
      <c r="BQ110" s="312">
        <f>IFERROR(_xlfn.PERCENTRANK.INC('面板-MA'!110:110,'面板-MA'!BO110),0.5)</f>
        <v>0.5</v>
      </c>
      <c r="BR110" s="312">
        <f>IFERROR(_xlfn.PERCENTRANK.INC('面板-MA'!110:110,'面板-MA'!BP110),0.5)</f>
        <v>0.5</v>
      </c>
      <c r="BS110" s="312">
        <f>IFERROR(_xlfn.PERCENTRANK.INC('面板-MA'!110:110,'面板-MA'!BQ110),0.5)</f>
        <v>0.5</v>
      </c>
      <c r="BT110" s="312">
        <f>IFERROR(_xlfn.PERCENTRANK.INC('面板-MA'!110:110,'面板-MA'!BR110),0.5)</f>
        <v>0.5</v>
      </c>
      <c r="BU110" s="312">
        <f>IFERROR(_xlfn.PERCENTRANK.INC('面板-MA'!110:110,'面板-MA'!BS110),0.5)</f>
        <v>0.5</v>
      </c>
      <c r="BV110" s="312">
        <f>IFERROR(_xlfn.PERCENTRANK.INC('面板-MA'!110:110,'面板-MA'!BT110),0.5)</f>
        <v>0.5</v>
      </c>
      <c r="BW110" s="312">
        <f>IFERROR(_xlfn.PERCENTRANK.INC('面板-MA'!110:110,'面板-MA'!BU110),0.5)</f>
        <v>0.5</v>
      </c>
      <c r="BX110" s="312">
        <f>IFERROR(_xlfn.PERCENTRANK.INC('面板-MA'!110:110,'面板-MA'!BV110),0.5)</f>
        <v>0.5</v>
      </c>
    </row>
    <row r="111" spans="1:76" s="310" customFormat="1" x14ac:dyDescent="0.15">
      <c r="A111" s="309" t="s">
        <v>213</v>
      </c>
      <c r="B111" s="309" t="s">
        <v>73</v>
      </c>
      <c r="C111" s="310" t="s">
        <v>228</v>
      </c>
      <c r="D111" s="310" t="s">
        <v>229</v>
      </c>
      <c r="E111" s="317">
        <v>0.25</v>
      </c>
      <c r="F111" s="317" t="str">
        <f t="shared" si="6"/>
        <v>数字基建中游</v>
      </c>
      <c r="G111" s="312">
        <f>IFERROR(_xlfn.PERCENTRANK.INC('面板-MA'!111:111,'面板-MA'!E111),0.5)</f>
        <v>0.75</v>
      </c>
      <c r="H111" s="312">
        <f>IFERROR(_xlfn.PERCENTRANK.INC('面板-MA'!111:111,'面板-MA'!F111),0.5)</f>
        <v>0.75</v>
      </c>
      <c r="I111" s="312">
        <f>IFERROR(_xlfn.PERCENTRANK.INC('面板-MA'!111:111,'面板-MA'!G111),0.5)</f>
        <v>0.66100000000000003</v>
      </c>
      <c r="J111" s="312">
        <f>IFERROR(_xlfn.PERCENTRANK.INC('面板-MA'!111:111,'面板-MA'!H111),0.5)</f>
        <v>0.57299999999999995</v>
      </c>
      <c r="K111" s="312">
        <f>IFERROR(_xlfn.PERCENTRANK.INC('面板-MA'!111:111,'面板-MA'!I111),0.5)</f>
        <v>0.64700000000000002</v>
      </c>
      <c r="L111" s="312">
        <f>IFERROR(_xlfn.PERCENTRANK.INC('面板-MA'!111:111,'面板-MA'!J111),0.5)</f>
        <v>0.72</v>
      </c>
      <c r="M111" s="312">
        <f>IFERROR(_xlfn.PERCENTRANK.INC('面板-MA'!111:111,'面板-MA'!K111),0.5)</f>
        <v>0.69099999999999995</v>
      </c>
      <c r="N111" s="312">
        <f>IFERROR(_xlfn.PERCENTRANK.INC('面板-MA'!111:111,'面板-MA'!L111),0.5)</f>
        <v>0.80800000000000005</v>
      </c>
      <c r="O111" s="312">
        <f>IFERROR(_xlfn.PERCENTRANK.INC('面板-MA'!111:111,'面板-MA'!M111),0.5)</f>
        <v>0.83799999999999997</v>
      </c>
      <c r="P111" s="312">
        <f>IFERROR(_xlfn.PERCENTRANK.INC('面板-MA'!111:111,'面板-MA'!N111),0.5)</f>
        <v>0.77900000000000003</v>
      </c>
      <c r="Q111" s="312">
        <f>IFERROR(_xlfn.PERCENTRANK.INC('面板-MA'!111:111,'面板-MA'!O111),0.5)</f>
        <v>0.77900000000000003</v>
      </c>
      <c r="R111" s="312">
        <f>IFERROR(_xlfn.PERCENTRANK.INC('面板-MA'!111:111,'面板-MA'!P111),0.5)</f>
        <v>0.35199999999999998</v>
      </c>
      <c r="S111" s="312">
        <f>IFERROR(_xlfn.PERCENTRANK.INC('面板-MA'!111:111,'面板-MA'!Q111),0.5)</f>
        <v>0.61699999999999999</v>
      </c>
      <c r="T111" s="312">
        <f>IFERROR(_xlfn.PERCENTRANK.INC('面板-MA'!111:111,'面板-MA'!R111),0.5)</f>
        <v>0.54400000000000004</v>
      </c>
      <c r="U111" s="312">
        <f>IFERROR(_xlfn.PERCENTRANK.INC('面板-MA'!111:111,'面板-MA'!S111),0.5)</f>
        <v>0.13200000000000001</v>
      </c>
      <c r="V111" s="312">
        <f>IFERROR(_xlfn.PERCENTRANK.INC('面板-MA'!111:111,'面板-MA'!T111),0.5)</f>
        <v>2.9000000000000001E-2</v>
      </c>
      <c r="W111" s="312">
        <f>IFERROR(_xlfn.PERCENTRANK.INC('面板-MA'!111:111,'面板-MA'!U111),0.5)</f>
        <v>1.4E-2</v>
      </c>
      <c r="X111" s="312">
        <f>IFERROR(_xlfn.PERCENTRANK.INC('面板-MA'!111:111,'面板-MA'!V111),0.5)</f>
        <v>0</v>
      </c>
      <c r="Y111" s="312">
        <f>IFERROR(_xlfn.PERCENTRANK.INC('面板-MA'!111:111,'面板-MA'!W111),0.5)</f>
        <v>4.3999999999999997E-2</v>
      </c>
      <c r="Z111" s="312">
        <f>IFERROR(_xlfn.PERCENTRANK.INC('面板-MA'!111:111,'面板-MA'!X111),0.5)</f>
        <v>0.20499999999999999</v>
      </c>
      <c r="AA111" s="312">
        <f>IFERROR(_xlfn.PERCENTRANK.INC('面板-MA'!111:111,'面板-MA'!Y111),0.5)</f>
        <v>0.39700000000000002</v>
      </c>
      <c r="AB111" s="312">
        <f>IFERROR(_xlfn.PERCENTRANK.INC('面板-MA'!111:111,'面板-MA'!Z111),0.5)</f>
        <v>8.7999999999999995E-2</v>
      </c>
      <c r="AC111" s="312">
        <f>IFERROR(_xlfn.PERCENTRANK.INC('面板-MA'!111:111,'面板-MA'!AA111),0.5)</f>
        <v>8.7999999999999995E-2</v>
      </c>
      <c r="AD111" s="312">
        <f>IFERROR(_xlfn.PERCENTRANK.INC('面板-MA'!111:111,'面板-MA'!AB111),0.5)</f>
        <v>7.2999999999999995E-2</v>
      </c>
      <c r="AE111" s="312">
        <f>IFERROR(_xlfn.PERCENTRANK.INC('面板-MA'!111:111,'面板-MA'!AC111),0.5)</f>
        <v>5.8000000000000003E-2</v>
      </c>
      <c r="AF111" s="312">
        <f>IFERROR(_xlfn.PERCENTRANK.INC('面板-MA'!111:111,'面板-MA'!AD111),0.5)</f>
        <v>0.14699999999999999</v>
      </c>
      <c r="AG111" s="312">
        <f>IFERROR(_xlfn.PERCENTRANK.INC('面板-MA'!111:111,'面板-MA'!AE111),0.5)</f>
        <v>0.36699999999999999</v>
      </c>
      <c r="AH111" s="312">
        <f>IFERROR(_xlfn.PERCENTRANK.INC('面板-MA'!111:111,'面板-MA'!AF111),0.5)</f>
        <v>0.67600000000000005</v>
      </c>
      <c r="AI111" s="312">
        <f>IFERROR(_xlfn.PERCENTRANK.INC('面板-MA'!111:111,'面板-MA'!AG111),0.5)</f>
        <v>0.73499999999999999</v>
      </c>
      <c r="AJ111" s="312">
        <f>IFERROR(_xlfn.PERCENTRANK.INC('面板-MA'!111:111,'面板-MA'!AH111),0.5)</f>
        <v>0.63200000000000001</v>
      </c>
      <c r="AK111" s="312">
        <f>IFERROR(_xlfn.PERCENTRANK.INC('面板-MA'!111:111,'面板-MA'!AI111),0.5)</f>
        <v>0.55800000000000005</v>
      </c>
      <c r="AL111" s="312">
        <f>IFERROR(_xlfn.PERCENTRANK.INC('面板-MA'!111:111,'面板-MA'!AJ111),0.5)</f>
        <v>0.308</v>
      </c>
      <c r="AM111" s="312">
        <f>IFERROR(_xlfn.PERCENTRANK.INC('面板-MA'!111:111,'面板-MA'!AK111),0.5)</f>
        <v>0.17599999999999999</v>
      </c>
      <c r="AN111" s="312">
        <f>IFERROR(_xlfn.PERCENTRANK.INC('面板-MA'!111:111,'面板-MA'!AL111),0.5)</f>
        <v>0.32300000000000001</v>
      </c>
      <c r="AO111" s="312">
        <f>IFERROR(_xlfn.PERCENTRANK.INC('面板-MA'!111:111,'面板-MA'!AM111),0.5)</f>
        <v>0.32300000000000001</v>
      </c>
      <c r="AP111" s="312">
        <f>IFERROR(_xlfn.PERCENTRANK.INC('面板-MA'!111:111,'面板-MA'!AN111),0.5)</f>
        <v>0.42599999999999999</v>
      </c>
      <c r="AQ111" s="312">
        <f>IFERROR(_xlfn.PERCENTRANK.INC('面板-MA'!111:111,'面板-MA'!AO111),0.5)</f>
        <v>0.60199999999999998</v>
      </c>
      <c r="AR111" s="312">
        <f>IFERROR(_xlfn.PERCENTRANK.INC('面板-MA'!111:111,'面板-MA'!AP111),0.5)</f>
        <v>0.441</v>
      </c>
      <c r="AS111" s="312">
        <f>IFERROR(_xlfn.PERCENTRANK.INC('面板-MA'!111:111,'面板-MA'!AQ111),0.5)</f>
        <v>0.29399999999999998</v>
      </c>
      <c r="AT111" s="312">
        <f>IFERROR(_xlfn.PERCENTRANK.INC('面板-MA'!111:111,'面板-MA'!AR111),0.5)</f>
        <v>0.70499999999999996</v>
      </c>
      <c r="AU111" s="312">
        <f>IFERROR(_xlfn.PERCENTRANK.INC('面板-MA'!111:111,'面板-MA'!AS111),0.5)</f>
        <v>0.85199999999999998</v>
      </c>
      <c r="AV111" s="312">
        <f>IFERROR(_xlfn.PERCENTRANK.INC('面板-MA'!111:111,'面板-MA'!AT111),0.5)</f>
        <v>0.92600000000000005</v>
      </c>
      <c r="AW111" s="312">
        <f>IFERROR(_xlfn.PERCENTRANK.INC('面板-MA'!111:111,'面板-MA'!AU111),0.5)</f>
        <v>1</v>
      </c>
      <c r="AX111" s="312">
        <f>IFERROR(_xlfn.PERCENTRANK.INC('面板-MA'!111:111,'面板-MA'!AV111),0.5)</f>
        <v>0.94099999999999995</v>
      </c>
      <c r="AY111" s="312">
        <f>IFERROR(_xlfn.PERCENTRANK.INC('面板-MA'!111:111,'面板-MA'!AW111),0.5)</f>
        <v>0.89700000000000002</v>
      </c>
      <c r="AZ111" s="312">
        <f>IFERROR(_xlfn.PERCENTRANK.INC('面板-MA'!111:111,'面板-MA'!AX111),0.5)</f>
        <v>0.97</v>
      </c>
      <c r="BA111" s="312">
        <f>IFERROR(_xlfn.PERCENTRANK.INC('面板-MA'!111:111,'面板-MA'!AY111),0.5)</f>
        <v>0.97</v>
      </c>
      <c r="BB111" s="312">
        <f>IFERROR(_xlfn.PERCENTRANK.INC('面板-MA'!111:111,'面板-MA'!AZ111),0.5)</f>
        <v>0.95499999999999996</v>
      </c>
      <c r="BC111" s="312">
        <f>IFERROR(_xlfn.PERCENTRANK.INC('面板-MA'!111:111,'面板-MA'!BA111),0.5)</f>
        <v>0.91100000000000003</v>
      </c>
      <c r="BD111" s="312">
        <f>IFERROR(_xlfn.PERCENTRANK.INC('面板-MA'!111:111,'面板-MA'!BB111),0.5)</f>
        <v>0.88200000000000001</v>
      </c>
      <c r="BE111" s="312">
        <f>IFERROR(_xlfn.PERCENTRANK.INC('面板-MA'!111:111,'面板-MA'!BC111),0.5)</f>
        <v>0.86699999999999999</v>
      </c>
      <c r="BF111" s="312">
        <f>IFERROR(_xlfn.PERCENTRANK.INC('面板-MA'!111:111,'面板-MA'!BD111),0.5)</f>
        <v>0.82299999999999995</v>
      </c>
      <c r="BG111" s="312">
        <f>IFERROR(_xlfn.PERCENTRANK.INC('面板-MA'!111:111,'面板-MA'!BE111),0.5)</f>
        <v>0.5</v>
      </c>
      <c r="BH111" s="312">
        <f>IFERROR(_xlfn.PERCENTRANK.INC('面板-MA'!111:111,'面板-MA'!BF111),0.5)</f>
        <v>0.45500000000000002</v>
      </c>
      <c r="BI111" s="312">
        <f>IFERROR(_xlfn.PERCENTRANK.INC('面板-MA'!111:111,'面板-MA'!BG111),0.5)</f>
        <v>0.52900000000000003</v>
      </c>
      <c r="BJ111" s="312">
        <f>IFERROR(_xlfn.PERCENTRANK.INC('面板-MA'!111:111,'面板-MA'!BH111),0.5)</f>
        <v>0.48499999999999999</v>
      </c>
      <c r="BK111" s="312">
        <f>IFERROR(_xlfn.PERCENTRANK.INC('面板-MA'!111:111,'面板-MA'!BI111),0.5)</f>
        <v>0.47</v>
      </c>
      <c r="BL111" s="312">
        <f>IFERROR(_xlfn.PERCENTRANK.INC('面板-MA'!111:111,'面板-MA'!BJ111),0.5)</f>
        <v>0.22</v>
      </c>
      <c r="BM111" s="312">
        <f>IFERROR(_xlfn.PERCENTRANK.INC('面板-MA'!111:111,'面板-MA'!BK111),0.5)</f>
        <v>0.22</v>
      </c>
      <c r="BN111" s="312">
        <f>IFERROR(_xlfn.PERCENTRANK.INC('面板-MA'!111:111,'面板-MA'!BL111),0.5)</f>
        <v>0.26400000000000001</v>
      </c>
      <c r="BO111" s="312">
        <f>IFERROR(_xlfn.PERCENTRANK.INC('面板-MA'!111:111,'面板-MA'!BM111),0.5)</f>
        <v>0.27900000000000003</v>
      </c>
      <c r="BP111" s="312">
        <f>IFERROR(_xlfn.PERCENTRANK.INC('面板-MA'!111:111,'面板-MA'!BN111),0.5)</f>
        <v>0.41099999999999998</v>
      </c>
      <c r="BQ111" s="312">
        <f>IFERROR(_xlfn.PERCENTRANK.INC('面板-MA'!111:111,'面板-MA'!BO111),0.5)</f>
        <v>0.58799999999999997</v>
      </c>
      <c r="BR111" s="312">
        <f>IFERROR(_xlfn.PERCENTRANK.INC('面板-MA'!111:111,'面板-MA'!BP111),0.5)</f>
        <v>0.51400000000000001</v>
      </c>
      <c r="BS111" s="312">
        <f>IFERROR(_xlfn.PERCENTRANK.INC('面板-MA'!111:111,'面板-MA'!BQ111),0.5)</f>
        <v>0.38200000000000001</v>
      </c>
      <c r="BT111" s="312">
        <f>IFERROR(_xlfn.PERCENTRANK.INC('面板-MA'!111:111,'面板-MA'!BR111),0.5)</f>
        <v>0.25</v>
      </c>
      <c r="BU111" s="312">
        <f>IFERROR(_xlfn.PERCENTRANK.INC('面板-MA'!111:111,'面板-MA'!BS111),0.5)</f>
        <v>0.11700000000000001</v>
      </c>
      <c r="BV111" s="312">
        <f>IFERROR(_xlfn.PERCENTRANK.INC('面板-MA'!111:111,'面板-MA'!BT111),0.5)</f>
        <v>0.161</v>
      </c>
      <c r="BW111" s="312">
        <f>IFERROR(_xlfn.PERCENTRANK.INC('面板-MA'!111:111,'面板-MA'!BU111),0.5)</f>
        <v>0.191</v>
      </c>
      <c r="BX111" s="312">
        <f>IFERROR(_xlfn.PERCENTRANK.INC('面板-MA'!111:111,'面板-MA'!BV111),0.5)</f>
        <v>0.5</v>
      </c>
    </row>
    <row r="112" spans="1:76" x14ac:dyDescent="0.15">
      <c r="A112" s="301" t="s">
        <v>213</v>
      </c>
      <c r="B112" s="301" t="s">
        <v>110</v>
      </c>
      <c r="C112" s="295" t="s">
        <v>230</v>
      </c>
      <c r="D112" s="304" t="s">
        <v>231</v>
      </c>
      <c r="E112" s="302">
        <f t="shared" ref="E112:E120" si="8">0.5/15</f>
        <v>3.3333333333333333E-2</v>
      </c>
      <c r="F112" s="302" t="str">
        <f t="shared" si="6"/>
        <v>数字基建下游</v>
      </c>
      <c r="G112" s="303">
        <f>IFERROR(_xlfn.PERCENTRANK.INC('面板-MA'!112:112,'面板-MA'!E112),0.5)</f>
        <v>0.5</v>
      </c>
      <c r="H112" s="303">
        <f>IFERROR(_xlfn.PERCENTRANK.INC('面板-MA'!112:112,'面板-MA'!F112),0.5)</f>
        <v>0.5</v>
      </c>
      <c r="I112" s="303">
        <f>IFERROR(_xlfn.PERCENTRANK.INC('面板-MA'!112:112,'面板-MA'!G112),0.5)</f>
        <v>0.5</v>
      </c>
      <c r="J112" s="303">
        <f>IFERROR(_xlfn.PERCENTRANK.INC('面板-MA'!112:112,'面板-MA'!H112),0.5)</f>
        <v>0.5</v>
      </c>
      <c r="K112" s="303">
        <f>IFERROR(_xlfn.PERCENTRANK.INC('面板-MA'!112:112,'面板-MA'!I112),0.5)</f>
        <v>0.5</v>
      </c>
      <c r="L112" s="303">
        <f>IFERROR(_xlfn.PERCENTRANK.INC('面板-MA'!112:112,'面板-MA'!J112),0.5)</f>
        <v>0.5</v>
      </c>
      <c r="M112" s="303">
        <f>IFERROR(_xlfn.PERCENTRANK.INC('面板-MA'!112:112,'面板-MA'!K112),0.5)</f>
        <v>0.5</v>
      </c>
      <c r="N112" s="303">
        <f>IFERROR(_xlfn.PERCENTRANK.INC('面板-MA'!112:112,'面板-MA'!L112),0.5)</f>
        <v>0.5</v>
      </c>
      <c r="O112" s="303">
        <f>IFERROR(_xlfn.PERCENTRANK.INC('面板-MA'!112:112,'面板-MA'!M112),0.5)</f>
        <v>0.5</v>
      </c>
      <c r="P112" s="303">
        <f>IFERROR(_xlfn.PERCENTRANK.INC('面板-MA'!112:112,'面板-MA'!N112),0.5)</f>
        <v>0.5</v>
      </c>
      <c r="Q112" s="303">
        <f>IFERROR(_xlfn.PERCENTRANK.INC('面板-MA'!112:112,'面板-MA'!O112),0.5)</f>
        <v>0.5</v>
      </c>
      <c r="R112" s="303">
        <f>IFERROR(_xlfn.PERCENTRANK.INC('面板-MA'!112:112,'面板-MA'!P112),0.5)</f>
        <v>0.5</v>
      </c>
      <c r="S112" s="303">
        <f>IFERROR(_xlfn.PERCENTRANK.INC('面板-MA'!112:112,'面板-MA'!Q112),0.5)</f>
        <v>0.5</v>
      </c>
      <c r="T112" s="303">
        <f>IFERROR(_xlfn.PERCENTRANK.INC('面板-MA'!112:112,'面板-MA'!R112),0.5)</f>
        <v>0.5</v>
      </c>
      <c r="U112" s="303">
        <f>IFERROR(_xlfn.PERCENTRANK.INC('面板-MA'!112:112,'面板-MA'!S112),0.5)</f>
        <v>0.5</v>
      </c>
      <c r="V112" s="303">
        <f>IFERROR(_xlfn.PERCENTRANK.INC('面板-MA'!112:112,'面板-MA'!T112),0.5)</f>
        <v>0.5</v>
      </c>
      <c r="W112" s="303">
        <f>IFERROR(_xlfn.PERCENTRANK.INC('面板-MA'!112:112,'面板-MA'!U112),0.5)</f>
        <v>0.5</v>
      </c>
      <c r="X112" s="303">
        <f>IFERROR(_xlfn.PERCENTRANK.INC('面板-MA'!112:112,'面板-MA'!V112),0.5)</f>
        <v>0.5</v>
      </c>
      <c r="Y112" s="303">
        <f>IFERROR(_xlfn.PERCENTRANK.INC('面板-MA'!112:112,'面板-MA'!W112),0.5)</f>
        <v>0.5</v>
      </c>
      <c r="Z112" s="303">
        <f>IFERROR(_xlfn.PERCENTRANK.INC('面板-MA'!112:112,'面板-MA'!X112),0.5)</f>
        <v>0.5</v>
      </c>
      <c r="AA112" s="303">
        <f>IFERROR(_xlfn.PERCENTRANK.INC('面板-MA'!112:112,'面板-MA'!Y112),0.5)</f>
        <v>0.5</v>
      </c>
      <c r="AB112" s="303">
        <f>IFERROR(_xlfn.PERCENTRANK.INC('面板-MA'!112:112,'面板-MA'!Z112),0.5)</f>
        <v>0.5</v>
      </c>
      <c r="AC112" s="303">
        <f>IFERROR(_xlfn.PERCENTRANK.INC('面板-MA'!112:112,'面板-MA'!AA112),0.5)</f>
        <v>0.5</v>
      </c>
      <c r="AD112" s="303">
        <f>IFERROR(_xlfn.PERCENTRANK.INC('面板-MA'!112:112,'面板-MA'!AB112),0.5)</f>
        <v>0.5</v>
      </c>
      <c r="AE112" s="303">
        <f>IFERROR(_xlfn.PERCENTRANK.INC('面板-MA'!112:112,'面板-MA'!AC112),0.5)</f>
        <v>0.5</v>
      </c>
      <c r="AF112" s="303">
        <f>IFERROR(_xlfn.PERCENTRANK.INC('面板-MA'!112:112,'面板-MA'!AD112),0.5)</f>
        <v>0.5</v>
      </c>
      <c r="AG112" s="303">
        <f>IFERROR(_xlfn.PERCENTRANK.INC('面板-MA'!112:112,'面板-MA'!AE112),0.5)</f>
        <v>0.5</v>
      </c>
      <c r="AH112" s="303">
        <f>IFERROR(_xlfn.PERCENTRANK.INC('面板-MA'!112:112,'面板-MA'!AF112),0.5)</f>
        <v>0.5</v>
      </c>
      <c r="AI112" s="303">
        <f>IFERROR(_xlfn.PERCENTRANK.INC('面板-MA'!112:112,'面板-MA'!AG112),0.5)</f>
        <v>0.5</v>
      </c>
      <c r="AJ112" s="303">
        <f>IFERROR(_xlfn.PERCENTRANK.INC('面板-MA'!112:112,'面板-MA'!AH112),0.5)</f>
        <v>0.5</v>
      </c>
      <c r="AK112" s="303">
        <f>IFERROR(_xlfn.PERCENTRANK.INC('面板-MA'!112:112,'面板-MA'!AI112),0.5)</f>
        <v>0.5</v>
      </c>
      <c r="AL112" s="303">
        <f>IFERROR(_xlfn.PERCENTRANK.INC('面板-MA'!112:112,'面板-MA'!AJ112),0.5)</f>
        <v>0.5</v>
      </c>
      <c r="AM112" s="303">
        <f>IFERROR(_xlfn.PERCENTRANK.INC('面板-MA'!112:112,'面板-MA'!AK112),0.5)</f>
        <v>0.5</v>
      </c>
      <c r="AN112" s="303">
        <f>IFERROR(_xlfn.PERCENTRANK.INC('面板-MA'!112:112,'面板-MA'!AL112),0.5)</f>
        <v>0.5</v>
      </c>
      <c r="AO112" s="303">
        <f>IFERROR(_xlfn.PERCENTRANK.INC('面板-MA'!112:112,'面板-MA'!AM112),0.5)</f>
        <v>0.5</v>
      </c>
      <c r="AP112" s="303">
        <f>IFERROR(_xlfn.PERCENTRANK.INC('面板-MA'!112:112,'面板-MA'!AN112),0.5)</f>
        <v>0.5</v>
      </c>
      <c r="AQ112" s="303">
        <f>IFERROR(_xlfn.PERCENTRANK.INC('面板-MA'!112:112,'面板-MA'!AO112),0.5)</f>
        <v>0.5</v>
      </c>
      <c r="AR112" s="303">
        <f>IFERROR(_xlfn.PERCENTRANK.INC('面板-MA'!112:112,'面板-MA'!AP112),0.5)</f>
        <v>0.5</v>
      </c>
      <c r="AS112" s="303">
        <f>IFERROR(_xlfn.PERCENTRANK.INC('面板-MA'!112:112,'面板-MA'!AQ112),0.5)</f>
        <v>0.5</v>
      </c>
      <c r="AT112" s="303">
        <f>IFERROR(_xlfn.PERCENTRANK.INC('面板-MA'!112:112,'面板-MA'!AR112),0.5)</f>
        <v>0.5</v>
      </c>
      <c r="AU112" s="303">
        <f>IFERROR(_xlfn.PERCENTRANK.INC('面板-MA'!112:112,'面板-MA'!AS112),0.5)</f>
        <v>0.5</v>
      </c>
      <c r="AV112" s="303">
        <f>IFERROR(_xlfn.PERCENTRANK.INC('面板-MA'!112:112,'面板-MA'!AT112),0.5)</f>
        <v>0.5</v>
      </c>
      <c r="AW112" s="303">
        <f>IFERROR(_xlfn.PERCENTRANK.INC('面板-MA'!112:112,'面板-MA'!AU112),0.5)</f>
        <v>0.5</v>
      </c>
      <c r="AX112" s="303">
        <f>IFERROR(_xlfn.PERCENTRANK.INC('面板-MA'!112:112,'面板-MA'!AV112),0.5)</f>
        <v>0.5</v>
      </c>
      <c r="AY112" s="303">
        <f>IFERROR(_xlfn.PERCENTRANK.INC('面板-MA'!112:112,'面板-MA'!AW112),0.5)</f>
        <v>0.5</v>
      </c>
      <c r="AZ112" s="303">
        <f>IFERROR(_xlfn.PERCENTRANK.INC('面板-MA'!112:112,'面板-MA'!AX112),0.5)</f>
        <v>0.5</v>
      </c>
      <c r="BA112" s="303">
        <f>IFERROR(_xlfn.PERCENTRANK.INC('面板-MA'!112:112,'面板-MA'!AY112),0.5)</f>
        <v>0.5</v>
      </c>
      <c r="BB112" s="303">
        <f>IFERROR(_xlfn.PERCENTRANK.INC('面板-MA'!112:112,'面板-MA'!AZ112),0.5)</f>
        <v>0.5</v>
      </c>
      <c r="BC112" s="303">
        <f>IFERROR(_xlfn.PERCENTRANK.INC('面板-MA'!112:112,'面板-MA'!BA112),0.5)</f>
        <v>0.5</v>
      </c>
      <c r="BD112" s="303">
        <f>IFERROR(_xlfn.PERCENTRANK.INC('面板-MA'!112:112,'面板-MA'!BB112),0.5)</f>
        <v>0.5</v>
      </c>
      <c r="BE112" s="303">
        <f>IFERROR(_xlfn.PERCENTRANK.INC('面板-MA'!112:112,'面板-MA'!BC112),0.5)</f>
        <v>0.5</v>
      </c>
      <c r="BF112" s="303">
        <f>IFERROR(_xlfn.PERCENTRANK.INC('面板-MA'!112:112,'面板-MA'!BD112),0.5)</f>
        <v>0.5</v>
      </c>
      <c r="BG112" s="303">
        <f>IFERROR(_xlfn.PERCENTRANK.INC('面板-MA'!112:112,'面板-MA'!BE112),0.5)</f>
        <v>0.5</v>
      </c>
      <c r="BH112" s="303">
        <f>IFERROR(_xlfn.PERCENTRANK.INC('面板-MA'!112:112,'面板-MA'!BF112),0.5)</f>
        <v>0.5</v>
      </c>
      <c r="BI112" s="303">
        <f>IFERROR(_xlfn.PERCENTRANK.INC('面板-MA'!112:112,'面板-MA'!BG112),0.5)</f>
        <v>0.5</v>
      </c>
      <c r="BJ112" s="303">
        <f>IFERROR(_xlfn.PERCENTRANK.INC('面板-MA'!112:112,'面板-MA'!BH112),0.5)</f>
        <v>0.5</v>
      </c>
      <c r="BK112" s="303">
        <f>IFERROR(_xlfn.PERCENTRANK.INC('面板-MA'!112:112,'面板-MA'!BI112),0.5)</f>
        <v>0.5</v>
      </c>
      <c r="BL112" s="303">
        <f>IFERROR(_xlfn.PERCENTRANK.INC('面板-MA'!112:112,'面板-MA'!BJ112),0.5)</f>
        <v>0.5</v>
      </c>
      <c r="BM112" s="303">
        <f>IFERROR(_xlfn.PERCENTRANK.INC('面板-MA'!112:112,'面板-MA'!BK112),0.5)</f>
        <v>0.5</v>
      </c>
      <c r="BN112" s="303">
        <f>IFERROR(_xlfn.PERCENTRANK.INC('面板-MA'!112:112,'面板-MA'!BL112),0.5)</f>
        <v>0.5</v>
      </c>
      <c r="BO112" s="303">
        <f>IFERROR(_xlfn.PERCENTRANK.INC('面板-MA'!112:112,'面板-MA'!BM112),0.5)</f>
        <v>0.5</v>
      </c>
      <c r="BP112" s="303">
        <f>IFERROR(_xlfn.PERCENTRANK.INC('面板-MA'!112:112,'面板-MA'!BN112),0.5)</f>
        <v>0.5</v>
      </c>
      <c r="BQ112" s="303">
        <f>IFERROR(_xlfn.PERCENTRANK.INC('面板-MA'!112:112,'面板-MA'!BO112),0.5)</f>
        <v>0.5</v>
      </c>
      <c r="BR112" s="303">
        <f>IFERROR(_xlfn.PERCENTRANK.INC('面板-MA'!112:112,'面板-MA'!BP112),0.5)</f>
        <v>0.5</v>
      </c>
      <c r="BS112" s="303">
        <f>IFERROR(_xlfn.PERCENTRANK.INC('面板-MA'!112:112,'面板-MA'!BQ112),0.5)</f>
        <v>0.5</v>
      </c>
      <c r="BT112" s="303">
        <f>IFERROR(_xlfn.PERCENTRANK.INC('面板-MA'!112:112,'面板-MA'!BR112),0.5)</f>
        <v>0.5</v>
      </c>
      <c r="BU112" s="303">
        <f>IFERROR(_xlfn.PERCENTRANK.INC('面板-MA'!112:112,'面板-MA'!BS112),0.5)</f>
        <v>0.5</v>
      </c>
      <c r="BV112" s="303">
        <f>IFERROR(_xlfn.PERCENTRANK.INC('面板-MA'!112:112,'面板-MA'!BT112),0.5)</f>
        <v>0.5</v>
      </c>
      <c r="BW112" s="303">
        <f>IFERROR(_xlfn.PERCENTRANK.INC('面板-MA'!112:112,'面板-MA'!BU112),0.5)</f>
        <v>0.5</v>
      </c>
      <c r="BX112" s="303">
        <f>IFERROR(_xlfn.PERCENTRANK.INC('面板-MA'!112:112,'面板-MA'!BV112),0.5)</f>
        <v>0.5</v>
      </c>
    </row>
    <row r="113" spans="1:76" x14ac:dyDescent="0.15">
      <c r="A113" s="301" t="s">
        <v>213</v>
      </c>
      <c r="B113" s="301" t="s">
        <v>110</v>
      </c>
      <c r="C113" s="295" t="s">
        <v>232</v>
      </c>
      <c r="D113" s="304" t="s">
        <v>233</v>
      </c>
      <c r="E113" s="302">
        <f t="shared" si="8"/>
        <v>3.3333333333333333E-2</v>
      </c>
      <c r="F113" s="302" t="str">
        <f t="shared" si="6"/>
        <v>数字基建下游</v>
      </c>
      <c r="G113" s="303">
        <f>IFERROR(_xlfn.PERCENTRANK.INC('面板-MA'!113:113,'面板-MA'!E113),0.5)</f>
        <v>0.5</v>
      </c>
      <c r="H113" s="303">
        <f>IFERROR(_xlfn.PERCENTRANK.INC('面板-MA'!113:113,'面板-MA'!F113),0.5)</f>
        <v>0.5</v>
      </c>
      <c r="I113" s="303">
        <f>IFERROR(_xlfn.PERCENTRANK.INC('面板-MA'!113:113,'面板-MA'!G113),0.5)</f>
        <v>0.5</v>
      </c>
      <c r="J113" s="303">
        <f>IFERROR(_xlfn.PERCENTRANK.INC('面板-MA'!113:113,'面板-MA'!H113),0.5)</f>
        <v>0.5</v>
      </c>
      <c r="K113" s="303">
        <f>IFERROR(_xlfn.PERCENTRANK.INC('面板-MA'!113:113,'面板-MA'!I113),0.5)</f>
        <v>0.5</v>
      </c>
      <c r="L113" s="303">
        <f>IFERROR(_xlfn.PERCENTRANK.INC('面板-MA'!113:113,'面板-MA'!J113),0.5)</f>
        <v>0.5</v>
      </c>
      <c r="M113" s="303">
        <f>IFERROR(_xlfn.PERCENTRANK.INC('面板-MA'!113:113,'面板-MA'!K113),0.5)</f>
        <v>0.5</v>
      </c>
      <c r="N113" s="303">
        <f>IFERROR(_xlfn.PERCENTRANK.INC('面板-MA'!113:113,'面板-MA'!L113),0.5)</f>
        <v>0.5</v>
      </c>
      <c r="O113" s="303">
        <f>IFERROR(_xlfn.PERCENTRANK.INC('面板-MA'!113:113,'面板-MA'!M113),0.5)</f>
        <v>0.5</v>
      </c>
      <c r="P113" s="303">
        <f>IFERROR(_xlfn.PERCENTRANK.INC('面板-MA'!113:113,'面板-MA'!N113),0.5)</f>
        <v>0.5</v>
      </c>
      <c r="Q113" s="303">
        <f>IFERROR(_xlfn.PERCENTRANK.INC('面板-MA'!113:113,'面板-MA'!O113),0.5)</f>
        <v>0.5</v>
      </c>
      <c r="R113" s="303">
        <f>IFERROR(_xlfn.PERCENTRANK.INC('面板-MA'!113:113,'面板-MA'!P113),0.5)</f>
        <v>0.5</v>
      </c>
      <c r="S113" s="303">
        <f>IFERROR(_xlfn.PERCENTRANK.INC('面板-MA'!113:113,'面板-MA'!Q113),0.5)</f>
        <v>0.5</v>
      </c>
      <c r="T113" s="303">
        <f>IFERROR(_xlfn.PERCENTRANK.INC('面板-MA'!113:113,'面板-MA'!R113),0.5)</f>
        <v>0.5</v>
      </c>
      <c r="U113" s="303">
        <f>IFERROR(_xlfn.PERCENTRANK.INC('面板-MA'!113:113,'面板-MA'!S113),0.5)</f>
        <v>0.5</v>
      </c>
      <c r="V113" s="303">
        <f>IFERROR(_xlfn.PERCENTRANK.INC('面板-MA'!113:113,'面板-MA'!T113),0.5)</f>
        <v>0.5</v>
      </c>
      <c r="W113" s="303">
        <f>IFERROR(_xlfn.PERCENTRANK.INC('面板-MA'!113:113,'面板-MA'!U113),0.5)</f>
        <v>0.5</v>
      </c>
      <c r="X113" s="303">
        <f>IFERROR(_xlfn.PERCENTRANK.INC('面板-MA'!113:113,'面板-MA'!V113),0.5)</f>
        <v>0.5</v>
      </c>
      <c r="Y113" s="303">
        <f>IFERROR(_xlfn.PERCENTRANK.INC('面板-MA'!113:113,'面板-MA'!W113),0.5)</f>
        <v>0.5</v>
      </c>
      <c r="Z113" s="303">
        <f>IFERROR(_xlfn.PERCENTRANK.INC('面板-MA'!113:113,'面板-MA'!X113),0.5)</f>
        <v>0.5</v>
      </c>
      <c r="AA113" s="303">
        <f>IFERROR(_xlfn.PERCENTRANK.INC('面板-MA'!113:113,'面板-MA'!Y113),0.5)</f>
        <v>0.5</v>
      </c>
      <c r="AB113" s="303">
        <f>IFERROR(_xlfn.PERCENTRANK.INC('面板-MA'!113:113,'面板-MA'!Z113),0.5)</f>
        <v>0.5</v>
      </c>
      <c r="AC113" s="303">
        <f>IFERROR(_xlfn.PERCENTRANK.INC('面板-MA'!113:113,'面板-MA'!AA113),0.5)</f>
        <v>0.5</v>
      </c>
      <c r="AD113" s="303">
        <f>IFERROR(_xlfn.PERCENTRANK.INC('面板-MA'!113:113,'面板-MA'!AB113),0.5)</f>
        <v>0.5</v>
      </c>
      <c r="AE113" s="303">
        <f>IFERROR(_xlfn.PERCENTRANK.INC('面板-MA'!113:113,'面板-MA'!AC113),0.5)</f>
        <v>0.5</v>
      </c>
      <c r="AF113" s="303">
        <f>IFERROR(_xlfn.PERCENTRANK.INC('面板-MA'!113:113,'面板-MA'!AD113),0.5)</f>
        <v>0.5</v>
      </c>
      <c r="AG113" s="303">
        <f>IFERROR(_xlfn.PERCENTRANK.INC('面板-MA'!113:113,'面板-MA'!AE113),0.5)</f>
        <v>0.5</v>
      </c>
      <c r="AH113" s="303">
        <f>IFERROR(_xlfn.PERCENTRANK.INC('面板-MA'!113:113,'面板-MA'!AF113),0.5)</f>
        <v>0.5</v>
      </c>
      <c r="AI113" s="303">
        <f>IFERROR(_xlfn.PERCENTRANK.INC('面板-MA'!113:113,'面板-MA'!AG113),0.5)</f>
        <v>0.5</v>
      </c>
      <c r="AJ113" s="303">
        <f>IFERROR(_xlfn.PERCENTRANK.INC('面板-MA'!113:113,'面板-MA'!AH113),0.5)</f>
        <v>0.5</v>
      </c>
      <c r="AK113" s="303">
        <f>IFERROR(_xlfn.PERCENTRANK.INC('面板-MA'!113:113,'面板-MA'!AI113),0.5)</f>
        <v>0.5</v>
      </c>
      <c r="AL113" s="303">
        <f>IFERROR(_xlfn.PERCENTRANK.INC('面板-MA'!113:113,'面板-MA'!AJ113),0.5)</f>
        <v>0.5</v>
      </c>
      <c r="AM113" s="303">
        <f>IFERROR(_xlfn.PERCENTRANK.INC('面板-MA'!113:113,'面板-MA'!AK113),0.5)</f>
        <v>0.5</v>
      </c>
      <c r="AN113" s="303">
        <f>IFERROR(_xlfn.PERCENTRANK.INC('面板-MA'!113:113,'面板-MA'!AL113),0.5)</f>
        <v>0.5</v>
      </c>
      <c r="AO113" s="303">
        <f>IFERROR(_xlfn.PERCENTRANK.INC('面板-MA'!113:113,'面板-MA'!AM113),0.5)</f>
        <v>0.5</v>
      </c>
      <c r="AP113" s="303">
        <f>IFERROR(_xlfn.PERCENTRANK.INC('面板-MA'!113:113,'面板-MA'!AN113),0.5)</f>
        <v>0.5</v>
      </c>
      <c r="AQ113" s="303">
        <f>IFERROR(_xlfn.PERCENTRANK.INC('面板-MA'!113:113,'面板-MA'!AO113),0.5)</f>
        <v>0.5</v>
      </c>
      <c r="AR113" s="303">
        <f>IFERROR(_xlfn.PERCENTRANK.INC('面板-MA'!113:113,'面板-MA'!AP113),0.5)</f>
        <v>0.5</v>
      </c>
      <c r="AS113" s="303">
        <f>IFERROR(_xlfn.PERCENTRANK.INC('面板-MA'!113:113,'面板-MA'!AQ113),0.5)</f>
        <v>0.5</v>
      </c>
      <c r="AT113" s="303">
        <f>IFERROR(_xlfn.PERCENTRANK.INC('面板-MA'!113:113,'面板-MA'!AR113),0.5)</f>
        <v>0.5</v>
      </c>
      <c r="AU113" s="303">
        <f>IFERROR(_xlfn.PERCENTRANK.INC('面板-MA'!113:113,'面板-MA'!AS113),0.5)</f>
        <v>0.5</v>
      </c>
      <c r="AV113" s="303">
        <f>IFERROR(_xlfn.PERCENTRANK.INC('面板-MA'!113:113,'面板-MA'!AT113),0.5)</f>
        <v>0.5</v>
      </c>
      <c r="AW113" s="303">
        <f>IFERROR(_xlfn.PERCENTRANK.INC('面板-MA'!113:113,'面板-MA'!AU113),0.5)</f>
        <v>0.5</v>
      </c>
      <c r="AX113" s="303">
        <f>IFERROR(_xlfn.PERCENTRANK.INC('面板-MA'!113:113,'面板-MA'!AV113),0.5)</f>
        <v>0.5</v>
      </c>
      <c r="AY113" s="303">
        <f>IFERROR(_xlfn.PERCENTRANK.INC('面板-MA'!113:113,'面板-MA'!AW113),0.5)</f>
        <v>0.5</v>
      </c>
      <c r="AZ113" s="303">
        <f>IFERROR(_xlfn.PERCENTRANK.INC('面板-MA'!113:113,'面板-MA'!AX113),0.5)</f>
        <v>0.5</v>
      </c>
      <c r="BA113" s="303">
        <f>IFERROR(_xlfn.PERCENTRANK.INC('面板-MA'!113:113,'面板-MA'!AY113),0.5)</f>
        <v>0.5</v>
      </c>
      <c r="BB113" s="303">
        <f>IFERROR(_xlfn.PERCENTRANK.INC('面板-MA'!113:113,'面板-MA'!AZ113),0.5)</f>
        <v>0.5</v>
      </c>
      <c r="BC113" s="303">
        <f>IFERROR(_xlfn.PERCENTRANK.INC('面板-MA'!113:113,'面板-MA'!BA113),0.5)</f>
        <v>0.5</v>
      </c>
      <c r="BD113" s="303">
        <f>IFERROR(_xlfn.PERCENTRANK.INC('面板-MA'!113:113,'面板-MA'!BB113),0.5)</f>
        <v>0.5</v>
      </c>
      <c r="BE113" s="303">
        <f>IFERROR(_xlfn.PERCENTRANK.INC('面板-MA'!113:113,'面板-MA'!BC113),0.5)</f>
        <v>0.5</v>
      </c>
      <c r="BF113" s="303">
        <f>IFERROR(_xlfn.PERCENTRANK.INC('面板-MA'!113:113,'面板-MA'!BD113),0.5)</f>
        <v>0.5</v>
      </c>
      <c r="BG113" s="303">
        <f>IFERROR(_xlfn.PERCENTRANK.INC('面板-MA'!113:113,'面板-MA'!BE113),0.5)</f>
        <v>0.5</v>
      </c>
      <c r="BH113" s="303">
        <f>IFERROR(_xlfn.PERCENTRANK.INC('面板-MA'!113:113,'面板-MA'!BF113),0.5)</f>
        <v>0.5</v>
      </c>
      <c r="BI113" s="303">
        <f>IFERROR(_xlfn.PERCENTRANK.INC('面板-MA'!113:113,'面板-MA'!BG113),0.5)</f>
        <v>0.5</v>
      </c>
      <c r="BJ113" s="303">
        <f>IFERROR(_xlfn.PERCENTRANK.INC('面板-MA'!113:113,'面板-MA'!BH113),0.5)</f>
        <v>0.5</v>
      </c>
      <c r="BK113" s="303">
        <f>IFERROR(_xlfn.PERCENTRANK.INC('面板-MA'!113:113,'面板-MA'!BI113),0.5)</f>
        <v>0.5</v>
      </c>
      <c r="BL113" s="303">
        <f>IFERROR(_xlfn.PERCENTRANK.INC('面板-MA'!113:113,'面板-MA'!BJ113),0.5)</f>
        <v>0.5</v>
      </c>
      <c r="BM113" s="303">
        <f>IFERROR(_xlfn.PERCENTRANK.INC('面板-MA'!113:113,'面板-MA'!BK113),0.5)</f>
        <v>0.5</v>
      </c>
      <c r="BN113" s="303">
        <f>IFERROR(_xlfn.PERCENTRANK.INC('面板-MA'!113:113,'面板-MA'!BL113),0.5)</f>
        <v>0.5</v>
      </c>
      <c r="BO113" s="303">
        <f>IFERROR(_xlfn.PERCENTRANK.INC('面板-MA'!113:113,'面板-MA'!BM113),0.5)</f>
        <v>0.5</v>
      </c>
      <c r="BP113" s="303">
        <f>IFERROR(_xlfn.PERCENTRANK.INC('面板-MA'!113:113,'面板-MA'!BN113),0.5)</f>
        <v>0.5</v>
      </c>
      <c r="BQ113" s="303">
        <f>IFERROR(_xlfn.PERCENTRANK.INC('面板-MA'!113:113,'面板-MA'!BO113),0.5)</f>
        <v>0.5</v>
      </c>
      <c r="BR113" s="303">
        <f>IFERROR(_xlfn.PERCENTRANK.INC('面板-MA'!113:113,'面板-MA'!BP113),0.5)</f>
        <v>0.5</v>
      </c>
      <c r="BS113" s="303">
        <f>IFERROR(_xlfn.PERCENTRANK.INC('面板-MA'!113:113,'面板-MA'!BQ113),0.5)</f>
        <v>0.5</v>
      </c>
      <c r="BT113" s="303">
        <f>IFERROR(_xlfn.PERCENTRANK.INC('面板-MA'!113:113,'面板-MA'!BR113),0.5)</f>
        <v>0.5</v>
      </c>
      <c r="BU113" s="303">
        <f>IFERROR(_xlfn.PERCENTRANK.INC('面板-MA'!113:113,'面板-MA'!BS113),0.5)</f>
        <v>0.5</v>
      </c>
      <c r="BV113" s="303">
        <f>IFERROR(_xlfn.PERCENTRANK.INC('面板-MA'!113:113,'面板-MA'!BT113),0.5)</f>
        <v>0.5</v>
      </c>
      <c r="BW113" s="303">
        <f>IFERROR(_xlfn.PERCENTRANK.INC('面板-MA'!113:113,'面板-MA'!BU113),0.5)</f>
        <v>0.5</v>
      </c>
      <c r="BX113" s="303">
        <f>IFERROR(_xlfn.PERCENTRANK.INC('面板-MA'!113:113,'面板-MA'!BV113),0.5)</f>
        <v>0.5</v>
      </c>
    </row>
    <row r="114" spans="1:76" x14ac:dyDescent="0.15">
      <c r="A114" s="301" t="s">
        <v>213</v>
      </c>
      <c r="B114" s="301" t="s">
        <v>110</v>
      </c>
      <c r="C114" s="295" t="s">
        <v>234</v>
      </c>
      <c r="D114" s="304" t="s">
        <v>235</v>
      </c>
      <c r="E114" s="302">
        <f t="shared" si="8"/>
        <v>3.3333333333333333E-2</v>
      </c>
      <c r="F114" s="302" t="str">
        <f t="shared" si="6"/>
        <v>数字基建下游</v>
      </c>
      <c r="G114" s="303">
        <f>IFERROR(_xlfn.PERCENTRANK.INC('面板-MA'!114:114,'面板-MA'!E114),0.5)</f>
        <v>0.313</v>
      </c>
      <c r="H114" s="303">
        <f>IFERROR(_xlfn.PERCENTRANK.INC('面板-MA'!114:114,'面板-MA'!F114),0.5)</f>
        <v>0.313</v>
      </c>
      <c r="I114" s="303">
        <f>IFERROR(_xlfn.PERCENTRANK.INC('面板-MA'!114:114,'面板-MA'!G114),0.5)</f>
        <v>0.47699999999999998</v>
      </c>
      <c r="J114" s="303">
        <f>IFERROR(_xlfn.PERCENTRANK.INC('面板-MA'!114:114,'面板-MA'!H114),0.5)</f>
        <v>0.47699999999999998</v>
      </c>
      <c r="K114" s="303">
        <f>IFERROR(_xlfn.PERCENTRANK.INC('面板-MA'!114:114,'面板-MA'!I114),0.5)</f>
        <v>0.47699999999999998</v>
      </c>
      <c r="L114" s="303">
        <f>IFERROR(_xlfn.PERCENTRANK.INC('面板-MA'!114:114,'面板-MA'!J114),0.5)</f>
        <v>0.61099999999999999</v>
      </c>
      <c r="M114" s="303">
        <f>IFERROR(_xlfn.PERCENTRANK.INC('面板-MA'!114:114,'面板-MA'!K114),0.5)</f>
        <v>0.61099999999999999</v>
      </c>
      <c r="N114" s="303">
        <f>IFERROR(_xlfn.PERCENTRANK.INC('面板-MA'!114:114,'面板-MA'!L114),0.5)</f>
        <v>0.61099999999999999</v>
      </c>
      <c r="O114" s="303">
        <f>IFERROR(_xlfn.PERCENTRANK.INC('面板-MA'!114:114,'面板-MA'!M114),0.5)</f>
        <v>0.13400000000000001</v>
      </c>
      <c r="P114" s="303">
        <f>IFERROR(_xlfn.PERCENTRANK.INC('面板-MA'!114:114,'面板-MA'!N114),0.5)</f>
        <v>0.13400000000000001</v>
      </c>
      <c r="Q114" s="303">
        <f>IFERROR(_xlfn.PERCENTRANK.INC('面板-MA'!114:114,'面板-MA'!O114),0.5)</f>
        <v>0.13400000000000001</v>
      </c>
      <c r="R114" s="303">
        <f>IFERROR(_xlfn.PERCENTRANK.INC('面板-MA'!114:114,'面板-MA'!P114),0.5)</f>
        <v>4.3999999999999997E-2</v>
      </c>
      <c r="S114" s="303">
        <f>IFERROR(_xlfn.PERCENTRANK.INC('面板-MA'!114:114,'面板-MA'!Q114),0.5)</f>
        <v>4.3999999999999997E-2</v>
      </c>
      <c r="T114" s="303">
        <f>IFERROR(_xlfn.PERCENTRANK.INC('面板-MA'!114:114,'面板-MA'!R114),0.5)</f>
        <v>4.3999999999999997E-2</v>
      </c>
      <c r="U114" s="303">
        <f>IFERROR(_xlfn.PERCENTRANK.INC('面板-MA'!114:114,'面板-MA'!S114),0.5)</f>
        <v>0</v>
      </c>
      <c r="V114" s="303">
        <f>IFERROR(_xlfn.PERCENTRANK.INC('面板-MA'!114:114,'面板-MA'!T114),0.5)</f>
        <v>0</v>
      </c>
      <c r="W114" s="303">
        <f>IFERROR(_xlfn.PERCENTRANK.INC('面板-MA'!114:114,'面板-MA'!U114),0.5)</f>
        <v>0</v>
      </c>
      <c r="X114" s="303">
        <f>IFERROR(_xlfn.PERCENTRANK.INC('面板-MA'!114:114,'面板-MA'!V114),0.5)</f>
        <v>8.8999999999999996E-2</v>
      </c>
      <c r="Y114" s="303">
        <f>IFERROR(_xlfn.PERCENTRANK.INC('面板-MA'!114:114,'面板-MA'!W114),0.5)</f>
        <v>8.8999999999999996E-2</v>
      </c>
      <c r="Z114" s="303">
        <f>IFERROR(_xlfn.PERCENTRANK.INC('面板-MA'!114:114,'面板-MA'!X114),0.5)</f>
        <v>8.8999999999999996E-2</v>
      </c>
      <c r="AA114" s="303">
        <f>IFERROR(_xlfn.PERCENTRANK.INC('面板-MA'!114:114,'面板-MA'!Y114),0.5)</f>
        <v>0.432</v>
      </c>
      <c r="AB114" s="303">
        <f>IFERROR(_xlfn.PERCENTRANK.INC('面板-MA'!114:114,'面板-MA'!Z114),0.5)</f>
        <v>0.432</v>
      </c>
      <c r="AC114" s="303">
        <f>IFERROR(_xlfn.PERCENTRANK.INC('面板-MA'!114:114,'面板-MA'!AA114),0.5)</f>
        <v>0.432</v>
      </c>
      <c r="AD114" s="303">
        <f>IFERROR(_xlfn.PERCENTRANK.INC('面板-MA'!114:114,'面板-MA'!AB114),0.5)</f>
        <v>0.38800000000000001</v>
      </c>
      <c r="AE114" s="303">
        <f>IFERROR(_xlfn.PERCENTRANK.INC('面板-MA'!114:114,'面板-MA'!AC114),0.5)</f>
        <v>0.38800000000000001</v>
      </c>
      <c r="AF114" s="303">
        <f>IFERROR(_xlfn.PERCENTRANK.INC('面板-MA'!114:114,'面板-MA'!AD114),0.5)</f>
        <v>0.38800000000000001</v>
      </c>
      <c r="AG114" s="303">
        <f>IFERROR(_xlfn.PERCENTRANK.INC('面板-MA'!114:114,'面板-MA'!AE114),0.5)</f>
        <v>0.56699999999999995</v>
      </c>
      <c r="AH114" s="303">
        <f>IFERROR(_xlfn.PERCENTRANK.INC('面板-MA'!114:114,'面板-MA'!AF114),0.5)</f>
        <v>0.56699999999999995</v>
      </c>
      <c r="AI114" s="303">
        <f>IFERROR(_xlfn.PERCENTRANK.INC('面板-MA'!114:114,'面板-MA'!AG114),0.5)</f>
        <v>0.56699999999999995</v>
      </c>
      <c r="AJ114" s="303">
        <f>IFERROR(_xlfn.PERCENTRANK.INC('面板-MA'!114:114,'面板-MA'!AH114),0.5)</f>
        <v>0.34300000000000003</v>
      </c>
      <c r="AK114" s="303">
        <f>IFERROR(_xlfn.PERCENTRANK.INC('面板-MA'!114:114,'面板-MA'!AI114),0.5)</f>
        <v>0.34300000000000003</v>
      </c>
      <c r="AL114" s="303">
        <f>IFERROR(_xlfn.PERCENTRANK.INC('面板-MA'!114:114,'面板-MA'!AJ114),0.5)</f>
        <v>0.34300000000000003</v>
      </c>
      <c r="AM114" s="303">
        <f>IFERROR(_xlfn.PERCENTRANK.INC('面板-MA'!114:114,'面板-MA'!AK114),0.5)</f>
        <v>0.17899999999999999</v>
      </c>
      <c r="AN114" s="303">
        <f>IFERROR(_xlfn.PERCENTRANK.INC('面板-MA'!114:114,'面板-MA'!AL114),0.5)</f>
        <v>0.17899999999999999</v>
      </c>
      <c r="AO114" s="303">
        <f>IFERROR(_xlfn.PERCENTRANK.INC('面板-MA'!114:114,'面板-MA'!AM114),0.5)</f>
        <v>0.17899999999999999</v>
      </c>
      <c r="AP114" s="303">
        <f>IFERROR(_xlfn.PERCENTRANK.INC('面板-MA'!114:114,'面板-MA'!AN114),0.5)</f>
        <v>0.26800000000000002</v>
      </c>
      <c r="AQ114" s="303">
        <f>IFERROR(_xlfn.PERCENTRANK.INC('面板-MA'!114:114,'面板-MA'!AO114),0.5)</f>
        <v>0.26800000000000002</v>
      </c>
      <c r="AR114" s="303">
        <f>IFERROR(_xlfn.PERCENTRANK.INC('面板-MA'!114:114,'面板-MA'!AP114),0.5)</f>
        <v>0.26800000000000002</v>
      </c>
      <c r="AS114" s="303">
        <f>IFERROR(_xlfn.PERCENTRANK.INC('面板-MA'!114:114,'面板-MA'!AQ114),0.5)</f>
        <v>0.223</v>
      </c>
      <c r="AT114" s="303">
        <f>IFERROR(_xlfn.PERCENTRANK.INC('面板-MA'!114:114,'面板-MA'!AR114),0.5)</f>
        <v>0.223</v>
      </c>
      <c r="AU114" s="303">
        <f>IFERROR(_xlfn.PERCENTRANK.INC('面板-MA'!114:114,'面板-MA'!AS114),0.5)</f>
        <v>0.223</v>
      </c>
      <c r="AV114" s="303">
        <f>IFERROR(_xlfn.PERCENTRANK.INC('面板-MA'!114:114,'面板-MA'!AT114),0.5)</f>
        <v>0.52200000000000002</v>
      </c>
      <c r="AW114" s="303">
        <f>IFERROR(_xlfn.PERCENTRANK.INC('面板-MA'!114:114,'面板-MA'!AU114),0.5)</f>
        <v>0.52200000000000002</v>
      </c>
      <c r="AX114" s="303">
        <f>IFERROR(_xlfn.PERCENTRANK.INC('面板-MA'!114:114,'面板-MA'!AV114),0.5)</f>
        <v>0.52200000000000002</v>
      </c>
      <c r="AY114" s="303">
        <f>IFERROR(_xlfn.PERCENTRANK.INC('面板-MA'!114:114,'面板-MA'!AW114),0.5)</f>
        <v>0.746</v>
      </c>
      <c r="AZ114" s="303">
        <f>IFERROR(_xlfn.PERCENTRANK.INC('面板-MA'!114:114,'面板-MA'!AX114),0.5)</f>
        <v>0.746</v>
      </c>
      <c r="BA114" s="303">
        <f>IFERROR(_xlfn.PERCENTRANK.INC('面板-MA'!114:114,'面板-MA'!AY114),0.5)</f>
        <v>0.746</v>
      </c>
      <c r="BB114" s="303">
        <f>IFERROR(_xlfn.PERCENTRANK.INC('面板-MA'!114:114,'面板-MA'!AZ114),0.5)</f>
        <v>0.92500000000000004</v>
      </c>
      <c r="BC114" s="303">
        <f>IFERROR(_xlfn.PERCENTRANK.INC('面板-MA'!114:114,'面板-MA'!BA114),0.5)</f>
        <v>0.92500000000000004</v>
      </c>
      <c r="BD114" s="303">
        <f>IFERROR(_xlfn.PERCENTRANK.INC('面板-MA'!114:114,'面板-MA'!BB114),0.5)</f>
        <v>0.92500000000000004</v>
      </c>
      <c r="BE114" s="303">
        <f>IFERROR(_xlfn.PERCENTRANK.INC('面板-MA'!114:114,'面板-MA'!BC114),0.5)</f>
        <v>0.97</v>
      </c>
      <c r="BF114" s="303">
        <f>IFERROR(_xlfn.PERCENTRANK.INC('面板-MA'!114:114,'面板-MA'!BD114),0.5)</f>
        <v>0.97</v>
      </c>
      <c r="BG114" s="303">
        <f>IFERROR(_xlfn.PERCENTRANK.INC('面板-MA'!114:114,'面板-MA'!BE114),0.5)</f>
        <v>0.97</v>
      </c>
      <c r="BH114" s="303">
        <f>IFERROR(_xlfn.PERCENTRANK.INC('面板-MA'!114:114,'面板-MA'!BF114),0.5)</f>
        <v>0.83499999999999996</v>
      </c>
      <c r="BI114" s="303">
        <f>IFERROR(_xlfn.PERCENTRANK.INC('面板-MA'!114:114,'面板-MA'!BG114),0.5)</f>
        <v>0.83499999999999996</v>
      </c>
      <c r="BJ114" s="303">
        <f>IFERROR(_xlfn.PERCENTRANK.INC('面板-MA'!114:114,'面板-MA'!BH114),0.5)</f>
        <v>0.83499999999999996</v>
      </c>
      <c r="BK114" s="303">
        <f>IFERROR(_xlfn.PERCENTRANK.INC('面板-MA'!114:114,'面板-MA'!BI114),0.5)</f>
        <v>0.88</v>
      </c>
      <c r="BL114" s="303">
        <f>IFERROR(_xlfn.PERCENTRANK.INC('面板-MA'!114:114,'面板-MA'!BJ114),0.5)</f>
        <v>0.88</v>
      </c>
      <c r="BM114" s="303">
        <f>IFERROR(_xlfn.PERCENTRANK.INC('面板-MA'!114:114,'面板-MA'!BK114),0.5)</f>
        <v>0.88</v>
      </c>
      <c r="BN114" s="303">
        <f>IFERROR(_xlfn.PERCENTRANK.INC('面板-MA'!114:114,'面板-MA'!BL114),0.5)</f>
        <v>0.79100000000000004</v>
      </c>
      <c r="BO114" s="303">
        <f>IFERROR(_xlfn.PERCENTRANK.INC('面板-MA'!114:114,'面板-MA'!BM114),0.5)</f>
        <v>0.79100000000000004</v>
      </c>
      <c r="BP114" s="303">
        <f>IFERROR(_xlfn.PERCENTRANK.INC('面板-MA'!114:114,'面板-MA'!BN114),0.5)</f>
        <v>0.79100000000000004</v>
      </c>
      <c r="BQ114" s="303">
        <f>IFERROR(_xlfn.PERCENTRANK.INC('面板-MA'!114:114,'面板-MA'!BO114),0.5)</f>
        <v>0.65600000000000003</v>
      </c>
      <c r="BR114" s="303">
        <f>IFERROR(_xlfn.PERCENTRANK.INC('面板-MA'!114:114,'面板-MA'!BP114),0.5)</f>
        <v>0.65600000000000003</v>
      </c>
      <c r="BS114" s="303">
        <f>IFERROR(_xlfn.PERCENTRANK.INC('面板-MA'!114:114,'面板-MA'!BQ114),0.5)</f>
        <v>0.65600000000000003</v>
      </c>
      <c r="BT114" s="303">
        <f>IFERROR(_xlfn.PERCENTRANK.INC('面板-MA'!114:114,'面板-MA'!BR114),0.5)</f>
        <v>0.70099999999999996</v>
      </c>
      <c r="BU114" s="303">
        <f>IFERROR(_xlfn.PERCENTRANK.INC('面板-MA'!114:114,'面板-MA'!BS114),0.5)</f>
        <v>0.70099999999999996</v>
      </c>
      <c r="BV114" s="303">
        <f>IFERROR(_xlfn.PERCENTRANK.INC('面板-MA'!114:114,'面板-MA'!BT114),0.5)</f>
        <v>0.70099999999999996</v>
      </c>
      <c r="BW114" s="303">
        <f>IFERROR(_xlfn.PERCENTRANK.INC('面板-MA'!114:114,'面板-MA'!BU114),0.5)</f>
        <v>0.5</v>
      </c>
      <c r="BX114" s="303">
        <f>IFERROR(_xlfn.PERCENTRANK.INC('面板-MA'!114:114,'面板-MA'!BV114),0.5)</f>
        <v>0.5</v>
      </c>
    </row>
    <row r="115" spans="1:76" x14ac:dyDescent="0.15">
      <c r="A115" s="301" t="s">
        <v>213</v>
      </c>
      <c r="B115" s="301" t="s">
        <v>110</v>
      </c>
      <c r="C115" s="295" t="s">
        <v>236</v>
      </c>
      <c r="D115" s="304" t="s">
        <v>237</v>
      </c>
      <c r="E115" s="302">
        <f t="shared" si="8"/>
        <v>3.3333333333333333E-2</v>
      </c>
      <c r="F115" s="302" t="str">
        <f t="shared" si="6"/>
        <v>数字基建下游</v>
      </c>
      <c r="G115" s="303">
        <f>IFERROR(_xlfn.PERCENTRANK.INC('面板-MA'!115:115,'面板-MA'!E115),0.5)</f>
        <v>0.35799999999999998</v>
      </c>
      <c r="H115" s="303">
        <f>IFERROR(_xlfn.PERCENTRANK.INC('面板-MA'!115:115,'面板-MA'!F115),0.5)</f>
        <v>0.35799999999999998</v>
      </c>
      <c r="I115" s="303">
        <f>IFERROR(_xlfn.PERCENTRANK.INC('面板-MA'!115:115,'面板-MA'!G115),0.5)</f>
        <v>0.47699999999999998</v>
      </c>
      <c r="J115" s="303">
        <f>IFERROR(_xlfn.PERCENTRANK.INC('面板-MA'!115:115,'面板-MA'!H115),0.5)</f>
        <v>0.47699999999999998</v>
      </c>
      <c r="K115" s="303">
        <f>IFERROR(_xlfn.PERCENTRANK.INC('面板-MA'!115:115,'面板-MA'!I115),0.5)</f>
        <v>0.47699999999999998</v>
      </c>
      <c r="L115" s="303">
        <f>IFERROR(_xlfn.PERCENTRANK.INC('面板-MA'!115:115,'面板-MA'!J115),0.5)</f>
        <v>0.61099999999999999</v>
      </c>
      <c r="M115" s="303">
        <f>IFERROR(_xlfn.PERCENTRANK.INC('面板-MA'!115:115,'面板-MA'!K115),0.5)</f>
        <v>0.61099999999999999</v>
      </c>
      <c r="N115" s="303">
        <f>IFERROR(_xlfn.PERCENTRANK.INC('面板-MA'!115:115,'面板-MA'!L115),0.5)</f>
        <v>0.61099999999999999</v>
      </c>
      <c r="O115" s="303">
        <f>IFERROR(_xlfn.PERCENTRANK.INC('面板-MA'!115:115,'面板-MA'!M115),0.5)</f>
        <v>0.13400000000000001</v>
      </c>
      <c r="P115" s="303">
        <f>IFERROR(_xlfn.PERCENTRANK.INC('面板-MA'!115:115,'面板-MA'!N115),0.5)</f>
        <v>0.13400000000000001</v>
      </c>
      <c r="Q115" s="303">
        <f>IFERROR(_xlfn.PERCENTRANK.INC('面板-MA'!115:115,'面板-MA'!O115),0.5)</f>
        <v>0.13400000000000001</v>
      </c>
      <c r="R115" s="303">
        <f>IFERROR(_xlfn.PERCENTRANK.INC('面板-MA'!115:115,'面板-MA'!P115),0.5)</f>
        <v>4.3999999999999997E-2</v>
      </c>
      <c r="S115" s="303">
        <f>IFERROR(_xlfn.PERCENTRANK.INC('面板-MA'!115:115,'面板-MA'!Q115),0.5)</f>
        <v>4.3999999999999997E-2</v>
      </c>
      <c r="T115" s="303">
        <f>IFERROR(_xlfn.PERCENTRANK.INC('面板-MA'!115:115,'面板-MA'!R115),0.5)</f>
        <v>4.3999999999999997E-2</v>
      </c>
      <c r="U115" s="303">
        <f>IFERROR(_xlfn.PERCENTRANK.INC('面板-MA'!115:115,'面板-MA'!S115),0.5)</f>
        <v>0</v>
      </c>
      <c r="V115" s="303">
        <f>IFERROR(_xlfn.PERCENTRANK.INC('面板-MA'!115:115,'面板-MA'!T115),0.5)</f>
        <v>0</v>
      </c>
      <c r="W115" s="303">
        <f>IFERROR(_xlfn.PERCENTRANK.INC('面板-MA'!115:115,'面板-MA'!U115),0.5)</f>
        <v>0</v>
      </c>
      <c r="X115" s="303">
        <f>IFERROR(_xlfn.PERCENTRANK.INC('面板-MA'!115:115,'面板-MA'!V115),0.5)</f>
        <v>8.8999999999999996E-2</v>
      </c>
      <c r="Y115" s="303">
        <f>IFERROR(_xlfn.PERCENTRANK.INC('面板-MA'!115:115,'面板-MA'!W115),0.5)</f>
        <v>8.8999999999999996E-2</v>
      </c>
      <c r="Z115" s="303">
        <f>IFERROR(_xlfn.PERCENTRANK.INC('面板-MA'!115:115,'面板-MA'!X115),0.5)</f>
        <v>8.8999999999999996E-2</v>
      </c>
      <c r="AA115" s="303">
        <f>IFERROR(_xlfn.PERCENTRANK.INC('面板-MA'!115:115,'面板-MA'!Y115),0.5)</f>
        <v>0.432</v>
      </c>
      <c r="AB115" s="303">
        <f>IFERROR(_xlfn.PERCENTRANK.INC('面板-MA'!115:115,'面板-MA'!Z115),0.5)</f>
        <v>0.432</v>
      </c>
      <c r="AC115" s="303">
        <f>IFERROR(_xlfn.PERCENTRANK.INC('面板-MA'!115:115,'面板-MA'!AA115),0.5)</f>
        <v>0.432</v>
      </c>
      <c r="AD115" s="303">
        <f>IFERROR(_xlfn.PERCENTRANK.INC('面板-MA'!115:115,'面板-MA'!AB115),0.5)</f>
        <v>0.38800000000000001</v>
      </c>
      <c r="AE115" s="303">
        <f>IFERROR(_xlfn.PERCENTRANK.INC('面板-MA'!115:115,'面板-MA'!AC115),0.5)</f>
        <v>0.38800000000000001</v>
      </c>
      <c r="AF115" s="303">
        <f>IFERROR(_xlfn.PERCENTRANK.INC('面板-MA'!115:115,'面板-MA'!AD115),0.5)</f>
        <v>0.38800000000000001</v>
      </c>
      <c r="AG115" s="303">
        <f>IFERROR(_xlfn.PERCENTRANK.INC('面板-MA'!115:115,'面板-MA'!AE115),0.5)</f>
        <v>0.56699999999999995</v>
      </c>
      <c r="AH115" s="303">
        <f>IFERROR(_xlfn.PERCENTRANK.INC('面板-MA'!115:115,'面板-MA'!AF115),0.5)</f>
        <v>0.56699999999999995</v>
      </c>
      <c r="AI115" s="303">
        <f>IFERROR(_xlfn.PERCENTRANK.INC('面板-MA'!115:115,'面板-MA'!AG115),0.5)</f>
        <v>0.56699999999999995</v>
      </c>
      <c r="AJ115" s="303">
        <f>IFERROR(_xlfn.PERCENTRANK.INC('面板-MA'!115:115,'面板-MA'!AH115),0.5)</f>
        <v>0.26800000000000002</v>
      </c>
      <c r="AK115" s="303">
        <f>IFERROR(_xlfn.PERCENTRANK.INC('面板-MA'!115:115,'面板-MA'!AI115),0.5)</f>
        <v>0.26800000000000002</v>
      </c>
      <c r="AL115" s="303">
        <f>IFERROR(_xlfn.PERCENTRANK.INC('面板-MA'!115:115,'面板-MA'!AJ115),0.5)</f>
        <v>0.26800000000000002</v>
      </c>
      <c r="AM115" s="303">
        <f>IFERROR(_xlfn.PERCENTRANK.INC('面板-MA'!115:115,'面板-MA'!AK115),0.5)</f>
        <v>0.17899999999999999</v>
      </c>
      <c r="AN115" s="303">
        <f>IFERROR(_xlfn.PERCENTRANK.INC('面板-MA'!115:115,'面板-MA'!AL115),0.5)</f>
        <v>0.17899999999999999</v>
      </c>
      <c r="AO115" s="303">
        <f>IFERROR(_xlfn.PERCENTRANK.INC('面板-MA'!115:115,'面板-MA'!AM115),0.5)</f>
        <v>0.17899999999999999</v>
      </c>
      <c r="AP115" s="303">
        <f>IFERROR(_xlfn.PERCENTRANK.INC('面板-MA'!115:115,'面板-MA'!AN115),0.5)</f>
        <v>0.313</v>
      </c>
      <c r="AQ115" s="303">
        <f>IFERROR(_xlfn.PERCENTRANK.INC('面板-MA'!115:115,'面板-MA'!AO115),0.5)</f>
        <v>0.313</v>
      </c>
      <c r="AR115" s="303">
        <f>IFERROR(_xlfn.PERCENTRANK.INC('面板-MA'!115:115,'面板-MA'!AP115),0.5)</f>
        <v>0.313</v>
      </c>
      <c r="AS115" s="303">
        <f>IFERROR(_xlfn.PERCENTRANK.INC('面板-MA'!115:115,'面板-MA'!AQ115),0.5)</f>
        <v>0.223</v>
      </c>
      <c r="AT115" s="303">
        <f>IFERROR(_xlfn.PERCENTRANK.INC('面板-MA'!115:115,'面板-MA'!AR115),0.5)</f>
        <v>0.223</v>
      </c>
      <c r="AU115" s="303">
        <f>IFERROR(_xlfn.PERCENTRANK.INC('面板-MA'!115:115,'面板-MA'!AS115),0.5)</f>
        <v>0.223</v>
      </c>
      <c r="AV115" s="303">
        <f>IFERROR(_xlfn.PERCENTRANK.INC('面板-MA'!115:115,'面板-MA'!AT115),0.5)</f>
        <v>0.52200000000000002</v>
      </c>
      <c r="AW115" s="303">
        <f>IFERROR(_xlfn.PERCENTRANK.INC('面板-MA'!115:115,'面板-MA'!AU115),0.5)</f>
        <v>0.52200000000000002</v>
      </c>
      <c r="AX115" s="303">
        <f>IFERROR(_xlfn.PERCENTRANK.INC('面板-MA'!115:115,'面板-MA'!AV115),0.5)</f>
        <v>0.52200000000000002</v>
      </c>
      <c r="AY115" s="303">
        <f>IFERROR(_xlfn.PERCENTRANK.INC('面板-MA'!115:115,'面板-MA'!AW115),0.5)</f>
        <v>0.746</v>
      </c>
      <c r="AZ115" s="303">
        <f>IFERROR(_xlfn.PERCENTRANK.INC('面板-MA'!115:115,'面板-MA'!AX115),0.5)</f>
        <v>0.746</v>
      </c>
      <c r="BA115" s="303">
        <f>IFERROR(_xlfn.PERCENTRANK.INC('面板-MA'!115:115,'面板-MA'!AY115),0.5)</f>
        <v>0.746</v>
      </c>
      <c r="BB115" s="303">
        <f>IFERROR(_xlfn.PERCENTRANK.INC('面板-MA'!115:115,'面板-MA'!AZ115),0.5)</f>
        <v>0.92500000000000004</v>
      </c>
      <c r="BC115" s="303">
        <f>IFERROR(_xlfn.PERCENTRANK.INC('面板-MA'!115:115,'面板-MA'!BA115),0.5)</f>
        <v>0.92500000000000004</v>
      </c>
      <c r="BD115" s="303">
        <f>IFERROR(_xlfn.PERCENTRANK.INC('面板-MA'!115:115,'面板-MA'!BB115),0.5)</f>
        <v>0.92500000000000004</v>
      </c>
      <c r="BE115" s="303">
        <f>IFERROR(_xlfn.PERCENTRANK.INC('面板-MA'!115:115,'面板-MA'!BC115),0.5)</f>
        <v>0.97</v>
      </c>
      <c r="BF115" s="303">
        <f>IFERROR(_xlfn.PERCENTRANK.INC('面板-MA'!115:115,'面板-MA'!BD115),0.5)</f>
        <v>0.97</v>
      </c>
      <c r="BG115" s="303">
        <f>IFERROR(_xlfn.PERCENTRANK.INC('面板-MA'!115:115,'面板-MA'!BE115),0.5)</f>
        <v>0.97</v>
      </c>
      <c r="BH115" s="303">
        <f>IFERROR(_xlfn.PERCENTRANK.INC('面板-MA'!115:115,'面板-MA'!BF115),0.5)</f>
        <v>0.88</v>
      </c>
      <c r="BI115" s="303">
        <f>IFERROR(_xlfn.PERCENTRANK.INC('面板-MA'!115:115,'面板-MA'!BG115),0.5)</f>
        <v>0.88</v>
      </c>
      <c r="BJ115" s="303">
        <f>IFERROR(_xlfn.PERCENTRANK.INC('面板-MA'!115:115,'面板-MA'!BH115),0.5)</f>
        <v>0.88</v>
      </c>
      <c r="BK115" s="303">
        <f>IFERROR(_xlfn.PERCENTRANK.INC('面板-MA'!115:115,'面板-MA'!BI115),0.5)</f>
        <v>0.83499999999999996</v>
      </c>
      <c r="BL115" s="303">
        <f>IFERROR(_xlfn.PERCENTRANK.INC('面板-MA'!115:115,'面板-MA'!BJ115),0.5)</f>
        <v>0.83499999999999996</v>
      </c>
      <c r="BM115" s="303">
        <f>IFERROR(_xlfn.PERCENTRANK.INC('面板-MA'!115:115,'面板-MA'!BK115),0.5)</f>
        <v>0.83499999999999996</v>
      </c>
      <c r="BN115" s="303">
        <f>IFERROR(_xlfn.PERCENTRANK.INC('面板-MA'!115:115,'面板-MA'!BL115),0.5)</f>
        <v>0.79100000000000004</v>
      </c>
      <c r="BO115" s="303">
        <f>IFERROR(_xlfn.PERCENTRANK.INC('面板-MA'!115:115,'面板-MA'!BM115),0.5)</f>
        <v>0.79100000000000004</v>
      </c>
      <c r="BP115" s="303">
        <f>IFERROR(_xlfn.PERCENTRANK.INC('面板-MA'!115:115,'面板-MA'!BN115),0.5)</f>
        <v>0.79100000000000004</v>
      </c>
      <c r="BQ115" s="303">
        <f>IFERROR(_xlfn.PERCENTRANK.INC('面板-MA'!115:115,'面板-MA'!BO115),0.5)</f>
        <v>0.65600000000000003</v>
      </c>
      <c r="BR115" s="303">
        <f>IFERROR(_xlfn.PERCENTRANK.INC('面板-MA'!115:115,'面板-MA'!BP115),0.5)</f>
        <v>0.65600000000000003</v>
      </c>
      <c r="BS115" s="303">
        <f>IFERROR(_xlfn.PERCENTRANK.INC('面板-MA'!115:115,'面板-MA'!BQ115),0.5)</f>
        <v>0.65600000000000003</v>
      </c>
      <c r="BT115" s="303">
        <f>IFERROR(_xlfn.PERCENTRANK.INC('面板-MA'!115:115,'面板-MA'!BR115),0.5)</f>
        <v>0.70099999999999996</v>
      </c>
      <c r="BU115" s="303">
        <f>IFERROR(_xlfn.PERCENTRANK.INC('面板-MA'!115:115,'面板-MA'!BS115),0.5)</f>
        <v>0.70099999999999996</v>
      </c>
      <c r="BV115" s="303">
        <f>IFERROR(_xlfn.PERCENTRANK.INC('面板-MA'!115:115,'面板-MA'!BT115),0.5)</f>
        <v>0.70099999999999996</v>
      </c>
      <c r="BW115" s="303">
        <f>IFERROR(_xlfn.PERCENTRANK.INC('面板-MA'!115:115,'面板-MA'!BU115),0.5)</f>
        <v>0.5</v>
      </c>
      <c r="BX115" s="303">
        <f>IFERROR(_xlfn.PERCENTRANK.INC('面板-MA'!115:115,'面板-MA'!BV115),0.5)</f>
        <v>0.5</v>
      </c>
    </row>
    <row r="116" spans="1:76" x14ac:dyDescent="0.15">
      <c r="A116" s="301" t="s">
        <v>213</v>
      </c>
      <c r="B116" s="301" t="s">
        <v>110</v>
      </c>
      <c r="C116" s="295" t="s">
        <v>238</v>
      </c>
      <c r="D116" s="304" t="s">
        <v>239</v>
      </c>
      <c r="E116" s="302">
        <f t="shared" si="8"/>
        <v>3.3333333333333333E-2</v>
      </c>
      <c r="F116" s="302" t="str">
        <f t="shared" si="6"/>
        <v>数字基建下游</v>
      </c>
      <c r="G116" s="303">
        <f>IFERROR(_xlfn.PERCENTRANK.INC('面板-MA'!116:116,'面板-MA'!E116),0.5)</f>
        <v>0.17899999999999999</v>
      </c>
      <c r="H116" s="303">
        <f>IFERROR(_xlfn.PERCENTRANK.INC('面板-MA'!116:116,'面板-MA'!F116),0.5)</f>
        <v>0.17899999999999999</v>
      </c>
      <c r="I116" s="303">
        <f>IFERROR(_xlfn.PERCENTRANK.INC('面板-MA'!116:116,'面板-MA'!G116),0.5)</f>
        <v>0</v>
      </c>
      <c r="J116" s="303">
        <f>IFERROR(_xlfn.PERCENTRANK.INC('面板-MA'!116:116,'面板-MA'!H116),0.5)</f>
        <v>0</v>
      </c>
      <c r="K116" s="303">
        <f>IFERROR(_xlfn.PERCENTRANK.INC('面板-MA'!116:116,'面板-MA'!I116),0.5)</f>
        <v>0</v>
      </c>
      <c r="L116" s="303">
        <f>IFERROR(_xlfn.PERCENTRANK.INC('面板-MA'!116:116,'面板-MA'!J116),0.5)</f>
        <v>0.253</v>
      </c>
      <c r="M116" s="303">
        <f>IFERROR(_xlfn.PERCENTRANK.INC('面板-MA'!116:116,'面板-MA'!K116),0.5)</f>
        <v>0.253</v>
      </c>
      <c r="N116" s="303">
        <f>IFERROR(_xlfn.PERCENTRANK.INC('面板-MA'!116:116,'面板-MA'!L116),0.5)</f>
        <v>0.253</v>
      </c>
      <c r="O116" s="303">
        <f>IFERROR(_xlfn.PERCENTRANK.INC('面板-MA'!116:116,'面板-MA'!M116),0.5)</f>
        <v>0.70099999999999996</v>
      </c>
      <c r="P116" s="303">
        <f>IFERROR(_xlfn.PERCENTRANK.INC('面板-MA'!116:116,'面板-MA'!N116),0.5)</f>
        <v>0.70099999999999996</v>
      </c>
      <c r="Q116" s="303">
        <f>IFERROR(_xlfn.PERCENTRANK.INC('面板-MA'!116:116,'面板-MA'!O116),0.5)</f>
        <v>0.70099999999999996</v>
      </c>
      <c r="R116" s="303">
        <f>IFERROR(_xlfn.PERCENTRANK.INC('面板-MA'!116:116,'面板-MA'!P116),0.5)</f>
        <v>0.88</v>
      </c>
      <c r="S116" s="303">
        <f>IFERROR(_xlfn.PERCENTRANK.INC('面板-MA'!116:116,'面板-MA'!Q116),0.5)</f>
        <v>0.88</v>
      </c>
      <c r="T116" s="303">
        <f>IFERROR(_xlfn.PERCENTRANK.INC('面板-MA'!116:116,'面板-MA'!R116),0.5)</f>
        <v>0.88</v>
      </c>
      <c r="U116" s="303">
        <f>IFERROR(_xlfn.PERCENTRANK.INC('面板-MA'!116:116,'面板-MA'!S116),0.5)</f>
        <v>0.97</v>
      </c>
      <c r="V116" s="303">
        <f>IFERROR(_xlfn.PERCENTRANK.INC('面板-MA'!116:116,'面板-MA'!T116),0.5)</f>
        <v>0.97</v>
      </c>
      <c r="W116" s="303">
        <f>IFERROR(_xlfn.PERCENTRANK.INC('面板-MA'!116:116,'面板-MA'!U116),0.5)</f>
        <v>0.97</v>
      </c>
      <c r="X116" s="303">
        <f>IFERROR(_xlfn.PERCENTRANK.INC('面板-MA'!116:116,'面板-MA'!V116),0.5)</f>
        <v>0.92500000000000004</v>
      </c>
      <c r="Y116" s="303">
        <f>IFERROR(_xlfn.PERCENTRANK.INC('面板-MA'!116:116,'面板-MA'!W116),0.5)</f>
        <v>0.92500000000000004</v>
      </c>
      <c r="Z116" s="303">
        <f>IFERROR(_xlfn.PERCENTRANK.INC('面板-MA'!116:116,'面板-MA'!X116),0.5)</f>
        <v>0.92500000000000004</v>
      </c>
      <c r="AA116" s="303">
        <f>IFERROR(_xlfn.PERCENTRANK.INC('面板-MA'!116:116,'面板-MA'!Y116),0.5)</f>
        <v>0.38800000000000001</v>
      </c>
      <c r="AB116" s="303">
        <f>IFERROR(_xlfn.PERCENTRANK.INC('面板-MA'!116:116,'面板-MA'!Z116),0.5)</f>
        <v>0.38800000000000001</v>
      </c>
      <c r="AC116" s="303">
        <f>IFERROR(_xlfn.PERCENTRANK.INC('面板-MA'!116:116,'面板-MA'!AA116),0.5)</f>
        <v>0.38800000000000001</v>
      </c>
      <c r="AD116" s="303">
        <f>IFERROR(_xlfn.PERCENTRANK.INC('面板-MA'!116:116,'面板-MA'!AB116),0.5)</f>
        <v>8.8999999999999996E-2</v>
      </c>
      <c r="AE116" s="303">
        <f>IFERROR(_xlfn.PERCENTRANK.INC('面板-MA'!116:116,'面板-MA'!AC116),0.5)</f>
        <v>8.8999999999999996E-2</v>
      </c>
      <c r="AF116" s="303">
        <f>IFERROR(_xlfn.PERCENTRANK.INC('面板-MA'!116:116,'面板-MA'!AD116),0.5)</f>
        <v>8.8999999999999996E-2</v>
      </c>
      <c r="AG116" s="303">
        <f>IFERROR(_xlfn.PERCENTRANK.INC('面板-MA'!116:116,'面板-MA'!AE116),0.5)</f>
        <v>4.3999999999999997E-2</v>
      </c>
      <c r="AH116" s="303">
        <f>IFERROR(_xlfn.PERCENTRANK.INC('面板-MA'!116:116,'面板-MA'!AF116),0.5)</f>
        <v>4.3999999999999997E-2</v>
      </c>
      <c r="AI116" s="303">
        <f>IFERROR(_xlfn.PERCENTRANK.INC('面板-MA'!116:116,'面板-MA'!AG116),0.5)</f>
        <v>4.3999999999999997E-2</v>
      </c>
      <c r="AJ116" s="303">
        <f>IFERROR(_xlfn.PERCENTRANK.INC('面板-MA'!116:116,'面板-MA'!AH116),0.5)</f>
        <v>0.13400000000000001</v>
      </c>
      <c r="AK116" s="303">
        <f>IFERROR(_xlfn.PERCENTRANK.INC('面板-MA'!116:116,'面板-MA'!AI116),0.5)</f>
        <v>0.13400000000000001</v>
      </c>
      <c r="AL116" s="303">
        <f>IFERROR(_xlfn.PERCENTRANK.INC('面板-MA'!116:116,'面板-MA'!AJ116),0.5)</f>
        <v>0.13400000000000001</v>
      </c>
      <c r="AM116" s="303">
        <f>IFERROR(_xlfn.PERCENTRANK.INC('面板-MA'!116:116,'面板-MA'!AK116),0.5)</f>
        <v>0.20799999999999999</v>
      </c>
      <c r="AN116" s="303">
        <f>IFERROR(_xlfn.PERCENTRANK.INC('面板-MA'!116:116,'面板-MA'!AL116),0.5)</f>
        <v>0.20799999999999999</v>
      </c>
      <c r="AO116" s="303">
        <f>IFERROR(_xlfn.PERCENTRANK.INC('面板-MA'!116:116,'面板-MA'!AM116),0.5)</f>
        <v>0.20799999999999999</v>
      </c>
      <c r="AP116" s="303">
        <f>IFERROR(_xlfn.PERCENTRANK.INC('面板-MA'!116:116,'面板-MA'!AN116),0.5)</f>
        <v>0.432</v>
      </c>
      <c r="AQ116" s="303">
        <f>IFERROR(_xlfn.PERCENTRANK.INC('面板-MA'!116:116,'面板-MA'!AO116),0.5)</f>
        <v>0.432</v>
      </c>
      <c r="AR116" s="303">
        <f>IFERROR(_xlfn.PERCENTRANK.INC('面板-MA'!116:116,'面板-MA'!AP116),0.5)</f>
        <v>0.432</v>
      </c>
      <c r="AS116" s="303">
        <f>IFERROR(_xlfn.PERCENTRANK.INC('面板-MA'!116:116,'面板-MA'!AQ116),0.5)</f>
        <v>0.52200000000000002</v>
      </c>
      <c r="AT116" s="303">
        <f>IFERROR(_xlfn.PERCENTRANK.INC('面板-MA'!116:116,'面板-MA'!AR116),0.5)</f>
        <v>0.52200000000000002</v>
      </c>
      <c r="AU116" s="303">
        <f>IFERROR(_xlfn.PERCENTRANK.INC('面板-MA'!116:116,'面板-MA'!AS116),0.5)</f>
        <v>0.52200000000000002</v>
      </c>
      <c r="AV116" s="303">
        <f>IFERROR(_xlfn.PERCENTRANK.INC('面板-MA'!116:116,'面板-MA'!AT116),0.5)</f>
        <v>0.65600000000000003</v>
      </c>
      <c r="AW116" s="303">
        <f>IFERROR(_xlfn.PERCENTRANK.INC('面板-MA'!116:116,'面板-MA'!AU116),0.5)</f>
        <v>0.65600000000000003</v>
      </c>
      <c r="AX116" s="303">
        <f>IFERROR(_xlfn.PERCENTRANK.INC('面板-MA'!116:116,'面板-MA'!AV116),0.5)</f>
        <v>0.65600000000000003</v>
      </c>
      <c r="AY116" s="303">
        <f>IFERROR(_xlfn.PERCENTRANK.INC('面板-MA'!116:116,'面板-MA'!AW116),0.5)</f>
        <v>0.29799999999999999</v>
      </c>
      <c r="AZ116" s="303">
        <f>IFERROR(_xlfn.PERCENTRANK.INC('面板-MA'!116:116,'面板-MA'!AX116),0.5)</f>
        <v>0.29799999999999999</v>
      </c>
      <c r="BA116" s="303">
        <f>IFERROR(_xlfn.PERCENTRANK.INC('面板-MA'!116:116,'面板-MA'!AY116),0.5)</f>
        <v>0.29799999999999999</v>
      </c>
      <c r="BB116" s="303">
        <f>IFERROR(_xlfn.PERCENTRANK.INC('面板-MA'!116:116,'面板-MA'!AZ116),0.5)</f>
        <v>0.79100000000000004</v>
      </c>
      <c r="BC116" s="303">
        <f>IFERROR(_xlfn.PERCENTRANK.INC('面板-MA'!116:116,'面板-MA'!BA116),0.5)</f>
        <v>0.79100000000000004</v>
      </c>
      <c r="BD116" s="303">
        <f>IFERROR(_xlfn.PERCENTRANK.INC('面板-MA'!116:116,'面板-MA'!BB116),0.5)</f>
        <v>0.79100000000000004</v>
      </c>
      <c r="BE116" s="303">
        <f>IFERROR(_xlfn.PERCENTRANK.INC('面板-MA'!116:116,'面板-MA'!BC116),0.5)</f>
        <v>0.83499999999999996</v>
      </c>
      <c r="BF116" s="303">
        <f>IFERROR(_xlfn.PERCENTRANK.INC('面板-MA'!116:116,'面板-MA'!BD116),0.5)</f>
        <v>0.83499999999999996</v>
      </c>
      <c r="BG116" s="303">
        <f>IFERROR(_xlfn.PERCENTRANK.INC('面板-MA'!116:116,'面板-MA'!BE116),0.5)</f>
        <v>0.83499999999999996</v>
      </c>
      <c r="BH116" s="303">
        <f>IFERROR(_xlfn.PERCENTRANK.INC('面板-MA'!116:116,'面板-MA'!BF116),0.5)</f>
        <v>0.34300000000000003</v>
      </c>
      <c r="BI116" s="303">
        <f>IFERROR(_xlfn.PERCENTRANK.INC('面板-MA'!116:116,'面板-MA'!BG116),0.5)</f>
        <v>0.34300000000000003</v>
      </c>
      <c r="BJ116" s="303">
        <f>IFERROR(_xlfn.PERCENTRANK.INC('面板-MA'!116:116,'面板-MA'!BH116),0.5)</f>
        <v>0.34300000000000003</v>
      </c>
      <c r="BK116" s="303">
        <f>IFERROR(_xlfn.PERCENTRANK.INC('面板-MA'!116:116,'面板-MA'!BI116),0.5)</f>
        <v>0.47699999999999998</v>
      </c>
      <c r="BL116" s="303">
        <f>IFERROR(_xlfn.PERCENTRANK.INC('面板-MA'!116:116,'面板-MA'!BJ116),0.5)</f>
        <v>0.47699999999999998</v>
      </c>
      <c r="BM116" s="303">
        <f>IFERROR(_xlfn.PERCENTRANK.INC('面板-MA'!116:116,'面板-MA'!BK116),0.5)</f>
        <v>0.47699999999999998</v>
      </c>
      <c r="BN116" s="303">
        <f>IFERROR(_xlfn.PERCENTRANK.INC('面板-MA'!116:116,'面板-MA'!BL116),0.5)</f>
        <v>0.746</v>
      </c>
      <c r="BO116" s="303">
        <f>IFERROR(_xlfn.PERCENTRANK.INC('面板-MA'!116:116,'面板-MA'!BM116),0.5)</f>
        <v>0.746</v>
      </c>
      <c r="BP116" s="303">
        <f>IFERROR(_xlfn.PERCENTRANK.INC('面板-MA'!116:116,'面板-MA'!BN116),0.5)</f>
        <v>0.746</v>
      </c>
      <c r="BQ116" s="303">
        <f>IFERROR(_xlfn.PERCENTRANK.INC('面板-MA'!116:116,'面板-MA'!BO116),0.5)</f>
        <v>0.61099999999999999</v>
      </c>
      <c r="BR116" s="303">
        <f>IFERROR(_xlfn.PERCENTRANK.INC('面板-MA'!116:116,'面板-MA'!BP116),0.5)</f>
        <v>0.61099999999999999</v>
      </c>
      <c r="BS116" s="303">
        <f>IFERROR(_xlfn.PERCENTRANK.INC('面板-MA'!116:116,'面板-MA'!BQ116),0.5)</f>
        <v>0.61099999999999999</v>
      </c>
      <c r="BT116" s="303">
        <f>IFERROR(_xlfn.PERCENTRANK.INC('面板-MA'!116:116,'面板-MA'!BR116),0.5)</f>
        <v>0.56699999999999995</v>
      </c>
      <c r="BU116" s="303">
        <f>IFERROR(_xlfn.PERCENTRANK.INC('面板-MA'!116:116,'面板-MA'!BS116),0.5)</f>
        <v>0.56699999999999995</v>
      </c>
      <c r="BV116" s="303">
        <f>IFERROR(_xlfn.PERCENTRANK.INC('面板-MA'!116:116,'面板-MA'!BT116),0.5)</f>
        <v>0.56699999999999995</v>
      </c>
      <c r="BW116" s="303">
        <f>IFERROR(_xlfn.PERCENTRANK.INC('面板-MA'!116:116,'面板-MA'!BU116),0.5)</f>
        <v>0.5</v>
      </c>
      <c r="BX116" s="303">
        <f>IFERROR(_xlfn.PERCENTRANK.INC('面板-MA'!116:116,'面板-MA'!BV116),0.5)</f>
        <v>0.5</v>
      </c>
    </row>
    <row r="117" spans="1:76" x14ac:dyDescent="0.15">
      <c r="A117" s="301" t="s">
        <v>213</v>
      </c>
      <c r="B117" s="301" t="s">
        <v>110</v>
      </c>
      <c r="C117" s="295" t="s">
        <v>240</v>
      </c>
      <c r="D117" s="304" t="s">
        <v>241</v>
      </c>
      <c r="E117" s="302">
        <f t="shared" si="8"/>
        <v>3.3333333333333333E-2</v>
      </c>
      <c r="F117" s="302" t="str">
        <f t="shared" si="6"/>
        <v>数字基建下游</v>
      </c>
      <c r="G117" s="303">
        <f>IFERROR(_xlfn.PERCENTRANK.INC('面板-MA'!117:117,'面板-MA'!E117),0.5)</f>
        <v>0.53700000000000003</v>
      </c>
      <c r="H117" s="303">
        <f>IFERROR(_xlfn.PERCENTRANK.INC('面板-MA'!117:117,'面板-MA'!F117),0.5)</f>
        <v>0.53700000000000003</v>
      </c>
      <c r="I117" s="303">
        <f>IFERROR(_xlfn.PERCENTRANK.INC('面板-MA'!117:117,'面板-MA'!G117),0.5)</f>
        <v>0.65600000000000003</v>
      </c>
      <c r="J117" s="303">
        <f>IFERROR(_xlfn.PERCENTRANK.INC('面板-MA'!117:117,'面板-MA'!H117),0.5)</f>
        <v>0.65600000000000003</v>
      </c>
      <c r="K117" s="303">
        <f>IFERROR(_xlfn.PERCENTRANK.INC('面板-MA'!117:117,'面板-MA'!I117),0.5)</f>
        <v>0.65600000000000003</v>
      </c>
      <c r="L117" s="303">
        <f>IFERROR(_xlfn.PERCENTRANK.INC('面板-MA'!117:117,'面板-MA'!J117),0.5)</f>
        <v>0.746</v>
      </c>
      <c r="M117" s="303">
        <f>IFERROR(_xlfn.PERCENTRANK.INC('面板-MA'!117:117,'面板-MA'!K117),0.5)</f>
        <v>0.746</v>
      </c>
      <c r="N117" s="303">
        <f>IFERROR(_xlfn.PERCENTRANK.INC('面板-MA'!117:117,'面板-MA'!L117),0.5)</f>
        <v>0.746</v>
      </c>
      <c r="O117" s="303">
        <f>IFERROR(_xlfn.PERCENTRANK.INC('面板-MA'!117:117,'面板-MA'!M117),0.5)</f>
        <v>0.92500000000000004</v>
      </c>
      <c r="P117" s="303">
        <f>IFERROR(_xlfn.PERCENTRANK.INC('面板-MA'!117:117,'面板-MA'!N117),0.5)</f>
        <v>0.92500000000000004</v>
      </c>
      <c r="Q117" s="303">
        <f>IFERROR(_xlfn.PERCENTRANK.INC('面板-MA'!117:117,'面板-MA'!O117),0.5)</f>
        <v>0.92500000000000004</v>
      </c>
      <c r="R117" s="303">
        <f>IFERROR(_xlfn.PERCENTRANK.INC('面板-MA'!117:117,'面板-MA'!P117),0.5)</f>
        <v>0.88</v>
      </c>
      <c r="S117" s="303">
        <f>IFERROR(_xlfn.PERCENTRANK.INC('面板-MA'!117:117,'面板-MA'!Q117),0.5)</f>
        <v>0.88</v>
      </c>
      <c r="T117" s="303">
        <f>IFERROR(_xlfn.PERCENTRANK.INC('面板-MA'!117:117,'面板-MA'!R117),0.5)</f>
        <v>0.88</v>
      </c>
      <c r="U117" s="303">
        <f>IFERROR(_xlfn.PERCENTRANK.INC('面板-MA'!117:117,'面板-MA'!S117),0.5)</f>
        <v>0.79100000000000004</v>
      </c>
      <c r="V117" s="303">
        <f>IFERROR(_xlfn.PERCENTRANK.INC('面板-MA'!117:117,'面板-MA'!T117),0.5)</f>
        <v>0.79100000000000004</v>
      </c>
      <c r="W117" s="303">
        <f>IFERROR(_xlfn.PERCENTRANK.INC('面板-MA'!117:117,'面板-MA'!U117),0.5)</f>
        <v>0.79100000000000004</v>
      </c>
      <c r="X117" s="303">
        <f>IFERROR(_xlfn.PERCENTRANK.INC('面板-MA'!117:117,'面板-MA'!V117),0.5)</f>
        <v>0.97</v>
      </c>
      <c r="Y117" s="303">
        <f>IFERROR(_xlfn.PERCENTRANK.INC('面板-MA'!117:117,'面板-MA'!W117),0.5)</f>
        <v>0.97</v>
      </c>
      <c r="Z117" s="303">
        <f>IFERROR(_xlfn.PERCENTRANK.INC('面板-MA'!117:117,'面板-MA'!X117),0.5)</f>
        <v>0.97</v>
      </c>
      <c r="AA117" s="303">
        <f>IFERROR(_xlfn.PERCENTRANK.INC('面板-MA'!117:117,'面板-MA'!Y117),0.5)</f>
        <v>8.8999999999999996E-2</v>
      </c>
      <c r="AB117" s="303">
        <f>IFERROR(_xlfn.PERCENTRANK.INC('面板-MA'!117:117,'面板-MA'!Z117),0.5)</f>
        <v>8.8999999999999996E-2</v>
      </c>
      <c r="AC117" s="303">
        <f>IFERROR(_xlfn.PERCENTRANK.INC('面板-MA'!117:117,'面板-MA'!AA117),0.5)</f>
        <v>8.8999999999999996E-2</v>
      </c>
      <c r="AD117" s="303">
        <f>IFERROR(_xlfn.PERCENTRANK.INC('面板-MA'!117:117,'面板-MA'!AB117),0.5)</f>
        <v>0.223</v>
      </c>
      <c r="AE117" s="303">
        <f>IFERROR(_xlfn.PERCENTRANK.INC('面板-MA'!117:117,'面板-MA'!AC117),0.5)</f>
        <v>0.223</v>
      </c>
      <c r="AF117" s="303">
        <f>IFERROR(_xlfn.PERCENTRANK.INC('面板-MA'!117:117,'面板-MA'!AD117),0.5)</f>
        <v>0.223</v>
      </c>
      <c r="AG117" s="303">
        <f>IFERROR(_xlfn.PERCENTRANK.INC('面板-MA'!117:117,'面板-MA'!AE117),0.5)</f>
        <v>0.313</v>
      </c>
      <c r="AH117" s="303">
        <f>IFERROR(_xlfn.PERCENTRANK.INC('面板-MA'!117:117,'面板-MA'!AF117),0.5)</f>
        <v>0.313</v>
      </c>
      <c r="AI117" s="303">
        <f>IFERROR(_xlfn.PERCENTRANK.INC('面板-MA'!117:117,'面板-MA'!AG117),0.5)</f>
        <v>0.313</v>
      </c>
      <c r="AJ117" s="303">
        <f>IFERROR(_xlfn.PERCENTRANK.INC('面板-MA'!117:117,'面板-MA'!AH117),0.5)</f>
        <v>0.35799999999999998</v>
      </c>
      <c r="AK117" s="303">
        <f>IFERROR(_xlfn.PERCENTRANK.INC('面板-MA'!117:117,'面板-MA'!AI117),0.5)</f>
        <v>0.35799999999999998</v>
      </c>
      <c r="AL117" s="303">
        <f>IFERROR(_xlfn.PERCENTRANK.INC('面板-MA'!117:117,'面板-MA'!AJ117),0.5)</f>
        <v>0.35799999999999998</v>
      </c>
      <c r="AM117" s="303">
        <f>IFERROR(_xlfn.PERCENTRANK.INC('面板-MA'!117:117,'面板-MA'!AK117),0.5)</f>
        <v>0.40200000000000002</v>
      </c>
      <c r="AN117" s="303">
        <f>IFERROR(_xlfn.PERCENTRANK.INC('面板-MA'!117:117,'面板-MA'!AL117),0.5)</f>
        <v>0.40200000000000002</v>
      </c>
      <c r="AO117" s="303">
        <f>IFERROR(_xlfn.PERCENTRANK.INC('面板-MA'!117:117,'面板-MA'!AM117),0.5)</f>
        <v>0.40200000000000002</v>
      </c>
      <c r="AP117" s="303">
        <f>IFERROR(_xlfn.PERCENTRANK.INC('面板-MA'!117:117,'面板-MA'!AN117),0.5)</f>
        <v>0.49199999999999999</v>
      </c>
      <c r="AQ117" s="303">
        <f>IFERROR(_xlfn.PERCENTRANK.INC('面板-MA'!117:117,'面板-MA'!AO117),0.5)</f>
        <v>0.49199999999999999</v>
      </c>
      <c r="AR117" s="303">
        <f>IFERROR(_xlfn.PERCENTRANK.INC('面板-MA'!117:117,'面板-MA'!AP117),0.5)</f>
        <v>0.49199999999999999</v>
      </c>
      <c r="AS117" s="303">
        <f>IFERROR(_xlfn.PERCENTRANK.INC('面板-MA'!117:117,'面板-MA'!AQ117),0.5)</f>
        <v>0.61099999999999999</v>
      </c>
      <c r="AT117" s="303">
        <f>IFERROR(_xlfn.PERCENTRANK.INC('面板-MA'!117:117,'面板-MA'!AR117),0.5)</f>
        <v>0.61099999999999999</v>
      </c>
      <c r="AU117" s="303">
        <f>IFERROR(_xlfn.PERCENTRANK.INC('面板-MA'!117:117,'面板-MA'!AS117),0.5)</f>
        <v>0.61099999999999999</v>
      </c>
      <c r="AV117" s="303">
        <f>IFERROR(_xlfn.PERCENTRANK.INC('面板-MA'!117:117,'面板-MA'!AT117),0.5)</f>
        <v>0.83499999999999996</v>
      </c>
      <c r="AW117" s="303">
        <f>IFERROR(_xlfn.PERCENTRANK.INC('面板-MA'!117:117,'面板-MA'!AU117),0.5)</f>
        <v>0.83499999999999996</v>
      </c>
      <c r="AX117" s="303">
        <f>IFERROR(_xlfn.PERCENTRANK.INC('面板-MA'!117:117,'面板-MA'!AV117),0.5)</f>
        <v>0.83499999999999996</v>
      </c>
      <c r="AY117" s="303">
        <f>IFERROR(_xlfn.PERCENTRANK.INC('面板-MA'!117:117,'面板-MA'!AW117),0.5)</f>
        <v>0.44700000000000001</v>
      </c>
      <c r="AZ117" s="303">
        <f>IFERROR(_xlfn.PERCENTRANK.INC('面板-MA'!117:117,'面板-MA'!AX117),0.5)</f>
        <v>0.44700000000000001</v>
      </c>
      <c r="BA117" s="303">
        <f>IFERROR(_xlfn.PERCENTRANK.INC('面板-MA'!117:117,'面板-MA'!AY117),0.5)</f>
        <v>0.44700000000000001</v>
      </c>
      <c r="BB117" s="303">
        <f>IFERROR(_xlfn.PERCENTRANK.INC('面板-MA'!117:117,'面板-MA'!AZ117),0.5)</f>
        <v>0.56699999999999995</v>
      </c>
      <c r="BC117" s="303">
        <f>IFERROR(_xlfn.PERCENTRANK.INC('面板-MA'!117:117,'面板-MA'!BA117),0.5)</f>
        <v>0.56699999999999995</v>
      </c>
      <c r="BD117" s="303">
        <f>IFERROR(_xlfn.PERCENTRANK.INC('面板-MA'!117:117,'面板-MA'!BB117),0.5)</f>
        <v>0.56699999999999995</v>
      </c>
      <c r="BE117" s="303">
        <f>IFERROR(_xlfn.PERCENTRANK.INC('面板-MA'!117:117,'面板-MA'!BC117),0.5)</f>
        <v>0.26800000000000002</v>
      </c>
      <c r="BF117" s="303">
        <f>IFERROR(_xlfn.PERCENTRANK.INC('面板-MA'!117:117,'面板-MA'!BD117),0.5)</f>
        <v>0.26800000000000002</v>
      </c>
      <c r="BG117" s="303">
        <f>IFERROR(_xlfn.PERCENTRANK.INC('面板-MA'!117:117,'面板-MA'!BE117),0.5)</f>
        <v>0.26800000000000002</v>
      </c>
      <c r="BH117" s="303">
        <f>IFERROR(_xlfn.PERCENTRANK.INC('面板-MA'!117:117,'面板-MA'!BF117),0.5)</f>
        <v>0</v>
      </c>
      <c r="BI117" s="303">
        <f>IFERROR(_xlfn.PERCENTRANK.INC('面板-MA'!117:117,'面板-MA'!BG117),0.5)</f>
        <v>0</v>
      </c>
      <c r="BJ117" s="303">
        <f>IFERROR(_xlfn.PERCENTRANK.INC('面板-MA'!117:117,'面板-MA'!BH117),0.5)</f>
        <v>0</v>
      </c>
      <c r="BK117" s="303">
        <f>IFERROR(_xlfn.PERCENTRANK.INC('面板-MA'!117:117,'面板-MA'!BI117),0.5)</f>
        <v>0.17899999999999999</v>
      </c>
      <c r="BL117" s="303">
        <f>IFERROR(_xlfn.PERCENTRANK.INC('面板-MA'!117:117,'面板-MA'!BJ117),0.5)</f>
        <v>0.17899999999999999</v>
      </c>
      <c r="BM117" s="303">
        <f>IFERROR(_xlfn.PERCENTRANK.INC('面板-MA'!117:117,'面板-MA'!BK117),0.5)</f>
        <v>0.17899999999999999</v>
      </c>
      <c r="BN117" s="303">
        <f>IFERROR(_xlfn.PERCENTRANK.INC('面板-MA'!117:117,'面板-MA'!BL117),0.5)</f>
        <v>4.3999999999999997E-2</v>
      </c>
      <c r="BO117" s="303">
        <f>IFERROR(_xlfn.PERCENTRANK.INC('面板-MA'!117:117,'面板-MA'!BM117),0.5)</f>
        <v>4.3999999999999997E-2</v>
      </c>
      <c r="BP117" s="303">
        <f>IFERROR(_xlfn.PERCENTRANK.INC('面板-MA'!117:117,'面板-MA'!BN117),0.5)</f>
        <v>4.3999999999999997E-2</v>
      </c>
      <c r="BQ117" s="303">
        <f>IFERROR(_xlfn.PERCENTRANK.INC('面板-MA'!117:117,'面板-MA'!BO117),0.5)</f>
        <v>0.13400000000000001</v>
      </c>
      <c r="BR117" s="303">
        <f>IFERROR(_xlfn.PERCENTRANK.INC('面板-MA'!117:117,'面板-MA'!BP117),0.5)</f>
        <v>0.13400000000000001</v>
      </c>
      <c r="BS117" s="303">
        <f>IFERROR(_xlfn.PERCENTRANK.INC('面板-MA'!117:117,'面板-MA'!BQ117),0.5)</f>
        <v>0.13400000000000001</v>
      </c>
      <c r="BT117" s="303">
        <f>IFERROR(_xlfn.PERCENTRANK.INC('面板-MA'!117:117,'面板-MA'!BR117),0.5)</f>
        <v>0.70099999999999996</v>
      </c>
      <c r="BU117" s="303">
        <f>IFERROR(_xlfn.PERCENTRANK.INC('面板-MA'!117:117,'面板-MA'!BS117),0.5)</f>
        <v>0.70099999999999996</v>
      </c>
      <c r="BV117" s="303">
        <f>IFERROR(_xlfn.PERCENTRANK.INC('面板-MA'!117:117,'面板-MA'!BT117),0.5)</f>
        <v>0.70099999999999996</v>
      </c>
      <c r="BW117" s="303">
        <f>IFERROR(_xlfn.PERCENTRANK.INC('面板-MA'!117:117,'面板-MA'!BU117),0.5)</f>
        <v>0.5</v>
      </c>
      <c r="BX117" s="303">
        <f>IFERROR(_xlfn.PERCENTRANK.INC('面板-MA'!117:117,'面板-MA'!BV117),0.5)</f>
        <v>0.5</v>
      </c>
    </row>
    <row r="118" spans="1:76" x14ac:dyDescent="0.15">
      <c r="A118" s="301" t="s">
        <v>213</v>
      </c>
      <c r="B118" s="301" t="s">
        <v>110</v>
      </c>
      <c r="C118" s="295" t="s">
        <v>242</v>
      </c>
      <c r="D118" s="304" t="s">
        <v>243</v>
      </c>
      <c r="E118" s="302">
        <f t="shared" si="8"/>
        <v>3.3333333333333333E-2</v>
      </c>
      <c r="F118" s="302" t="str">
        <f t="shared" si="6"/>
        <v>数字基建下游</v>
      </c>
      <c r="G118" s="303">
        <f>IFERROR(_xlfn.PERCENTRANK.INC('面板-MA'!118:118,'面板-MA'!E118),0.5)</f>
        <v>0.49199999999999999</v>
      </c>
      <c r="H118" s="303">
        <f>IFERROR(_xlfn.PERCENTRANK.INC('面板-MA'!118:118,'面板-MA'!F118),0.5)</f>
        <v>0.49199999999999999</v>
      </c>
      <c r="I118" s="303">
        <f>IFERROR(_xlfn.PERCENTRANK.INC('面板-MA'!118:118,'面板-MA'!G118),0.5)</f>
        <v>0.61099999999999999</v>
      </c>
      <c r="J118" s="303">
        <f>IFERROR(_xlfn.PERCENTRANK.INC('面板-MA'!118:118,'面板-MA'!H118),0.5)</f>
        <v>0.61099999999999999</v>
      </c>
      <c r="K118" s="303">
        <f>IFERROR(_xlfn.PERCENTRANK.INC('面板-MA'!118:118,'面板-MA'!I118),0.5)</f>
        <v>0.61099999999999999</v>
      </c>
      <c r="L118" s="303">
        <f>IFERROR(_xlfn.PERCENTRANK.INC('面板-MA'!118:118,'面板-MA'!J118),0.5)</f>
        <v>0.746</v>
      </c>
      <c r="M118" s="303">
        <f>IFERROR(_xlfn.PERCENTRANK.INC('面板-MA'!118:118,'面板-MA'!K118),0.5)</f>
        <v>0.746</v>
      </c>
      <c r="N118" s="303">
        <f>IFERROR(_xlfn.PERCENTRANK.INC('面板-MA'!118:118,'面板-MA'!L118),0.5)</f>
        <v>0.746</v>
      </c>
      <c r="O118" s="303">
        <f>IFERROR(_xlfn.PERCENTRANK.INC('面板-MA'!118:118,'面板-MA'!M118),0.5)</f>
        <v>0.92500000000000004</v>
      </c>
      <c r="P118" s="303">
        <f>IFERROR(_xlfn.PERCENTRANK.INC('面板-MA'!118:118,'面板-MA'!N118),0.5)</f>
        <v>0.92500000000000004</v>
      </c>
      <c r="Q118" s="303">
        <f>IFERROR(_xlfn.PERCENTRANK.INC('面板-MA'!118:118,'面板-MA'!O118),0.5)</f>
        <v>0.92500000000000004</v>
      </c>
      <c r="R118" s="303">
        <f>IFERROR(_xlfn.PERCENTRANK.INC('面板-MA'!118:118,'面板-MA'!P118),0.5)</f>
        <v>0.83499999999999996</v>
      </c>
      <c r="S118" s="303">
        <f>IFERROR(_xlfn.PERCENTRANK.INC('面板-MA'!118:118,'面板-MA'!Q118),0.5)</f>
        <v>0.83499999999999996</v>
      </c>
      <c r="T118" s="303">
        <f>IFERROR(_xlfn.PERCENTRANK.INC('面板-MA'!118:118,'面板-MA'!R118),0.5)</f>
        <v>0.83499999999999996</v>
      </c>
      <c r="U118" s="303">
        <f>IFERROR(_xlfn.PERCENTRANK.INC('面板-MA'!118:118,'面板-MA'!S118),0.5)</f>
        <v>0.79100000000000004</v>
      </c>
      <c r="V118" s="303">
        <f>IFERROR(_xlfn.PERCENTRANK.INC('面板-MA'!118:118,'面板-MA'!T118),0.5)</f>
        <v>0.79100000000000004</v>
      </c>
      <c r="W118" s="303">
        <f>IFERROR(_xlfn.PERCENTRANK.INC('面板-MA'!118:118,'面板-MA'!U118),0.5)</f>
        <v>0.79100000000000004</v>
      </c>
      <c r="X118" s="303">
        <f>IFERROR(_xlfn.PERCENTRANK.INC('面板-MA'!118:118,'面板-MA'!V118),0.5)</f>
        <v>0.97</v>
      </c>
      <c r="Y118" s="303">
        <f>IFERROR(_xlfn.PERCENTRANK.INC('面板-MA'!118:118,'面板-MA'!W118),0.5)</f>
        <v>0.97</v>
      </c>
      <c r="Z118" s="303">
        <f>IFERROR(_xlfn.PERCENTRANK.INC('面板-MA'!118:118,'面板-MA'!X118),0.5)</f>
        <v>0.97</v>
      </c>
      <c r="AA118" s="303">
        <f>IFERROR(_xlfn.PERCENTRANK.INC('面板-MA'!118:118,'面板-MA'!Y118),0.5)</f>
        <v>8.8999999999999996E-2</v>
      </c>
      <c r="AB118" s="303">
        <f>IFERROR(_xlfn.PERCENTRANK.INC('面板-MA'!118:118,'面板-MA'!Z118),0.5)</f>
        <v>8.8999999999999996E-2</v>
      </c>
      <c r="AC118" s="303">
        <f>IFERROR(_xlfn.PERCENTRANK.INC('面板-MA'!118:118,'面板-MA'!AA118),0.5)</f>
        <v>8.8999999999999996E-2</v>
      </c>
      <c r="AD118" s="303">
        <f>IFERROR(_xlfn.PERCENTRANK.INC('面板-MA'!118:118,'面板-MA'!AB118),0.5)</f>
        <v>0.13400000000000001</v>
      </c>
      <c r="AE118" s="303">
        <f>IFERROR(_xlfn.PERCENTRANK.INC('面板-MA'!118:118,'面板-MA'!AC118),0.5)</f>
        <v>0.13400000000000001</v>
      </c>
      <c r="AF118" s="303">
        <f>IFERROR(_xlfn.PERCENTRANK.INC('面板-MA'!118:118,'面板-MA'!AD118),0.5)</f>
        <v>0.13400000000000001</v>
      </c>
      <c r="AG118" s="303">
        <f>IFERROR(_xlfn.PERCENTRANK.INC('面板-MA'!118:118,'面板-MA'!AE118),0.5)</f>
        <v>0.223</v>
      </c>
      <c r="AH118" s="303">
        <f>IFERROR(_xlfn.PERCENTRANK.INC('面板-MA'!118:118,'面板-MA'!AF118),0.5)</f>
        <v>0.223</v>
      </c>
      <c r="AI118" s="303">
        <f>IFERROR(_xlfn.PERCENTRANK.INC('面板-MA'!118:118,'面板-MA'!AG118),0.5)</f>
        <v>0.223</v>
      </c>
      <c r="AJ118" s="303">
        <f>IFERROR(_xlfn.PERCENTRANK.INC('面板-MA'!118:118,'面板-MA'!AH118),0.5)</f>
        <v>0.40200000000000002</v>
      </c>
      <c r="AK118" s="303">
        <f>IFERROR(_xlfn.PERCENTRANK.INC('面板-MA'!118:118,'面板-MA'!AI118),0.5)</f>
        <v>0.40200000000000002</v>
      </c>
      <c r="AL118" s="303">
        <f>IFERROR(_xlfn.PERCENTRANK.INC('面板-MA'!118:118,'面板-MA'!AJ118),0.5)</f>
        <v>0.40200000000000002</v>
      </c>
      <c r="AM118" s="303">
        <f>IFERROR(_xlfn.PERCENTRANK.INC('面板-MA'!118:118,'面板-MA'!AK118),0.5)</f>
        <v>0.44700000000000001</v>
      </c>
      <c r="AN118" s="303">
        <f>IFERROR(_xlfn.PERCENTRANK.INC('面板-MA'!118:118,'面板-MA'!AL118),0.5)</f>
        <v>0.44700000000000001</v>
      </c>
      <c r="AO118" s="303">
        <f>IFERROR(_xlfn.PERCENTRANK.INC('面板-MA'!118:118,'面板-MA'!AM118),0.5)</f>
        <v>0.44700000000000001</v>
      </c>
      <c r="AP118" s="303">
        <f>IFERROR(_xlfn.PERCENTRANK.INC('面板-MA'!118:118,'面板-MA'!AN118),0.5)</f>
        <v>0.52200000000000002</v>
      </c>
      <c r="AQ118" s="303">
        <f>IFERROR(_xlfn.PERCENTRANK.INC('面板-MA'!118:118,'面板-MA'!AO118),0.5)</f>
        <v>0.52200000000000002</v>
      </c>
      <c r="AR118" s="303">
        <f>IFERROR(_xlfn.PERCENTRANK.INC('面板-MA'!118:118,'面板-MA'!AP118),0.5)</f>
        <v>0.52200000000000002</v>
      </c>
      <c r="AS118" s="303">
        <f>IFERROR(_xlfn.PERCENTRANK.INC('面板-MA'!118:118,'面板-MA'!AQ118),0.5)</f>
        <v>0.313</v>
      </c>
      <c r="AT118" s="303">
        <f>IFERROR(_xlfn.PERCENTRANK.INC('面板-MA'!118:118,'面板-MA'!AR118),0.5)</f>
        <v>0.313</v>
      </c>
      <c r="AU118" s="303">
        <f>IFERROR(_xlfn.PERCENTRANK.INC('面板-MA'!118:118,'面板-MA'!AS118),0.5)</f>
        <v>0.313</v>
      </c>
      <c r="AV118" s="303">
        <f>IFERROR(_xlfn.PERCENTRANK.INC('面板-MA'!118:118,'面板-MA'!AT118),0.5)</f>
        <v>0.88</v>
      </c>
      <c r="AW118" s="303">
        <f>IFERROR(_xlfn.PERCENTRANK.INC('面板-MA'!118:118,'面板-MA'!AU118),0.5)</f>
        <v>0.88</v>
      </c>
      <c r="AX118" s="303">
        <f>IFERROR(_xlfn.PERCENTRANK.INC('面板-MA'!118:118,'面板-MA'!AV118),0.5)</f>
        <v>0.88</v>
      </c>
      <c r="AY118" s="303">
        <f>IFERROR(_xlfn.PERCENTRANK.INC('面板-MA'!118:118,'面板-MA'!AW118),0.5)</f>
        <v>0.56699999999999995</v>
      </c>
      <c r="AZ118" s="303">
        <f>IFERROR(_xlfn.PERCENTRANK.INC('面板-MA'!118:118,'面板-MA'!AX118),0.5)</f>
        <v>0.56699999999999995</v>
      </c>
      <c r="BA118" s="303">
        <f>IFERROR(_xlfn.PERCENTRANK.INC('面板-MA'!118:118,'面板-MA'!AY118),0.5)</f>
        <v>0.56699999999999995</v>
      </c>
      <c r="BB118" s="303">
        <f>IFERROR(_xlfn.PERCENTRANK.INC('面板-MA'!118:118,'面板-MA'!AZ118),0.5)</f>
        <v>0.65600000000000003</v>
      </c>
      <c r="BC118" s="303">
        <f>IFERROR(_xlfn.PERCENTRANK.INC('面板-MA'!118:118,'面板-MA'!BA118),0.5)</f>
        <v>0.65600000000000003</v>
      </c>
      <c r="BD118" s="303">
        <f>IFERROR(_xlfn.PERCENTRANK.INC('面板-MA'!118:118,'面板-MA'!BB118),0.5)</f>
        <v>0.65600000000000003</v>
      </c>
      <c r="BE118" s="303">
        <f>IFERROR(_xlfn.PERCENTRANK.INC('面板-MA'!118:118,'面板-MA'!BC118),0.5)</f>
        <v>0.17899999999999999</v>
      </c>
      <c r="BF118" s="303">
        <f>IFERROR(_xlfn.PERCENTRANK.INC('面板-MA'!118:118,'面板-MA'!BD118),0.5)</f>
        <v>0.17899999999999999</v>
      </c>
      <c r="BG118" s="303">
        <f>IFERROR(_xlfn.PERCENTRANK.INC('面板-MA'!118:118,'面板-MA'!BE118),0.5)</f>
        <v>0.17899999999999999</v>
      </c>
      <c r="BH118" s="303">
        <f>IFERROR(_xlfn.PERCENTRANK.INC('面板-MA'!118:118,'面板-MA'!BF118),0.5)</f>
        <v>4.3999999999999997E-2</v>
      </c>
      <c r="BI118" s="303">
        <f>IFERROR(_xlfn.PERCENTRANK.INC('面板-MA'!118:118,'面板-MA'!BG118),0.5)</f>
        <v>4.3999999999999997E-2</v>
      </c>
      <c r="BJ118" s="303">
        <f>IFERROR(_xlfn.PERCENTRANK.INC('面板-MA'!118:118,'面板-MA'!BH118),0.5)</f>
        <v>4.3999999999999997E-2</v>
      </c>
      <c r="BK118" s="303">
        <f>IFERROR(_xlfn.PERCENTRANK.INC('面板-MA'!118:118,'面板-MA'!BI118),0.5)</f>
        <v>0.35799999999999998</v>
      </c>
      <c r="BL118" s="303">
        <f>IFERROR(_xlfn.PERCENTRANK.INC('面板-MA'!118:118,'面板-MA'!BJ118),0.5)</f>
        <v>0.35799999999999998</v>
      </c>
      <c r="BM118" s="303">
        <f>IFERROR(_xlfn.PERCENTRANK.INC('面板-MA'!118:118,'面板-MA'!BK118),0.5)</f>
        <v>0.35799999999999998</v>
      </c>
      <c r="BN118" s="303">
        <f>IFERROR(_xlfn.PERCENTRANK.INC('面板-MA'!118:118,'面板-MA'!BL118),0.5)</f>
        <v>0</v>
      </c>
      <c r="BO118" s="303">
        <f>IFERROR(_xlfn.PERCENTRANK.INC('面板-MA'!118:118,'面板-MA'!BM118),0.5)</f>
        <v>0</v>
      </c>
      <c r="BP118" s="303">
        <f>IFERROR(_xlfn.PERCENTRANK.INC('面板-MA'!118:118,'面板-MA'!BN118),0.5)</f>
        <v>0</v>
      </c>
      <c r="BQ118" s="303">
        <f>IFERROR(_xlfn.PERCENTRANK.INC('面板-MA'!118:118,'面板-MA'!BO118),0.5)</f>
        <v>0.26800000000000002</v>
      </c>
      <c r="BR118" s="303">
        <f>IFERROR(_xlfn.PERCENTRANK.INC('面板-MA'!118:118,'面板-MA'!BP118),0.5)</f>
        <v>0.26800000000000002</v>
      </c>
      <c r="BS118" s="303">
        <f>IFERROR(_xlfn.PERCENTRANK.INC('面板-MA'!118:118,'面板-MA'!BQ118),0.5)</f>
        <v>0.26800000000000002</v>
      </c>
      <c r="BT118" s="303">
        <f>IFERROR(_xlfn.PERCENTRANK.INC('面板-MA'!118:118,'面板-MA'!BR118),0.5)</f>
        <v>0.70099999999999996</v>
      </c>
      <c r="BU118" s="303">
        <f>IFERROR(_xlfn.PERCENTRANK.INC('面板-MA'!118:118,'面板-MA'!BS118),0.5)</f>
        <v>0.70099999999999996</v>
      </c>
      <c r="BV118" s="303">
        <f>IFERROR(_xlfn.PERCENTRANK.INC('面板-MA'!118:118,'面板-MA'!BT118),0.5)</f>
        <v>0.70099999999999996</v>
      </c>
      <c r="BW118" s="303">
        <f>IFERROR(_xlfn.PERCENTRANK.INC('面板-MA'!118:118,'面板-MA'!BU118),0.5)</f>
        <v>0.5</v>
      </c>
      <c r="BX118" s="303">
        <f>IFERROR(_xlfn.PERCENTRANK.INC('面板-MA'!118:118,'面板-MA'!BV118),0.5)</f>
        <v>0.5</v>
      </c>
    </row>
    <row r="119" spans="1:76" x14ac:dyDescent="0.15">
      <c r="A119" s="301" t="s">
        <v>213</v>
      </c>
      <c r="B119" s="301" t="s">
        <v>110</v>
      </c>
      <c r="C119" s="295" t="s">
        <v>244</v>
      </c>
      <c r="D119" s="304" t="s">
        <v>245</v>
      </c>
      <c r="E119" s="302">
        <f t="shared" si="8"/>
        <v>3.3333333333333333E-2</v>
      </c>
      <c r="F119" s="302" t="str">
        <f t="shared" si="6"/>
        <v>数字基建下游</v>
      </c>
      <c r="G119" s="303">
        <f>IFERROR(_xlfn.PERCENTRANK.INC('面板-MA'!119:119,'面板-MA'!E119),0.5)</f>
        <v>0.5</v>
      </c>
      <c r="H119" s="303">
        <f>IFERROR(_xlfn.PERCENTRANK.INC('面板-MA'!119:119,'面板-MA'!F119),0.5)</f>
        <v>0.5</v>
      </c>
      <c r="I119" s="303">
        <f>IFERROR(_xlfn.PERCENTRANK.INC('面板-MA'!119:119,'面板-MA'!G119),0.5)</f>
        <v>0.5</v>
      </c>
      <c r="J119" s="303">
        <f>IFERROR(_xlfn.PERCENTRANK.INC('面板-MA'!119:119,'面板-MA'!H119),0.5)</f>
        <v>0.5</v>
      </c>
      <c r="K119" s="303">
        <f>IFERROR(_xlfn.PERCENTRANK.INC('面板-MA'!119:119,'面板-MA'!I119),0.5)</f>
        <v>0.5</v>
      </c>
      <c r="L119" s="303">
        <f>IFERROR(_xlfn.PERCENTRANK.INC('面板-MA'!119:119,'面板-MA'!J119),0.5)</f>
        <v>0.5</v>
      </c>
      <c r="M119" s="303">
        <f>IFERROR(_xlfn.PERCENTRANK.INC('面板-MA'!119:119,'面板-MA'!K119),0.5)</f>
        <v>0.5</v>
      </c>
      <c r="N119" s="303">
        <f>IFERROR(_xlfn.PERCENTRANK.INC('面板-MA'!119:119,'面板-MA'!L119),0.5)</f>
        <v>0.5</v>
      </c>
      <c r="O119" s="303">
        <f>IFERROR(_xlfn.PERCENTRANK.INC('面板-MA'!119:119,'面板-MA'!M119),0.5)</f>
        <v>0.5</v>
      </c>
      <c r="P119" s="303">
        <f>IFERROR(_xlfn.PERCENTRANK.INC('面板-MA'!119:119,'面板-MA'!N119),0.5)</f>
        <v>0.5</v>
      </c>
      <c r="Q119" s="303">
        <f>IFERROR(_xlfn.PERCENTRANK.INC('面板-MA'!119:119,'面板-MA'!O119),0.5)</f>
        <v>0.5</v>
      </c>
      <c r="R119" s="303">
        <f>IFERROR(_xlfn.PERCENTRANK.INC('面板-MA'!119:119,'面板-MA'!P119),0.5)</f>
        <v>0.5</v>
      </c>
      <c r="S119" s="303">
        <f>IFERROR(_xlfn.PERCENTRANK.INC('面板-MA'!119:119,'面板-MA'!Q119),0.5)</f>
        <v>0.5</v>
      </c>
      <c r="T119" s="303">
        <f>IFERROR(_xlfn.PERCENTRANK.INC('面板-MA'!119:119,'面板-MA'!R119),0.5)</f>
        <v>0.5</v>
      </c>
      <c r="U119" s="303">
        <f>IFERROR(_xlfn.PERCENTRANK.INC('面板-MA'!119:119,'面板-MA'!S119),0.5)</f>
        <v>0.5</v>
      </c>
      <c r="V119" s="303">
        <f>IFERROR(_xlfn.PERCENTRANK.INC('面板-MA'!119:119,'面板-MA'!T119),0.5)</f>
        <v>0.5</v>
      </c>
      <c r="W119" s="303">
        <f>IFERROR(_xlfn.PERCENTRANK.INC('面板-MA'!119:119,'面板-MA'!U119),0.5)</f>
        <v>0.5</v>
      </c>
      <c r="X119" s="303">
        <f>IFERROR(_xlfn.PERCENTRANK.INC('面板-MA'!119:119,'面板-MA'!V119),0.5)</f>
        <v>0.5</v>
      </c>
      <c r="Y119" s="303">
        <f>IFERROR(_xlfn.PERCENTRANK.INC('面板-MA'!119:119,'面板-MA'!W119),0.5)</f>
        <v>0.5</v>
      </c>
      <c r="Z119" s="303">
        <f>IFERROR(_xlfn.PERCENTRANK.INC('面板-MA'!119:119,'面板-MA'!X119),0.5)</f>
        <v>0.5</v>
      </c>
      <c r="AA119" s="303">
        <f>IFERROR(_xlfn.PERCENTRANK.INC('面板-MA'!119:119,'面板-MA'!Y119),0.5)</f>
        <v>0.5</v>
      </c>
      <c r="AB119" s="303">
        <f>IFERROR(_xlfn.PERCENTRANK.INC('面板-MA'!119:119,'面板-MA'!Z119),0.5)</f>
        <v>0.5</v>
      </c>
      <c r="AC119" s="303">
        <f>IFERROR(_xlfn.PERCENTRANK.INC('面板-MA'!119:119,'面板-MA'!AA119),0.5)</f>
        <v>0.5</v>
      </c>
      <c r="AD119" s="303">
        <f>IFERROR(_xlfn.PERCENTRANK.INC('面板-MA'!119:119,'面板-MA'!AB119),0.5)</f>
        <v>0.5</v>
      </c>
      <c r="AE119" s="303">
        <f>IFERROR(_xlfn.PERCENTRANK.INC('面板-MA'!119:119,'面板-MA'!AC119),0.5)</f>
        <v>0.5</v>
      </c>
      <c r="AF119" s="303">
        <f>IFERROR(_xlfn.PERCENTRANK.INC('面板-MA'!119:119,'面板-MA'!AD119),0.5)</f>
        <v>0.5</v>
      </c>
      <c r="AG119" s="303">
        <f>IFERROR(_xlfn.PERCENTRANK.INC('面板-MA'!119:119,'面板-MA'!AE119),0.5)</f>
        <v>0.5</v>
      </c>
      <c r="AH119" s="303">
        <f>IFERROR(_xlfn.PERCENTRANK.INC('面板-MA'!119:119,'面板-MA'!AF119),0.5)</f>
        <v>0.5</v>
      </c>
      <c r="AI119" s="303">
        <f>IFERROR(_xlfn.PERCENTRANK.INC('面板-MA'!119:119,'面板-MA'!AG119),0.5)</f>
        <v>0.5</v>
      </c>
      <c r="AJ119" s="303">
        <f>IFERROR(_xlfn.PERCENTRANK.INC('面板-MA'!119:119,'面板-MA'!AH119),0.5)</f>
        <v>0.5</v>
      </c>
      <c r="AK119" s="303">
        <f>IFERROR(_xlfn.PERCENTRANK.INC('面板-MA'!119:119,'面板-MA'!AI119),0.5)</f>
        <v>0.5</v>
      </c>
      <c r="AL119" s="303">
        <f>IFERROR(_xlfn.PERCENTRANK.INC('面板-MA'!119:119,'面板-MA'!AJ119),0.5)</f>
        <v>0.5</v>
      </c>
      <c r="AM119" s="303">
        <f>IFERROR(_xlfn.PERCENTRANK.INC('面板-MA'!119:119,'面板-MA'!AK119),0.5)</f>
        <v>0.5</v>
      </c>
      <c r="AN119" s="303">
        <f>IFERROR(_xlfn.PERCENTRANK.INC('面板-MA'!119:119,'面板-MA'!AL119),0.5)</f>
        <v>0.5</v>
      </c>
      <c r="AO119" s="303">
        <f>IFERROR(_xlfn.PERCENTRANK.INC('面板-MA'!119:119,'面板-MA'!AM119),0.5)</f>
        <v>0.5</v>
      </c>
      <c r="AP119" s="303">
        <f>IFERROR(_xlfn.PERCENTRANK.INC('面板-MA'!119:119,'面板-MA'!AN119),0.5)</f>
        <v>0.5</v>
      </c>
      <c r="AQ119" s="303">
        <f>IFERROR(_xlfn.PERCENTRANK.INC('面板-MA'!119:119,'面板-MA'!AO119),0.5)</f>
        <v>0.5</v>
      </c>
      <c r="AR119" s="303">
        <f>IFERROR(_xlfn.PERCENTRANK.INC('面板-MA'!119:119,'面板-MA'!AP119),0.5)</f>
        <v>0.5</v>
      </c>
      <c r="AS119" s="303">
        <f>IFERROR(_xlfn.PERCENTRANK.INC('面板-MA'!119:119,'面板-MA'!AQ119),0.5)</f>
        <v>0.5</v>
      </c>
      <c r="AT119" s="303">
        <f>IFERROR(_xlfn.PERCENTRANK.INC('面板-MA'!119:119,'面板-MA'!AR119),0.5)</f>
        <v>0.5</v>
      </c>
      <c r="AU119" s="303">
        <f>IFERROR(_xlfn.PERCENTRANK.INC('面板-MA'!119:119,'面板-MA'!AS119),0.5)</f>
        <v>0.5</v>
      </c>
      <c r="AV119" s="303">
        <f>IFERROR(_xlfn.PERCENTRANK.INC('面板-MA'!119:119,'面板-MA'!AT119),0.5)</f>
        <v>0.5</v>
      </c>
      <c r="AW119" s="303">
        <f>IFERROR(_xlfn.PERCENTRANK.INC('面板-MA'!119:119,'面板-MA'!AU119),0.5)</f>
        <v>0.5</v>
      </c>
      <c r="AX119" s="303">
        <f>IFERROR(_xlfn.PERCENTRANK.INC('面板-MA'!119:119,'面板-MA'!AV119),0.5)</f>
        <v>0.5</v>
      </c>
      <c r="AY119" s="303">
        <f>IFERROR(_xlfn.PERCENTRANK.INC('面板-MA'!119:119,'面板-MA'!AW119),0.5)</f>
        <v>0.5</v>
      </c>
      <c r="AZ119" s="303">
        <f>IFERROR(_xlfn.PERCENTRANK.INC('面板-MA'!119:119,'面板-MA'!AX119),0.5)</f>
        <v>0.5</v>
      </c>
      <c r="BA119" s="303">
        <f>IFERROR(_xlfn.PERCENTRANK.INC('面板-MA'!119:119,'面板-MA'!AY119),0.5)</f>
        <v>0.5</v>
      </c>
      <c r="BB119" s="303">
        <f>IFERROR(_xlfn.PERCENTRANK.INC('面板-MA'!119:119,'面板-MA'!AZ119),0.5)</f>
        <v>0.5</v>
      </c>
      <c r="BC119" s="303">
        <f>IFERROR(_xlfn.PERCENTRANK.INC('面板-MA'!119:119,'面板-MA'!BA119),0.5)</f>
        <v>0.5</v>
      </c>
      <c r="BD119" s="303">
        <f>IFERROR(_xlfn.PERCENTRANK.INC('面板-MA'!119:119,'面板-MA'!BB119),0.5)</f>
        <v>0.5</v>
      </c>
      <c r="BE119" s="303">
        <f>IFERROR(_xlfn.PERCENTRANK.INC('面板-MA'!119:119,'面板-MA'!BC119),0.5)</f>
        <v>0.5</v>
      </c>
      <c r="BF119" s="303">
        <f>IFERROR(_xlfn.PERCENTRANK.INC('面板-MA'!119:119,'面板-MA'!BD119),0.5)</f>
        <v>0.5</v>
      </c>
      <c r="BG119" s="303">
        <f>IFERROR(_xlfn.PERCENTRANK.INC('面板-MA'!119:119,'面板-MA'!BE119),0.5)</f>
        <v>0.5</v>
      </c>
      <c r="BH119" s="303">
        <f>IFERROR(_xlfn.PERCENTRANK.INC('面板-MA'!119:119,'面板-MA'!BF119),0.5)</f>
        <v>0.5</v>
      </c>
      <c r="BI119" s="303">
        <f>IFERROR(_xlfn.PERCENTRANK.INC('面板-MA'!119:119,'面板-MA'!BG119),0.5)</f>
        <v>0.5</v>
      </c>
      <c r="BJ119" s="303">
        <f>IFERROR(_xlfn.PERCENTRANK.INC('面板-MA'!119:119,'面板-MA'!BH119),0.5)</f>
        <v>0.5</v>
      </c>
      <c r="BK119" s="303">
        <f>IFERROR(_xlfn.PERCENTRANK.INC('面板-MA'!119:119,'面板-MA'!BI119),0.5)</f>
        <v>0.5</v>
      </c>
      <c r="BL119" s="303">
        <f>IFERROR(_xlfn.PERCENTRANK.INC('面板-MA'!119:119,'面板-MA'!BJ119),0.5)</f>
        <v>0.5</v>
      </c>
      <c r="BM119" s="303">
        <f>IFERROR(_xlfn.PERCENTRANK.INC('面板-MA'!119:119,'面板-MA'!BK119),0.5)</f>
        <v>0.5</v>
      </c>
      <c r="BN119" s="303">
        <f>IFERROR(_xlfn.PERCENTRANK.INC('面板-MA'!119:119,'面板-MA'!BL119),0.5)</f>
        <v>0.5</v>
      </c>
      <c r="BO119" s="303">
        <f>IFERROR(_xlfn.PERCENTRANK.INC('面板-MA'!119:119,'面板-MA'!BM119),0.5)</f>
        <v>0.5</v>
      </c>
      <c r="BP119" s="303">
        <f>IFERROR(_xlfn.PERCENTRANK.INC('面板-MA'!119:119,'面板-MA'!BN119),0.5)</f>
        <v>0.5</v>
      </c>
      <c r="BQ119" s="303">
        <f>IFERROR(_xlfn.PERCENTRANK.INC('面板-MA'!119:119,'面板-MA'!BO119),0.5)</f>
        <v>0.5</v>
      </c>
      <c r="BR119" s="303">
        <f>IFERROR(_xlfn.PERCENTRANK.INC('面板-MA'!119:119,'面板-MA'!BP119),0.5)</f>
        <v>0.5</v>
      </c>
      <c r="BS119" s="303">
        <f>IFERROR(_xlfn.PERCENTRANK.INC('面板-MA'!119:119,'面板-MA'!BQ119),0.5)</f>
        <v>0.5</v>
      </c>
      <c r="BT119" s="303">
        <f>IFERROR(_xlfn.PERCENTRANK.INC('面板-MA'!119:119,'面板-MA'!BR119),0.5)</f>
        <v>0.5</v>
      </c>
      <c r="BU119" s="303">
        <f>IFERROR(_xlfn.PERCENTRANK.INC('面板-MA'!119:119,'面板-MA'!BS119),0.5)</f>
        <v>0.5</v>
      </c>
      <c r="BV119" s="303">
        <f>IFERROR(_xlfn.PERCENTRANK.INC('面板-MA'!119:119,'面板-MA'!BT119),0.5)</f>
        <v>0.5</v>
      </c>
      <c r="BW119" s="303">
        <f>IFERROR(_xlfn.PERCENTRANK.INC('面板-MA'!119:119,'面板-MA'!BU119),0.5)</f>
        <v>0.5</v>
      </c>
      <c r="BX119" s="303">
        <f>IFERROR(_xlfn.PERCENTRANK.INC('面板-MA'!119:119,'面板-MA'!BV119),0.5)</f>
        <v>0.5</v>
      </c>
    </row>
    <row r="120" spans="1:76" s="314" customFormat="1" x14ac:dyDescent="0.15">
      <c r="A120" s="301" t="s">
        <v>213</v>
      </c>
      <c r="B120" s="301" t="s">
        <v>110</v>
      </c>
      <c r="C120" s="314" t="s">
        <v>246</v>
      </c>
      <c r="D120" s="324" t="s">
        <v>247</v>
      </c>
      <c r="E120" s="302">
        <f t="shared" si="8"/>
        <v>3.3333333333333333E-2</v>
      </c>
      <c r="F120" s="315" t="str">
        <f t="shared" si="6"/>
        <v>数字基建下游</v>
      </c>
      <c r="G120" s="319">
        <f>IFERROR(_xlfn.PERCENTRANK.INC('面板-MA'!120:120,'面板-MA'!E120),0.5)</f>
        <v>0</v>
      </c>
      <c r="H120" s="319">
        <f>IFERROR(_xlfn.PERCENTRANK.INC('面板-MA'!120:120,'面板-MA'!F120),0.5)</f>
        <v>0</v>
      </c>
      <c r="I120" s="319">
        <f>IFERROR(_xlfn.PERCENTRANK.INC('面板-MA'!120:120,'面板-MA'!G120),0.5)</f>
        <v>0.16400000000000001</v>
      </c>
      <c r="J120" s="319">
        <f>IFERROR(_xlfn.PERCENTRANK.INC('面板-MA'!120:120,'面板-MA'!H120),0.5)</f>
        <v>0.16400000000000001</v>
      </c>
      <c r="K120" s="319">
        <f>IFERROR(_xlfn.PERCENTRANK.INC('面板-MA'!120:120,'面板-MA'!I120),0.5)</f>
        <v>0.16400000000000001</v>
      </c>
      <c r="L120" s="319">
        <f>IFERROR(_xlfn.PERCENTRANK.INC('面板-MA'!120:120,'面板-MA'!J120),0.5)</f>
        <v>0.253</v>
      </c>
      <c r="M120" s="319">
        <f>IFERROR(_xlfn.PERCENTRANK.INC('面板-MA'!120:120,'面板-MA'!K120),0.5)</f>
        <v>0.253</v>
      </c>
      <c r="N120" s="319">
        <f>IFERROR(_xlfn.PERCENTRANK.INC('面板-MA'!120:120,'面板-MA'!L120),0.5)</f>
        <v>0.253</v>
      </c>
      <c r="O120" s="319">
        <f>IFERROR(_xlfn.PERCENTRANK.INC('面板-MA'!120:120,'面板-MA'!M120),0.5)</f>
        <v>0.34300000000000003</v>
      </c>
      <c r="P120" s="319">
        <f>IFERROR(_xlfn.PERCENTRANK.INC('面板-MA'!120:120,'面板-MA'!N120),0.5)</f>
        <v>0.34300000000000003</v>
      </c>
      <c r="Q120" s="319">
        <f>IFERROR(_xlfn.PERCENTRANK.INC('面板-MA'!120:120,'面板-MA'!O120),0.5)</f>
        <v>0.34300000000000003</v>
      </c>
      <c r="R120" s="319">
        <f>IFERROR(_xlfn.PERCENTRANK.INC('面板-MA'!120:120,'面板-MA'!P120),0.5)</f>
        <v>0.38800000000000001</v>
      </c>
      <c r="S120" s="319">
        <f>IFERROR(_xlfn.PERCENTRANK.INC('面板-MA'!120:120,'面板-MA'!Q120),0.5)</f>
        <v>0.38800000000000001</v>
      </c>
      <c r="T120" s="319">
        <f>IFERROR(_xlfn.PERCENTRANK.INC('面板-MA'!120:120,'面板-MA'!R120),0.5)</f>
        <v>0.38800000000000001</v>
      </c>
      <c r="U120" s="319">
        <f>IFERROR(_xlfn.PERCENTRANK.INC('面板-MA'!120:120,'面板-MA'!S120),0.5)</f>
        <v>0.52200000000000002</v>
      </c>
      <c r="V120" s="319">
        <f>IFERROR(_xlfn.PERCENTRANK.INC('面板-MA'!120:120,'面板-MA'!T120),0.5)</f>
        <v>0.52200000000000002</v>
      </c>
      <c r="W120" s="319">
        <f>IFERROR(_xlfn.PERCENTRANK.INC('面板-MA'!120:120,'面板-MA'!U120),0.5)</f>
        <v>0.52200000000000002</v>
      </c>
      <c r="X120" s="319">
        <f>IFERROR(_xlfn.PERCENTRANK.INC('面板-MA'!120:120,'面板-MA'!V120),0.5)</f>
        <v>0.432</v>
      </c>
      <c r="Y120" s="319">
        <f>IFERROR(_xlfn.PERCENTRANK.INC('面板-MA'!120:120,'面板-MA'!W120),0.5)</f>
        <v>0.432</v>
      </c>
      <c r="Z120" s="319">
        <f>IFERROR(_xlfn.PERCENTRANK.INC('面板-MA'!120:120,'面板-MA'!X120),0.5)</f>
        <v>0.432</v>
      </c>
      <c r="AA120" s="319">
        <f>IFERROR(_xlfn.PERCENTRANK.INC('面板-MA'!120:120,'面板-MA'!Y120),0.5)</f>
        <v>0.11899999999999999</v>
      </c>
      <c r="AB120" s="319">
        <f>IFERROR(_xlfn.PERCENTRANK.INC('面板-MA'!120:120,'面板-MA'!Z120),0.5)</f>
        <v>0.11899999999999999</v>
      </c>
      <c r="AC120" s="319">
        <f>IFERROR(_xlfn.PERCENTRANK.INC('面板-MA'!120:120,'面板-MA'!AA120),0.5)</f>
        <v>0.11899999999999999</v>
      </c>
      <c r="AD120" s="319">
        <f>IFERROR(_xlfn.PERCENTRANK.INC('面板-MA'!120:120,'面板-MA'!AB120),0.5)</f>
        <v>0.20799999999999999</v>
      </c>
      <c r="AE120" s="319">
        <f>IFERROR(_xlfn.PERCENTRANK.INC('面板-MA'!120:120,'面板-MA'!AC120),0.5)</f>
        <v>0.20799999999999999</v>
      </c>
      <c r="AF120" s="319">
        <f>IFERROR(_xlfn.PERCENTRANK.INC('面板-MA'!120:120,'面板-MA'!AD120),0.5)</f>
        <v>0.20799999999999999</v>
      </c>
      <c r="AG120" s="319">
        <f>IFERROR(_xlfn.PERCENTRANK.INC('面板-MA'!120:120,'面板-MA'!AE120),0.5)</f>
        <v>7.3999999999999996E-2</v>
      </c>
      <c r="AH120" s="319">
        <f>IFERROR(_xlfn.PERCENTRANK.INC('面板-MA'!120:120,'面板-MA'!AF120),0.5)</f>
        <v>7.3999999999999996E-2</v>
      </c>
      <c r="AI120" s="319">
        <f>IFERROR(_xlfn.PERCENTRANK.INC('面板-MA'!120:120,'面板-MA'!AG120),0.5)</f>
        <v>7.3999999999999996E-2</v>
      </c>
      <c r="AJ120" s="319">
        <f>IFERROR(_xlfn.PERCENTRANK.INC('面板-MA'!120:120,'面板-MA'!AH120),0.5)</f>
        <v>2.9000000000000001E-2</v>
      </c>
      <c r="AK120" s="319">
        <f>IFERROR(_xlfn.PERCENTRANK.INC('面板-MA'!120:120,'面板-MA'!AI120),0.5)</f>
        <v>2.9000000000000001E-2</v>
      </c>
      <c r="AL120" s="319">
        <f>IFERROR(_xlfn.PERCENTRANK.INC('面板-MA'!120:120,'面板-MA'!AJ120),0.5)</f>
        <v>2.9000000000000001E-2</v>
      </c>
      <c r="AM120" s="319">
        <f>IFERROR(_xlfn.PERCENTRANK.INC('面板-MA'!120:120,'面板-MA'!AK120),0.5)</f>
        <v>0.746</v>
      </c>
      <c r="AN120" s="319">
        <f>IFERROR(_xlfn.PERCENTRANK.INC('面板-MA'!120:120,'面板-MA'!AL120),0.5)</f>
        <v>0.746</v>
      </c>
      <c r="AO120" s="319">
        <f>IFERROR(_xlfn.PERCENTRANK.INC('面板-MA'!120:120,'面板-MA'!AM120),0.5)</f>
        <v>0.746</v>
      </c>
      <c r="AP120" s="319">
        <f>IFERROR(_xlfn.PERCENTRANK.INC('面板-MA'!120:120,'面板-MA'!AN120),0.5)</f>
        <v>0.88</v>
      </c>
      <c r="AQ120" s="319">
        <f>IFERROR(_xlfn.PERCENTRANK.INC('面板-MA'!120:120,'面板-MA'!AO120),0.5)</f>
        <v>0.88</v>
      </c>
      <c r="AR120" s="319">
        <f>IFERROR(_xlfn.PERCENTRANK.INC('面板-MA'!120:120,'面板-MA'!AP120),0.5)</f>
        <v>0.88</v>
      </c>
      <c r="AS120" s="319">
        <f>IFERROR(_xlfn.PERCENTRANK.INC('面板-MA'!120:120,'面板-MA'!AQ120),0.5)</f>
        <v>0.83499999999999996</v>
      </c>
      <c r="AT120" s="319">
        <f>IFERROR(_xlfn.PERCENTRANK.INC('面板-MA'!120:120,'面板-MA'!AR120),0.5)</f>
        <v>0.83499999999999996</v>
      </c>
      <c r="AU120" s="319">
        <f>IFERROR(_xlfn.PERCENTRANK.INC('面板-MA'!120:120,'面板-MA'!AS120),0.5)</f>
        <v>0.83499999999999996</v>
      </c>
      <c r="AV120" s="319">
        <f>IFERROR(_xlfn.PERCENTRANK.INC('面板-MA'!120:120,'面板-MA'!AT120),0.5)</f>
        <v>0.97</v>
      </c>
      <c r="AW120" s="319">
        <f>IFERROR(_xlfn.PERCENTRANK.INC('面板-MA'!120:120,'面板-MA'!AU120),0.5)</f>
        <v>0.97</v>
      </c>
      <c r="AX120" s="319">
        <f>IFERROR(_xlfn.PERCENTRANK.INC('面板-MA'!120:120,'面板-MA'!AV120),0.5)</f>
        <v>0.97</v>
      </c>
      <c r="AY120" s="319">
        <f>IFERROR(_xlfn.PERCENTRANK.INC('面板-MA'!120:120,'面板-MA'!AW120),0.5)</f>
        <v>0.61099999999999999</v>
      </c>
      <c r="AZ120" s="319">
        <f>IFERROR(_xlfn.PERCENTRANK.INC('面板-MA'!120:120,'面板-MA'!AX120),0.5)</f>
        <v>0.61099999999999999</v>
      </c>
      <c r="BA120" s="319">
        <f>IFERROR(_xlfn.PERCENTRANK.INC('面板-MA'!120:120,'面板-MA'!AY120),0.5)</f>
        <v>0.61099999999999999</v>
      </c>
      <c r="BB120" s="319">
        <f>IFERROR(_xlfn.PERCENTRANK.INC('面板-MA'!120:120,'面板-MA'!AZ120),0.5)</f>
        <v>0.47699999999999998</v>
      </c>
      <c r="BC120" s="319">
        <f>IFERROR(_xlfn.PERCENTRANK.INC('面板-MA'!120:120,'面板-MA'!BA120),0.5)</f>
        <v>0.47699999999999998</v>
      </c>
      <c r="BD120" s="319">
        <f>IFERROR(_xlfn.PERCENTRANK.INC('面板-MA'!120:120,'面板-MA'!BB120),0.5)</f>
        <v>0.47699999999999998</v>
      </c>
      <c r="BE120" s="319">
        <f>IFERROR(_xlfn.PERCENTRANK.INC('面板-MA'!120:120,'面板-MA'!BC120),0.5)</f>
        <v>0.56699999999999995</v>
      </c>
      <c r="BF120" s="319">
        <f>IFERROR(_xlfn.PERCENTRANK.INC('面板-MA'!120:120,'面板-MA'!BD120),0.5)</f>
        <v>0.56699999999999995</v>
      </c>
      <c r="BG120" s="319">
        <f>IFERROR(_xlfn.PERCENTRANK.INC('面板-MA'!120:120,'面板-MA'!BE120),0.5)</f>
        <v>0.56699999999999995</v>
      </c>
      <c r="BH120" s="319">
        <f>IFERROR(_xlfn.PERCENTRANK.INC('面板-MA'!120:120,'面板-MA'!BF120),0.5)</f>
        <v>0.29799999999999999</v>
      </c>
      <c r="BI120" s="319">
        <f>IFERROR(_xlfn.PERCENTRANK.INC('面板-MA'!120:120,'面板-MA'!BG120),0.5)</f>
        <v>0.29799999999999999</v>
      </c>
      <c r="BJ120" s="319">
        <f>IFERROR(_xlfn.PERCENTRANK.INC('面板-MA'!120:120,'面板-MA'!BH120),0.5)</f>
        <v>0.29799999999999999</v>
      </c>
      <c r="BK120" s="319">
        <f>IFERROR(_xlfn.PERCENTRANK.INC('面板-MA'!120:120,'面板-MA'!BI120),0.5)</f>
        <v>0.65600000000000003</v>
      </c>
      <c r="BL120" s="319">
        <f>IFERROR(_xlfn.PERCENTRANK.INC('面板-MA'!120:120,'面板-MA'!BJ120),0.5)</f>
        <v>0.65600000000000003</v>
      </c>
      <c r="BM120" s="319">
        <f>IFERROR(_xlfn.PERCENTRANK.INC('面板-MA'!120:120,'面板-MA'!BK120),0.5)</f>
        <v>0.65600000000000003</v>
      </c>
      <c r="BN120" s="319">
        <f>IFERROR(_xlfn.PERCENTRANK.INC('面板-MA'!120:120,'面板-MA'!BL120),0.5)</f>
        <v>0.79100000000000004</v>
      </c>
      <c r="BO120" s="319">
        <f>IFERROR(_xlfn.PERCENTRANK.INC('面板-MA'!120:120,'面板-MA'!BM120),0.5)</f>
        <v>0.79100000000000004</v>
      </c>
      <c r="BP120" s="319">
        <f>IFERROR(_xlfn.PERCENTRANK.INC('面板-MA'!120:120,'面板-MA'!BN120),0.5)</f>
        <v>0.79100000000000004</v>
      </c>
      <c r="BQ120" s="319">
        <f>IFERROR(_xlfn.PERCENTRANK.INC('面板-MA'!120:120,'面板-MA'!BO120),0.5)</f>
        <v>0.70099999999999996</v>
      </c>
      <c r="BR120" s="319">
        <f>IFERROR(_xlfn.PERCENTRANK.INC('面板-MA'!120:120,'面板-MA'!BP120),0.5)</f>
        <v>0.70099999999999996</v>
      </c>
      <c r="BS120" s="319">
        <f>IFERROR(_xlfn.PERCENTRANK.INC('面板-MA'!120:120,'面板-MA'!BQ120),0.5)</f>
        <v>0.70099999999999996</v>
      </c>
      <c r="BT120" s="319">
        <f>IFERROR(_xlfn.PERCENTRANK.INC('面板-MA'!120:120,'面板-MA'!BR120),0.5)</f>
        <v>0.92500000000000004</v>
      </c>
      <c r="BU120" s="319">
        <f>IFERROR(_xlfn.PERCENTRANK.INC('面板-MA'!120:120,'面板-MA'!BS120),0.5)</f>
        <v>0.92500000000000004</v>
      </c>
      <c r="BV120" s="319">
        <f>IFERROR(_xlfn.PERCENTRANK.INC('面板-MA'!120:120,'面板-MA'!BT120),0.5)</f>
        <v>0.92500000000000004</v>
      </c>
      <c r="BW120" s="319">
        <f>IFERROR(_xlfn.PERCENTRANK.INC('面板-MA'!120:120,'面板-MA'!BU120),0.5)</f>
        <v>0.5</v>
      </c>
      <c r="BX120" s="319">
        <f>IFERROR(_xlfn.PERCENTRANK.INC('面板-MA'!120:120,'面板-MA'!BV120),0.5)</f>
        <v>0.5</v>
      </c>
    </row>
    <row r="121" spans="1:76" s="310" customFormat="1" x14ac:dyDescent="0.15">
      <c r="A121" s="325" t="s">
        <v>547</v>
      </c>
      <c r="B121" s="325" t="s">
        <v>70</v>
      </c>
      <c r="C121" s="310" t="s">
        <v>248</v>
      </c>
      <c r="D121" s="310" t="s">
        <v>623</v>
      </c>
      <c r="E121" s="326">
        <v>0.5</v>
      </c>
      <c r="F121" s="317" t="str">
        <f t="shared" si="6"/>
        <v>CXO上游</v>
      </c>
      <c r="G121" s="312">
        <f>IFERROR(_xlfn.PERCENTRANK.INC('面板-MA'!121:121,'面板-MA'!E121),0.5)</f>
        <v>0.95499999999999996</v>
      </c>
      <c r="H121" s="312">
        <f>IFERROR(_xlfn.PERCENTRANK.INC('面板-MA'!121:121,'面板-MA'!F121),0.5)</f>
        <v>0.94</v>
      </c>
      <c r="I121" s="312">
        <f>IFERROR(_xlfn.PERCENTRANK.INC('面板-MA'!121:121,'面板-MA'!G121),0.5)</f>
        <v>0.88</v>
      </c>
      <c r="J121" s="312">
        <f>IFERROR(_xlfn.PERCENTRANK.INC('面板-MA'!121:121,'面板-MA'!H121),0.5)</f>
        <v>0.50700000000000001</v>
      </c>
      <c r="K121" s="312">
        <f>IFERROR(_xlfn.PERCENTRANK.INC('面板-MA'!121:121,'面板-MA'!I121),0.5)</f>
        <v>0.41699999999999998</v>
      </c>
      <c r="L121" s="312">
        <f>IFERROR(_xlfn.PERCENTRANK.INC('面板-MA'!121:121,'面板-MA'!J121),0.5)</f>
        <v>0.28299999999999997</v>
      </c>
      <c r="M121" s="312">
        <f>IFERROR(_xlfn.PERCENTRANK.INC('面板-MA'!121:121,'面板-MA'!K121),0.5)</f>
        <v>0.40200000000000002</v>
      </c>
      <c r="N121" s="312">
        <f>IFERROR(_xlfn.PERCENTRANK.INC('面板-MA'!121:121,'面板-MA'!L121),0.5)</f>
        <v>0.71599999999999997</v>
      </c>
      <c r="O121" s="312">
        <f>IFERROR(_xlfn.PERCENTRANK.INC('面板-MA'!121:121,'面板-MA'!M121),0.5)</f>
        <v>0.626</v>
      </c>
      <c r="P121" s="312">
        <f>IFERROR(_xlfn.PERCENTRANK.INC('面板-MA'!121:121,'面板-MA'!N121),0.5)</f>
        <v>0.38800000000000001</v>
      </c>
      <c r="Q121" s="312">
        <f>IFERROR(_xlfn.PERCENTRANK.INC('面板-MA'!121:121,'面板-MA'!O121),0.5)</f>
        <v>0.23799999999999999</v>
      </c>
      <c r="R121" s="312">
        <f>IFERROR(_xlfn.PERCENTRANK.INC('面板-MA'!121:121,'面板-MA'!P121),0.5)</f>
        <v>0.14899999999999999</v>
      </c>
      <c r="S121" s="312">
        <f>IFERROR(_xlfn.PERCENTRANK.INC('面板-MA'!121:121,'面板-MA'!Q121),0.5)</f>
        <v>0.19400000000000001</v>
      </c>
      <c r="T121" s="312">
        <f>IFERROR(_xlfn.PERCENTRANK.INC('面板-MA'!121:121,'面板-MA'!R121),0.5)</f>
        <v>5.8999999999999997E-2</v>
      </c>
      <c r="U121" s="312">
        <f>IFERROR(_xlfn.PERCENTRANK.INC('面板-MA'!121:121,'面板-MA'!S121),0.5)</f>
        <v>0.47699999999999998</v>
      </c>
      <c r="V121" s="312">
        <f>IFERROR(_xlfn.PERCENTRANK.INC('面板-MA'!121:121,'面板-MA'!T121),0.5)</f>
        <v>0.68600000000000005</v>
      </c>
      <c r="W121" s="312">
        <f>IFERROR(_xlfn.PERCENTRANK.INC('面板-MA'!121:121,'面板-MA'!U121),0.5)</f>
        <v>0.65600000000000003</v>
      </c>
      <c r="X121" s="312">
        <f>IFERROR(_xlfn.PERCENTRANK.INC('面板-MA'!121:121,'面板-MA'!V121),0.5)</f>
        <v>0.313</v>
      </c>
      <c r="Y121" s="312">
        <f>IFERROR(_xlfn.PERCENTRANK.INC('面板-MA'!121:121,'面板-MA'!W121),0.5)</f>
        <v>0.223</v>
      </c>
      <c r="Z121" s="312">
        <f>IFERROR(_xlfn.PERCENTRANK.INC('面板-MA'!121:121,'面板-MA'!X121),0.5)</f>
        <v>0.17899999999999999</v>
      </c>
      <c r="AA121" s="312">
        <f>IFERROR(_xlfn.PERCENTRANK.INC('面板-MA'!121:121,'面板-MA'!Y121),0.5)</f>
        <v>0.58199999999999996</v>
      </c>
      <c r="AB121" s="312">
        <f>IFERROR(_xlfn.PERCENTRANK.INC('面板-MA'!121:121,'面板-MA'!Z121),0.5)</f>
        <v>0.77600000000000002</v>
      </c>
      <c r="AC121" s="312">
        <f>IFERROR(_xlfn.PERCENTRANK.INC('面板-MA'!121:121,'面板-MA'!AA121),0.5)</f>
        <v>0.89500000000000002</v>
      </c>
      <c r="AD121" s="312">
        <f>IFERROR(_xlfn.PERCENTRANK.INC('面板-MA'!121:121,'面板-MA'!AB121),0.5)</f>
        <v>0.83499999999999996</v>
      </c>
      <c r="AE121" s="312">
        <f>IFERROR(_xlfn.PERCENTRANK.INC('面板-MA'!121:121,'面板-MA'!AC121),0.5)</f>
        <v>0.85</v>
      </c>
      <c r="AF121" s="312">
        <f>IFERROR(_xlfn.PERCENTRANK.INC('面板-MA'!121:121,'面板-MA'!AD121),0.5)</f>
        <v>0.73099999999999998</v>
      </c>
      <c r="AG121" s="312">
        <f>IFERROR(_xlfn.PERCENTRANK.INC('面板-MA'!121:121,'面板-MA'!AE121),0.5)</f>
        <v>0.373</v>
      </c>
      <c r="AH121" s="312">
        <f>IFERROR(_xlfn.PERCENTRANK.INC('面板-MA'!121:121,'面板-MA'!AF121),0.5)</f>
        <v>0.29799999999999999</v>
      </c>
      <c r="AI121" s="312">
        <f>IFERROR(_xlfn.PERCENTRANK.INC('面板-MA'!121:121,'面板-MA'!AG121),0.5)</f>
        <v>0.432</v>
      </c>
      <c r="AJ121" s="312">
        <f>IFERROR(_xlfn.PERCENTRANK.INC('面板-MA'!121:121,'面板-MA'!AH121),0.5)</f>
        <v>0.59699999999999998</v>
      </c>
      <c r="AK121" s="312">
        <f>IFERROR(_xlfn.PERCENTRANK.INC('面板-MA'!121:121,'面板-MA'!AI121),0.5)</f>
        <v>0.35799999999999998</v>
      </c>
      <c r="AL121" s="312">
        <f>IFERROR(_xlfn.PERCENTRANK.INC('面板-MA'!121:121,'面板-MA'!AJ121),0.5)</f>
        <v>0.11899999999999999</v>
      </c>
      <c r="AM121" s="312">
        <f>IFERROR(_xlfn.PERCENTRANK.INC('面板-MA'!121:121,'面板-MA'!AK121),0.5)</f>
        <v>0</v>
      </c>
      <c r="AN121" s="312">
        <f>IFERROR(_xlfn.PERCENTRANK.INC('面板-MA'!121:121,'面板-MA'!AL121),0.5)</f>
        <v>2.9000000000000001E-2</v>
      </c>
      <c r="AO121" s="312">
        <f>IFERROR(_xlfn.PERCENTRANK.INC('面板-MA'!121:121,'面板-MA'!AM121),0.5)</f>
        <v>1.4E-2</v>
      </c>
      <c r="AP121" s="312">
        <f>IFERROR(_xlfn.PERCENTRANK.INC('面板-MA'!121:121,'面板-MA'!AN121),0.5)</f>
        <v>4.3999999999999997E-2</v>
      </c>
      <c r="AQ121" s="312">
        <f>IFERROR(_xlfn.PERCENTRANK.INC('面板-MA'!121:121,'面板-MA'!AO121),0.5)</f>
        <v>8.8999999999999996E-2</v>
      </c>
      <c r="AR121" s="312">
        <f>IFERROR(_xlfn.PERCENTRANK.INC('面板-MA'!121:121,'面板-MA'!AP121),0.5)</f>
        <v>7.3999999999999996E-2</v>
      </c>
      <c r="AS121" s="312">
        <f>IFERROR(_xlfn.PERCENTRANK.INC('面板-MA'!121:121,'面板-MA'!AQ121),0.5)</f>
        <v>0.16400000000000001</v>
      </c>
      <c r="AT121" s="312">
        <f>IFERROR(_xlfn.PERCENTRANK.INC('面板-MA'!121:121,'面板-MA'!AR121),0.5)</f>
        <v>8.8999999999999996E-2</v>
      </c>
      <c r="AU121" s="312">
        <f>IFERROR(_xlfn.PERCENTRANK.INC('面板-MA'!121:121,'面板-MA'!AS121),0.5)</f>
        <v>0.32800000000000001</v>
      </c>
      <c r="AV121" s="312">
        <f>IFERROR(_xlfn.PERCENTRANK.INC('面板-MA'!121:121,'面板-MA'!AT121),0.5)</f>
        <v>0.5</v>
      </c>
      <c r="AW121" s="312">
        <f>IFERROR(_xlfn.PERCENTRANK.INC('面板-MA'!121:121,'面板-MA'!AU121),0.5)</f>
        <v>0.92500000000000004</v>
      </c>
      <c r="AX121" s="312">
        <f>IFERROR(_xlfn.PERCENTRANK.INC('面板-MA'!121:121,'面板-MA'!AV121),0.5)</f>
        <v>1</v>
      </c>
      <c r="AY121" s="312">
        <f>IFERROR(_xlfn.PERCENTRANK.INC('面板-MA'!121:121,'面板-MA'!AW121),0.5)</f>
        <v>0.98499999999999999</v>
      </c>
      <c r="AZ121" s="312">
        <f>IFERROR(_xlfn.PERCENTRANK.INC('面板-MA'!121:121,'面板-MA'!AX121),0.5)</f>
        <v>0.97</v>
      </c>
      <c r="BA121" s="312">
        <f>IFERROR(_xlfn.PERCENTRANK.INC('面板-MA'!121:121,'面板-MA'!AY121),0.5)</f>
        <v>0.91</v>
      </c>
      <c r="BB121" s="312">
        <f>IFERROR(_xlfn.PERCENTRANK.INC('面板-MA'!121:121,'面板-MA'!AZ121),0.5)</f>
        <v>0.85</v>
      </c>
      <c r="BC121" s="312">
        <f>IFERROR(_xlfn.PERCENTRANK.INC('面板-MA'!121:121,'面板-MA'!BA121),0.5)</f>
        <v>0.56699999999999995</v>
      </c>
      <c r="BD121" s="312">
        <f>IFERROR(_xlfn.PERCENTRANK.INC('面板-MA'!121:121,'面板-MA'!BB121),0.5)</f>
        <v>0.67100000000000004</v>
      </c>
      <c r="BE121" s="312">
        <f>IFERROR(_xlfn.PERCENTRANK.INC('面板-MA'!121:121,'面板-MA'!BC121),0.5)</f>
        <v>0.80500000000000005</v>
      </c>
      <c r="BF121" s="312">
        <f>IFERROR(_xlfn.PERCENTRANK.INC('面板-MA'!121:121,'面板-MA'!BD121),0.5)</f>
        <v>0.82</v>
      </c>
      <c r="BG121" s="312">
        <f>IFERROR(_xlfn.PERCENTRANK.INC('面板-MA'!121:121,'面板-MA'!BE121),0.5)</f>
        <v>0.68600000000000005</v>
      </c>
      <c r="BH121" s="312">
        <f>IFERROR(_xlfn.PERCENTRANK.INC('面板-MA'!121:121,'面板-MA'!BF121),0.5)</f>
        <v>0.34300000000000003</v>
      </c>
      <c r="BI121" s="312">
        <f>IFERROR(_xlfn.PERCENTRANK.INC('面板-MA'!121:121,'面板-MA'!BG121),0.5)</f>
        <v>0.253</v>
      </c>
      <c r="BJ121" s="312">
        <f>IFERROR(_xlfn.PERCENTRANK.INC('面板-MA'!121:121,'面板-MA'!BH121),0.5)</f>
        <v>0.13400000000000001</v>
      </c>
      <c r="BK121" s="312">
        <f>IFERROR(_xlfn.PERCENTRANK.INC('面板-MA'!121:121,'面板-MA'!BI121),0.5)</f>
        <v>0.20799999999999999</v>
      </c>
      <c r="BL121" s="312">
        <f>IFERROR(_xlfn.PERCENTRANK.INC('面板-MA'!121:121,'面板-MA'!BJ121),0.5)</f>
        <v>0.26800000000000002</v>
      </c>
      <c r="BM121" s="312">
        <f>IFERROR(_xlfn.PERCENTRANK.INC('面板-MA'!121:121,'面板-MA'!BK121),0.5)</f>
        <v>0.46200000000000002</v>
      </c>
      <c r="BN121" s="312">
        <f>IFERROR(_xlfn.PERCENTRANK.INC('面板-MA'!121:121,'面板-MA'!BL121),0.5)</f>
        <v>0.53700000000000003</v>
      </c>
      <c r="BO121" s="312">
        <f>IFERROR(_xlfn.PERCENTRANK.INC('面板-MA'!121:121,'面板-MA'!BM121),0.5)</f>
        <v>0.626</v>
      </c>
      <c r="BP121" s="312">
        <f>IFERROR(_xlfn.PERCENTRANK.INC('面板-MA'!121:121,'面板-MA'!BN121),0.5)</f>
        <v>0.746</v>
      </c>
      <c r="BQ121" s="312">
        <f>IFERROR(_xlfn.PERCENTRANK.INC('面板-MA'!121:121,'面板-MA'!BO121),0.5)</f>
        <v>0.79100000000000004</v>
      </c>
      <c r="BR121" s="312">
        <f>IFERROR(_xlfn.PERCENTRANK.INC('面板-MA'!121:121,'面板-MA'!BP121),0.5)</f>
        <v>0.746</v>
      </c>
      <c r="BS121" s="312">
        <f>IFERROR(_xlfn.PERCENTRANK.INC('面板-MA'!121:121,'面板-MA'!BQ121),0.5)</f>
        <v>0.44700000000000001</v>
      </c>
      <c r="BT121" s="312">
        <f>IFERROR(_xlfn.PERCENTRANK.INC('面板-MA'!121:121,'面板-MA'!BR121),0.5)</f>
        <v>0.61099999999999999</v>
      </c>
      <c r="BU121" s="312">
        <f>IFERROR(_xlfn.PERCENTRANK.INC('面板-MA'!121:121,'面板-MA'!BS121),0.5)</f>
        <v>0.52200000000000002</v>
      </c>
      <c r="BV121" s="312">
        <f>IFERROR(_xlfn.PERCENTRANK.INC('面板-MA'!121:121,'面板-MA'!BT121),0.5)</f>
        <v>0.5</v>
      </c>
      <c r="BW121" s="312">
        <f>IFERROR(_xlfn.PERCENTRANK.INC('面板-MA'!121:121,'面板-MA'!BU121),0.5)</f>
        <v>0.49199999999999999</v>
      </c>
      <c r="BX121" s="312">
        <f>IFERROR(_xlfn.PERCENTRANK.INC('面板-MA'!121:121,'面板-MA'!BV121),0.5)</f>
        <v>0.55200000000000005</v>
      </c>
    </row>
    <row r="122" spans="1:76" s="310" customFormat="1" x14ac:dyDescent="0.15">
      <c r="A122" s="309" t="s">
        <v>547</v>
      </c>
      <c r="B122" s="309" t="s">
        <v>70</v>
      </c>
      <c r="C122" s="310" t="s">
        <v>248</v>
      </c>
      <c r="D122" s="310" t="s">
        <v>249</v>
      </c>
      <c r="E122" s="317">
        <v>0</v>
      </c>
      <c r="F122" s="317" t="str">
        <f t="shared" si="6"/>
        <v>CXO上游</v>
      </c>
      <c r="G122" s="312">
        <f>IFERROR(_xlfn.PERCENTRANK.INC('面板-MA'!122:122,'面板-MA'!E122),0.5)</f>
        <v>0.28999999999999998</v>
      </c>
      <c r="H122" s="312">
        <f>IFERROR(_xlfn.PERCENTRANK.INC('面板-MA'!122:122,'面板-MA'!F122),0.5)</f>
        <v>0.254</v>
      </c>
      <c r="I122" s="312">
        <f>IFERROR(_xlfn.PERCENTRANK.INC('面板-MA'!122:122,'面板-MA'!G122),0.5)</f>
        <v>0.2</v>
      </c>
      <c r="J122" s="312">
        <f>IFERROR(_xlfn.PERCENTRANK.INC('面板-MA'!122:122,'面板-MA'!H122),0.5)</f>
        <v>0.18099999999999999</v>
      </c>
      <c r="K122" s="312">
        <f>IFERROR(_xlfn.PERCENTRANK.INC('面板-MA'!122:122,'面板-MA'!I122),0.5)</f>
        <v>7.1999999999999995E-2</v>
      </c>
      <c r="L122" s="312">
        <f>IFERROR(_xlfn.PERCENTRANK.INC('面板-MA'!122:122,'面板-MA'!J122),0.5)</f>
        <v>5.3999999999999999E-2</v>
      </c>
      <c r="M122" s="312">
        <f>IFERROR(_xlfn.PERCENTRANK.INC('面板-MA'!122:122,'面板-MA'!K122),0.5)</f>
        <v>0.109</v>
      </c>
      <c r="N122" s="312">
        <f>IFERROR(_xlfn.PERCENTRANK.INC('面板-MA'!122:122,'面板-MA'!L122),0.5)</f>
        <v>0.38100000000000001</v>
      </c>
      <c r="O122" s="312">
        <f>IFERROR(_xlfn.PERCENTRANK.INC('面板-MA'!122:122,'面板-MA'!M122),0.5)</f>
        <v>0.872</v>
      </c>
      <c r="P122" s="312">
        <f>IFERROR(_xlfn.PERCENTRANK.INC('面板-MA'!122:122,'面板-MA'!N122),0.5)</f>
        <v>0.96299999999999997</v>
      </c>
      <c r="Q122" s="312">
        <f>IFERROR(_xlfn.PERCENTRANK.INC('面板-MA'!122:122,'面板-MA'!O122),0.5)</f>
        <v>1</v>
      </c>
      <c r="R122" s="312">
        <f>IFERROR(_xlfn.PERCENTRANK.INC('面板-MA'!122:122,'面板-MA'!P122),0.5)</f>
        <v>0.83599999999999997</v>
      </c>
      <c r="S122" s="312">
        <f>IFERROR(_xlfn.PERCENTRANK.INC('面板-MA'!122:122,'面板-MA'!Q122),0.5)</f>
        <v>0.745</v>
      </c>
      <c r="T122" s="312">
        <f>IFERROR(_xlfn.PERCENTRANK.INC('面板-MA'!122:122,'面板-MA'!R122),0.5)</f>
        <v>0.6</v>
      </c>
      <c r="U122" s="312">
        <f>IFERROR(_xlfn.PERCENTRANK.INC('面板-MA'!122:122,'面板-MA'!S122),0.5)</f>
        <v>0.52700000000000002</v>
      </c>
      <c r="V122" s="312">
        <f>IFERROR(_xlfn.PERCENTRANK.INC('面板-MA'!122:122,'面板-MA'!T122),0.5)</f>
        <v>0.56299999999999994</v>
      </c>
      <c r="W122" s="312">
        <f>IFERROR(_xlfn.PERCENTRANK.INC('面板-MA'!122:122,'面板-MA'!U122),0.5)</f>
        <v>0.69</v>
      </c>
      <c r="X122" s="312">
        <f>IFERROR(_xlfn.PERCENTRANK.INC('面板-MA'!122:122,'面板-MA'!V122),0.5)</f>
        <v>0.81799999999999995</v>
      </c>
      <c r="Y122" s="312">
        <f>IFERROR(_xlfn.PERCENTRANK.INC('面板-MA'!122:122,'面板-MA'!W122),0.5)</f>
        <v>0.98099999999999998</v>
      </c>
      <c r="Z122" s="312">
        <f>IFERROR(_xlfn.PERCENTRANK.INC('面板-MA'!122:122,'面板-MA'!X122),0.5)</f>
        <v>0.90900000000000003</v>
      </c>
      <c r="AA122" s="312">
        <f>IFERROR(_xlfn.PERCENTRANK.INC('面板-MA'!122:122,'面板-MA'!Y122),0.5)</f>
        <v>0.72699999999999998</v>
      </c>
      <c r="AB122" s="312">
        <f>IFERROR(_xlfn.PERCENTRANK.INC('面板-MA'!122:122,'面板-MA'!Z122),0.5)</f>
        <v>0.49</v>
      </c>
      <c r="AC122" s="312">
        <f>IFERROR(_xlfn.PERCENTRANK.INC('面板-MA'!122:122,'面板-MA'!AA122),0.5)</f>
        <v>0.32700000000000001</v>
      </c>
      <c r="AD122" s="312">
        <f>IFERROR(_xlfn.PERCENTRANK.INC('面板-MA'!122:122,'面板-MA'!AB122),0.5)</f>
        <v>0.78100000000000003</v>
      </c>
      <c r="AE122" s="312">
        <f>IFERROR(_xlfn.PERCENTRANK.INC('面板-MA'!122:122,'面板-MA'!AC122),0.5)</f>
        <v>0.85399999999999998</v>
      </c>
      <c r="AF122" s="312">
        <f>IFERROR(_xlfn.PERCENTRANK.INC('面板-MA'!122:122,'面板-MA'!AD122),0.5)</f>
        <v>0.92700000000000005</v>
      </c>
      <c r="AG122" s="312">
        <f>IFERROR(_xlfn.PERCENTRANK.INC('面板-MA'!122:122,'面板-MA'!AE122),0.5)</f>
        <v>0.76300000000000001</v>
      </c>
      <c r="AH122" s="312">
        <f>IFERROR(_xlfn.PERCENTRANK.INC('面板-MA'!122:122,'面板-MA'!AF122),0.5)</f>
        <v>0.89</v>
      </c>
      <c r="AI122" s="312">
        <f>IFERROR(_xlfn.PERCENTRANK.INC('面板-MA'!122:122,'面板-MA'!AG122),0.5)</f>
        <v>0.94499999999999995</v>
      </c>
      <c r="AJ122" s="312">
        <f>IFERROR(_xlfn.PERCENTRANK.INC('面板-MA'!122:122,'面板-MA'!AH122),0.5)</f>
        <v>0.63600000000000001</v>
      </c>
      <c r="AK122" s="312">
        <f>IFERROR(_xlfn.PERCENTRANK.INC('面板-MA'!122:122,'面板-MA'!AI122),0.5)</f>
        <v>0.54500000000000004</v>
      </c>
      <c r="AL122" s="312">
        <f>IFERROR(_xlfn.PERCENTRANK.INC('面板-MA'!122:122,'面板-MA'!AJ122),0.5)</f>
        <v>0.4</v>
      </c>
      <c r="AM122" s="312">
        <f>IFERROR(_xlfn.PERCENTRANK.INC('面板-MA'!122:122,'面板-MA'!AK122),0.5)</f>
        <v>0.58099999999999996</v>
      </c>
      <c r="AN122" s="312">
        <f>IFERROR(_xlfn.PERCENTRANK.INC('面板-MA'!122:122,'面板-MA'!AL122),0.5)</f>
        <v>0.65400000000000003</v>
      </c>
      <c r="AO122" s="312">
        <f>IFERROR(_xlfn.PERCENTRANK.INC('面板-MA'!122:122,'面板-MA'!AM122),0.5)</f>
        <v>0.8</v>
      </c>
      <c r="AP122" s="312">
        <f>IFERROR(_xlfn.PERCENTRANK.INC('面板-MA'!122:122,'面板-MA'!AN122),0.5)</f>
        <v>0.36299999999999999</v>
      </c>
      <c r="AQ122" s="312">
        <f>IFERROR(_xlfn.PERCENTRANK.INC('面板-MA'!122:122,'面板-MA'!AO122),0.5)</f>
        <v>0.45400000000000001</v>
      </c>
      <c r="AR122" s="312">
        <f>IFERROR(_xlfn.PERCENTRANK.INC('面板-MA'!122:122,'面板-MA'!AP122),0.5)</f>
        <v>0.41799999999999998</v>
      </c>
      <c r="AS122" s="312">
        <f>IFERROR(_xlfn.PERCENTRANK.INC('面板-MA'!122:122,'面板-MA'!AQ122),0.5)</f>
        <v>0.67200000000000004</v>
      </c>
      <c r="AT122" s="312">
        <f>IFERROR(_xlfn.PERCENTRANK.INC('面板-MA'!122:122,'面板-MA'!AR122),0.5)</f>
        <v>0.436</v>
      </c>
      <c r="AU122" s="312">
        <f>IFERROR(_xlfn.PERCENTRANK.INC('面板-MA'!122:122,'面板-MA'!AS122),0.5)</f>
        <v>0.23599999999999999</v>
      </c>
      <c r="AV122" s="312">
        <f>IFERROR(_xlfn.PERCENTRANK.INC('面板-MA'!122:122,'面板-MA'!AT122),0.5)</f>
        <v>0.16300000000000001</v>
      </c>
      <c r="AW122" s="312">
        <f>IFERROR(_xlfn.PERCENTRANK.INC('面板-MA'!122:122,'面板-MA'!AU122),0.5)</f>
        <v>0</v>
      </c>
      <c r="AX122" s="312">
        <f>IFERROR(_xlfn.PERCENTRANK.INC('面板-MA'!122:122,'面板-MA'!AV122),0.5)</f>
        <v>0.09</v>
      </c>
      <c r="AY122" s="312">
        <f>IFERROR(_xlfn.PERCENTRANK.INC('面板-MA'!122:122,'面板-MA'!AW122),0.5)</f>
        <v>0.14499999999999999</v>
      </c>
      <c r="AZ122" s="312">
        <f>IFERROR(_xlfn.PERCENTRANK.INC('面板-MA'!122:122,'面板-MA'!AX122),0.5)</f>
        <v>0.34499999999999997</v>
      </c>
      <c r="BA122" s="312">
        <f>IFERROR(_xlfn.PERCENTRANK.INC('面板-MA'!122:122,'面板-MA'!AY122),0.5)</f>
        <v>0.309</v>
      </c>
      <c r="BB122" s="312">
        <f>IFERROR(_xlfn.PERCENTRANK.INC('面板-MA'!122:122,'面板-MA'!AZ122),0.5)</f>
        <v>0.50900000000000001</v>
      </c>
      <c r="BC122" s="312">
        <f>IFERROR(_xlfn.PERCENTRANK.INC('面板-MA'!122:122,'面板-MA'!BA122),0.5)</f>
        <v>0.218</v>
      </c>
      <c r="BD122" s="312">
        <f>IFERROR(_xlfn.PERCENTRANK.INC('面板-MA'!122:122,'面板-MA'!BB122),0.5)</f>
        <v>0.127</v>
      </c>
      <c r="BE122" s="312">
        <f>IFERROR(_xlfn.PERCENTRANK.INC('面板-MA'!122:122,'面板-MA'!BC122),0.5)</f>
        <v>1.7999999999999999E-2</v>
      </c>
      <c r="BF122" s="312">
        <f>IFERROR(_xlfn.PERCENTRANK.INC('面板-MA'!122:122,'面板-MA'!BD122),0.5)</f>
        <v>3.5999999999999997E-2</v>
      </c>
      <c r="BG122" s="312">
        <f>IFERROR(_xlfn.PERCENTRANK.INC('面板-MA'!122:122,'面板-MA'!BE122),0.5)</f>
        <v>0.27200000000000002</v>
      </c>
      <c r="BH122" s="312">
        <f>IFERROR(_xlfn.PERCENTRANK.INC('面板-MA'!122:122,'面板-MA'!BF122),0.5)</f>
        <v>0.47199999999999998</v>
      </c>
      <c r="BI122" s="312">
        <f>IFERROR(_xlfn.PERCENTRANK.INC('面板-MA'!122:122,'面板-MA'!BG122),0.5)</f>
        <v>0.61799999999999999</v>
      </c>
      <c r="BJ122" s="312">
        <f>IFERROR(_xlfn.PERCENTRANK.INC('面板-MA'!122:122,'面板-MA'!BH122),0.5)</f>
        <v>0.70899999999999996</v>
      </c>
      <c r="BK122" s="312">
        <f>IFERROR(_xlfn.PERCENTRANK.INC('面板-MA'!122:122,'面板-MA'!BI122),0.5)</f>
        <v>0.5</v>
      </c>
      <c r="BL122" s="312">
        <f>IFERROR(_xlfn.PERCENTRANK.INC('面板-MA'!122:122,'面板-MA'!BJ122),0.5)</f>
        <v>0.5</v>
      </c>
      <c r="BM122" s="312">
        <f>IFERROR(_xlfn.PERCENTRANK.INC('面板-MA'!122:122,'面板-MA'!BK122),0.5)</f>
        <v>0.5</v>
      </c>
      <c r="BN122" s="312">
        <f>IFERROR(_xlfn.PERCENTRANK.INC('面板-MA'!122:122,'面板-MA'!BL122),0.5)</f>
        <v>0.5</v>
      </c>
      <c r="BO122" s="312">
        <f>IFERROR(_xlfn.PERCENTRANK.INC('面板-MA'!122:122,'面板-MA'!BM122),0.5)</f>
        <v>0.5</v>
      </c>
      <c r="BP122" s="312">
        <f>IFERROR(_xlfn.PERCENTRANK.INC('面板-MA'!122:122,'面板-MA'!BN122),0.5)</f>
        <v>0.5</v>
      </c>
      <c r="BQ122" s="312">
        <f>IFERROR(_xlfn.PERCENTRANK.INC('面板-MA'!122:122,'面板-MA'!BO122),0.5)</f>
        <v>0.5</v>
      </c>
      <c r="BR122" s="312">
        <f>IFERROR(_xlfn.PERCENTRANK.INC('面板-MA'!122:122,'面板-MA'!BP122),0.5)</f>
        <v>0.5</v>
      </c>
      <c r="BS122" s="312">
        <f>IFERROR(_xlfn.PERCENTRANK.INC('面板-MA'!122:122,'面板-MA'!BQ122),0.5)</f>
        <v>0.5</v>
      </c>
      <c r="BT122" s="312">
        <f>IFERROR(_xlfn.PERCENTRANK.INC('面板-MA'!122:122,'面板-MA'!BR122),0.5)</f>
        <v>0.5</v>
      </c>
      <c r="BU122" s="312">
        <f>IFERROR(_xlfn.PERCENTRANK.INC('面板-MA'!122:122,'面板-MA'!BS122),0.5)</f>
        <v>0.5</v>
      </c>
      <c r="BV122" s="312">
        <f>IFERROR(_xlfn.PERCENTRANK.INC('面板-MA'!122:122,'面板-MA'!BT122),0.5)</f>
        <v>0.5</v>
      </c>
      <c r="BW122" s="312">
        <f>IFERROR(_xlfn.PERCENTRANK.INC('面板-MA'!122:122,'面板-MA'!BU122),0.5)</f>
        <v>0.5</v>
      </c>
      <c r="BX122" s="312">
        <f>IFERROR(_xlfn.PERCENTRANK.INC('面板-MA'!122:122,'面板-MA'!BV122),0.5)</f>
        <v>0.5</v>
      </c>
    </row>
    <row r="123" spans="1:76" x14ac:dyDescent="0.15">
      <c r="A123" s="301" t="s">
        <v>547</v>
      </c>
      <c r="B123" s="301" t="s">
        <v>70</v>
      </c>
      <c r="C123" s="295" t="s">
        <v>250</v>
      </c>
      <c r="D123" s="295" t="s">
        <v>249</v>
      </c>
      <c r="E123" s="302">
        <f>0.5/4</f>
        <v>0.125</v>
      </c>
      <c r="F123" s="302" t="str">
        <f t="shared" si="6"/>
        <v>CXO上游</v>
      </c>
      <c r="G123" s="303">
        <f>IFERROR(_xlfn.PERCENTRANK.INC('面板-MA'!123:123,'面板-MA'!E123),0.5)</f>
        <v>0.28999999999999998</v>
      </c>
      <c r="H123" s="303">
        <f>IFERROR(_xlfn.PERCENTRANK.INC('面板-MA'!123:123,'面板-MA'!F123),0.5)</f>
        <v>0.254</v>
      </c>
      <c r="I123" s="303">
        <f>IFERROR(_xlfn.PERCENTRANK.INC('面板-MA'!123:123,'面板-MA'!G123),0.5)</f>
        <v>0.2</v>
      </c>
      <c r="J123" s="303">
        <f>IFERROR(_xlfn.PERCENTRANK.INC('面板-MA'!123:123,'面板-MA'!H123),0.5)</f>
        <v>0.18099999999999999</v>
      </c>
      <c r="K123" s="303">
        <f>IFERROR(_xlfn.PERCENTRANK.INC('面板-MA'!123:123,'面板-MA'!I123),0.5)</f>
        <v>7.1999999999999995E-2</v>
      </c>
      <c r="L123" s="303">
        <f>IFERROR(_xlfn.PERCENTRANK.INC('面板-MA'!123:123,'面板-MA'!J123),0.5)</f>
        <v>5.3999999999999999E-2</v>
      </c>
      <c r="M123" s="303">
        <f>IFERROR(_xlfn.PERCENTRANK.INC('面板-MA'!123:123,'面板-MA'!K123),0.5)</f>
        <v>0.109</v>
      </c>
      <c r="N123" s="303">
        <f>IFERROR(_xlfn.PERCENTRANK.INC('面板-MA'!123:123,'面板-MA'!L123),0.5)</f>
        <v>0.38100000000000001</v>
      </c>
      <c r="O123" s="303">
        <f>IFERROR(_xlfn.PERCENTRANK.INC('面板-MA'!123:123,'面板-MA'!M123),0.5)</f>
        <v>0.872</v>
      </c>
      <c r="P123" s="303">
        <f>IFERROR(_xlfn.PERCENTRANK.INC('面板-MA'!123:123,'面板-MA'!N123),0.5)</f>
        <v>0.96299999999999997</v>
      </c>
      <c r="Q123" s="303">
        <f>IFERROR(_xlfn.PERCENTRANK.INC('面板-MA'!123:123,'面板-MA'!O123),0.5)</f>
        <v>1</v>
      </c>
      <c r="R123" s="303">
        <f>IFERROR(_xlfn.PERCENTRANK.INC('面板-MA'!123:123,'面板-MA'!P123),0.5)</f>
        <v>0.83599999999999997</v>
      </c>
      <c r="S123" s="303">
        <f>IFERROR(_xlfn.PERCENTRANK.INC('面板-MA'!123:123,'面板-MA'!Q123),0.5)</f>
        <v>0.745</v>
      </c>
      <c r="T123" s="303">
        <f>IFERROR(_xlfn.PERCENTRANK.INC('面板-MA'!123:123,'面板-MA'!R123),0.5)</f>
        <v>0.6</v>
      </c>
      <c r="U123" s="303">
        <f>IFERROR(_xlfn.PERCENTRANK.INC('面板-MA'!123:123,'面板-MA'!S123),0.5)</f>
        <v>0.52700000000000002</v>
      </c>
      <c r="V123" s="303">
        <f>IFERROR(_xlfn.PERCENTRANK.INC('面板-MA'!123:123,'面板-MA'!T123),0.5)</f>
        <v>0.56299999999999994</v>
      </c>
      <c r="W123" s="303">
        <f>IFERROR(_xlfn.PERCENTRANK.INC('面板-MA'!123:123,'面板-MA'!U123),0.5)</f>
        <v>0.69</v>
      </c>
      <c r="X123" s="303">
        <f>IFERROR(_xlfn.PERCENTRANK.INC('面板-MA'!123:123,'面板-MA'!V123),0.5)</f>
        <v>0.81799999999999995</v>
      </c>
      <c r="Y123" s="303">
        <f>IFERROR(_xlfn.PERCENTRANK.INC('面板-MA'!123:123,'面板-MA'!W123),0.5)</f>
        <v>0.98099999999999998</v>
      </c>
      <c r="Z123" s="303">
        <f>IFERROR(_xlfn.PERCENTRANK.INC('面板-MA'!123:123,'面板-MA'!X123),0.5)</f>
        <v>0.90900000000000003</v>
      </c>
      <c r="AA123" s="303">
        <f>IFERROR(_xlfn.PERCENTRANK.INC('面板-MA'!123:123,'面板-MA'!Y123),0.5)</f>
        <v>0.72699999999999998</v>
      </c>
      <c r="AB123" s="303">
        <f>IFERROR(_xlfn.PERCENTRANK.INC('面板-MA'!123:123,'面板-MA'!Z123),0.5)</f>
        <v>0.49</v>
      </c>
      <c r="AC123" s="303">
        <f>IFERROR(_xlfn.PERCENTRANK.INC('面板-MA'!123:123,'面板-MA'!AA123),0.5)</f>
        <v>0.32700000000000001</v>
      </c>
      <c r="AD123" s="303">
        <f>IFERROR(_xlfn.PERCENTRANK.INC('面板-MA'!123:123,'面板-MA'!AB123),0.5)</f>
        <v>0.78100000000000003</v>
      </c>
      <c r="AE123" s="303">
        <f>IFERROR(_xlfn.PERCENTRANK.INC('面板-MA'!123:123,'面板-MA'!AC123),0.5)</f>
        <v>0.85399999999999998</v>
      </c>
      <c r="AF123" s="303">
        <f>IFERROR(_xlfn.PERCENTRANK.INC('面板-MA'!123:123,'面板-MA'!AD123),0.5)</f>
        <v>0.92700000000000005</v>
      </c>
      <c r="AG123" s="303">
        <f>IFERROR(_xlfn.PERCENTRANK.INC('面板-MA'!123:123,'面板-MA'!AE123),0.5)</f>
        <v>0.76300000000000001</v>
      </c>
      <c r="AH123" s="303">
        <f>IFERROR(_xlfn.PERCENTRANK.INC('面板-MA'!123:123,'面板-MA'!AF123),0.5)</f>
        <v>0.89</v>
      </c>
      <c r="AI123" s="303">
        <f>IFERROR(_xlfn.PERCENTRANK.INC('面板-MA'!123:123,'面板-MA'!AG123),0.5)</f>
        <v>0.94499999999999995</v>
      </c>
      <c r="AJ123" s="303">
        <f>IFERROR(_xlfn.PERCENTRANK.INC('面板-MA'!123:123,'面板-MA'!AH123),0.5)</f>
        <v>0.63600000000000001</v>
      </c>
      <c r="AK123" s="303">
        <f>IFERROR(_xlfn.PERCENTRANK.INC('面板-MA'!123:123,'面板-MA'!AI123),0.5)</f>
        <v>0.54500000000000004</v>
      </c>
      <c r="AL123" s="303">
        <f>IFERROR(_xlfn.PERCENTRANK.INC('面板-MA'!123:123,'面板-MA'!AJ123),0.5)</f>
        <v>0.4</v>
      </c>
      <c r="AM123" s="303">
        <f>IFERROR(_xlfn.PERCENTRANK.INC('面板-MA'!123:123,'面板-MA'!AK123),0.5)</f>
        <v>0.58099999999999996</v>
      </c>
      <c r="AN123" s="303">
        <f>IFERROR(_xlfn.PERCENTRANK.INC('面板-MA'!123:123,'面板-MA'!AL123),0.5)</f>
        <v>0.65400000000000003</v>
      </c>
      <c r="AO123" s="303">
        <f>IFERROR(_xlfn.PERCENTRANK.INC('面板-MA'!123:123,'面板-MA'!AM123),0.5)</f>
        <v>0.8</v>
      </c>
      <c r="AP123" s="303">
        <f>IFERROR(_xlfn.PERCENTRANK.INC('面板-MA'!123:123,'面板-MA'!AN123),0.5)</f>
        <v>0.36299999999999999</v>
      </c>
      <c r="AQ123" s="303">
        <f>IFERROR(_xlfn.PERCENTRANK.INC('面板-MA'!123:123,'面板-MA'!AO123),0.5)</f>
        <v>0.45400000000000001</v>
      </c>
      <c r="AR123" s="303">
        <f>IFERROR(_xlfn.PERCENTRANK.INC('面板-MA'!123:123,'面板-MA'!AP123),0.5)</f>
        <v>0.41799999999999998</v>
      </c>
      <c r="AS123" s="303">
        <f>IFERROR(_xlfn.PERCENTRANK.INC('面板-MA'!123:123,'面板-MA'!AQ123),0.5)</f>
        <v>0.67200000000000004</v>
      </c>
      <c r="AT123" s="303">
        <f>IFERROR(_xlfn.PERCENTRANK.INC('面板-MA'!123:123,'面板-MA'!AR123),0.5)</f>
        <v>0.436</v>
      </c>
      <c r="AU123" s="303">
        <f>IFERROR(_xlfn.PERCENTRANK.INC('面板-MA'!123:123,'面板-MA'!AS123),0.5)</f>
        <v>0.23599999999999999</v>
      </c>
      <c r="AV123" s="303">
        <f>IFERROR(_xlfn.PERCENTRANK.INC('面板-MA'!123:123,'面板-MA'!AT123),0.5)</f>
        <v>0.16300000000000001</v>
      </c>
      <c r="AW123" s="303">
        <f>IFERROR(_xlfn.PERCENTRANK.INC('面板-MA'!123:123,'面板-MA'!AU123),0.5)</f>
        <v>0</v>
      </c>
      <c r="AX123" s="303">
        <f>IFERROR(_xlfn.PERCENTRANK.INC('面板-MA'!123:123,'面板-MA'!AV123),0.5)</f>
        <v>0.09</v>
      </c>
      <c r="AY123" s="303">
        <f>IFERROR(_xlfn.PERCENTRANK.INC('面板-MA'!123:123,'面板-MA'!AW123),0.5)</f>
        <v>0.14499999999999999</v>
      </c>
      <c r="AZ123" s="303">
        <f>IFERROR(_xlfn.PERCENTRANK.INC('面板-MA'!123:123,'面板-MA'!AX123),0.5)</f>
        <v>0.34499999999999997</v>
      </c>
      <c r="BA123" s="303">
        <f>IFERROR(_xlfn.PERCENTRANK.INC('面板-MA'!123:123,'面板-MA'!AY123),0.5)</f>
        <v>0.309</v>
      </c>
      <c r="BB123" s="303">
        <f>IFERROR(_xlfn.PERCENTRANK.INC('面板-MA'!123:123,'面板-MA'!AZ123),0.5)</f>
        <v>0.50900000000000001</v>
      </c>
      <c r="BC123" s="303">
        <f>IFERROR(_xlfn.PERCENTRANK.INC('面板-MA'!123:123,'面板-MA'!BA123),0.5)</f>
        <v>0.218</v>
      </c>
      <c r="BD123" s="303">
        <f>IFERROR(_xlfn.PERCENTRANK.INC('面板-MA'!123:123,'面板-MA'!BB123),0.5)</f>
        <v>0.127</v>
      </c>
      <c r="BE123" s="303">
        <f>IFERROR(_xlfn.PERCENTRANK.INC('面板-MA'!123:123,'面板-MA'!BC123),0.5)</f>
        <v>1.7999999999999999E-2</v>
      </c>
      <c r="BF123" s="303">
        <f>IFERROR(_xlfn.PERCENTRANK.INC('面板-MA'!123:123,'面板-MA'!BD123),0.5)</f>
        <v>3.5999999999999997E-2</v>
      </c>
      <c r="BG123" s="303">
        <f>IFERROR(_xlfn.PERCENTRANK.INC('面板-MA'!123:123,'面板-MA'!BE123),0.5)</f>
        <v>0.27200000000000002</v>
      </c>
      <c r="BH123" s="303">
        <f>IFERROR(_xlfn.PERCENTRANK.INC('面板-MA'!123:123,'面板-MA'!BF123),0.5)</f>
        <v>0.47199999999999998</v>
      </c>
      <c r="BI123" s="303">
        <f>IFERROR(_xlfn.PERCENTRANK.INC('面板-MA'!123:123,'面板-MA'!BG123),0.5)</f>
        <v>0.61799999999999999</v>
      </c>
      <c r="BJ123" s="303">
        <f>IFERROR(_xlfn.PERCENTRANK.INC('面板-MA'!123:123,'面板-MA'!BH123),0.5)</f>
        <v>0.70899999999999996</v>
      </c>
      <c r="BK123" s="303">
        <f>IFERROR(_xlfn.PERCENTRANK.INC('面板-MA'!123:123,'面板-MA'!BI123),0.5)</f>
        <v>0.5</v>
      </c>
      <c r="BL123" s="303">
        <f>IFERROR(_xlfn.PERCENTRANK.INC('面板-MA'!123:123,'面板-MA'!BJ123),0.5)</f>
        <v>0.5</v>
      </c>
      <c r="BM123" s="303">
        <f>IFERROR(_xlfn.PERCENTRANK.INC('面板-MA'!123:123,'面板-MA'!BK123),0.5)</f>
        <v>0.5</v>
      </c>
      <c r="BN123" s="303">
        <f>IFERROR(_xlfn.PERCENTRANK.INC('面板-MA'!123:123,'面板-MA'!BL123),0.5)</f>
        <v>0.5</v>
      </c>
      <c r="BO123" s="303">
        <f>IFERROR(_xlfn.PERCENTRANK.INC('面板-MA'!123:123,'面板-MA'!BM123),0.5)</f>
        <v>0.5</v>
      </c>
      <c r="BP123" s="303">
        <f>IFERROR(_xlfn.PERCENTRANK.INC('面板-MA'!123:123,'面板-MA'!BN123),0.5)</f>
        <v>0.5</v>
      </c>
      <c r="BQ123" s="303">
        <f>IFERROR(_xlfn.PERCENTRANK.INC('面板-MA'!123:123,'面板-MA'!BO123),0.5)</f>
        <v>0.5</v>
      </c>
      <c r="BR123" s="303">
        <f>IFERROR(_xlfn.PERCENTRANK.INC('面板-MA'!123:123,'面板-MA'!BP123),0.5)</f>
        <v>0.5</v>
      </c>
      <c r="BS123" s="303">
        <f>IFERROR(_xlfn.PERCENTRANK.INC('面板-MA'!123:123,'面板-MA'!BQ123),0.5)</f>
        <v>0.5</v>
      </c>
      <c r="BT123" s="303">
        <f>IFERROR(_xlfn.PERCENTRANK.INC('面板-MA'!123:123,'面板-MA'!BR123),0.5)</f>
        <v>0.5</v>
      </c>
      <c r="BU123" s="303">
        <f>IFERROR(_xlfn.PERCENTRANK.INC('面板-MA'!123:123,'面板-MA'!BS123),0.5)</f>
        <v>0.5</v>
      </c>
      <c r="BV123" s="303">
        <f>IFERROR(_xlfn.PERCENTRANK.INC('面板-MA'!123:123,'面板-MA'!BT123),0.5)</f>
        <v>0.5</v>
      </c>
      <c r="BW123" s="303">
        <f>IFERROR(_xlfn.PERCENTRANK.INC('面板-MA'!123:123,'面板-MA'!BU123),0.5)</f>
        <v>0.5</v>
      </c>
      <c r="BX123" s="303">
        <f>IFERROR(_xlfn.PERCENTRANK.INC('面板-MA'!123:123,'面板-MA'!BV123),0.5)</f>
        <v>0.5</v>
      </c>
    </row>
    <row r="124" spans="1:76" x14ac:dyDescent="0.15">
      <c r="A124" s="301" t="s">
        <v>547</v>
      </c>
      <c r="B124" s="301" t="s">
        <v>73</v>
      </c>
      <c r="C124" s="295" t="s">
        <v>251</v>
      </c>
      <c r="D124" s="304" t="s">
        <v>252</v>
      </c>
      <c r="E124" s="302">
        <f>0.5/4</f>
        <v>0.125</v>
      </c>
      <c r="F124" s="302" t="str">
        <f t="shared" si="6"/>
        <v>CXO中游</v>
      </c>
      <c r="G124" s="303">
        <f>IFERROR(_xlfn.PERCENTRANK.INC('面板-MA'!124:124,'面板-MA'!E124),0.5)</f>
        <v>0.89500000000000002</v>
      </c>
      <c r="H124" s="303">
        <f>IFERROR(_xlfn.PERCENTRANK.INC('面板-MA'!124:124,'面板-MA'!F124),0.5)</f>
        <v>0.89500000000000002</v>
      </c>
      <c r="I124" s="303">
        <f>IFERROR(_xlfn.PERCENTRANK.INC('面板-MA'!124:124,'面板-MA'!G124),0.5)</f>
        <v>0.92500000000000004</v>
      </c>
      <c r="J124" s="303">
        <f>IFERROR(_xlfn.PERCENTRANK.INC('面板-MA'!124:124,'面板-MA'!H124),0.5)</f>
        <v>0.92500000000000004</v>
      </c>
      <c r="K124" s="303">
        <f>IFERROR(_xlfn.PERCENTRANK.INC('面板-MA'!124:124,'面板-MA'!I124),0.5)</f>
        <v>0.92500000000000004</v>
      </c>
      <c r="L124" s="303">
        <f>IFERROR(_xlfn.PERCENTRANK.INC('面板-MA'!124:124,'面板-MA'!J124),0.5)</f>
        <v>0.97</v>
      </c>
      <c r="M124" s="303">
        <f>IFERROR(_xlfn.PERCENTRANK.INC('面板-MA'!124:124,'面板-MA'!K124),0.5)</f>
        <v>0.97</v>
      </c>
      <c r="N124" s="303">
        <f>IFERROR(_xlfn.PERCENTRANK.INC('面板-MA'!124:124,'面板-MA'!L124),0.5)</f>
        <v>0.97</v>
      </c>
      <c r="O124" s="303">
        <f>IFERROR(_xlfn.PERCENTRANK.INC('面板-MA'!124:124,'面板-MA'!M124),0.5)</f>
        <v>0.76100000000000001</v>
      </c>
      <c r="P124" s="303">
        <f>IFERROR(_xlfn.PERCENTRANK.INC('面板-MA'!124:124,'面板-MA'!N124),0.5)</f>
        <v>0.76100000000000001</v>
      </c>
      <c r="Q124" s="303">
        <f>IFERROR(_xlfn.PERCENTRANK.INC('面板-MA'!124:124,'面板-MA'!O124),0.5)</f>
        <v>0.76100000000000001</v>
      </c>
      <c r="R124" s="303">
        <f>IFERROR(_xlfn.PERCENTRANK.INC('面板-MA'!124:124,'面板-MA'!P124),0.5)</f>
        <v>0.71599999999999997</v>
      </c>
      <c r="S124" s="303">
        <f>IFERROR(_xlfn.PERCENTRANK.INC('面板-MA'!124:124,'面板-MA'!Q124),0.5)</f>
        <v>0.71599999999999997</v>
      </c>
      <c r="T124" s="303">
        <f>IFERROR(_xlfn.PERCENTRANK.INC('面板-MA'!124:124,'面板-MA'!R124),0.5)</f>
        <v>0.71599999999999997</v>
      </c>
      <c r="U124" s="303">
        <f>IFERROR(_xlfn.PERCENTRANK.INC('面板-MA'!124:124,'面板-MA'!S124),0.5)</f>
        <v>0.80500000000000005</v>
      </c>
      <c r="V124" s="303">
        <f>IFERROR(_xlfn.PERCENTRANK.INC('面板-MA'!124:124,'面板-MA'!T124),0.5)</f>
        <v>0.80500000000000005</v>
      </c>
      <c r="W124" s="303">
        <f>IFERROR(_xlfn.PERCENTRANK.INC('面板-MA'!124:124,'面板-MA'!U124),0.5)</f>
        <v>0.80500000000000005</v>
      </c>
      <c r="X124" s="303">
        <f>IFERROR(_xlfn.PERCENTRANK.INC('面板-MA'!124:124,'面板-MA'!V124),0.5)</f>
        <v>0.85</v>
      </c>
      <c r="Y124" s="303">
        <f>IFERROR(_xlfn.PERCENTRANK.INC('面板-MA'!124:124,'面板-MA'!W124),0.5)</f>
        <v>0.85</v>
      </c>
      <c r="Z124" s="303">
        <f>IFERROR(_xlfn.PERCENTRANK.INC('面板-MA'!124:124,'面板-MA'!X124),0.5)</f>
        <v>0.85</v>
      </c>
      <c r="AA124" s="303">
        <f>IFERROR(_xlfn.PERCENTRANK.INC('面板-MA'!124:124,'面板-MA'!Y124),0.5)</f>
        <v>0.313</v>
      </c>
      <c r="AB124" s="303">
        <f>IFERROR(_xlfn.PERCENTRANK.INC('面板-MA'!124:124,'面板-MA'!Z124),0.5)</f>
        <v>0.313</v>
      </c>
      <c r="AC124" s="303">
        <f>IFERROR(_xlfn.PERCENTRANK.INC('面板-MA'!124:124,'面板-MA'!AA124),0.5)</f>
        <v>0.313</v>
      </c>
      <c r="AD124" s="303">
        <f>IFERROR(_xlfn.PERCENTRANK.INC('面板-MA'!124:124,'面板-MA'!AB124),0.5)</f>
        <v>0.26800000000000002</v>
      </c>
      <c r="AE124" s="303">
        <f>IFERROR(_xlfn.PERCENTRANK.INC('面板-MA'!124:124,'面板-MA'!AC124),0.5)</f>
        <v>0.26800000000000002</v>
      </c>
      <c r="AF124" s="303">
        <f>IFERROR(_xlfn.PERCENTRANK.INC('面板-MA'!124:124,'面板-MA'!AD124),0.5)</f>
        <v>0.26800000000000002</v>
      </c>
      <c r="AG124" s="303">
        <f>IFERROR(_xlfn.PERCENTRANK.INC('面板-MA'!124:124,'面板-MA'!AE124),0.5)</f>
        <v>4.3999999999999997E-2</v>
      </c>
      <c r="AH124" s="303">
        <f>IFERROR(_xlfn.PERCENTRANK.INC('面板-MA'!124:124,'面板-MA'!AF124),0.5)</f>
        <v>4.3999999999999997E-2</v>
      </c>
      <c r="AI124" s="303">
        <f>IFERROR(_xlfn.PERCENTRANK.INC('面板-MA'!124:124,'面板-MA'!AG124),0.5)</f>
        <v>4.3999999999999997E-2</v>
      </c>
      <c r="AJ124" s="303">
        <f>IFERROR(_xlfn.PERCENTRANK.INC('面板-MA'!124:124,'面板-MA'!AH124),0.5)</f>
        <v>0</v>
      </c>
      <c r="AK124" s="303">
        <f>IFERROR(_xlfn.PERCENTRANK.INC('面板-MA'!124:124,'面板-MA'!AI124),0.5)</f>
        <v>0</v>
      </c>
      <c r="AL124" s="303">
        <f>IFERROR(_xlfn.PERCENTRANK.INC('面板-MA'!124:124,'面板-MA'!AJ124),0.5)</f>
        <v>0</v>
      </c>
      <c r="AM124" s="303">
        <f>IFERROR(_xlfn.PERCENTRANK.INC('面板-MA'!124:124,'面板-MA'!AK124),0.5)</f>
        <v>0.44700000000000001</v>
      </c>
      <c r="AN124" s="303">
        <f>IFERROR(_xlfn.PERCENTRANK.INC('面板-MA'!124:124,'面板-MA'!AL124),0.5)</f>
        <v>0.44700000000000001</v>
      </c>
      <c r="AO124" s="303">
        <f>IFERROR(_xlfn.PERCENTRANK.INC('面板-MA'!124:124,'面板-MA'!AM124),0.5)</f>
        <v>0.44700000000000001</v>
      </c>
      <c r="AP124" s="303">
        <f>IFERROR(_xlfn.PERCENTRANK.INC('面板-MA'!124:124,'面板-MA'!AN124),0.5)</f>
        <v>0.58199999999999996</v>
      </c>
      <c r="AQ124" s="303">
        <f>IFERROR(_xlfn.PERCENTRANK.INC('面板-MA'!124:124,'面板-MA'!AO124),0.5)</f>
        <v>0.58199999999999996</v>
      </c>
      <c r="AR124" s="303">
        <f>IFERROR(_xlfn.PERCENTRANK.INC('面板-MA'!124:124,'面板-MA'!AP124),0.5)</f>
        <v>0.58199999999999996</v>
      </c>
      <c r="AS124" s="303">
        <f>IFERROR(_xlfn.PERCENTRANK.INC('面板-MA'!124:124,'面板-MA'!AQ124),0.5)</f>
        <v>0.626</v>
      </c>
      <c r="AT124" s="303">
        <f>IFERROR(_xlfn.PERCENTRANK.INC('面板-MA'!124:124,'面板-MA'!AR124),0.5)</f>
        <v>0.626</v>
      </c>
      <c r="AU124" s="303">
        <f>IFERROR(_xlfn.PERCENTRANK.INC('面板-MA'!124:124,'面板-MA'!AS124),0.5)</f>
        <v>0.626</v>
      </c>
      <c r="AV124" s="303">
        <f>IFERROR(_xlfn.PERCENTRANK.INC('面板-MA'!124:124,'面板-MA'!AT124),0.5)</f>
        <v>0.40200000000000002</v>
      </c>
      <c r="AW124" s="303">
        <f>IFERROR(_xlfn.PERCENTRANK.INC('面板-MA'!124:124,'面板-MA'!AU124),0.5)</f>
        <v>0.40200000000000002</v>
      </c>
      <c r="AX124" s="303">
        <f>IFERROR(_xlfn.PERCENTRANK.INC('面板-MA'!124:124,'面板-MA'!AV124),0.5)</f>
        <v>0.40200000000000002</v>
      </c>
      <c r="AY124" s="303">
        <f>IFERROR(_xlfn.PERCENTRANK.INC('面板-MA'!124:124,'面板-MA'!AW124),0.5)</f>
        <v>0.223</v>
      </c>
      <c r="AZ124" s="303">
        <f>IFERROR(_xlfn.PERCENTRANK.INC('面板-MA'!124:124,'面板-MA'!AX124),0.5)</f>
        <v>0.223</v>
      </c>
      <c r="BA124" s="303">
        <f>IFERROR(_xlfn.PERCENTRANK.INC('面板-MA'!124:124,'面板-MA'!AY124),0.5)</f>
        <v>0.223</v>
      </c>
      <c r="BB124" s="303">
        <f>IFERROR(_xlfn.PERCENTRANK.INC('面板-MA'!124:124,'面板-MA'!AZ124),0.5)</f>
        <v>0.17899999999999999</v>
      </c>
      <c r="BC124" s="303">
        <f>IFERROR(_xlfn.PERCENTRANK.INC('面板-MA'!124:124,'面板-MA'!BA124),0.5)</f>
        <v>0.17899999999999999</v>
      </c>
      <c r="BD124" s="303">
        <f>IFERROR(_xlfn.PERCENTRANK.INC('面板-MA'!124:124,'面板-MA'!BB124),0.5)</f>
        <v>0.17899999999999999</v>
      </c>
      <c r="BE124" s="303">
        <f>IFERROR(_xlfn.PERCENTRANK.INC('面板-MA'!124:124,'面板-MA'!BC124),0.5)</f>
        <v>0.13400000000000001</v>
      </c>
      <c r="BF124" s="303">
        <f>IFERROR(_xlfn.PERCENTRANK.INC('面板-MA'!124:124,'面板-MA'!BD124),0.5)</f>
        <v>0.13400000000000001</v>
      </c>
      <c r="BG124" s="303">
        <f>IFERROR(_xlfn.PERCENTRANK.INC('面板-MA'!124:124,'面板-MA'!BE124),0.5)</f>
        <v>0.13400000000000001</v>
      </c>
      <c r="BH124" s="303">
        <f>IFERROR(_xlfn.PERCENTRANK.INC('面板-MA'!124:124,'面板-MA'!BF124),0.5)</f>
        <v>8.8999999999999996E-2</v>
      </c>
      <c r="BI124" s="303">
        <f>IFERROR(_xlfn.PERCENTRANK.INC('面板-MA'!124:124,'面板-MA'!BG124),0.5)</f>
        <v>8.8999999999999996E-2</v>
      </c>
      <c r="BJ124" s="303">
        <f>IFERROR(_xlfn.PERCENTRANK.INC('面板-MA'!124:124,'面板-MA'!BH124),0.5)</f>
        <v>8.8999999999999996E-2</v>
      </c>
      <c r="BK124" s="303">
        <f>IFERROR(_xlfn.PERCENTRANK.INC('面板-MA'!124:124,'面板-MA'!BI124),0.5)</f>
        <v>0.53700000000000003</v>
      </c>
      <c r="BL124" s="303">
        <f>IFERROR(_xlfn.PERCENTRANK.INC('面板-MA'!124:124,'面板-MA'!BJ124),0.5)</f>
        <v>0.53700000000000003</v>
      </c>
      <c r="BM124" s="303">
        <f>IFERROR(_xlfn.PERCENTRANK.INC('面板-MA'!124:124,'面板-MA'!BK124),0.5)</f>
        <v>0.53700000000000003</v>
      </c>
      <c r="BN124" s="303">
        <f>IFERROR(_xlfn.PERCENTRANK.INC('面板-MA'!124:124,'面板-MA'!BL124),0.5)</f>
        <v>0.67100000000000004</v>
      </c>
      <c r="BO124" s="303">
        <f>IFERROR(_xlfn.PERCENTRANK.INC('面板-MA'!124:124,'面板-MA'!BM124),0.5)</f>
        <v>0.67100000000000004</v>
      </c>
      <c r="BP124" s="303">
        <f>IFERROR(_xlfn.PERCENTRANK.INC('面板-MA'!124:124,'面板-MA'!BN124),0.5)</f>
        <v>0.67100000000000004</v>
      </c>
      <c r="BQ124" s="303">
        <f>IFERROR(_xlfn.PERCENTRANK.INC('面板-MA'!124:124,'面板-MA'!BO124),0.5)</f>
        <v>0.49199999999999999</v>
      </c>
      <c r="BR124" s="303">
        <f>IFERROR(_xlfn.PERCENTRANK.INC('面板-MA'!124:124,'面板-MA'!BP124),0.5)</f>
        <v>0.49199999999999999</v>
      </c>
      <c r="BS124" s="303">
        <f>IFERROR(_xlfn.PERCENTRANK.INC('面板-MA'!124:124,'面板-MA'!BQ124),0.5)</f>
        <v>0.49199999999999999</v>
      </c>
      <c r="BT124" s="303">
        <f>IFERROR(_xlfn.PERCENTRANK.INC('面板-MA'!124:124,'面板-MA'!BR124),0.5)</f>
        <v>0.35799999999999998</v>
      </c>
      <c r="BU124" s="303">
        <f>IFERROR(_xlfn.PERCENTRANK.INC('面板-MA'!124:124,'面板-MA'!BS124),0.5)</f>
        <v>0.35799999999999998</v>
      </c>
      <c r="BV124" s="303">
        <f>IFERROR(_xlfn.PERCENTRANK.INC('面板-MA'!124:124,'面板-MA'!BT124),0.5)</f>
        <v>0.35799999999999998</v>
      </c>
      <c r="BW124" s="303">
        <f>IFERROR(_xlfn.PERCENTRANK.INC('面板-MA'!124:124,'面板-MA'!BU124),0.5)</f>
        <v>0.5</v>
      </c>
      <c r="BX124" s="303">
        <f>IFERROR(_xlfn.PERCENTRANK.INC('面板-MA'!124:124,'面板-MA'!BV124),0.5)</f>
        <v>0.5</v>
      </c>
    </row>
    <row r="125" spans="1:76" x14ac:dyDescent="0.15">
      <c r="A125" s="301" t="s">
        <v>547</v>
      </c>
      <c r="B125" s="301" t="s">
        <v>73</v>
      </c>
      <c r="C125" s="295" t="s">
        <v>253</v>
      </c>
      <c r="D125" s="304" t="s">
        <v>254</v>
      </c>
      <c r="E125" s="302">
        <f>0.5/4</f>
        <v>0.125</v>
      </c>
      <c r="F125" s="302" t="str">
        <f t="shared" si="6"/>
        <v>CXO中游</v>
      </c>
      <c r="G125" s="303">
        <f>IFERROR(_xlfn.PERCENTRANK.INC('面板-MA'!125:125,'面板-MA'!E125),0.5)</f>
        <v>0.94</v>
      </c>
      <c r="H125" s="303">
        <f>IFERROR(_xlfn.PERCENTRANK.INC('面板-MA'!125:125,'面板-MA'!F125),0.5)</f>
        <v>0.94</v>
      </c>
      <c r="I125" s="303">
        <f>IFERROR(_xlfn.PERCENTRANK.INC('面板-MA'!125:125,'面板-MA'!G125),0.5)</f>
        <v>0.97</v>
      </c>
      <c r="J125" s="303">
        <f>IFERROR(_xlfn.PERCENTRANK.INC('面板-MA'!125:125,'面板-MA'!H125),0.5)</f>
        <v>0.97</v>
      </c>
      <c r="K125" s="303">
        <f>IFERROR(_xlfn.PERCENTRANK.INC('面板-MA'!125:125,'面板-MA'!I125),0.5)</f>
        <v>0.97</v>
      </c>
      <c r="L125" s="303">
        <f>IFERROR(_xlfn.PERCENTRANK.INC('面板-MA'!125:125,'面板-MA'!J125),0.5)</f>
        <v>0.89500000000000002</v>
      </c>
      <c r="M125" s="303">
        <f>IFERROR(_xlfn.PERCENTRANK.INC('面板-MA'!125:125,'面板-MA'!K125),0.5)</f>
        <v>0.89500000000000002</v>
      </c>
      <c r="N125" s="303">
        <f>IFERROR(_xlfn.PERCENTRANK.INC('面板-MA'!125:125,'面板-MA'!L125),0.5)</f>
        <v>0.89500000000000002</v>
      </c>
      <c r="O125" s="303">
        <f>IFERROR(_xlfn.PERCENTRANK.INC('面板-MA'!125:125,'面板-MA'!M125),0.5)</f>
        <v>0.76100000000000001</v>
      </c>
      <c r="P125" s="303">
        <f>IFERROR(_xlfn.PERCENTRANK.INC('面板-MA'!125:125,'面板-MA'!N125),0.5)</f>
        <v>0.76100000000000001</v>
      </c>
      <c r="Q125" s="303">
        <f>IFERROR(_xlfn.PERCENTRANK.INC('面板-MA'!125:125,'面板-MA'!O125),0.5)</f>
        <v>0.76100000000000001</v>
      </c>
      <c r="R125" s="303">
        <f>IFERROR(_xlfn.PERCENTRANK.INC('面板-MA'!125:125,'面板-MA'!P125),0.5)</f>
        <v>0.71599999999999997</v>
      </c>
      <c r="S125" s="303">
        <f>IFERROR(_xlfn.PERCENTRANK.INC('面板-MA'!125:125,'面板-MA'!Q125),0.5)</f>
        <v>0.71599999999999997</v>
      </c>
      <c r="T125" s="303">
        <f>IFERROR(_xlfn.PERCENTRANK.INC('面板-MA'!125:125,'面板-MA'!R125),0.5)</f>
        <v>0.71599999999999997</v>
      </c>
      <c r="U125" s="303">
        <f>IFERROR(_xlfn.PERCENTRANK.INC('面板-MA'!125:125,'面板-MA'!S125),0.5)</f>
        <v>0.80500000000000005</v>
      </c>
      <c r="V125" s="303">
        <f>IFERROR(_xlfn.PERCENTRANK.INC('面板-MA'!125:125,'面板-MA'!T125),0.5)</f>
        <v>0.80500000000000005</v>
      </c>
      <c r="W125" s="303">
        <f>IFERROR(_xlfn.PERCENTRANK.INC('面板-MA'!125:125,'面板-MA'!U125),0.5)</f>
        <v>0.80500000000000005</v>
      </c>
      <c r="X125" s="303">
        <f>IFERROR(_xlfn.PERCENTRANK.INC('面板-MA'!125:125,'面板-MA'!V125),0.5)</f>
        <v>0.85</v>
      </c>
      <c r="Y125" s="303">
        <f>IFERROR(_xlfn.PERCENTRANK.INC('面板-MA'!125:125,'面板-MA'!W125),0.5)</f>
        <v>0.85</v>
      </c>
      <c r="Z125" s="303">
        <f>IFERROR(_xlfn.PERCENTRANK.INC('面板-MA'!125:125,'面板-MA'!X125),0.5)</f>
        <v>0.85</v>
      </c>
      <c r="AA125" s="303">
        <f>IFERROR(_xlfn.PERCENTRANK.INC('面板-MA'!125:125,'面板-MA'!Y125),0.5)</f>
        <v>0.49199999999999999</v>
      </c>
      <c r="AB125" s="303">
        <f>IFERROR(_xlfn.PERCENTRANK.INC('面板-MA'!125:125,'面板-MA'!Z125),0.5)</f>
        <v>0.49199999999999999</v>
      </c>
      <c r="AC125" s="303">
        <f>IFERROR(_xlfn.PERCENTRANK.INC('面板-MA'!125:125,'面板-MA'!AA125),0.5)</f>
        <v>0.49199999999999999</v>
      </c>
      <c r="AD125" s="303">
        <f>IFERROR(_xlfn.PERCENTRANK.INC('面板-MA'!125:125,'面板-MA'!AB125),0.5)</f>
        <v>0.40200000000000002</v>
      </c>
      <c r="AE125" s="303">
        <f>IFERROR(_xlfn.PERCENTRANK.INC('面板-MA'!125:125,'面板-MA'!AC125),0.5)</f>
        <v>0.40200000000000002</v>
      </c>
      <c r="AF125" s="303">
        <f>IFERROR(_xlfn.PERCENTRANK.INC('面板-MA'!125:125,'面板-MA'!AD125),0.5)</f>
        <v>0.40200000000000002</v>
      </c>
      <c r="AG125" s="303">
        <f>IFERROR(_xlfn.PERCENTRANK.INC('面板-MA'!125:125,'面板-MA'!AE125),0.5)</f>
        <v>0.35799999999999998</v>
      </c>
      <c r="AH125" s="303">
        <f>IFERROR(_xlfn.PERCENTRANK.INC('面板-MA'!125:125,'面板-MA'!AF125),0.5)</f>
        <v>0.35799999999999998</v>
      </c>
      <c r="AI125" s="303">
        <f>IFERROR(_xlfn.PERCENTRANK.INC('面板-MA'!125:125,'面板-MA'!AG125),0.5)</f>
        <v>0.35799999999999998</v>
      </c>
      <c r="AJ125" s="303">
        <f>IFERROR(_xlfn.PERCENTRANK.INC('面板-MA'!125:125,'面板-MA'!AH125),0.5)</f>
        <v>0.13400000000000001</v>
      </c>
      <c r="AK125" s="303">
        <f>IFERROR(_xlfn.PERCENTRANK.INC('面板-MA'!125:125,'面板-MA'!AI125),0.5)</f>
        <v>0.13400000000000001</v>
      </c>
      <c r="AL125" s="303">
        <f>IFERROR(_xlfn.PERCENTRANK.INC('面板-MA'!125:125,'面板-MA'!AJ125),0.5)</f>
        <v>0.13400000000000001</v>
      </c>
      <c r="AM125" s="303">
        <f>IFERROR(_xlfn.PERCENTRANK.INC('面板-MA'!125:125,'面板-MA'!AK125),0.5)</f>
        <v>0.53700000000000003</v>
      </c>
      <c r="AN125" s="303">
        <f>IFERROR(_xlfn.PERCENTRANK.INC('面板-MA'!125:125,'面板-MA'!AL125),0.5)</f>
        <v>0.53700000000000003</v>
      </c>
      <c r="AO125" s="303">
        <f>IFERROR(_xlfn.PERCENTRANK.INC('面板-MA'!125:125,'面板-MA'!AM125),0.5)</f>
        <v>0.53700000000000003</v>
      </c>
      <c r="AP125" s="303">
        <f>IFERROR(_xlfn.PERCENTRANK.INC('面板-MA'!125:125,'面板-MA'!AN125),0.5)</f>
        <v>0.626</v>
      </c>
      <c r="AQ125" s="303">
        <f>IFERROR(_xlfn.PERCENTRANK.INC('面板-MA'!125:125,'面板-MA'!AO125),0.5)</f>
        <v>0.626</v>
      </c>
      <c r="AR125" s="303">
        <f>IFERROR(_xlfn.PERCENTRANK.INC('面板-MA'!125:125,'面板-MA'!AP125),0.5)</f>
        <v>0.626</v>
      </c>
      <c r="AS125" s="303">
        <f>IFERROR(_xlfn.PERCENTRANK.INC('面板-MA'!125:125,'面板-MA'!AQ125),0.5)</f>
        <v>0.58199999999999996</v>
      </c>
      <c r="AT125" s="303">
        <f>IFERROR(_xlfn.PERCENTRANK.INC('面板-MA'!125:125,'面板-MA'!AR125),0.5)</f>
        <v>0.58199999999999996</v>
      </c>
      <c r="AU125" s="303">
        <f>IFERROR(_xlfn.PERCENTRANK.INC('面板-MA'!125:125,'面板-MA'!AS125),0.5)</f>
        <v>0.58199999999999996</v>
      </c>
      <c r="AV125" s="303">
        <f>IFERROR(_xlfn.PERCENTRANK.INC('面板-MA'!125:125,'面板-MA'!AT125),0.5)</f>
        <v>0.44700000000000001</v>
      </c>
      <c r="AW125" s="303">
        <f>IFERROR(_xlfn.PERCENTRANK.INC('面板-MA'!125:125,'面板-MA'!AU125),0.5)</f>
        <v>0.44700000000000001</v>
      </c>
      <c r="AX125" s="303">
        <f>IFERROR(_xlfn.PERCENTRANK.INC('面板-MA'!125:125,'面板-MA'!AV125),0.5)</f>
        <v>0.44700000000000001</v>
      </c>
      <c r="AY125" s="303">
        <f>IFERROR(_xlfn.PERCENTRANK.INC('面板-MA'!125:125,'面板-MA'!AW125),0.5)</f>
        <v>0.313</v>
      </c>
      <c r="AZ125" s="303">
        <f>IFERROR(_xlfn.PERCENTRANK.INC('面板-MA'!125:125,'面板-MA'!AX125),0.5)</f>
        <v>0.313</v>
      </c>
      <c r="BA125" s="303">
        <f>IFERROR(_xlfn.PERCENTRANK.INC('面板-MA'!125:125,'面板-MA'!AY125),0.5)</f>
        <v>0.313</v>
      </c>
      <c r="BB125" s="303">
        <f>IFERROR(_xlfn.PERCENTRANK.INC('面板-MA'!125:125,'面板-MA'!AZ125),0.5)</f>
        <v>0.223</v>
      </c>
      <c r="BC125" s="303">
        <f>IFERROR(_xlfn.PERCENTRANK.INC('面板-MA'!125:125,'面板-MA'!BA125),0.5)</f>
        <v>0.223</v>
      </c>
      <c r="BD125" s="303">
        <f>IFERROR(_xlfn.PERCENTRANK.INC('面板-MA'!125:125,'面板-MA'!BB125),0.5)</f>
        <v>0.223</v>
      </c>
      <c r="BE125" s="303">
        <f>IFERROR(_xlfn.PERCENTRANK.INC('面板-MA'!125:125,'面板-MA'!BC125),0.5)</f>
        <v>0.17899999999999999</v>
      </c>
      <c r="BF125" s="303">
        <f>IFERROR(_xlfn.PERCENTRANK.INC('面板-MA'!125:125,'面板-MA'!BD125),0.5)</f>
        <v>0.17899999999999999</v>
      </c>
      <c r="BG125" s="303">
        <f>IFERROR(_xlfn.PERCENTRANK.INC('面板-MA'!125:125,'面板-MA'!BE125),0.5)</f>
        <v>0.17899999999999999</v>
      </c>
      <c r="BH125" s="303">
        <f>IFERROR(_xlfn.PERCENTRANK.INC('面板-MA'!125:125,'面板-MA'!BF125),0.5)</f>
        <v>8.8999999999999996E-2</v>
      </c>
      <c r="BI125" s="303">
        <f>IFERROR(_xlfn.PERCENTRANK.INC('面板-MA'!125:125,'面板-MA'!BG125),0.5)</f>
        <v>8.8999999999999996E-2</v>
      </c>
      <c r="BJ125" s="303">
        <f>IFERROR(_xlfn.PERCENTRANK.INC('面板-MA'!125:125,'面板-MA'!BH125),0.5)</f>
        <v>8.8999999999999996E-2</v>
      </c>
      <c r="BK125" s="303">
        <f>IFERROR(_xlfn.PERCENTRANK.INC('面板-MA'!125:125,'面板-MA'!BI125),0.5)</f>
        <v>0.26800000000000002</v>
      </c>
      <c r="BL125" s="303">
        <f>IFERROR(_xlfn.PERCENTRANK.INC('面板-MA'!125:125,'面板-MA'!BJ125),0.5)</f>
        <v>0.26800000000000002</v>
      </c>
      <c r="BM125" s="303">
        <f>IFERROR(_xlfn.PERCENTRANK.INC('面板-MA'!125:125,'面板-MA'!BK125),0.5)</f>
        <v>0.26800000000000002</v>
      </c>
      <c r="BN125" s="303">
        <f>IFERROR(_xlfn.PERCENTRANK.INC('面板-MA'!125:125,'面板-MA'!BL125),0.5)</f>
        <v>0</v>
      </c>
      <c r="BO125" s="303">
        <f>IFERROR(_xlfn.PERCENTRANK.INC('面板-MA'!125:125,'面板-MA'!BM125),0.5)</f>
        <v>0</v>
      </c>
      <c r="BP125" s="303">
        <f>IFERROR(_xlfn.PERCENTRANK.INC('面板-MA'!125:125,'面板-MA'!BN125),0.5)</f>
        <v>0</v>
      </c>
      <c r="BQ125" s="303">
        <f>IFERROR(_xlfn.PERCENTRANK.INC('面板-MA'!125:125,'面板-MA'!BO125),0.5)</f>
        <v>4.3999999999999997E-2</v>
      </c>
      <c r="BR125" s="303">
        <f>IFERROR(_xlfn.PERCENTRANK.INC('面板-MA'!125:125,'面板-MA'!BP125),0.5)</f>
        <v>4.3999999999999997E-2</v>
      </c>
      <c r="BS125" s="303">
        <f>IFERROR(_xlfn.PERCENTRANK.INC('面板-MA'!125:125,'面板-MA'!BQ125),0.5)</f>
        <v>4.3999999999999997E-2</v>
      </c>
      <c r="BT125" s="303">
        <f>IFERROR(_xlfn.PERCENTRANK.INC('面板-MA'!125:125,'面板-MA'!BR125),0.5)</f>
        <v>0.67100000000000004</v>
      </c>
      <c r="BU125" s="303">
        <f>IFERROR(_xlfn.PERCENTRANK.INC('面板-MA'!125:125,'面板-MA'!BS125),0.5)</f>
        <v>0.67100000000000004</v>
      </c>
      <c r="BV125" s="303">
        <f>IFERROR(_xlfn.PERCENTRANK.INC('面板-MA'!125:125,'面板-MA'!BT125),0.5)</f>
        <v>0.67100000000000004</v>
      </c>
      <c r="BW125" s="303">
        <f>IFERROR(_xlfn.PERCENTRANK.INC('面板-MA'!125:125,'面板-MA'!BU125),0.5)</f>
        <v>0.5</v>
      </c>
      <c r="BX125" s="303">
        <f>IFERROR(_xlfn.PERCENTRANK.INC('面板-MA'!125:125,'面板-MA'!BV125),0.5)</f>
        <v>0.5</v>
      </c>
    </row>
    <row r="126" spans="1:76" s="314" customFormat="1" x14ac:dyDescent="0.15">
      <c r="A126" s="313" t="s">
        <v>547</v>
      </c>
      <c r="B126" s="313" t="s">
        <v>73</v>
      </c>
      <c r="C126" s="314" t="s">
        <v>255</v>
      </c>
      <c r="D126" s="324" t="s">
        <v>256</v>
      </c>
      <c r="E126" s="315">
        <f>0.5/4</f>
        <v>0.125</v>
      </c>
      <c r="F126" s="315" t="str">
        <f t="shared" si="6"/>
        <v>CXO中游</v>
      </c>
      <c r="G126" s="319">
        <f>IFERROR(_xlfn.PERCENTRANK.INC('面板-MA'!126:126,'面板-MA'!E126),0.5)</f>
        <v>4.3999999999999997E-2</v>
      </c>
      <c r="H126" s="319">
        <f>IFERROR(_xlfn.PERCENTRANK.INC('面板-MA'!126:126,'面板-MA'!F126),0.5)</f>
        <v>4.3999999999999997E-2</v>
      </c>
      <c r="I126" s="319">
        <f>IFERROR(_xlfn.PERCENTRANK.INC('面板-MA'!126:126,'面板-MA'!G126),0.5)</f>
        <v>0</v>
      </c>
      <c r="J126" s="319">
        <f>IFERROR(_xlfn.PERCENTRANK.INC('面板-MA'!126:126,'面板-MA'!H126),0.5)</f>
        <v>0</v>
      </c>
      <c r="K126" s="319">
        <f>IFERROR(_xlfn.PERCENTRANK.INC('面板-MA'!126:126,'面板-MA'!I126),0.5)</f>
        <v>0</v>
      </c>
      <c r="L126" s="319">
        <f>IFERROR(_xlfn.PERCENTRANK.INC('面板-MA'!126:126,'面板-MA'!J126),0.5)</f>
        <v>0.16400000000000001</v>
      </c>
      <c r="M126" s="319">
        <f>IFERROR(_xlfn.PERCENTRANK.INC('面板-MA'!126:126,'面板-MA'!K126),0.5)</f>
        <v>0.16400000000000001</v>
      </c>
      <c r="N126" s="319">
        <f>IFERROR(_xlfn.PERCENTRANK.INC('面板-MA'!126:126,'面板-MA'!L126),0.5)</f>
        <v>0.16400000000000001</v>
      </c>
      <c r="O126" s="319">
        <f>IFERROR(_xlfn.PERCENTRANK.INC('面板-MA'!126:126,'面板-MA'!M126),0.5)</f>
        <v>0.47699999999999998</v>
      </c>
      <c r="P126" s="319">
        <f>IFERROR(_xlfn.PERCENTRANK.INC('面板-MA'!126:126,'面板-MA'!N126),0.5)</f>
        <v>0.47699999999999998</v>
      </c>
      <c r="Q126" s="319">
        <f>IFERROR(_xlfn.PERCENTRANK.INC('面板-MA'!126:126,'面板-MA'!O126),0.5)</f>
        <v>0.47699999999999998</v>
      </c>
      <c r="R126" s="319">
        <f>IFERROR(_xlfn.PERCENTRANK.INC('面板-MA'!126:126,'面板-MA'!P126),0.5)</f>
        <v>0.52200000000000002</v>
      </c>
      <c r="S126" s="319">
        <f>IFERROR(_xlfn.PERCENTRANK.INC('面板-MA'!126:126,'面板-MA'!Q126),0.5)</f>
        <v>0.52200000000000002</v>
      </c>
      <c r="T126" s="319">
        <f>IFERROR(_xlfn.PERCENTRANK.INC('面板-MA'!126:126,'面板-MA'!R126),0.5)</f>
        <v>0.52200000000000002</v>
      </c>
      <c r="U126" s="319">
        <f>IFERROR(_xlfn.PERCENTRANK.INC('面板-MA'!126:126,'面板-MA'!S126),0.5)</f>
        <v>0.56699999999999995</v>
      </c>
      <c r="V126" s="319">
        <f>IFERROR(_xlfn.PERCENTRANK.INC('面板-MA'!126:126,'面板-MA'!T126),0.5)</f>
        <v>0.56699999999999995</v>
      </c>
      <c r="W126" s="319">
        <f>IFERROR(_xlfn.PERCENTRANK.INC('面板-MA'!126:126,'面板-MA'!U126),0.5)</f>
        <v>0.56699999999999995</v>
      </c>
      <c r="X126" s="319">
        <f>IFERROR(_xlfn.PERCENTRANK.INC('面板-MA'!126:126,'面板-MA'!V126),0.5)</f>
        <v>0.65600000000000003</v>
      </c>
      <c r="Y126" s="319">
        <f>IFERROR(_xlfn.PERCENTRANK.INC('面板-MA'!126:126,'面板-MA'!W126),0.5)</f>
        <v>0.65600000000000003</v>
      </c>
      <c r="Z126" s="319">
        <f>IFERROR(_xlfn.PERCENTRANK.INC('面板-MA'!126:126,'面板-MA'!X126),0.5)</f>
        <v>0.65600000000000003</v>
      </c>
      <c r="AA126" s="319">
        <f>IFERROR(_xlfn.PERCENTRANK.INC('面板-MA'!126:126,'面板-MA'!Y126),0.5)</f>
        <v>0.38800000000000001</v>
      </c>
      <c r="AB126" s="319">
        <f>IFERROR(_xlfn.PERCENTRANK.INC('面板-MA'!126:126,'面板-MA'!Z126),0.5)</f>
        <v>0.38800000000000001</v>
      </c>
      <c r="AC126" s="319">
        <f>IFERROR(_xlfn.PERCENTRANK.INC('面板-MA'!126:126,'面板-MA'!AA126),0.5)</f>
        <v>0.38800000000000001</v>
      </c>
      <c r="AD126" s="319">
        <f>IFERROR(_xlfn.PERCENTRANK.INC('面板-MA'!126:126,'面板-MA'!AB126),0.5)</f>
        <v>0.432</v>
      </c>
      <c r="AE126" s="319">
        <f>IFERROR(_xlfn.PERCENTRANK.INC('面板-MA'!126:126,'面板-MA'!AC126),0.5)</f>
        <v>0.432</v>
      </c>
      <c r="AF126" s="319">
        <f>IFERROR(_xlfn.PERCENTRANK.INC('面板-MA'!126:126,'面板-MA'!AD126),0.5)</f>
        <v>0.432</v>
      </c>
      <c r="AG126" s="319">
        <f>IFERROR(_xlfn.PERCENTRANK.INC('面板-MA'!126:126,'面板-MA'!AE126),0.5)</f>
        <v>0.34300000000000003</v>
      </c>
      <c r="AH126" s="319">
        <f>IFERROR(_xlfn.PERCENTRANK.INC('面板-MA'!126:126,'面板-MA'!AF126),0.5)</f>
        <v>0.34300000000000003</v>
      </c>
      <c r="AI126" s="319">
        <f>IFERROR(_xlfn.PERCENTRANK.INC('面板-MA'!126:126,'面板-MA'!AG126),0.5)</f>
        <v>0.34300000000000003</v>
      </c>
      <c r="AJ126" s="319">
        <f>IFERROR(_xlfn.PERCENTRANK.INC('面板-MA'!126:126,'面板-MA'!AH126),0.5)</f>
        <v>7.3999999999999996E-2</v>
      </c>
      <c r="AK126" s="319">
        <f>IFERROR(_xlfn.PERCENTRANK.INC('面板-MA'!126:126,'面板-MA'!AI126),0.5)</f>
        <v>7.3999999999999996E-2</v>
      </c>
      <c r="AL126" s="319">
        <f>IFERROR(_xlfn.PERCENTRANK.INC('面板-MA'!126:126,'面板-MA'!AJ126),0.5)</f>
        <v>7.3999999999999996E-2</v>
      </c>
      <c r="AM126" s="319">
        <f>IFERROR(_xlfn.PERCENTRANK.INC('面板-MA'!126:126,'面板-MA'!AK126),0.5)</f>
        <v>0.61099999999999999</v>
      </c>
      <c r="AN126" s="319">
        <f>IFERROR(_xlfn.PERCENTRANK.INC('面板-MA'!126:126,'面板-MA'!AL126),0.5)</f>
        <v>0.61099999999999999</v>
      </c>
      <c r="AO126" s="319">
        <f>IFERROR(_xlfn.PERCENTRANK.INC('面板-MA'!126:126,'面板-MA'!AM126),0.5)</f>
        <v>0.61099999999999999</v>
      </c>
      <c r="AP126" s="319">
        <f>IFERROR(_xlfn.PERCENTRANK.INC('面板-MA'!126:126,'面板-MA'!AN126),0.5)</f>
        <v>0.746</v>
      </c>
      <c r="AQ126" s="319">
        <f>IFERROR(_xlfn.PERCENTRANK.INC('面板-MA'!126:126,'面板-MA'!AO126),0.5)</f>
        <v>0.746</v>
      </c>
      <c r="AR126" s="319">
        <f>IFERROR(_xlfn.PERCENTRANK.INC('面板-MA'!126:126,'面板-MA'!AP126),0.5)</f>
        <v>0.746</v>
      </c>
      <c r="AS126" s="319">
        <f>IFERROR(_xlfn.PERCENTRANK.INC('面板-MA'!126:126,'面板-MA'!AQ126),0.5)</f>
        <v>0.83499999999999996</v>
      </c>
      <c r="AT126" s="319">
        <f>IFERROR(_xlfn.PERCENTRANK.INC('面板-MA'!126:126,'面板-MA'!AR126),0.5)</f>
        <v>0.83499999999999996</v>
      </c>
      <c r="AU126" s="319">
        <f>IFERROR(_xlfn.PERCENTRANK.INC('面板-MA'!126:126,'面板-MA'!AS126),0.5)</f>
        <v>0.83499999999999996</v>
      </c>
      <c r="AV126" s="319">
        <f>IFERROR(_xlfn.PERCENTRANK.INC('面板-MA'!126:126,'面板-MA'!AT126),0.5)</f>
        <v>0.97</v>
      </c>
      <c r="AW126" s="319">
        <f>IFERROR(_xlfn.PERCENTRANK.INC('面板-MA'!126:126,'面板-MA'!AU126),0.5)</f>
        <v>0.97</v>
      </c>
      <c r="AX126" s="319">
        <f>IFERROR(_xlfn.PERCENTRANK.INC('面板-MA'!126:126,'面板-MA'!AV126),0.5)</f>
        <v>0.97</v>
      </c>
      <c r="AY126" s="319">
        <f>IFERROR(_xlfn.PERCENTRANK.INC('面板-MA'!126:126,'面板-MA'!AW126),0.5)</f>
        <v>0.92500000000000004</v>
      </c>
      <c r="AZ126" s="319">
        <f>IFERROR(_xlfn.PERCENTRANK.INC('面板-MA'!126:126,'面板-MA'!AX126),0.5)</f>
        <v>0.92500000000000004</v>
      </c>
      <c r="BA126" s="319">
        <f>IFERROR(_xlfn.PERCENTRANK.INC('面板-MA'!126:126,'面板-MA'!AY126),0.5)</f>
        <v>0.92500000000000004</v>
      </c>
      <c r="BB126" s="319">
        <f>IFERROR(_xlfn.PERCENTRANK.INC('面板-MA'!126:126,'面板-MA'!AZ126),0.5)</f>
        <v>0.88</v>
      </c>
      <c r="BC126" s="319">
        <f>IFERROR(_xlfn.PERCENTRANK.INC('面板-MA'!126:126,'面板-MA'!BA126),0.5)</f>
        <v>0.88</v>
      </c>
      <c r="BD126" s="319">
        <f>IFERROR(_xlfn.PERCENTRANK.INC('面板-MA'!126:126,'面板-MA'!BB126),0.5)</f>
        <v>0.88</v>
      </c>
      <c r="BE126" s="319">
        <f>IFERROR(_xlfn.PERCENTRANK.INC('面板-MA'!126:126,'面板-MA'!BC126),0.5)</f>
        <v>0.79100000000000004</v>
      </c>
      <c r="BF126" s="319">
        <f>IFERROR(_xlfn.PERCENTRANK.INC('面板-MA'!126:126,'面板-MA'!BD126),0.5)</f>
        <v>0.79100000000000004</v>
      </c>
      <c r="BG126" s="319">
        <f>IFERROR(_xlfn.PERCENTRANK.INC('面板-MA'!126:126,'面板-MA'!BE126),0.5)</f>
        <v>0.79100000000000004</v>
      </c>
      <c r="BH126" s="319">
        <f>IFERROR(_xlfn.PERCENTRANK.INC('面板-MA'!126:126,'面板-MA'!BF126),0.5)</f>
        <v>0.70099999999999996</v>
      </c>
      <c r="BI126" s="319">
        <f>IFERROR(_xlfn.PERCENTRANK.INC('面板-MA'!126:126,'面板-MA'!BG126),0.5)</f>
        <v>0.70099999999999996</v>
      </c>
      <c r="BJ126" s="319">
        <f>IFERROR(_xlfn.PERCENTRANK.INC('面板-MA'!126:126,'面板-MA'!BH126),0.5)</f>
        <v>0.70099999999999996</v>
      </c>
      <c r="BK126" s="319">
        <f>IFERROR(_xlfn.PERCENTRANK.INC('面板-MA'!126:126,'面板-MA'!BI126),0.5)</f>
        <v>0.29799999999999999</v>
      </c>
      <c r="BL126" s="319">
        <f>IFERROR(_xlfn.PERCENTRANK.INC('面板-MA'!126:126,'面板-MA'!BJ126),0.5)</f>
        <v>0.29799999999999999</v>
      </c>
      <c r="BM126" s="319">
        <f>IFERROR(_xlfn.PERCENTRANK.INC('面板-MA'!126:126,'面板-MA'!BK126),0.5)</f>
        <v>0.29799999999999999</v>
      </c>
      <c r="BN126" s="319">
        <f>IFERROR(_xlfn.PERCENTRANK.INC('面板-MA'!126:126,'面板-MA'!BL126),0.5)</f>
        <v>0.20799999999999999</v>
      </c>
      <c r="BO126" s="319">
        <f>IFERROR(_xlfn.PERCENTRANK.INC('面板-MA'!126:126,'面板-MA'!BM126),0.5)</f>
        <v>0.20799999999999999</v>
      </c>
      <c r="BP126" s="319">
        <f>IFERROR(_xlfn.PERCENTRANK.INC('面板-MA'!126:126,'面板-MA'!BN126),0.5)</f>
        <v>0.20799999999999999</v>
      </c>
      <c r="BQ126" s="319">
        <f>IFERROR(_xlfn.PERCENTRANK.INC('面板-MA'!126:126,'面板-MA'!BO126),0.5)</f>
        <v>0.253</v>
      </c>
      <c r="BR126" s="319">
        <f>IFERROR(_xlfn.PERCENTRANK.INC('面板-MA'!126:126,'面板-MA'!BP126),0.5)</f>
        <v>0.253</v>
      </c>
      <c r="BS126" s="319">
        <f>IFERROR(_xlfn.PERCENTRANK.INC('面板-MA'!126:126,'面板-MA'!BQ126),0.5)</f>
        <v>0.253</v>
      </c>
      <c r="BT126" s="319">
        <f>IFERROR(_xlfn.PERCENTRANK.INC('面板-MA'!126:126,'面板-MA'!BR126),0.5)</f>
        <v>0.11899999999999999</v>
      </c>
      <c r="BU126" s="319">
        <f>IFERROR(_xlfn.PERCENTRANK.INC('面板-MA'!126:126,'面板-MA'!BS126),0.5)</f>
        <v>0.11899999999999999</v>
      </c>
      <c r="BV126" s="319">
        <f>IFERROR(_xlfn.PERCENTRANK.INC('面板-MA'!126:126,'面板-MA'!BT126),0.5)</f>
        <v>0.11899999999999999</v>
      </c>
      <c r="BW126" s="319">
        <f>IFERROR(_xlfn.PERCENTRANK.INC('面板-MA'!126:126,'面板-MA'!BU126),0.5)</f>
        <v>0.5</v>
      </c>
      <c r="BX126" s="319">
        <f>IFERROR(_xlfn.PERCENTRANK.INC('面板-MA'!126:126,'面板-MA'!BV126),0.5)</f>
        <v>0.5</v>
      </c>
    </row>
    <row r="127" spans="1:76" x14ac:dyDescent="0.15">
      <c r="A127" s="301" t="s">
        <v>263</v>
      </c>
      <c r="B127" s="301" t="s">
        <v>70</v>
      </c>
      <c r="C127" s="295" t="s">
        <v>257</v>
      </c>
      <c r="D127" s="295" t="s">
        <v>258</v>
      </c>
      <c r="E127" s="302">
        <f>0.5/15</f>
        <v>3.3333333333333333E-2</v>
      </c>
      <c r="F127" s="302" t="str">
        <f t="shared" si="6"/>
        <v>智能汽车上游</v>
      </c>
      <c r="G127" s="303">
        <f>IFERROR(_xlfn.PERCENTRANK.INC('面板-MA'!127:127,'面板-MA'!E127),0.5)</f>
        <v>0.86199999999999999</v>
      </c>
      <c r="H127" s="303">
        <f>IFERROR(_xlfn.PERCENTRANK.INC('面板-MA'!127:127,'面板-MA'!F127),0.5)</f>
        <v>0.86199999999999999</v>
      </c>
      <c r="I127" s="303">
        <f>IFERROR(_xlfn.PERCENTRANK.INC('面板-MA'!127:127,'面板-MA'!G127),0.5)</f>
        <v>0.67200000000000004</v>
      </c>
      <c r="J127" s="303">
        <f>IFERROR(_xlfn.PERCENTRANK.INC('面板-MA'!127:127,'面板-MA'!H127),0.5)</f>
        <v>0.56799999999999995</v>
      </c>
      <c r="K127" s="303">
        <f>IFERROR(_xlfn.PERCENTRANK.INC('面板-MA'!127:127,'面板-MA'!I127),0.5)</f>
        <v>0.25800000000000001</v>
      </c>
      <c r="L127" s="303">
        <f>IFERROR(_xlfn.PERCENTRANK.INC('面板-MA'!127:127,'面板-MA'!J127),0.5)</f>
        <v>0.17199999999999999</v>
      </c>
      <c r="M127" s="303">
        <f>IFERROR(_xlfn.PERCENTRANK.INC('面板-MA'!127:127,'面板-MA'!K127),0.5)</f>
        <v>0.155</v>
      </c>
      <c r="N127" s="303">
        <f>IFERROR(_xlfn.PERCENTRANK.INC('面板-MA'!127:127,'面板-MA'!L127),0.5)</f>
        <v>0.13700000000000001</v>
      </c>
      <c r="O127" s="303">
        <f>IFERROR(_xlfn.PERCENTRANK.INC('面板-MA'!127:127,'面板-MA'!M127),0.5)</f>
        <v>0.189</v>
      </c>
      <c r="P127" s="303">
        <f>IFERROR(_xlfn.PERCENTRANK.INC('面板-MA'!127:127,'面板-MA'!N127),0.5)</f>
        <v>0.12</v>
      </c>
      <c r="Q127" s="303">
        <f>IFERROR(_xlfn.PERCENTRANK.INC('面板-MA'!127:127,'面板-MA'!O127),0.5)</f>
        <v>6.8000000000000005E-2</v>
      </c>
      <c r="R127" s="303">
        <f>IFERROR(_xlfn.PERCENTRANK.INC('面板-MA'!127:127,'面板-MA'!P127),0.5)</f>
        <v>1.7000000000000001E-2</v>
      </c>
      <c r="S127" s="303">
        <f>IFERROR(_xlfn.PERCENTRANK.INC('面板-MA'!127:127,'面板-MA'!Q127),0.5)</f>
        <v>5.0999999999999997E-2</v>
      </c>
      <c r="T127" s="303">
        <f>IFERROR(_xlfn.PERCENTRANK.INC('面板-MA'!127:127,'面板-MA'!R127),0.5)</f>
        <v>0.10299999999999999</v>
      </c>
      <c r="U127" s="303">
        <f>IFERROR(_xlfn.PERCENTRANK.INC('面板-MA'!127:127,'面板-MA'!S127),0.5)</f>
        <v>0.224</v>
      </c>
      <c r="V127" s="303">
        <f>IFERROR(_xlfn.PERCENTRANK.INC('面板-MA'!127:127,'面板-MA'!T127),0.5)</f>
        <v>0.44800000000000001</v>
      </c>
      <c r="W127" s="303">
        <f>IFERROR(_xlfn.PERCENTRANK.INC('面板-MA'!127:127,'面板-MA'!U127),0.5)</f>
        <v>0.96499999999999997</v>
      </c>
      <c r="X127" s="303">
        <f>IFERROR(_xlfn.PERCENTRANK.INC('面板-MA'!127:127,'面板-MA'!V127),0.5)</f>
        <v>1</v>
      </c>
      <c r="Y127" s="303">
        <f>IFERROR(_xlfn.PERCENTRANK.INC('面板-MA'!127:127,'面板-MA'!W127),0.5)</f>
        <v>0.98199999999999998</v>
      </c>
      <c r="Z127" s="303">
        <f>IFERROR(_xlfn.PERCENTRANK.INC('面板-MA'!127:127,'面板-MA'!X127),0.5)</f>
        <v>0.93100000000000005</v>
      </c>
      <c r="AA127" s="303">
        <f>IFERROR(_xlfn.PERCENTRANK.INC('面板-MA'!127:127,'面板-MA'!Y127),0.5)</f>
        <v>0.94799999999999995</v>
      </c>
      <c r="AB127" s="303">
        <f>IFERROR(_xlfn.PERCENTRANK.INC('面板-MA'!127:127,'面板-MA'!Z127),0.5)</f>
        <v>0.89600000000000002</v>
      </c>
      <c r="AC127" s="303">
        <f>IFERROR(_xlfn.PERCENTRANK.INC('面板-MA'!127:127,'面板-MA'!AA127),0.5)</f>
        <v>0.74099999999999999</v>
      </c>
      <c r="AD127" s="303">
        <f>IFERROR(_xlfn.PERCENTRANK.INC('面板-MA'!127:127,'面板-MA'!AB127),0.5)</f>
        <v>0.79300000000000004</v>
      </c>
      <c r="AE127" s="303">
        <f>IFERROR(_xlfn.PERCENTRANK.INC('面板-MA'!127:127,'面板-MA'!AC127),0.5)</f>
        <v>0.81</v>
      </c>
      <c r="AF127" s="303">
        <f>IFERROR(_xlfn.PERCENTRANK.INC('面板-MA'!127:127,'面板-MA'!AD127),0.5)</f>
        <v>0.55100000000000005</v>
      </c>
      <c r="AG127" s="303">
        <f>IFERROR(_xlfn.PERCENTRANK.INC('面板-MA'!127:127,'面板-MA'!AE127),0.5)</f>
        <v>0.34399999999999997</v>
      </c>
      <c r="AH127" s="303">
        <f>IFERROR(_xlfn.PERCENTRANK.INC('面板-MA'!127:127,'面板-MA'!AF127),0.5)</f>
        <v>0.20599999999999999</v>
      </c>
      <c r="AI127" s="303">
        <f>IFERROR(_xlfn.PERCENTRANK.INC('面板-MA'!127:127,'面板-MA'!AG127),0.5)</f>
        <v>3.4000000000000002E-2</v>
      </c>
      <c r="AJ127" s="303">
        <f>IFERROR(_xlfn.PERCENTRANK.INC('面板-MA'!127:127,'面板-MA'!AH127),0.5)</f>
        <v>0</v>
      </c>
      <c r="AK127" s="303">
        <f>IFERROR(_xlfn.PERCENTRANK.INC('面板-MA'!127:127,'面板-MA'!AI127),0.5)</f>
        <v>8.5999999999999993E-2</v>
      </c>
      <c r="AL127" s="303">
        <f>IFERROR(_xlfn.PERCENTRANK.INC('面板-MA'!127:127,'面板-MA'!AJ127),0.5)</f>
        <v>0.32700000000000001</v>
      </c>
      <c r="AM127" s="303">
        <f>IFERROR(_xlfn.PERCENTRANK.INC('面板-MA'!127:127,'面板-MA'!AK127),0.5)</f>
        <v>0.31</v>
      </c>
      <c r="AN127" s="303">
        <f>IFERROR(_xlfn.PERCENTRANK.INC('面板-MA'!127:127,'面板-MA'!AL127),0.5)</f>
        <v>0.27500000000000002</v>
      </c>
      <c r="AO127" s="303">
        <f>IFERROR(_xlfn.PERCENTRANK.INC('面板-MA'!127:127,'面板-MA'!AM127),0.5)</f>
        <v>0.39600000000000002</v>
      </c>
      <c r="AP127" s="303">
        <f>IFERROR(_xlfn.PERCENTRANK.INC('面板-MA'!127:127,'面板-MA'!AN127),0.5)</f>
        <v>0.77500000000000002</v>
      </c>
      <c r="AQ127" s="303">
        <f>IFERROR(_xlfn.PERCENTRANK.INC('面板-MA'!127:127,'面板-MA'!AO127),0.5)</f>
        <v>0.75800000000000001</v>
      </c>
      <c r="AR127" s="303">
        <f>IFERROR(_xlfn.PERCENTRANK.INC('面板-MA'!127:127,'面板-MA'!AP127),0.5)</f>
        <v>0.68899999999999995</v>
      </c>
      <c r="AS127" s="303">
        <f>IFERROR(_xlfn.PERCENTRANK.INC('面板-MA'!127:127,'面板-MA'!AQ127),0.5)</f>
        <v>0.60299999999999998</v>
      </c>
      <c r="AT127" s="303">
        <f>IFERROR(_xlfn.PERCENTRANK.INC('面板-MA'!127:127,'面板-MA'!AR127),0.5)</f>
        <v>0.65500000000000003</v>
      </c>
      <c r="AU127" s="303">
        <f>IFERROR(_xlfn.PERCENTRANK.INC('面板-MA'!127:127,'面板-MA'!AS127),0.5)</f>
        <v>0.70599999999999996</v>
      </c>
      <c r="AV127" s="303">
        <f>IFERROR(_xlfn.PERCENTRANK.INC('面板-MA'!127:127,'面板-MA'!AT127),0.5)</f>
        <v>0.48199999999999998</v>
      </c>
      <c r="AW127" s="303">
        <f>IFERROR(_xlfn.PERCENTRANK.INC('面板-MA'!127:127,'面板-MA'!AU127),0.5)</f>
        <v>0.51700000000000002</v>
      </c>
      <c r="AX127" s="303">
        <f>IFERROR(_xlfn.PERCENTRANK.INC('面板-MA'!127:127,'面板-MA'!AV127),0.5)</f>
        <v>0.379</v>
      </c>
      <c r="AY127" s="303">
        <f>IFERROR(_xlfn.PERCENTRANK.INC('面板-MA'!127:127,'面板-MA'!AW127),0.5)</f>
        <v>0.36199999999999999</v>
      </c>
      <c r="AZ127" s="303">
        <f>IFERROR(_xlfn.PERCENTRANK.INC('面板-MA'!127:127,'面板-MA'!AX127),0.5)</f>
        <v>0.84399999999999997</v>
      </c>
      <c r="BA127" s="303">
        <f>IFERROR(_xlfn.PERCENTRANK.INC('面板-MA'!127:127,'面板-MA'!AY127),0.5)</f>
        <v>0.91300000000000003</v>
      </c>
      <c r="BB127" s="303">
        <f>IFERROR(_xlfn.PERCENTRANK.INC('面板-MA'!127:127,'面板-MA'!AZ127),0.5)</f>
        <v>0.82699999999999996</v>
      </c>
      <c r="BC127" s="303">
        <f>IFERROR(_xlfn.PERCENTRANK.INC('面板-MA'!127:127,'面板-MA'!BA127),0.5)</f>
        <v>0.63700000000000001</v>
      </c>
      <c r="BD127" s="303">
        <f>IFERROR(_xlfn.PERCENTRANK.INC('面板-MA'!127:127,'面板-MA'!BB127),0.5)</f>
        <v>0.48199999999999998</v>
      </c>
      <c r="BE127" s="303">
        <f>IFERROR(_xlfn.PERCENTRANK.INC('面板-MA'!127:127,'面板-MA'!BC127),0.5)</f>
        <v>0.41299999999999998</v>
      </c>
      <c r="BF127" s="303">
        <f>IFERROR(_xlfn.PERCENTRANK.INC('面板-MA'!127:127,'面板-MA'!BD127),0.5)</f>
        <v>0.53400000000000003</v>
      </c>
      <c r="BG127" s="303">
        <f>IFERROR(_xlfn.PERCENTRANK.INC('面板-MA'!127:127,'面板-MA'!BE127),0.5)</f>
        <v>0.46500000000000002</v>
      </c>
      <c r="BH127" s="303">
        <f>IFERROR(_xlfn.PERCENTRANK.INC('面板-MA'!127:127,'面板-MA'!BF127),0.5)</f>
        <v>0.58599999999999997</v>
      </c>
      <c r="BI127" s="303">
        <f>IFERROR(_xlfn.PERCENTRANK.INC('面板-MA'!127:127,'面板-MA'!BG127),0.5)</f>
        <v>0.43099999999999999</v>
      </c>
      <c r="BJ127" s="303">
        <f>IFERROR(_xlfn.PERCENTRANK.INC('面板-MA'!127:127,'面板-MA'!BH127),0.5)</f>
        <v>0.24099999999999999</v>
      </c>
      <c r="BK127" s="303">
        <f>IFERROR(_xlfn.PERCENTRANK.INC('面板-MA'!127:127,'面板-MA'!BI127),0.5)</f>
        <v>0.29299999999999998</v>
      </c>
      <c r="BL127" s="303">
        <f>IFERROR(_xlfn.PERCENTRANK.INC('面板-MA'!127:127,'面板-MA'!BJ127),0.5)</f>
        <v>0.62</v>
      </c>
      <c r="BM127" s="303">
        <f>IFERROR(_xlfn.PERCENTRANK.INC('面板-MA'!127:127,'面板-MA'!BK127),0.5)</f>
        <v>0.72399999999999998</v>
      </c>
      <c r="BN127" s="303">
        <f>IFERROR(_xlfn.PERCENTRANK.INC('面板-MA'!127:127,'面板-MA'!BL127),0.5)</f>
        <v>0.5</v>
      </c>
      <c r="BO127" s="303">
        <f>IFERROR(_xlfn.PERCENTRANK.INC('面板-MA'!127:127,'面板-MA'!BM127),0.5)</f>
        <v>0.5</v>
      </c>
      <c r="BP127" s="303">
        <f>IFERROR(_xlfn.PERCENTRANK.INC('面板-MA'!127:127,'面板-MA'!BN127),0.5)</f>
        <v>0.5</v>
      </c>
      <c r="BQ127" s="303">
        <f>IFERROR(_xlfn.PERCENTRANK.INC('面板-MA'!127:127,'面板-MA'!BO127),0.5)</f>
        <v>0.5</v>
      </c>
      <c r="BR127" s="303">
        <f>IFERROR(_xlfn.PERCENTRANK.INC('面板-MA'!127:127,'面板-MA'!BP127),0.5)</f>
        <v>0.5</v>
      </c>
      <c r="BS127" s="303">
        <f>IFERROR(_xlfn.PERCENTRANK.INC('面板-MA'!127:127,'面板-MA'!BQ127),0.5)</f>
        <v>0.5</v>
      </c>
      <c r="BT127" s="303">
        <f>IFERROR(_xlfn.PERCENTRANK.INC('面板-MA'!127:127,'面板-MA'!BR127),0.5)</f>
        <v>0.5</v>
      </c>
      <c r="BU127" s="303">
        <f>IFERROR(_xlfn.PERCENTRANK.INC('面板-MA'!127:127,'面板-MA'!BS127),0.5)</f>
        <v>0.5</v>
      </c>
      <c r="BV127" s="303">
        <f>IFERROR(_xlfn.PERCENTRANK.INC('面板-MA'!127:127,'面板-MA'!BT127),0.5)</f>
        <v>0.5</v>
      </c>
      <c r="BW127" s="303">
        <f>IFERROR(_xlfn.PERCENTRANK.INC('面板-MA'!127:127,'面板-MA'!BU127),0.5)</f>
        <v>0.5</v>
      </c>
      <c r="BX127" s="303">
        <f>IFERROR(_xlfn.PERCENTRANK.INC('面板-MA'!127:127,'面板-MA'!BV127),0.5)</f>
        <v>0.5</v>
      </c>
    </row>
    <row r="128" spans="1:76" x14ac:dyDescent="0.15">
      <c r="A128" s="301" t="s">
        <v>263</v>
      </c>
      <c r="B128" s="301" t="s">
        <v>70</v>
      </c>
      <c r="C128" s="295" t="s">
        <v>259</v>
      </c>
      <c r="D128" s="295" t="s">
        <v>192</v>
      </c>
      <c r="E128" s="302">
        <f t="shared" ref="E128:E141" si="9">0.5/15</f>
        <v>3.3333333333333333E-2</v>
      </c>
      <c r="F128" s="302" t="str">
        <f t="shared" si="6"/>
        <v>智能汽车上游</v>
      </c>
      <c r="G128" s="303">
        <f>IFERROR(_xlfn.PERCENTRANK.INC('面板-MA'!128:128,'面板-MA'!E128),0.5)</f>
        <v>0</v>
      </c>
      <c r="H128" s="303">
        <f>IFERROR(_xlfn.PERCENTRANK.INC('面板-MA'!128:128,'面板-MA'!F128),0.5)</f>
        <v>0</v>
      </c>
      <c r="I128" s="303">
        <f>IFERROR(_xlfn.PERCENTRANK.INC('面板-MA'!128:128,'面板-MA'!G128),0.5)</f>
        <v>2.8000000000000001E-2</v>
      </c>
      <c r="J128" s="303">
        <f>IFERROR(_xlfn.PERCENTRANK.INC('面板-MA'!128:128,'面板-MA'!H128),0.5)</f>
        <v>4.2999999999999997E-2</v>
      </c>
      <c r="K128" s="303">
        <f>IFERROR(_xlfn.PERCENTRANK.INC('面板-MA'!128:128,'面板-MA'!I128),0.5)</f>
        <v>8.5999999999999993E-2</v>
      </c>
      <c r="L128" s="303">
        <f>IFERROR(_xlfn.PERCENTRANK.INC('面板-MA'!128:128,'面板-MA'!J128),0.5)</f>
        <v>0.13</v>
      </c>
      <c r="M128" s="303">
        <f>IFERROR(_xlfn.PERCENTRANK.INC('面板-MA'!128:128,'面板-MA'!K128),0.5)</f>
        <v>7.1999999999999995E-2</v>
      </c>
      <c r="N128" s="303">
        <f>IFERROR(_xlfn.PERCENTRANK.INC('面板-MA'!128:128,'面板-MA'!L128),0.5)</f>
        <v>0.10100000000000001</v>
      </c>
      <c r="O128" s="303">
        <f>IFERROR(_xlfn.PERCENTRANK.INC('面板-MA'!128:128,'面板-MA'!M128),0.5)</f>
        <v>0.14399999999999999</v>
      </c>
      <c r="P128" s="303">
        <f>IFERROR(_xlfn.PERCENTRANK.INC('面板-MA'!128:128,'面板-MA'!N128),0.5)</f>
        <v>0.115</v>
      </c>
      <c r="Q128" s="303">
        <f>IFERROR(_xlfn.PERCENTRANK.INC('面板-MA'!128:128,'面板-MA'!O128),0.5)</f>
        <v>5.7000000000000002E-2</v>
      </c>
      <c r="R128" s="303">
        <f>IFERROR(_xlfn.PERCENTRANK.INC('面板-MA'!128:128,'面板-MA'!P128),0.5)</f>
        <v>0.159</v>
      </c>
      <c r="S128" s="303">
        <f>IFERROR(_xlfn.PERCENTRANK.INC('面板-MA'!128:128,'面板-MA'!Q128),0.5)</f>
        <v>0.217</v>
      </c>
      <c r="T128" s="303">
        <f>IFERROR(_xlfn.PERCENTRANK.INC('面板-MA'!128:128,'面板-MA'!R128),0.5)</f>
        <v>0.30399999999999999</v>
      </c>
      <c r="U128" s="303">
        <f>IFERROR(_xlfn.PERCENTRANK.INC('面板-MA'!128:128,'面板-MA'!S128),0.5)</f>
        <v>0.49199999999999999</v>
      </c>
      <c r="V128" s="303">
        <f>IFERROR(_xlfn.PERCENTRANK.INC('面板-MA'!128:128,'面板-MA'!T128),0.5)</f>
        <v>0.79700000000000004</v>
      </c>
      <c r="W128" s="303">
        <f>IFERROR(_xlfn.PERCENTRANK.INC('面板-MA'!128:128,'面板-MA'!U128),0.5)</f>
        <v>0.86899999999999999</v>
      </c>
      <c r="X128" s="303">
        <f>IFERROR(_xlfn.PERCENTRANK.INC('面板-MA'!128:128,'面板-MA'!V128),0.5)</f>
        <v>0.92700000000000005</v>
      </c>
      <c r="Y128" s="303">
        <f>IFERROR(_xlfn.PERCENTRANK.INC('面板-MA'!128:128,'面板-MA'!W128),0.5)</f>
        <v>0.91300000000000003</v>
      </c>
      <c r="Z128" s="303">
        <f>IFERROR(_xlfn.PERCENTRANK.INC('面板-MA'!128:128,'面板-MA'!X128),0.5)</f>
        <v>0.88400000000000001</v>
      </c>
      <c r="AA128" s="303">
        <f>IFERROR(_xlfn.PERCENTRANK.INC('面板-MA'!128:128,'面板-MA'!Y128),0.5)</f>
        <v>0.72399999999999998</v>
      </c>
      <c r="AB128" s="303">
        <f>IFERROR(_xlfn.PERCENTRANK.INC('面板-MA'!128:128,'面板-MA'!Z128),0.5)</f>
        <v>0.57899999999999996</v>
      </c>
      <c r="AC128" s="303">
        <f>IFERROR(_xlfn.PERCENTRANK.INC('面板-MA'!128:128,'面板-MA'!AA128),0.5)</f>
        <v>0.753</v>
      </c>
      <c r="AD128" s="303">
        <f>IFERROR(_xlfn.PERCENTRANK.INC('面板-MA'!128:128,'面板-MA'!AB128),0.5)</f>
        <v>0.81100000000000005</v>
      </c>
      <c r="AE128" s="303">
        <f>IFERROR(_xlfn.PERCENTRANK.INC('面板-MA'!128:128,'面板-MA'!AC128),0.5)</f>
        <v>0.73899999999999999</v>
      </c>
      <c r="AF128" s="303">
        <f>IFERROR(_xlfn.PERCENTRANK.INC('面板-MA'!128:128,'面板-MA'!AD128),0.5)</f>
        <v>0.71</v>
      </c>
      <c r="AG128" s="303">
        <f>IFERROR(_xlfn.PERCENTRANK.INC('面板-MA'!128:128,'面板-MA'!AE128),0.5)</f>
        <v>0.56499999999999995</v>
      </c>
      <c r="AH128" s="303">
        <f>IFERROR(_xlfn.PERCENTRANK.INC('面板-MA'!128:128,'面板-MA'!AF128),0.5)</f>
        <v>0.623</v>
      </c>
      <c r="AI128" s="303">
        <f>IFERROR(_xlfn.PERCENTRANK.INC('面板-MA'!128:128,'面板-MA'!AG128),0.5)</f>
        <v>0.78200000000000003</v>
      </c>
      <c r="AJ128" s="303">
        <f>IFERROR(_xlfn.PERCENTRANK.INC('面板-MA'!128:128,'面板-MA'!AH128),0.5)</f>
        <v>0.84</v>
      </c>
      <c r="AK128" s="303">
        <f>IFERROR(_xlfn.PERCENTRANK.INC('面板-MA'!128:128,'面板-MA'!AI128),0.5)</f>
        <v>0.94199999999999995</v>
      </c>
      <c r="AL128" s="303">
        <f>IFERROR(_xlfn.PERCENTRANK.INC('面板-MA'!128:128,'面板-MA'!AJ128),0.5)</f>
        <v>0.98499999999999999</v>
      </c>
      <c r="AM128" s="303">
        <f>IFERROR(_xlfn.PERCENTRANK.INC('面板-MA'!128:128,'面板-MA'!AK128),0.5)</f>
        <v>0.97099999999999997</v>
      </c>
      <c r="AN128" s="303">
        <f>IFERROR(_xlfn.PERCENTRANK.INC('面板-MA'!128:128,'面板-MA'!AL128),0.5)</f>
        <v>1</v>
      </c>
      <c r="AO128" s="303">
        <f>IFERROR(_xlfn.PERCENTRANK.INC('面板-MA'!128:128,'面板-MA'!AM128),0.5)</f>
        <v>0.95599999999999996</v>
      </c>
      <c r="AP128" s="303">
        <f>IFERROR(_xlfn.PERCENTRANK.INC('面板-MA'!128:128,'面板-MA'!AN128),0.5)</f>
        <v>0.89800000000000002</v>
      </c>
      <c r="AQ128" s="303">
        <f>IFERROR(_xlfn.PERCENTRANK.INC('面板-MA'!128:128,'面板-MA'!AO128),0.5)</f>
        <v>0.85499999999999998</v>
      </c>
      <c r="AR128" s="303">
        <f>IFERROR(_xlfn.PERCENTRANK.INC('面板-MA'!128:128,'面板-MA'!AP128),0.5)</f>
        <v>0.50700000000000001</v>
      </c>
      <c r="AS128" s="303">
        <f>IFERROR(_xlfn.PERCENTRANK.INC('面板-MA'!128:128,'面板-MA'!AQ128),0.5)</f>
        <v>0.376</v>
      </c>
      <c r="AT128" s="303">
        <f>IFERROR(_xlfn.PERCENTRANK.INC('面板-MA'!128:128,'面板-MA'!AR128),0.5)</f>
        <v>0.318</v>
      </c>
      <c r="AU128" s="303">
        <f>IFERROR(_xlfn.PERCENTRANK.INC('面板-MA'!128:128,'面板-MA'!AS128),0.5)</f>
        <v>0.28899999999999998</v>
      </c>
      <c r="AV128" s="303">
        <f>IFERROR(_xlfn.PERCENTRANK.INC('面板-MA'!128:128,'面板-MA'!AT128),0.5)</f>
        <v>0.36199999999999999</v>
      </c>
      <c r="AW128" s="303">
        <f>IFERROR(_xlfn.PERCENTRANK.INC('面板-MA'!128:128,'面板-MA'!AU128),0.5)</f>
        <v>0.246</v>
      </c>
      <c r="AX128" s="303">
        <f>IFERROR(_xlfn.PERCENTRANK.INC('面板-MA'!128:128,'面板-MA'!AV128),0.5)</f>
        <v>0.20200000000000001</v>
      </c>
      <c r="AY128" s="303">
        <f>IFERROR(_xlfn.PERCENTRANK.INC('面板-MA'!128:128,'面板-MA'!AW128),0.5)</f>
        <v>0.17299999999999999</v>
      </c>
      <c r="AZ128" s="303">
        <f>IFERROR(_xlfn.PERCENTRANK.INC('面板-MA'!128:128,'面板-MA'!AX128),0.5)</f>
        <v>0.188</v>
      </c>
      <c r="BA128" s="303">
        <f>IFERROR(_xlfn.PERCENTRANK.INC('面板-MA'!128:128,'面板-MA'!AY128),0.5)</f>
        <v>0.23100000000000001</v>
      </c>
      <c r="BB128" s="303">
        <f>IFERROR(_xlfn.PERCENTRANK.INC('面板-MA'!128:128,'面板-MA'!AZ128),0.5)</f>
        <v>0.27500000000000002</v>
      </c>
      <c r="BC128" s="303">
        <f>IFERROR(_xlfn.PERCENTRANK.INC('面板-MA'!128:128,'面板-MA'!BA128),0.5)</f>
        <v>0.33300000000000002</v>
      </c>
      <c r="BD128" s="303">
        <f>IFERROR(_xlfn.PERCENTRANK.INC('面板-MA'!128:128,'面板-MA'!BB128),0.5)</f>
        <v>0.53600000000000003</v>
      </c>
      <c r="BE128" s="303">
        <f>IFERROR(_xlfn.PERCENTRANK.INC('面板-MA'!128:128,'面板-MA'!BC128),0.5)</f>
        <v>0.63700000000000001</v>
      </c>
      <c r="BF128" s="303">
        <f>IFERROR(_xlfn.PERCENTRANK.INC('面板-MA'!128:128,'面板-MA'!BD128),0.5)</f>
        <v>0.42</v>
      </c>
      <c r="BG128" s="303">
        <f>IFERROR(_xlfn.PERCENTRANK.INC('面板-MA'!128:128,'面板-MA'!BE128),0.5)</f>
        <v>0.434</v>
      </c>
      <c r="BH128" s="303">
        <f>IFERROR(_xlfn.PERCENTRANK.INC('面板-MA'!128:128,'面板-MA'!BF128),0.5)</f>
        <v>0.34699999999999998</v>
      </c>
      <c r="BI128" s="303">
        <f>IFERROR(_xlfn.PERCENTRANK.INC('面板-MA'!128:128,'面板-MA'!BG128),0.5)</f>
        <v>0.26</v>
      </c>
      <c r="BJ128" s="303">
        <f>IFERROR(_xlfn.PERCENTRANK.INC('面板-MA'!128:128,'面板-MA'!BH128),0.5)</f>
        <v>0.44900000000000001</v>
      </c>
      <c r="BK128" s="303">
        <f>IFERROR(_xlfn.PERCENTRANK.INC('面板-MA'!128:128,'面板-MA'!BI128),0.5)</f>
        <v>0.76800000000000002</v>
      </c>
      <c r="BL128" s="303">
        <f>IFERROR(_xlfn.PERCENTRANK.INC('面板-MA'!128:128,'面板-MA'!BJ128),0.5)</f>
        <v>0.55000000000000004</v>
      </c>
      <c r="BM128" s="303">
        <f>IFERROR(_xlfn.PERCENTRANK.INC('面板-MA'!128:128,'面板-MA'!BK128),0.5)</f>
        <v>0.47799999999999998</v>
      </c>
      <c r="BN128" s="303">
        <f>IFERROR(_xlfn.PERCENTRANK.INC('面板-MA'!128:128,'面板-MA'!BL128),0.5)</f>
        <v>0.68100000000000005</v>
      </c>
      <c r="BO128" s="303">
        <f>IFERROR(_xlfn.PERCENTRANK.INC('面板-MA'!128:128,'面板-MA'!BM128),0.5)</f>
        <v>0.65200000000000002</v>
      </c>
      <c r="BP128" s="303">
        <f>IFERROR(_xlfn.PERCENTRANK.INC('面板-MA'!128:128,'面板-MA'!BN128),0.5)</f>
        <v>0.60799999999999998</v>
      </c>
      <c r="BQ128" s="303">
        <f>IFERROR(_xlfn.PERCENTRANK.INC('面板-MA'!128:128,'面板-MA'!BO128),0.5)</f>
        <v>0.69499999999999995</v>
      </c>
      <c r="BR128" s="303">
        <f>IFERROR(_xlfn.PERCENTRANK.INC('面板-MA'!128:128,'面板-MA'!BP128),0.5)</f>
        <v>0.82599999999999996</v>
      </c>
      <c r="BS128" s="303">
        <f>IFERROR(_xlfn.PERCENTRANK.INC('面板-MA'!128:128,'面板-MA'!BQ128),0.5)</f>
        <v>0.66600000000000004</v>
      </c>
      <c r="BT128" s="303">
        <f>IFERROR(_xlfn.PERCENTRANK.INC('面板-MA'!128:128,'面板-MA'!BR128),0.5)</f>
        <v>0.59399999999999997</v>
      </c>
      <c r="BU128" s="303">
        <f>IFERROR(_xlfn.PERCENTRANK.INC('面板-MA'!128:128,'面板-MA'!BS128),0.5)</f>
        <v>0.52100000000000002</v>
      </c>
      <c r="BV128" s="303">
        <f>IFERROR(_xlfn.PERCENTRANK.INC('面板-MA'!128:128,'面板-MA'!BT128),0.5)</f>
        <v>0.40500000000000003</v>
      </c>
      <c r="BW128" s="303">
        <f>IFERROR(_xlfn.PERCENTRANK.INC('面板-MA'!128:128,'面板-MA'!BU128),0.5)</f>
        <v>0.39100000000000001</v>
      </c>
      <c r="BX128" s="303">
        <f>IFERROR(_xlfn.PERCENTRANK.INC('面板-MA'!128:128,'面板-MA'!BV128),0.5)</f>
        <v>0.46300000000000002</v>
      </c>
    </row>
    <row r="129" spans="1:76" x14ac:dyDescent="0.15">
      <c r="A129" s="301" t="s">
        <v>263</v>
      </c>
      <c r="B129" s="301" t="s">
        <v>70</v>
      </c>
      <c r="C129" s="295" t="s">
        <v>261</v>
      </c>
      <c r="D129" s="304" t="s">
        <v>262</v>
      </c>
      <c r="E129" s="302">
        <f t="shared" si="9"/>
        <v>3.3333333333333333E-2</v>
      </c>
      <c r="F129" s="302" t="str">
        <f t="shared" si="6"/>
        <v>智能汽车上游</v>
      </c>
      <c r="G129" s="303">
        <f>IFERROR(_xlfn.PERCENTRANK.INC('面板-MA'!129:129,'面板-MA'!E129),0.5)</f>
        <v>0.94</v>
      </c>
      <c r="H129" s="303">
        <f>IFERROR(_xlfn.PERCENTRANK.INC('面板-MA'!129:129,'面板-MA'!F129),0.5)</f>
        <v>0.94</v>
      </c>
      <c r="I129" s="303">
        <f>IFERROR(_xlfn.PERCENTRANK.INC('面板-MA'!129:129,'面板-MA'!G129),0.5)</f>
        <v>0.89500000000000002</v>
      </c>
      <c r="J129" s="303">
        <f>IFERROR(_xlfn.PERCENTRANK.INC('面板-MA'!129:129,'面板-MA'!H129),0.5)</f>
        <v>0.89500000000000002</v>
      </c>
      <c r="K129" s="303">
        <f>IFERROR(_xlfn.PERCENTRANK.INC('面板-MA'!129:129,'面板-MA'!I129),0.5)</f>
        <v>0.89500000000000002</v>
      </c>
      <c r="L129" s="303">
        <f>IFERROR(_xlfn.PERCENTRANK.INC('面板-MA'!129:129,'面板-MA'!J129),0.5)</f>
        <v>0.85</v>
      </c>
      <c r="M129" s="303">
        <f>IFERROR(_xlfn.PERCENTRANK.INC('面板-MA'!129:129,'面板-MA'!K129),0.5)</f>
        <v>0.85</v>
      </c>
      <c r="N129" s="303">
        <f>IFERROR(_xlfn.PERCENTRANK.INC('面板-MA'!129:129,'面板-MA'!L129),0.5)</f>
        <v>0.85</v>
      </c>
      <c r="O129" s="303">
        <f>IFERROR(_xlfn.PERCENTRANK.INC('面板-MA'!129:129,'面板-MA'!M129),0.5)</f>
        <v>0.71599999999999997</v>
      </c>
      <c r="P129" s="303">
        <f>IFERROR(_xlfn.PERCENTRANK.INC('面板-MA'!129:129,'面板-MA'!N129),0.5)</f>
        <v>0.71599999999999997</v>
      </c>
      <c r="Q129" s="303">
        <f>IFERROR(_xlfn.PERCENTRANK.INC('面板-MA'!129:129,'面板-MA'!O129),0.5)</f>
        <v>0.71599999999999997</v>
      </c>
      <c r="R129" s="303">
        <f>IFERROR(_xlfn.PERCENTRANK.INC('面板-MA'!129:129,'面板-MA'!P129),0.5)</f>
        <v>0.76100000000000001</v>
      </c>
      <c r="S129" s="303">
        <f>IFERROR(_xlfn.PERCENTRANK.INC('面板-MA'!129:129,'面板-MA'!Q129),0.5)</f>
        <v>0.76100000000000001</v>
      </c>
      <c r="T129" s="303">
        <f>IFERROR(_xlfn.PERCENTRANK.INC('面板-MA'!129:129,'面板-MA'!R129),0.5)</f>
        <v>0.76100000000000001</v>
      </c>
      <c r="U129" s="303">
        <f>IFERROR(_xlfn.PERCENTRANK.INC('面板-MA'!129:129,'面板-MA'!S129),0.5)</f>
        <v>0.80500000000000005</v>
      </c>
      <c r="V129" s="303">
        <f>IFERROR(_xlfn.PERCENTRANK.INC('面板-MA'!129:129,'面板-MA'!T129),0.5)</f>
        <v>0.80500000000000005</v>
      </c>
      <c r="W129" s="303">
        <f>IFERROR(_xlfn.PERCENTRANK.INC('面板-MA'!129:129,'面板-MA'!U129),0.5)</f>
        <v>0.80500000000000005</v>
      </c>
      <c r="X129" s="303">
        <f>IFERROR(_xlfn.PERCENTRANK.INC('面板-MA'!129:129,'面板-MA'!V129),0.5)</f>
        <v>0.97</v>
      </c>
      <c r="Y129" s="303">
        <f>IFERROR(_xlfn.PERCENTRANK.INC('面板-MA'!129:129,'面板-MA'!W129),0.5)</f>
        <v>0.97</v>
      </c>
      <c r="Z129" s="303">
        <f>IFERROR(_xlfn.PERCENTRANK.INC('面板-MA'!129:129,'面板-MA'!X129),0.5)</f>
        <v>0.97</v>
      </c>
      <c r="AA129" s="303">
        <f>IFERROR(_xlfn.PERCENTRANK.INC('面板-MA'!129:129,'面板-MA'!Y129),0.5)</f>
        <v>0.626</v>
      </c>
      <c r="AB129" s="303">
        <f>IFERROR(_xlfn.PERCENTRANK.INC('面板-MA'!129:129,'面板-MA'!Z129),0.5)</f>
        <v>0.626</v>
      </c>
      <c r="AC129" s="303">
        <f>IFERROR(_xlfn.PERCENTRANK.INC('面板-MA'!129:129,'面板-MA'!AA129),0.5)</f>
        <v>0.626</v>
      </c>
      <c r="AD129" s="303">
        <f>IFERROR(_xlfn.PERCENTRANK.INC('面板-MA'!129:129,'面板-MA'!AB129),0.5)</f>
        <v>0.35799999999999998</v>
      </c>
      <c r="AE129" s="303">
        <f>IFERROR(_xlfn.PERCENTRANK.INC('面板-MA'!129:129,'面板-MA'!AC129),0.5)</f>
        <v>0.35799999999999998</v>
      </c>
      <c r="AF129" s="303">
        <f>IFERROR(_xlfn.PERCENTRANK.INC('面板-MA'!129:129,'面板-MA'!AD129),0.5)</f>
        <v>0.35799999999999998</v>
      </c>
      <c r="AG129" s="303">
        <f>IFERROR(_xlfn.PERCENTRANK.INC('面板-MA'!129:129,'面板-MA'!AE129),0.5)</f>
        <v>4.3999999999999997E-2</v>
      </c>
      <c r="AH129" s="303">
        <f>IFERROR(_xlfn.PERCENTRANK.INC('面板-MA'!129:129,'面板-MA'!AF129),0.5)</f>
        <v>4.3999999999999997E-2</v>
      </c>
      <c r="AI129" s="303">
        <f>IFERROR(_xlfn.PERCENTRANK.INC('面板-MA'!129:129,'面板-MA'!AG129),0.5)</f>
        <v>4.3999999999999997E-2</v>
      </c>
      <c r="AJ129" s="303">
        <f>IFERROR(_xlfn.PERCENTRANK.INC('面板-MA'!129:129,'面板-MA'!AH129),0.5)</f>
        <v>0</v>
      </c>
      <c r="AK129" s="303">
        <f>IFERROR(_xlfn.PERCENTRANK.INC('面板-MA'!129:129,'面板-MA'!AI129),0.5)</f>
        <v>0</v>
      </c>
      <c r="AL129" s="303">
        <f>IFERROR(_xlfn.PERCENTRANK.INC('面板-MA'!129:129,'面板-MA'!AJ129),0.5)</f>
        <v>0</v>
      </c>
      <c r="AM129" s="303">
        <f>IFERROR(_xlfn.PERCENTRANK.INC('面板-MA'!129:129,'面板-MA'!AK129),0.5)</f>
        <v>8.8999999999999996E-2</v>
      </c>
      <c r="AN129" s="303">
        <f>IFERROR(_xlfn.PERCENTRANK.INC('面板-MA'!129:129,'面板-MA'!AL129),0.5)</f>
        <v>8.8999999999999996E-2</v>
      </c>
      <c r="AO129" s="303">
        <f>IFERROR(_xlfn.PERCENTRANK.INC('面板-MA'!129:129,'面板-MA'!AM129),0.5)</f>
        <v>8.8999999999999996E-2</v>
      </c>
      <c r="AP129" s="303">
        <f>IFERROR(_xlfn.PERCENTRANK.INC('面板-MA'!129:129,'面板-MA'!AN129),0.5)</f>
        <v>0.313</v>
      </c>
      <c r="AQ129" s="303">
        <f>IFERROR(_xlfn.PERCENTRANK.INC('面板-MA'!129:129,'面板-MA'!AO129),0.5)</f>
        <v>0.313</v>
      </c>
      <c r="AR129" s="303">
        <f>IFERROR(_xlfn.PERCENTRANK.INC('面板-MA'!129:129,'面板-MA'!AP129),0.5)</f>
        <v>0.313</v>
      </c>
      <c r="AS129" s="303">
        <f>IFERROR(_xlfn.PERCENTRANK.INC('面板-MA'!129:129,'面板-MA'!AQ129),0.5)</f>
        <v>0.40200000000000002</v>
      </c>
      <c r="AT129" s="303">
        <f>IFERROR(_xlfn.PERCENTRANK.INC('面板-MA'!129:129,'面板-MA'!AR129),0.5)</f>
        <v>0.40200000000000002</v>
      </c>
      <c r="AU129" s="303">
        <f>IFERROR(_xlfn.PERCENTRANK.INC('面板-MA'!129:129,'面板-MA'!AS129),0.5)</f>
        <v>0.40200000000000002</v>
      </c>
      <c r="AV129" s="303">
        <f>IFERROR(_xlfn.PERCENTRANK.INC('面板-MA'!129:129,'面板-MA'!AT129),0.5)</f>
        <v>0.58199999999999996</v>
      </c>
      <c r="AW129" s="303">
        <f>IFERROR(_xlfn.PERCENTRANK.INC('面板-MA'!129:129,'面板-MA'!AU129),0.5)</f>
        <v>0.58199999999999996</v>
      </c>
      <c r="AX129" s="303">
        <f>IFERROR(_xlfn.PERCENTRANK.INC('面板-MA'!129:129,'面板-MA'!AV129),0.5)</f>
        <v>0.58199999999999996</v>
      </c>
      <c r="AY129" s="303">
        <f>IFERROR(_xlfn.PERCENTRANK.INC('面板-MA'!129:129,'面板-MA'!AW129),0.5)</f>
        <v>0.67100000000000004</v>
      </c>
      <c r="AZ129" s="303">
        <f>IFERROR(_xlfn.PERCENTRANK.INC('面板-MA'!129:129,'面板-MA'!AX129),0.5)</f>
        <v>0.67100000000000004</v>
      </c>
      <c r="BA129" s="303">
        <f>IFERROR(_xlfn.PERCENTRANK.INC('面板-MA'!129:129,'面板-MA'!AY129),0.5)</f>
        <v>0.67100000000000004</v>
      </c>
      <c r="BB129" s="303">
        <f>IFERROR(_xlfn.PERCENTRANK.INC('面板-MA'!129:129,'面板-MA'!AZ129),0.5)</f>
        <v>0.53700000000000003</v>
      </c>
      <c r="BC129" s="303">
        <f>IFERROR(_xlfn.PERCENTRANK.INC('面板-MA'!129:129,'面板-MA'!BA129),0.5)</f>
        <v>0.53700000000000003</v>
      </c>
      <c r="BD129" s="303">
        <f>IFERROR(_xlfn.PERCENTRANK.INC('面板-MA'!129:129,'面板-MA'!BB129),0.5)</f>
        <v>0.53700000000000003</v>
      </c>
      <c r="BE129" s="303">
        <f>IFERROR(_xlfn.PERCENTRANK.INC('面板-MA'!129:129,'面板-MA'!BC129),0.5)</f>
        <v>0.49199999999999999</v>
      </c>
      <c r="BF129" s="303">
        <f>IFERROR(_xlfn.PERCENTRANK.INC('面板-MA'!129:129,'面板-MA'!BD129),0.5)</f>
        <v>0.49199999999999999</v>
      </c>
      <c r="BG129" s="303">
        <f>IFERROR(_xlfn.PERCENTRANK.INC('面板-MA'!129:129,'面板-MA'!BE129),0.5)</f>
        <v>0.49199999999999999</v>
      </c>
      <c r="BH129" s="303">
        <f>IFERROR(_xlfn.PERCENTRANK.INC('面板-MA'!129:129,'面板-MA'!BF129),0.5)</f>
        <v>0.44700000000000001</v>
      </c>
      <c r="BI129" s="303">
        <f>IFERROR(_xlfn.PERCENTRANK.INC('面板-MA'!129:129,'面板-MA'!BG129),0.5)</f>
        <v>0.44700000000000001</v>
      </c>
      <c r="BJ129" s="303">
        <f>IFERROR(_xlfn.PERCENTRANK.INC('面板-MA'!129:129,'面板-MA'!BH129),0.5)</f>
        <v>0.44700000000000001</v>
      </c>
      <c r="BK129" s="303">
        <f>IFERROR(_xlfn.PERCENTRANK.INC('面板-MA'!129:129,'面板-MA'!BI129),0.5)</f>
        <v>0.223</v>
      </c>
      <c r="BL129" s="303">
        <f>IFERROR(_xlfn.PERCENTRANK.INC('面板-MA'!129:129,'面板-MA'!BJ129),0.5)</f>
        <v>0.223</v>
      </c>
      <c r="BM129" s="303">
        <f>IFERROR(_xlfn.PERCENTRANK.INC('面板-MA'!129:129,'面板-MA'!BK129),0.5)</f>
        <v>0.223</v>
      </c>
      <c r="BN129" s="303">
        <f>IFERROR(_xlfn.PERCENTRANK.INC('面板-MA'!129:129,'面板-MA'!BL129),0.5)</f>
        <v>0.17899999999999999</v>
      </c>
      <c r="BO129" s="303">
        <f>IFERROR(_xlfn.PERCENTRANK.INC('面板-MA'!129:129,'面板-MA'!BM129),0.5)</f>
        <v>0.17899999999999999</v>
      </c>
      <c r="BP129" s="303">
        <f>IFERROR(_xlfn.PERCENTRANK.INC('面板-MA'!129:129,'面板-MA'!BN129),0.5)</f>
        <v>0.17899999999999999</v>
      </c>
      <c r="BQ129" s="303">
        <f>IFERROR(_xlfn.PERCENTRANK.INC('面板-MA'!129:129,'面板-MA'!BO129),0.5)</f>
        <v>0.13400000000000001</v>
      </c>
      <c r="BR129" s="303">
        <f>IFERROR(_xlfn.PERCENTRANK.INC('面板-MA'!129:129,'面板-MA'!BP129),0.5)</f>
        <v>0.13400000000000001</v>
      </c>
      <c r="BS129" s="303">
        <f>IFERROR(_xlfn.PERCENTRANK.INC('面板-MA'!129:129,'面板-MA'!BQ129),0.5)</f>
        <v>0.13400000000000001</v>
      </c>
      <c r="BT129" s="303">
        <f>IFERROR(_xlfn.PERCENTRANK.INC('面板-MA'!129:129,'面板-MA'!BR129),0.5)</f>
        <v>0.26800000000000002</v>
      </c>
      <c r="BU129" s="303">
        <f>IFERROR(_xlfn.PERCENTRANK.INC('面板-MA'!129:129,'面板-MA'!BS129),0.5)</f>
        <v>0.26800000000000002</v>
      </c>
      <c r="BV129" s="303">
        <f>IFERROR(_xlfn.PERCENTRANK.INC('面板-MA'!129:129,'面板-MA'!BT129),0.5)</f>
        <v>0.26800000000000002</v>
      </c>
      <c r="BW129" s="303">
        <f>IFERROR(_xlfn.PERCENTRANK.INC('面板-MA'!129:129,'面板-MA'!BU129),0.5)</f>
        <v>0.5</v>
      </c>
      <c r="BX129" s="303">
        <f>IFERROR(_xlfn.PERCENTRANK.INC('面板-MA'!129:129,'面板-MA'!BV129),0.5)</f>
        <v>0.5</v>
      </c>
    </row>
    <row r="130" spans="1:76" x14ac:dyDescent="0.15">
      <c r="A130" s="301" t="s">
        <v>263</v>
      </c>
      <c r="B130" s="301" t="s">
        <v>70</v>
      </c>
      <c r="C130" s="295" t="s">
        <v>264</v>
      </c>
      <c r="D130" s="327" t="s">
        <v>98</v>
      </c>
      <c r="E130" s="302">
        <f t="shared" si="9"/>
        <v>3.3333333333333333E-2</v>
      </c>
      <c r="F130" s="302" t="str">
        <f t="shared" si="6"/>
        <v>智能汽车上游</v>
      </c>
      <c r="G130" s="303">
        <f>IFERROR(_xlfn.PERCENTRANK.INC('面板-MA'!130:130,'面板-MA'!E130),0.5)</f>
        <v>0.46300000000000002</v>
      </c>
      <c r="H130" s="303">
        <f>IFERROR(_xlfn.PERCENTRANK.INC('面板-MA'!130:130,'面板-MA'!F130),0.5)</f>
        <v>0.46300000000000002</v>
      </c>
      <c r="I130" s="303">
        <f>IFERROR(_xlfn.PERCENTRANK.INC('面板-MA'!130:130,'面板-MA'!G130),0.5)</f>
        <v>0.34699999999999998</v>
      </c>
      <c r="J130" s="303">
        <f>IFERROR(_xlfn.PERCENTRANK.INC('面板-MA'!130:130,'面板-MA'!H130),0.5)</f>
        <v>0.79700000000000004</v>
      </c>
      <c r="K130" s="303">
        <f>IFERROR(_xlfn.PERCENTRANK.INC('面板-MA'!130:130,'面板-MA'!I130),0.5)</f>
        <v>1</v>
      </c>
      <c r="L130" s="303">
        <f>IFERROR(_xlfn.PERCENTRANK.INC('面板-MA'!130:130,'面板-MA'!J130),0.5)</f>
        <v>0.85499999999999998</v>
      </c>
      <c r="M130" s="303">
        <f>IFERROR(_xlfn.PERCENTRANK.INC('面板-MA'!130:130,'面板-MA'!K130),0.5)</f>
        <v>0.81100000000000005</v>
      </c>
      <c r="N130" s="303">
        <f>IFERROR(_xlfn.PERCENTRANK.INC('面板-MA'!130:130,'面板-MA'!L130),0.5)</f>
        <v>0.97099999999999997</v>
      </c>
      <c r="O130" s="303">
        <f>IFERROR(_xlfn.PERCENTRANK.INC('面板-MA'!130:130,'面板-MA'!M130),0.5)</f>
        <v>0.98499999999999999</v>
      </c>
      <c r="P130" s="303">
        <f>IFERROR(_xlfn.PERCENTRANK.INC('面板-MA'!130:130,'面板-MA'!N130),0.5)</f>
        <v>0.92700000000000005</v>
      </c>
      <c r="Q130" s="303">
        <f>IFERROR(_xlfn.PERCENTRANK.INC('面板-MA'!130:130,'面板-MA'!O130),0.5)</f>
        <v>0.94199999999999995</v>
      </c>
      <c r="R130" s="303">
        <f>IFERROR(_xlfn.PERCENTRANK.INC('面板-MA'!130:130,'面板-MA'!P130),0.5)</f>
        <v>0.89800000000000002</v>
      </c>
      <c r="S130" s="303">
        <f>IFERROR(_xlfn.PERCENTRANK.INC('面板-MA'!130:130,'面板-MA'!Q130),0.5)</f>
        <v>0.76800000000000002</v>
      </c>
      <c r="T130" s="303">
        <f>IFERROR(_xlfn.PERCENTRANK.INC('面板-MA'!130:130,'面板-MA'!R130),0.5)</f>
        <v>0.84</v>
      </c>
      <c r="U130" s="303">
        <f>IFERROR(_xlfn.PERCENTRANK.INC('面板-MA'!130:130,'面板-MA'!S130),0.5)</f>
        <v>0.86899999999999999</v>
      </c>
      <c r="V130" s="303">
        <f>IFERROR(_xlfn.PERCENTRANK.INC('面板-MA'!130:130,'面板-MA'!T130),0.5)</f>
        <v>0.73899999999999999</v>
      </c>
      <c r="W130" s="303">
        <f>IFERROR(_xlfn.PERCENTRANK.INC('面板-MA'!130:130,'面板-MA'!U130),0.5)</f>
        <v>0.71</v>
      </c>
      <c r="X130" s="303">
        <f>IFERROR(_xlfn.PERCENTRANK.INC('面板-MA'!130:130,'面板-MA'!V130),0.5)</f>
        <v>0.69499999999999995</v>
      </c>
      <c r="Y130" s="303">
        <f>IFERROR(_xlfn.PERCENTRANK.INC('面板-MA'!130:130,'面板-MA'!W130),0.5)</f>
        <v>0.66600000000000004</v>
      </c>
      <c r="Z130" s="303">
        <f>IFERROR(_xlfn.PERCENTRANK.INC('面板-MA'!130:130,'面板-MA'!X130),0.5)</f>
        <v>0.753</v>
      </c>
      <c r="AA130" s="303">
        <f>IFERROR(_xlfn.PERCENTRANK.INC('面板-MA'!130:130,'面板-MA'!Y130),0.5)</f>
        <v>0.95599999999999996</v>
      </c>
      <c r="AB130" s="303">
        <f>IFERROR(_xlfn.PERCENTRANK.INC('面板-MA'!130:130,'面板-MA'!Z130),0.5)</f>
        <v>0.91300000000000003</v>
      </c>
      <c r="AC130" s="303">
        <f>IFERROR(_xlfn.PERCENTRANK.INC('面板-MA'!130:130,'面板-MA'!AA130),0.5)</f>
        <v>0.44900000000000001</v>
      </c>
      <c r="AD130" s="303">
        <f>IFERROR(_xlfn.PERCENTRANK.INC('面板-MA'!130:130,'面板-MA'!AB130),0.5)</f>
        <v>0.26</v>
      </c>
      <c r="AE130" s="303">
        <f>IFERROR(_xlfn.PERCENTRANK.INC('面板-MA'!130:130,'面板-MA'!AC130),0.5)</f>
        <v>0.28899999999999998</v>
      </c>
      <c r="AF130" s="303">
        <f>IFERROR(_xlfn.PERCENTRANK.INC('面板-MA'!130:130,'面板-MA'!AD130),0.5)</f>
        <v>0.188</v>
      </c>
      <c r="AG130" s="303">
        <f>IFERROR(_xlfn.PERCENTRANK.INC('面板-MA'!130:130,'面板-MA'!AE130),0.5)</f>
        <v>8.5999999999999993E-2</v>
      </c>
      <c r="AH130" s="303">
        <f>IFERROR(_xlfn.PERCENTRANK.INC('面板-MA'!130:130,'面板-MA'!AF130),0.5)</f>
        <v>0.217</v>
      </c>
      <c r="AI130" s="303">
        <f>IFERROR(_xlfn.PERCENTRANK.INC('面板-MA'!130:130,'面板-MA'!AG130),0.5)</f>
        <v>0.14399999999999999</v>
      </c>
      <c r="AJ130" s="303">
        <f>IFERROR(_xlfn.PERCENTRANK.INC('面板-MA'!130:130,'面板-MA'!AH130),0.5)</f>
        <v>0.30399999999999999</v>
      </c>
      <c r="AK130" s="303">
        <f>IFERROR(_xlfn.PERCENTRANK.INC('面板-MA'!130:130,'面板-MA'!AI130),0.5)</f>
        <v>0.56499999999999995</v>
      </c>
      <c r="AL130" s="303">
        <f>IFERROR(_xlfn.PERCENTRANK.INC('面板-MA'!130:130,'面板-MA'!AJ130),0.5)</f>
        <v>0.60799999999999998</v>
      </c>
      <c r="AM130" s="303">
        <f>IFERROR(_xlfn.PERCENTRANK.INC('面板-MA'!130:130,'面板-MA'!AK130),0.5)</f>
        <v>7.1999999999999995E-2</v>
      </c>
      <c r="AN130" s="303">
        <f>IFERROR(_xlfn.PERCENTRANK.INC('面板-MA'!130:130,'面板-MA'!AL130),0.5)</f>
        <v>0.246</v>
      </c>
      <c r="AO130" s="303">
        <f>IFERROR(_xlfn.PERCENTRANK.INC('面板-MA'!130:130,'面板-MA'!AM130),0.5)</f>
        <v>0.53600000000000003</v>
      </c>
      <c r="AP130" s="303">
        <f>IFERROR(_xlfn.PERCENTRANK.INC('面板-MA'!130:130,'面板-MA'!AN130),0.5)</f>
        <v>0.20200000000000001</v>
      </c>
      <c r="AQ130" s="303">
        <f>IFERROR(_xlfn.PERCENTRANK.INC('面板-MA'!130:130,'面板-MA'!AO130),0.5)</f>
        <v>0.23100000000000001</v>
      </c>
      <c r="AR130" s="303">
        <f>IFERROR(_xlfn.PERCENTRANK.INC('面板-MA'!130:130,'面板-MA'!AP130),0.5)</f>
        <v>0.159</v>
      </c>
      <c r="AS130" s="303">
        <f>IFERROR(_xlfn.PERCENTRANK.INC('面板-MA'!130:130,'面板-MA'!AQ130),0.5)</f>
        <v>0.10100000000000001</v>
      </c>
      <c r="AT130" s="303">
        <f>IFERROR(_xlfn.PERCENTRANK.INC('面板-MA'!130:130,'面板-MA'!AR130),0.5)</f>
        <v>0.115</v>
      </c>
      <c r="AU130" s="303">
        <f>IFERROR(_xlfn.PERCENTRANK.INC('面板-MA'!130:130,'面板-MA'!AS130),0.5)</f>
        <v>0.318</v>
      </c>
      <c r="AV130" s="303">
        <f>IFERROR(_xlfn.PERCENTRANK.INC('面板-MA'!130:130,'面板-MA'!AT130),0.5)</f>
        <v>0.33300000000000002</v>
      </c>
      <c r="AW130" s="303">
        <f>IFERROR(_xlfn.PERCENTRANK.INC('面板-MA'!130:130,'面板-MA'!AU130),0.5)</f>
        <v>0.17299999999999999</v>
      </c>
      <c r="AX130" s="303">
        <f>IFERROR(_xlfn.PERCENTRANK.INC('面板-MA'!130:130,'面板-MA'!AV130),0.5)</f>
        <v>5.7000000000000002E-2</v>
      </c>
      <c r="AY130" s="303">
        <f>IFERROR(_xlfn.PERCENTRANK.INC('面板-MA'!130:130,'面板-MA'!AW130),0.5)</f>
        <v>4.2999999999999997E-2</v>
      </c>
      <c r="AZ130" s="303">
        <f>IFERROR(_xlfn.PERCENTRANK.INC('面板-MA'!130:130,'面板-MA'!AX130),0.5)</f>
        <v>0</v>
      </c>
      <c r="BA130" s="303">
        <f>IFERROR(_xlfn.PERCENTRANK.INC('面板-MA'!130:130,'面板-MA'!AY130),0.5)</f>
        <v>1.4E-2</v>
      </c>
      <c r="BB130" s="303">
        <f>IFERROR(_xlfn.PERCENTRANK.INC('面板-MA'!130:130,'面板-MA'!AZ130),0.5)</f>
        <v>0.376</v>
      </c>
      <c r="BC130" s="303">
        <f>IFERROR(_xlfn.PERCENTRANK.INC('面板-MA'!130:130,'面板-MA'!BA130),0.5)</f>
        <v>0.434</v>
      </c>
      <c r="BD130" s="303">
        <f>IFERROR(_xlfn.PERCENTRANK.INC('面板-MA'!130:130,'面板-MA'!BB130),0.5)</f>
        <v>0.57899999999999996</v>
      </c>
      <c r="BE130" s="303">
        <f>IFERROR(_xlfn.PERCENTRANK.INC('面板-MA'!130:130,'面板-MA'!BC130),0.5)</f>
        <v>0.82599999999999996</v>
      </c>
      <c r="BF130" s="303">
        <f>IFERROR(_xlfn.PERCENTRANK.INC('面板-MA'!130:130,'面板-MA'!BD130),0.5)</f>
        <v>0.72399999999999998</v>
      </c>
      <c r="BG130" s="303">
        <f>IFERROR(_xlfn.PERCENTRANK.INC('面板-MA'!130:130,'面板-MA'!BE130),0.5)</f>
        <v>0.55000000000000004</v>
      </c>
      <c r="BH130" s="303">
        <f>IFERROR(_xlfn.PERCENTRANK.INC('面板-MA'!130:130,'面板-MA'!BF130),0.5)</f>
        <v>0.65200000000000002</v>
      </c>
      <c r="BI130" s="303">
        <f>IFERROR(_xlfn.PERCENTRANK.INC('面板-MA'!130:130,'面板-MA'!BG130),0.5)</f>
        <v>0.49199999999999999</v>
      </c>
      <c r="BJ130" s="303">
        <f>IFERROR(_xlfn.PERCENTRANK.INC('面板-MA'!130:130,'面板-MA'!BH130),0.5)</f>
        <v>2.8000000000000001E-2</v>
      </c>
      <c r="BK130" s="303">
        <f>IFERROR(_xlfn.PERCENTRANK.INC('面板-MA'!130:130,'面板-MA'!BI130),0.5)</f>
        <v>0.50700000000000001</v>
      </c>
      <c r="BL130" s="303">
        <f>IFERROR(_xlfn.PERCENTRANK.INC('面板-MA'!130:130,'面板-MA'!BJ130),0.5)</f>
        <v>0.88400000000000001</v>
      </c>
      <c r="BM130" s="303">
        <f>IFERROR(_xlfn.PERCENTRANK.INC('面板-MA'!130:130,'面板-MA'!BK130),0.5)</f>
        <v>0.623</v>
      </c>
      <c r="BN130" s="303">
        <f>IFERROR(_xlfn.PERCENTRANK.INC('面板-MA'!130:130,'面板-MA'!BL130),0.5)</f>
        <v>0.63700000000000001</v>
      </c>
      <c r="BO130" s="303">
        <f>IFERROR(_xlfn.PERCENTRANK.INC('面板-MA'!130:130,'面板-MA'!BM130),0.5)</f>
        <v>0.68100000000000005</v>
      </c>
      <c r="BP130" s="303">
        <f>IFERROR(_xlfn.PERCENTRANK.INC('面板-MA'!130:130,'面板-MA'!BN130),0.5)</f>
        <v>0.59399999999999997</v>
      </c>
      <c r="BQ130" s="303">
        <f>IFERROR(_xlfn.PERCENTRANK.INC('面板-MA'!130:130,'面板-MA'!BO130),0.5)</f>
        <v>0.40500000000000003</v>
      </c>
      <c r="BR130" s="303">
        <f>IFERROR(_xlfn.PERCENTRANK.INC('面板-MA'!130:130,'面板-MA'!BP130),0.5)</f>
        <v>0.42</v>
      </c>
      <c r="BS130" s="303">
        <f>IFERROR(_xlfn.PERCENTRANK.INC('面板-MA'!130:130,'面板-MA'!BQ130),0.5)</f>
        <v>0.39100000000000001</v>
      </c>
      <c r="BT130" s="303">
        <f>IFERROR(_xlfn.PERCENTRANK.INC('面板-MA'!130:130,'面板-MA'!BR130),0.5)</f>
        <v>0.27500000000000002</v>
      </c>
      <c r="BU130" s="303">
        <f>IFERROR(_xlfn.PERCENTRANK.INC('面板-MA'!130:130,'面板-MA'!BS130),0.5)</f>
        <v>0.36199999999999999</v>
      </c>
      <c r="BV130" s="303">
        <f>IFERROR(_xlfn.PERCENTRANK.INC('面板-MA'!130:130,'面板-MA'!BT130),0.5)</f>
        <v>0.78200000000000003</v>
      </c>
      <c r="BW130" s="303">
        <f>IFERROR(_xlfn.PERCENTRANK.INC('面板-MA'!130:130,'面板-MA'!BU130),0.5)</f>
        <v>0.52100000000000002</v>
      </c>
      <c r="BX130" s="303">
        <f>IFERROR(_xlfn.PERCENTRANK.INC('面板-MA'!130:130,'面板-MA'!BV130),0.5)</f>
        <v>0.13</v>
      </c>
    </row>
    <row r="131" spans="1:76" x14ac:dyDescent="0.15">
      <c r="A131" s="301" t="s">
        <v>263</v>
      </c>
      <c r="B131" s="301" t="s">
        <v>73</v>
      </c>
      <c r="C131" s="295" t="s">
        <v>265</v>
      </c>
      <c r="D131" s="304" t="s">
        <v>266</v>
      </c>
      <c r="E131" s="302">
        <f t="shared" si="9"/>
        <v>3.3333333333333333E-2</v>
      </c>
      <c r="F131" s="302" t="str">
        <f t="shared" si="6"/>
        <v>智能汽车中游</v>
      </c>
      <c r="G131" s="303">
        <f>IFERROR(_xlfn.PERCENTRANK.INC('面板-MA'!131:131,'面板-MA'!E131),0.5)</f>
        <v>0.35799999999999998</v>
      </c>
      <c r="H131" s="303">
        <f>IFERROR(_xlfn.PERCENTRANK.INC('面板-MA'!131:131,'面板-MA'!F131),0.5)</f>
        <v>0.35799999999999998</v>
      </c>
      <c r="I131" s="303">
        <f>IFERROR(_xlfn.PERCENTRANK.INC('面板-MA'!131:131,'面板-MA'!G131),0.5)</f>
        <v>0.432</v>
      </c>
      <c r="J131" s="303">
        <f>IFERROR(_xlfn.PERCENTRANK.INC('面板-MA'!131:131,'面板-MA'!H131),0.5)</f>
        <v>0.432</v>
      </c>
      <c r="K131" s="303">
        <f>IFERROR(_xlfn.PERCENTRANK.INC('面板-MA'!131:131,'面板-MA'!I131),0.5)</f>
        <v>0.432</v>
      </c>
      <c r="L131" s="303">
        <f>IFERROR(_xlfn.PERCENTRANK.INC('面板-MA'!131:131,'面板-MA'!J131),0.5)</f>
        <v>0.65600000000000003</v>
      </c>
      <c r="M131" s="303">
        <f>IFERROR(_xlfn.PERCENTRANK.INC('面板-MA'!131:131,'面板-MA'!K131),0.5)</f>
        <v>0.65600000000000003</v>
      </c>
      <c r="N131" s="303">
        <f>IFERROR(_xlfn.PERCENTRANK.INC('面板-MA'!131:131,'面板-MA'!L131),0.5)</f>
        <v>0.65600000000000003</v>
      </c>
      <c r="O131" s="303">
        <f>IFERROR(_xlfn.PERCENTRANK.INC('面板-MA'!131:131,'面板-MA'!M131),0.5)</f>
        <v>0.97</v>
      </c>
      <c r="P131" s="303">
        <f>IFERROR(_xlfn.PERCENTRANK.INC('面板-MA'!131:131,'面板-MA'!N131),0.5)</f>
        <v>0.97</v>
      </c>
      <c r="Q131" s="303">
        <f>IFERROR(_xlfn.PERCENTRANK.INC('面板-MA'!131:131,'面板-MA'!O131),0.5)</f>
        <v>0.97</v>
      </c>
      <c r="R131" s="303">
        <f>IFERROR(_xlfn.PERCENTRANK.INC('面板-MA'!131:131,'面板-MA'!P131),0.5)</f>
        <v>0.70099999999999996</v>
      </c>
      <c r="S131" s="303">
        <f>IFERROR(_xlfn.PERCENTRANK.INC('面板-MA'!131:131,'面板-MA'!Q131),0.5)</f>
        <v>0.70099999999999996</v>
      </c>
      <c r="T131" s="303">
        <f>IFERROR(_xlfn.PERCENTRANK.INC('面板-MA'!131:131,'面板-MA'!R131),0.5)</f>
        <v>0.70099999999999996</v>
      </c>
      <c r="U131" s="303">
        <f>IFERROR(_xlfn.PERCENTRANK.INC('面板-MA'!131:131,'面板-MA'!S131),0.5)</f>
        <v>0.79100000000000004</v>
      </c>
      <c r="V131" s="303">
        <f>IFERROR(_xlfn.PERCENTRANK.INC('面板-MA'!131:131,'面板-MA'!T131),0.5)</f>
        <v>0.79100000000000004</v>
      </c>
      <c r="W131" s="303">
        <f>IFERROR(_xlfn.PERCENTRANK.INC('面板-MA'!131:131,'面板-MA'!U131),0.5)</f>
        <v>0.79100000000000004</v>
      </c>
      <c r="X131" s="303">
        <f>IFERROR(_xlfn.PERCENTRANK.INC('面板-MA'!131:131,'面板-MA'!V131),0.5)</f>
        <v>0.88</v>
      </c>
      <c r="Y131" s="303">
        <f>IFERROR(_xlfn.PERCENTRANK.INC('面板-MA'!131:131,'面板-MA'!W131),0.5)</f>
        <v>0.88</v>
      </c>
      <c r="Z131" s="303">
        <f>IFERROR(_xlfn.PERCENTRANK.INC('面板-MA'!131:131,'面板-MA'!X131),0.5)</f>
        <v>0.88</v>
      </c>
      <c r="AA131" s="303">
        <f>IFERROR(_xlfn.PERCENTRANK.INC('面板-MA'!131:131,'面板-MA'!Y131),0.5)</f>
        <v>8.8999999999999996E-2</v>
      </c>
      <c r="AB131" s="303">
        <f>IFERROR(_xlfn.PERCENTRANK.INC('面板-MA'!131:131,'面板-MA'!Z131),0.5)</f>
        <v>8.8999999999999996E-2</v>
      </c>
      <c r="AC131" s="303">
        <f>IFERROR(_xlfn.PERCENTRANK.INC('面板-MA'!131:131,'面板-MA'!AA131),0.5)</f>
        <v>8.8999999999999996E-2</v>
      </c>
      <c r="AD131" s="303">
        <f>IFERROR(_xlfn.PERCENTRANK.INC('面板-MA'!131:131,'面板-MA'!AB131),0.5)</f>
        <v>0.17899999999999999</v>
      </c>
      <c r="AE131" s="303">
        <f>IFERROR(_xlfn.PERCENTRANK.INC('面板-MA'!131:131,'面板-MA'!AC131),0.5)</f>
        <v>0.17899999999999999</v>
      </c>
      <c r="AF131" s="303">
        <f>IFERROR(_xlfn.PERCENTRANK.INC('面板-MA'!131:131,'面板-MA'!AD131),0.5)</f>
        <v>0.17899999999999999</v>
      </c>
      <c r="AG131" s="303">
        <f>IFERROR(_xlfn.PERCENTRANK.INC('面板-MA'!131:131,'面板-MA'!AE131),0.5)</f>
        <v>4.3999999999999997E-2</v>
      </c>
      <c r="AH131" s="303">
        <f>IFERROR(_xlfn.PERCENTRANK.INC('面板-MA'!131:131,'面板-MA'!AF131),0.5)</f>
        <v>4.3999999999999997E-2</v>
      </c>
      <c r="AI131" s="303">
        <f>IFERROR(_xlfn.PERCENTRANK.INC('面板-MA'!131:131,'面板-MA'!AG131),0.5)</f>
        <v>4.3999999999999997E-2</v>
      </c>
      <c r="AJ131" s="303">
        <f>IFERROR(_xlfn.PERCENTRANK.INC('面板-MA'!131:131,'面板-MA'!AH131),0.5)</f>
        <v>0</v>
      </c>
      <c r="AK131" s="303">
        <f>IFERROR(_xlfn.PERCENTRANK.INC('面板-MA'!131:131,'面板-MA'!AI131),0.5)</f>
        <v>0</v>
      </c>
      <c r="AL131" s="303">
        <f>IFERROR(_xlfn.PERCENTRANK.INC('面板-MA'!131:131,'面板-MA'!AJ131),0.5)</f>
        <v>0</v>
      </c>
      <c r="AM131" s="303">
        <f>IFERROR(_xlfn.PERCENTRANK.INC('面板-MA'!131:131,'面板-MA'!AK131),0.5)</f>
        <v>0.26800000000000002</v>
      </c>
      <c r="AN131" s="303">
        <f>IFERROR(_xlfn.PERCENTRANK.INC('面板-MA'!131:131,'面板-MA'!AL131),0.5)</f>
        <v>0.26800000000000002</v>
      </c>
      <c r="AO131" s="303">
        <f>IFERROR(_xlfn.PERCENTRANK.INC('面板-MA'!131:131,'面板-MA'!AM131),0.5)</f>
        <v>0.26800000000000002</v>
      </c>
      <c r="AP131" s="303">
        <f>IFERROR(_xlfn.PERCENTRANK.INC('面板-MA'!131:131,'面板-MA'!AN131),0.5)</f>
        <v>0.223</v>
      </c>
      <c r="AQ131" s="303">
        <f>IFERROR(_xlfn.PERCENTRANK.INC('面板-MA'!131:131,'面板-MA'!AO131),0.5)</f>
        <v>0.223</v>
      </c>
      <c r="AR131" s="303">
        <f>IFERROR(_xlfn.PERCENTRANK.INC('面板-MA'!131:131,'面板-MA'!AP131),0.5)</f>
        <v>0.223</v>
      </c>
      <c r="AS131" s="303">
        <f>IFERROR(_xlfn.PERCENTRANK.INC('面板-MA'!131:131,'面板-MA'!AQ131),0.5)</f>
        <v>0.313</v>
      </c>
      <c r="AT131" s="303">
        <f>IFERROR(_xlfn.PERCENTRANK.INC('面板-MA'!131:131,'面板-MA'!AR131),0.5)</f>
        <v>0.313</v>
      </c>
      <c r="AU131" s="303">
        <f>IFERROR(_xlfn.PERCENTRANK.INC('面板-MA'!131:131,'面板-MA'!AS131),0.5)</f>
        <v>0.313</v>
      </c>
      <c r="AV131" s="303">
        <f>IFERROR(_xlfn.PERCENTRANK.INC('面板-MA'!131:131,'面板-MA'!AT131),0.5)</f>
        <v>0.52200000000000002</v>
      </c>
      <c r="AW131" s="303">
        <f>IFERROR(_xlfn.PERCENTRANK.INC('面板-MA'!131:131,'面板-MA'!AU131),0.5)</f>
        <v>0.52200000000000002</v>
      </c>
      <c r="AX131" s="303">
        <f>IFERROR(_xlfn.PERCENTRANK.INC('面板-MA'!131:131,'面板-MA'!AV131),0.5)</f>
        <v>0.52200000000000002</v>
      </c>
      <c r="AY131" s="303">
        <f>IFERROR(_xlfn.PERCENTRANK.INC('面板-MA'!131:131,'面板-MA'!AW131),0.5)</f>
        <v>0.13400000000000001</v>
      </c>
      <c r="AZ131" s="303">
        <f>IFERROR(_xlfn.PERCENTRANK.INC('面板-MA'!131:131,'面板-MA'!AX131),0.5)</f>
        <v>0.13400000000000001</v>
      </c>
      <c r="BA131" s="303">
        <f>IFERROR(_xlfn.PERCENTRANK.INC('面板-MA'!131:131,'面板-MA'!AY131),0.5)</f>
        <v>0.13400000000000001</v>
      </c>
      <c r="BB131" s="303">
        <f>IFERROR(_xlfn.PERCENTRANK.INC('面板-MA'!131:131,'面板-MA'!AZ131),0.5)</f>
        <v>0.47699999999999998</v>
      </c>
      <c r="BC131" s="303">
        <f>IFERROR(_xlfn.PERCENTRANK.INC('面板-MA'!131:131,'面板-MA'!BA131),0.5)</f>
        <v>0.47699999999999998</v>
      </c>
      <c r="BD131" s="303">
        <f>IFERROR(_xlfn.PERCENTRANK.INC('面板-MA'!131:131,'面板-MA'!BB131),0.5)</f>
        <v>0.47699999999999998</v>
      </c>
      <c r="BE131" s="303">
        <f>IFERROR(_xlfn.PERCENTRANK.INC('面板-MA'!131:131,'面板-MA'!BC131),0.5)</f>
        <v>0.61099999999999999</v>
      </c>
      <c r="BF131" s="303">
        <f>IFERROR(_xlfn.PERCENTRANK.INC('面板-MA'!131:131,'面板-MA'!BD131),0.5)</f>
        <v>0.61099999999999999</v>
      </c>
      <c r="BG131" s="303">
        <f>IFERROR(_xlfn.PERCENTRANK.INC('面板-MA'!131:131,'面板-MA'!BE131),0.5)</f>
        <v>0.61099999999999999</v>
      </c>
      <c r="BH131" s="303">
        <f>IFERROR(_xlfn.PERCENTRANK.INC('面板-MA'!131:131,'面板-MA'!BF131),0.5)</f>
        <v>0.746</v>
      </c>
      <c r="BI131" s="303">
        <f>IFERROR(_xlfn.PERCENTRANK.INC('面板-MA'!131:131,'面板-MA'!BG131),0.5)</f>
        <v>0.746</v>
      </c>
      <c r="BJ131" s="303">
        <f>IFERROR(_xlfn.PERCENTRANK.INC('面板-MA'!131:131,'面板-MA'!BH131),0.5)</f>
        <v>0.746</v>
      </c>
      <c r="BK131" s="303">
        <f>IFERROR(_xlfn.PERCENTRANK.INC('面板-MA'!131:131,'面板-MA'!BI131),0.5)</f>
        <v>0.92500000000000004</v>
      </c>
      <c r="BL131" s="303">
        <f>IFERROR(_xlfn.PERCENTRANK.INC('面板-MA'!131:131,'面板-MA'!BJ131),0.5)</f>
        <v>0.92500000000000004</v>
      </c>
      <c r="BM131" s="303">
        <f>IFERROR(_xlfn.PERCENTRANK.INC('面板-MA'!131:131,'面板-MA'!BK131),0.5)</f>
        <v>0.92500000000000004</v>
      </c>
      <c r="BN131" s="303">
        <f>IFERROR(_xlfn.PERCENTRANK.INC('面板-MA'!131:131,'面板-MA'!BL131),0.5)</f>
        <v>0.83499999999999996</v>
      </c>
      <c r="BO131" s="303">
        <f>IFERROR(_xlfn.PERCENTRANK.INC('面板-MA'!131:131,'面板-MA'!BM131),0.5)</f>
        <v>0.83499999999999996</v>
      </c>
      <c r="BP131" s="303">
        <f>IFERROR(_xlfn.PERCENTRANK.INC('面板-MA'!131:131,'面板-MA'!BN131),0.5)</f>
        <v>0.83499999999999996</v>
      </c>
      <c r="BQ131" s="303">
        <f>IFERROR(_xlfn.PERCENTRANK.INC('面板-MA'!131:131,'面板-MA'!BO131),0.5)</f>
        <v>0.56699999999999995</v>
      </c>
      <c r="BR131" s="303">
        <f>IFERROR(_xlfn.PERCENTRANK.INC('面板-MA'!131:131,'面板-MA'!BP131),0.5)</f>
        <v>0.56699999999999995</v>
      </c>
      <c r="BS131" s="303">
        <f>IFERROR(_xlfn.PERCENTRANK.INC('面板-MA'!131:131,'面板-MA'!BQ131),0.5)</f>
        <v>0.56699999999999995</v>
      </c>
      <c r="BT131" s="303">
        <f>IFERROR(_xlfn.PERCENTRANK.INC('面板-MA'!131:131,'面板-MA'!BR131),0.5)</f>
        <v>0.38800000000000001</v>
      </c>
      <c r="BU131" s="303">
        <f>IFERROR(_xlfn.PERCENTRANK.INC('面板-MA'!131:131,'面板-MA'!BS131),0.5)</f>
        <v>0.38800000000000001</v>
      </c>
      <c r="BV131" s="303">
        <f>IFERROR(_xlfn.PERCENTRANK.INC('面板-MA'!131:131,'面板-MA'!BT131),0.5)</f>
        <v>0.38800000000000001</v>
      </c>
      <c r="BW131" s="303">
        <f>IFERROR(_xlfn.PERCENTRANK.INC('面板-MA'!131:131,'面板-MA'!BU131),0.5)</f>
        <v>0.5</v>
      </c>
      <c r="BX131" s="303">
        <f>IFERROR(_xlfn.PERCENTRANK.INC('面板-MA'!131:131,'面板-MA'!BV131),0.5)</f>
        <v>0.5</v>
      </c>
    </row>
    <row r="132" spans="1:76" x14ac:dyDescent="0.15">
      <c r="A132" s="301" t="s">
        <v>263</v>
      </c>
      <c r="B132" s="301" t="s">
        <v>73</v>
      </c>
      <c r="C132" s="295" t="s">
        <v>268</v>
      </c>
      <c r="D132" s="295" t="s">
        <v>269</v>
      </c>
      <c r="E132" s="302">
        <f t="shared" si="9"/>
        <v>3.3333333333333333E-2</v>
      </c>
      <c r="F132" s="302" t="str">
        <f t="shared" si="6"/>
        <v>智能汽车中游</v>
      </c>
      <c r="G132" s="303">
        <f>IFERROR(_xlfn.PERCENTRANK.INC('面板-MA'!132:132,'面板-MA'!E132),0.5)</f>
        <v>0.41299999999999998</v>
      </c>
      <c r="H132" s="303">
        <f>IFERROR(_xlfn.PERCENTRANK.INC('面板-MA'!132:132,'面板-MA'!F132),0.5)</f>
        <v>0.41299999999999998</v>
      </c>
      <c r="I132" s="303">
        <f>IFERROR(_xlfn.PERCENTRANK.INC('面板-MA'!132:132,'面板-MA'!G132),0.5)</f>
        <v>0.41299999999999998</v>
      </c>
      <c r="J132" s="303">
        <f>IFERROR(_xlfn.PERCENTRANK.INC('面板-MA'!132:132,'面板-MA'!H132),0.5)</f>
        <v>0.65200000000000002</v>
      </c>
      <c r="K132" s="303">
        <f>IFERROR(_xlfn.PERCENTRANK.INC('面板-MA'!132:132,'面板-MA'!I132),0.5)</f>
        <v>0.34699999999999998</v>
      </c>
      <c r="L132" s="303">
        <f>IFERROR(_xlfn.PERCENTRANK.INC('面板-MA'!132:132,'面板-MA'!J132),0.5)</f>
        <v>6.5000000000000002E-2</v>
      </c>
      <c r="M132" s="303">
        <f>IFERROR(_xlfn.PERCENTRANK.INC('面板-MA'!132:132,'面板-MA'!K132),0.5)</f>
        <v>2.1000000000000001E-2</v>
      </c>
      <c r="N132" s="303">
        <f>IFERROR(_xlfn.PERCENTRANK.INC('面板-MA'!132:132,'面板-MA'!L132),0.5)</f>
        <v>0.52100000000000002</v>
      </c>
      <c r="O132" s="303">
        <f>IFERROR(_xlfn.PERCENTRANK.INC('面板-MA'!132:132,'面板-MA'!M132),0.5)</f>
        <v>0.52100000000000002</v>
      </c>
      <c r="P132" s="303">
        <f>IFERROR(_xlfn.PERCENTRANK.INC('面板-MA'!132:132,'面板-MA'!N132),0.5)</f>
        <v>0.63</v>
      </c>
      <c r="Q132" s="303">
        <f>IFERROR(_xlfn.PERCENTRANK.INC('面板-MA'!132:132,'面板-MA'!O132),0.5)</f>
        <v>0.5</v>
      </c>
      <c r="R132" s="303">
        <f>IFERROR(_xlfn.PERCENTRANK.INC('面板-MA'!132:132,'面板-MA'!P132),0.5)</f>
        <v>0.30399999999999999</v>
      </c>
      <c r="S132" s="303">
        <f>IFERROR(_xlfn.PERCENTRANK.INC('面板-MA'!132:132,'面板-MA'!Q132),0.5)</f>
        <v>0.217</v>
      </c>
      <c r="T132" s="303">
        <f>IFERROR(_xlfn.PERCENTRANK.INC('面板-MA'!132:132,'面板-MA'!R132),0.5)</f>
        <v>0.17299999999999999</v>
      </c>
      <c r="U132" s="303">
        <f>IFERROR(_xlfn.PERCENTRANK.INC('面板-MA'!132:132,'面板-MA'!S132),0.5)</f>
        <v>0.28199999999999997</v>
      </c>
      <c r="V132" s="303">
        <f>IFERROR(_xlfn.PERCENTRANK.INC('面板-MA'!132:132,'面板-MA'!T132),0.5)</f>
        <v>0.32600000000000001</v>
      </c>
      <c r="W132" s="303">
        <f>IFERROR(_xlfn.PERCENTRANK.INC('面板-MA'!132:132,'面板-MA'!U132),0.5)</f>
        <v>0.39100000000000001</v>
      </c>
      <c r="X132" s="303">
        <f>IFERROR(_xlfn.PERCENTRANK.INC('面板-MA'!132:132,'面板-MA'!V132),0.5)</f>
        <v>0.80400000000000005</v>
      </c>
      <c r="Y132" s="303">
        <f>IFERROR(_xlfn.PERCENTRANK.INC('面板-MA'!132:132,'面板-MA'!W132),0.5)</f>
        <v>0.95599999999999996</v>
      </c>
      <c r="Z132" s="303">
        <f>IFERROR(_xlfn.PERCENTRANK.INC('面板-MA'!132:132,'面板-MA'!X132),0.5)</f>
        <v>1</v>
      </c>
      <c r="AA132" s="303">
        <f>IFERROR(_xlfn.PERCENTRANK.INC('面板-MA'!132:132,'面板-MA'!Y132),0.5)</f>
        <v>0.97799999999999998</v>
      </c>
      <c r="AB132" s="303">
        <f>IFERROR(_xlfn.PERCENTRANK.INC('面板-MA'!132:132,'面板-MA'!Z132),0.5)</f>
        <v>0.82599999999999996</v>
      </c>
      <c r="AC132" s="303">
        <f>IFERROR(_xlfn.PERCENTRANK.INC('面板-MA'!132:132,'面板-MA'!AA132),0.5)</f>
        <v>0.47799999999999998</v>
      </c>
      <c r="AD132" s="303">
        <f>IFERROR(_xlfn.PERCENTRANK.INC('面板-MA'!132:132,'面板-MA'!AB132),0.5)</f>
        <v>0.56499999999999995</v>
      </c>
      <c r="AE132" s="303">
        <f>IFERROR(_xlfn.PERCENTRANK.INC('面板-MA'!132:132,'面板-MA'!AC132),0.5)</f>
        <v>0.58599999999999997</v>
      </c>
      <c r="AF132" s="303">
        <f>IFERROR(_xlfn.PERCENTRANK.INC('面板-MA'!132:132,'面板-MA'!AD132),0.5)</f>
        <v>0.60799999999999998</v>
      </c>
      <c r="AG132" s="303">
        <f>IFERROR(_xlfn.PERCENTRANK.INC('面板-MA'!132:132,'面板-MA'!AE132),0.5)</f>
        <v>0.69499999999999995</v>
      </c>
      <c r="AH132" s="303">
        <f>IFERROR(_xlfn.PERCENTRANK.INC('面板-MA'!132:132,'面板-MA'!AF132),0.5)</f>
        <v>0.71699999999999997</v>
      </c>
      <c r="AI132" s="303">
        <f>IFERROR(_xlfn.PERCENTRANK.INC('面板-MA'!132:132,'面板-MA'!AG132),0.5)</f>
        <v>0.73899999999999999</v>
      </c>
      <c r="AJ132" s="303">
        <f>IFERROR(_xlfn.PERCENTRANK.INC('面板-MA'!132:132,'面板-MA'!AH132),0.5)</f>
        <v>0.78200000000000003</v>
      </c>
      <c r="AK132" s="303">
        <f>IFERROR(_xlfn.PERCENTRANK.INC('面板-MA'!132:132,'面板-MA'!AI132),0.5)</f>
        <v>0.152</v>
      </c>
      <c r="AL132" s="303">
        <f>IFERROR(_xlfn.PERCENTRANK.INC('面板-MA'!132:132,'面板-MA'!AJ132),0.5)</f>
        <v>0</v>
      </c>
      <c r="AM132" s="303">
        <f>IFERROR(_xlfn.PERCENTRANK.INC('面板-MA'!132:132,'面板-MA'!AK132),0.5)</f>
        <v>4.2999999999999997E-2</v>
      </c>
      <c r="AN132" s="303">
        <f>IFERROR(_xlfn.PERCENTRANK.INC('面板-MA'!132:132,'面板-MA'!AL132),0.5)</f>
        <v>0.86899999999999999</v>
      </c>
      <c r="AO132" s="303">
        <f>IFERROR(_xlfn.PERCENTRANK.INC('面板-MA'!132:132,'面板-MA'!AM132),0.5)</f>
        <v>0.93400000000000005</v>
      </c>
      <c r="AP132" s="303">
        <f>IFERROR(_xlfn.PERCENTRANK.INC('面板-MA'!132:132,'面板-MA'!AN132),0.5)</f>
        <v>0.91300000000000003</v>
      </c>
      <c r="AQ132" s="303">
        <f>IFERROR(_xlfn.PERCENTRANK.INC('面板-MA'!132:132,'面板-MA'!AO132),0.5)</f>
        <v>0.89100000000000001</v>
      </c>
      <c r="AR132" s="303">
        <f>IFERROR(_xlfn.PERCENTRANK.INC('面板-MA'!132:132,'面板-MA'!AP132),0.5)</f>
        <v>0.84699999999999998</v>
      </c>
      <c r="AS132" s="303">
        <f>IFERROR(_xlfn.PERCENTRANK.INC('面板-MA'!132:132,'面板-MA'!AQ132),0.5)</f>
        <v>0.76</v>
      </c>
      <c r="AT132" s="303">
        <f>IFERROR(_xlfn.PERCENTRANK.INC('面板-MA'!132:132,'面板-MA'!AR132),0.5)</f>
        <v>0.67300000000000004</v>
      </c>
      <c r="AU132" s="303">
        <f>IFERROR(_xlfn.PERCENTRANK.INC('面板-MA'!132:132,'面板-MA'!AS132),0.5)</f>
        <v>0.36899999999999999</v>
      </c>
      <c r="AV132" s="303">
        <f>IFERROR(_xlfn.PERCENTRANK.INC('面板-MA'!132:132,'面板-MA'!AT132),0.5)</f>
        <v>0.23899999999999999</v>
      </c>
      <c r="AW132" s="303">
        <f>IFERROR(_xlfn.PERCENTRANK.INC('面板-MA'!132:132,'面板-MA'!AU132),0.5)</f>
        <v>0.26</v>
      </c>
      <c r="AX132" s="303">
        <f>IFERROR(_xlfn.PERCENTRANK.INC('面板-MA'!132:132,'面板-MA'!AV132),0.5)</f>
        <v>0.19500000000000001</v>
      </c>
      <c r="AY132" s="303">
        <f>IFERROR(_xlfn.PERCENTRANK.INC('面板-MA'!132:132,'面板-MA'!AW132),0.5)</f>
        <v>0.13</v>
      </c>
      <c r="AZ132" s="303">
        <f>IFERROR(_xlfn.PERCENTRANK.INC('面板-MA'!132:132,'面板-MA'!AX132),0.5)</f>
        <v>0.108</v>
      </c>
      <c r="BA132" s="303">
        <f>IFERROR(_xlfn.PERCENTRANK.INC('面板-MA'!132:132,'面板-MA'!AY132),0.5)</f>
        <v>8.5999999999999993E-2</v>
      </c>
      <c r="BB132" s="303">
        <f>IFERROR(_xlfn.PERCENTRANK.INC('面板-MA'!132:132,'面板-MA'!AZ132),0.5)</f>
        <v>0.5</v>
      </c>
      <c r="BC132" s="303">
        <f>IFERROR(_xlfn.PERCENTRANK.INC('面板-MA'!132:132,'面板-MA'!BA132),0.5)</f>
        <v>0.5</v>
      </c>
      <c r="BD132" s="303">
        <f>IFERROR(_xlfn.PERCENTRANK.INC('面板-MA'!132:132,'面板-MA'!BB132),0.5)</f>
        <v>0.5</v>
      </c>
      <c r="BE132" s="303">
        <f>IFERROR(_xlfn.PERCENTRANK.INC('面板-MA'!132:132,'面板-MA'!BC132),0.5)</f>
        <v>0.5</v>
      </c>
      <c r="BF132" s="303">
        <f>IFERROR(_xlfn.PERCENTRANK.INC('面板-MA'!132:132,'面板-MA'!BD132),0.5)</f>
        <v>0.5</v>
      </c>
      <c r="BG132" s="303">
        <f>IFERROR(_xlfn.PERCENTRANK.INC('面板-MA'!132:132,'面板-MA'!BE132),0.5)</f>
        <v>0.5</v>
      </c>
      <c r="BH132" s="303">
        <f>IFERROR(_xlfn.PERCENTRANK.INC('面板-MA'!132:132,'面板-MA'!BF132),0.5)</f>
        <v>0.5</v>
      </c>
      <c r="BI132" s="303">
        <f>IFERROR(_xlfn.PERCENTRANK.INC('面板-MA'!132:132,'面板-MA'!BG132),0.5)</f>
        <v>0.5</v>
      </c>
      <c r="BJ132" s="303">
        <f>IFERROR(_xlfn.PERCENTRANK.INC('面板-MA'!132:132,'面板-MA'!BH132),0.5)</f>
        <v>0.5</v>
      </c>
      <c r="BK132" s="303">
        <f>IFERROR(_xlfn.PERCENTRANK.INC('面板-MA'!132:132,'面板-MA'!BI132),0.5)</f>
        <v>0.5</v>
      </c>
      <c r="BL132" s="303">
        <f>IFERROR(_xlfn.PERCENTRANK.INC('面板-MA'!132:132,'面板-MA'!BJ132),0.5)</f>
        <v>0.5</v>
      </c>
      <c r="BM132" s="303">
        <f>IFERROR(_xlfn.PERCENTRANK.INC('面板-MA'!132:132,'面板-MA'!BK132),0.5)</f>
        <v>0.5</v>
      </c>
      <c r="BN132" s="303">
        <f>IFERROR(_xlfn.PERCENTRANK.INC('面板-MA'!132:132,'面板-MA'!BL132),0.5)</f>
        <v>0.5</v>
      </c>
      <c r="BO132" s="303">
        <f>IFERROR(_xlfn.PERCENTRANK.INC('面板-MA'!132:132,'面板-MA'!BM132),0.5)</f>
        <v>0.5</v>
      </c>
      <c r="BP132" s="303">
        <f>IFERROR(_xlfn.PERCENTRANK.INC('面板-MA'!132:132,'面板-MA'!BN132),0.5)</f>
        <v>0.5</v>
      </c>
      <c r="BQ132" s="303">
        <f>IFERROR(_xlfn.PERCENTRANK.INC('面板-MA'!132:132,'面板-MA'!BO132),0.5)</f>
        <v>0.5</v>
      </c>
      <c r="BR132" s="303">
        <f>IFERROR(_xlfn.PERCENTRANK.INC('面板-MA'!132:132,'面板-MA'!BP132),0.5)</f>
        <v>0.5</v>
      </c>
      <c r="BS132" s="303">
        <f>IFERROR(_xlfn.PERCENTRANK.INC('面板-MA'!132:132,'面板-MA'!BQ132),0.5)</f>
        <v>0.5</v>
      </c>
      <c r="BT132" s="303">
        <f>IFERROR(_xlfn.PERCENTRANK.INC('面板-MA'!132:132,'面板-MA'!BR132),0.5)</f>
        <v>0.5</v>
      </c>
      <c r="BU132" s="303">
        <f>IFERROR(_xlfn.PERCENTRANK.INC('面板-MA'!132:132,'面板-MA'!BS132),0.5)</f>
        <v>0.5</v>
      </c>
      <c r="BV132" s="303">
        <f>IFERROR(_xlfn.PERCENTRANK.INC('面板-MA'!132:132,'面板-MA'!BT132),0.5)</f>
        <v>0.5</v>
      </c>
      <c r="BW132" s="303">
        <f>IFERROR(_xlfn.PERCENTRANK.INC('面板-MA'!132:132,'面板-MA'!BU132),0.5)</f>
        <v>0.5</v>
      </c>
      <c r="BX132" s="303">
        <f>IFERROR(_xlfn.PERCENTRANK.INC('面板-MA'!132:132,'面板-MA'!BV132),0.5)</f>
        <v>0.5</v>
      </c>
    </row>
    <row r="133" spans="1:76" x14ac:dyDescent="0.15">
      <c r="A133" s="301" t="s">
        <v>263</v>
      </c>
      <c r="B133" s="301" t="s">
        <v>73</v>
      </c>
      <c r="C133" s="295" t="s">
        <v>270</v>
      </c>
      <c r="D133" s="295" t="s">
        <v>271</v>
      </c>
      <c r="E133" s="302">
        <f t="shared" si="9"/>
        <v>3.3333333333333333E-2</v>
      </c>
      <c r="F133" s="302" t="str">
        <f t="shared" si="6"/>
        <v>智能汽车中游</v>
      </c>
      <c r="G133" s="303">
        <f>IFERROR(_xlfn.PERCENTRANK.INC('面板-MA'!133:133,'面板-MA'!E133),0.5)</f>
        <v>0.78200000000000003</v>
      </c>
      <c r="H133" s="303">
        <f>IFERROR(_xlfn.PERCENTRANK.INC('面板-MA'!133:133,'面板-MA'!F133),0.5)</f>
        <v>0.78200000000000003</v>
      </c>
      <c r="I133" s="303">
        <f>IFERROR(_xlfn.PERCENTRANK.INC('面板-MA'!133:133,'面板-MA'!G133),0.5)</f>
        <v>0.73899999999999999</v>
      </c>
      <c r="J133" s="303">
        <f>IFERROR(_xlfn.PERCENTRANK.INC('面板-MA'!133:133,'面板-MA'!H133),0.5)</f>
        <v>0.86899999999999999</v>
      </c>
      <c r="K133" s="303">
        <f>IFERROR(_xlfn.PERCENTRANK.INC('面板-MA'!133:133,'面板-MA'!I133),0.5)</f>
        <v>0.93400000000000005</v>
      </c>
      <c r="L133" s="303">
        <f>IFERROR(_xlfn.PERCENTRANK.INC('面板-MA'!133:133,'面板-MA'!J133),0.5)</f>
        <v>8.5999999999999993E-2</v>
      </c>
      <c r="M133" s="303">
        <f>IFERROR(_xlfn.PERCENTRANK.INC('面板-MA'!133:133,'面板-MA'!K133),0.5)</f>
        <v>8.5999999999999993E-2</v>
      </c>
      <c r="N133" s="303">
        <f>IFERROR(_xlfn.PERCENTRANK.INC('面板-MA'!133:133,'面板-MA'!L133),0.5)</f>
        <v>0.47799999999999998</v>
      </c>
      <c r="O133" s="303">
        <f>IFERROR(_xlfn.PERCENTRANK.INC('面板-MA'!133:133,'面板-MA'!M133),0.5)</f>
        <v>0.69499999999999995</v>
      </c>
      <c r="P133" s="303">
        <f>IFERROR(_xlfn.PERCENTRANK.INC('面板-MA'!133:133,'面板-MA'!N133),0.5)</f>
        <v>0.65200000000000002</v>
      </c>
      <c r="Q133" s="303">
        <f>IFERROR(_xlfn.PERCENTRANK.INC('面板-MA'!133:133,'面板-MA'!O133),0.5)</f>
        <v>0.52100000000000002</v>
      </c>
      <c r="R133" s="303">
        <f>IFERROR(_xlfn.PERCENTRANK.INC('面板-MA'!133:133,'面板-MA'!P133),0.5)</f>
        <v>0.23899999999999999</v>
      </c>
      <c r="S133" s="303">
        <f>IFERROR(_xlfn.PERCENTRANK.INC('面板-MA'!133:133,'面板-MA'!Q133),0.5)</f>
        <v>0.17299999999999999</v>
      </c>
      <c r="T133" s="303">
        <f>IFERROR(_xlfn.PERCENTRANK.INC('面板-MA'!133:133,'面板-MA'!R133),0.5)</f>
        <v>6.5000000000000002E-2</v>
      </c>
      <c r="U133" s="303">
        <f>IFERROR(_xlfn.PERCENTRANK.INC('面板-MA'!133:133,'面板-MA'!S133),0.5)</f>
        <v>0.13</v>
      </c>
      <c r="V133" s="303">
        <f>IFERROR(_xlfn.PERCENTRANK.INC('面板-MA'!133:133,'面板-MA'!T133),0.5)</f>
        <v>0.152</v>
      </c>
      <c r="W133" s="303">
        <f>IFERROR(_xlfn.PERCENTRANK.INC('面板-MA'!133:133,'面板-MA'!U133),0.5)</f>
        <v>0.19500000000000001</v>
      </c>
      <c r="X133" s="303">
        <f>IFERROR(_xlfn.PERCENTRANK.INC('面板-MA'!133:133,'面板-MA'!V133),0.5)</f>
        <v>0.26</v>
      </c>
      <c r="Y133" s="303">
        <f>IFERROR(_xlfn.PERCENTRANK.INC('面板-MA'!133:133,'面板-MA'!W133),0.5)</f>
        <v>0.89100000000000001</v>
      </c>
      <c r="Z133" s="303">
        <f>IFERROR(_xlfn.PERCENTRANK.INC('面板-MA'!133:133,'面板-MA'!X133),0.5)</f>
        <v>1</v>
      </c>
      <c r="AA133" s="303">
        <f>IFERROR(_xlfn.PERCENTRANK.INC('面板-MA'!133:133,'面板-MA'!Y133),0.5)</f>
        <v>0.97799999999999998</v>
      </c>
      <c r="AB133" s="303">
        <f>IFERROR(_xlfn.PERCENTRANK.INC('面板-MA'!133:133,'面板-MA'!Z133),0.5)</f>
        <v>0.67300000000000004</v>
      </c>
      <c r="AC133" s="303">
        <f>IFERROR(_xlfn.PERCENTRANK.INC('面板-MA'!133:133,'面板-MA'!AA133),0.5)</f>
        <v>0.5</v>
      </c>
      <c r="AD133" s="303">
        <f>IFERROR(_xlfn.PERCENTRANK.INC('面板-MA'!133:133,'面板-MA'!AB133),0.5)</f>
        <v>0.56499999999999995</v>
      </c>
      <c r="AE133" s="303">
        <f>IFERROR(_xlfn.PERCENTRANK.INC('面板-MA'!133:133,'面板-MA'!AC133),0.5)</f>
        <v>0.54300000000000004</v>
      </c>
      <c r="AF133" s="303">
        <f>IFERROR(_xlfn.PERCENTRANK.INC('面板-MA'!133:133,'面板-MA'!AD133),0.5)</f>
        <v>0.41299999999999998</v>
      </c>
      <c r="AG133" s="303">
        <f>IFERROR(_xlfn.PERCENTRANK.INC('面板-MA'!133:133,'面板-MA'!AE133),0.5)</f>
        <v>0.45600000000000002</v>
      </c>
      <c r="AH133" s="303">
        <f>IFERROR(_xlfn.PERCENTRANK.INC('面板-MA'!133:133,'面板-MA'!AF133),0.5)</f>
        <v>0.39100000000000001</v>
      </c>
      <c r="AI133" s="303">
        <f>IFERROR(_xlfn.PERCENTRANK.INC('面板-MA'!133:133,'面板-MA'!AG133),0.5)</f>
        <v>0.36899999999999999</v>
      </c>
      <c r="AJ133" s="303">
        <f>IFERROR(_xlfn.PERCENTRANK.INC('面板-MA'!133:133,'面板-MA'!AH133),0.5)</f>
        <v>0.32600000000000001</v>
      </c>
      <c r="AK133" s="303">
        <f>IFERROR(_xlfn.PERCENTRANK.INC('面板-MA'!133:133,'面板-MA'!AI133),0.5)</f>
        <v>4.2999999999999997E-2</v>
      </c>
      <c r="AL133" s="303">
        <f>IFERROR(_xlfn.PERCENTRANK.INC('面板-MA'!133:133,'面板-MA'!AJ133),0.5)</f>
        <v>0</v>
      </c>
      <c r="AM133" s="303">
        <f>IFERROR(_xlfn.PERCENTRANK.INC('面板-MA'!133:133,'面板-MA'!AK133),0.5)</f>
        <v>2.1000000000000001E-2</v>
      </c>
      <c r="AN133" s="303">
        <f>IFERROR(_xlfn.PERCENTRANK.INC('面板-MA'!133:133,'面板-MA'!AL133),0.5)</f>
        <v>0.217</v>
      </c>
      <c r="AO133" s="303">
        <f>IFERROR(_xlfn.PERCENTRANK.INC('面板-MA'!133:133,'面板-MA'!AM133),0.5)</f>
        <v>0.28199999999999997</v>
      </c>
      <c r="AP133" s="303">
        <f>IFERROR(_xlfn.PERCENTRANK.INC('面板-MA'!133:133,'面板-MA'!AN133),0.5)</f>
        <v>0.30399999999999999</v>
      </c>
      <c r="AQ133" s="303">
        <f>IFERROR(_xlfn.PERCENTRANK.INC('面板-MA'!133:133,'面板-MA'!AO133),0.5)</f>
        <v>0.34699999999999998</v>
      </c>
      <c r="AR133" s="303">
        <f>IFERROR(_xlfn.PERCENTRANK.INC('面板-MA'!133:133,'面板-MA'!AP133),0.5)</f>
        <v>0.434</v>
      </c>
      <c r="AS133" s="303">
        <f>IFERROR(_xlfn.PERCENTRANK.INC('面板-MA'!133:133,'面板-MA'!AQ133),0.5)</f>
        <v>0.60799999999999998</v>
      </c>
      <c r="AT133" s="303">
        <f>IFERROR(_xlfn.PERCENTRANK.INC('面板-MA'!133:133,'面板-MA'!AR133),0.5)</f>
        <v>0.71699999999999997</v>
      </c>
      <c r="AU133" s="303">
        <f>IFERROR(_xlfn.PERCENTRANK.INC('面板-MA'!133:133,'面板-MA'!AS133),0.5)</f>
        <v>0.63</v>
      </c>
      <c r="AV133" s="303">
        <f>IFERROR(_xlfn.PERCENTRANK.INC('面板-MA'!133:133,'面板-MA'!AT133),0.5)</f>
        <v>0.58599999999999997</v>
      </c>
      <c r="AW133" s="303">
        <f>IFERROR(_xlfn.PERCENTRANK.INC('面板-MA'!133:133,'面板-MA'!AU133),0.5)</f>
        <v>0.76</v>
      </c>
      <c r="AX133" s="303">
        <f>IFERROR(_xlfn.PERCENTRANK.INC('面板-MA'!133:133,'面板-MA'!AV133),0.5)</f>
        <v>0.82599999999999996</v>
      </c>
      <c r="AY133" s="303">
        <f>IFERROR(_xlfn.PERCENTRANK.INC('面板-MA'!133:133,'面板-MA'!AW133),0.5)</f>
        <v>0.84699999999999998</v>
      </c>
      <c r="AZ133" s="303">
        <f>IFERROR(_xlfn.PERCENTRANK.INC('面板-MA'!133:133,'面板-MA'!AX133),0.5)</f>
        <v>0.91300000000000003</v>
      </c>
      <c r="BA133" s="303">
        <f>IFERROR(_xlfn.PERCENTRANK.INC('面板-MA'!133:133,'面板-MA'!AY133),0.5)</f>
        <v>0.95599999999999996</v>
      </c>
      <c r="BB133" s="303">
        <f>IFERROR(_xlfn.PERCENTRANK.INC('面板-MA'!133:133,'面板-MA'!AZ133),0.5)</f>
        <v>0.5</v>
      </c>
      <c r="BC133" s="303">
        <f>IFERROR(_xlfn.PERCENTRANK.INC('面板-MA'!133:133,'面板-MA'!BA133),0.5)</f>
        <v>0.5</v>
      </c>
      <c r="BD133" s="303">
        <f>IFERROR(_xlfn.PERCENTRANK.INC('面板-MA'!133:133,'面板-MA'!BB133),0.5)</f>
        <v>0.5</v>
      </c>
      <c r="BE133" s="303">
        <f>IFERROR(_xlfn.PERCENTRANK.INC('面板-MA'!133:133,'面板-MA'!BC133),0.5)</f>
        <v>0.5</v>
      </c>
      <c r="BF133" s="303">
        <f>IFERROR(_xlfn.PERCENTRANK.INC('面板-MA'!133:133,'面板-MA'!BD133),0.5)</f>
        <v>0.5</v>
      </c>
      <c r="BG133" s="303">
        <f>IFERROR(_xlfn.PERCENTRANK.INC('面板-MA'!133:133,'面板-MA'!BE133),0.5)</f>
        <v>0.5</v>
      </c>
      <c r="BH133" s="303">
        <f>IFERROR(_xlfn.PERCENTRANK.INC('面板-MA'!133:133,'面板-MA'!BF133),0.5)</f>
        <v>0.5</v>
      </c>
      <c r="BI133" s="303">
        <f>IFERROR(_xlfn.PERCENTRANK.INC('面板-MA'!133:133,'面板-MA'!BG133),0.5)</f>
        <v>0.5</v>
      </c>
      <c r="BJ133" s="303">
        <f>IFERROR(_xlfn.PERCENTRANK.INC('面板-MA'!133:133,'面板-MA'!BH133),0.5)</f>
        <v>0.5</v>
      </c>
      <c r="BK133" s="303">
        <f>IFERROR(_xlfn.PERCENTRANK.INC('面板-MA'!133:133,'面板-MA'!BI133),0.5)</f>
        <v>0.5</v>
      </c>
      <c r="BL133" s="303">
        <f>IFERROR(_xlfn.PERCENTRANK.INC('面板-MA'!133:133,'面板-MA'!BJ133),0.5)</f>
        <v>0.5</v>
      </c>
      <c r="BM133" s="303">
        <f>IFERROR(_xlfn.PERCENTRANK.INC('面板-MA'!133:133,'面板-MA'!BK133),0.5)</f>
        <v>0.5</v>
      </c>
      <c r="BN133" s="303">
        <f>IFERROR(_xlfn.PERCENTRANK.INC('面板-MA'!133:133,'面板-MA'!BL133),0.5)</f>
        <v>0.5</v>
      </c>
      <c r="BO133" s="303">
        <f>IFERROR(_xlfn.PERCENTRANK.INC('面板-MA'!133:133,'面板-MA'!BM133),0.5)</f>
        <v>0.5</v>
      </c>
      <c r="BP133" s="303">
        <f>IFERROR(_xlfn.PERCENTRANK.INC('面板-MA'!133:133,'面板-MA'!BN133),0.5)</f>
        <v>0.5</v>
      </c>
      <c r="BQ133" s="303">
        <f>IFERROR(_xlfn.PERCENTRANK.INC('面板-MA'!133:133,'面板-MA'!BO133),0.5)</f>
        <v>0.5</v>
      </c>
      <c r="BR133" s="303">
        <f>IFERROR(_xlfn.PERCENTRANK.INC('面板-MA'!133:133,'面板-MA'!BP133),0.5)</f>
        <v>0.5</v>
      </c>
      <c r="BS133" s="303">
        <f>IFERROR(_xlfn.PERCENTRANK.INC('面板-MA'!133:133,'面板-MA'!BQ133),0.5)</f>
        <v>0.5</v>
      </c>
      <c r="BT133" s="303">
        <f>IFERROR(_xlfn.PERCENTRANK.INC('面板-MA'!133:133,'面板-MA'!BR133),0.5)</f>
        <v>0.5</v>
      </c>
      <c r="BU133" s="303">
        <f>IFERROR(_xlfn.PERCENTRANK.INC('面板-MA'!133:133,'面板-MA'!BS133),0.5)</f>
        <v>0.5</v>
      </c>
      <c r="BV133" s="303">
        <f>IFERROR(_xlfn.PERCENTRANK.INC('面板-MA'!133:133,'面板-MA'!BT133),0.5)</f>
        <v>0.5</v>
      </c>
      <c r="BW133" s="303">
        <f>IFERROR(_xlfn.PERCENTRANK.INC('面板-MA'!133:133,'面板-MA'!BU133),0.5)</f>
        <v>0.5</v>
      </c>
      <c r="BX133" s="303">
        <f>IFERROR(_xlfn.PERCENTRANK.INC('面板-MA'!133:133,'面板-MA'!BV133),0.5)</f>
        <v>0.5</v>
      </c>
    </row>
    <row r="134" spans="1:76" x14ac:dyDescent="0.15">
      <c r="A134" s="301" t="s">
        <v>263</v>
      </c>
      <c r="B134" s="301" t="s">
        <v>73</v>
      </c>
      <c r="C134" s="295" t="s">
        <v>272</v>
      </c>
      <c r="D134" s="295" t="s">
        <v>271</v>
      </c>
      <c r="E134" s="302">
        <f t="shared" si="9"/>
        <v>3.3333333333333333E-2</v>
      </c>
      <c r="F134" s="302" t="str">
        <f t="shared" si="6"/>
        <v>智能汽车中游</v>
      </c>
      <c r="G134" s="303">
        <f>IFERROR(_xlfn.PERCENTRANK.INC('面板-MA'!134:134,'面板-MA'!E134),0.5)</f>
        <v>0.78200000000000003</v>
      </c>
      <c r="H134" s="303">
        <f>IFERROR(_xlfn.PERCENTRANK.INC('面板-MA'!134:134,'面板-MA'!F134),0.5)</f>
        <v>0.78200000000000003</v>
      </c>
      <c r="I134" s="303">
        <f>IFERROR(_xlfn.PERCENTRANK.INC('面板-MA'!134:134,'面板-MA'!G134),0.5)</f>
        <v>0.73899999999999999</v>
      </c>
      <c r="J134" s="303">
        <f>IFERROR(_xlfn.PERCENTRANK.INC('面板-MA'!134:134,'面板-MA'!H134),0.5)</f>
        <v>0.86899999999999999</v>
      </c>
      <c r="K134" s="303">
        <f>IFERROR(_xlfn.PERCENTRANK.INC('面板-MA'!134:134,'面板-MA'!I134),0.5)</f>
        <v>0.93400000000000005</v>
      </c>
      <c r="L134" s="303">
        <f>IFERROR(_xlfn.PERCENTRANK.INC('面板-MA'!134:134,'面板-MA'!J134),0.5)</f>
        <v>8.5999999999999993E-2</v>
      </c>
      <c r="M134" s="303">
        <f>IFERROR(_xlfn.PERCENTRANK.INC('面板-MA'!134:134,'面板-MA'!K134),0.5)</f>
        <v>8.5999999999999993E-2</v>
      </c>
      <c r="N134" s="303">
        <f>IFERROR(_xlfn.PERCENTRANK.INC('面板-MA'!134:134,'面板-MA'!L134),0.5)</f>
        <v>0.47799999999999998</v>
      </c>
      <c r="O134" s="303">
        <f>IFERROR(_xlfn.PERCENTRANK.INC('面板-MA'!134:134,'面板-MA'!M134),0.5)</f>
        <v>0.69499999999999995</v>
      </c>
      <c r="P134" s="303">
        <f>IFERROR(_xlfn.PERCENTRANK.INC('面板-MA'!134:134,'面板-MA'!N134),0.5)</f>
        <v>0.65200000000000002</v>
      </c>
      <c r="Q134" s="303">
        <f>IFERROR(_xlfn.PERCENTRANK.INC('面板-MA'!134:134,'面板-MA'!O134),0.5)</f>
        <v>0.52100000000000002</v>
      </c>
      <c r="R134" s="303">
        <f>IFERROR(_xlfn.PERCENTRANK.INC('面板-MA'!134:134,'面板-MA'!P134),0.5)</f>
        <v>0.23899999999999999</v>
      </c>
      <c r="S134" s="303">
        <f>IFERROR(_xlfn.PERCENTRANK.INC('面板-MA'!134:134,'面板-MA'!Q134),0.5)</f>
        <v>0.17299999999999999</v>
      </c>
      <c r="T134" s="303">
        <f>IFERROR(_xlfn.PERCENTRANK.INC('面板-MA'!134:134,'面板-MA'!R134),0.5)</f>
        <v>6.5000000000000002E-2</v>
      </c>
      <c r="U134" s="303">
        <f>IFERROR(_xlfn.PERCENTRANK.INC('面板-MA'!134:134,'面板-MA'!S134),0.5)</f>
        <v>0.13</v>
      </c>
      <c r="V134" s="303">
        <f>IFERROR(_xlfn.PERCENTRANK.INC('面板-MA'!134:134,'面板-MA'!T134),0.5)</f>
        <v>0.152</v>
      </c>
      <c r="W134" s="303">
        <f>IFERROR(_xlfn.PERCENTRANK.INC('面板-MA'!134:134,'面板-MA'!U134),0.5)</f>
        <v>0.19500000000000001</v>
      </c>
      <c r="X134" s="303">
        <f>IFERROR(_xlfn.PERCENTRANK.INC('面板-MA'!134:134,'面板-MA'!V134),0.5)</f>
        <v>0.26</v>
      </c>
      <c r="Y134" s="303">
        <f>IFERROR(_xlfn.PERCENTRANK.INC('面板-MA'!134:134,'面板-MA'!W134),0.5)</f>
        <v>0.89100000000000001</v>
      </c>
      <c r="Z134" s="303">
        <f>IFERROR(_xlfn.PERCENTRANK.INC('面板-MA'!134:134,'面板-MA'!X134),0.5)</f>
        <v>1</v>
      </c>
      <c r="AA134" s="303">
        <f>IFERROR(_xlfn.PERCENTRANK.INC('面板-MA'!134:134,'面板-MA'!Y134),0.5)</f>
        <v>0.97799999999999998</v>
      </c>
      <c r="AB134" s="303">
        <f>IFERROR(_xlfn.PERCENTRANK.INC('面板-MA'!134:134,'面板-MA'!Z134),0.5)</f>
        <v>0.67300000000000004</v>
      </c>
      <c r="AC134" s="303">
        <f>IFERROR(_xlfn.PERCENTRANK.INC('面板-MA'!134:134,'面板-MA'!AA134),0.5)</f>
        <v>0.5</v>
      </c>
      <c r="AD134" s="303">
        <f>IFERROR(_xlfn.PERCENTRANK.INC('面板-MA'!134:134,'面板-MA'!AB134),0.5)</f>
        <v>0.56499999999999995</v>
      </c>
      <c r="AE134" s="303">
        <f>IFERROR(_xlfn.PERCENTRANK.INC('面板-MA'!134:134,'面板-MA'!AC134),0.5)</f>
        <v>0.54300000000000004</v>
      </c>
      <c r="AF134" s="303">
        <f>IFERROR(_xlfn.PERCENTRANK.INC('面板-MA'!134:134,'面板-MA'!AD134),0.5)</f>
        <v>0.41299999999999998</v>
      </c>
      <c r="AG134" s="303">
        <f>IFERROR(_xlfn.PERCENTRANK.INC('面板-MA'!134:134,'面板-MA'!AE134),0.5)</f>
        <v>0.45600000000000002</v>
      </c>
      <c r="AH134" s="303">
        <f>IFERROR(_xlfn.PERCENTRANK.INC('面板-MA'!134:134,'面板-MA'!AF134),0.5)</f>
        <v>0.39100000000000001</v>
      </c>
      <c r="AI134" s="303">
        <f>IFERROR(_xlfn.PERCENTRANK.INC('面板-MA'!134:134,'面板-MA'!AG134),0.5)</f>
        <v>0.36899999999999999</v>
      </c>
      <c r="AJ134" s="303">
        <f>IFERROR(_xlfn.PERCENTRANK.INC('面板-MA'!134:134,'面板-MA'!AH134),0.5)</f>
        <v>0.32600000000000001</v>
      </c>
      <c r="AK134" s="303">
        <f>IFERROR(_xlfn.PERCENTRANK.INC('面板-MA'!134:134,'面板-MA'!AI134),0.5)</f>
        <v>4.2999999999999997E-2</v>
      </c>
      <c r="AL134" s="303">
        <f>IFERROR(_xlfn.PERCENTRANK.INC('面板-MA'!134:134,'面板-MA'!AJ134),0.5)</f>
        <v>0</v>
      </c>
      <c r="AM134" s="303">
        <f>IFERROR(_xlfn.PERCENTRANK.INC('面板-MA'!134:134,'面板-MA'!AK134),0.5)</f>
        <v>2.1000000000000001E-2</v>
      </c>
      <c r="AN134" s="303">
        <f>IFERROR(_xlfn.PERCENTRANK.INC('面板-MA'!134:134,'面板-MA'!AL134),0.5)</f>
        <v>0.217</v>
      </c>
      <c r="AO134" s="303">
        <f>IFERROR(_xlfn.PERCENTRANK.INC('面板-MA'!134:134,'面板-MA'!AM134),0.5)</f>
        <v>0.28199999999999997</v>
      </c>
      <c r="AP134" s="303">
        <f>IFERROR(_xlfn.PERCENTRANK.INC('面板-MA'!134:134,'面板-MA'!AN134),0.5)</f>
        <v>0.30399999999999999</v>
      </c>
      <c r="AQ134" s="303">
        <f>IFERROR(_xlfn.PERCENTRANK.INC('面板-MA'!134:134,'面板-MA'!AO134),0.5)</f>
        <v>0.34699999999999998</v>
      </c>
      <c r="AR134" s="303">
        <f>IFERROR(_xlfn.PERCENTRANK.INC('面板-MA'!134:134,'面板-MA'!AP134),0.5)</f>
        <v>0.434</v>
      </c>
      <c r="AS134" s="303">
        <f>IFERROR(_xlfn.PERCENTRANK.INC('面板-MA'!134:134,'面板-MA'!AQ134),0.5)</f>
        <v>0.60799999999999998</v>
      </c>
      <c r="AT134" s="303">
        <f>IFERROR(_xlfn.PERCENTRANK.INC('面板-MA'!134:134,'面板-MA'!AR134),0.5)</f>
        <v>0.71699999999999997</v>
      </c>
      <c r="AU134" s="303">
        <f>IFERROR(_xlfn.PERCENTRANK.INC('面板-MA'!134:134,'面板-MA'!AS134),0.5)</f>
        <v>0.63</v>
      </c>
      <c r="AV134" s="303">
        <f>IFERROR(_xlfn.PERCENTRANK.INC('面板-MA'!134:134,'面板-MA'!AT134),0.5)</f>
        <v>0.58599999999999997</v>
      </c>
      <c r="AW134" s="303">
        <f>IFERROR(_xlfn.PERCENTRANK.INC('面板-MA'!134:134,'面板-MA'!AU134),0.5)</f>
        <v>0.76</v>
      </c>
      <c r="AX134" s="303">
        <f>IFERROR(_xlfn.PERCENTRANK.INC('面板-MA'!134:134,'面板-MA'!AV134),0.5)</f>
        <v>0.82599999999999996</v>
      </c>
      <c r="AY134" s="303">
        <f>IFERROR(_xlfn.PERCENTRANK.INC('面板-MA'!134:134,'面板-MA'!AW134),0.5)</f>
        <v>0.84699999999999998</v>
      </c>
      <c r="AZ134" s="303">
        <f>IFERROR(_xlfn.PERCENTRANK.INC('面板-MA'!134:134,'面板-MA'!AX134),0.5)</f>
        <v>0.91300000000000003</v>
      </c>
      <c r="BA134" s="303">
        <f>IFERROR(_xlfn.PERCENTRANK.INC('面板-MA'!134:134,'面板-MA'!AY134),0.5)</f>
        <v>0.95599999999999996</v>
      </c>
      <c r="BB134" s="303">
        <f>IFERROR(_xlfn.PERCENTRANK.INC('面板-MA'!134:134,'面板-MA'!AZ134),0.5)</f>
        <v>0.5</v>
      </c>
      <c r="BC134" s="303">
        <f>IFERROR(_xlfn.PERCENTRANK.INC('面板-MA'!134:134,'面板-MA'!BA134),0.5)</f>
        <v>0.5</v>
      </c>
      <c r="BD134" s="303">
        <f>IFERROR(_xlfn.PERCENTRANK.INC('面板-MA'!134:134,'面板-MA'!BB134),0.5)</f>
        <v>0.5</v>
      </c>
      <c r="BE134" s="303">
        <f>IFERROR(_xlfn.PERCENTRANK.INC('面板-MA'!134:134,'面板-MA'!BC134),0.5)</f>
        <v>0.5</v>
      </c>
      <c r="BF134" s="303">
        <f>IFERROR(_xlfn.PERCENTRANK.INC('面板-MA'!134:134,'面板-MA'!BD134),0.5)</f>
        <v>0.5</v>
      </c>
      <c r="BG134" s="303">
        <f>IFERROR(_xlfn.PERCENTRANK.INC('面板-MA'!134:134,'面板-MA'!BE134),0.5)</f>
        <v>0.5</v>
      </c>
      <c r="BH134" s="303">
        <f>IFERROR(_xlfn.PERCENTRANK.INC('面板-MA'!134:134,'面板-MA'!BF134),0.5)</f>
        <v>0.5</v>
      </c>
      <c r="BI134" s="303">
        <f>IFERROR(_xlfn.PERCENTRANK.INC('面板-MA'!134:134,'面板-MA'!BG134),0.5)</f>
        <v>0.5</v>
      </c>
      <c r="BJ134" s="303">
        <f>IFERROR(_xlfn.PERCENTRANK.INC('面板-MA'!134:134,'面板-MA'!BH134),0.5)</f>
        <v>0.5</v>
      </c>
      <c r="BK134" s="303">
        <f>IFERROR(_xlfn.PERCENTRANK.INC('面板-MA'!134:134,'面板-MA'!BI134),0.5)</f>
        <v>0.5</v>
      </c>
      <c r="BL134" s="303">
        <f>IFERROR(_xlfn.PERCENTRANK.INC('面板-MA'!134:134,'面板-MA'!BJ134),0.5)</f>
        <v>0.5</v>
      </c>
      <c r="BM134" s="303">
        <f>IFERROR(_xlfn.PERCENTRANK.INC('面板-MA'!134:134,'面板-MA'!BK134),0.5)</f>
        <v>0.5</v>
      </c>
      <c r="BN134" s="303">
        <f>IFERROR(_xlfn.PERCENTRANK.INC('面板-MA'!134:134,'面板-MA'!BL134),0.5)</f>
        <v>0.5</v>
      </c>
      <c r="BO134" s="303">
        <f>IFERROR(_xlfn.PERCENTRANK.INC('面板-MA'!134:134,'面板-MA'!BM134),0.5)</f>
        <v>0.5</v>
      </c>
      <c r="BP134" s="303">
        <f>IFERROR(_xlfn.PERCENTRANK.INC('面板-MA'!134:134,'面板-MA'!BN134),0.5)</f>
        <v>0.5</v>
      </c>
      <c r="BQ134" s="303">
        <f>IFERROR(_xlfn.PERCENTRANK.INC('面板-MA'!134:134,'面板-MA'!BO134),0.5)</f>
        <v>0.5</v>
      </c>
      <c r="BR134" s="303">
        <f>IFERROR(_xlfn.PERCENTRANK.INC('面板-MA'!134:134,'面板-MA'!BP134),0.5)</f>
        <v>0.5</v>
      </c>
      <c r="BS134" s="303">
        <f>IFERROR(_xlfn.PERCENTRANK.INC('面板-MA'!134:134,'面板-MA'!BQ134),0.5)</f>
        <v>0.5</v>
      </c>
      <c r="BT134" s="303">
        <f>IFERROR(_xlfn.PERCENTRANK.INC('面板-MA'!134:134,'面板-MA'!BR134),0.5)</f>
        <v>0.5</v>
      </c>
      <c r="BU134" s="303">
        <f>IFERROR(_xlfn.PERCENTRANK.INC('面板-MA'!134:134,'面板-MA'!BS134),0.5)</f>
        <v>0.5</v>
      </c>
      <c r="BV134" s="303">
        <f>IFERROR(_xlfn.PERCENTRANK.INC('面板-MA'!134:134,'面板-MA'!BT134),0.5)</f>
        <v>0.5</v>
      </c>
      <c r="BW134" s="303">
        <f>IFERROR(_xlfn.PERCENTRANK.INC('面板-MA'!134:134,'面板-MA'!BU134),0.5)</f>
        <v>0.5</v>
      </c>
      <c r="BX134" s="303">
        <f>IFERROR(_xlfn.PERCENTRANK.INC('面板-MA'!134:134,'面板-MA'!BV134),0.5)</f>
        <v>0.5</v>
      </c>
    </row>
    <row r="135" spans="1:76" x14ac:dyDescent="0.15">
      <c r="A135" s="301" t="s">
        <v>263</v>
      </c>
      <c r="B135" s="301" t="s">
        <v>73</v>
      </c>
      <c r="C135" s="295" t="s">
        <v>881</v>
      </c>
      <c r="D135" s="295" t="s">
        <v>274</v>
      </c>
      <c r="E135" s="302">
        <f t="shared" si="9"/>
        <v>3.3333333333333333E-2</v>
      </c>
      <c r="F135" s="302" t="str">
        <f t="shared" si="6"/>
        <v>智能汽车中游</v>
      </c>
      <c r="G135" s="303">
        <f>IFERROR(_xlfn.PERCENTRANK.INC('面板-MA'!135:135,'面板-MA'!E135),0.5)</f>
        <v>0.13</v>
      </c>
      <c r="H135" s="303">
        <f>IFERROR(_xlfn.PERCENTRANK.INC('面板-MA'!135:135,'面板-MA'!F135),0.5)</f>
        <v>0.13</v>
      </c>
      <c r="I135" s="303">
        <f>IFERROR(_xlfn.PERCENTRANK.INC('面板-MA'!135:135,'面板-MA'!G135),0.5)</f>
        <v>0.13</v>
      </c>
      <c r="J135" s="303">
        <f>IFERROR(_xlfn.PERCENTRANK.INC('面板-MA'!135:135,'面板-MA'!H135),0.5)</f>
        <v>0.13</v>
      </c>
      <c r="K135" s="303">
        <f>IFERROR(_xlfn.PERCENTRANK.INC('面板-MA'!135:135,'面板-MA'!I135),0.5)</f>
        <v>0.13</v>
      </c>
      <c r="L135" s="303">
        <f>IFERROR(_xlfn.PERCENTRANK.INC('面板-MA'!135:135,'面板-MA'!J135),0.5)</f>
        <v>0.13</v>
      </c>
      <c r="M135" s="303">
        <f>IFERROR(_xlfn.PERCENTRANK.INC('面板-MA'!135:135,'面板-MA'!K135),0.5)</f>
        <v>0.45600000000000002</v>
      </c>
      <c r="N135" s="303">
        <f>IFERROR(_xlfn.PERCENTRANK.INC('面板-MA'!135:135,'面板-MA'!L135),0.5)</f>
        <v>0.54300000000000004</v>
      </c>
      <c r="O135" s="303">
        <f>IFERROR(_xlfn.PERCENTRANK.INC('面板-MA'!135:135,'面板-MA'!M135),0.5)</f>
        <v>0.58599999999999997</v>
      </c>
      <c r="P135" s="303">
        <f>IFERROR(_xlfn.PERCENTRANK.INC('面板-MA'!135:135,'面板-MA'!N135),0.5)</f>
        <v>0.65200000000000002</v>
      </c>
      <c r="Q135" s="303">
        <f>IFERROR(_xlfn.PERCENTRANK.INC('面板-MA'!135:135,'面板-MA'!O135),0.5)</f>
        <v>0.71699999999999997</v>
      </c>
      <c r="R135" s="303">
        <f>IFERROR(_xlfn.PERCENTRANK.INC('面板-MA'!135:135,'面板-MA'!P135),0.5)</f>
        <v>0.67300000000000004</v>
      </c>
      <c r="S135" s="303">
        <f>IFERROR(_xlfn.PERCENTRANK.INC('面板-MA'!135:135,'面板-MA'!Q135),0.5)</f>
        <v>0.60799999999999998</v>
      </c>
      <c r="T135" s="303">
        <f>IFERROR(_xlfn.PERCENTRANK.INC('面板-MA'!135:135,'面板-MA'!R135),0.5)</f>
        <v>0.63</v>
      </c>
      <c r="U135" s="303">
        <f>IFERROR(_xlfn.PERCENTRANK.INC('面板-MA'!135:135,'面板-MA'!S135),0.5)</f>
        <v>0.73899999999999999</v>
      </c>
      <c r="V135" s="303">
        <f>IFERROR(_xlfn.PERCENTRANK.INC('面板-MA'!135:135,'面板-MA'!T135),0.5)</f>
        <v>0.76</v>
      </c>
      <c r="W135" s="303">
        <f>IFERROR(_xlfn.PERCENTRANK.INC('面板-MA'!135:135,'面板-MA'!U135),0.5)</f>
        <v>0.78200000000000003</v>
      </c>
      <c r="X135" s="303">
        <f>IFERROR(_xlfn.PERCENTRANK.INC('面板-MA'!135:135,'面板-MA'!V135),0.5)</f>
        <v>0.82599999999999996</v>
      </c>
      <c r="Y135" s="303">
        <f>IFERROR(_xlfn.PERCENTRANK.INC('面板-MA'!135:135,'面板-MA'!W135),0.5)</f>
        <v>0.89100000000000001</v>
      </c>
      <c r="Z135" s="303">
        <f>IFERROR(_xlfn.PERCENTRANK.INC('面板-MA'!135:135,'面板-MA'!X135),0.5)</f>
        <v>1</v>
      </c>
      <c r="AA135" s="303">
        <f>IFERROR(_xlfn.PERCENTRANK.INC('面板-MA'!135:135,'面板-MA'!Y135),0.5)</f>
        <v>0.97799999999999998</v>
      </c>
      <c r="AB135" s="303">
        <f>IFERROR(_xlfn.PERCENTRANK.INC('面板-MA'!135:135,'面板-MA'!Z135),0.5)</f>
        <v>0.95599999999999996</v>
      </c>
      <c r="AC135" s="303">
        <f>IFERROR(_xlfn.PERCENTRANK.INC('面板-MA'!135:135,'面板-MA'!AA135),0.5)</f>
        <v>0.93400000000000005</v>
      </c>
      <c r="AD135" s="303">
        <f>IFERROR(_xlfn.PERCENTRANK.INC('面板-MA'!135:135,'面板-MA'!AB135),0.5)</f>
        <v>0.91300000000000003</v>
      </c>
      <c r="AE135" s="303">
        <f>IFERROR(_xlfn.PERCENTRANK.INC('面板-MA'!135:135,'面板-MA'!AC135),0.5)</f>
        <v>0.86899999999999999</v>
      </c>
      <c r="AF135" s="303">
        <f>IFERROR(_xlfn.PERCENTRANK.INC('面板-MA'!135:135,'面板-MA'!AD135),0.5)</f>
        <v>0.84699999999999998</v>
      </c>
      <c r="AG135" s="303">
        <f>IFERROR(_xlfn.PERCENTRANK.INC('面板-MA'!135:135,'面板-MA'!AE135),0.5)</f>
        <v>0.80400000000000005</v>
      </c>
      <c r="AH135" s="303">
        <f>IFERROR(_xlfn.PERCENTRANK.INC('面板-MA'!135:135,'面板-MA'!AF135),0.5)</f>
        <v>0.69499999999999995</v>
      </c>
      <c r="AI135" s="303">
        <f>IFERROR(_xlfn.PERCENTRANK.INC('面板-MA'!135:135,'面板-MA'!AG135),0.5)</f>
        <v>0.56499999999999995</v>
      </c>
      <c r="AJ135" s="303">
        <f>IFERROR(_xlfn.PERCENTRANK.INC('面板-MA'!135:135,'面板-MA'!AH135),0.5)</f>
        <v>0.52100000000000002</v>
      </c>
      <c r="AK135" s="303">
        <f>IFERROR(_xlfn.PERCENTRANK.INC('面板-MA'!135:135,'面板-MA'!AI135),0.5)</f>
        <v>0.36899999999999999</v>
      </c>
      <c r="AL135" s="303">
        <f>IFERROR(_xlfn.PERCENTRANK.INC('面板-MA'!135:135,'面板-MA'!AJ135),0.5)</f>
        <v>2.1000000000000001E-2</v>
      </c>
      <c r="AM135" s="303">
        <f>IFERROR(_xlfn.PERCENTRANK.INC('面板-MA'!135:135,'面板-MA'!AK135),0.5)</f>
        <v>0</v>
      </c>
      <c r="AN135" s="303">
        <f>IFERROR(_xlfn.PERCENTRANK.INC('面板-MA'!135:135,'面板-MA'!AL135),0.5)</f>
        <v>6.5000000000000002E-2</v>
      </c>
      <c r="AO135" s="303">
        <f>IFERROR(_xlfn.PERCENTRANK.INC('面板-MA'!135:135,'面板-MA'!AM135),0.5)</f>
        <v>4.2999999999999997E-2</v>
      </c>
      <c r="AP135" s="303">
        <f>IFERROR(_xlfn.PERCENTRANK.INC('面板-MA'!135:135,'面板-MA'!AN135),0.5)</f>
        <v>8.5999999999999993E-2</v>
      </c>
      <c r="AQ135" s="303">
        <f>IFERROR(_xlfn.PERCENTRANK.INC('面板-MA'!135:135,'面板-MA'!AO135),0.5)</f>
        <v>0.108</v>
      </c>
      <c r="AR135" s="303">
        <f>IFERROR(_xlfn.PERCENTRANK.INC('面板-MA'!135:135,'面板-MA'!AP135),0.5)</f>
        <v>0.26</v>
      </c>
      <c r="AS135" s="303">
        <f>IFERROR(_xlfn.PERCENTRANK.INC('面板-MA'!135:135,'面板-MA'!AQ135),0.5)</f>
        <v>0.28199999999999997</v>
      </c>
      <c r="AT135" s="303">
        <f>IFERROR(_xlfn.PERCENTRANK.INC('面板-MA'!135:135,'面板-MA'!AR135),0.5)</f>
        <v>0.30399999999999999</v>
      </c>
      <c r="AU135" s="303">
        <f>IFERROR(_xlfn.PERCENTRANK.INC('面板-MA'!135:135,'面板-MA'!AS135),0.5)</f>
        <v>0.32600000000000001</v>
      </c>
      <c r="AV135" s="303">
        <f>IFERROR(_xlfn.PERCENTRANK.INC('面板-MA'!135:135,'面板-MA'!AT135),0.5)</f>
        <v>0.34699999999999998</v>
      </c>
      <c r="AW135" s="303">
        <f>IFERROR(_xlfn.PERCENTRANK.INC('面板-MA'!135:135,'面板-MA'!AU135),0.5)</f>
        <v>0.39100000000000001</v>
      </c>
      <c r="AX135" s="303">
        <f>IFERROR(_xlfn.PERCENTRANK.INC('面板-MA'!135:135,'面板-MA'!AV135),0.5)</f>
        <v>0.41299999999999998</v>
      </c>
      <c r="AY135" s="303">
        <f>IFERROR(_xlfn.PERCENTRANK.INC('面板-MA'!135:135,'面板-MA'!AW135),0.5)</f>
        <v>0.434</v>
      </c>
      <c r="AZ135" s="303">
        <f>IFERROR(_xlfn.PERCENTRANK.INC('面板-MA'!135:135,'面板-MA'!AX135),0.5)</f>
        <v>0.47799999999999998</v>
      </c>
      <c r="BA135" s="303">
        <f>IFERROR(_xlfn.PERCENTRANK.INC('面板-MA'!135:135,'面板-MA'!AY135),0.5)</f>
        <v>0.5</v>
      </c>
      <c r="BB135" s="303">
        <f>IFERROR(_xlfn.PERCENTRANK.INC('面板-MA'!135:135,'面板-MA'!AZ135),0.5)</f>
        <v>0.5</v>
      </c>
      <c r="BC135" s="303">
        <f>IFERROR(_xlfn.PERCENTRANK.INC('面板-MA'!135:135,'面板-MA'!BA135),0.5)</f>
        <v>0.5</v>
      </c>
      <c r="BD135" s="303">
        <f>IFERROR(_xlfn.PERCENTRANK.INC('面板-MA'!135:135,'面板-MA'!BB135),0.5)</f>
        <v>0.5</v>
      </c>
      <c r="BE135" s="303">
        <f>IFERROR(_xlfn.PERCENTRANK.INC('面板-MA'!135:135,'面板-MA'!BC135),0.5)</f>
        <v>0.5</v>
      </c>
      <c r="BF135" s="303">
        <f>IFERROR(_xlfn.PERCENTRANK.INC('面板-MA'!135:135,'面板-MA'!BD135),0.5)</f>
        <v>0.5</v>
      </c>
      <c r="BG135" s="303">
        <f>IFERROR(_xlfn.PERCENTRANK.INC('面板-MA'!135:135,'面板-MA'!BE135),0.5)</f>
        <v>0.5</v>
      </c>
      <c r="BH135" s="303">
        <f>IFERROR(_xlfn.PERCENTRANK.INC('面板-MA'!135:135,'面板-MA'!BF135),0.5)</f>
        <v>0.5</v>
      </c>
      <c r="BI135" s="303">
        <f>IFERROR(_xlfn.PERCENTRANK.INC('面板-MA'!135:135,'面板-MA'!BG135),0.5)</f>
        <v>0.5</v>
      </c>
      <c r="BJ135" s="303">
        <f>IFERROR(_xlfn.PERCENTRANK.INC('面板-MA'!135:135,'面板-MA'!BH135),0.5)</f>
        <v>0.5</v>
      </c>
      <c r="BK135" s="303">
        <f>IFERROR(_xlfn.PERCENTRANK.INC('面板-MA'!135:135,'面板-MA'!BI135),0.5)</f>
        <v>0.5</v>
      </c>
      <c r="BL135" s="303">
        <f>IFERROR(_xlfn.PERCENTRANK.INC('面板-MA'!135:135,'面板-MA'!BJ135),0.5)</f>
        <v>0.5</v>
      </c>
      <c r="BM135" s="303">
        <f>IFERROR(_xlfn.PERCENTRANK.INC('面板-MA'!135:135,'面板-MA'!BK135),0.5)</f>
        <v>0.5</v>
      </c>
      <c r="BN135" s="303">
        <f>IFERROR(_xlfn.PERCENTRANK.INC('面板-MA'!135:135,'面板-MA'!BL135),0.5)</f>
        <v>0.5</v>
      </c>
      <c r="BO135" s="303">
        <f>IFERROR(_xlfn.PERCENTRANK.INC('面板-MA'!135:135,'面板-MA'!BM135),0.5)</f>
        <v>0.5</v>
      </c>
      <c r="BP135" s="303">
        <f>IFERROR(_xlfn.PERCENTRANK.INC('面板-MA'!135:135,'面板-MA'!BN135),0.5)</f>
        <v>0.5</v>
      </c>
      <c r="BQ135" s="303">
        <f>IFERROR(_xlfn.PERCENTRANK.INC('面板-MA'!135:135,'面板-MA'!BO135),0.5)</f>
        <v>0.5</v>
      </c>
      <c r="BR135" s="303">
        <f>IFERROR(_xlfn.PERCENTRANK.INC('面板-MA'!135:135,'面板-MA'!BP135),0.5)</f>
        <v>0.5</v>
      </c>
      <c r="BS135" s="303">
        <f>IFERROR(_xlfn.PERCENTRANK.INC('面板-MA'!135:135,'面板-MA'!BQ135),0.5)</f>
        <v>0.5</v>
      </c>
      <c r="BT135" s="303">
        <f>IFERROR(_xlfn.PERCENTRANK.INC('面板-MA'!135:135,'面板-MA'!BR135),0.5)</f>
        <v>0.5</v>
      </c>
      <c r="BU135" s="303">
        <f>IFERROR(_xlfn.PERCENTRANK.INC('面板-MA'!135:135,'面板-MA'!BS135),0.5)</f>
        <v>0.5</v>
      </c>
      <c r="BV135" s="303">
        <f>IFERROR(_xlfn.PERCENTRANK.INC('面板-MA'!135:135,'面板-MA'!BT135),0.5)</f>
        <v>0.5</v>
      </c>
      <c r="BW135" s="303">
        <f>IFERROR(_xlfn.PERCENTRANK.INC('面板-MA'!135:135,'面板-MA'!BU135),0.5)</f>
        <v>0.5</v>
      </c>
      <c r="BX135" s="303">
        <f>IFERROR(_xlfn.PERCENTRANK.INC('面板-MA'!135:135,'面板-MA'!BV135),0.5)</f>
        <v>0.5</v>
      </c>
    </row>
    <row r="136" spans="1:76" x14ac:dyDescent="0.15">
      <c r="A136" s="301" t="s">
        <v>263</v>
      </c>
      <c r="B136" s="301" t="s">
        <v>73</v>
      </c>
      <c r="C136" s="295" t="s">
        <v>882</v>
      </c>
      <c r="D136" s="295" t="s">
        <v>276</v>
      </c>
      <c r="E136" s="302">
        <f t="shared" si="9"/>
        <v>3.3333333333333333E-2</v>
      </c>
      <c r="F136" s="302" t="str">
        <f t="shared" si="6"/>
        <v>智能汽车中游</v>
      </c>
      <c r="G136" s="303">
        <f>IFERROR(_xlfn.PERCENTRANK.INC('面板-MA'!136:136,'面板-MA'!E136),0.5)</f>
        <v>0.58799999999999997</v>
      </c>
      <c r="H136" s="303">
        <f>IFERROR(_xlfn.PERCENTRANK.INC('面板-MA'!136:136,'面板-MA'!F136),0.5)</f>
        <v>0.58799999999999997</v>
      </c>
      <c r="I136" s="303">
        <f>IFERROR(_xlfn.PERCENTRANK.INC('面板-MA'!136:136,'面板-MA'!G136),0.5)</f>
        <v>0.47</v>
      </c>
      <c r="J136" s="303">
        <f>IFERROR(_xlfn.PERCENTRANK.INC('面板-MA'!136:136,'面板-MA'!H136),0.5)</f>
        <v>0.29399999999999998</v>
      </c>
      <c r="K136" s="303">
        <f>IFERROR(_xlfn.PERCENTRANK.INC('面板-MA'!136:136,'面板-MA'!I136),0.5)</f>
        <v>0.17599999999999999</v>
      </c>
      <c r="L136" s="303">
        <f>IFERROR(_xlfn.PERCENTRANK.INC('面板-MA'!136:136,'面板-MA'!J136),0.5)</f>
        <v>5.8000000000000003E-2</v>
      </c>
      <c r="M136" s="303">
        <f>IFERROR(_xlfn.PERCENTRANK.INC('面板-MA'!136:136,'面板-MA'!K136),0.5)</f>
        <v>0</v>
      </c>
      <c r="N136" s="303">
        <f>IFERROR(_xlfn.PERCENTRANK.INC('面板-MA'!136:136,'面板-MA'!L136),0.5)</f>
        <v>0.20499999999999999</v>
      </c>
      <c r="O136" s="303">
        <f>IFERROR(_xlfn.PERCENTRANK.INC('面板-MA'!136:136,'面板-MA'!M136),0.5)</f>
        <v>0.20499999999999999</v>
      </c>
      <c r="P136" s="303">
        <f>IFERROR(_xlfn.PERCENTRANK.INC('面板-MA'!136:136,'面板-MA'!N136),0.5)</f>
        <v>0.32300000000000001</v>
      </c>
      <c r="Q136" s="303">
        <f>IFERROR(_xlfn.PERCENTRANK.INC('面板-MA'!136:136,'面板-MA'!O136),0.5)</f>
        <v>0.35199999999999998</v>
      </c>
      <c r="R136" s="303">
        <f>IFERROR(_xlfn.PERCENTRANK.INC('面板-MA'!136:136,'面板-MA'!P136),0.5)</f>
        <v>0.14699999999999999</v>
      </c>
      <c r="S136" s="303">
        <f>IFERROR(_xlfn.PERCENTRANK.INC('面板-MA'!136:136,'面板-MA'!Q136),0.5)</f>
        <v>0.11700000000000001</v>
      </c>
      <c r="T136" s="303">
        <f>IFERROR(_xlfn.PERCENTRANK.INC('面板-MA'!136:136,'面板-MA'!R136),0.5)</f>
        <v>0.26400000000000001</v>
      </c>
      <c r="U136" s="303">
        <f>IFERROR(_xlfn.PERCENTRANK.INC('面板-MA'!136:136,'面板-MA'!S136),0.5)</f>
        <v>0.441</v>
      </c>
      <c r="V136" s="303">
        <f>IFERROR(_xlfn.PERCENTRANK.INC('面板-MA'!136:136,'面板-MA'!T136),0.5)</f>
        <v>0.5</v>
      </c>
      <c r="W136" s="303">
        <f>IFERROR(_xlfn.PERCENTRANK.INC('面板-MA'!136:136,'面板-MA'!U136),0.5)</f>
        <v>0.55800000000000005</v>
      </c>
      <c r="X136" s="303">
        <f>IFERROR(_xlfn.PERCENTRANK.INC('面板-MA'!136:136,'面板-MA'!V136),0.5)</f>
        <v>0.64700000000000002</v>
      </c>
      <c r="Y136" s="303">
        <f>IFERROR(_xlfn.PERCENTRANK.INC('面板-MA'!136:136,'面板-MA'!W136),0.5)</f>
        <v>0.76400000000000001</v>
      </c>
      <c r="Z136" s="303">
        <f>IFERROR(_xlfn.PERCENTRANK.INC('面板-MA'!136:136,'面板-MA'!X136),0.5)</f>
        <v>1</v>
      </c>
      <c r="AA136" s="303">
        <f>IFERROR(_xlfn.PERCENTRANK.INC('面板-MA'!136:136,'面板-MA'!Y136),0.5)</f>
        <v>0.97</v>
      </c>
      <c r="AB136" s="303">
        <f>IFERROR(_xlfn.PERCENTRANK.INC('面板-MA'!136:136,'面板-MA'!Z136),0.5)</f>
        <v>0.91100000000000003</v>
      </c>
      <c r="AC136" s="303">
        <f>IFERROR(_xlfn.PERCENTRANK.INC('面板-MA'!136:136,'面板-MA'!AA136),0.5)</f>
        <v>0.94099999999999995</v>
      </c>
      <c r="AD136" s="303">
        <f>IFERROR(_xlfn.PERCENTRANK.INC('面板-MA'!136:136,'面板-MA'!AB136),0.5)</f>
        <v>0.88200000000000001</v>
      </c>
      <c r="AE136" s="303">
        <f>IFERROR(_xlfn.PERCENTRANK.INC('面板-MA'!136:136,'面板-MA'!AC136),0.5)</f>
        <v>0.85199999999999998</v>
      </c>
      <c r="AF136" s="303">
        <f>IFERROR(_xlfn.PERCENTRANK.INC('面板-MA'!136:136,'面板-MA'!AD136),0.5)</f>
        <v>0.82299999999999995</v>
      </c>
      <c r="AG136" s="303">
        <f>IFERROR(_xlfn.PERCENTRANK.INC('面板-MA'!136:136,'面板-MA'!AE136),0.5)</f>
        <v>0.79400000000000004</v>
      </c>
      <c r="AH136" s="303">
        <f>IFERROR(_xlfn.PERCENTRANK.INC('面板-MA'!136:136,'面板-MA'!AF136),0.5)</f>
        <v>0.73499999999999999</v>
      </c>
      <c r="AI136" s="303">
        <f>IFERROR(_xlfn.PERCENTRANK.INC('面板-MA'!136:136,'面板-MA'!AG136),0.5)</f>
        <v>0.70499999999999996</v>
      </c>
      <c r="AJ136" s="303">
        <f>IFERROR(_xlfn.PERCENTRANK.INC('面板-MA'!136:136,'面板-MA'!AH136),0.5)</f>
        <v>0.67600000000000005</v>
      </c>
      <c r="AK136" s="303">
        <f>IFERROR(_xlfn.PERCENTRANK.INC('面板-MA'!136:136,'面板-MA'!AI136),0.5)</f>
        <v>0.52900000000000003</v>
      </c>
      <c r="AL136" s="303">
        <f>IFERROR(_xlfn.PERCENTRANK.INC('面板-MA'!136:136,'面板-MA'!AJ136),0.5)</f>
        <v>2.9000000000000001E-2</v>
      </c>
      <c r="AM136" s="303">
        <f>IFERROR(_xlfn.PERCENTRANK.INC('面板-MA'!136:136,'面板-MA'!AK136),0.5)</f>
        <v>8.7999999999999995E-2</v>
      </c>
      <c r="AN136" s="303">
        <f>IFERROR(_xlfn.PERCENTRANK.INC('面板-MA'!136:136,'面板-MA'!AL136),0.5)</f>
        <v>0.41099999999999998</v>
      </c>
      <c r="AO136" s="303">
        <f>IFERROR(_xlfn.PERCENTRANK.INC('面板-MA'!136:136,'面板-MA'!AM136),0.5)</f>
        <v>0.38200000000000001</v>
      </c>
      <c r="AP136" s="303">
        <f>IFERROR(_xlfn.PERCENTRANK.INC('面板-MA'!136:136,'面板-MA'!AN136),0.5)</f>
        <v>0.5</v>
      </c>
      <c r="AQ136" s="303">
        <f>IFERROR(_xlfn.PERCENTRANK.INC('面板-MA'!136:136,'面板-MA'!AO136),0.5)</f>
        <v>0.5</v>
      </c>
      <c r="AR136" s="303">
        <f>IFERROR(_xlfn.PERCENTRANK.INC('面板-MA'!136:136,'面板-MA'!AP136),0.5)</f>
        <v>0.5</v>
      </c>
      <c r="AS136" s="303">
        <f>IFERROR(_xlfn.PERCENTRANK.INC('面板-MA'!136:136,'面板-MA'!AQ136),0.5)</f>
        <v>0.5</v>
      </c>
      <c r="AT136" s="303">
        <f>IFERROR(_xlfn.PERCENTRANK.INC('面板-MA'!136:136,'面板-MA'!AR136),0.5)</f>
        <v>0.5</v>
      </c>
      <c r="AU136" s="303">
        <f>IFERROR(_xlfn.PERCENTRANK.INC('面板-MA'!136:136,'面板-MA'!AS136),0.5)</f>
        <v>0.5</v>
      </c>
      <c r="AV136" s="303">
        <f>IFERROR(_xlfn.PERCENTRANK.INC('面板-MA'!136:136,'面板-MA'!AT136),0.5)</f>
        <v>0.5</v>
      </c>
      <c r="AW136" s="303">
        <f>IFERROR(_xlfn.PERCENTRANK.INC('面板-MA'!136:136,'面板-MA'!AU136),0.5)</f>
        <v>0.5</v>
      </c>
      <c r="AX136" s="303">
        <f>IFERROR(_xlfn.PERCENTRANK.INC('面板-MA'!136:136,'面板-MA'!AV136),0.5)</f>
        <v>0.5</v>
      </c>
      <c r="AY136" s="303">
        <f>IFERROR(_xlfn.PERCENTRANK.INC('面板-MA'!136:136,'面板-MA'!AW136),0.5)</f>
        <v>0.5</v>
      </c>
      <c r="AZ136" s="303">
        <f>IFERROR(_xlfn.PERCENTRANK.INC('面板-MA'!136:136,'面板-MA'!AX136),0.5)</f>
        <v>0.5</v>
      </c>
      <c r="BA136" s="303">
        <f>IFERROR(_xlfn.PERCENTRANK.INC('面板-MA'!136:136,'面板-MA'!AY136),0.5)</f>
        <v>0.5</v>
      </c>
      <c r="BB136" s="303">
        <f>IFERROR(_xlfn.PERCENTRANK.INC('面板-MA'!136:136,'面板-MA'!AZ136),0.5)</f>
        <v>0.5</v>
      </c>
      <c r="BC136" s="303">
        <f>IFERROR(_xlfn.PERCENTRANK.INC('面板-MA'!136:136,'面板-MA'!BA136),0.5)</f>
        <v>0.5</v>
      </c>
      <c r="BD136" s="303">
        <f>IFERROR(_xlfn.PERCENTRANK.INC('面板-MA'!136:136,'面板-MA'!BB136),0.5)</f>
        <v>0.5</v>
      </c>
      <c r="BE136" s="303">
        <f>IFERROR(_xlfn.PERCENTRANK.INC('面板-MA'!136:136,'面板-MA'!BC136),0.5)</f>
        <v>0.5</v>
      </c>
      <c r="BF136" s="303">
        <f>IFERROR(_xlfn.PERCENTRANK.INC('面板-MA'!136:136,'面板-MA'!BD136),0.5)</f>
        <v>0.5</v>
      </c>
      <c r="BG136" s="303">
        <f>IFERROR(_xlfn.PERCENTRANK.INC('面板-MA'!136:136,'面板-MA'!BE136),0.5)</f>
        <v>0.5</v>
      </c>
      <c r="BH136" s="303">
        <f>IFERROR(_xlfn.PERCENTRANK.INC('面板-MA'!136:136,'面板-MA'!BF136),0.5)</f>
        <v>0.5</v>
      </c>
      <c r="BI136" s="303">
        <f>IFERROR(_xlfn.PERCENTRANK.INC('面板-MA'!136:136,'面板-MA'!BG136),0.5)</f>
        <v>0.5</v>
      </c>
      <c r="BJ136" s="303">
        <f>IFERROR(_xlfn.PERCENTRANK.INC('面板-MA'!136:136,'面板-MA'!BH136),0.5)</f>
        <v>0.5</v>
      </c>
      <c r="BK136" s="303">
        <f>IFERROR(_xlfn.PERCENTRANK.INC('面板-MA'!136:136,'面板-MA'!BI136),0.5)</f>
        <v>0.5</v>
      </c>
      <c r="BL136" s="303">
        <f>IFERROR(_xlfn.PERCENTRANK.INC('面板-MA'!136:136,'面板-MA'!BJ136),0.5)</f>
        <v>0.5</v>
      </c>
      <c r="BM136" s="303">
        <f>IFERROR(_xlfn.PERCENTRANK.INC('面板-MA'!136:136,'面板-MA'!BK136),0.5)</f>
        <v>0.5</v>
      </c>
      <c r="BN136" s="303">
        <f>IFERROR(_xlfn.PERCENTRANK.INC('面板-MA'!136:136,'面板-MA'!BL136),0.5)</f>
        <v>0.5</v>
      </c>
      <c r="BO136" s="303">
        <f>IFERROR(_xlfn.PERCENTRANK.INC('面板-MA'!136:136,'面板-MA'!BM136),0.5)</f>
        <v>0.5</v>
      </c>
      <c r="BP136" s="303">
        <f>IFERROR(_xlfn.PERCENTRANK.INC('面板-MA'!136:136,'面板-MA'!BN136),0.5)</f>
        <v>0.5</v>
      </c>
      <c r="BQ136" s="303">
        <f>IFERROR(_xlfn.PERCENTRANK.INC('面板-MA'!136:136,'面板-MA'!BO136),0.5)</f>
        <v>0.5</v>
      </c>
      <c r="BR136" s="303">
        <f>IFERROR(_xlfn.PERCENTRANK.INC('面板-MA'!136:136,'面板-MA'!BP136),0.5)</f>
        <v>0.5</v>
      </c>
      <c r="BS136" s="303">
        <f>IFERROR(_xlfn.PERCENTRANK.INC('面板-MA'!136:136,'面板-MA'!BQ136),0.5)</f>
        <v>0.5</v>
      </c>
      <c r="BT136" s="303">
        <f>IFERROR(_xlfn.PERCENTRANK.INC('面板-MA'!136:136,'面板-MA'!BR136),0.5)</f>
        <v>0.5</v>
      </c>
      <c r="BU136" s="303">
        <f>IFERROR(_xlfn.PERCENTRANK.INC('面板-MA'!136:136,'面板-MA'!BS136),0.5)</f>
        <v>0.5</v>
      </c>
      <c r="BV136" s="303">
        <f>IFERROR(_xlfn.PERCENTRANK.INC('面板-MA'!136:136,'面板-MA'!BT136),0.5)</f>
        <v>0.5</v>
      </c>
      <c r="BW136" s="303">
        <f>IFERROR(_xlfn.PERCENTRANK.INC('面板-MA'!136:136,'面板-MA'!BU136),0.5)</f>
        <v>0.5</v>
      </c>
      <c r="BX136" s="303">
        <f>IFERROR(_xlfn.PERCENTRANK.INC('面板-MA'!136:136,'面板-MA'!BV136),0.5)</f>
        <v>0.5</v>
      </c>
    </row>
    <row r="137" spans="1:76" x14ac:dyDescent="0.15">
      <c r="A137" s="301" t="s">
        <v>263</v>
      </c>
      <c r="B137" s="301" t="s">
        <v>73</v>
      </c>
      <c r="C137" s="295" t="s">
        <v>883</v>
      </c>
      <c r="D137" s="295" t="s">
        <v>884</v>
      </c>
      <c r="E137" s="302">
        <f t="shared" si="9"/>
        <v>3.3333333333333333E-2</v>
      </c>
      <c r="F137" s="302" t="str">
        <f t="shared" si="6"/>
        <v>智能汽车中游</v>
      </c>
      <c r="G137" s="303">
        <f>IFERROR(_xlfn.PERCENTRANK.INC('面板-MA'!137:137,'面板-MA'!E137),0.5)</f>
        <v>0.38</v>
      </c>
      <c r="H137" s="303">
        <f>IFERROR(_xlfn.PERCENTRANK.INC('面板-MA'!137:137,'面板-MA'!F137),0.5)</f>
        <v>0.38</v>
      </c>
      <c r="I137" s="303">
        <f>IFERROR(_xlfn.PERCENTRANK.INC('面板-MA'!137:137,'面板-MA'!G137),0.5)</f>
        <v>0.38</v>
      </c>
      <c r="J137" s="303">
        <f>IFERROR(_xlfn.PERCENTRANK.INC('面板-MA'!137:137,'面板-MA'!H137),0.5)</f>
        <v>0.66600000000000004</v>
      </c>
      <c r="K137" s="303">
        <f>IFERROR(_xlfn.PERCENTRANK.INC('面板-MA'!137:137,'面板-MA'!I137),0.5)</f>
        <v>0.23799999999999999</v>
      </c>
      <c r="L137" s="303">
        <f>IFERROR(_xlfn.PERCENTRANK.INC('面板-MA'!137:137,'面板-MA'!J137),0.5)</f>
        <v>4.7E-2</v>
      </c>
      <c r="M137" s="303">
        <f>IFERROR(_xlfn.PERCENTRANK.INC('面板-MA'!137:137,'面板-MA'!K137),0.5)</f>
        <v>0</v>
      </c>
      <c r="N137" s="303">
        <f>IFERROR(_xlfn.PERCENTRANK.INC('面板-MA'!137:137,'面板-MA'!L137),0.5)</f>
        <v>0.71399999999999997</v>
      </c>
      <c r="O137" s="303">
        <f>IFERROR(_xlfn.PERCENTRANK.INC('面板-MA'!137:137,'面板-MA'!M137),0.5)</f>
        <v>0.80900000000000005</v>
      </c>
      <c r="P137" s="303">
        <f>IFERROR(_xlfn.PERCENTRANK.INC('面板-MA'!137:137,'面板-MA'!N137),0.5)</f>
        <v>0.57099999999999995</v>
      </c>
      <c r="Q137" s="303">
        <f>IFERROR(_xlfn.PERCENTRANK.INC('面板-MA'!137:137,'面板-MA'!O137),0.5)</f>
        <v>0.57099999999999995</v>
      </c>
      <c r="R137" s="303">
        <f>IFERROR(_xlfn.PERCENTRANK.INC('面板-MA'!137:137,'面板-MA'!P137),0.5)</f>
        <v>0.28499999999999998</v>
      </c>
      <c r="S137" s="303">
        <f>IFERROR(_xlfn.PERCENTRANK.INC('面板-MA'!137:137,'面板-MA'!Q137),0.5)</f>
        <v>0.33300000000000002</v>
      </c>
      <c r="T137" s="303">
        <f>IFERROR(_xlfn.PERCENTRANK.INC('面板-MA'!137:137,'面板-MA'!R137),0.5)</f>
        <v>0.52300000000000002</v>
      </c>
      <c r="U137" s="303">
        <f>IFERROR(_xlfn.PERCENTRANK.INC('面板-MA'!137:137,'面板-MA'!S137),0.5)</f>
        <v>0.14199999999999999</v>
      </c>
      <c r="V137" s="303">
        <f>IFERROR(_xlfn.PERCENTRANK.INC('面板-MA'!137:137,'面板-MA'!T137),0.5)</f>
        <v>9.5000000000000001E-2</v>
      </c>
      <c r="W137" s="303">
        <f>IFERROR(_xlfn.PERCENTRANK.INC('面板-MA'!137:137,'面板-MA'!U137),0.5)</f>
        <v>0.19</v>
      </c>
      <c r="X137" s="303">
        <f>IFERROR(_xlfn.PERCENTRANK.INC('面板-MA'!137:137,'面板-MA'!V137),0.5)</f>
        <v>0.76100000000000001</v>
      </c>
      <c r="Y137" s="303">
        <f>IFERROR(_xlfn.PERCENTRANK.INC('面板-MA'!137:137,'面板-MA'!W137),0.5)</f>
        <v>0.90400000000000003</v>
      </c>
      <c r="Z137" s="303">
        <f>IFERROR(_xlfn.PERCENTRANK.INC('面板-MA'!137:137,'面板-MA'!X137),0.5)</f>
        <v>1</v>
      </c>
      <c r="AA137" s="303">
        <f>IFERROR(_xlfn.PERCENTRANK.INC('面板-MA'!137:137,'面板-MA'!Y137),0.5)</f>
        <v>0.95199999999999996</v>
      </c>
      <c r="AB137" s="303">
        <f>IFERROR(_xlfn.PERCENTRANK.INC('面板-MA'!137:137,'面板-MA'!Z137),0.5)</f>
        <v>0.85699999999999998</v>
      </c>
      <c r="AC137" s="303">
        <f>IFERROR(_xlfn.PERCENTRANK.INC('面板-MA'!137:137,'面板-MA'!AA137),0.5)</f>
        <v>0.5</v>
      </c>
      <c r="AD137" s="303">
        <f>IFERROR(_xlfn.PERCENTRANK.INC('面板-MA'!137:137,'面板-MA'!AB137),0.5)</f>
        <v>0.5</v>
      </c>
      <c r="AE137" s="303">
        <f>IFERROR(_xlfn.PERCENTRANK.INC('面板-MA'!137:137,'面板-MA'!AC137),0.5)</f>
        <v>0.5</v>
      </c>
      <c r="AF137" s="303">
        <f>IFERROR(_xlfn.PERCENTRANK.INC('面板-MA'!137:137,'面板-MA'!AD137),0.5)</f>
        <v>0.5</v>
      </c>
      <c r="AG137" s="303">
        <f>IFERROR(_xlfn.PERCENTRANK.INC('面板-MA'!137:137,'面板-MA'!AE137),0.5)</f>
        <v>0.5</v>
      </c>
      <c r="AH137" s="303">
        <f>IFERROR(_xlfn.PERCENTRANK.INC('面板-MA'!137:137,'面板-MA'!AF137),0.5)</f>
        <v>0.5</v>
      </c>
      <c r="AI137" s="303">
        <f>IFERROR(_xlfn.PERCENTRANK.INC('面板-MA'!137:137,'面板-MA'!AG137),0.5)</f>
        <v>0.5</v>
      </c>
      <c r="AJ137" s="303">
        <f>IFERROR(_xlfn.PERCENTRANK.INC('面板-MA'!137:137,'面板-MA'!AH137),0.5)</f>
        <v>0.5</v>
      </c>
      <c r="AK137" s="303">
        <f>IFERROR(_xlfn.PERCENTRANK.INC('面板-MA'!137:137,'面板-MA'!AI137),0.5)</f>
        <v>0.5</v>
      </c>
      <c r="AL137" s="303">
        <f>IFERROR(_xlfn.PERCENTRANK.INC('面板-MA'!137:137,'面板-MA'!AJ137),0.5)</f>
        <v>0.5</v>
      </c>
      <c r="AM137" s="303">
        <f>IFERROR(_xlfn.PERCENTRANK.INC('面板-MA'!137:137,'面板-MA'!AK137),0.5)</f>
        <v>0.5</v>
      </c>
      <c r="AN137" s="303">
        <f>IFERROR(_xlfn.PERCENTRANK.INC('面板-MA'!137:137,'面板-MA'!AL137),0.5)</f>
        <v>0.5</v>
      </c>
      <c r="AO137" s="303">
        <f>IFERROR(_xlfn.PERCENTRANK.INC('面板-MA'!137:137,'面板-MA'!AM137),0.5)</f>
        <v>0.5</v>
      </c>
      <c r="AP137" s="303">
        <f>IFERROR(_xlfn.PERCENTRANK.INC('面板-MA'!137:137,'面板-MA'!AN137),0.5)</f>
        <v>0.5</v>
      </c>
      <c r="AQ137" s="303">
        <f>IFERROR(_xlfn.PERCENTRANK.INC('面板-MA'!137:137,'面板-MA'!AO137),0.5)</f>
        <v>0.5</v>
      </c>
      <c r="AR137" s="303">
        <f>IFERROR(_xlfn.PERCENTRANK.INC('面板-MA'!137:137,'面板-MA'!AP137),0.5)</f>
        <v>0.5</v>
      </c>
      <c r="AS137" s="303">
        <f>IFERROR(_xlfn.PERCENTRANK.INC('面板-MA'!137:137,'面板-MA'!AQ137),0.5)</f>
        <v>0.5</v>
      </c>
      <c r="AT137" s="303">
        <f>IFERROR(_xlfn.PERCENTRANK.INC('面板-MA'!137:137,'面板-MA'!AR137),0.5)</f>
        <v>0.5</v>
      </c>
      <c r="AU137" s="303">
        <f>IFERROR(_xlfn.PERCENTRANK.INC('面板-MA'!137:137,'面板-MA'!AS137),0.5)</f>
        <v>0.5</v>
      </c>
      <c r="AV137" s="303">
        <f>IFERROR(_xlfn.PERCENTRANK.INC('面板-MA'!137:137,'面板-MA'!AT137),0.5)</f>
        <v>0.5</v>
      </c>
      <c r="AW137" s="303">
        <f>IFERROR(_xlfn.PERCENTRANK.INC('面板-MA'!137:137,'面板-MA'!AU137),0.5)</f>
        <v>0.5</v>
      </c>
      <c r="AX137" s="303">
        <f>IFERROR(_xlfn.PERCENTRANK.INC('面板-MA'!137:137,'面板-MA'!AV137),0.5)</f>
        <v>0.5</v>
      </c>
      <c r="AY137" s="303">
        <f>IFERROR(_xlfn.PERCENTRANK.INC('面板-MA'!137:137,'面板-MA'!AW137),0.5)</f>
        <v>0.5</v>
      </c>
      <c r="AZ137" s="303">
        <f>IFERROR(_xlfn.PERCENTRANK.INC('面板-MA'!137:137,'面板-MA'!AX137),0.5)</f>
        <v>0.5</v>
      </c>
      <c r="BA137" s="303">
        <f>IFERROR(_xlfn.PERCENTRANK.INC('面板-MA'!137:137,'面板-MA'!AY137),0.5)</f>
        <v>0.5</v>
      </c>
      <c r="BB137" s="303">
        <f>IFERROR(_xlfn.PERCENTRANK.INC('面板-MA'!137:137,'面板-MA'!AZ137),0.5)</f>
        <v>0.5</v>
      </c>
      <c r="BC137" s="303">
        <f>IFERROR(_xlfn.PERCENTRANK.INC('面板-MA'!137:137,'面板-MA'!BA137),0.5)</f>
        <v>0.5</v>
      </c>
      <c r="BD137" s="303">
        <f>IFERROR(_xlfn.PERCENTRANK.INC('面板-MA'!137:137,'面板-MA'!BB137),0.5)</f>
        <v>0.5</v>
      </c>
      <c r="BE137" s="303">
        <f>IFERROR(_xlfn.PERCENTRANK.INC('面板-MA'!137:137,'面板-MA'!BC137),0.5)</f>
        <v>0.5</v>
      </c>
      <c r="BF137" s="303">
        <f>IFERROR(_xlfn.PERCENTRANK.INC('面板-MA'!137:137,'面板-MA'!BD137),0.5)</f>
        <v>0.5</v>
      </c>
      <c r="BG137" s="303">
        <f>IFERROR(_xlfn.PERCENTRANK.INC('面板-MA'!137:137,'面板-MA'!BE137),0.5)</f>
        <v>0.5</v>
      </c>
      <c r="BH137" s="303">
        <f>IFERROR(_xlfn.PERCENTRANK.INC('面板-MA'!137:137,'面板-MA'!BF137),0.5)</f>
        <v>0.5</v>
      </c>
      <c r="BI137" s="303">
        <f>IFERROR(_xlfn.PERCENTRANK.INC('面板-MA'!137:137,'面板-MA'!BG137),0.5)</f>
        <v>0.5</v>
      </c>
      <c r="BJ137" s="303">
        <f>IFERROR(_xlfn.PERCENTRANK.INC('面板-MA'!137:137,'面板-MA'!BH137),0.5)</f>
        <v>0.5</v>
      </c>
      <c r="BK137" s="303">
        <f>IFERROR(_xlfn.PERCENTRANK.INC('面板-MA'!137:137,'面板-MA'!BI137),0.5)</f>
        <v>0.5</v>
      </c>
      <c r="BL137" s="303">
        <f>IFERROR(_xlfn.PERCENTRANK.INC('面板-MA'!137:137,'面板-MA'!BJ137),0.5)</f>
        <v>0.5</v>
      </c>
      <c r="BM137" s="303">
        <f>IFERROR(_xlfn.PERCENTRANK.INC('面板-MA'!137:137,'面板-MA'!BK137),0.5)</f>
        <v>0.5</v>
      </c>
      <c r="BN137" s="303">
        <f>IFERROR(_xlfn.PERCENTRANK.INC('面板-MA'!137:137,'面板-MA'!BL137),0.5)</f>
        <v>0.5</v>
      </c>
      <c r="BO137" s="303">
        <f>IFERROR(_xlfn.PERCENTRANK.INC('面板-MA'!137:137,'面板-MA'!BM137),0.5)</f>
        <v>0.5</v>
      </c>
      <c r="BP137" s="303">
        <f>IFERROR(_xlfn.PERCENTRANK.INC('面板-MA'!137:137,'面板-MA'!BN137),0.5)</f>
        <v>0.5</v>
      </c>
      <c r="BQ137" s="303">
        <f>IFERROR(_xlfn.PERCENTRANK.INC('面板-MA'!137:137,'面板-MA'!BO137),0.5)</f>
        <v>0.5</v>
      </c>
      <c r="BR137" s="303">
        <f>IFERROR(_xlfn.PERCENTRANK.INC('面板-MA'!137:137,'面板-MA'!BP137),0.5)</f>
        <v>0.5</v>
      </c>
      <c r="BS137" s="303">
        <f>IFERROR(_xlfn.PERCENTRANK.INC('面板-MA'!137:137,'面板-MA'!BQ137),0.5)</f>
        <v>0.5</v>
      </c>
      <c r="BT137" s="303">
        <f>IFERROR(_xlfn.PERCENTRANK.INC('面板-MA'!137:137,'面板-MA'!BR137),0.5)</f>
        <v>0.5</v>
      </c>
      <c r="BU137" s="303">
        <f>IFERROR(_xlfn.PERCENTRANK.INC('面板-MA'!137:137,'面板-MA'!BS137),0.5)</f>
        <v>0.5</v>
      </c>
      <c r="BV137" s="303">
        <f>IFERROR(_xlfn.PERCENTRANK.INC('面板-MA'!137:137,'面板-MA'!BT137),0.5)</f>
        <v>0.5</v>
      </c>
      <c r="BW137" s="303">
        <f>IFERROR(_xlfn.PERCENTRANK.INC('面板-MA'!137:137,'面板-MA'!BU137),0.5)</f>
        <v>0.5</v>
      </c>
      <c r="BX137" s="303">
        <f>IFERROR(_xlfn.PERCENTRANK.INC('面板-MA'!137:137,'面板-MA'!BV137),0.5)</f>
        <v>0.5</v>
      </c>
    </row>
    <row r="138" spans="1:76" x14ac:dyDescent="0.15">
      <c r="A138" s="301" t="s">
        <v>263</v>
      </c>
      <c r="B138" s="301" t="s">
        <v>73</v>
      </c>
      <c r="C138" s="295" t="s">
        <v>764</v>
      </c>
      <c r="D138" s="295" t="s">
        <v>770</v>
      </c>
      <c r="E138" s="302">
        <f t="shared" si="9"/>
        <v>3.3333333333333333E-2</v>
      </c>
      <c r="F138" s="302" t="str">
        <f t="shared" si="6"/>
        <v>智能汽车中游</v>
      </c>
      <c r="G138" s="303">
        <f>IFERROR(_xlfn.PERCENTRANK.INC('面板-MA'!138:138,'面板-MA'!E138),0.5)</f>
        <v>0.222</v>
      </c>
      <c r="H138" s="303">
        <f>IFERROR(_xlfn.PERCENTRANK.INC('面板-MA'!138:138,'面板-MA'!F138),0.5)</f>
        <v>0.222</v>
      </c>
      <c r="I138" s="303">
        <f>IFERROR(_xlfn.PERCENTRANK.INC('面板-MA'!138:138,'面板-MA'!G138),0.5)</f>
        <v>0.55500000000000005</v>
      </c>
      <c r="J138" s="303">
        <f>IFERROR(_xlfn.PERCENTRANK.INC('面板-MA'!138:138,'面板-MA'!H138),0.5)</f>
        <v>0.44400000000000001</v>
      </c>
      <c r="K138" s="303">
        <f>IFERROR(_xlfn.PERCENTRANK.INC('面板-MA'!138:138,'面板-MA'!I138),0.5)</f>
        <v>0.111</v>
      </c>
      <c r="L138" s="303">
        <f>IFERROR(_xlfn.PERCENTRANK.INC('面板-MA'!138:138,'面板-MA'!J138),0.5)</f>
        <v>0</v>
      </c>
      <c r="M138" s="303">
        <f>IFERROR(_xlfn.PERCENTRANK.INC('面板-MA'!138:138,'面板-MA'!K138),0.5)</f>
        <v>0.66600000000000004</v>
      </c>
      <c r="N138" s="303">
        <f>IFERROR(_xlfn.PERCENTRANK.INC('面板-MA'!138:138,'面板-MA'!L138),0.5)</f>
        <v>1</v>
      </c>
      <c r="O138" s="303">
        <f>IFERROR(_xlfn.PERCENTRANK.INC('面板-MA'!138:138,'面板-MA'!M138),0.5)</f>
        <v>0.88800000000000001</v>
      </c>
      <c r="P138" s="303">
        <f>IFERROR(_xlfn.PERCENTRANK.INC('面板-MA'!138:138,'面板-MA'!N138),0.5)</f>
        <v>0.77700000000000002</v>
      </c>
      <c r="Q138" s="303">
        <f>IFERROR(_xlfn.PERCENTRANK.INC('面板-MA'!138:138,'面板-MA'!O138),0.5)</f>
        <v>0.5</v>
      </c>
      <c r="R138" s="303">
        <f>IFERROR(_xlfn.PERCENTRANK.INC('面板-MA'!138:138,'面板-MA'!P138),0.5)</f>
        <v>0.5</v>
      </c>
      <c r="S138" s="303">
        <f>IFERROR(_xlfn.PERCENTRANK.INC('面板-MA'!138:138,'面板-MA'!Q138),0.5)</f>
        <v>0.5</v>
      </c>
      <c r="T138" s="303">
        <f>IFERROR(_xlfn.PERCENTRANK.INC('面板-MA'!138:138,'面板-MA'!R138),0.5)</f>
        <v>0.5</v>
      </c>
      <c r="U138" s="303">
        <f>IFERROR(_xlfn.PERCENTRANK.INC('面板-MA'!138:138,'面板-MA'!S138),0.5)</f>
        <v>0.5</v>
      </c>
      <c r="V138" s="303">
        <f>IFERROR(_xlfn.PERCENTRANK.INC('面板-MA'!138:138,'面板-MA'!T138),0.5)</f>
        <v>0.5</v>
      </c>
      <c r="W138" s="303">
        <f>IFERROR(_xlfn.PERCENTRANK.INC('面板-MA'!138:138,'面板-MA'!U138),0.5)</f>
        <v>0.5</v>
      </c>
      <c r="X138" s="303">
        <f>IFERROR(_xlfn.PERCENTRANK.INC('面板-MA'!138:138,'面板-MA'!V138),0.5)</f>
        <v>0.5</v>
      </c>
      <c r="Y138" s="303">
        <f>IFERROR(_xlfn.PERCENTRANK.INC('面板-MA'!138:138,'面板-MA'!W138),0.5)</f>
        <v>0.5</v>
      </c>
      <c r="Z138" s="303">
        <f>IFERROR(_xlfn.PERCENTRANK.INC('面板-MA'!138:138,'面板-MA'!X138),0.5)</f>
        <v>0.5</v>
      </c>
      <c r="AA138" s="303">
        <f>IFERROR(_xlfn.PERCENTRANK.INC('面板-MA'!138:138,'面板-MA'!Y138),0.5)</f>
        <v>0.5</v>
      </c>
      <c r="AB138" s="303">
        <f>IFERROR(_xlfn.PERCENTRANK.INC('面板-MA'!138:138,'面板-MA'!Z138),0.5)</f>
        <v>0.5</v>
      </c>
      <c r="AC138" s="303">
        <f>IFERROR(_xlfn.PERCENTRANK.INC('面板-MA'!138:138,'面板-MA'!AA138),0.5)</f>
        <v>0.5</v>
      </c>
      <c r="AD138" s="303">
        <f>IFERROR(_xlfn.PERCENTRANK.INC('面板-MA'!138:138,'面板-MA'!AB138),0.5)</f>
        <v>0.5</v>
      </c>
      <c r="AE138" s="303">
        <f>IFERROR(_xlfn.PERCENTRANK.INC('面板-MA'!138:138,'面板-MA'!AC138),0.5)</f>
        <v>0.5</v>
      </c>
      <c r="AF138" s="303">
        <f>IFERROR(_xlfn.PERCENTRANK.INC('面板-MA'!138:138,'面板-MA'!AD138),0.5)</f>
        <v>0.5</v>
      </c>
      <c r="AG138" s="303">
        <f>IFERROR(_xlfn.PERCENTRANK.INC('面板-MA'!138:138,'面板-MA'!AE138),0.5)</f>
        <v>0.5</v>
      </c>
      <c r="AH138" s="303">
        <f>IFERROR(_xlfn.PERCENTRANK.INC('面板-MA'!138:138,'面板-MA'!AF138),0.5)</f>
        <v>0.5</v>
      </c>
      <c r="AI138" s="303">
        <f>IFERROR(_xlfn.PERCENTRANK.INC('面板-MA'!138:138,'面板-MA'!AG138),0.5)</f>
        <v>0.5</v>
      </c>
      <c r="AJ138" s="303">
        <f>IFERROR(_xlfn.PERCENTRANK.INC('面板-MA'!138:138,'面板-MA'!AH138),0.5)</f>
        <v>0.5</v>
      </c>
      <c r="AK138" s="303">
        <f>IFERROR(_xlfn.PERCENTRANK.INC('面板-MA'!138:138,'面板-MA'!AI138),0.5)</f>
        <v>0.5</v>
      </c>
      <c r="AL138" s="303">
        <f>IFERROR(_xlfn.PERCENTRANK.INC('面板-MA'!138:138,'面板-MA'!AJ138),0.5)</f>
        <v>0.5</v>
      </c>
      <c r="AM138" s="303">
        <f>IFERROR(_xlfn.PERCENTRANK.INC('面板-MA'!138:138,'面板-MA'!AK138),0.5)</f>
        <v>0.5</v>
      </c>
      <c r="AN138" s="303">
        <f>IFERROR(_xlfn.PERCENTRANK.INC('面板-MA'!138:138,'面板-MA'!AL138),0.5)</f>
        <v>0.5</v>
      </c>
      <c r="AO138" s="303">
        <f>IFERROR(_xlfn.PERCENTRANK.INC('面板-MA'!138:138,'面板-MA'!AM138),0.5)</f>
        <v>0.5</v>
      </c>
      <c r="AP138" s="303">
        <f>IFERROR(_xlfn.PERCENTRANK.INC('面板-MA'!138:138,'面板-MA'!AN138),0.5)</f>
        <v>0.5</v>
      </c>
      <c r="AQ138" s="303">
        <f>IFERROR(_xlfn.PERCENTRANK.INC('面板-MA'!138:138,'面板-MA'!AO138),0.5)</f>
        <v>0.5</v>
      </c>
      <c r="AR138" s="303">
        <f>IFERROR(_xlfn.PERCENTRANK.INC('面板-MA'!138:138,'面板-MA'!AP138),0.5)</f>
        <v>0.5</v>
      </c>
      <c r="AS138" s="303">
        <f>IFERROR(_xlfn.PERCENTRANK.INC('面板-MA'!138:138,'面板-MA'!AQ138),0.5)</f>
        <v>0.5</v>
      </c>
      <c r="AT138" s="303">
        <f>IFERROR(_xlfn.PERCENTRANK.INC('面板-MA'!138:138,'面板-MA'!AR138),0.5)</f>
        <v>0.5</v>
      </c>
      <c r="AU138" s="303">
        <f>IFERROR(_xlfn.PERCENTRANK.INC('面板-MA'!138:138,'面板-MA'!AS138),0.5)</f>
        <v>0.5</v>
      </c>
      <c r="AV138" s="303">
        <f>IFERROR(_xlfn.PERCENTRANK.INC('面板-MA'!138:138,'面板-MA'!AT138),0.5)</f>
        <v>0.5</v>
      </c>
      <c r="AW138" s="303">
        <f>IFERROR(_xlfn.PERCENTRANK.INC('面板-MA'!138:138,'面板-MA'!AU138),0.5)</f>
        <v>0.5</v>
      </c>
      <c r="AX138" s="303">
        <f>IFERROR(_xlfn.PERCENTRANK.INC('面板-MA'!138:138,'面板-MA'!AV138),0.5)</f>
        <v>0.5</v>
      </c>
      <c r="AY138" s="303">
        <f>IFERROR(_xlfn.PERCENTRANK.INC('面板-MA'!138:138,'面板-MA'!AW138),0.5)</f>
        <v>0.5</v>
      </c>
      <c r="AZ138" s="303">
        <f>IFERROR(_xlfn.PERCENTRANK.INC('面板-MA'!138:138,'面板-MA'!AX138),0.5)</f>
        <v>0.5</v>
      </c>
      <c r="BA138" s="303">
        <f>IFERROR(_xlfn.PERCENTRANK.INC('面板-MA'!138:138,'面板-MA'!AY138),0.5)</f>
        <v>0.5</v>
      </c>
      <c r="BB138" s="303">
        <f>IFERROR(_xlfn.PERCENTRANK.INC('面板-MA'!138:138,'面板-MA'!AZ138),0.5)</f>
        <v>0.5</v>
      </c>
      <c r="BC138" s="303">
        <f>IFERROR(_xlfn.PERCENTRANK.INC('面板-MA'!138:138,'面板-MA'!BA138),0.5)</f>
        <v>0.5</v>
      </c>
      <c r="BD138" s="303">
        <f>IFERROR(_xlfn.PERCENTRANK.INC('面板-MA'!138:138,'面板-MA'!BB138),0.5)</f>
        <v>0.5</v>
      </c>
      <c r="BE138" s="303">
        <f>IFERROR(_xlfn.PERCENTRANK.INC('面板-MA'!138:138,'面板-MA'!BC138),0.5)</f>
        <v>0.5</v>
      </c>
      <c r="BF138" s="303">
        <f>IFERROR(_xlfn.PERCENTRANK.INC('面板-MA'!138:138,'面板-MA'!BD138),0.5)</f>
        <v>0.5</v>
      </c>
      <c r="BG138" s="303">
        <f>IFERROR(_xlfn.PERCENTRANK.INC('面板-MA'!138:138,'面板-MA'!BE138),0.5)</f>
        <v>0.5</v>
      </c>
      <c r="BH138" s="303">
        <f>IFERROR(_xlfn.PERCENTRANK.INC('面板-MA'!138:138,'面板-MA'!BF138),0.5)</f>
        <v>0.5</v>
      </c>
      <c r="BI138" s="303">
        <f>IFERROR(_xlfn.PERCENTRANK.INC('面板-MA'!138:138,'面板-MA'!BG138),0.5)</f>
        <v>0.5</v>
      </c>
      <c r="BJ138" s="303">
        <f>IFERROR(_xlfn.PERCENTRANK.INC('面板-MA'!138:138,'面板-MA'!BH138),0.5)</f>
        <v>0.5</v>
      </c>
      <c r="BK138" s="303">
        <f>IFERROR(_xlfn.PERCENTRANK.INC('面板-MA'!138:138,'面板-MA'!BI138),0.5)</f>
        <v>0.5</v>
      </c>
      <c r="BL138" s="303">
        <f>IFERROR(_xlfn.PERCENTRANK.INC('面板-MA'!138:138,'面板-MA'!BJ138),0.5)</f>
        <v>0.5</v>
      </c>
      <c r="BM138" s="303">
        <f>IFERROR(_xlfn.PERCENTRANK.INC('面板-MA'!138:138,'面板-MA'!BK138),0.5)</f>
        <v>0.5</v>
      </c>
      <c r="BN138" s="303">
        <f>IFERROR(_xlfn.PERCENTRANK.INC('面板-MA'!138:138,'面板-MA'!BL138),0.5)</f>
        <v>0.5</v>
      </c>
      <c r="BO138" s="303">
        <f>IFERROR(_xlfn.PERCENTRANK.INC('面板-MA'!138:138,'面板-MA'!BM138),0.5)</f>
        <v>0.5</v>
      </c>
      <c r="BP138" s="303">
        <f>IFERROR(_xlfn.PERCENTRANK.INC('面板-MA'!138:138,'面板-MA'!BN138),0.5)</f>
        <v>0.5</v>
      </c>
      <c r="BQ138" s="303">
        <f>IFERROR(_xlfn.PERCENTRANK.INC('面板-MA'!138:138,'面板-MA'!BO138),0.5)</f>
        <v>0.5</v>
      </c>
      <c r="BR138" s="303">
        <f>IFERROR(_xlfn.PERCENTRANK.INC('面板-MA'!138:138,'面板-MA'!BP138),0.5)</f>
        <v>0.5</v>
      </c>
      <c r="BS138" s="303">
        <f>IFERROR(_xlfn.PERCENTRANK.INC('面板-MA'!138:138,'面板-MA'!BQ138),0.5)</f>
        <v>0.5</v>
      </c>
      <c r="BT138" s="303">
        <f>IFERROR(_xlfn.PERCENTRANK.INC('面板-MA'!138:138,'面板-MA'!BR138),0.5)</f>
        <v>0.5</v>
      </c>
      <c r="BU138" s="303">
        <f>IFERROR(_xlfn.PERCENTRANK.INC('面板-MA'!138:138,'面板-MA'!BS138),0.5)</f>
        <v>0.5</v>
      </c>
      <c r="BV138" s="303">
        <f>IFERROR(_xlfn.PERCENTRANK.INC('面板-MA'!138:138,'面板-MA'!BT138),0.5)</f>
        <v>0.5</v>
      </c>
      <c r="BW138" s="303">
        <f>IFERROR(_xlfn.PERCENTRANK.INC('面板-MA'!138:138,'面板-MA'!BU138),0.5)</f>
        <v>0.5</v>
      </c>
      <c r="BX138" s="303">
        <f>IFERROR(_xlfn.PERCENTRANK.INC('面板-MA'!138:138,'面板-MA'!BV138),0.5)</f>
        <v>0.5</v>
      </c>
    </row>
    <row r="139" spans="1:76" x14ac:dyDescent="0.15">
      <c r="A139" s="301" t="s">
        <v>263</v>
      </c>
      <c r="B139" s="301" t="s">
        <v>73</v>
      </c>
      <c r="C139" s="295" t="s">
        <v>766</v>
      </c>
      <c r="D139" s="295" t="s">
        <v>772</v>
      </c>
      <c r="E139" s="302">
        <f t="shared" si="9"/>
        <v>3.3333333333333333E-2</v>
      </c>
      <c r="F139" s="302" t="str">
        <f t="shared" si="6"/>
        <v>智能汽车中游</v>
      </c>
      <c r="G139" s="303">
        <f>IFERROR(_xlfn.PERCENTRANK.INC('面板-MA'!139:139,'面板-MA'!E139),0.5)</f>
        <v>0</v>
      </c>
      <c r="H139" s="303">
        <f>IFERROR(_xlfn.PERCENTRANK.INC('面板-MA'!139:139,'面板-MA'!F139),0.5)</f>
        <v>0</v>
      </c>
      <c r="I139" s="303">
        <f>IFERROR(_xlfn.PERCENTRANK.INC('面板-MA'!139:139,'面板-MA'!G139),0.5)</f>
        <v>0.5</v>
      </c>
      <c r="J139" s="303">
        <f>IFERROR(_xlfn.PERCENTRANK.INC('面板-MA'!139:139,'面板-MA'!H139),0.5)</f>
        <v>0.5</v>
      </c>
      <c r="K139" s="303">
        <f>IFERROR(_xlfn.PERCENTRANK.INC('面板-MA'!139:139,'面板-MA'!I139),0.5)</f>
        <v>0.5</v>
      </c>
      <c r="L139" s="303">
        <f>IFERROR(_xlfn.PERCENTRANK.INC('面板-MA'!139:139,'面板-MA'!J139),0.5)</f>
        <v>0.5</v>
      </c>
      <c r="M139" s="303">
        <f>IFERROR(_xlfn.PERCENTRANK.INC('面板-MA'!139:139,'面板-MA'!K139),0.5)</f>
        <v>0.5</v>
      </c>
      <c r="N139" s="303">
        <f>IFERROR(_xlfn.PERCENTRANK.INC('面板-MA'!139:139,'面板-MA'!L139),0.5)</f>
        <v>0.5</v>
      </c>
      <c r="O139" s="303">
        <f>IFERROR(_xlfn.PERCENTRANK.INC('面板-MA'!139:139,'面板-MA'!M139),0.5)</f>
        <v>0.5</v>
      </c>
      <c r="P139" s="303">
        <f>IFERROR(_xlfn.PERCENTRANK.INC('面板-MA'!139:139,'面板-MA'!N139),0.5)</f>
        <v>0.5</v>
      </c>
      <c r="Q139" s="303">
        <f>IFERROR(_xlfn.PERCENTRANK.INC('面板-MA'!139:139,'面板-MA'!O139),0.5)</f>
        <v>0.5</v>
      </c>
      <c r="R139" s="303">
        <f>IFERROR(_xlfn.PERCENTRANK.INC('面板-MA'!139:139,'面板-MA'!P139),0.5)</f>
        <v>0.5</v>
      </c>
      <c r="S139" s="303">
        <f>IFERROR(_xlfn.PERCENTRANK.INC('面板-MA'!139:139,'面板-MA'!Q139),0.5)</f>
        <v>0.5</v>
      </c>
      <c r="T139" s="303">
        <f>IFERROR(_xlfn.PERCENTRANK.INC('面板-MA'!139:139,'面板-MA'!R139),0.5)</f>
        <v>0.5</v>
      </c>
      <c r="U139" s="303">
        <f>IFERROR(_xlfn.PERCENTRANK.INC('面板-MA'!139:139,'面板-MA'!S139),0.5)</f>
        <v>0.5</v>
      </c>
      <c r="V139" s="303">
        <f>IFERROR(_xlfn.PERCENTRANK.INC('面板-MA'!139:139,'面板-MA'!T139),0.5)</f>
        <v>0.5</v>
      </c>
      <c r="W139" s="303">
        <f>IFERROR(_xlfn.PERCENTRANK.INC('面板-MA'!139:139,'面板-MA'!U139),0.5)</f>
        <v>0.5</v>
      </c>
      <c r="X139" s="303">
        <f>IFERROR(_xlfn.PERCENTRANK.INC('面板-MA'!139:139,'面板-MA'!V139),0.5)</f>
        <v>0.5</v>
      </c>
      <c r="Y139" s="303">
        <f>IFERROR(_xlfn.PERCENTRANK.INC('面板-MA'!139:139,'面板-MA'!W139),0.5)</f>
        <v>0.5</v>
      </c>
      <c r="Z139" s="303">
        <f>IFERROR(_xlfn.PERCENTRANK.INC('面板-MA'!139:139,'面板-MA'!X139),0.5)</f>
        <v>0.5</v>
      </c>
      <c r="AA139" s="303">
        <f>IFERROR(_xlfn.PERCENTRANK.INC('面板-MA'!139:139,'面板-MA'!Y139),0.5)</f>
        <v>0.5</v>
      </c>
      <c r="AB139" s="303">
        <f>IFERROR(_xlfn.PERCENTRANK.INC('面板-MA'!139:139,'面板-MA'!Z139),0.5)</f>
        <v>0.5</v>
      </c>
      <c r="AC139" s="303">
        <f>IFERROR(_xlfn.PERCENTRANK.INC('面板-MA'!139:139,'面板-MA'!AA139),0.5)</f>
        <v>0.5</v>
      </c>
      <c r="AD139" s="303">
        <f>IFERROR(_xlfn.PERCENTRANK.INC('面板-MA'!139:139,'面板-MA'!AB139),0.5)</f>
        <v>0.5</v>
      </c>
      <c r="AE139" s="303">
        <f>IFERROR(_xlfn.PERCENTRANK.INC('面板-MA'!139:139,'面板-MA'!AC139),0.5)</f>
        <v>0.5</v>
      </c>
      <c r="AF139" s="303">
        <f>IFERROR(_xlfn.PERCENTRANK.INC('面板-MA'!139:139,'面板-MA'!AD139),0.5)</f>
        <v>0.5</v>
      </c>
      <c r="AG139" s="303">
        <f>IFERROR(_xlfn.PERCENTRANK.INC('面板-MA'!139:139,'面板-MA'!AE139),0.5)</f>
        <v>0.5</v>
      </c>
      <c r="AH139" s="303">
        <f>IFERROR(_xlfn.PERCENTRANK.INC('面板-MA'!139:139,'面板-MA'!AF139),0.5)</f>
        <v>0.5</v>
      </c>
      <c r="AI139" s="303">
        <f>IFERROR(_xlfn.PERCENTRANK.INC('面板-MA'!139:139,'面板-MA'!AG139),0.5)</f>
        <v>0.5</v>
      </c>
      <c r="AJ139" s="303">
        <f>IFERROR(_xlfn.PERCENTRANK.INC('面板-MA'!139:139,'面板-MA'!AH139),0.5)</f>
        <v>0.5</v>
      </c>
      <c r="AK139" s="303">
        <f>IFERROR(_xlfn.PERCENTRANK.INC('面板-MA'!139:139,'面板-MA'!AI139),0.5)</f>
        <v>0.5</v>
      </c>
      <c r="AL139" s="303">
        <f>IFERROR(_xlfn.PERCENTRANK.INC('面板-MA'!139:139,'面板-MA'!AJ139),0.5)</f>
        <v>0.5</v>
      </c>
      <c r="AM139" s="303">
        <f>IFERROR(_xlfn.PERCENTRANK.INC('面板-MA'!139:139,'面板-MA'!AK139),0.5)</f>
        <v>0.5</v>
      </c>
      <c r="AN139" s="303">
        <f>IFERROR(_xlfn.PERCENTRANK.INC('面板-MA'!139:139,'面板-MA'!AL139),0.5)</f>
        <v>0.5</v>
      </c>
      <c r="AO139" s="303">
        <f>IFERROR(_xlfn.PERCENTRANK.INC('面板-MA'!139:139,'面板-MA'!AM139),0.5)</f>
        <v>0.5</v>
      </c>
      <c r="AP139" s="303">
        <f>IFERROR(_xlfn.PERCENTRANK.INC('面板-MA'!139:139,'面板-MA'!AN139),0.5)</f>
        <v>0.5</v>
      </c>
      <c r="AQ139" s="303">
        <f>IFERROR(_xlfn.PERCENTRANK.INC('面板-MA'!139:139,'面板-MA'!AO139),0.5)</f>
        <v>0.5</v>
      </c>
      <c r="AR139" s="303">
        <f>IFERROR(_xlfn.PERCENTRANK.INC('面板-MA'!139:139,'面板-MA'!AP139),0.5)</f>
        <v>0.5</v>
      </c>
      <c r="AS139" s="303">
        <f>IFERROR(_xlfn.PERCENTRANK.INC('面板-MA'!139:139,'面板-MA'!AQ139),0.5)</f>
        <v>0.5</v>
      </c>
      <c r="AT139" s="303">
        <f>IFERROR(_xlfn.PERCENTRANK.INC('面板-MA'!139:139,'面板-MA'!AR139),0.5)</f>
        <v>0.5</v>
      </c>
      <c r="AU139" s="303">
        <f>IFERROR(_xlfn.PERCENTRANK.INC('面板-MA'!139:139,'面板-MA'!AS139),0.5)</f>
        <v>0.5</v>
      </c>
      <c r="AV139" s="303">
        <f>IFERROR(_xlfn.PERCENTRANK.INC('面板-MA'!139:139,'面板-MA'!AT139),0.5)</f>
        <v>0.5</v>
      </c>
      <c r="AW139" s="303">
        <f>IFERROR(_xlfn.PERCENTRANK.INC('面板-MA'!139:139,'面板-MA'!AU139),0.5)</f>
        <v>0.5</v>
      </c>
      <c r="AX139" s="303">
        <f>IFERROR(_xlfn.PERCENTRANK.INC('面板-MA'!139:139,'面板-MA'!AV139),0.5)</f>
        <v>0.5</v>
      </c>
      <c r="AY139" s="303">
        <f>IFERROR(_xlfn.PERCENTRANK.INC('面板-MA'!139:139,'面板-MA'!AW139),0.5)</f>
        <v>0.5</v>
      </c>
      <c r="AZ139" s="303">
        <f>IFERROR(_xlfn.PERCENTRANK.INC('面板-MA'!139:139,'面板-MA'!AX139),0.5)</f>
        <v>0.5</v>
      </c>
      <c r="BA139" s="303">
        <f>IFERROR(_xlfn.PERCENTRANK.INC('面板-MA'!139:139,'面板-MA'!AY139),0.5)</f>
        <v>0.5</v>
      </c>
      <c r="BB139" s="303">
        <f>IFERROR(_xlfn.PERCENTRANK.INC('面板-MA'!139:139,'面板-MA'!AZ139),0.5)</f>
        <v>0.5</v>
      </c>
      <c r="BC139" s="303">
        <f>IFERROR(_xlfn.PERCENTRANK.INC('面板-MA'!139:139,'面板-MA'!BA139),0.5)</f>
        <v>0.5</v>
      </c>
      <c r="BD139" s="303">
        <f>IFERROR(_xlfn.PERCENTRANK.INC('面板-MA'!139:139,'面板-MA'!BB139),0.5)</f>
        <v>0.5</v>
      </c>
      <c r="BE139" s="303">
        <f>IFERROR(_xlfn.PERCENTRANK.INC('面板-MA'!139:139,'面板-MA'!BC139),0.5)</f>
        <v>0.5</v>
      </c>
      <c r="BF139" s="303">
        <f>IFERROR(_xlfn.PERCENTRANK.INC('面板-MA'!139:139,'面板-MA'!BD139),0.5)</f>
        <v>0.5</v>
      </c>
      <c r="BG139" s="303">
        <f>IFERROR(_xlfn.PERCENTRANK.INC('面板-MA'!139:139,'面板-MA'!BE139),0.5)</f>
        <v>0.5</v>
      </c>
      <c r="BH139" s="303">
        <f>IFERROR(_xlfn.PERCENTRANK.INC('面板-MA'!139:139,'面板-MA'!BF139),0.5)</f>
        <v>0.5</v>
      </c>
      <c r="BI139" s="303">
        <f>IFERROR(_xlfn.PERCENTRANK.INC('面板-MA'!139:139,'面板-MA'!BG139),0.5)</f>
        <v>0.5</v>
      </c>
      <c r="BJ139" s="303">
        <f>IFERROR(_xlfn.PERCENTRANK.INC('面板-MA'!139:139,'面板-MA'!BH139),0.5)</f>
        <v>0.5</v>
      </c>
      <c r="BK139" s="303">
        <f>IFERROR(_xlfn.PERCENTRANK.INC('面板-MA'!139:139,'面板-MA'!BI139),0.5)</f>
        <v>0.5</v>
      </c>
      <c r="BL139" s="303">
        <f>IFERROR(_xlfn.PERCENTRANK.INC('面板-MA'!139:139,'面板-MA'!BJ139),0.5)</f>
        <v>0.5</v>
      </c>
      <c r="BM139" s="303">
        <f>IFERROR(_xlfn.PERCENTRANK.INC('面板-MA'!139:139,'面板-MA'!BK139),0.5)</f>
        <v>0.5</v>
      </c>
      <c r="BN139" s="303">
        <f>IFERROR(_xlfn.PERCENTRANK.INC('面板-MA'!139:139,'面板-MA'!BL139),0.5)</f>
        <v>0.5</v>
      </c>
      <c r="BO139" s="303">
        <f>IFERROR(_xlfn.PERCENTRANK.INC('面板-MA'!139:139,'面板-MA'!BM139),0.5)</f>
        <v>0.5</v>
      </c>
      <c r="BP139" s="303">
        <f>IFERROR(_xlfn.PERCENTRANK.INC('面板-MA'!139:139,'面板-MA'!BN139),0.5)</f>
        <v>0.5</v>
      </c>
      <c r="BQ139" s="303">
        <f>IFERROR(_xlfn.PERCENTRANK.INC('面板-MA'!139:139,'面板-MA'!BO139),0.5)</f>
        <v>0.5</v>
      </c>
      <c r="BR139" s="303">
        <f>IFERROR(_xlfn.PERCENTRANK.INC('面板-MA'!139:139,'面板-MA'!BP139),0.5)</f>
        <v>0.5</v>
      </c>
      <c r="BS139" s="303">
        <f>IFERROR(_xlfn.PERCENTRANK.INC('面板-MA'!139:139,'面板-MA'!BQ139),0.5)</f>
        <v>0.5</v>
      </c>
      <c r="BT139" s="303">
        <f>IFERROR(_xlfn.PERCENTRANK.INC('面板-MA'!139:139,'面板-MA'!BR139),0.5)</f>
        <v>0.5</v>
      </c>
      <c r="BU139" s="303">
        <f>IFERROR(_xlfn.PERCENTRANK.INC('面板-MA'!139:139,'面板-MA'!BS139),0.5)</f>
        <v>0.5</v>
      </c>
      <c r="BV139" s="303">
        <f>IFERROR(_xlfn.PERCENTRANK.INC('面板-MA'!139:139,'面板-MA'!BT139),0.5)</f>
        <v>0.5</v>
      </c>
      <c r="BW139" s="303">
        <f>IFERROR(_xlfn.PERCENTRANK.INC('面板-MA'!139:139,'面板-MA'!BU139),0.5)</f>
        <v>0.5</v>
      </c>
      <c r="BX139" s="303">
        <f>IFERROR(_xlfn.PERCENTRANK.INC('面板-MA'!139:139,'面板-MA'!BV139),0.5)</f>
        <v>0.5</v>
      </c>
    </row>
    <row r="140" spans="1:76" x14ac:dyDescent="0.15">
      <c r="A140" s="301" t="s">
        <v>263</v>
      </c>
      <c r="B140" s="301" t="s">
        <v>73</v>
      </c>
      <c r="C140" s="295" t="s">
        <v>768</v>
      </c>
      <c r="D140" s="295" t="s">
        <v>774</v>
      </c>
      <c r="E140" s="302">
        <f t="shared" si="9"/>
        <v>3.3333333333333333E-2</v>
      </c>
      <c r="F140" s="302" t="str">
        <f t="shared" si="6"/>
        <v>智能汽车中游</v>
      </c>
      <c r="G140" s="303">
        <f>IFERROR(_xlfn.PERCENTRANK.INC('面板-MA'!140:140,'面板-MA'!E140),0.5)</f>
        <v>0.33300000000000002</v>
      </c>
      <c r="H140" s="303">
        <f>IFERROR(_xlfn.PERCENTRANK.INC('面板-MA'!140:140,'面板-MA'!F140),0.5)</f>
        <v>0.33300000000000002</v>
      </c>
      <c r="I140" s="303">
        <f>IFERROR(_xlfn.PERCENTRANK.INC('面板-MA'!140:140,'面板-MA'!G140),0.5)</f>
        <v>0.55500000000000005</v>
      </c>
      <c r="J140" s="303">
        <f>IFERROR(_xlfn.PERCENTRANK.INC('面板-MA'!140:140,'面板-MA'!H140),0.5)</f>
        <v>0.111</v>
      </c>
      <c r="K140" s="303">
        <f>IFERROR(_xlfn.PERCENTRANK.INC('面板-MA'!140:140,'面板-MA'!I140),0.5)</f>
        <v>0</v>
      </c>
      <c r="L140" s="303">
        <f>IFERROR(_xlfn.PERCENTRANK.INC('面板-MA'!140:140,'面板-MA'!J140),0.5)</f>
        <v>0.222</v>
      </c>
      <c r="M140" s="303">
        <f>IFERROR(_xlfn.PERCENTRANK.INC('面板-MA'!140:140,'面板-MA'!K140),0.5)</f>
        <v>0.77700000000000002</v>
      </c>
      <c r="N140" s="303">
        <f>IFERROR(_xlfn.PERCENTRANK.INC('面板-MA'!140:140,'面板-MA'!L140),0.5)</f>
        <v>1</v>
      </c>
      <c r="O140" s="303">
        <f>IFERROR(_xlfn.PERCENTRANK.INC('面板-MA'!140:140,'面板-MA'!M140),0.5)</f>
        <v>0.88800000000000001</v>
      </c>
      <c r="P140" s="303">
        <f>IFERROR(_xlfn.PERCENTRANK.INC('面板-MA'!140:140,'面板-MA'!N140),0.5)</f>
        <v>0.66600000000000004</v>
      </c>
      <c r="Q140" s="303">
        <f>IFERROR(_xlfn.PERCENTRANK.INC('面板-MA'!140:140,'面板-MA'!O140),0.5)</f>
        <v>0.5</v>
      </c>
      <c r="R140" s="303">
        <f>IFERROR(_xlfn.PERCENTRANK.INC('面板-MA'!140:140,'面板-MA'!P140),0.5)</f>
        <v>0.5</v>
      </c>
      <c r="S140" s="303">
        <f>IFERROR(_xlfn.PERCENTRANK.INC('面板-MA'!140:140,'面板-MA'!Q140),0.5)</f>
        <v>0.5</v>
      </c>
      <c r="T140" s="303">
        <f>IFERROR(_xlfn.PERCENTRANK.INC('面板-MA'!140:140,'面板-MA'!R140),0.5)</f>
        <v>0.5</v>
      </c>
      <c r="U140" s="303">
        <f>IFERROR(_xlfn.PERCENTRANK.INC('面板-MA'!140:140,'面板-MA'!S140),0.5)</f>
        <v>0.5</v>
      </c>
      <c r="V140" s="303">
        <f>IFERROR(_xlfn.PERCENTRANK.INC('面板-MA'!140:140,'面板-MA'!T140),0.5)</f>
        <v>0.5</v>
      </c>
      <c r="W140" s="303">
        <f>IFERROR(_xlfn.PERCENTRANK.INC('面板-MA'!140:140,'面板-MA'!U140),0.5)</f>
        <v>0.5</v>
      </c>
      <c r="X140" s="303">
        <f>IFERROR(_xlfn.PERCENTRANK.INC('面板-MA'!140:140,'面板-MA'!V140),0.5)</f>
        <v>0.5</v>
      </c>
      <c r="Y140" s="303">
        <f>IFERROR(_xlfn.PERCENTRANK.INC('面板-MA'!140:140,'面板-MA'!W140),0.5)</f>
        <v>0.5</v>
      </c>
      <c r="Z140" s="303">
        <f>IFERROR(_xlfn.PERCENTRANK.INC('面板-MA'!140:140,'面板-MA'!X140),0.5)</f>
        <v>0.5</v>
      </c>
      <c r="AA140" s="303">
        <f>IFERROR(_xlfn.PERCENTRANK.INC('面板-MA'!140:140,'面板-MA'!Y140),0.5)</f>
        <v>0.5</v>
      </c>
      <c r="AB140" s="303">
        <f>IFERROR(_xlfn.PERCENTRANK.INC('面板-MA'!140:140,'面板-MA'!Z140),0.5)</f>
        <v>0.5</v>
      </c>
      <c r="AC140" s="303">
        <f>IFERROR(_xlfn.PERCENTRANK.INC('面板-MA'!140:140,'面板-MA'!AA140),0.5)</f>
        <v>0.5</v>
      </c>
      <c r="AD140" s="303">
        <f>IFERROR(_xlfn.PERCENTRANK.INC('面板-MA'!140:140,'面板-MA'!AB140),0.5)</f>
        <v>0.5</v>
      </c>
      <c r="AE140" s="303">
        <f>IFERROR(_xlfn.PERCENTRANK.INC('面板-MA'!140:140,'面板-MA'!AC140),0.5)</f>
        <v>0.5</v>
      </c>
      <c r="AF140" s="303">
        <f>IFERROR(_xlfn.PERCENTRANK.INC('面板-MA'!140:140,'面板-MA'!AD140),0.5)</f>
        <v>0.5</v>
      </c>
      <c r="AG140" s="303">
        <f>IFERROR(_xlfn.PERCENTRANK.INC('面板-MA'!140:140,'面板-MA'!AE140),0.5)</f>
        <v>0.5</v>
      </c>
      <c r="AH140" s="303">
        <f>IFERROR(_xlfn.PERCENTRANK.INC('面板-MA'!140:140,'面板-MA'!AF140),0.5)</f>
        <v>0.5</v>
      </c>
      <c r="AI140" s="303">
        <f>IFERROR(_xlfn.PERCENTRANK.INC('面板-MA'!140:140,'面板-MA'!AG140),0.5)</f>
        <v>0.5</v>
      </c>
      <c r="AJ140" s="303">
        <f>IFERROR(_xlfn.PERCENTRANK.INC('面板-MA'!140:140,'面板-MA'!AH140),0.5)</f>
        <v>0.5</v>
      </c>
      <c r="AK140" s="303">
        <f>IFERROR(_xlfn.PERCENTRANK.INC('面板-MA'!140:140,'面板-MA'!AI140),0.5)</f>
        <v>0.5</v>
      </c>
      <c r="AL140" s="303">
        <f>IFERROR(_xlfn.PERCENTRANK.INC('面板-MA'!140:140,'面板-MA'!AJ140),0.5)</f>
        <v>0.5</v>
      </c>
      <c r="AM140" s="303">
        <f>IFERROR(_xlfn.PERCENTRANK.INC('面板-MA'!140:140,'面板-MA'!AK140),0.5)</f>
        <v>0.5</v>
      </c>
      <c r="AN140" s="303">
        <f>IFERROR(_xlfn.PERCENTRANK.INC('面板-MA'!140:140,'面板-MA'!AL140),0.5)</f>
        <v>0.5</v>
      </c>
      <c r="AO140" s="303">
        <f>IFERROR(_xlfn.PERCENTRANK.INC('面板-MA'!140:140,'面板-MA'!AM140),0.5)</f>
        <v>0.5</v>
      </c>
      <c r="AP140" s="303">
        <f>IFERROR(_xlfn.PERCENTRANK.INC('面板-MA'!140:140,'面板-MA'!AN140),0.5)</f>
        <v>0.5</v>
      </c>
      <c r="AQ140" s="303">
        <f>IFERROR(_xlfn.PERCENTRANK.INC('面板-MA'!140:140,'面板-MA'!AO140),0.5)</f>
        <v>0.5</v>
      </c>
      <c r="AR140" s="303">
        <f>IFERROR(_xlfn.PERCENTRANK.INC('面板-MA'!140:140,'面板-MA'!AP140),0.5)</f>
        <v>0.5</v>
      </c>
      <c r="AS140" s="303">
        <f>IFERROR(_xlfn.PERCENTRANK.INC('面板-MA'!140:140,'面板-MA'!AQ140),0.5)</f>
        <v>0.5</v>
      </c>
      <c r="AT140" s="303">
        <f>IFERROR(_xlfn.PERCENTRANK.INC('面板-MA'!140:140,'面板-MA'!AR140),0.5)</f>
        <v>0.5</v>
      </c>
      <c r="AU140" s="303">
        <f>IFERROR(_xlfn.PERCENTRANK.INC('面板-MA'!140:140,'面板-MA'!AS140),0.5)</f>
        <v>0.5</v>
      </c>
      <c r="AV140" s="303">
        <f>IFERROR(_xlfn.PERCENTRANK.INC('面板-MA'!140:140,'面板-MA'!AT140),0.5)</f>
        <v>0.5</v>
      </c>
      <c r="AW140" s="303">
        <f>IFERROR(_xlfn.PERCENTRANK.INC('面板-MA'!140:140,'面板-MA'!AU140),0.5)</f>
        <v>0.5</v>
      </c>
      <c r="AX140" s="303">
        <f>IFERROR(_xlfn.PERCENTRANK.INC('面板-MA'!140:140,'面板-MA'!AV140),0.5)</f>
        <v>0.5</v>
      </c>
      <c r="AY140" s="303">
        <f>IFERROR(_xlfn.PERCENTRANK.INC('面板-MA'!140:140,'面板-MA'!AW140),0.5)</f>
        <v>0.5</v>
      </c>
      <c r="AZ140" s="303">
        <f>IFERROR(_xlfn.PERCENTRANK.INC('面板-MA'!140:140,'面板-MA'!AX140),0.5)</f>
        <v>0.5</v>
      </c>
      <c r="BA140" s="303">
        <f>IFERROR(_xlfn.PERCENTRANK.INC('面板-MA'!140:140,'面板-MA'!AY140),0.5)</f>
        <v>0.5</v>
      </c>
      <c r="BB140" s="303">
        <f>IFERROR(_xlfn.PERCENTRANK.INC('面板-MA'!140:140,'面板-MA'!AZ140),0.5)</f>
        <v>0.5</v>
      </c>
      <c r="BC140" s="303">
        <f>IFERROR(_xlfn.PERCENTRANK.INC('面板-MA'!140:140,'面板-MA'!BA140),0.5)</f>
        <v>0.5</v>
      </c>
      <c r="BD140" s="303">
        <f>IFERROR(_xlfn.PERCENTRANK.INC('面板-MA'!140:140,'面板-MA'!BB140),0.5)</f>
        <v>0.5</v>
      </c>
      <c r="BE140" s="303">
        <f>IFERROR(_xlfn.PERCENTRANK.INC('面板-MA'!140:140,'面板-MA'!BC140),0.5)</f>
        <v>0.5</v>
      </c>
      <c r="BF140" s="303">
        <f>IFERROR(_xlfn.PERCENTRANK.INC('面板-MA'!140:140,'面板-MA'!BD140),0.5)</f>
        <v>0.5</v>
      </c>
      <c r="BG140" s="303">
        <f>IFERROR(_xlfn.PERCENTRANK.INC('面板-MA'!140:140,'面板-MA'!BE140),0.5)</f>
        <v>0.5</v>
      </c>
      <c r="BH140" s="303">
        <f>IFERROR(_xlfn.PERCENTRANK.INC('面板-MA'!140:140,'面板-MA'!BF140),0.5)</f>
        <v>0.5</v>
      </c>
      <c r="BI140" s="303">
        <f>IFERROR(_xlfn.PERCENTRANK.INC('面板-MA'!140:140,'面板-MA'!BG140),0.5)</f>
        <v>0.5</v>
      </c>
      <c r="BJ140" s="303">
        <f>IFERROR(_xlfn.PERCENTRANK.INC('面板-MA'!140:140,'面板-MA'!BH140),0.5)</f>
        <v>0.5</v>
      </c>
      <c r="BK140" s="303">
        <f>IFERROR(_xlfn.PERCENTRANK.INC('面板-MA'!140:140,'面板-MA'!BI140),0.5)</f>
        <v>0.5</v>
      </c>
      <c r="BL140" s="303">
        <f>IFERROR(_xlfn.PERCENTRANK.INC('面板-MA'!140:140,'面板-MA'!BJ140),0.5)</f>
        <v>0.5</v>
      </c>
      <c r="BM140" s="303">
        <f>IFERROR(_xlfn.PERCENTRANK.INC('面板-MA'!140:140,'面板-MA'!BK140),0.5)</f>
        <v>0.5</v>
      </c>
      <c r="BN140" s="303">
        <f>IFERROR(_xlfn.PERCENTRANK.INC('面板-MA'!140:140,'面板-MA'!BL140),0.5)</f>
        <v>0.5</v>
      </c>
      <c r="BO140" s="303">
        <f>IFERROR(_xlfn.PERCENTRANK.INC('面板-MA'!140:140,'面板-MA'!BM140),0.5)</f>
        <v>0.5</v>
      </c>
      <c r="BP140" s="303">
        <f>IFERROR(_xlfn.PERCENTRANK.INC('面板-MA'!140:140,'面板-MA'!BN140),0.5)</f>
        <v>0.5</v>
      </c>
      <c r="BQ140" s="303">
        <f>IFERROR(_xlfn.PERCENTRANK.INC('面板-MA'!140:140,'面板-MA'!BO140),0.5)</f>
        <v>0.5</v>
      </c>
      <c r="BR140" s="303">
        <f>IFERROR(_xlfn.PERCENTRANK.INC('面板-MA'!140:140,'面板-MA'!BP140),0.5)</f>
        <v>0.5</v>
      </c>
      <c r="BS140" s="303">
        <f>IFERROR(_xlfn.PERCENTRANK.INC('面板-MA'!140:140,'面板-MA'!BQ140),0.5)</f>
        <v>0.5</v>
      </c>
      <c r="BT140" s="303">
        <f>IFERROR(_xlfn.PERCENTRANK.INC('面板-MA'!140:140,'面板-MA'!BR140),0.5)</f>
        <v>0.5</v>
      </c>
      <c r="BU140" s="303">
        <f>IFERROR(_xlfn.PERCENTRANK.INC('面板-MA'!140:140,'面板-MA'!BS140),0.5)</f>
        <v>0.5</v>
      </c>
      <c r="BV140" s="303">
        <f>IFERROR(_xlfn.PERCENTRANK.INC('面板-MA'!140:140,'面板-MA'!BT140),0.5)</f>
        <v>0.5</v>
      </c>
      <c r="BW140" s="303">
        <f>IFERROR(_xlfn.PERCENTRANK.INC('面板-MA'!140:140,'面板-MA'!BU140),0.5)</f>
        <v>0.5</v>
      </c>
      <c r="BX140" s="303">
        <f>IFERROR(_xlfn.PERCENTRANK.INC('面板-MA'!140:140,'面板-MA'!BV140),0.5)</f>
        <v>0.5</v>
      </c>
    </row>
    <row r="141" spans="1:76" x14ac:dyDescent="0.15">
      <c r="A141" s="301" t="s">
        <v>263</v>
      </c>
      <c r="B141" s="301" t="s">
        <v>73</v>
      </c>
      <c r="C141" s="295" t="s">
        <v>279</v>
      </c>
      <c r="D141" s="304" t="s">
        <v>280</v>
      </c>
      <c r="E141" s="302">
        <f t="shared" si="9"/>
        <v>3.3333333333333333E-2</v>
      </c>
      <c r="F141" s="302" t="str">
        <f t="shared" si="6"/>
        <v>智能汽车中游</v>
      </c>
      <c r="G141" s="303">
        <f>IFERROR(_xlfn.PERCENTRANK.INC('面板-MA'!141:141,'面板-MA'!E141),0.5)</f>
        <v>0.13400000000000001</v>
      </c>
      <c r="H141" s="303">
        <f>IFERROR(_xlfn.PERCENTRANK.INC('面板-MA'!141:141,'面板-MA'!F141),0.5)</f>
        <v>0.13400000000000001</v>
      </c>
      <c r="I141" s="303">
        <f>IFERROR(_xlfn.PERCENTRANK.INC('面板-MA'!141:141,'面板-MA'!G141),0.5)</f>
        <v>0.20799999999999999</v>
      </c>
      <c r="J141" s="303">
        <f>IFERROR(_xlfn.PERCENTRANK.INC('面板-MA'!141:141,'面板-MA'!H141),0.5)</f>
        <v>0.20799999999999999</v>
      </c>
      <c r="K141" s="303">
        <f>IFERROR(_xlfn.PERCENTRANK.INC('面板-MA'!141:141,'面板-MA'!I141),0.5)</f>
        <v>0.20799999999999999</v>
      </c>
      <c r="L141" s="303">
        <f>IFERROR(_xlfn.PERCENTRANK.INC('面板-MA'!141:141,'面板-MA'!J141),0.5)</f>
        <v>0.47699999999999998</v>
      </c>
      <c r="M141" s="303">
        <f>IFERROR(_xlfn.PERCENTRANK.INC('面板-MA'!141:141,'面板-MA'!K141),0.5)</f>
        <v>0.47699999999999998</v>
      </c>
      <c r="N141" s="303">
        <f>IFERROR(_xlfn.PERCENTRANK.INC('面板-MA'!141:141,'面板-MA'!L141),0.5)</f>
        <v>0.47699999999999998</v>
      </c>
      <c r="O141" s="303">
        <f>IFERROR(_xlfn.PERCENTRANK.INC('面板-MA'!141:141,'面板-MA'!M141),0.5)</f>
        <v>0.52200000000000002</v>
      </c>
      <c r="P141" s="303">
        <f>IFERROR(_xlfn.PERCENTRANK.INC('面板-MA'!141:141,'面板-MA'!N141),0.5)</f>
        <v>0.52200000000000002</v>
      </c>
      <c r="Q141" s="303">
        <f>IFERROR(_xlfn.PERCENTRANK.INC('面板-MA'!141:141,'面板-MA'!O141),0.5)</f>
        <v>0.52200000000000002</v>
      </c>
      <c r="R141" s="303">
        <f>IFERROR(_xlfn.PERCENTRANK.INC('面板-MA'!141:141,'面板-MA'!P141),0.5)</f>
        <v>0.70099999999999996</v>
      </c>
      <c r="S141" s="303">
        <f>IFERROR(_xlfn.PERCENTRANK.INC('面板-MA'!141:141,'面板-MA'!Q141),0.5)</f>
        <v>0.70099999999999996</v>
      </c>
      <c r="T141" s="303">
        <f>IFERROR(_xlfn.PERCENTRANK.INC('面板-MA'!141:141,'面板-MA'!R141),0.5)</f>
        <v>0.70099999999999996</v>
      </c>
      <c r="U141" s="303">
        <f>IFERROR(_xlfn.PERCENTRANK.INC('面板-MA'!141:141,'面板-MA'!S141),0.5)</f>
        <v>0.61099999999999999</v>
      </c>
      <c r="V141" s="303">
        <f>IFERROR(_xlfn.PERCENTRANK.INC('面板-MA'!141:141,'面板-MA'!T141),0.5)</f>
        <v>0.61099999999999999</v>
      </c>
      <c r="W141" s="303">
        <f>IFERROR(_xlfn.PERCENTRANK.INC('面板-MA'!141:141,'面板-MA'!U141),0.5)</f>
        <v>0.61099999999999999</v>
      </c>
      <c r="X141" s="303">
        <f>IFERROR(_xlfn.PERCENTRANK.INC('面板-MA'!141:141,'面板-MA'!V141),0.5)</f>
        <v>0.97</v>
      </c>
      <c r="Y141" s="303">
        <f>IFERROR(_xlfn.PERCENTRANK.INC('面板-MA'!141:141,'面板-MA'!W141),0.5)</f>
        <v>0.97</v>
      </c>
      <c r="Z141" s="303">
        <f>IFERROR(_xlfn.PERCENTRANK.INC('面板-MA'!141:141,'面板-MA'!X141),0.5)</f>
        <v>0.97</v>
      </c>
      <c r="AA141" s="303">
        <f>IFERROR(_xlfn.PERCENTRANK.INC('面板-MA'!141:141,'面板-MA'!Y141),0.5)</f>
        <v>0.29799999999999999</v>
      </c>
      <c r="AB141" s="303">
        <f>IFERROR(_xlfn.PERCENTRANK.INC('面板-MA'!141:141,'面板-MA'!Z141),0.5)</f>
        <v>0.29799999999999999</v>
      </c>
      <c r="AC141" s="303">
        <f>IFERROR(_xlfn.PERCENTRANK.INC('面板-MA'!141:141,'面板-MA'!AA141),0.5)</f>
        <v>0.29799999999999999</v>
      </c>
      <c r="AD141" s="303">
        <f>IFERROR(_xlfn.PERCENTRANK.INC('面板-MA'!141:141,'面板-MA'!AB141),0.5)</f>
        <v>8.8999999999999996E-2</v>
      </c>
      <c r="AE141" s="303">
        <f>IFERROR(_xlfn.PERCENTRANK.INC('面板-MA'!141:141,'面板-MA'!AC141),0.5)</f>
        <v>8.8999999999999996E-2</v>
      </c>
      <c r="AF141" s="303">
        <f>IFERROR(_xlfn.PERCENTRANK.INC('面板-MA'!141:141,'面板-MA'!AD141),0.5)</f>
        <v>8.8999999999999996E-2</v>
      </c>
      <c r="AG141" s="303">
        <f>IFERROR(_xlfn.PERCENTRANK.INC('面板-MA'!141:141,'面板-MA'!AE141),0.5)</f>
        <v>4.3999999999999997E-2</v>
      </c>
      <c r="AH141" s="303">
        <f>IFERROR(_xlfn.PERCENTRANK.INC('面板-MA'!141:141,'面板-MA'!AF141),0.5)</f>
        <v>4.3999999999999997E-2</v>
      </c>
      <c r="AI141" s="303">
        <f>IFERROR(_xlfn.PERCENTRANK.INC('面板-MA'!141:141,'面板-MA'!AG141),0.5)</f>
        <v>4.3999999999999997E-2</v>
      </c>
      <c r="AJ141" s="303">
        <f>IFERROR(_xlfn.PERCENTRANK.INC('面板-MA'!141:141,'面板-MA'!AH141),0.5)</f>
        <v>0</v>
      </c>
      <c r="AK141" s="303">
        <f>IFERROR(_xlfn.PERCENTRANK.INC('面板-MA'!141:141,'面板-MA'!AI141),0.5)</f>
        <v>0</v>
      </c>
      <c r="AL141" s="303">
        <f>IFERROR(_xlfn.PERCENTRANK.INC('面板-MA'!141:141,'面板-MA'!AJ141),0.5)</f>
        <v>0</v>
      </c>
      <c r="AM141" s="303">
        <f>IFERROR(_xlfn.PERCENTRANK.INC('面板-MA'!141:141,'面板-MA'!AK141),0.5)</f>
        <v>0.253</v>
      </c>
      <c r="AN141" s="303">
        <f>IFERROR(_xlfn.PERCENTRANK.INC('面板-MA'!141:141,'面板-MA'!AL141),0.5)</f>
        <v>0.253</v>
      </c>
      <c r="AO141" s="303">
        <f>IFERROR(_xlfn.PERCENTRANK.INC('面板-MA'!141:141,'面板-MA'!AM141),0.5)</f>
        <v>0.253</v>
      </c>
      <c r="AP141" s="303">
        <f>IFERROR(_xlfn.PERCENTRANK.INC('面板-MA'!141:141,'面板-MA'!AN141),0.5)</f>
        <v>0.16400000000000001</v>
      </c>
      <c r="AQ141" s="303">
        <f>IFERROR(_xlfn.PERCENTRANK.INC('面板-MA'!141:141,'面板-MA'!AO141),0.5)</f>
        <v>0.16400000000000001</v>
      </c>
      <c r="AR141" s="303">
        <f>IFERROR(_xlfn.PERCENTRANK.INC('面板-MA'!141:141,'面板-MA'!AP141),0.5)</f>
        <v>0.16400000000000001</v>
      </c>
      <c r="AS141" s="303">
        <f>IFERROR(_xlfn.PERCENTRANK.INC('面板-MA'!141:141,'面板-MA'!AQ141),0.5)</f>
        <v>0.34300000000000003</v>
      </c>
      <c r="AT141" s="303">
        <f>IFERROR(_xlfn.PERCENTRANK.INC('面板-MA'!141:141,'面板-MA'!AR141),0.5)</f>
        <v>0.34300000000000003</v>
      </c>
      <c r="AU141" s="303">
        <f>IFERROR(_xlfn.PERCENTRANK.INC('面板-MA'!141:141,'面板-MA'!AS141),0.5)</f>
        <v>0.34300000000000003</v>
      </c>
      <c r="AV141" s="303">
        <f>IFERROR(_xlfn.PERCENTRANK.INC('面板-MA'!141:141,'面板-MA'!AT141),0.5)</f>
        <v>0.432</v>
      </c>
      <c r="AW141" s="303">
        <f>IFERROR(_xlfn.PERCENTRANK.INC('面板-MA'!141:141,'面板-MA'!AU141),0.5)</f>
        <v>0.432</v>
      </c>
      <c r="AX141" s="303">
        <f>IFERROR(_xlfn.PERCENTRANK.INC('面板-MA'!141:141,'面板-MA'!AV141),0.5)</f>
        <v>0.432</v>
      </c>
      <c r="AY141" s="303">
        <f>IFERROR(_xlfn.PERCENTRANK.INC('面板-MA'!141:141,'面板-MA'!AW141),0.5)</f>
        <v>0.65600000000000003</v>
      </c>
      <c r="AZ141" s="303">
        <f>IFERROR(_xlfn.PERCENTRANK.INC('面板-MA'!141:141,'面板-MA'!AX141),0.5)</f>
        <v>0.65600000000000003</v>
      </c>
      <c r="BA141" s="303">
        <f>IFERROR(_xlfn.PERCENTRANK.INC('面板-MA'!141:141,'面板-MA'!AY141),0.5)</f>
        <v>0.65600000000000003</v>
      </c>
      <c r="BB141" s="303">
        <f>IFERROR(_xlfn.PERCENTRANK.INC('面板-MA'!141:141,'面板-MA'!AZ141),0.5)</f>
        <v>0.79100000000000004</v>
      </c>
      <c r="BC141" s="303">
        <f>IFERROR(_xlfn.PERCENTRANK.INC('面板-MA'!141:141,'面板-MA'!BA141),0.5)</f>
        <v>0.79100000000000004</v>
      </c>
      <c r="BD141" s="303">
        <f>IFERROR(_xlfn.PERCENTRANK.INC('面板-MA'!141:141,'面板-MA'!BB141),0.5)</f>
        <v>0.79100000000000004</v>
      </c>
      <c r="BE141" s="303">
        <f>IFERROR(_xlfn.PERCENTRANK.INC('面板-MA'!141:141,'面板-MA'!BC141),0.5)</f>
        <v>0.746</v>
      </c>
      <c r="BF141" s="303">
        <f>IFERROR(_xlfn.PERCENTRANK.INC('面板-MA'!141:141,'面板-MA'!BD141),0.5)</f>
        <v>0.746</v>
      </c>
      <c r="BG141" s="303">
        <f>IFERROR(_xlfn.PERCENTRANK.INC('面板-MA'!141:141,'面板-MA'!BE141),0.5)</f>
        <v>0.746</v>
      </c>
      <c r="BH141" s="303">
        <f>IFERROR(_xlfn.PERCENTRANK.INC('面板-MA'!141:141,'面板-MA'!BF141),0.5)</f>
        <v>0.88</v>
      </c>
      <c r="BI141" s="303">
        <f>IFERROR(_xlfn.PERCENTRANK.INC('面板-MA'!141:141,'面板-MA'!BG141),0.5)</f>
        <v>0.88</v>
      </c>
      <c r="BJ141" s="303">
        <f>IFERROR(_xlfn.PERCENTRANK.INC('面板-MA'!141:141,'面板-MA'!BH141),0.5)</f>
        <v>0.88</v>
      </c>
      <c r="BK141" s="303">
        <f>IFERROR(_xlfn.PERCENTRANK.INC('面板-MA'!141:141,'面板-MA'!BI141),0.5)</f>
        <v>0.92500000000000004</v>
      </c>
      <c r="BL141" s="303">
        <f>IFERROR(_xlfn.PERCENTRANK.INC('面板-MA'!141:141,'面板-MA'!BJ141),0.5)</f>
        <v>0.92500000000000004</v>
      </c>
      <c r="BM141" s="303">
        <f>IFERROR(_xlfn.PERCENTRANK.INC('面板-MA'!141:141,'面板-MA'!BK141),0.5)</f>
        <v>0.92500000000000004</v>
      </c>
      <c r="BN141" s="303">
        <f>IFERROR(_xlfn.PERCENTRANK.INC('面板-MA'!141:141,'面板-MA'!BL141),0.5)</f>
        <v>0.83499999999999996</v>
      </c>
      <c r="BO141" s="303">
        <f>IFERROR(_xlfn.PERCENTRANK.INC('面板-MA'!141:141,'面板-MA'!BM141),0.5)</f>
        <v>0.83499999999999996</v>
      </c>
      <c r="BP141" s="303">
        <f>IFERROR(_xlfn.PERCENTRANK.INC('面板-MA'!141:141,'面板-MA'!BN141),0.5)</f>
        <v>0.83499999999999996</v>
      </c>
      <c r="BQ141" s="303">
        <f>IFERROR(_xlfn.PERCENTRANK.INC('面板-MA'!141:141,'面板-MA'!BO141),0.5)</f>
        <v>0.56699999999999995</v>
      </c>
      <c r="BR141" s="303">
        <f>IFERROR(_xlfn.PERCENTRANK.INC('面板-MA'!141:141,'面板-MA'!BP141),0.5)</f>
        <v>0.56699999999999995</v>
      </c>
      <c r="BS141" s="303">
        <f>IFERROR(_xlfn.PERCENTRANK.INC('面板-MA'!141:141,'面板-MA'!BQ141),0.5)</f>
        <v>0.56699999999999995</v>
      </c>
      <c r="BT141" s="303">
        <f>IFERROR(_xlfn.PERCENTRANK.INC('面板-MA'!141:141,'面板-MA'!BR141),0.5)</f>
        <v>0.38800000000000001</v>
      </c>
      <c r="BU141" s="303">
        <f>IFERROR(_xlfn.PERCENTRANK.INC('面板-MA'!141:141,'面板-MA'!BS141),0.5)</f>
        <v>0.38800000000000001</v>
      </c>
      <c r="BV141" s="303">
        <f>IFERROR(_xlfn.PERCENTRANK.INC('面板-MA'!141:141,'面板-MA'!BT141),0.5)</f>
        <v>0.38800000000000001</v>
      </c>
      <c r="BW141" s="303">
        <f>IFERROR(_xlfn.PERCENTRANK.INC('面板-MA'!141:141,'面板-MA'!BU141),0.5)</f>
        <v>0.5</v>
      </c>
      <c r="BX141" s="303">
        <f>IFERROR(_xlfn.PERCENTRANK.INC('面板-MA'!141:141,'面板-MA'!BV141),0.5)</f>
        <v>0.5</v>
      </c>
    </row>
    <row r="142" spans="1:76" s="314" customFormat="1" x14ac:dyDescent="0.15">
      <c r="A142" s="305" t="s">
        <v>263</v>
      </c>
      <c r="B142" s="305" t="s">
        <v>110</v>
      </c>
      <c r="C142" s="306" t="s">
        <v>885</v>
      </c>
      <c r="D142" s="306" t="s">
        <v>599</v>
      </c>
      <c r="E142" s="307">
        <v>0.5</v>
      </c>
      <c r="F142" s="307" t="str">
        <f>A142&amp;B142</f>
        <v>智能汽车下游</v>
      </c>
      <c r="G142" s="308">
        <f>IFERROR(_xlfn.PERCENTRANK.INC('面板-MA'!142:142,'面板-MA'!E142),0.5)</f>
        <v>0.51500000000000001</v>
      </c>
      <c r="H142" s="308">
        <f>IFERROR(_xlfn.PERCENTRANK.INC('面板-MA'!142:142,'面板-MA'!F142),0.5)</f>
        <v>0.51500000000000001</v>
      </c>
      <c r="I142" s="308">
        <f>IFERROR(_xlfn.PERCENTRANK.INC('面板-MA'!142:142,'面板-MA'!G142),0.5)</f>
        <v>0.33300000000000002</v>
      </c>
      <c r="J142" s="308">
        <f>IFERROR(_xlfn.PERCENTRANK.INC('面板-MA'!142:142,'面板-MA'!H142),0.5)</f>
        <v>0.18099999999999999</v>
      </c>
      <c r="K142" s="308">
        <f>IFERROR(_xlfn.PERCENTRANK.INC('面板-MA'!142:142,'面板-MA'!I142),0.5)</f>
        <v>0.06</v>
      </c>
      <c r="L142" s="308">
        <f>IFERROR(_xlfn.PERCENTRANK.INC('面板-MA'!142:142,'面板-MA'!J142),0.5)</f>
        <v>0</v>
      </c>
      <c r="M142" s="308">
        <f>IFERROR(_xlfn.PERCENTRANK.INC('面板-MA'!142:142,'面板-MA'!K142),0.5)</f>
        <v>0.03</v>
      </c>
      <c r="N142" s="308">
        <f>IFERROR(_xlfn.PERCENTRANK.INC('面板-MA'!142:142,'面板-MA'!L142),0.5)</f>
        <v>0.121</v>
      </c>
      <c r="O142" s="308">
        <f>IFERROR(_xlfn.PERCENTRANK.INC('面板-MA'!142:142,'面板-MA'!M142),0.5)</f>
        <v>0.09</v>
      </c>
      <c r="P142" s="308">
        <f>IFERROR(_xlfn.PERCENTRANK.INC('面板-MA'!142:142,'面板-MA'!N142),0.5)</f>
        <v>0.151</v>
      </c>
      <c r="Q142" s="308">
        <f>IFERROR(_xlfn.PERCENTRANK.INC('面板-MA'!142:142,'面板-MA'!O142),0.5)</f>
        <v>0.42399999999999999</v>
      </c>
      <c r="R142" s="303">
        <f>IFERROR(_xlfn.PERCENTRANK.INC('面板-MA'!142:142,'面板-MA'!P142),0.5)</f>
        <v>0.57499999999999996</v>
      </c>
      <c r="S142" s="308">
        <f>IFERROR(_xlfn.PERCENTRANK.INC('面板-MA'!142:142,'面板-MA'!Q142),0.5)</f>
        <v>0.36299999999999999</v>
      </c>
      <c r="T142" s="308">
        <f>IFERROR(_xlfn.PERCENTRANK.INC('面板-MA'!142:142,'面板-MA'!R142),0.5)</f>
        <v>0.24199999999999999</v>
      </c>
      <c r="U142" s="308">
        <f>IFERROR(_xlfn.PERCENTRANK.INC('面板-MA'!142:142,'面板-MA'!S142),0.5)</f>
        <v>0.30299999999999999</v>
      </c>
      <c r="V142" s="308">
        <f>IFERROR(_xlfn.PERCENTRANK.INC('面板-MA'!142:142,'面板-MA'!T142),0.5)</f>
        <v>0.21199999999999999</v>
      </c>
      <c r="W142" s="308">
        <f>IFERROR(_xlfn.PERCENTRANK.INC('面板-MA'!142:142,'面板-MA'!U142),0.5)</f>
        <v>0.27200000000000002</v>
      </c>
      <c r="X142" s="308">
        <f>IFERROR(_xlfn.PERCENTRANK.INC('面板-MA'!142:142,'面板-MA'!V142),0.5)</f>
        <v>0.48399999999999999</v>
      </c>
      <c r="Y142" s="308">
        <f>IFERROR(_xlfn.PERCENTRANK.INC('面板-MA'!142:142,'面板-MA'!W142),0.5)</f>
        <v>0.69599999999999995</v>
      </c>
      <c r="Z142" s="308">
        <f>IFERROR(_xlfn.PERCENTRANK.INC('面板-MA'!142:142,'面板-MA'!X142),0.5)</f>
        <v>1</v>
      </c>
      <c r="AA142" s="308">
        <f>IFERROR(_xlfn.PERCENTRANK.INC('面板-MA'!142:142,'面板-MA'!Y142),0.5)</f>
        <v>0.96899999999999997</v>
      </c>
      <c r="AB142" s="308">
        <f>IFERROR(_xlfn.PERCENTRANK.INC('面板-MA'!142:142,'面板-MA'!Z142),0.5)</f>
        <v>0.60599999999999998</v>
      </c>
      <c r="AC142" s="308">
        <f>IFERROR(_xlfn.PERCENTRANK.INC('面板-MA'!142:142,'面板-MA'!AA142),0.5)</f>
        <v>0.39300000000000002</v>
      </c>
      <c r="AD142" s="308">
        <f>IFERROR(_xlfn.PERCENTRANK.INC('面板-MA'!142:142,'面板-MA'!AB142),0.5)</f>
        <v>0.45400000000000001</v>
      </c>
      <c r="AE142" s="308">
        <f>IFERROR(_xlfn.PERCENTRANK.INC('面板-MA'!142:142,'面板-MA'!AC142),0.5)</f>
        <v>0.66600000000000004</v>
      </c>
      <c r="AF142" s="308">
        <f>IFERROR(_xlfn.PERCENTRANK.INC('面板-MA'!142:142,'面板-MA'!AD142),0.5)</f>
        <v>0.75700000000000001</v>
      </c>
      <c r="AG142" s="308">
        <f>IFERROR(_xlfn.PERCENTRANK.INC('面板-MA'!142:142,'面板-MA'!AE142),0.5)</f>
        <v>0.81799999999999995</v>
      </c>
      <c r="AH142" s="308">
        <f>IFERROR(_xlfn.PERCENTRANK.INC('面板-MA'!142:142,'面板-MA'!AF142),0.5)</f>
        <v>0.93899999999999995</v>
      </c>
      <c r="AI142" s="308">
        <f>IFERROR(_xlfn.PERCENTRANK.INC('面板-MA'!142:142,'面板-MA'!AG142),0.5)</f>
        <v>0.878</v>
      </c>
      <c r="AJ142" s="308">
        <f>IFERROR(_xlfn.PERCENTRANK.INC('面板-MA'!142:142,'面板-MA'!AH142),0.5)</f>
        <v>0.84799999999999998</v>
      </c>
      <c r="AK142" s="308">
        <f>IFERROR(_xlfn.PERCENTRANK.INC('面板-MA'!142:142,'面板-MA'!AI142),0.5)</f>
        <v>0.78700000000000003</v>
      </c>
      <c r="AL142" s="308">
        <f>IFERROR(_xlfn.PERCENTRANK.INC('面板-MA'!142:142,'面板-MA'!AJ142),0.5)</f>
        <v>0.63600000000000001</v>
      </c>
      <c r="AM142" s="308">
        <f>IFERROR(_xlfn.PERCENTRANK.INC('面板-MA'!142:142,'面板-MA'!AK142),0.5)</f>
        <v>0.72699999999999998</v>
      </c>
      <c r="AN142" s="308">
        <f>IFERROR(_xlfn.PERCENTRANK.INC('面板-MA'!142:142,'面板-MA'!AL142),0.5)</f>
        <v>0.90900000000000003</v>
      </c>
      <c r="AO142" s="308">
        <f>IFERROR(_xlfn.PERCENTRANK.INC('面板-MA'!142:142,'面板-MA'!AM142),0.5)</f>
        <v>0.5</v>
      </c>
      <c r="AP142" s="308">
        <f>IFERROR(_xlfn.PERCENTRANK.INC('面板-MA'!142:142,'面板-MA'!AN142),0.5)</f>
        <v>0.5</v>
      </c>
      <c r="AQ142" s="308">
        <f>IFERROR(_xlfn.PERCENTRANK.INC('面板-MA'!142:142,'面板-MA'!AO142),0.5)</f>
        <v>0.5</v>
      </c>
      <c r="AR142" s="308">
        <f>IFERROR(_xlfn.PERCENTRANK.INC('面板-MA'!142:142,'面板-MA'!AP142),0.5)</f>
        <v>0.5</v>
      </c>
      <c r="AS142" s="308">
        <f>IFERROR(_xlfn.PERCENTRANK.INC('面板-MA'!142:142,'面板-MA'!AQ142),0.5)</f>
        <v>0.5</v>
      </c>
      <c r="AT142" s="308">
        <f>IFERROR(_xlfn.PERCENTRANK.INC('面板-MA'!142:142,'面板-MA'!AR142),0.5)</f>
        <v>0.5</v>
      </c>
      <c r="AU142" s="308">
        <f>IFERROR(_xlfn.PERCENTRANK.INC('面板-MA'!142:142,'面板-MA'!AS142),0.5)</f>
        <v>0.5</v>
      </c>
      <c r="AV142" s="308">
        <f>IFERROR(_xlfn.PERCENTRANK.INC('面板-MA'!142:142,'面板-MA'!AT142),0.5)</f>
        <v>0.5</v>
      </c>
      <c r="AW142" s="308">
        <f>IFERROR(_xlfn.PERCENTRANK.INC('面板-MA'!142:142,'面板-MA'!AU142),0.5)</f>
        <v>0.5</v>
      </c>
      <c r="AX142" s="308">
        <f>IFERROR(_xlfn.PERCENTRANK.INC('面板-MA'!142:142,'面板-MA'!AV142),0.5)</f>
        <v>0.5</v>
      </c>
      <c r="AY142" s="308">
        <f>IFERROR(_xlfn.PERCENTRANK.INC('面板-MA'!142:142,'面板-MA'!AW142),0.5)</f>
        <v>0.5</v>
      </c>
      <c r="AZ142" s="308">
        <f>IFERROR(_xlfn.PERCENTRANK.INC('面板-MA'!142:142,'面板-MA'!AX142),0.5)</f>
        <v>0.5</v>
      </c>
      <c r="BA142" s="308">
        <f>IFERROR(_xlfn.PERCENTRANK.INC('面板-MA'!142:142,'面板-MA'!AY142),0.5)</f>
        <v>0.5</v>
      </c>
      <c r="BB142" s="308">
        <f>IFERROR(_xlfn.PERCENTRANK.INC('面板-MA'!142:142,'面板-MA'!AZ142),0.5)</f>
        <v>0.5</v>
      </c>
      <c r="BC142" s="308">
        <f>IFERROR(_xlfn.PERCENTRANK.INC('面板-MA'!142:142,'面板-MA'!BA142),0.5)</f>
        <v>0.5</v>
      </c>
      <c r="BD142" s="308">
        <f>IFERROR(_xlfn.PERCENTRANK.INC('面板-MA'!142:142,'面板-MA'!BB142),0.5)</f>
        <v>0.5</v>
      </c>
      <c r="BE142" s="308">
        <f>IFERROR(_xlfn.PERCENTRANK.INC('面板-MA'!142:142,'面板-MA'!BC142),0.5)</f>
        <v>0.5</v>
      </c>
      <c r="BF142" s="308">
        <f>IFERROR(_xlfn.PERCENTRANK.INC('面板-MA'!142:142,'面板-MA'!BD142),0.5)</f>
        <v>0.5</v>
      </c>
      <c r="BG142" s="308">
        <f>IFERROR(_xlfn.PERCENTRANK.INC('面板-MA'!142:142,'面板-MA'!BE142),0.5)</f>
        <v>0.5</v>
      </c>
      <c r="BH142" s="308">
        <f>IFERROR(_xlfn.PERCENTRANK.INC('面板-MA'!142:142,'面板-MA'!BF142),0.5)</f>
        <v>0.5</v>
      </c>
      <c r="BI142" s="308">
        <f>IFERROR(_xlfn.PERCENTRANK.INC('面板-MA'!142:142,'面板-MA'!BG142),0.5)</f>
        <v>0.5</v>
      </c>
      <c r="BJ142" s="308">
        <f>IFERROR(_xlfn.PERCENTRANK.INC('面板-MA'!142:142,'面板-MA'!BH142),0.5)</f>
        <v>0.5</v>
      </c>
      <c r="BK142" s="308">
        <f>IFERROR(_xlfn.PERCENTRANK.INC('面板-MA'!142:142,'面板-MA'!BI142),0.5)</f>
        <v>0.5</v>
      </c>
      <c r="BL142" s="308">
        <f>IFERROR(_xlfn.PERCENTRANK.INC('面板-MA'!142:142,'面板-MA'!BJ142),0.5)</f>
        <v>0.5</v>
      </c>
      <c r="BM142" s="308">
        <f>IFERROR(_xlfn.PERCENTRANK.INC('面板-MA'!142:142,'面板-MA'!BK142),0.5)</f>
        <v>0.5</v>
      </c>
      <c r="BN142" s="308">
        <f>IFERROR(_xlfn.PERCENTRANK.INC('面板-MA'!142:142,'面板-MA'!BL142),0.5)</f>
        <v>0.5</v>
      </c>
      <c r="BO142" s="308">
        <f>IFERROR(_xlfn.PERCENTRANK.INC('面板-MA'!142:142,'面板-MA'!BM142),0.5)</f>
        <v>0.5</v>
      </c>
      <c r="BP142" s="308">
        <f>IFERROR(_xlfn.PERCENTRANK.INC('面板-MA'!142:142,'面板-MA'!BN142),0.5)</f>
        <v>0.5</v>
      </c>
      <c r="BQ142" s="308">
        <f>IFERROR(_xlfn.PERCENTRANK.INC('面板-MA'!142:142,'面板-MA'!BO142),0.5)</f>
        <v>0.5</v>
      </c>
      <c r="BR142" s="308">
        <f>IFERROR(_xlfn.PERCENTRANK.INC('面板-MA'!142:142,'面板-MA'!BP142),0.5)</f>
        <v>0.5</v>
      </c>
      <c r="BS142" s="308">
        <f>IFERROR(_xlfn.PERCENTRANK.INC('面板-MA'!142:142,'面板-MA'!BQ142),0.5)</f>
        <v>0.5</v>
      </c>
      <c r="BT142" s="308">
        <f>IFERROR(_xlfn.PERCENTRANK.INC('面板-MA'!142:142,'面板-MA'!BR142),0.5)</f>
        <v>0.5</v>
      </c>
      <c r="BU142" s="308">
        <f>IFERROR(_xlfn.PERCENTRANK.INC('面板-MA'!142:142,'面板-MA'!BS142),0.5)</f>
        <v>0.5</v>
      </c>
      <c r="BV142" s="308">
        <f>IFERROR(_xlfn.PERCENTRANK.INC('面板-MA'!142:142,'面板-MA'!BT142),0.5)</f>
        <v>0.5</v>
      </c>
      <c r="BW142" s="308">
        <f>IFERROR(_xlfn.PERCENTRANK.INC('面板-MA'!142:142,'面板-MA'!BU142),0.5)</f>
        <v>0.5</v>
      </c>
      <c r="BX142" s="308">
        <f>IFERROR(_xlfn.PERCENTRANK.INC('面板-MA'!142:142,'面板-MA'!BV142),0.5)</f>
        <v>0.5</v>
      </c>
    </row>
    <row r="143" spans="1:76" x14ac:dyDescent="0.15">
      <c r="A143" s="301" t="s">
        <v>283</v>
      </c>
      <c r="B143" s="301" t="s">
        <v>70</v>
      </c>
      <c r="C143" s="301" t="s">
        <v>284</v>
      </c>
      <c r="D143" s="328" t="s">
        <v>285</v>
      </c>
      <c r="E143" s="329">
        <f>1/9</f>
        <v>0.1111111111111111</v>
      </c>
      <c r="F143" s="302" t="str">
        <f t="shared" si="6"/>
        <v>航空装备上游</v>
      </c>
      <c r="G143" s="321">
        <f>IFERROR(_xlfn.PERCENTRANK.INC('面板-MA'!143:143,'面板-MA'!E143),0.5)</f>
        <v>0.71599999999999997</v>
      </c>
      <c r="H143" s="321">
        <f>IFERROR(_xlfn.PERCENTRANK.INC('面板-MA'!143:143,'面板-MA'!F143),0.5)</f>
        <v>0.71599999999999997</v>
      </c>
      <c r="I143" s="321">
        <f>IFERROR(_xlfn.PERCENTRANK.INC('面板-MA'!143:143,'面板-MA'!G143),0.5)</f>
        <v>0.746</v>
      </c>
      <c r="J143" s="321">
        <f>IFERROR(_xlfn.PERCENTRANK.INC('面板-MA'!143:143,'面板-MA'!H143),0.5)</f>
        <v>0.746</v>
      </c>
      <c r="K143" s="321">
        <f>IFERROR(_xlfn.PERCENTRANK.INC('面板-MA'!143:143,'面板-MA'!I143),0.5)</f>
        <v>0.746</v>
      </c>
      <c r="L143" s="321">
        <f>IFERROR(_xlfn.PERCENTRANK.INC('面板-MA'!143:143,'面板-MA'!J143),0.5)</f>
        <v>0.79100000000000004</v>
      </c>
      <c r="M143" s="321">
        <f>IFERROR(_xlfn.PERCENTRANK.INC('面板-MA'!143:143,'面板-MA'!K143),0.5)</f>
        <v>0.79100000000000004</v>
      </c>
      <c r="N143" s="321">
        <f>IFERROR(_xlfn.PERCENTRANK.INC('面板-MA'!143:143,'面板-MA'!L143),0.5)</f>
        <v>0.79100000000000004</v>
      </c>
      <c r="O143" s="321">
        <f>IFERROR(_xlfn.PERCENTRANK.INC('面板-MA'!143:143,'面板-MA'!M143),0.5)</f>
        <v>0.88</v>
      </c>
      <c r="P143" s="321">
        <f>IFERROR(_xlfn.PERCENTRANK.INC('面板-MA'!143:143,'面板-MA'!N143),0.5)</f>
        <v>0.88</v>
      </c>
      <c r="Q143" s="321">
        <f>IFERROR(_xlfn.PERCENTRANK.INC('面板-MA'!143:143,'面板-MA'!O143),0.5)</f>
        <v>0.88</v>
      </c>
      <c r="R143" s="321">
        <f>IFERROR(_xlfn.PERCENTRANK.INC('面板-MA'!143:143,'面板-MA'!P143),0.5)</f>
        <v>0.92500000000000004</v>
      </c>
      <c r="S143" s="321">
        <f>IFERROR(_xlfn.PERCENTRANK.INC('面板-MA'!143:143,'面板-MA'!Q143),0.5)</f>
        <v>0.92500000000000004</v>
      </c>
      <c r="T143" s="321">
        <f>IFERROR(_xlfn.PERCENTRANK.INC('面板-MA'!143:143,'面板-MA'!R143),0.5)</f>
        <v>0.92500000000000004</v>
      </c>
      <c r="U143" s="321">
        <f>IFERROR(_xlfn.PERCENTRANK.INC('面板-MA'!143:143,'面板-MA'!S143),0.5)</f>
        <v>0.83499999999999996</v>
      </c>
      <c r="V143" s="321">
        <f>IFERROR(_xlfn.PERCENTRANK.INC('面板-MA'!143:143,'面板-MA'!T143),0.5)</f>
        <v>0.83499999999999996</v>
      </c>
      <c r="W143" s="321">
        <f>IFERROR(_xlfn.PERCENTRANK.INC('面板-MA'!143:143,'面板-MA'!U143),0.5)</f>
        <v>0.83499999999999996</v>
      </c>
      <c r="X143" s="321">
        <f>IFERROR(_xlfn.PERCENTRANK.INC('面板-MA'!143:143,'面板-MA'!V143),0.5)</f>
        <v>0.97</v>
      </c>
      <c r="Y143" s="321">
        <f>IFERROR(_xlfn.PERCENTRANK.INC('面板-MA'!143:143,'面板-MA'!W143),0.5)</f>
        <v>0.97</v>
      </c>
      <c r="Z143" s="321">
        <f>IFERROR(_xlfn.PERCENTRANK.INC('面板-MA'!143:143,'面板-MA'!X143),0.5)</f>
        <v>0.97</v>
      </c>
      <c r="AA143" s="321">
        <f>IFERROR(_xlfn.PERCENTRANK.INC('面板-MA'!143:143,'面板-MA'!Y143),0.5)</f>
        <v>0.53700000000000003</v>
      </c>
      <c r="AB143" s="321">
        <f>IFERROR(_xlfn.PERCENTRANK.INC('面板-MA'!143:143,'面板-MA'!Z143),0.5)</f>
        <v>0.53700000000000003</v>
      </c>
      <c r="AC143" s="321">
        <f>IFERROR(_xlfn.PERCENTRANK.INC('面板-MA'!143:143,'面板-MA'!AA143),0.5)</f>
        <v>0.53700000000000003</v>
      </c>
      <c r="AD143" s="321">
        <f>IFERROR(_xlfn.PERCENTRANK.INC('面板-MA'!143:143,'面板-MA'!AB143),0.5)</f>
        <v>0.44700000000000001</v>
      </c>
      <c r="AE143" s="321">
        <f>IFERROR(_xlfn.PERCENTRANK.INC('面板-MA'!143:143,'面板-MA'!AC143),0.5)</f>
        <v>0.44700000000000001</v>
      </c>
      <c r="AF143" s="321">
        <f>IFERROR(_xlfn.PERCENTRANK.INC('面板-MA'!143:143,'面板-MA'!AD143),0.5)</f>
        <v>0.44700000000000001</v>
      </c>
      <c r="AG143" s="321">
        <f>IFERROR(_xlfn.PERCENTRANK.INC('面板-MA'!143:143,'面板-MA'!AE143),0.5)</f>
        <v>0.17899999999999999</v>
      </c>
      <c r="AH143" s="321">
        <f>IFERROR(_xlfn.PERCENTRANK.INC('面板-MA'!143:143,'面板-MA'!AF143),0.5)</f>
        <v>0.17899999999999999</v>
      </c>
      <c r="AI143" s="321">
        <f>IFERROR(_xlfn.PERCENTRANK.INC('面板-MA'!143:143,'面板-MA'!AG143),0.5)</f>
        <v>0.17899999999999999</v>
      </c>
      <c r="AJ143" s="321">
        <f>IFERROR(_xlfn.PERCENTRANK.INC('面板-MA'!143:143,'面板-MA'!AH143),0.5)</f>
        <v>0</v>
      </c>
      <c r="AK143" s="321">
        <f>IFERROR(_xlfn.PERCENTRANK.INC('面板-MA'!143:143,'面板-MA'!AI143),0.5)</f>
        <v>0</v>
      </c>
      <c r="AL143" s="321">
        <f>IFERROR(_xlfn.PERCENTRANK.INC('面板-MA'!143:143,'面板-MA'!AJ143),0.5)</f>
        <v>0</v>
      </c>
      <c r="AM143" s="321">
        <f>IFERROR(_xlfn.PERCENTRANK.INC('面板-MA'!143:143,'面板-MA'!AK143),0.5)</f>
        <v>0.26800000000000002</v>
      </c>
      <c r="AN143" s="321">
        <f>IFERROR(_xlfn.PERCENTRANK.INC('面板-MA'!143:143,'面板-MA'!AL143),0.5)</f>
        <v>0.26800000000000002</v>
      </c>
      <c r="AO143" s="321">
        <f>IFERROR(_xlfn.PERCENTRANK.INC('面板-MA'!143:143,'面板-MA'!AM143),0.5)</f>
        <v>0.26800000000000002</v>
      </c>
      <c r="AP143" s="321">
        <f>IFERROR(_xlfn.PERCENTRANK.INC('面板-MA'!143:143,'面板-MA'!AN143),0.5)</f>
        <v>0.35799999999999998</v>
      </c>
      <c r="AQ143" s="321">
        <f>IFERROR(_xlfn.PERCENTRANK.INC('面板-MA'!143:143,'面板-MA'!AO143),0.5)</f>
        <v>0.35799999999999998</v>
      </c>
      <c r="AR143" s="321">
        <f>IFERROR(_xlfn.PERCENTRANK.INC('面板-MA'!143:143,'面板-MA'!AP143),0.5)</f>
        <v>0.35799999999999998</v>
      </c>
      <c r="AS143" s="321">
        <f>IFERROR(_xlfn.PERCENTRANK.INC('面板-MA'!143:143,'面板-MA'!AQ143),0.5)</f>
        <v>0.49199999999999999</v>
      </c>
      <c r="AT143" s="321">
        <f>IFERROR(_xlfn.PERCENTRANK.INC('面板-MA'!143:143,'面板-MA'!AR143),0.5)</f>
        <v>0.49199999999999999</v>
      </c>
      <c r="AU143" s="321">
        <f>IFERROR(_xlfn.PERCENTRANK.INC('面板-MA'!143:143,'面板-MA'!AS143),0.5)</f>
        <v>0.49199999999999999</v>
      </c>
      <c r="AV143" s="321">
        <f>IFERROR(_xlfn.PERCENTRANK.INC('面板-MA'!143:143,'面板-MA'!AT143),0.5)</f>
        <v>0.40200000000000002</v>
      </c>
      <c r="AW143" s="321">
        <f>IFERROR(_xlfn.PERCENTRANK.INC('面板-MA'!143:143,'面板-MA'!AU143),0.5)</f>
        <v>0.40200000000000002</v>
      </c>
      <c r="AX143" s="321">
        <f>IFERROR(_xlfn.PERCENTRANK.INC('面板-MA'!143:143,'面板-MA'!AV143),0.5)</f>
        <v>0.40200000000000002</v>
      </c>
      <c r="AY143" s="321">
        <f>IFERROR(_xlfn.PERCENTRANK.INC('面板-MA'!143:143,'面板-MA'!AW143),0.5)</f>
        <v>0.67100000000000004</v>
      </c>
      <c r="AZ143" s="321">
        <f>IFERROR(_xlfn.PERCENTRANK.INC('面板-MA'!143:143,'面板-MA'!AX143),0.5)</f>
        <v>0.67100000000000004</v>
      </c>
      <c r="BA143" s="321">
        <f>IFERROR(_xlfn.PERCENTRANK.INC('面板-MA'!143:143,'面板-MA'!AY143),0.5)</f>
        <v>0.67100000000000004</v>
      </c>
      <c r="BB143" s="321">
        <f>IFERROR(_xlfn.PERCENTRANK.INC('面板-MA'!143:143,'面板-MA'!AZ143),0.5)</f>
        <v>8.8999999999999996E-2</v>
      </c>
      <c r="BC143" s="321">
        <f>IFERROR(_xlfn.PERCENTRANK.INC('面板-MA'!143:143,'面板-MA'!BA143),0.5)</f>
        <v>8.8999999999999996E-2</v>
      </c>
      <c r="BD143" s="321">
        <f>IFERROR(_xlfn.PERCENTRANK.INC('面板-MA'!143:143,'面板-MA'!BB143),0.5)</f>
        <v>8.8999999999999996E-2</v>
      </c>
      <c r="BE143" s="321">
        <f>IFERROR(_xlfn.PERCENTRANK.INC('面板-MA'!143:143,'面板-MA'!BC143),0.5)</f>
        <v>0.13400000000000001</v>
      </c>
      <c r="BF143" s="321">
        <f>IFERROR(_xlfn.PERCENTRANK.INC('面板-MA'!143:143,'面板-MA'!BD143),0.5)</f>
        <v>0.13400000000000001</v>
      </c>
      <c r="BG143" s="321">
        <f>IFERROR(_xlfn.PERCENTRANK.INC('面板-MA'!143:143,'面板-MA'!BE143),0.5)</f>
        <v>0.13400000000000001</v>
      </c>
      <c r="BH143" s="321">
        <f>IFERROR(_xlfn.PERCENTRANK.INC('面板-MA'!143:143,'面板-MA'!BF143),0.5)</f>
        <v>0.223</v>
      </c>
      <c r="BI143" s="321">
        <f>IFERROR(_xlfn.PERCENTRANK.INC('面板-MA'!143:143,'面板-MA'!BG143),0.5)</f>
        <v>0.223</v>
      </c>
      <c r="BJ143" s="321">
        <f>IFERROR(_xlfn.PERCENTRANK.INC('面板-MA'!143:143,'面板-MA'!BH143),0.5)</f>
        <v>0.223</v>
      </c>
      <c r="BK143" s="321">
        <f>IFERROR(_xlfn.PERCENTRANK.INC('面板-MA'!143:143,'面板-MA'!BI143),0.5)</f>
        <v>4.3999999999999997E-2</v>
      </c>
      <c r="BL143" s="321">
        <f>IFERROR(_xlfn.PERCENTRANK.INC('面板-MA'!143:143,'面板-MA'!BJ143),0.5)</f>
        <v>4.3999999999999997E-2</v>
      </c>
      <c r="BM143" s="321">
        <f>IFERROR(_xlfn.PERCENTRANK.INC('面板-MA'!143:143,'面板-MA'!BK143),0.5)</f>
        <v>4.3999999999999997E-2</v>
      </c>
      <c r="BN143" s="321">
        <f>IFERROR(_xlfn.PERCENTRANK.INC('面板-MA'!143:143,'面板-MA'!BL143),0.5)</f>
        <v>0.58199999999999996</v>
      </c>
      <c r="BO143" s="321">
        <f>IFERROR(_xlfn.PERCENTRANK.INC('面板-MA'!143:143,'面板-MA'!BM143),0.5)</f>
        <v>0.58199999999999996</v>
      </c>
      <c r="BP143" s="321">
        <f>IFERROR(_xlfn.PERCENTRANK.INC('面板-MA'!143:143,'面板-MA'!BN143),0.5)</f>
        <v>0.58199999999999996</v>
      </c>
      <c r="BQ143" s="321">
        <f>IFERROR(_xlfn.PERCENTRANK.INC('面板-MA'!143:143,'面板-MA'!BO143),0.5)</f>
        <v>0.313</v>
      </c>
      <c r="BR143" s="321">
        <f>IFERROR(_xlfn.PERCENTRANK.INC('面板-MA'!143:143,'面板-MA'!BP143),0.5)</f>
        <v>0.313</v>
      </c>
      <c r="BS143" s="321">
        <f>IFERROR(_xlfn.PERCENTRANK.INC('面板-MA'!143:143,'面板-MA'!BQ143),0.5)</f>
        <v>0.313</v>
      </c>
      <c r="BT143" s="321">
        <f>IFERROR(_xlfn.PERCENTRANK.INC('面板-MA'!143:143,'面板-MA'!BR143),0.5)</f>
        <v>0.626</v>
      </c>
      <c r="BU143" s="321">
        <f>IFERROR(_xlfn.PERCENTRANK.INC('面板-MA'!143:143,'面板-MA'!BS143),0.5)</f>
        <v>0.626</v>
      </c>
      <c r="BV143" s="321">
        <f>IFERROR(_xlfn.PERCENTRANK.INC('面板-MA'!143:143,'面板-MA'!BT143),0.5)</f>
        <v>0.626</v>
      </c>
      <c r="BW143" s="321">
        <f>IFERROR(_xlfn.PERCENTRANK.INC('面板-MA'!143:143,'面板-MA'!BU143),0.5)</f>
        <v>0.5</v>
      </c>
      <c r="BX143" s="321">
        <f>IFERROR(_xlfn.PERCENTRANK.INC('面板-MA'!143:143,'面板-MA'!BV143),0.5)</f>
        <v>0.5</v>
      </c>
    </row>
    <row r="144" spans="1:76" x14ac:dyDescent="0.15">
      <c r="A144" s="301" t="s">
        <v>283</v>
      </c>
      <c r="B144" s="301" t="s">
        <v>70</v>
      </c>
      <c r="C144" s="301" t="s">
        <v>286</v>
      </c>
      <c r="D144" s="295" t="s">
        <v>287</v>
      </c>
      <c r="E144" s="329">
        <f t="shared" ref="E144:E151" si="10">1/9</f>
        <v>0.1111111111111111</v>
      </c>
      <c r="F144" s="302" t="str">
        <f t="shared" ref="F144:F178" si="11">A144&amp;B144</f>
        <v>航空装备上游</v>
      </c>
      <c r="G144" s="321">
        <f>IFERROR(_xlfn.PERCENTRANK.INC('面板-MA'!144:144,'面板-MA'!E144),0.5)</f>
        <v>0.72399999999999998</v>
      </c>
      <c r="H144" s="321">
        <f>IFERROR(_xlfn.PERCENTRANK.INC('面板-MA'!144:144,'面板-MA'!F144),0.5)</f>
        <v>0.84</v>
      </c>
      <c r="I144" s="321">
        <f>IFERROR(_xlfn.PERCENTRANK.INC('面板-MA'!144:144,'面板-MA'!G144),0.5)</f>
        <v>0.85499999999999998</v>
      </c>
      <c r="J144" s="321">
        <f>IFERROR(_xlfn.PERCENTRANK.INC('面板-MA'!144:144,'面板-MA'!H144),0.5)</f>
        <v>0.85499999999999998</v>
      </c>
      <c r="K144" s="321">
        <f>IFERROR(_xlfn.PERCENTRANK.INC('面板-MA'!144:144,'面板-MA'!I144),0.5)</f>
        <v>0.89800000000000002</v>
      </c>
      <c r="L144" s="321">
        <f>IFERROR(_xlfn.PERCENTRANK.INC('面板-MA'!144:144,'面板-MA'!J144),0.5)</f>
        <v>1</v>
      </c>
      <c r="M144" s="321">
        <f>IFERROR(_xlfn.PERCENTRANK.INC('面板-MA'!144:144,'面板-MA'!K144),0.5)</f>
        <v>0.98499999999999999</v>
      </c>
      <c r="N144" s="321">
        <f>IFERROR(_xlfn.PERCENTRANK.INC('面板-MA'!144:144,'面板-MA'!L144),0.5)</f>
        <v>0.97099999999999997</v>
      </c>
      <c r="O144" s="321">
        <f>IFERROR(_xlfn.PERCENTRANK.INC('面板-MA'!144:144,'面板-MA'!M144),0.5)</f>
        <v>0.91300000000000003</v>
      </c>
      <c r="P144" s="321">
        <f>IFERROR(_xlfn.PERCENTRANK.INC('面板-MA'!144:144,'面板-MA'!N144),0.5)</f>
        <v>0.91300000000000003</v>
      </c>
      <c r="Q144" s="321">
        <f>IFERROR(_xlfn.PERCENTRANK.INC('面板-MA'!144:144,'面板-MA'!O144),0.5)</f>
        <v>0.91300000000000003</v>
      </c>
      <c r="R144" s="321">
        <f>IFERROR(_xlfn.PERCENTRANK.INC('面板-MA'!144:144,'面板-MA'!P144),0.5)</f>
        <v>0.91300000000000003</v>
      </c>
      <c r="S144" s="321">
        <f>IFERROR(_xlfn.PERCENTRANK.INC('面板-MA'!144:144,'面板-MA'!Q144),0.5)</f>
        <v>0.88400000000000001</v>
      </c>
      <c r="T144" s="321">
        <f>IFERROR(_xlfn.PERCENTRANK.INC('面板-MA'!144:144,'面板-MA'!R144),0.5)</f>
        <v>0.68100000000000005</v>
      </c>
      <c r="U144" s="321">
        <f>IFERROR(_xlfn.PERCENTRANK.INC('面板-MA'!144:144,'面板-MA'!S144),0.5)</f>
        <v>0.59399999999999997</v>
      </c>
      <c r="V144" s="321">
        <f>IFERROR(_xlfn.PERCENTRANK.INC('面板-MA'!144:144,'面板-MA'!T144),0.5)</f>
        <v>0.59399999999999997</v>
      </c>
      <c r="W144" s="321">
        <f>IFERROR(_xlfn.PERCENTRANK.INC('面板-MA'!144:144,'面板-MA'!U144),0.5)</f>
        <v>0.57899999999999996</v>
      </c>
      <c r="X144" s="321">
        <f>IFERROR(_xlfn.PERCENTRANK.INC('面板-MA'!144:144,'面板-MA'!V144),0.5)</f>
        <v>0.56499999999999995</v>
      </c>
      <c r="Y144" s="321">
        <f>IFERROR(_xlfn.PERCENTRANK.INC('面板-MA'!144:144,'面板-MA'!W144),0.5)</f>
        <v>0.55000000000000004</v>
      </c>
      <c r="Z144" s="321">
        <f>IFERROR(_xlfn.PERCENTRANK.INC('面板-MA'!144:144,'面板-MA'!X144),0.5)</f>
        <v>0.53600000000000003</v>
      </c>
      <c r="AA144" s="321">
        <f>IFERROR(_xlfn.PERCENTRANK.INC('面板-MA'!144:144,'面板-MA'!Y144),0.5)</f>
        <v>0.39100000000000001</v>
      </c>
      <c r="AB144" s="321">
        <f>IFERROR(_xlfn.PERCENTRANK.INC('面板-MA'!144:144,'面板-MA'!Z144),0.5)</f>
        <v>0.33300000000000002</v>
      </c>
      <c r="AC144" s="321">
        <f>IFERROR(_xlfn.PERCENTRANK.INC('面板-MA'!144:144,'面板-MA'!AA144),0.5)</f>
        <v>0.26</v>
      </c>
      <c r="AD144" s="321">
        <f>IFERROR(_xlfn.PERCENTRANK.INC('面板-MA'!144:144,'面板-MA'!AB144),0.5)</f>
        <v>0.17299999999999999</v>
      </c>
      <c r="AE144" s="321">
        <f>IFERROR(_xlfn.PERCENTRANK.INC('面板-MA'!144:144,'面板-MA'!AC144),0.5)</f>
        <v>7.1999999999999995E-2</v>
      </c>
      <c r="AF144" s="321">
        <f>IFERROR(_xlfn.PERCENTRANK.INC('面板-MA'!144:144,'面板-MA'!AD144),0.5)</f>
        <v>5.7000000000000002E-2</v>
      </c>
      <c r="AG144" s="321">
        <f>IFERROR(_xlfn.PERCENTRANK.INC('面板-MA'!144:144,'面板-MA'!AE144),0.5)</f>
        <v>2.8000000000000001E-2</v>
      </c>
      <c r="AH144" s="321">
        <f>IFERROR(_xlfn.PERCENTRANK.INC('面板-MA'!144:144,'面板-MA'!AF144),0.5)</f>
        <v>1.4E-2</v>
      </c>
      <c r="AI144" s="321">
        <f>IFERROR(_xlfn.PERCENTRANK.INC('面板-MA'!144:144,'面板-MA'!AG144),0.5)</f>
        <v>4.2999999999999997E-2</v>
      </c>
      <c r="AJ144" s="321">
        <f>IFERROR(_xlfn.PERCENTRANK.INC('面板-MA'!144:144,'面板-MA'!AH144),0.5)</f>
        <v>0.217</v>
      </c>
      <c r="AK144" s="321">
        <f>IFERROR(_xlfn.PERCENTRANK.INC('面板-MA'!144:144,'面板-MA'!AI144),0.5)</f>
        <v>0.63700000000000001</v>
      </c>
      <c r="AL144" s="321">
        <f>IFERROR(_xlfn.PERCENTRANK.INC('面板-MA'!144:144,'面板-MA'!AJ144),0.5)</f>
        <v>0.69499999999999995</v>
      </c>
      <c r="AM144" s="321">
        <f>IFERROR(_xlfn.PERCENTRANK.INC('面板-MA'!144:144,'面板-MA'!AK144),0.5)</f>
        <v>0.73899999999999999</v>
      </c>
      <c r="AN144" s="321">
        <f>IFERROR(_xlfn.PERCENTRANK.INC('面板-MA'!144:144,'面板-MA'!AL144),0.5)</f>
        <v>0.76800000000000002</v>
      </c>
      <c r="AO144" s="321">
        <f>IFERROR(_xlfn.PERCENTRANK.INC('面板-MA'!144:144,'面板-MA'!AM144),0.5)</f>
        <v>0.76800000000000002</v>
      </c>
      <c r="AP144" s="321">
        <f>IFERROR(_xlfn.PERCENTRANK.INC('面板-MA'!144:144,'面板-MA'!AN144),0.5)</f>
        <v>0.76800000000000002</v>
      </c>
      <c r="AQ144" s="321">
        <f>IFERROR(_xlfn.PERCENTRANK.INC('面板-MA'!144:144,'面板-MA'!AO144),0.5)</f>
        <v>0.76800000000000002</v>
      </c>
      <c r="AR144" s="321">
        <f>IFERROR(_xlfn.PERCENTRANK.INC('面板-MA'!144:144,'面板-MA'!AP144),0.5)</f>
        <v>0.76800000000000002</v>
      </c>
      <c r="AS144" s="321">
        <f>IFERROR(_xlfn.PERCENTRANK.INC('面板-MA'!144:144,'面板-MA'!AQ144),0.5)</f>
        <v>0.753</v>
      </c>
      <c r="AT144" s="321">
        <f>IFERROR(_xlfn.PERCENTRANK.INC('面板-MA'!144:144,'面板-MA'!AR144),0.5)</f>
        <v>0.71</v>
      </c>
      <c r="AU144" s="321">
        <f>IFERROR(_xlfn.PERCENTRANK.INC('面板-MA'!144:144,'面板-MA'!AS144),0.5)</f>
        <v>0.66600000000000004</v>
      </c>
      <c r="AV144" s="321">
        <f>IFERROR(_xlfn.PERCENTRANK.INC('面板-MA'!144:144,'面板-MA'!AT144),0.5)</f>
        <v>0.65200000000000002</v>
      </c>
      <c r="AW144" s="321">
        <f>IFERROR(_xlfn.PERCENTRANK.INC('面板-MA'!144:144,'面板-MA'!AU144),0.5)</f>
        <v>0.623</v>
      </c>
      <c r="AX144" s="321">
        <f>IFERROR(_xlfn.PERCENTRANK.INC('面板-MA'!144:144,'面板-MA'!AV144),0.5)</f>
        <v>0.52100000000000002</v>
      </c>
      <c r="AY144" s="321">
        <f>IFERROR(_xlfn.PERCENTRANK.INC('面板-MA'!144:144,'面板-MA'!AW144),0.5)</f>
        <v>0.49199999999999999</v>
      </c>
      <c r="AZ144" s="321">
        <f>IFERROR(_xlfn.PERCENTRANK.INC('面板-MA'!144:144,'面板-MA'!AX144),0.5)</f>
        <v>0.434</v>
      </c>
      <c r="BA144" s="321">
        <f>IFERROR(_xlfn.PERCENTRANK.INC('面板-MA'!144:144,'面板-MA'!AY144),0.5)</f>
        <v>0.434</v>
      </c>
      <c r="BB144" s="321">
        <f>IFERROR(_xlfn.PERCENTRANK.INC('面板-MA'!144:144,'面板-MA'!AZ144),0.5)</f>
        <v>0.434</v>
      </c>
      <c r="BC144" s="321">
        <f>IFERROR(_xlfn.PERCENTRANK.INC('面板-MA'!144:144,'面板-MA'!BA144),0.5)</f>
        <v>0.434</v>
      </c>
      <c r="BD144" s="321">
        <f>IFERROR(_xlfn.PERCENTRANK.INC('面板-MA'!144:144,'面板-MA'!BB144),0.5)</f>
        <v>0.42</v>
      </c>
      <c r="BE144" s="321">
        <f>IFERROR(_xlfn.PERCENTRANK.INC('面板-MA'!144:144,'面板-MA'!BC144),0.5)</f>
        <v>0.36199999999999999</v>
      </c>
      <c r="BF144" s="321">
        <f>IFERROR(_xlfn.PERCENTRANK.INC('面板-MA'!144:144,'面板-MA'!BD144),0.5)</f>
        <v>0.28899999999999998</v>
      </c>
      <c r="BG144" s="321">
        <f>IFERROR(_xlfn.PERCENTRANK.INC('面板-MA'!144:144,'面板-MA'!BE144),0.5)</f>
        <v>0.246</v>
      </c>
      <c r="BH144" s="321">
        <f>IFERROR(_xlfn.PERCENTRANK.INC('面板-MA'!144:144,'面板-MA'!BF144),0.5)</f>
        <v>0.23100000000000001</v>
      </c>
      <c r="BI144" s="321">
        <f>IFERROR(_xlfn.PERCENTRANK.INC('面板-MA'!144:144,'面板-MA'!BG144),0.5)</f>
        <v>0.188</v>
      </c>
      <c r="BJ144" s="321">
        <f>IFERROR(_xlfn.PERCENTRANK.INC('面板-MA'!144:144,'面板-MA'!BH144),0.5)</f>
        <v>0.159</v>
      </c>
      <c r="BK144" s="321">
        <f>IFERROR(_xlfn.PERCENTRANK.INC('面板-MA'!144:144,'面板-MA'!BI144),0.5)</f>
        <v>0.13</v>
      </c>
      <c r="BL144" s="321">
        <f>IFERROR(_xlfn.PERCENTRANK.INC('面板-MA'!144:144,'面板-MA'!BJ144),0.5)</f>
        <v>0.10100000000000001</v>
      </c>
      <c r="BM144" s="321">
        <f>IFERROR(_xlfn.PERCENTRANK.INC('面板-MA'!144:144,'面板-MA'!BK144),0.5)</f>
        <v>0.115</v>
      </c>
      <c r="BN144" s="321">
        <f>IFERROR(_xlfn.PERCENTRANK.INC('面板-MA'!144:144,'面板-MA'!BL144),0.5)</f>
        <v>0.14399999999999999</v>
      </c>
      <c r="BO144" s="321">
        <f>IFERROR(_xlfn.PERCENTRANK.INC('面板-MA'!144:144,'面板-MA'!BM144),0.5)</f>
        <v>0.20200000000000001</v>
      </c>
      <c r="BP144" s="321">
        <f>IFERROR(_xlfn.PERCENTRANK.INC('面板-MA'!144:144,'面板-MA'!BN144),0.5)</f>
        <v>0.30399999999999999</v>
      </c>
      <c r="BQ144" s="321">
        <f>IFERROR(_xlfn.PERCENTRANK.INC('面板-MA'!144:144,'面板-MA'!BO144),0.5)</f>
        <v>0.318</v>
      </c>
      <c r="BR144" s="321">
        <f>IFERROR(_xlfn.PERCENTRANK.INC('面板-MA'!144:144,'面板-MA'!BP144),0.5)</f>
        <v>0.34699999999999998</v>
      </c>
      <c r="BS144" s="321">
        <f>IFERROR(_xlfn.PERCENTRANK.INC('面板-MA'!144:144,'面板-MA'!BQ144),0.5)</f>
        <v>0.40500000000000003</v>
      </c>
      <c r="BT144" s="321">
        <f>IFERROR(_xlfn.PERCENTRANK.INC('面板-MA'!144:144,'面板-MA'!BR144),0.5)</f>
        <v>0.50700000000000001</v>
      </c>
      <c r="BU144" s="321">
        <f>IFERROR(_xlfn.PERCENTRANK.INC('面板-MA'!144:144,'面板-MA'!BS144),0.5)</f>
        <v>0.376</v>
      </c>
      <c r="BV144" s="321">
        <f>IFERROR(_xlfn.PERCENTRANK.INC('面板-MA'!144:144,'面板-MA'!BT144),0.5)</f>
        <v>0.27500000000000002</v>
      </c>
      <c r="BW144" s="321">
        <f>IFERROR(_xlfn.PERCENTRANK.INC('面板-MA'!144:144,'面板-MA'!BU144),0.5)</f>
        <v>8.5999999999999993E-2</v>
      </c>
      <c r="BX144" s="321">
        <f>IFERROR(_xlfn.PERCENTRANK.INC('面板-MA'!144:144,'面板-MA'!BV144),0.5)</f>
        <v>0</v>
      </c>
    </row>
    <row r="145" spans="1:76" x14ac:dyDescent="0.15">
      <c r="A145" s="301" t="s">
        <v>283</v>
      </c>
      <c r="B145" s="301" t="s">
        <v>70</v>
      </c>
      <c r="C145" s="301" t="s">
        <v>288</v>
      </c>
      <c r="D145" s="295" t="s">
        <v>150</v>
      </c>
      <c r="E145" s="329">
        <f t="shared" si="10"/>
        <v>0.1111111111111111</v>
      </c>
      <c r="F145" s="302" t="str">
        <f t="shared" si="11"/>
        <v>航空装备上游</v>
      </c>
      <c r="G145" s="321">
        <f>IFERROR(_xlfn.PERCENTRANK.INC('面板-MA'!145:145,'面板-MA'!E145),0.5)</f>
        <v>0.89800000000000002</v>
      </c>
      <c r="H145" s="321">
        <f>IFERROR(_xlfn.PERCENTRANK.INC('面板-MA'!145:145,'面板-MA'!F145),0.5)</f>
        <v>0.89800000000000002</v>
      </c>
      <c r="I145" s="321">
        <f>IFERROR(_xlfn.PERCENTRANK.INC('面板-MA'!145:145,'面板-MA'!G145),0.5)</f>
        <v>0.95599999999999996</v>
      </c>
      <c r="J145" s="321">
        <f>IFERROR(_xlfn.PERCENTRANK.INC('面板-MA'!145:145,'面板-MA'!H145),0.5)</f>
        <v>0.94199999999999995</v>
      </c>
      <c r="K145" s="321">
        <f>IFERROR(_xlfn.PERCENTRANK.INC('面板-MA'!145:145,'面板-MA'!I145),0.5)</f>
        <v>0.97099999999999997</v>
      </c>
      <c r="L145" s="321">
        <f>IFERROR(_xlfn.PERCENTRANK.INC('面板-MA'!145:145,'面板-MA'!J145),0.5)</f>
        <v>0.92700000000000005</v>
      </c>
      <c r="M145" s="321">
        <f>IFERROR(_xlfn.PERCENTRANK.INC('面板-MA'!145:145,'面板-MA'!K145),0.5)</f>
        <v>0.85499999999999998</v>
      </c>
      <c r="N145" s="321">
        <f>IFERROR(_xlfn.PERCENTRANK.INC('面板-MA'!145:145,'面板-MA'!L145),0.5)</f>
        <v>0.98499999999999999</v>
      </c>
      <c r="O145" s="321">
        <f>IFERROR(_xlfn.PERCENTRANK.INC('面板-MA'!145:145,'面板-MA'!M145),0.5)</f>
        <v>1</v>
      </c>
      <c r="P145" s="321">
        <f>IFERROR(_xlfn.PERCENTRANK.INC('面板-MA'!145:145,'面板-MA'!N145),0.5)</f>
        <v>0.84</v>
      </c>
      <c r="Q145" s="321">
        <f>IFERROR(_xlfn.PERCENTRANK.INC('面板-MA'!145:145,'面板-MA'!O145),0.5)</f>
        <v>0.59399999999999997</v>
      </c>
      <c r="R145" s="321">
        <f>IFERROR(_xlfn.PERCENTRANK.INC('面板-MA'!145:145,'面板-MA'!P145),0.5)</f>
        <v>0.88400000000000001</v>
      </c>
      <c r="S145" s="321">
        <f>IFERROR(_xlfn.PERCENTRANK.INC('面板-MA'!145:145,'面板-MA'!Q145),0.5)</f>
        <v>0.86899999999999999</v>
      </c>
      <c r="T145" s="321">
        <f>IFERROR(_xlfn.PERCENTRANK.INC('面板-MA'!145:145,'面板-MA'!R145),0.5)</f>
        <v>0.73899999999999999</v>
      </c>
      <c r="U145" s="321">
        <f>IFERROR(_xlfn.PERCENTRANK.INC('面板-MA'!145:145,'面板-MA'!S145),0.5)</f>
        <v>0.78200000000000003</v>
      </c>
      <c r="V145" s="321">
        <f>IFERROR(_xlfn.PERCENTRANK.INC('面板-MA'!145:145,'面板-MA'!T145),0.5)</f>
        <v>0.79700000000000004</v>
      </c>
      <c r="W145" s="321">
        <f>IFERROR(_xlfn.PERCENTRANK.INC('面板-MA'!145:145,'面板-MA'!U145),0.5)</f>
        <v>0.72399999999999998</v>
      </c>
      <c r="X145" s="321">
        <f>IFERROR(_xlfn.PERCENTRANK.INC('面板-MA'!145:145,'面板-MA'!V145),0.5)</f>
        <v>0.63700000000000001</v>
      </c>
      <c r="Y145" s="321">
        <f>IFERROR(_xlfn.PERCENTRANK.INC('面板-MA'!145:145,'面板-MA'!W145),0.5)</f>
        <v>0.753</v>
      </c>
      <c r="Z145" s="321">
        <f>IFERROR(_xlfn.PERCENTRANK.INC('面板-MA'!145:145,'面板-MA'!X145),0.5)</f>
        <v>0.66600000000000004</v>
      </c>
      <c r="AA145" s="321">
        <f>IFERROR(_xlfn.PERCENTRANK.INC('面板-MA'!145:145,'面板-MA'!Y145),0.5)</f>
        <v>0.81100000000000005</v>
      </c>
      <c r="AB145" s="321">
        <f>IFERROR(_xlfn.PERCENTRANK.INC('面板-MA'!145:145,'面板-MA'!Z145),0.5)</f>
        <v>0.76800000000000002</v>
      </c>
      <c r="AC145" s="321">
        <f>IFERROR(_xlfn.PERCENTRANK.INC('面板-MA'!145:145,'面板-MA'!AA145),0.5)</f>
        <v>0.60799999999999998</v>
      </c>
      <c r="AD145" s="321">
        <f>IFERROR(_xlfn.PERCENTRANK.INC('面板-MA'!145:145,'面板-MA'!AB145),0.5)</f>
        <v>0.55000000000000004</v>
      </c>
      <c r="AE145" s="321">
        <f>IFERROR(_xlfn.PERCENTRANK.INC('面板-MA'!145:145,'面板-MA'!AC145),0.5)</f>
        <v>0.44900000000000001</v>
      </c>
      <c r="AF145" s="321">
        <f>IFERROR(_xlfn.PERCENTRANK.INC('面板-MA'!145:145,'面板-MA'!AD145),0.5)</f>
        <v>0.34699999999999998</v>
      </c>
      <c r="AG145" s="321">
        <f>IFERROR(_xlfn.PERCENTRANK.INC('面板-MA'!145:145,'面板-MA'!AE145),0.5)</f>
        <v>0.33300000000000002</v>
      </c>
      <c r="AH145" s="321">
        <f>IFERROR(_xlfn.PERCENTRANK.INC('面板-MA'!145:145,'面板-MA'!AF145),0.5)</f>
        <v>0.14399999999999999</v>
      </c>
      <c r="AI145" s="321">
        <f>IFERROR(_xlfn.PERCENTRANK.INC('面板-MA'!145:145,'面板-MA'!AG145),0.5)</f>
        <v>0.20200000000000001</v>
      </c>
      <c r="AJ145" s="321">
        <f>IFERROR(_xlfn.PERCENTRANK.INC('面板-MA'!145:145,'面板-MA'!AH145),0.5)</f>
        <v>0.246</v>
      </c>
      <c r="AK145" s="321">
        <f>IFERROR(_xlfn.PERCENTRANK.INC('面板-MA'!145:145,'面板-MA'!AI145),0.5)</f>
        <v>4.2999999999999997E-2</v>
      </c>
      <c r="AL145" s="321">
        <f>IFERROR(_xlfn.PERCENTRANK.INC('面板-MA'!145:145,'面板-MA'!AJ145),0.5)</f>
        <v>0.28899999999999998</v>
      </c>
      <c r="AM145" s="321">
        <f>IFERROR(_xlfn.PERCENTRANK.INC('面板-MA'!145:145,'面板-MA'!AK145),0.5)</f>
        <v>2.8000000000000001E-2</v>
      </c>
      <c r="AN145" s="321">
        <f>IFERROR(_xlfn.PERCENTRANK.INC('面板-MA'!145:145,'面板-MA'!AL145),0.5)</f>
        <v>0</v>
      </c>
      <c r="AO145" s="321">
        <f>IFERROR(_xlfn.PERCENTRANK.INC('面板-MA'!145:145,'面板-MA'!AM145),0.5)</f>
        <v>0.115</v>
      </c>
      <c r="AP145" s="321">
        <f>IFERROR(_xlfn.PERCENTRANK.INC('面板-MA'!145:145,'面板-MA'!AN145),0.5)</f>
        <v>1.4E-2</v>
      </c>
      <c r="AQ145" s="321">
        <f>IFERROR(_xlfn.PERCENTRANK.INC('面板-MA'!145:145,'面板-MA'!AO145),0.5)</f>
        <v>7.1999999999999995E-2</v>
      </c>
      <c r="AR145" s="321">
        <f>IFERROR(_xlfn.PERCENTRANK.INC('面板-MA'!145:145,'面板-MA'!AP145),0.5)</f>
        <v>0.13</v>
      </c>
      <c r="AS145" s="321">
        <f>IFERROR(_xlfn.PERCENTRANK.INC('面板-MA'!145:145,'面板-MA'!AQ145),0.5)</f>
        <v>0.159</v>
      </c>
      <c r="AT145" s="321">
        <f>IFERROR(_xlfn.PERCENTRANK.INC('面板-MA'!145:145,'面板-MA'!AR145),0.5)</f>
        <v>0.46300000000000002</v>
      </c>
      <c r="AU145" s="321">
        <f>IFERROR(_xlfn.PERCENTRANK.INC('面板-MA'!145:145,'面板-MA'!AS145),0.5)</f>
        <v>0.50700000000000001</v>
      </c>
      <c r="AV145" s="321">
        <f>IFERROR(_xlfn.PERCENTRANK.INC('面板-MA'!145:145,'面板-MA'!AT145),0.5)</f>
        <v>0.42</v>
      </c>
      <c r="AW145" s="321">
        <f>IFERROR(_xlfn.PERCENTRANK.INC('面板-MA'!145:145,'面板-MA'!AU145),0.5)</f>
        <v>0.52100000000000002</v>
      </c>
      <c r="AX145" s="321">
        <f>IFERROR(_xlfn.PERCENTRANK.INC('面板-MA'!145:145,'面板-MA'!AV145),0.5)</f>
        <v>0.376</v>
      </c>
      <c r="AY145" s="321">
        <f>IFERROR(_xlfn.PERCENTRANK.INC('面板-MA'!145:145,'面板-MA'!AW145),0.5)</f>
        <v>0.217</v>
      </c>
      <c r="AZ145" s="321">
        <f>IFERROR(_xlfn.PERCENTRANK.INC('面板-MA'!145:145,'面板-MA'!AX145),0.5)</f>
        <v>0.69499999999999995</v>
      </c>
      <c r="BA145" s="321">
        <f>IFERROR(_xlfn.PERCENTRANK.INC('面板-MA'!145:145,'面板-MA'!AY145),0.5)</f>
        <v>0.71</v>
      </c>
      <c r="BB145" s="321">
        <f>IFERROR(_xlfn.PERCENTRANK.INC('面板-MA'!145:145,'面板-MA'!AZ145),0.5)</f>
        <v>0.318</v>
      </c>
      <c r="BC145" s="321">
        <f>IFERROR(_xlfn.PERCENTRANK.INC('面板-MA'!145:145,'面板-MA'!BA145),0.5)</f>
        <v>0.10100000000000001</v>
      </c>
      <c r="BD145" s="321">
        <f>IFERROR(_xlfn.PERCENTRANK.INC('面板-MA'!145:145,'面板-MA'!BB145),0.5)</f>
        <v>5.7000000000000002E-2</v>
      </c>
      <c r="BE145" s="321">
        <f>IFERROR(_xlfn.PERCENTRANK.INC('面板-MA'!145:145,'面板-MA'!BC145),0.5)</f>
        <v>0.23100000000000001</v>
      </c>
      <c r="BF145" s="321">
        <f>IFERROR(_xlfn.PERCENTRANK.INC('面板-MA'!145:145,'面板-MA'!BD145),0.5)</f>
        <v>8.5999999999999993E-2</v>
      </c>
      <c r="BG145" s="321">
        <f>IFERROR(_xlfn.PERCENTRANK.INC('面板-MA'!145:145,'面板-MA'!BE145),0.5)</f>
        <v>0.17299999999999999</v>
      </c>
      <c r="BH145" s="321">
        <f>IFERROR(_xlfn.PERCENTRANK.INC('面板-MA'!145:145,'面板-MA'!BF145),0.5)</f>
        <v>0.434</v>
      </c>
      <c r="BI145" s="321">
        <f>IFERROR(_xlfn.PERCENTRANK.INC('面板-MA'!145:145,'面板-MA'!BG145),0.5)</f>
        <v>0.30399999999999999</v>
      </c>
      <c r="BJ145" s="321">
        <f>IFERROR(_xlfn.PERCENTRANK.INC('面板-MA'!145:145,'面板-MA'!BH145),0.5)</f>
        <v>0.40500000000000003</v>
      </c>
      <c r="BK145" s="321">
        <f>IFERROR(_xlfn.PERCENTRANK.INC('面板-MA'!145:145,'面板-MA'!BI145),0.5)</f>
        <v>0.47799999999999998</v>
      </c>
      <c r="BL145" s="321">
        <f>IFERROR(_xlfn.PERCENTRANK.INC('面板-MA'!145:145,'面板-MA'!BJ145),0.5)</f>
        <v>0.188</v>
      </c>
      <c r="BM145" s="321">
        <f>IFERROR(_xlfn.PERCENTRANK.INC('面板-MA'!145:145,'面板-MA'!BK145),0.5)</f>
        <v>0.26</v>
      </c>
      <c r="BN145" s="321">
        <f>IFERROR(_xlfn.PERCENTRANK.INC('面板-MA'!145:145,'面板-MA'!BL145),0.5)</f>
        <v>0.49199999999999999</v>
      </c>
      <c r="BO145" s="321">
        <f>IFERROR(_xlfn.PERCENTRANK.INC('面板-MA'!145:145,'面板-MA'!BM145),0.5)</f>
        <v>0.56499999999999995</v>
      </c>
      <c r="BP145" s="321">
        <f>IFERROR(_xlfn.PERCENTRANK.INC('面板-MA'!145:145,'面板-MA'!BN145),0.5)</f>
        <v>0.65200000000000002</v>
      </c>
      <c r="BQ145" s="321">
        <f>IFERROR(_xlfn.PERCENTRANK.INC('面板-MA'!145:145,'面板-MA'!BO145),0.5)</f>
        <v>0.623</v>
      </c>
      <c r="BR145" s="321">
        <f>IFERROR(_xlfn.PERCENTRANK.INC('面板-MA'!145:145,'面板-MA'!BP145),0.5)</f>
        <v>0.68100000000000005</v>
      </c>
      <c r="BS145" s="321">
        <f>IFERROR(_xlfn.PERCENTRANK.INC('面板-MA'!145:145,'面板-MA'!BQ145),0.5)</f>
        <v>0.53600000000000003</v>
      </c>
      <c r="BT145" s="321">
        <f>IFERROR(_xlfn.PERCENTRANK.INC('面板-MA'!145:145,'面板-MA'!BR145),0.5)</f>
        <v>0.27500000000000002</v>
      </c>
      <c r="BU145" s="321">
        <f>IFERROR(_xlfn.PERCENTRANK.INC('面板-MA'!145:145,'面板-MA'!BS145),0.5)</f>
        <v>0.39100000000000001</v>
      </c>
      <c r="BV145" s="321">
        <f>IFERROR(_xlfn.PERCENTRANK.INC('面板-MA'!145:145,'面板-MA'!BT145),0.5)</f>
        <v>0.36199999999999999</v>
      </c>
      <c r="BW145" s="321">
        <f>IFERROR(_xlfn.PERCENTRANK.INC('面板-MA'!145:145,'面板-MA'!BU145),0.5)</f>
        <v>0.57899999999999996</v>
      </c>
      <c r="BX145" s="321">
        <f>IFERROR(_xlfn.PERCENTRANK.INC('面板-MA'!145:145,'面板-MA'!BV145),0.5)</f>
        <v>0.82599999999999996</v>
      </c>
    </row>
    <row r="146" spans="1:76" x14ac:dyDescent="0.15">
      <c r="A146" s="301" t="s">
        <v>283</v>
      </c>
      <c r="B146" s="301" t="s">
        <v>70</v>
      </c>
      <c r="C146" s="301" t="s">
        <v>289</v>
      </c>
      <c r="D146" s="295" t="s">
        <v>150</v>
      </c>
      <c r="E146" s="329">
        <f t="shared" si="10"/>
        <v>0.1111111111111111</v>
      </c>
      <c r="F146" s="302" t="str">
        <f t="shared" si="11"/>
        <v>航空装备上游</v>
      </c>
      <c r="G146" s="321">
        <f>IFERROR(_xlfn.PERCENTRANK.INC('面板-MA'!146:146,'面板-MA'!E146),0.5)</f>
        <v>0.89800000000000002</v>
      </c>
      <c r="H146" s="321">
        <f>IFERROR(_xlfn.PERCENTRANK.INC('面板-MA'!146:146,'面板-MA'!F146),0.5)</f>
        <v>0.89800000000000002</v>
      </c>
      <c r="I146" s="321">
        <f>IFERROR(_xlfn.PERCENTRANK.INC('面板-MA'!146:146,'面板-MA'!G146),0.5)</f>
        <v>0.95599999999999996</v>
      </c>
      <c r="J146" s="321">
        <f>IFERROR(_xlfn.PERCENTRANK.INC('面板-MA'!146:146,'面板-MA'!H146),0.5)</f>
        <v>0.94199999999999995</v>
      </c>
      <c r="K146" s="321">
        <f>IFERROR(_xlfn.PERCENTRANK.INC('面板-MA'!146:146,'面板-MA'!I146),0.5)</f>
        <v>0.97099999999999997</v>
      </c>
      <c r="L146" s="321">
        <f>IFERROR(_xlfn.PERCENTRANK.INC('面板-MA'!146:146,'面板-MA'!J146),0.5)</f>
        <v>0.92700000000000005</v>
      </c>
      <c r="M146" s="321">
        <f>IFERROR(_xlfn.PERCENTRANK.INC('面板-MA'!146:146,'面板-MA'!K146),0.5)</f>
        <v>0.85499999999999998</v>
      </c>
      <c r="N146" s="321">
        <f>IFERROR(_xlfn.PERCENTRANK.INC('面板-MA'!146:146,'面板-MA'!L146),0.5)</f>
        <v>0.98499999999999999</v>
      </c>
      <c r="O146" s="321">
        <f>IFERROR(_xlfn.PERCENTRANK.INC('面板-MA'!146:146,'面板-MA'!M146),0.5)</f>
        <v>1</v>
      </c>
      <c r="P146" s="321">
        <f>IFERROR(_xlfn.PERCENTRANK.INC('面板-MA'!146:146,'面板-MA'!N146),0.5)</f>
        <v>0.84</v>
      </c>
      <c r="Q146" s="321">
        <f>IFERROR(_xlfn.PERCENTRANK.INC('面板-MA'!146:146,'面板-MA'!O146),0.5)</f>
        <v>0.59399999999999997</v>
      </c>
      <c r="R146" s="321">
        <f>IFERROR(_xlfn.PERCENTRANK.INC('面板-MA'!146:146,'面板-MA'!P146),0.5)</f>
        <v>0.88400000000000001</v>
      </c>
      <c r="S146" s="321">
        <f>IFERROR(_xlfn.PERCENTRANK.INC('面板-MA'!146:146,'面板-MA'!Q146),0.5)</f>
        <v>0.86899999999999999</v>
      </c>
      <c r="T146" s="321">
        <f>IFERROR(_xlfn.PERCENTRANK.INC('面板-MA'!146:146,'面板-MA'!R146),0.5)</f>
        <v>0.73899999999999999</v>
      </c>
      <c r="U146" s="321">
        <f>IFERROR(_xlfn.PERCENTRANK.INC('面板-MA'!146:146,'面板-MA'!S146),0.5)</f>
        <v>0.78200000000000003</v>
      </c>
      <c r="V146" s="321">
        <f>IFERROR(_xlfn.PERCENTRANK.INC('面板-MA'!146:146,'面板-MA'!T146),0.5)</f>
        <v>0.79700000000000004</v>
      </c>
      <c r="W146" s="321">
        <f>IFERROR(_xlfn.PERCENTRANK.INC('面板-MA'!146:146,'面板-MA'!U146),0.5)</f>
        <v>0.72399999999999998</v>
      </c>
      <c r="X146" s="321">
        <f>IFERROR(_xlfn.PERCENTRANK.INC('面板-MA'!146:146,'面板-MA'!V146),0.5)</f>
        <v>0.63700000000000001</v>
      </c>
      <c r="Y146" s="321">
        <f>IFERROR(_xlfn.PERCENTRANK.INC('面板-MA'!146:146,'面板-MA'!W146),0.5)</f>
        <v>0.753</v>
      </c>
      <c r="Z146" s="321">
        <f>IFERROR(_xlfn.PERCENTRANK.INC('面板-MA'!146:146,'面板-MA'!X146),0.5)</f>
        <v>0.66600000000000004</v>
      </c>
      <c r="AA146" s="321">
        <f>IFERROR(_xlfn.PERCENTRANK.INC('面板-MA'!146:146,'面板-MA'!Y146),0.5)</f>
        <v>0.81100000000000005</v>
      </c>
      <c r="AB146" s="321">
        <f>IFERROR(_xlfn.PERCENTRANK.INC('面板-MA'!146:146,'面板-MA'!Z146),0.5)</f>
        <v>0.76800000000000002</v>
      </c>
      <c r="AC146" s="321">
        <f>IFERROR(_xlfn.PERCENTRANK.INC('面板-MA'!146:146,'面板-MA'!AA146),0.5)</f>
        <v>0.60799999999999998</v>
      </c>
      <c r="AD146" s="321">
        <f>IFERROR(_xlfn.PERCENTRANK.INC('面板-MA'!146:146,'面板-MA'!AB146),0.5)</f>
        <v>0.55000000000000004</v>
      </c>
      <c r="AE146" s="321">
        <f>IFERROR(_xlfn.PERCENTRANK.INC('面板-MA'!146:146,'面板-MA'!AC146),0.5)</f>
        <v>0.44900000000000001</v>
      </c>
      <c r="AF146" s="321">
        <f>IFERROR(_xlfn.PERCENTRANK.INC('面板-MA'!146:146,'面板-MA'!AD146),0.5)</f>
        <v>0.34699999999999998</v>
      </c>
      <c r="AG146" s="321">
        <f>IFERROR(_xlfn.PERCENTRANK.INC('面板-MA'!146:146,'面板-MA'!AE146),0.5)</f>
        <v>0.33300000000000002</v>
      </c>
      <c r="AH146" s="321">
        <f>IFERROR(_xlfn.PERCENTRANK.INC('面板-MA'!146:146,'面板-MA'!AF146),0.5)</f>
        <v>0.14399999999999999</v>
      </c>
      <c r="AI146" s="321">
        <f>IFERROR(_xlfn.PERCENTRANK.INC('面板-MA'!146:146,'面板-MA'!AG146),0.5)</f>
        <v>0.20200000000000001</v>
      </c>
      <c r="AJ146" s="321">
        <f>IFERROR(_xlfn.PERCENTRANK.INC('面板-MA'!146:146,'面板-MA'!AH146),0.5)</f>
        <v>0.246</v>
      </c>
      <c r="AK146" s="321">
        <f>IFERROR(_xlfn.PERCENTRANK.INC('面板-MA'!146:146,'面板-MA'!AI146),0.5)</f>
        <v>4.2999999999999997E-2</v>
      </c>
      <c r="AL146" s="321">
        <f>IFERROR(_xlfn.PERCENTRANK.INC('面板-MA'!146:146,'面板-MA'!AJ146),0.5)</f>
        <v>0.28899999999999998</v>
      </c>
      <c r="AM146" s="321">
        <f>IFERROR(_xlfn.PERCENTRANK.INC('面板-MA'!146:146,'面板-MA'!AK146),0.5)</f>
        <v>2.8000000000000001E-2</v>
      </c>
      <c r="AN146" s="321">
        <f>IFERROR(_xlfn.PERCENTRANK.INC('面板-MA'!146:146,'面板-MA'!AL146),0.5)</f>
        <v>0</v>
      </c>
      <c r="AO146" s="321">
        <f>IFERROR(_xlfn.PERCENTRANK.INC('面板-MA'!146:146,'面板-MA'!AM146),0.5)</f>
        <v>0.115</v>
      </c>
      <c r="AP146" s="321">
        <f>IFERROR(_xlfn.PERCENTRANK.INC('面板-MA'!146:146,'面板-MA'!AN146),0.5)</f>
        <v>1.4E-2</v>
      </c>
      <c r="AQ146" s="321">
        <f>IFERROR(_xlfn.PERCENTRANK.INC('面板-MA'!146:146,'面板-MA'!AO146),0.5)</f>
        <v>7.1999999999999995E-2</v>
      </c>
      <c r="AR146" s="321">
        <f>IFERROR(_xlfn.PERCENTRANK.INC('面板-MA'!146:146,'面板-MA'!AP146),0.5)</f>
        <v>0.13</v>
      </c>
      <c r="AS146" s="321">
        <f>IFERROR(_xlfn.PERCENTRANK.INC('面板-MA'!146:146,'面板-MA'!AQ146),0.5)</f>
        <v>0.159</v>
      </c>
      <c r="AT146" s="321">
        <f>IFERROR(_xlfn.PERCENTRANK.INC('面板-MA'!146:146,'面板-MA'!AR146),0.5)</f>
        <v>0.46300000000000002</v>
      </c>
      <c r="AU146" s="321">
        <f>IFERROR(_xlfn.PERCENTRANK.INC('面板-MA'!146:146,'面板-MA'!AS146),0.5)</f>
        <v>0.50700000000000001</v>
      </c>
      <c r="AV146" s="321">
        <f>IFERROR(_xlfn.PERCENTRANK.INC('面板-MA'!146:146,'面板-MA'!AT146),0.5)</f>
        <v>0.42</v>
      </c>
      <c r="AW146" s="321">
        <f>IFERROR(_xlfn.PERCENTRANK.INC('面板-MA'!146:146,'面板-MA'!AU146),0.5)</f>
        <v>0.52100000000000002</v>
      </c>
      <c r="AX146" s="321">
        <f>IFERROR(_xlfn.PERCENTRANK.INC('面板-MA'!146:146,'面板-MA'!AV146),0.5)</f>
        <v>0.376</v>
      </c>
      <c r="AY146" s="321">
        <f>IFERROR(_xlfn.PERCENTRANK.INC('面板-MA'!146:146,'面板-MA'!AW146),0.5)</f>
        <v>0.217</v>
      </c>
      <c r="AZ146" s="321">
        <f>IFERROR(_xlfn.PERCENTRANK.INC('面板-MA'!146:146,'面板-MA'!AX146),0.5)</f>
        <v>0.69499999999999995</v>
      </c>
      <c r="BA146" s="321">
        <f>IFERROR(_xlfn.PERCENTRANK.INC('面板-MA'!146:146,'面板-MA'!AY146),0.5)</f>
        <v>0.71</v>
      </c>
      <c r="BB146" s="321">
        <f>IFERROR(_xlfn.PERCENTRANK.INC('面板-MA'!146:146,'面板-MA'!AZ146),0.5)</f>
        <v>0.318</v>
      </c>
      <c r="BC146" s="321">
        <f>IFERROR(_xlfn.PERCENTRANK.INC('面板-MA'!146:146,'面板-MA'!BA146),0.5)</f>
        <v>0.10100000000000001</v>
      </c>
      <c r="BD146" s="321">
        <f>IFERROR(_xlfn.PERCENTRANK.INC('面板-MA'!146:146,'面板-MA'!BB146),0.5)</f>
        <v>5.7000000000000002E-2</v>
      </c>
      <c r="BE146" s="321">
        <f>IFERROR(_xlfn.PERCENTRANK.INC('面板-MA'!146:146,'面板-MA'!BC146),0.5)</f>
        <v>0.23100000000000001</v>
      </c>
      <c r="BF146" s="321">
        <f>IFERROR(_xlfn.PERCENTRANK.INC('面板-MA'!146:146,'面板-MA'!BD146),0.5)</f>
        <v>8.5999999999999993E-2</v>
      </c>
      <c r="BG146" s="321">
        <f>IFERROR(_xlfn.PERCENTRANK.INC('面板-MA'!146:146,'面板-MA'!BE146),0.5)</f>
        <v>0.17299999999999999</v>
      </c>
      <c r="BH146" s="321">
        <f>IFERROR(_xlfn.PERCENTRANK.INC('面板-MA'!146:146,'面板-MA'!BF146),0.5)</f>
        <v>0.434</v>
      </c>
      <c r="BI146" s="321">
        <f>IFERROR(_xlfn.PERCENTRANK.INC('面板-MA'!146:146,'面板-MA'!BG146),0.5)</f>
        <v>0.30399999999999999</v>
      </c>
      <c r="BJ146" s="321">
        <f>IFERROR(_xlfn.PERCENTRANK.INC('面板-MA'!146:146,'面板-MA'!BH146),0.5)</f>
        <v>0.40500000000000003</v>
      </c>
      <c r="BK146" s="321">
        <f>IFERROR(_xlfn.PERCENTRANK.INC('面板-MA'!146:146,'面板-MA'!BI146),0.5)</f>
        <v>0.47799999999999998</v>
      </c>
      <c r="BL146" s="321">
        <f>IFERROR(_xlfn.PERCENTRANK.INC('面板-MA'!146:146,'面板-MA'!BJ146),0.5)</f>
        <v>0.188</v>
      </c>
      <c r="BM146" s="321">
        <f>IFERROR(_xlfn.PERCENTRANK.INC('面板-MA'!146:146,'面板-MA'!BK146),0.5)</f>
        <v>0.26</v>
      </c>
      <c r="BN146" s="321">
        <f>IFERROR(_xlfn.PERCENTRANK.INC('面板-MA'!146:146,'面板-MA'!BL146),0.5)</f>
        <v>0.49199999999999999</v>
      </c>
      <c r="BO146" s="321">
        <f>IFERROR(_xlfn.PERCENTRANK.INC('面板-MA'!146:146,'面板-MA'!BM146),0.5)</f>
        <v>0.56499999999999995</v>
      </c>
      <c r="BP146" s="321">
        <f>IFERROR(_xlfn.PERCENTRANK.INC('面板-MA'!146:146,'面板-MA'!BN146),0.5)</f>
        <v>0.65200000000000002</v>
      </c>
      <c r="BQ146" s="321">
        <f>IFERROR(_xlfn.PERCENTRANK.INC('面板-MA'!146:146,'面板-MA'!BO146),0.5)</f>
        <v>0.623</v>
      </c>
      <c r="BR146" s="321">
        <f>IFERROR(_xlfn.PERCENTRANK.INC('面板-MA'!146:146,'面板-MA'!BP146),0.5)</f>
        <v>0.68100000000000005</v>
      </c>
      <c r="BS146" s="321">
        <f>IFERROR(_xlfn.PERCENTRANK.INC('面板-MA'!146:146,'面板-MA'!BQ146),0.5)</f>
        <v>0.53600000000000003</v>
      </c>
      <c r="BT146" s="321">
        <f>IFERROR(_xlfn.PERCENTRANK.INC('面板-MA'!146:146,'面板-MA'!BR146),0.5)</f>
        <v>0.27500000000000002</v>
      </c>
      <c r="BU146" s="321">
        <f>IFERROR(_xlfn.PERCENTRANK.INC('面板-MA'!146:146,'面板-MA'!BS146),0.5)</f>
        <v>0.39100000000000001</v>
      </c>
      <c r="BV146" s="321">
        <f>IFERROR(_xlfn.PERCENTRANK.INC('面板-MA'!146:146,'面板-MA'!BT146),0.5)</f>
        <v>0.36199999999999999</v>
      </c>
      <c r="BW146" s="321">
        <f>IFERROR(_xlfn.PERCENTRANK.INC('面板-MA'!146:146,'面板-MA'!BU146),0.5)</f>
        <v>0.57899999999999996</v>
      </c>
      <c r="BX146" s="321">
        <f>IFERROR(_xlfn.PERCENTRANK.INC('面板-MA'!146:146,'面板-MA'!BV146),0.5)</f>
        <v>0.82599999999999996</v>
      </c>
    </row>
    <row r="147" spans="1:76" x14ac:dyDescent="0.15">
      <c r="A147" s="301" t="s">
        <v>283</v>
      </c>
      <c r="B147" s="301" t="s">
        <v>73</v>
      </c>
      <c r="C147" s="301" t="s">
        <v>290</v>
      </c>
      <c r="D147" s="328" t="s">
        <v>291</v>
      </c>
      <c r="E147" s="329">
        <f t="shared" si="10"/>
        <v>0.1111111111111111</v>
      </c>
      <c r="F147" s="302" t="str">
        <f t="shared" si="11"/>
        <v>航空装备中游</v>
      </c>
      <c r="G147" s="321">
        <f>IFERROR(_xlfn.PERCENTRANK.INC('面板-MA'!147:147,'面板-MA'!E147),0.5)</f>
        <v>0.67100000000000004</v>
      </c>
      <c r="H147" s="321">
        <f>IFERROR(_xlfn.PERCENTRANK.INC('面板-MA'!147:147,'面板-MA'!F147),0.5)</f>
        <v>0.67100000000000004</v>
      </c>
      <c r="I147" s="321">
        <f>IFERROR(_xlfn.PERCENTRANK.INC('面板-MA'!147:147,'面板-MA'!G147),0.5)</f>
        <v>0.53700000000000003</v>
      </c>
      <c r="J147" s="321">
        <f>IFERROR(_xlfn.PERCENTRANK.INC('面板-MA'!147:147,'面板-MA'!H147),0.5)</f>
        <v>0.53700000000000003</v>
      </c>
      <c r="K147" s="321">
        <f>IFERROR(_xlfn.PERCENTRANK.INC('面板-MA'!147:147,'面板-MA'!I147),0.5)</f>
        <v>0.53700000000000003</v>
      </c>
      <c r="L147" s="321">
        <f>IFERROR(_xlfn.PERCENTRANK.INC('面板-MA'!147:147,'面板-MA'!J147),0.5)</f>
        <v>0.83499999999999996</v>
      </c>
      <c r="M147" s="321">
        <f>IFERROR(_xlfn.PERCENTRANK.INC('面板-MA'!147:147,'面板-MA'!K147),0.5)</f>
        <v>0.83499999999999996</v>
      </c>
      <c r="N147" s="321">
        <f>IFERROR(_xlfn.PERCENTRANK.INC('面板-MA'!147:147,'面板-MA'!L147),0.5)</f>
        <v>0.83499999999999996</v>
      </c>
      <c r="O147" s="321">
        <f>IFERROR(_xlfn.PERCENTRANK.INC('面板-MA'!147:147,'面板-MA'!M147),0.5)</f>
        <v>0.626</v>
      </c>
      <c r="P147" s="321">
        <f>IFERROR(_xlfn.PERCENTRANK.INC('面板-MA'!147:147,'面板-MA'!N147),0.5)</f>
        <v>0.626</v>
      </c>
      <c r="Q147" s="321">
        <f>IFERROR(_xlfn.PERCENTRANK.INC('面板-MA'!147:147,'面板-MA'!O147),0.5)</f>
        <v>0.626</v>
      </c>
      <c r="R147" s="321">
        <f>IFERROR(_xlfn.PERCENTRANK.INC('面板-MA'!147:147,'面板-MA'!P147),0.5)</f>
        <v>0.79100000000000004</v>
      </c>
      <c r="S147" s="321">
        <f>IFERROR(_xlfn.PERCENTRANK.INC('面板-MA'!147:147,'面板-MA'!Q147),0.5)</f>
        <v>0.79100000000000004</v>
      </c>
      <c r="T147" s="321">
        <f>IFERROR(_xlfn.PERCENTRANK.INC('面板-MA'!147:147,'面板-MA'!R147),0.5)</f>
        <v>0.79100000000000004</v>
      </c>
      <c r="U147" s="321">
        <f>IFERROR(_xlfn.PERCENTRANK.INC('面板-MA'!147:147,'面板-MA'!S147),0.5)</f>
        <v>0.88</v>
      </c>
      <c r="V147" s="321">
        <f>IFERROR(_xlfn.PERCENTRANK.INC('面板-MA'!147:147,'面板-MA'!T147),0.5)</f>
        <v>0.88</v>
      </c>
      <c r="W147" s="321">
        <f>IFERROR(_xlfn.PERCENTRANK.INC('面板-MA'!147:147,'面板-MA'!U147),0.5)</f>
        <v>0.88</v>
      </c>
      <c r="X147" s="321">
        <f>IFERROR(_xlfn.PERCENTRANK.INC('面板-MA'!147:147,'面板-MA'!V147),0.5)</f>
        <v>0.97</v>
      </c>
      <c r="Y147" s="321">
        <f>IFERROR(_xlfn.PERCENTRANK.INC('面板-MA'!147:147,'面板-MA'!W147),0.5)</f>
        <v>0.97</v>
      </c>
      <c r="Z147" s="321">
        <f>IFERROR(_xlfn.PERCENTRANK.INC('面板-MA'!147:147,'面板-MA'!X147),0.5)</f>
        <v>0.97</v>
      </c>
      <c r="AA147" s="321">
        <f>IFERROR(_xlfn.PERCENTRANK.INC('面板-MA'!147:147,'面板-MA'!Y147),0.5)</f>
        <v>0.26800000000000002</v>
      </c>
      <c r="AB147" s="321">
        <f>IFERROR(_xlfn.PERCENTRANK.INC('面板-MA'!147:147,'面板-MA'!Z147),0.5)</f>
        <v>0.26800000000000002</v>
      </c>
      <c r="AC147" s="321">
        <f>IFERROR(_xlfn.PERCENTRANK.INC('面板-MA'!147:147,'面板-MA'!AA147),0.5)</f>
        <v>0.26800000000000002</v>
      </c>
      <c r="AD147" s="321">
        <f>IFERROR(_xlfn.PERCENTRANK.INC('面板-MA'!147:147,'面板-MA'!AB147),0.5)</f>
        <v>0.49199999999999999</v>
      </c>
      <c r="AE147" s="321">
        <f>IFERROR(_xlfn.PERCENTRANK.INC('面板-MA'!147:147,'面板-MA'!AC147),0.5)</f>
        <v>0.49199999999999999</v>
      </c>
      <c r="AF147" s="321">
        <f>IFERROR(_xlfn.PERCENTRANK.INC('面板-MA'!147:147,'面板-MA'!AD147),0.5)</f>
        <v>0.49199999999999999</v>
      </c>
      <c r="AG147" s="321">
        <f>IFERROR(_xlfn.PERCENTRANK.INC('面板-MA'!147:147,'面板-MA'!AE147),0.5)</f>
        <v>0.17899999999999999</v>
      </c>
      <c r="AH147" s="321">
        <f>IFERROR(_xlfn.PERCENTRANK.INC('面板-MA'!147:147,'面板-MA'!AF147),0.5)</f>
        <v>0.17899999999999999</v>
      </c>
      <c r="AI147" s="321">
        <f>IFERROR(_xlfn.PERCENTRANK.INC('面板-MA'!147:147,'面板-MA'!AG147),0.5)</f>
        <v>0.17899999999999999</v>
      </c>
      <c r="AJ147" s="321">
        <f>IFERROR(_xlfn.PERCENTRANK.INC('面板-MA'!147:147,'面板-MA'!AH147),0.5)</f>
        <v>4.3999999999999997E-2</v>
      </c>
      <c r="AK147" s="321">
        <f>IFERROR(_xlfn.PERCENTRANK.INC('面板-MA'!147:147,'面板-MA'!AI147),0.5)</f>
        <v>4.3999999999999997E-2</v>
      </c>
      <c r="AL147" s="321">
        <f>IFERROR(_xlfn.PERCENTRANK.INC('面板-MA'!147:147,'面板-MA'!AJ147),0.5)</f>
        <v>4.3999999999999997E-2</v>
      </c>
      <c r="AM147" s="321">
        <f>IFERROR(_xlfn.PERCENTRANK.INC('面板-MA'!147:147,'面板-MA'!AK147),0.5)</f>
        <v>0.40200000000000002</v>
      </c>
      <c r="AN147" s="321">
        <f>IFERROR(_xlfn.PERCENTRANK.INC('面板-MA'!147:147,'面板-MA'!AL147),0.5)</f>
        <v>0.40200000000000002</v>
      </c>
      <c r="AO147" s="321">
        <f>IFERROR(_xlfn.PERCENTRANK.INC('面板-MA'!147:147,'面板-MA'!AM147),0.5)</f>
        <v>0.40200000000000002</v>
      </c>
      <c r="AP147" s="321">
        <f>IFERROR(_xlfn.PERCENTRANK.INC('面板-MA'!147:147,'面板-MA'!AN147),0.5)</f>
        <v>0.58199999999999996</v>
      </c>
      <c r="AQ147" s="321">
        <f>IFERROR(_xlfn.PERCENTRANK.INC('面板-MA'!147:147,'面板-MA'!AO147),0.5)</f>
        <v>0.58199999999999996</v>
      </c>
      <c r="AR147" s="321">
        <f>IFERROR(_xlfn.PERCENTRANK.INC('面板-MA'!147:147,'面板-MA'!AP147),0.5)</f>
        <v>0.58199999999999996</v>
      </c>
      <c r="AS147" s="321">
        <f>IFERROR(_xlfn.PERCENTRANK.INC('面板-MA'!147:147,'面板-MA'!AQ147),0.5)</f>
        <v>0.746</v>
      </c>
      <c r="AT147" s="321">
        <f>IFERROR(_xlfn.PERCENTRANK.INC('面板-MA'!147:147,'面板-MA'!AR147),0.5)</f>
        <v>0.746</v>
      </c>
      <c r="AU147" s="321">
        <f>IFERROR(_xlfn.PERCENTRANK.INC('面板-MA'!147:147,'面板-MA'!AS147),0.5)</f>
        <v>0.746</v>
      </c>
      <c r="AV147" s="321">
        <f>IFERROR(_xlfn.PERCENTRANK.INC('面板-MA'!147:147,'面板-MA'!AT147),0.5)</f>
        <v>0.92500000000000004</v>
      </c>
      <c r="AW147" s="321">
        <f>IFERROR(_xlfn.PERCENTRANK.INC('面板-MA'!147:147,'面板-MA'!AU147),0.5)</f>
        <v>0.92500000000000004</v>
      </c>
      <c r="AX147" s="321">
        <f>IFERROR(_xlfn.PERCENTRANK.INC('面板-MA'!147:147,'面板-MA'!AV147),0.5)</f>
        <v>0.92500000000000004</v>
      </c>
      <c r="AY147" s="321">
        <f>IFERROR(_xlfn.PERCENTRANK.INC('面板-MA'!147:147,'面板-MA'!AW147),0.5)</f>
        <v>0.313</v>
      </c>
      <c r="AZ147" s="321">
        <f>IFERROR(_xlfn.PERCENTRANK.INC('面板-MA'!147:147,'面板-MA'!AX147),0.5)</f>
        <v>0.313</v>
      </c>
      <c r="BA147" s="321">
        <f>IFERROR(_xlfn.PERCENTRANK.INC('面板-MA'!147:147,'面板-MA'!AY147),0.5)</f>
        <v>0.313</v>
      </c>
      <c r="BB147" s="321">
        <f>IFERROR(_xlfn.PERCENTRANK.INC('面板-MA'!147:147,'面板-MA'!AZ147),0.5)</f>
        <v>0.70099999999999996</v>
      </c>
      <c r="BC147" s="321">
        <f>IFERROR(_xlfn.PERCENTRANK.INC('面板-MA'!147:147,'面板-MA'!BA147),0.5)</f>
        <v>0.70099999999999996</v>
      </c>
      <c r="BD147" s="321">
        <f>IFERROR(_xlfn.PERCENTRANK.INC('面板-MA'!147:147,'面板-MA'!BB147),0.5)</f>
        <v>0.70099999999999996</v>
      </c>
      <c r="BE147" s="321">
        <f>IFERROR(_xlfn.PERCENTRANK.INC('面板-MA'!147:147,'面板-MA'!BC147),0.5)</f>
        <v>0.35799999999999998</v>
      </c>
      <c r="BF147" s="321">
        <f>IFERROR(_xlfn.PERCENTRANK.INC('面板-MA'!147:147,'面板-MA'!BD147),0.5)</f>
        <v>0.35799999999999998</v>
      </c>
      <c r="BG147" s="321">
        <f>IFERROR(_xlfn.PERCENTRANK.INC('面板-MA'!147:147,'面板-MA'!BE147),0.5)</f>
        <v>0.35799999999999998</v>
      </c>
      <c r="BH147" s="321">
        <f>IFERROR(_xlfn.PERCENTRANK.INC('面板-MA'!147:147,'面板-MA'!BF147),0.5)</f>
        <v>8.8999999999999996E-2</v>
      </c>
      <c r="BI147" s="321">
        <f>IFERROR(_xlfn.PERCENTRANK.INC('面板-MA'!147:147,'面板-MA'!BG147),0.5)</f>
        <v>8.8999999999999996E-2</v>
      </c>
      <c r="BJ147" s="321">
        <f>IFERROR(_xlfn.PERCENTRANK.INC('面板-MA'!147:147,'面板-MA'!BH147),0.5)</f>
        <v>8.8999999999999996E-2</v>
      </c>
      <c r="BK147" s="321">
        <f>IFERROR(_xlfn.PERCENTRANK.INC('面板-MA'!147:147,'面板-MA'!BI147),0.5)</f>
        <v>0.13400000000000001</v>
      </c>
      <c r="BL147" s="321">
        <f>IFERROR(_xlfn.PERCENTRANK.INC('面板-MA'!147:147,'面板-MA'!BJ147),0.5)</f>
        <v>0.13400000000000001</v>
      </c>
      <c r="BM147" s="321">
        <f>IFERROR(_xlfn.PERCENTRANK.INC('面板-MA'!147:147,'面板-MA'!BK147),0.5)</f>
        <v>0.13400000000000001</v>
      </c>
      <c r="BN147" s="321">
        <f>IFERROR(_xlfn.PERCENTRANK.INC('面板-MA'!147:147,'面板-MA'!BL147),0.5)</f>
        <v>0.223</v>
      </c>
      <c r="BO147" s="321">
        <f>IFERROR(_xlfn.PERCENTRANK.INC('面板-MA'!147:147,'面板-MA'!BM147),0.5)</f>
        <v>0.223</v>
      </c>
      <c r="BP147" s="321">
        <f>IFERROR(_xlfn.PERCENTRANK.INC('面板-MA'!147:147,'面板-MA'!BN147),0.5)</f>
        <v>0.223</v>
      </c>
      <c r="BQ147" s="321">
        <f>IFERROR(_xlfn.PERCENTRANK.INC('面板-MA'!147:147,'面板-MA'!BO147),0.5)</f>
        <v>0.44700000000000001</v>
      </c>
      <c r="BR147" s="321">
        <f>IFERROR(_xlfn.PERCENTRANK.INC('面板-MA'!147:147,'面板-MA'!BP147),0.5)</f>
        <v>0.44700000000000001</v>
      </c>
      <c r="BS147" s="321">
        <f>IFERROR(_xlfn.PERCENTRANK.INC('面板-MA'!147:147,'面板-MA'!BQ147),0.5)</f>
        <v>0.44700000000000001</v>
      </c>
      <c r="BT147" s="321">
        <f>IFERROR(_xlfn.PERCENTRANK.INC('面板-MA'!147:147,'面板-MA'!BR147),0.5)</f>
        <v>0</v>
      </c>
      <c r="BU147" s="321">
        <f>IFERROR(_xlfn.PERCENTRANK.INC('面板-MA'!147:147,'面板-MA'!BS147),0.5)</f>
        <v>0</v>
      </c>
      <c r="BV147" s="321">
        <f>IFERROR(_xlfn.PERCENTRANK.INC('面板-MA'!147:147,'面板-MA'!BT147),0.5)</f>
        <v>0</v>
      </c>
      <c r="BW147" s="321">
        <f>IFERROR(_xlfn.PERCENTRANK.INC('面板-MA'!147:147,'面板-MA'!BU147),0.5)</f>
        <v>0.5</v>
      </c>
      <c r="BX147" s="321">
        <f>IFERROR(_xlfn.PERCENTRANK.INC('面板-MA'!147:147,'面板-MA'!BV147),0.5)</f>
        <v>0.5</v>
      </c>
    </row>
    <row r="148" spans="1:76" x14ac:dyDescent="0.15">
      <c r="A148" s="301" t="s">
        <v>283</v>
      </c>
      <c r="B148" s="301" t="s">
        <v>73</v>
      </c>
      <c r="C148" s="301" t="s">
        <v>292</v>
      </c>
      <c r="D148" s="328" t="s">
        <v>293</v>
      </c>
      <c r="E148" s="329">
        <f t="shared" si="10"/>
        <v>0.1111111111111111</v>
      </c>
      <c r="F148" s="302" t="str">
        <f t="shared" si="11"/>
        <v>航空装备中游</v>
      </c>
      <c r="G148" s="321">
        <f>IFERROR(_xlfn.PERCENTRANK.INC('面板-MA'!148:148,'面板-MA'!E148),0.5)</f>
        <v>0.313</v>
      </c>
      <c r="H148" s="321">
        <f>IFERROR(_xlfn.PERCENTRANK.INC('面板-MA'!148:148,'面板-MA'!F148),0.5)</f>
        <v>0.313</v>
      </c>
      <c r="I148" s="321">
        <f>IFERROR(_xlfn.PERCENTRANK.INC('面板-MA'!148:148,'面板-MA'!G148),0.5)</f>
        <v>0.34300000000000003</v>
      </c>
      <c r="J148" s="321">
        <f>IFERROR(_xlfn.PERCENTRANK.INC('面板-MA'!148:148,'面板-MA'!H148),0.5)</f>
        <v>0.34300000000000003</v>
      </c>
      <c r="K148" s="321">
        <f>IFERROR(_xlfn.PERCENTRANK.INC('面板-MA'!148:148,'面板-MA'!I148),0.5)</f>
        <v>0.34300000000000003</v>
      </c>
      <c r="L148" s="321">
        <f>IFERROR(_xlfn.PERCENTRANK.INC('面板-MA'!148:148,'面板-MA'!J148),0.5)</f>
        <v>0.432</v>
      </c>
      <c r="M148" s="321">
        <f>IFERROR(_xlfn.PERCENTRANK.INC('面板-MA'!148:148,'面板-MA'!K148),0.5)</f>
        <v>0.432</v>
      </c>
      <c r="N148" s="321">
        <f>IFERROR(_xlfn.PERCENTRANK.INC('面板-MA'!148:148,'面板-MA'!L148),0.5)</f>
        <v>0.432</v>
      </c>
      <c r="O148" s="321">
        <f>IFERROR(_xlfn.PERCENTRANK.INC('面板-MA'!148:148,'面板-MA'!M148),0.5)</f>
        <v>0.65600000000000003</v>
      </c>
      <c r="P148" s="321">
        <f>IFERROR(_xlfn.PERCENTRANK.INC('面板-MA'!148:148,'面板-MA'!N148),0.5)</f>
        <v>0.65600000000000003</v>
      </c>
      <c r="Q148" s="321">
        <f>IFERROR(_xlfn.PERCENTRANK.INC('面板-MA'!148:148,'面板-MA'!O148),0.5)</f>
        <v>0.65600000000000003</v>
      </c>
      <c r="R148" s="321">
        <f>IFERROR(_xlfn.PERCENTRANK.INC('面板-MA'!148:148,'面板-MA'!P148),0.5)</f>
        <v>0.88</v>
      </c>
      <c r="S148" s="321">
        <f>IFERROR(_xlfn.PERCENTRANK.INC('面板-MA'!148:148,'面板-MA'!Q148),0.5)</f>
        <v>0.88</v>
      </c>
      <c r="T148" s="321">
        <f>IFERROR(_xlfn.PERCENTRANK.INC('面板-MA'!148:148,'面板-MA'!R148),0.5)</f>
        <v>0.88</v>
      </c>
      <c r="U148" s="321">
        <f>IFERROR(_xlfn.PERCENTRANK.INC('面板-MA'!148:148,'面板-MA'!S148),0.5)</f>
        <v>0.92500000000000004</v>
      </c>
      <c r="V148" s="321">
        <f>IFERROR(_xlfn.PERCENTRANK.INC('面板-MA'!148:148,'面板-MA'!T148),0.5)</f>
        <v>0.92500000000000004</v>
      </c>
      <c r="W148" s="321">
        <f>IFERROR(_xlfn.PERCENTRANK.INC('面板-MA'!148:148,'面板-MA'!U148),0.5)</f>
        <v>0.92500000000000004</v>
      </c>
      <c r="X148" s="321">
        <f>IFERROR(_xlfn.PERCENTRANK.INC('面板-MA'!148:148,'面板-MA'!V148),0.5)</f>
        <v>0.97</v>
      </c>
      <c r="Y148" s="321">
        <f>IFERROR(_xlfn.PERCENTRANK.INC('面板-MA'!148:148,'面板-MA'!W148),0.5)</f>
        <v>0.97</v>
      </c>
      <c r="Z148" s="321">
        <f>IFERROR(_xlfn.PERCENTRANK.INC('面板-MA'!148:148,'面板-MA'!X148),0.5)</f>
        <v>0.97</v>
      </c>
      <c r="AA148" s="321">
        <f>IFERROR(_xlfn.PERCENTRANK.INC('面板-MA'!148:148,'面板-MA'!Y148),0.5)</f>
        <v>0.17899999999999999</v>
      </c>
      <c r="AB148" s="321">
        <f>IFERROR(_xlfn.PERCENTRANK.INC('面板-MA'!148:148,'面板-MA'!Z148),0.5)</f>
        <v>0.17899999999999999</v>
      </c>
      <c r="AC148" s="321">
        <f>IFERROR(_xlfn.PERCENTRANK.INC('面板-MA'!148:148,'面板-MA'!AA148),0.5)</f>
        <v>0.17899999999999999</v>
      </c>
      <c r="AD148" s="321">
        <f>IFERROR(_xlfn.PERCENTRANK.INC('面板-MA'!148:148,'面板-MA'!AB148),0.5)</f>
        <v>0.13400000000000001</v>
      </c>
      <c r="AE148" s="321">
        <f>IFERROR(_xlfn.PERCENTRANK.INC('面板-MA'!148:148,'面板-MA'!AC148),0.5)</f>
        <v>0.13400000000000001</v>
      </c>
      <c r="AF148" s="321">
        <f>IFERROR(_xlfn.PERCENTRANK.INC('面板-MA'!148:148,'面板-MA'!AD148),0.5)</f>
        <v>0.13400000000000001</v>
      </c>
      <c r="AG148" s="321">
        <f>IFERROR(_xlfn.PERCENTRANK.INC('面板-MA'!148:148,'面板-MA'!AE148),0.5)</f>
        <v>4.3999999999999997E-2</v>
      </c>
      <c r="AH148" s="321">
        <f>IFERROR(_xlfn.PERCENTRANK.INC('面板-MA'!148:148,'面板-MA'!AF148),0.5)</f>
        <v>4.3999999999999997E-2</v>
      </c>
      <c r="AI148" s="321">
        <f>IFERROR(_xlfn.PERCENTRANK.INC('面板-MA'!148:148,'面板-MA'!AG148),0.5)</f>
        <v>4.3999999999999997E-2</v>
      </c>
      <c r="AJ148" s="321">
        <f>IFERROR(_xlfn.PERCENTRANK.INC('面板-MA'!148:148,'面板-MA'!AH148),0.5)</f>
        <v>0</v>
      </c>
      <c r="AK148" s="321">
        <f>IFERROR(_xlfn.PERCENTRANK.INC('面板-MA'!148:148,'面板-MA'!AI148),0.5)</f>
        <v>0</v>
      </c>
      <c r="AL148" s="321">
        <f>IFERROR(_xlfn.PERCENTRANK.INC('面板-MA'!148:148,'面板-MA'!AJ148),0.5)</f>
        <v>0</v>
      </c>
      <c r="AM148" s="321">
        <f>IFERROR(_xlfn.PERCENTRANK.INC('面板-MA'!148:148,'面板-MA'!AK148),0.5)</f>
        <v>0.26800000000000002</v>
      </c>
      <c r="AN148" s="321">
        <f>IFERROR(_xlfn.PERCENTRANK.INC('面板-MA'!148:148,'面板-MA'!AL148),0.5)</f>
        <v>0.26800000000000002</v>
      </c>
      <c r="AO148" s="321">
        <f>IFERROR(_xlfn.PERCENTRANK.INC('面板-MA'!148:148,'面板-MA'!AM148),0.5)</f>
        <v>0.26800000000000002</v>
      </c>
      <c r="AP148" s="321">
        <f>IFERROR(_xlfn.PERCENTRANK.INC('面板-MA'!148:148,'面板-MA'!AN148),0.5)</f>
        <v>0.223</v>
      </c>
      <c r="AQ148" s="321">
        <f>IFERROR(_xlfn.PERCENTRANK.INC('面板-MA'!148:148,'面板-MA'!AO148),0.5)</f>
        <v>0.223</v>
      </c>
      <c r="AR148" s="321">
        <f>IFERROR(_xlfn.PERCENTRANK.INC('面板-MA'!148:148,'面板-MA'!AP148),0.5)</f>
        <v>0.223</v>
      </c>
      <c r="AS148" s="321">
        <f>IFERROR(_xlfn.PERCENTRANK.INC('面板-MA'!148:148,'面板-MA'!AQ148),0.5)</f>
        <v>8.8999999999999996E-2</v>
      </c>
      <c r="AT148" s="321">
        <f>IFERROR(_xlfn.PERCENTRANK.INC('面板-MA'!148:148,'面板-MA'!AR148),0.5)</f>
        <v>8.8999999999999996E-2</v>
      </c>
      <c r="AU148" s="321">
        <f>IFERROR(_xlfn.PERCENTRANK.INC('面板-MA'!148:148,'面板-MA'!AS148),0.5)</f>
        <v>8.8999999999999996E-2</v>
      </c>
      <c r="AV148" s="321">
        <f>IFERROR(_xlfn.PERCENTRANK.INC('面板-MA'!148:148,'面板-MA'!AT148),0.5)</f>
        <v>0.746</v>
      </c>
      <c r="AW148" s="321">
        <f>IFERROR(_xlfn.PERCENTRANK.INC('面板-MA'!148:148,'面板-MA'!AU148),0.5)</f>
        <v>0.746</v>
      </c>
      <c r="AX148" s="321">
        <f>IFERROR(_xlfn.PERCENTRANK.INC('面板-MA'!148:148,'面板-MA'!AV148),0.5)</f>
        <v>0.746</v>
      </c>
      <c r="AY148" s="321">
        <f>IFERROR(_xlfn.PERCENTRANK.INC('面板-MA'!148:148,'面板-MA'!AW148),0.5)</f>
        <v>0.70099999999999996</v>
      </c>
      <c r="AZ148" s="321">
        <f>IFERROR(_xlfn.PERCENTRANK.INC('面板-MA'!148:148,'面板-MA'!AX148),0.5)</f>
        <v>0.70099999999999996</v>
      </c>
      <c r="BA148" s="321">
        <f>IFERROR(_xlfn.PERCENTRANK.INC('面板-MA'!148:148,'面板-MA'!AY148),0.5)</f>
        <v>0.70099999999999996</v>
      </c>
      <c r="BB148" s="321">
        <f>IFERROR(_xlfn.PERCENTRANK.INC('面板-MA'!148:148,'面板-MA'!AZ148),0.5)</f>
        <v>0.79100000000000004</v>
      </c>
      <c r="BC148" s="321">
        <f>IFERROR(_xlfn.PERCENTRANK.INC('面板-MA'!148:148,'面板-MA'!BA148),0.5)</f>
        <v>0.79100000000000004</v>
      </c>
      <c r="BD148" s="321">
        <f>IFERROR(_xlfn.PERCENTRANK.INC('面板-MA'!148:148,'面板-MA'!BB148),0.5)</f>
        <v>0.79100000000000004</v>
      </c>
      <c r="BE148" s="321">
        <f>IFERROR(_xlfn.PERCENTRANK.INC('面板-MA'!148:148,'面板-MA'!BC148),0.5)</f>
        <v>0.83499999999999996</v>
      </c>
      <c r="BF148" s="321">
        <f>IFERROR(_xlfn.PERCENTRANK.INC('面板-MA'!148:148,'面板-MA'!BD148),0.5)</f>
        <v>0.83499999999999996</v>
      </c>
      <c r="BG148" s="321">
        <f>IFERROR(_xlfn.PERCENTRANK.INC('面板-MA'!148:148,'面板-MA'!BE148),0.5)</f>
        <v>0.83499999999999996</v>
      </c>
      <c r="BH148" s="321">
        <f>IFERROR(_xlfn.PERCENTRANK.INC('面板-MA'!148:148,'面板-MA'!BF148),0.5)</f>
        <v>0.56699999999999995</v>
      </c>
      <c r="BI148" s="321">
        <f>IFERROR(_xlfn.PERCENTRANK.INC('面板-MA'!148:148,'面板-MA'!BG148),0.5)</f>
        <v>0.56699999999999995</v>
      </c>
      <c r="BJ148" s="321">
        <f>IFERROR(_xlfn.PERCENTRANK.INC('面板-MA'!148:148,'面板-MA'!BH148),0.5)</f>
        <v>0.56699999999999995</v>
      </c>
      <c r="BK148" s="321">
        <f>IFERROR(_xlfn.PERCENTRANK.INC('面板-MA'!148:148,'面板-MA'!BI148),0.5)</f>
        <v>0.38800000000000001</v>
      </c>
      <c r="BL148" s="321">
        <f>IFERROR(_xlfn.PERCENTRANK.INC('面板-MA'!148:148,'面板-MA'!BJ148),0.5)</f>
        <v>0.38800000000000001</v>
      </c>
      <c r="BM148" s="321">
        <f>IFERROR(_xlfn.PERCENTRANK.INC('面板-MA'!148:148,'面板-MA'!BK148),0.5)</f>
        <v>0.38800000000000001</v>
      </c>
      <c r="BN148" s="321">
        <f>IFERROR(_xlfn.PERCENTRANK.INC('面板-MA'!148:148,'面板-MA'!BL148),0.5)</f>
        <v>0.61099999999999999</v>
      </c>
      <c r="BO148" s="321">
        <f>IFERROR(_xlfn.PERCENTRANK.INC('面板-MA'!148:148,'面板-MA'!BM148),0.5)</f>
        <v>0.61099999999999999</v>
      </c>
      <c r="BP148" s="321">
        <f>IFERROR(_xlfn.PERCENTRANK.INC('面板-MA'!148:148,'面板-MA'!BN148),0.5)</f>
        <v>0.61099999999999999</v>
      </c>
      <c r="BQ148" s="321">
        <f>IFERROR(_xlfn.PERCENTRANK.INC('面板-MA'!148:148,'面板-MA'!BO148),0.5)</f>
        <v>0.52200000000000002</v>
      </c>
      <c r="BR148" s="321">
        <f>IFERROR(_xlfn.PERCENTRANK.INC('面板-MA'!148:148,'面板-MA'!BP148),0.5)</f>
        <v>0.52200000000000002</v>
      </c>
      <c r="BS148" s="321">
        <f>IFERROR(_xlfn.PERCENTRANK.INC('面板-MA'!148:148,'面板-MA'!BQ148),0.5)</f>
        <v>0.52200000000000002</v>
      </c>
      <c r="BT148" s="321">
        <f>IFERROR(_xlfn.PERCENTRANK.INC('面板-MA'!148:148,'面板-MA'!BR148),0.5)</f>
        <v>0.47699999999999998</v>
      </c>
      <c r="BU148" s="321">
        <f>IFERROR(_xlfn.PERCENTRANK.INC('面板-MA'!148:148,'面板-MA'!BS148),0.5)</f>
        <v>0.47699999999999998</v>
      </c>
      <c r="BV148" s="321">
        <f>IFERROR(_xlfn.PERCENTRANK.INC('面板-MA'!148:148,'面板-MA'!BT148),0.5)</f>
        <v>0.47699999999999998</v>
      </c>
      <c r="BW148" s="321">
        <f>IFERROR(_xlfn.PERCENTRANK.INC('面板-MA'!148:148,'面板-MA'!BU148),0.5)</f>
        <v>0.5</v>
      </c>
      <c r="BX148" s="321">
        <f>IFERROR(_xlfn.PERCENTRANK.INC('面板-MA'!148:148,'面板-MA'!BV148),0.5)</f>
        <v>0.5</v>
      </c>
    </row>
    <row r="149" spans="1:76" x14ac:dyDescent="0.15">
      <c r="A149" s="301" t="s">
        <v>283</v>
      </c>
      <c r="B149" s="301" t="s">
        <v>73</v>
      </c>
      <c r="C149" s="301" t="s">
        <v>294</v>
      </c>
      <c r="D149" s="328" t="s">
        <v>295</v>
      </c>
      <c r="E149" s="329">
        <f t="shared" si="10"/>
        <v>0.1111111111111111</v>
      </c>
      <c r="F149" s="302" t="str">
        <f t="shared" si="11"/>
        <v>航空装备中游</v>
      </c>
      <c r="G149" s="321">
        <f>IFERROR(_xlfn.PERCENTRANK.INC('面板-MA'!149:149,'面板-MA'!E149),0.5)</f>
        <v>0.76100000000000001</v>
      </c>
      <c r="H149" s="321">
        <f>IFERROR(_xlfn.PERCENTRANK.INC('面板-MA'!149:149,'面板-MA'!F149),0.5)</f>
        <v>0.76100000000000001</v>
      </c>
      <c r="I149" s="321">
        <f>IFERROR(_xlfn.PERCENTRANK.INC('面板-MA'!149:149,'面板-MA'!G149),0.5)</f>
        <v>0.97</v>
      </c>
      <c r="J149" s="321">
        <f>IFERROR(_xlfn.PERCENTRANK.INC('面板-MA'!149:149,'面板-MA'!H149),0.5)</f>
        <v>0.97</v>
      </c>
      <c r="K149" s="321">
        <f>IFERROR(_xlfn.PERCENTRANK.INC('面板-MA'!149:149,'面板-MA'!I149),0.5)</f>
        <v>0.97</v>
      </c>
      <c r="L149" s="321">
        <f>IFERROR(_xlfn.PERCENTRANK.INC('面板-MA'!149:149,'面板-MA'!J149),0.5)</f>
        <v>0.92500000000000004</v>
      </c>
      <c r="M149" s="321">
        <f>IFERROR(_xlfn.PERCENTRANK.INC('面板-MA'!149:149,'面板-MA'!K149),0.5)</f>
        <v>0.92500000000000004</v>
      </c>
      <c r="N149" s="321">
        <f>IFERROR(_xlfn.PERCENTRANK.INC('面板-MA'!149:149,'面板-MA'!L149),0.5)</f>
        <v>0.92500000000000004</v>
      </c>
      <c r="O149" s="321">
        <f>IFERROR(_xlfn.PERCENTRANK.INC('面板-MA'!149:149,'面板-MA'!M149),0.5)</f>
        <v>0.79100000000000004</v>
      </c>
      <c r="P149" s="321">
        <f>IFERROR(_xlfn.PERCENTRANK.INC('面板-MA'!149:149,'面板-MA'!N149),0.5)</f>
        <v>0.79100000000000004</v>
      </c>
      <c r="Q149" s="321">
        <f>IFERROR(_xlfn.PERCENTRANK.INC('面板-MA'!149:149,'面板-MA'!O149),0.5)</f>
        <v>0.79100000000000004</v>
      </c>
      <c r="R149" s="321">
        <f>IFERROR(_xlfn.PERCENTRANK.INC('面板-MA'!149:149,'面板-MA'!P149),0.5)</f>
        <v>0.88</v>
      </c>
      <c r="S149" s="321">
        <f>IFERROR(_xlfn.PERCENTRANK.INC('面板-MA'!149:149,'面板-MA'!Q149),0.5)</f>
        <v>0.88</v>
      </c>
      <c r="T149" s="321">
        <f>IFERROR(_xlfn.PERCENTRANK.INC('面板-MA'!149:149,'面板-MA'!R149),0.5)</f>
        <v>0.88</v>
      </c>
      <c r="U149" s="321">
        <f>IFERROR(_xlfn.PERCENTRANK.INC('面板-MA'!149:149,'面板-MA'!S149),0.5)</f>
        <v>0.626</v>
      </c>
      <c r="V149" s="321">
        <f>IFERROR(_xlfn.PERCENTRANK.INC('面板-MA'!149:149,'面板-MA'!T149),0.5)</f>
        <v>0.626</v>
      </c>
      <c r="W149" s="321">
        <f>IFERROR(_xlfn.PERCENTRANK.INC('面板-MA'!149:149,'面板-MA'!U149),0.5)</f>
        <v>0.626</v>
      </c>
      <c r="X149" s="321">
        <f>IFERROR(_xlfn.PERCENTRANK.INC('面板-MA'!149:149,'面板-MA'!V149),0.5)</f>
        <v>0.67100000000000004</v>
      </c>
      <c r="Y149" s="321">
        <f>IFERROR(_xlfn.PERCENTRANK.INC('面板-MA'!149:149,'面板-MA'!W149),0.5)</f>
        <v>0.67100000000000004</v>
      </c>
      <c r="Z149" s="321">
        <f>IFERROR(_xlfn.PERCENTRANK.INC('面板-MA'!149:149,'面板-MA'!X149),0.5)</f>
        <v>0.67100000000000004</v>
      </c>
      <c r="AA149" s="321">
        <f>IFERROR(_xlfn.PERCENTRANK.INC('面板-MA'!149:149,'面板-MA'!Y149),0.5)</f>
        <v>0.53700000000000003</v>
      </c>
      <c r="AB149" s="321">
        <f>IFERROR(_xlfn.PERCENTRANK.INC('面板-MA'!149:149,'面板-MA'!Z149),0.5)</f>
        <v>0.53700000000000003</v>
      </c>
      <c r="AC149" s="321">
        <f>IFERROR(_xlfn.PERCENTRANK.INC('面板-MA'!149:149,'面板-MA'!AA149),0.5)</f>
        <v>0.53700000000000003</v>
      </c>
      <c r="AD149" s="321">
        <f>IFERROR(_xlfn.PERCENTRANK.INC('面板-MA'!149:149,'面板-MA'!AB149),0.5)</f>
        <v>0.71599999999999997</v>
      </c>
      <c r="AE149" s="321">
        <f>IFERROR(_xlfn.PERCENTRANK.INC('面板-MA'!149:149,'面板-MA'!AC149),0.5)</f>
        <v>0.71599999999999997</v>
      </c>
      <c r="AF149" s="321">
        <f>IFERROR(_xlfn.PERCENTRANK.INC('面板-MA'!149:149,'面板-MA'!AD149),0.5)</f>
        <v>0.71599999999999997</v>
      </c>
      <c r="AG149" s="321">
        <f>IFERROR(_xlfn.PERCENTRANK.INC('面板-MA'!149:149,'面板-MA'!AE149),0.5)</f>
        <v>0.17899999999999999</v>
      </c>
      <c r="AH149" s="321">
        <f>IFERROR(_xlfn.PERCENTRANK.INC('面板-MA'!149:149,'面板-MA'!AF149),0.5)</f>
        <v>0.17899999999999999</v>
      </c>
      <c r="AI149" s="321">
        <f>IFERROR(_xlfn.PERCENTRANK.INC('面板-MA'!149:149,'面板-MA'!AG149),0.5)</f>
        <v>0.17899999999999999</v>
      </c>
      <c r="AJ149" s="321">
        <f>IFERROR(_xlfn.PERCENTRANK.INC('面板-MA'!149:149,'面板-MA'!AH149),0.5)</f>
        <v>0.223</v>
      </c>
      <c r="AK149" s="321">
        <f>IFERROR(_xlfn.PERCENTRANK.INC('面板-MA'!149:149,'面板-MA'!AI149),0.5)</f>
        <v>0.223</v>
      </c>
      <c r="AL149" s="321">
        <f>IFERROR(_xlfn.PERCENTRANK.INC('面板-MA'!149:149,'面板-MA'!AJ149),0.5)</f>
        <v>0.223</v>
      </c>
      <c r="AM149" s="321">
        <f>IFERROR(_xlfn.PERCENTRANK.INC('面板-MA'!149:149,'面板-MA'!AK149),0.5)</f>
        <v>0.58199999999999996</v>
      </c>
      <c r="AN149" s="321">
        <f>IFERROR(_xlfn.PERCENTRANK.INC('面板-MA'!149:149,'面板-MA'!AL149),0.5)</f>
        <v>0.58199999999999996</v>
      </c>
      <c r="AO149" s="321">
        <f>IFERROR(_xlfn.PERCENTRANK.INC('面板-MA'!149:149,'面板-MA'!AM149),0.5)</f>
        <v>0.58199999999999996</v>
      </c>
      <c r="AP149" s="321">
        <f>IFERROR(_xlfn.PERCENTRANK.INC('面板-MA'!149:149,'面板-MA'!AN149),0.5)</f>
        <v>0</v>
      </c>
      <c r="AQ149" s="321">
        <f>IFERROR(_xlfn.PERCENTRANK.INC('面板-MA'!149:149,'面板-MA'!AO149),0.5)</f>
        <v>0</v>
      </c>
      <c r="AR149" s="321">
        <f>IFERROR(_xlfn.PERCENTRANK.INC('面板-MA'!149:149,'面板-MA'!AP149),0.5)</f>
        <v>0</v>
      </c>
      <c r="AS149" s="321">
        <f>IFERROR(_xlfn.PERCENTRANK.INC('面板-MA'!149:149,'面板-MA'!AQ149),0.5)</f>
        <v>0.49199999999999999</v>
      </c>
      <c r="AT149" s="321">
        <f>IFERROR(_xlfn.PERCENTRANK.INC('面板-MA'!149:149,'面板-MA'!AR149),0.5)</f>
        <v>0.49199999999999999</v>
      </c>
      <c r="AU149" s="321">
        <f>IFERROR(_xlfn.PERCENTRANK.INC('面板-MA'!149:149,'面板-MA'!AS149),0.5)</f>
        <v>0.49199999999999999</v>
      </c>
      <c r="AV149" s="321">
        <f>IFERROR(_xlfn.PERCENTRANK.INC('面板-MA'!149:149,'面板-MA'!AT149),0.5)</f>
        <v>0.83499999999999996</v>
      </c>
      <c r="AW149" s="321">
        <f>IFERROR(_xlfn.PERCENTRANK.INC('面板-MA'!149:149,'面板-MA'!AU149),0.5)</f>
        <v>0.83499999999999996</v>
      </c>
      <c r="AX149" s="321">
        <f>IFERROR(_xlfn.PERCENTRANK.INC('面板-MA'!149:149,'面板-MA'!AV149),0.5)</f>
        <v>0.83499999999999996</v>
      </c>
      <c r="AY149" s="321">
        <f>IFERROR(_xlfn.PERCENTRANK.INC('面板-MA'!149:149,'面板-MA'!AW149),0.5)</f>
        <v>0.26800000000000002</v>
      </c>
      <c r="AZ149" s="321">
        <f>IFERROR(_xlfn.PERCENTRANK.INC('面板-MA'!149:149,'面板-MA'!AX149),0.5)</f>
        <v>0.26800000000000002</v>
      </c>
      <c r="BA149" s="321">
        <f>IFERROR(_xlfn.PERCENTRANK.INC('面板-MA'!149:149,'面板-MA'!AY149),0.5)</f>
        <v>0.26800000000000002</v>
      </c>
      <c r="BB149" s="321">
        <f>IFERROR(_xlfn.PERCENTRANK.INC('面板-MA'!149:149,'面板-MA'!AZ149),0.5)</f>
        <v>0.44700000000000001</v>
      </c>
      <c r="BC149" s="321">
        <f>IFERROR(_xlfn.PERCENTRANK.INC('面板-MA'!149:149,'面板-MA'!BA149),0.5)</f>
        <v>0.44700000000000001</v>
      </c>
      <c r="BD149" s="321">
        <f>IFERROR(_xlfn.PERCENTRANK.INC('面板-MA'!149:149,'面板-MA'!BB149),0.5)</f>
        <v>0.44700000000000001</v>
      </c>
      <c r="BE149" s="321">
        <f>IFERROR(_xlfn.PERCENTRANK.INC('面板-MA'!149:149,'面板-MA'!BC149),0.5)</f>
        <v>0.40200000000000002</v>
      </c>
      <c r="BF149" s="321">
        <f>IFERROR(_xlfn.PERCENTRANK.INC('面板-MA'!149:149,'面板-MA'!BD149),0.5)</f>
        <v>0.40200000000000002</v>
      </c>
      <c r="BG149" s="321">
        <f>IFERROR(_xlfn.PERCENTRANK.INC('面板-MA'!149:149,'面板-MA'!BE149),0.5)</f>
        <v>0.40200000000000002</v>
      </c>
      <c r="BH149" s="321">
        <f>IFERROR(_xlfn.PERCENTRANK.INC('面板-MA'!149:149,'面板-MA'!BF149),0.5)</f>
        <v>4.3999999999999997E-2</v>
      </c>
      <c r="BI149" s="321">
        <f>IFERROR(_xlfn.PERCENTRANK.INC('面板-MA'!149:149,'面板-MA'!BG149),0.5)</f>
        <v>4.3999999999999997E-2</v>
      </c>
      <c r="BJ149" s="321">
        <f>IFERROR(_xlfn.PERCENTRANK.INC('面板-MA'!149:149,'面板-MA'!BH149),0.5)</f>
        <v>4.3999999999999997E-2</v>
      </c>
      <c r="BK149" s="321">
        <f>IFERROR(_xlfn.PERCENTRANK.INC('面板-MA'!149:149,'面板-MA'!BI149),0.5)</f>
        <v>0.13400000000000001</v>
      </c>
      <c r="BL149" s="321">
        <f>IFERROR(_xlfn.PERCENTRANK.INC('面板-MA'!149:149,'面板-MA'!BJ149),0.5)</f>
        <v>0.13400000000000001</v>
      </c>
      <c r="BM149" s="321">
        <f>IFERROR(_xlfn.PERCENTRANK.INC('面板-MA'!149:149,'面板-MA'!BK149),0.5)</f>
        <v>0.13400000000000001</v>
      </c>
      <c r="BN149" s="321">
        <f>IFERROR(_xlfn.PERCENTRANK.INC('面板-MA'!149:149,'面板-MA'!BL149),0.5)</f>
        <v>8.8999999999999996E-2</v>
      </c>
      <c r="BO149" s="321">
        <f>IFERROR(_xlfn.PERCENTRANK.INC('面板-MA'!149:149,'面板-MA'!BM149),0.5)</f>
        <v>8.8999999999999996E-2</v>
      </c>
      <c r="BP149" s="321">
        <f>IFERROR(_xlfn.PERCENTRANK.INC('面板-MA'!149:149,'面板-MA'!BN149),0.5)</f>
        <v>8.8999999999999996E-2</v>
      </c>
      <c r="BQ149" s="321">
        <f>IFERROR(_xlfn.PERCENTRANK.INC('面板-MA'!149:149,'面板-MA'!BO149),0.5)</f>
        <v>0.35799999999999998</v>
      </c>
      <c r="BR149" s="321">
        <f>IFERROR(_xlfn.PERCENTRANK.INC('面板-MA'!149:149,'面板-MA'!BP149),0.5)</f>
        <v>0.35799999999999998</v>
      </c>
      <c r="BS149" s="321">
        <f>IFERROR(_xlfn.PERCENTRANK.INC('面板-MA'!149:149,'面板-MA'!BQ149),0.5)</f>
        <v>0.35799999999999998</v>
      </c>
      <c r="BT149" s="321">
        <f>IFERROR(_xlfn.PERCENTRANK.INC('面板-MA'!149:149,'面板-MA'!BR149),0.5)</f>
        <v>0.313</v>
      </c>
      <c r="BU149" s="321">
        <f>IFERROR(_xlfn.PERCENTRANK.INC('面板-MA'!149:149,'面板-MA'!BS149),0.5)</f>
        <v>0.313</v>
      </c>
      <c r="BV149" s="321">
        <f>IFERROR(_xlfn.PERCENTRANK.INC('面板-MA'!149:149,'面板-MA'!BT149),0.5)</f>
        <v>0.313</v>
      </c>
      <c r="BW149" s="321">
        <f>IFERROR(_xlfn.PERCENTRANK.INC('面板-MA'!149:149,'面板-MA'!BU149),0.5)</f>
        <v>0.5</v>
      </c>
      <c r="BX149" s="321">
        <f>IFERROR(_xlfn.PERCENTRANK.INC('面板-MA'!149:149,'面板-MA'!BV149),0.5)</f>
        <v>0.5</v>
      </c>
    </row>
    <row r="150" spans="1:76" x14ac:dyDescent="0.15">
      <c r="A150" s="301" t="s">
        <v>283</v>
      </c>
      <c r="B150" s="301" t="s">
        <v>73</v>
      </c>
      <c r="C150" s="301" t="s">
        <v>296</v>
      </c>
      <c r="D150" s="328" t="s">
        <v>297</v>
      </c>
      <c r="E150" s="329">
        <f t="shared" si="10"/>
        <v>0.1111111111111111</v>
      </c>
      <c r="F150" s="302" t="str">
        <f t="shared" si="11"/>
        <v>航空装备中游</v>
      </c>
      <c r="G150" s="321">
        <f>IFERROR(_xlfn.PERCENTRANK.INC('面板-MA'!150:150,'面板-MA'!E150),0.5)</f>
        <v>0.35799999999999998</v>
      </c>
      <c r="H150" s="321">
        <f>IFERROR(_xlfn.PERCENTRANK.INC('面板-MA'!150:150,'面板-MA'!F150),0.5)</f>
        <v>0.35799999999999998</v>
      </c>
      <c r="I150" s="321">
        <f>IFERROR(_xlfn.PERCENTRANK.INC('面板-MA'!150:150,'面板-MA'!G150),0.5)</f>
        <v>0.47699999999999998</v>
      </c>
      <c r="J150" s="321">
        <f>IFERROR(_xlfn.PERCENTRANK.INC('面板-MA'!150:150,'面板-MA'!H150),0.5)</f>
        <v>0.47699999999999998</v>
      </c>
      <c r="K150" s="321">
        <f>IFERROR(_xlfn.PERCENTRANK.INC('面板-MA'!150:150,'面板-MA'!I150),0.5)</f>
        <v>0.47699999999999998</v>
      </c>
      <c r="L150" s="321">
        <f>IFERROR(_xlfn.PERCENTRANK.INC('面板-MA'!150:150,'面板-MA'!J150),0.5)</f>
        <v>0.79100000000000004</v>
      </c>
      <c r="M150" s="321">
        <f>IFERROR(_xlfn.PERCENTRANK.INC('面板-MA'!150:150,'面板-MA'!K150),0.5)</f>
        <v>0.79100000000000004</v>
      </c>
      <c r="N150" s="321">
        <f>IFERROR(_xlfn.PERCENTRANK.INC('面板-MA'!150:150,'面板-MA'!L150),0.5)</f>
        <v>0.79100000000000004</v>
      </c>
      <c r="O150" s="321">
        <f>IFERROR(_xlfn.PERCENTRANK.INC('面板-MA'!150:150,'面板-MA'!M150),0.5)</f>
        <v>0.83499999999999996</v>
      </c>
      <c r="P150" s="321">
        <f>IFERROR(_xlfn.PERCENTRANK.INC('面板-MA'!150:150,'面板-MA'!N150),0.5)</f>
        <v>0.83499999999999996</v>
      </c>
      <c r="Q150" s="321">
        <f>IFERROR(_xlfn.PERCENTRANK.INC('面板-MA'!150:150,'面板-MA'!O150),0.5)</f>
        <v>0.83499999999999996</v>
      </c>
      <c r="R150" s="321">
        <f>IFERROR(_xlfn.PERCENTRANK.INC('面板-MA'!150:150,'面板-MA'!P150),0.5)</f>
        <v>0.88</v>
      </c>
      <c r="S150" s="321">
        <f>IFERROR(_xlfn.PERCENTRANK.INC('面板-MA'!150:150,'面板-MA'!Q150),0.5)</f>
        <v>0.88</v>
      </c>
      <c r="T150" s="321">
        <f>IFERROR(_xlfn.PERCENTRANK.INC('面板-MA'!150:150,'面板-MA'!R150),0.5)</f>
        <v>0.88</v>
      </c>
      <c r="U150" s="321">
        <f>IFERROR(_xlfn.PERCENTRANK.INC('面板-MA'!150:150,'面板-MA'!S150),0.5)</f>
        <v>0.92500000000000004</v>
      </c>
      <c r="V150" s="321">
        <f>IFERROR(_xlfn.PERCENTRANK.INC('面板-MA'!150:150,'面板-MA'!T150),0.5)</f>
        <v>0.92500000000000004</v>
      </c>
      <c r="W150" s="321">
        <f>IFERROR(_xlfn.PERCENTRANK.INC('面板-MA'!150:150,'面板-MA'!U150),0.5)</f>
        <v>0.92500000000000004</v>
      </c>
      <c r="X150" s="321">
        <f>IFERROR(_xlfn.PERCENTRANK.INC('面板-MA'!150:150,'面板-MA'!V150),0.5)</f>
        <v>0.97</v>
      </c>
      <c r="Y150" s="321">
        <f>IFERROR(_xlfn.PERCENTRANK.INC('面板-MA'!150:150,'面板-MA'!W150),0.5)</f>
        <v>0.97</v>
      </c>
      <c r="Z150" s="321">
        <f>IFERROR(_xlfn.PERCENTRANK.INC('面板-MA'!150:150,'面板-MA'!X150),0.5)</f>
        <v>0.97</v>
      </c>
      <c r="AA150" s="321">
        <f>IFERROR(_xlfn.PERCENTRANK.INC('面板-MA'!150:150,'面板-MA'!Y150),0.5)</f>
        <v>0.746</v>
      </c>
      <c r="AB150" s="321">
        <f>IFERROR(_xlfn.PERCENTRANK.INC('面板-MA'!150:150,'面板-MA'!Z150),0.5)</f>
        <v>0.746</v>
      </c>
      <c r="AC150" s="321">
        <f>IFERROR(_xlfn.PERCENTRANK.INC('面板-MA'!150:150,'面板-MA'!AA150),0.5)</f>
        <v>0.746</v>
      </c>
      <c r="AD150" s="321">
        <f>IFERROR(_xlfn.PERCENTRANK.INC('面板-MA'!150:150,'面板-MA'!AB150),0.5)</f>
        <v>0.70099999999999996</v>
      </c>
      <c r="AE150" s="321">
        <f>IFERROR(_xlfn.PERCENTRANK.INC('面板-MA'!150:150,'面板-MA'!AC150),0.5)</f>
        <v>0.70099999999999996</v>
      </c>
      <c r="AF150" s="321">
        <f>IFERROR(_xlfn.PERCENTRANK.INC('面板-MA'!150:150,'面板-MA'!AD150),0.5)</f>
        <v>0.70099999999999996</v>
      </c>
      <c r="AG150" s="321">
        <f>IFERROR(_xlfn.PERCENTRANK.INC('面板-MA'!150:150,'面板-MA'!AE150),0.5)</f>
        <v>0.65600000000000003</v>
      </c>
      <c r="AH150" s="321">
        <f>IFERROR(_xlfn.PERCENTRANK.INC('面板-MA'!150:150,'面板-MA'!AF150),0.5)</f>
        <v>0.65600000000000003</v>
      </c>
      <c r="AI150" s="321">
        <f>IFERROR(_xlfn.PERCENTRANK.INC('面板-MA'!150:150,'面板-MA'!AG150),0.5)</f>
        <v>0.65600000000000003</v>
      </c>
      <c r="AJ150" s="321">
        <f>IFERROR(_xlfn.PERCENTRANK.INC('面板-MA'!150:150,'面板-MA'!AH150),0.5)</f>
        <v>0.17899999999999999</v>
      </c>
      <c r="AK150" s="321">
        <f>IFERROR(_xlfn.PERCENTRANK.INC('面板-MA'!150:150,'面板-MA'!AI150),0.5)</f>
        <v>0.17899999999999999</v>
      </c>
      <c r="AL150" s="321">
        <f>IFERROR(_xlfn.PERCENTRANK.INC('面板-MA'!150:150,'面板-MA'!AJ150),0.5)</f>
        <v>0.17899999999999999</v>
      </c>
      <c r="AM150" s="321">
        <f>IFERROR(_xlfn.PERCENTRANK.INC('面板-MA'!150:150,'面板-MA'!AK150),0.5)</f>
        <v>0.13400000000000001</v>
      </c>
      <c r="AN150" s="321">
        <f>IFERROR(_xlfn.PERCENTRANK.INC('面板-MA'!150:150,'面板-MA'!AL150),0.5)</f>
        <v>0.13400000000000001</v>
      </c>
      <c r="AO150" s="321">
        <f>IFERROR(_xlfn.PERCENTRANK.INC('面板-MA'!150:150,'面板-MA'!AM150),0.5)</f>
        <v>0.13400000000000001</v>
      </c>
      <c r="AP150" s="321">
        <f>IFERROR(_xlfn.PERCENTRANK.INC('面板-MA'!150:150,'面板-MA'!AN150),0.5)</f>
        <v>4.3999999999999997E-2</v>
      </c>
      <c r="AQ150" s="321">
        <f>IFERROR(_xlfn.PERCENTRANK.INC('面板-MA'!150:150,'面板-MA'!AO150),0.5)</f>
        <v>4.3999999999999997E-2</v>
      </c>
      <c r="AR150" s="321">
        <f>IFERROR(_xlfn.PERCENTRANK.INC('面板-MA'!150:150,'面板-MA'!AP150),0.5)</f>
        <v>4.3999999999999997E-2</v>
      </c>
      <c r="AS150" s="321">
        <f>IFERROR(_xlfn.PERCENTRANK.INC('面板-MA'!150:150,'面板-MA'!AQ150),0.5)</f>
        <v>8.8999999999999996E-2</v>
      </c>
      <c r="AT150" s="321">
        <f>IFERROR(_xlfn.PERCENTRANK.INC('面板-MA'!150:150,'面板-MA'!AR150),0.5)</f>
        <v>8.8999999999999996E-2</v>
      </c>
      <c r="AU150" s="321">
        <f>IFERROR(_xlfn.PERCENTRANK.INC('面板-MA'!150:150,'面板-MA'!AS150),0.5)</f>
        <v>8.8999999999999996E-2</v>
      </c>
      <c r="AV150" s="321">
        <f>IFERROR(_xlfn.PERCENTRANK.INC('面板-MA'!150:150,'面板-MA'!AT150),0.5)</f>
        <v>0</v>
      </c>
      <c r="AW150" s="321">
        <f>IFERROR(_xlfn.PERCENTRANK.INC('面板-MA'!150:150,'面板-MA'!AU150),0.5)</f>
        <v>0</v>
      </c>
      <c r="AX150" s="321">
        <f>IFERROR(_xlfn.PERCENTRANK.INC('面板-MA'!150:150,'面板-MA'!AV150),0.5)</f>
        <v>0</v>
      </c>
      <c r="AY150" s="321">
        <f>IFERROR(_xlfn.PERCENTRANK.INC('面板-MA'!150:150,'面板-MA'!AW150),0.5)</f>
        <v>0.223</v>
      </c>
      <c r="AZ150" s="321">
        <f>IFERROR(_xlfn.PERCENTRANK.INC('面板-MA'!150:150,'面板-MA'!AX150),0.5)</f>
        <v>0.223</v>
      </c>
      <c r="BA150" s="321">
        <f>IFERROR(_xlfn.PERCENTRANK.INC('面板-MA'!150:150,'面板-MA'!AY150),0.5)</f>
        <v>0.223</v>
      </c>
      <c r="BB150" s="321">
        <f>IFERROR(_xlfn.PERCENTRANK.INC('面板-MA'!150:150,'面板-MA'!AZ150),0.5)</f>
        <v>0.313</v>
      </c>
      <c r="BC150" s="321">
        <f>IFERROR(_xlfn.PERCENTRANK.INC('面板-MA'!150:150,'面板-MA'!BA150),0.5)</f>
        <v>0.313</v>
      </c>
      <c r="BD150" s="321">
        <f>IFERROR(_xlfn.PERCENTRANK.INC('面板-MA'!150:150,'面板-MA'!BB150),0.5)</f>
        <v>0.313</v>
      </c>
      <c r="BE150" s="321">
        <f>IFERROR(_xlfn.PERCENTRANK.INC('面板-MA'!150:150,'面板-MA'!BC150),0.5)</f>
        <v>0.26800000000000002</v>
      </c>
      <c r="BF150" s="321">
        <f>IFERROR(_xlfn.PERCENTRANK.INC('面板-MA'!150:150,'面板-MA'!BD150),0.5)</f>
        <v>0.26800000000000002</v>
      </c>
      <c r="BG150" s="321">
        <f>IFERROR(_xlfn.PERCENTRANK.INC('面板-MA'!150:150,'面板-MA'!BE150),0.5)</f>
        <v>0.26800000000000002</v>
      </c>
      <c r="BH150" s="321">
        <f>IFERROR(_xlfn.PERCENTRANK.INC('面板-MA'!150:150,'面板-MA'!BF150),0.5)</f>
        <v>0.52200000000000002</v>
      </c>
      <c r="BI150" s="321">
        <f>IFERROR(_xlfn.PERCENTRANK.INC('面板-MA'!150:150,'面板-MA'!BG150),0.5)</f>
        <v>0.52200000000000002</v>
      </c>
      <c r="BJ150" s="321">
        <f>IFERROR(_xlfn.PERCENTRANK.INC('面板-MA'!150:150,'面板-MA'!BH150),0.5)</f>
        <v>0.52200000000000002</v>
      </c>
      <c r="BK150" s="321">
        <f>IFERROR(_xlfn.PERCENTRANK.INC('面板-MA'!150:150,'面板-MA'!BI150),0.5)</f>
        <v>0.432</v>
      </c>
      <c r="BL150" s="321">
        <f>IFERROR(_xlfn.PERCENTRANK.INC('面板-MA'!150:150,'面板-MA'!BJ150),0.5)</f>
        <v>0.432</v>
      </c>
      <c r="BM150" s="321">
        <f>IFERROR(_xlfn.PERCENTRANK.INC('面板-MA'!150:150,'面板-MA'!BK150),0.5)</f>
        <v>0.432</v>
      </c>
      <c r="BN150" s="321">
        <f>IFERROR(_xlfn.PERCENTRANK.INC('面板-MA'!150:150,'面板-MA'!BL150),0.5)</f>
        <v>0.38800000000000001</v>
      </c>
      <c r="BO150" s="321">
        <f>IFERROR(_xlfn.PERCENTRANK.INC('面板-MA'!150:150,'面板-MA'!BM150),0.5)</f>
        <v>0.38800000000000001</v>
      </c>
      <c r="BP150" s="321">
        <f>IFERROR(_xlfn.PERCENTRANK.INC('面板-MA'!150:150,'面板-MA'!BN150),0.5)</f>
        <v>0.38800000000000001</v>
      </c>
      <c r="BQ150" s="321">
        <f>IFERROR(_xlfn.PERCENTRANK.INC('面板-MA'!150:150,'面板-MA'!BO150),0.5)</f>
        <v>0.61099999999999999</v>
      </c>
      <c r="BR150" s="321">
        <f>IFERROR(_xlfn.PERCENTRANK.INC('面板-MA'!150:150,'面板-MA'!BP150),0.5)</f>
        <v>0.61099999999999999</v>
      </c>
      <c r="BS150" s="321">
        <f>IFERROR(_xlfn.PERCENTRANK.INC('面板-MA'!150:150,'面板-MA'!BQ150),0.5)</f>
        <v>0.61099999999999999</v>
      </c>
      <c r="BT150" s="321">
        <f>IFERROR(_xlfn.PERCENTRANK.INC('面板-MA'!150:150,'面板-MA'!BR150),0.5)</f>
        <v>0.56699999999999995</v>
      </c>
      <c r="BU150" s="321">
        <f>IFERROR(_xlfn.PERCENTRANK.INC('面板-MA'!150:150,'面板-MA'!BS150),0.5)</f>
        <v>0.56699999999999995</v>
      </c>
      <c r="BV150" s="321">
        <f>IFERROR(_xlfn.PERCENTRANK.INC('面板-MA'!150:150,'面板-MA'!BT150),0.5)</f>
        <v>0.56699999999999995</v>
      </c>
      <c r="BW150" s="321">
        <f>IFERROR(_xlfn.PERCENTRANK.INC('面板-MA'!150:150,'面板-MA'!BU150),0.5)</f>
        <v>0.5</v>
      </c>
      <c r="BX150" s="321">
        <f>IFERROR(_xlfn.PERCENTRANK.INC('面板-MA'!150:150,'面板-MA'!BV150),0.5)</f>
        <v>0.5</v>
      </c>
    </row>
    <row r="151" spans="1:76" x14ac:dyDescent="0.15">
      <c r="A151" s="301" t="s">
        <v>283</v>
      </c>
      <c r="B151" s="301" t="s">
        <v>110</v>
      </c>
      <c r="C151" s="301" t="s">
        <v>298</v>
      </c>
      <c r="D151" s="328" t="s">
        <v>299</v>
      </c>
      <c r="E151" s="329">
        <f t="shared" si="10"/>
        <v>0.1111111111111111</v>
      </c>
      <c r="F151" s="302" t="str">
        <f t="shared" si="11"/>
        <v>航空装备下游</v>
      </c>
      <c r="G151" s="308">
        <f>IFERROR(_xlfn.PERCENTRANK.INC('面板-MA'!151:151,'面板-MA'!E151),0.5)</f>
        <v>0.44700000000000001</v>
      </c>
      <c r="H151" s="308">
        <f>IFERROR(_xlfn.PERCENTRANK.INC('面板-MA'!151:151,'面板-MA'!F151),0.5)</f>
        <v>0.44700000000000001</v>
      </c>
      <c r="I151" s="308">
        <f>IFERROR(_xlfn.PERCENTRANK.INC('面板-MA'!151:151,'面板-MA'!G151),0.5)</f>
        <v>0.47699999999999998</v>
      </c>
      <c r="J151" s="308">
        <f>IFERROR(_xlfn.PERCENTRANK.INC('面板-MA'!151:151,'面板-MA'!H151),0.5)</f>
        <v>0.47699999999999998</v>
      </c>
      <c r="K151" s="308">
        <f>IFERROR(_xlfn.PERCENTRANK.INC('面板-MA'!151:151,'面板-MA'!I151),0.5)</f>
        <v>0.47699999999999998</v>
      </c>
      <c r="L151" s="321">
        <f>IFERROR(_xlfn.PERCENTRANK.INC('面板-MA'!151:151,'面板-MA'!J151),0.5)</f>
        <v>0.223</v>
      </c>
      <c r="M151" s="321">
        <f>IFERROR(_xlfn.PERCENTRANK.INC('面板-MA'!151:151,'面板-MA'!K151),0.5)</f>
        <v>0.223</v>
      </c>
      <c r="N151" s="321">
        <f>IFERROR(_xlfn.PERCENTRANK.INC('面板-MA'!151:151,'面板-MA'!L151),0.5)</f>
        <v>0.223</v>
      </c>
      <c r="O151" s="321">
        <f>IFERROR(_xlfn.PERCENTRANK.INC('面板-MA'!151:151,'面板-MA'!M151),0.5)</f>
        <v>0.313</v>
      </c>
      <c r="P151" s="321">
        <f>IFERROR(_xlfn.PERCENTRANK.INC('面板-MA'!151:151,'面板-MA'!N151),0.5)</f>
        <v>0.313</v>
      </c>
      <c r="Q151" s="321">
        <f>IFERROR(_xlfn.PERCENTRANK.INC('面板-MA'!151:151,'面板-MA'!O151),0.5)</f>
        <v>0.313</v>
      </c>
      <c r="R151" s="321">
        <f>IFERROR(_xlfn.PERCENTRANK.INC('面板-MA'!151:151,'面板-MA'!P151),0.5)</f>
        <v>0.52200000000000002</v>
      </c>
      <c r="S151" s="321">
        <f>IFERROR(_xlfn.PERCENTRANK.INC('面板-MA'!151:151,'面板-MA'!Q151),0.5)</f>
        <v>0.52200000000000002</v>
      </c>
      <c r="T151" s="321">
        <f>IFERROR(_xlfn.PERCENTRANK.INC('面板-MA'!151:151,'面板-MA'!R151),0.5)</f>
        <v>0.52200000000000002</v>
      </c>
      <c r="U151" s="321">
        <f>IFERROR(_xlfn.PERCENTRANK.INC('面板-MA'!151:151,'面板-MA'!S151),0.5)</f>
        <v>0.70099999999999996</v>
      </c>
      <c r="V151" s="321">
        <f>IFERROR(_xlfn.PERCENTRANK.INC('面板-MA'!151:151,'面板-MA'!T151),0.5)</f>
        <v>0.70099999999999996</v>
      </c>
      <c r="W151" s="321">
        <f>IFERROR(_xlfn.PERCENTRANK.INC('面板-MA'!151:151,'面板-MA'!U151),0.5)</f>
        <v>0.70099999999999996</v>
      </c>
      <c r="X151" s="321">
        <f>IFERROR(_xlfn.PERCENTRANK.INC('面板-MA'!151:151,'面板-MA'!V151),0.5)</f>
        <v>0.40200000000000002</v>
      </c>
      <c r="Y151" s="321">
        <f>IFERROR(_xlfn.PERCENTRANK.INC('面板-MA'!151:151,'面板-MA'!W151),0.5)</f>
        <v>0.40200000000000002</v>
      </c>
      <c r="Z151" s="321">
        <f>IFERROR(_xlfn.PERCENTRANK.INC('面板-MA'!151:151,'面板-MA'!X151),0.5)</f>
        <v>0.40200000000000002</v>
      </c>
      <c r="AA151" s="321">
        <f>IFERROR(_xlfn.PERCENTRANK.INC('面板-MA'!151:151,'面板-MA'!Y151),0.5)</f>
        <v>0.26800000000000002</v>
      </c>
      <c r="AB151" s="321">
        <f>IFERROR(_xlfn.PERCENTRANK.INC('面板-MA'!151:151,'面板-MA'!Z151),0.5)</f>
        <v>0.26800000000000002</v>
      </c>
      <c r="AC151" s="321">
        <f>IFERROR(_xlfn.PERCENTRANK.INC('面板-MA'!151:151,'面板-MA'!AA151),0.5)</f>
        <v>0.26800000000000002</v>
      </c>
      <c r="AD151" s="321">
        <f>IFERROR(_xlfn.PERCENTRANK.INC('面板-MA'!151:151,'面板-MA'!AB151),0.5)</f>
        <v>0.65600000000000003</v>
      </c>
      <c r="AE151" s="321">
        <f>IFERROR(_xlfn.PERCENTRANK.INC('面板-MA'!151:151,'面板-MA'!AC151),0.5)</f>
        <v>0.65600000000000003</v>
      </c>
      <c r="AF151" s="321">
        <f>IFERROR(_xlfn.PERCENTRANK.INC('面板-MA'!151:151,'面板-MA'!AD151),0.5)</f>
        <v>0.65600000000000003</v>
      </c>
      <c r="AG151" s="321">
        <f>IFERROR(_xlfn.PERCENTRANK.INC('面板-MA'!151:151,'面板-MA'!AE151),0.5)</f>
        <v>4.3999999999999997E-2</v>
      </c>
      <c r="AH151" s="321">
        <f>IFERROR(_xlfn.PERCENTRANK.INC('面板-MA'!151:151,'面板-MA'!AF151),0.5)</f>
        <v>4.3999999999999997E-2</v>
      </c>
      <c r="AI151" s="321">
        <f>IFERROR(_xlfn.PERCENTRANK.INC('面板-MA'!151:151,'面板-MA'!AG151),0.5)</f>
        <v>4.3999999999999997E-2</v>
      </c>
      <c r="AJ151" s="321">
        <f>IFERROR(_xlfn.PERCENTRANK.INC('面板-MA'!151:151,'面板-MA'!AH151),0.5)</f>
        <v>8.8999999999999996E-2</v>
      </c>
      <c r="AK151" s="321">
        <f>IFERROR(_xlfn.PERCENTRANK.INC('面板-MA'!151:151,'面板-MA'!AI151),0.5)</f>
        <v>8.8999999999999996E-2</v>
      </c>
      <c r="AL151" s="321">
        <f>IFERROR(_xlfn.PERCENTRANK.INC('面板-MA'!151:151,'面板-MA'!AJ151),0.5)</f>
        <v>8.8999999999999996E-2</v>
      </c>
      <c r="AM151" s="321">
        <f>IFERROR(_xlfn.PERCENTRANK.INC('面板-MA'!151:151,'面板-MA'!AK151),0.5)</f>
        <v>0.35799999999999998</v>
      </c>
      <c r="AN151" s="321">
        <f>IFERROR(_xlfn.PERCENTRANK.INC('面板-MA'!151:151,'面板-MA'!AL151),0.5)</f>
        <v>0.35799999999999998</v>
      </c>
      <c r="AO151" s="321">
        <f>IFERROR(_xlfn.PERCENTRANK.INC('面板-MA'!151:151,'面板-MA'!AM151),0.5)</f>
        <v>0.35799999999999998</v>
      </c>
      <c r="AP151" s="321">
        <f>IFERROR(_xlfn.PERCENTRANK.INC('面板-MA'!151:151,'面板-MA'!AN151),0.5)</f>
        <v>0.56699999999999995</v>
      </c>
      <c r="AQ151" s="321">
        <f>IFERROR(_xlfn.PERCENTRANK.INC('面板-MA'!151:151,'面板-MA'!AO151),0.5)</f>
        <v>0.56699999999999995</v>
      </c>
      <c r="AR151" s="321">
        <f>IFERROR(_xlfn.PERCENTRANK.INC('面板-MA'!151:151,'面板-MA'!AP151),0.5)</f>
        <v>0.56699999999999995</v>
      </c>
      <c r="AS151" s="321">
        <f>IFERROR(_xlfn.PERCENTRANK.INC('面板-MA'!151:151,'面板-MA'!AQ151),0.5)</f>
        <v>0.746</v>
      </c>
      <c r="AT151" s="321">
        <f>IFERROR(_xlfn.PERCENTRANK.INC('面板-MA'!151:151,'面板-MA'!AR151),0.5)</f>
        <v>0.746</v>
      </c>
      <c r="AU151" s="321">
        <f>IFERROR(_xlfn.PERCENTRANK.INC('面板-MA'!151:151,'面板-MA'!AS151),0.5)</f>
        <v>0.746</v>
      </c>
      <c r="AV151" s="321">
        <f>IFERROR(_xlfn.PERCENTRANK.INC('面板-MA'!151:151,'面板-MA'!AT151),0.5)</f>
        <v>0.88</v>
      </c>
      <c r="AW151" s="321">
        <f>IFERROR(_xlfn.PERCENTRANK.INC('面板-MA'!151:151,'面板-MA'!AU151),0.5)</f>
        <v>0.88</v>
      </c>
      <c r="AX151" s="321">
        <f>IFERROR(_xlfn.PERCENTRANK.INC('面板-MA'!151:151,'面板-MA'!AV151),0.5)</f>
        <v>0.88</v>
      </c>
      <c r="AY151" s="321">
        <f>IFERROR(_xlfn.PERCENTRANK.INC('面板-MA'!151:151,'面板-MA'!AW151),0.5)</f>
        <v>0.13400000000000001</v>
      </c>
      <c r="AZ151" s="321">
        <f>IFERROR(_xlfn.PERCENTRANK.INC('面板-MA'!151:151,'面板-MA'!AX151),0.5)</f>
        <v>0.13400000000000001</v>
      </c>
      <c r="BA151" s="321">
        <f>IFERROR(_xlfn.PERCENTRANK.INC('面板-MA'!151:151,'面板-MA'!AY151),0.5)</f>
        <v>0.13400000000000001</v>
      </c>
      <c r="BB151" s="321">
        <f>IFERROR(_xlfn.PERCENTRANK.INC('面板-MA'!151:151,'面板-MA'!AZ151),0.5)</f>
        <v>0.79100000000000004</v>
      </c>
      <c r="BC151" s="321">
        <f>IFERROR(_xlfn.PERCENTRANK.INC('面板-MA'!151:151,'面板-MA'!BA151),0.5)</f>
        <v>0.79100000000000004</v>
      </c>
      <c r="BD151" s="321">
        <f>IFERROR(_xlfn.PERCENTRANK.INC('面板-MA'!151:151,'面板-MA'!BB151),0.5)</f>
        <v>0.79100000000000004</v>
      </c>
      <c r="BE151" s="321">
        <f>IFERROR(_xlfn.PERCENTRANK.INC('面板-MA'!151:151,'面板-MA'!BC151),0.5)</f>
        <v>0.83499999999999996</v>
      </c>
      <c r="BF151" s="321">
        <f>IFERROR(_xlfn.PERCENTRANK.INC('面板-MA'!151:151,'面板-MA'!BD151),0.5)</f>
        <v>0.83499999999999996</v>
      </c>
      <c r="BG151" s="321">
        <f>IFERROR(_xlfn.PERCENTRANK.INC('面板-MA'!151:151,'面板-MA'!BE151),0.5)</f>
        <v>0.83499999999999996</v>
      </c>
      <c r="BH151" s="321">
        <f>IFERROR(_xlfn.PERCENTRANK.INC('面板-MA'!151:151,'面板-MA'!BF151),0.5)</f>
        <v>0.97</v>
      </c>
      <c r="BI151" s="321">
        <f>IFERROR(_xlfn.PERCENTRANK.INC('面板-MA'!151:151,'面板-MA'!BG151),0.5)</f>
        <v>0.97</v>
      </c>
      <c r="BJ151" s="321">
        <f>IFERROR(_xlfn.PERCENTRANK.INC('面板-MA'!151:151,'面板-MA'!BH151),0.5)</f>
        <v>0.97</v>
      </c>
      <c r="BK151" s="321">
        <f>IFERROR(_xlfn.PERCENTRANK.INC('面板-MA'!151:151,'面板-MA'!BI151),0.5)</f>
        <v>0.92500000000000004</v>
      </c>
      <c r="BL151" s="321">
        <f>IFERROR(_xlfn.PERCENTRANK.INC('面板-MA'!151:151,'面板-MA'!BJ151),0.5)</f>
        <v>0.92500000000000004</v>
      </c>
      <c r="BM151" s="321">
        <f>IFERROR(_xlfn.PERCENTRANK.INC('面板-MA'!151:151,'面板-MA'!BK151),0.5)</f>
        <v>0.92500000000000004</v>
      </c>
      <c r="BN151" s="321">
        <f>IFERROR(_xlfn.PERCENTRANK.INC('面板-MA'!151:151,'面板-MA'!BL151),0.5)</f>
        <v>0.61099999999999999</v>
      </c>
      <c r="BO151" s="321">
        <f>IFERROR(_xlfn.PERCENTRANK.INC('面板-MA'!151:151,'面板-MA'!BM151),0.5)</f>
        <v>0.61099999999999999</v>
      </c>
      <c r="BP151" s="321">
        <f>IFERROR(_xlfn.PERCENTRANK.INC('面板-MA'!151:151,'面板-MA'!BN151),0.5)</f>
        <v>0.61099999999999999</v>
      </c>
      <c r="BQ151" s="321">
        <f>IFERROR(_xlfn.PERCENTRANK.INC('面板-MA'!151:151,'面板-MA'!BO151),0.5)</f>
        <v>0.17899999999999999</v>
      </c>
      <c r="BR151" s="321">
        <f>IFERROR(_xlfn.PERCENTRANK.INC('面板-MA'!151:151,'面板-MA'!BP151),0.5)</f>
        <v>0.17899999999999999</v>
      </c>
      <c r="BS151" s="321">
        <f>IFERROR(_xlfn.PERCENTRANK.INC('面板-MA'!151:151,'面板-MA'!BQ151),0.5)</f>
        <v>0.17899999999999999</v>
      </c>
      <c r="BT151" s="321">
        <f>IFERROR(_xlfn.PERCENTRANK.INC('面板-MA'!151:151,'面板-MA'!BR151),0.5)</f>
        <v>0</v>
      </c>
      <c r="BU151" s="321">
        <f>IFERROR(_xlfn.PERCENTRANK.INC('面板-MA'!151:151,'面板-MA'!BS151),0.5)</f>
        <v>0</v>
      </c>
      <c r="BV151" s="321">
        <f>IFERROR(_xlfn.PERCENTRANK.INC('面板-MA'!151:151,'面板-MA'!BT151),0.5)</f>
        <v>0</v>
      </c>
      <c r="BW151" s="321">
        <f>IFERROR(_xlfn.PERCENTRANK.INC('面板-MA'!151:151,'面板-MA'!BU151),0.5)</f>
        <v>0.5</v>
      </c>
      <c r="BX151" s="321">
        <f>IFERROR(_xlfn.PERCENTRANK.INC('面板-MA'!151:151,'面板-MA'!BV151),0.5)</f>
        <v>0.5</v>
      </c>
    </row>
    <row r="152" spans="1:76" s="331" customFormat="1" x14ac:dyDescent="0.15">
      <c r="A152" s="330" t="s">
        <v>796</v>
      </c>
      <c r="B152" s="330" t="s">
        <v>70</v>
      </c>
      <c r="C152" s="331" t="s">
        <v>886</v>
      </c>
      <c r="D152" s="332" t="s">
        <v>657</v>
      </c>
      <c r="E152" s="333">
        <f>0.5/7</f>
        <v>7.1428571428571425E-2</v>
      </c>
      <c r="F152" s="322" t="str">
        <f t="shared" si="11"/>
        <v>物联网上游</v>
      </c>
      <c r="G152" s="321">
        <f>IFERROR(_xlfn.PERCENTRANK.INC('面板-MA'!152:152,'面板-MA'!E152),0.5)</f>
        <v>0.25800000000000001</v>
      </c>
      <c r="H152" s="321">
        <f>IFERROR(_xlfn.PERCENTRANK.INC('面板-MA'!152:152,'面板-MA'!F152),0.5)</f>
        <v>0.25800000000000001</v>
      </c>
      <c r="I152" s="321">
        <f>IFERROR(_xlfn.PERCENTRANK.INC('面板-MA'!152:152,'面板-MA'!G152),0.5)</f>
        <v>0.60299999999999998</v>
      </c>
      <c r="J152" s="321">
        <f>IFERROR(_xlfn.PERCENTRANK.INC('面板-MA'!152:152,'面板-MA'!H152),0.5)</f>
        <v>0.60299999999999998</v>
      </c>
      <c r="K152" s="321">
        <f>IFERROR(_xlfn.PERCENTRANK.INC('面板-MA'!152:152,'面板-MA'!I152),0.5)</f>
        <v>0.60299999999999998</v>
      </c>
      <c r="L152" s="321">
        <f>IFERROR(_xlfn.PERCENTRANK.INC('面板-MA'!152:152,'面板-MA'!J152),0.5)</f>
        <v>0.65500000000000003</v>
      </c>
      <c r="M152" s="321">
        <f>IFERROR(_xlfn.PERCENTRANK.INC('面板-MA'!152:152,'面板-MA'!K152),0.5)</f>
        <v>0.65500000000000003</v>
      </c>
      <c r="N152" s="321">
        <f>IFERROR(_xlfn.PERCENTRANK.INC('面板-MA'!152:152,'面板-MA'!L152),0.5)</f>
        <v>0.65500000000000003</v>
      </c>
      <c r="O152" s="321">
        <f>IFERROR(_xlfn.PERCENTRANK.INC('面板-MA'!152:152,'面板-MA'!M152),0.5)</f>
        <v>0.81</v>
      </c>
      <c r="P152" s="321">
        <f>IFERROR(_xlfn.PERCENTRANK.INC('面板-MA'!152:152,'面板-MA'!N152),0.5)</f>
        <v>0.81</v>
      </c>
      <c r="Q152" s="321">
        <f>IFERROR(_xlfn.PERCENTRANK.INC('面板-MA'!152:152,'面板-MA'!O152),0.5)</f>
        <v>0.81</v>
      </c>
      <c r="R152" s="321">
        <f>IFERROR(_xlfn.PERCENTRANK.INC('面板-MA'!152:152,'面板-MA'!P152),0.5)</f>
        <v>0.86199999999999999</v>
      </c>
      <c r="S152" s="321">
        <f>IFERROR(_xlfn.PERCENTRANK.INC('面板-MA'!152:152,'面板-MA'!Q152),0.5)</f>
        <v>0.86199999999999999</v>
      </c>
      <c r="T152" s="321">
        <f>IFERROR(_xlfn.PERCENTRANK.INC('面板-MA'!152:152,'面板-MA'!R152),0.5)</f>
        <v>0.86199999999999999</v>
      </c>
      <c r="U152" s="321">
        <f>IFERROR(_xlfn.PERCENTRANK.INC('面板-MA'!152:152,'面板-MA'!S152),0.5)</f>
        <v>0.91300000000000003</v>
      </c>
      <c r="V152" s="321">
        <f>IFERROR(_xlfn.PERCENTRANK.INC('面板-MA'!152:152,'面板-MA'!T152),0.5)</f>
        <v>0.91300000000000003</v>
      </c>
      <c r="W152" s="321">
        <f>IFERROR(_xlfn.PERCENTRANK.INC('面板-MA'!152:152,'面板-MA'!U152),0.5)</f>
        <v>0.91300000000000003</v>
      </c>
      <c r="X152" s="321">
        <f>IFERROR(_xlfn.PERCENTRANK.INC('面板-MA'!152:152,'面板-MA'!V152),0.5)</f>
        <v>0.96499999999999997</v>
      </c>
      <c r="Y152" s="321">
        <f>IFERROR(_xlfn.PERCENTRANK.INC('面板-MA'!152:152,'面板-MA'!W152),0.5)</f>
        <v>0.96499999999999997</v>
      </c>
      <c r="Z152" s="321">
        <f>IFERROR(_xlfn.PERCENTRANK.INC('面板-MA'!152:152,'面板-MA'!X152),0.5)</f>
        <v>0.96499999999999997</v>
      </c>
      <c r="AA152" s="321">
        <f>IFERROR(_xlfn.PERCENTRANK.INC('面板-MA'!152:152,'面板-MA'!Y152),0.5)</f>
        <v>0.70599999999999996</v>
      </c>
      <c r="AB152" s="321">
        <f>IFERROR(_xlfn.PERCENTRANK.INC('面板-MA'!152:152,'面板-MA'!Z152),0.5)</f>
        <v>0.70599999999999996</v>
      </c>
      <c r="AC152" s="321">
        <f>IFERROR(_xlfn.PERCENTRANK.INC('面板-MA'!152:152,'面板-MA'!AA152),0.5)</f>
        <v>0.70599999999999996</v>
      </c>
      <c r="AD152" s="321">
        <f>IFERROR(_xlfn.PERCENTRANK.INC('面板-MA'!152:152,'面板-MA'!AB152),0.5)</f>
        <v>0.75800000000000001</v>
      </c>
      <c r="AE152" s="321">
        <f>IFERROR(_xlfn.PERCENTRANK.INC('面板-MA'!152:152,'面板-MA'!AC152),0.5)</f>
        <v>0.75800000000000001</v>
      </c>
      <c r="AF152" s="321">
        <f>IFERROR(_xlfn.PERCENTRANK.INC('面板-MA'!152:152,'面板-MA'!AD152),0.5)</f>
        <v>0.75800000000000001</v>
      </c>
      <c r="AG152" s="321">
        <f>IFERROR(_xlfn.PERCENTRANK.INC('面板-MA'!152:152,'面板-MA'!AE152),0.5)</f>
        <v>5.0999999999999997E-2</v>
      </c>
      <c r="AH152" s="321">
        <f>IFERROR(_xlfn.PERCENTRANK.INC('面板-MA'!152:152,'面板-MA'!AF152),0.5)</f>
        <v>5.0999999999999997E-2</v>
      </c>
      <c r="AI152" s="321">
        <f>IFERROR(_xlfn.PERCENTRANK.INC('面板-MA'!152:152,'面板-MA'!AG152),0.5)</f>
        <v>5.0999999999999997E-2</v>
      </c>
      <c r="AJ152" s="321">
        <f>IFERROR(_xlfn.PERCENTRANK.INC('面板-MA'!152:152,'面板-MA'!AH152),0.5)</f>
        <v>0</v>
      </c>
      <c r="AK152" s="321">
        <f>IFERROR(_xlfn.PERCENTRANK.INC('面板-MA'!152:152,'面板-MA'!AI152),0.5)</f>
        <v>0</v>
      </c>
      <c r="AL152" s="321">
        <f>IFERROR(_xlfn.PERCENTRANK.INC('面板-MA'!152:152,'面板-MA'!AJ152),0.5)</f>
        <v>0</v>
      </c>
      <c r="AM152" s="321">
        <f>IFERROR(_xlfn.PERCENTRANK.INC('面板-MA'!152:152,'面板-MA'!AK152),0.5)</f>
        <v>0.20599999999999999</v>
      </c>
      <c r="AN152" s="321">
        <f>IFERROR(_xlfn.PERCENTRANK.INC('面板-MA'!152:152,'面板-MA'!AL152),0.5)</f>
        <v>0.20599999999999999</v>
      </c>
      <c r="AO152" s="321">
        <f>IFERROR(_xlfn.PERCENTRANK.INC('面板-MA'!152:152,'面板-MA'!AM152),0.5)</f>
        <v>0.20599999999999999</v>
      </c>
      <c r="AP152" s="321">
        <f>IFERROR(_xlfn.PERCENTRANK.INC('面板-MA'!152:152,'面板-MA'!AN152),0.5)</f>
        <v>0.10299999999999999</v>
      </c>
      <c r="AQ152" s="321">
        <f>IFERROR(_xlfn.PERCENTRANK.INC('面板-MA'!152:152,'面板-MA'!AO152),0.5)</f>
        <v>0.10299999999999999</v>
      </c>
      <c r="AR152" s="321">
        <f>IFERROR(_xlfn.PERCENTRANK.INC('面板-MA'!152:152,'面板-MA'!AP152),0.5)</f>
        <v>0.10299999999999999</v>
      </c>
      <c r="AS152" s="321">
        <f>IFERROR(_xlfn.PERCENTRANK.INC('面板-MA'!152:152,'面板-MA'!AQ152),0.5)</f>
        <v>0.155</v>
      </c>
      <c r="AT152" s="321">
        <f>IFERROR(_xlfn.PERCENTRANK.INC('面板-MA'!152:152,'面板-MA'!AR152),0.5)</f>
        <v>0.155</v>
      </c>
      <c r="AU152" s="321">
        <f>IFERROR(_xlfn.PERCENTRANK.INC('面板-MA'!152:152,'面板-MA'!AS152),0.5)</f>
        <v>0.155</v>
      </c>
      <c r="AV152" s="321">
        <f>IFERROR(_xlfn.PERCENTRANK.INC('面板-MA'!152:152,'面板-MA'!AT152),0.5)</f>
        <v>0.5</v>
      </c>
      <c r="AW152" s="321">
        <f>IFERROR(_xlfn.PERCENTRANK.INC('面板-MA'!152:152,'面板-MA'!AU152),0.5)</f>
        <v>0.5</v>
      </c>
      <c r="AX152" s="321">
        <f>IFERROR(_xlfn.PERCENTRANK.INC('面板-MA'!152:152,'面板-MA'!AV152),0.5)</f>
        <v>0.5</v>
      </c>
      <c r="AY152" s="321">
        <f>IFERROR(_xlfn.PERCENTRANK.INC('面板-MA'!152:152,'面板-MA'!AW152),0.5)</f>
        <v>0.5</v>
      </c>
      <c r="AZ152" s="321">
        <f>IFERROR(_xlfn.PERCENTRANK.INC('面板-MA'!152:152,'面板-MA'!AX152),0.5)</f>
        <v>0.5</v>
      </c>
      <c r="BA152" s="321">
        <f>IFERROR(_xlfn.PERCENTRANK.INC('面板-MA'!152:152,'面板-MA'!AY152),0.5)</f>
        <v>0.5</v>
      </c>
      <c r="BB152" s="321">
        <f>IFERROR(_xlfn.PERCENTRANK.INC('面板-MA'!152:152,'面板-MA'!AZ152),0.5)</f>
        <v>0.29299999999999998</v>
      </c>
      <c r="BC152" s="321">
        <f>IFERROR(_xlfn.PERCENTRANK.INC('面板-MA'!152:152,'面板-MA'!BA152),0.5)</f>
        <v>0.29299999999999998</v>
      </c>
      <c r="BD152" s="321">
        <f>IFERROR(_xlfn.PERCENTRANK.INC('面板-MA'!152:152,'面板-MA'!BB152),0.5)</f>
        <v>0.29299999999999998</v>
      </c>
      <c r="BE152" s="321">
        <f>IFERROR(_xlfn.PERCENTRANK.INC('面板-MA'!152:152,'面板-MA'!BC152),0.5)</f>
        <v>0.29299999999999998</v>
      </c>
      <c r="BF152" s="321">
        <f>IFERROR(_xlfn.PERCENTRANK.INC('面板-MA'!152:152,'面板-MA'!BD152),0.5)</f>
        <v>0.29299999999999998</v>
      </c>
      <c r="BG152" s="321">
        <f>IFERROR(_xlfn.PERCENTRANK.INC('面板-MA'!152:152,'面板-MA'!BE152),0.5)</f>
        <v>0.29299999999999998</v>
      </c>
      <c r="BH152" s="321">
        <f>IFERROR(_xlfn.PERCENTRANK.INC('面板-MA'!152:152,'面板-MA'!BF152),0.5)</f>
        <v>0.29299999999999998</v>
      </c>
      <c r="BI152" s="321">
        <f>IFERROR(_xlfn.PERCENTRANK.INC('面板-MA'!152:152,'面板-MA'!BG152),0.5)</f>
        <v>0.29299999999999998</v>
      </c>
      <c r="BJ152" s="321">
        <f>IFERROR(_xlfn.PERCENTRANK.INC('面板-MA'!152:152,'面板-MA'!BH152),0.5)</f>
        <v>0.29299999999999998</v>
      </c>
      <c r="BK152" s="321">
        <f>IFERROR(_xlfn.PERCENTRANK.INC('面板-MA'!152:152,'面板-MA'!BI152),0.5)</f>
        <v>0.29299999999999998</v>
      </c>
      <c r="BL152" s="321">
        <f>IFERROR(_xlfn.PERCENTRANK.INC('面板-MA'!152:152,'面板-MA'!BJ152),0.5)</f>
        <v>0.29299999999999998</v>
      </c>
      <c r="BM152" s="321">
        <f>IFERROR(_xlfn.PERCENTRANK.INC('面板-MA'!152:152,'面板-MA'!BK152),0.5)</f>
        <v>0.29299999999999998</v>
      </c>
      <c r="BN152" s="321">
        <f>IFERROR(_xlfn.PERCENTRANK.INC('面板-MA'!152:152,'面板-MA'!BL152),0.5)</f>
        <v>0.5</v>
      </c>
      <c r="BO152" s="321">
        <f>IFERROR(_xlfn.PERCENTRANK.INC('面板-MA'!152:152,'面板-MA'!BM152),0.5)</f>
        <v>0.5</v>
      </c>
      <c r="BP152" s="321">
        <f>IFERROR(_xlfn.PERCENTRANK.INC('面板-MA'!152:152,'面板-MA'!BN152),0.5)</f>
        <v>0.5</v>
      </c>
      <c r="BQ152" s="321">
        <f>IFERROR(_xlfn.PERCENTRANK.INC('面板-MA'!152:152,'面板-MA'!BO152),0.5)</f>
        <v>0.5</v>
      </c>
      <c r="BR152" s="321">
        <f>IFERROR(_xlfn.PERCENTRANK.INC('面板-MA'!152:152,'面板-MA'!BP152),0.5)</f>
        <v>0.5</v>
      </c>
      <c r="BS152" s="321">
        <f>IFERROR(_xlfn.PERCENTRANK.INC('面板-MA'!152:152,'面板-MA'!BQ152),0.5)</f>
        <v>0.5</v>
      </c>
      <c r="BT152" s="321">
        <f>IFERROR(_xlfn.PERCENTRANK.INC('面板-MA'!152:152,'面板-MA'!BR152),0.5)</f>
        <v>0.5</v>
      </c>
      <c r="BU152" s="321">
        <f>IFERROR(_xlfn.PERCENTRANK.INC('面板-MA'!152:152,'面板-MA'!BS152),0.5)</f>
        <v>0.5</v>
      </c>
      <c r="BV152" s="321">
        <f>IFERROR(_xlfn.PERCENTRANK.INC('面板-MA'!152:152,'面板-MA'!BT152),0.5)</f>
        <v>0.5</v>
      </c>
      <c r="BW152" s="321">
        <f>IFERROR(_xlfn.PERCENTRANK.INC('面板-MA'!152:152,'面板-MA'!BU152),0.5)</f>
        <v>0.5</v>
      </c>
      <c r="BX152" s="321">
        <f>IFERROR(_xlfn.PERCENTRANK.INC('面板-MA'!152:152,'面板-MA'!BV152),0.5)</f>
        <v>0.5</v>
      </c>
    </row>
    <row r="153" spans="1:76" x14ac:dyDescent="0.15">
      <c r="A153" s="301" t="s">
        <v>796</v>
      </c>
      <c r="B153" s="301" t="s">
        <v>70</v>
      </c>
      <c r="C153" s="295" t="s">
        <v>103</v>
      </c>
      <c r="D153" s="301" t="s">
        <v>658</v>
      </c>
      <c r="E153" s="329">
        <f t="shared" ref="E153:E158" si="12">0.5/7</f>
        <v>7.1428571428571425E-2</v>
      </c>
      <c r="F153" s="302" t="str">
        <f t="shared" si="11"/>
        <v>物联网上游</v>
      </c>
      <c r="G153" s="321">
        <f>IFERROR(_xlfn.PERCENTRANK.INC('面板-MA'!153:153,'面板-MA'!E153),0.5)</f>
        <v>0.84199999999999997</v>
      </c>
      <c r="H153" s="321">
        <f>IFERROR(_xlfn.PERCENTRANK.INC('面板-MA'!153:153,'面板-MA'!F153),0.5)</f>
        <v>0.84199999999999997</v>
      </c>
      <c r="I153" s="321">
        <f>IFERROR(_xlfn.PERCENTRANK.INC('面板-MA'!153:153,'面板-MA'!G153),0.5)</f>
        <v>0.84199999999999997</v>
      </c>
      <c r="J153" s="321">
        <f>IFERROR(_xlfn.PERCENTRANK.INC('面板-MA'!153:153,'面板-MA'!H153),0.5)</f>
        <v>0.89400000000000002</v>
      </c>
      <c r="K153" s="321">
        <f>IFERROR(_xlfn.PERCENTRANK.INC('面板-MA'!153:153,'面板-MA'!I153),0.5)</f>
        <v>0.80700000000000005</v>
      </c>
      <c r="L153" s="321">
        <f>IFERROR(_xlfn.PERCENTRANK.INC('面板-MA'!153:153,'面板-MA'!J153),0.5)</f>
        <v>0.66600000000000004</v>
      </c>
      <c r="M153" s="321">
        <f>IFERROR(_xlfn.PERCENTRANK.INC('面板-MA'!153:153,'面板-MA'!K153),0.5)</f>
        <v>0.82399999999999995</v>
      </c>
      <c r="N153" s="321">
        <f>IFERROR(_xlfn.PERCENTRANK.INC('面板-MA'!153:153,'面板-MA'!L153),0.5)</f>
        <v>0.754</v>
      </c>
      <c r="O153" s="321">
        <f>IFERROR(_xlfn.PERCENTRANK.INC('面板-MA'!153:153,'面板-MA'!M153),0.5)</f>
        <v>0.77100000000000002</v>
      </c>
      <c r="P153" s="321">
        <f>IFERROR(_xlfn.PERCENTRANK.INC('面板-MA'!153:153,'面板-MA'!N153),0.5)</f>
        <v>0.73599999999999999</v>
      </c>
      <c r="Q153" s="321">
        <f>IFERROR(_xlfn.PERCENTRANK.INC('面板-MA'!153:153,'面板-MA'!O153),0.5)</f>
        <v>0.52600000000000002</v>
      </c>
      <c r="R153" s="321">
        <f>IFERROR(_xlfn.PERCENTRANK.INC('面板-MA'!153:153,'面板-MA'!P153),0.5)</f>
        <v>0.57799999999999996</v>
      </c>
      <c r="S153" s="321">
        <f>IFERROR(_xlfn.PERCENTRANK.INC('面板-MA'!153:153,'面板-MA'!Q153),0.5)</f>
        <v>0.78900000000000003</v>
      </c>
      <c r="T153" s="321">
        <f>IFERROR(_xlfn.PERCENTRANK.INC('面板-MA'!153:153,'面板-MA'!R153),0.5)</f>
        <v>0.94699999999999995</v>
      </c>
      <c r="U153" s="321">
        <f>IFERROR(_xlfn.PERCENTRANK.INC('面板-MA'!153:153,'面板-MA'!S153),0.5)</f>
        <v>1</v>
      </c>
      <c r="V153" s="321">
        <f>IFERROR(_xlfn.PERCENTRANK.INC('面板-MA'!153:153,'面板-MA'!T153),0.5)</f>
        <v>0.98199999999999998</v>
      </c>
      <c r="W153" s="321">
        <f>IFERROR(_xlfn.PERCENTRANK.INC('面板-MA'!153:153,'面板-MA'!U153),0.5)</f>
        <v>0.96399999999999997</v>
      </c>
      <c r="X153" s="321">
        <f>IFERROR(_xlfn.PERCENTRANK.INC('面板-MA'!153:153,'面板-MA'!V153),0.5)</f>
        <v>0.92900000000000005</v>
      </c>
      <c r="Y153" s="321">
        <f>IFERROR(_xlfn.PERCENTRANK.INC('面板-MA'!153:153,'面板-MA'!W153),0.5)</f>
        <v>0.68400000000000005</v>
      </c>
      <c r="Z153" s="321">
        <f>IFERROR(_xlfn.PERCENTRANK.INC('面板-MA'!153:153,'面板-MA'!X153),0.5)</f>
        <v>0.54300000000000004</v>
      </c>
      <c r="AA153" s="321">
        <f>IFERROR(_xlfn.PERCENTRANK.INC('面板-MA'!153:153,'面板-MA'!Y153),0.5)</f>
        <v>0.38500000000000001</v>
      </c>
      <c r="AB153" s="321">
        <f>IFERROR(_xlfn.PERCENTRANK.INC('面板-MA'!153:153,'面板-MA'!Z153),0.5)</f>
        <v>0.70099999999999996</v>
      </c>
      <c r="AC153" s="321">
        <f>IFERROR(_xlfn.PERCENTRANK.INC('面板-MA'!153:153,'面板-MA'!AA153),0.5)</f>
        <v>0.91200000000000003</v>
      </c>
      <c r="AD153" s="321">
        <f>IFERROR(_xlfn.PERCENTRANK.INC('面板-MA'!153:153,'面板-MA'!AB153),0.5)</f>
        <v>0.71899999999999997</v>
      </c>
      <c r="AE153" s="321">
        <f>IFERROR(_xlfn.PERCENTRANK.INC('面板-MA'!153:153,'面板-MA'!AC153),0.5)</f>
        <v>0.21</v>
      </c>
      <c r="AF153" s="321">
        <f>IFERROR(_xlfn.PERCENTRANK.INC('面板-MA'!153:153,'面板-MA'!AD153),0.5)</f>
        <v>7.0000000000000007E-2</v>
      </c>
      <c r="AG153" s="321">
        <f>IFERROR(_xlfn.PERCENTRANK.INC('面板-MA'!153:153,'面板-MA'!AE153),0.5)</f>
        <v>0</v>
      </c>
      <c r="AH153" s="321">
        <f>IFERROR(_xlfn.PERCENTRANK.INC('面板-MA'!153:153,'面板-MA'!AF153),0.5)</f>
        <v>1.7000000000000001E-2</v>
      </c>
      <c r="AI153" s="321">
        <f>IFERROR(_xlfn.PERCENTRANK.INC('面板-MA'!153:153,'面板-MA'!AG153),0.5)</f>
        <v>5.1999999999999998E-2</v>
      </c>
      <c r="AJ153" s="321">
        <f>IFERROR(_xlfn.PERCENTRANK.INC('面板-MA'!153:153,'面板-MA'!AH153),0.5)</f>
        <v>0.105</v>
      </c>
      <c r="AK153" s="321">
        <f>IFERROR(_xlfn.PERCENTRANK.INC('面板-MA'!153:153,'面板-MA'!AI153),0.5)</f>
        <v>0.22800000000000001</v>
      </c>
      <c r="AL153" s="321">
        <f>IFERROR(_xlfn.PERCENTRANK.INC('面板-MA'!153:153,'面板-MA'!AJ153),0.5)</f>
        <v>0.40300000000000002</v>
      </c>
      <c r="AM153" s="321">
        <f>IFERROR(_xlfn.PERCENTRANK.INC('面板-MA'!153:153,'面板-MA'!AK153),0.5)</f>
        <v>0.47299999999999998</v>
      </c>
      <c r="AN153" s="321">
        <f>IFERROR(_xlfn.PERCENTRANK.INC('面板-MA'!153:153,'面板-MA'!AL153),0.5)</f>
        <v>0.14000000000000001</v>
      </c>
      <c r="AO153" s="321">
        <f>IFERROR(_xlfn.PERCENTRANK.INC('面板-MA'!153:153,'面板-MA'!AM153),0.5)</f>
        <v>3.5000000000000003E-2</v>
      </c>
      <c r="AP153" s="321">
        <f>IFERROR(_xlfn.PERCENTRANK.INC('面板-MA'!153:153,'面板-MA'!AN153),0.5)</f>
        <v>8.6999999999999994E-2</v>
      </c>
      <c r="AQ153" s="321">
        <f>IFERROR(_xlfn.PERCENTRANK.INC('面板-MA'!153:153,'面板-MA'!AO153),0.5)</f>
        <v>0.45600000000000002</v>
      </c>
      <c r="AR153" s="321">
        <f>IFERROR(_xlfn.PERCENTRANK.INC('面板-MA'!153:153,'面板-MA'!AP153),0.5)</f>
        <v>0.61399999999999999</v>
      </c>
      <c r="AS153" s="321">
        <f>IFERROR(_xlfn.PERCENTRANK.INC('面板-MA'!153:153,'面板-MA'!AQ153),0.5)</f>
        <v>0.50800000000000001</v>
      </c>
      <c r="AT153" s="321">
        <f>IFERROR(_xlfn.PERCENTRANK.INC('面板-MA'!153:153,'面板-MA'!AR153),0.5)</f>
        <v>0.63100000000000001</v>
      </c>
      <c r="AU153" s="321">
        <f>IFERROR(_xlfn.PERCENTRANK.INC('面板-MA'!153:153,'面板-MA'!AS153),0.5)</f>
        <v>0.59599999999999997</v>
      </c>
      <c r="AV153" s="321">
        <f>IFERROR(_xlfn.PERCENTRANK.INC('面板-MA'!153:153,'面板-MA'!AT153),0.5)</f>
        <v>0.438</v>
      </c>
      <c r="AW153" s="321">
        <f>IFERROR(_xlfn.PERCENTRANK.INC('面板-MA'!153:153,'面板-MA'!AU153),0.5)</f>
        <v>0.42099999999999999</v>
      </c>
      <c r="AX153" s="321">
        <f>IFERROR(_xlfn.PERCENTRANK.INC('面板-MA'!153:153,'面板-MA'!AV153),0.5)</f>
        <v>0.29799999999999999</v>
      </c>
      <c r="AY153" s="321">
        <f>IFERROR(_xlfn.PERCENTRANK.INC('面板-MA'!153:153,'面板-MA'!AW153),0.5)</f>
        <v>0.315</v>
      </c>
      <c r="AZ153" s="321">
        <f>IFERROR(_xlfn.PERCENTRANK.INC('面板-MA'!153:153,'面板-MA'!AX153),0.5)</f>
        <v>0.49099999999999999</v>
      </c>
      <c r="BA153" s="321">
        <f>IFERROR(_xlfn.PERCENTRANK.INC('面板-MA'!153:153,'面板-MA'!AY153),0.5)</f>
        <v>0.64900000000000002</v>
      </c>
      <c r="BB153" s="321">
        <f>IFERROR(_xlfn.PERCENTRANK.INC('面板-MA'!153:153,'面板-MA'!AZ153),0.5)</f>
        <v>0.56100000000000005</v>
      </c>
      <c r="BC153" s="321">
        <f>IFERROR(_xlfn.PERCENTRANK.INC('面板-MA'!153:153,'面板-MA'!BA153),0.5)</f>
        <v>0.245</v>
      </c>
      <c r="BD153" s="321">
        <f>IFERROR(_xlfn.PERCENTRANK.INC('面板-MA'!153:153,'面板-MA'!BB153),0.5)</f>
        <v>0.192</v>
      </c>
      <c r="BE153" s="321">
        <f>IFERROR(_xlfn.PERCENTRANK.INC('面板-MA'!153:153,'面板-MA'!BC153),0.5)</f>
        <v>0.17499999999999999</v>
      </c>
      <c r="BF153" s="321">
        <f>IFERROR(_xlfn.PERCENTRANK.INC('面板-MA'!153:153,'面板-MA'!BD153),0.5)</f>
        <v>0.122</v>
      </c>
      <c r="BG153" s="321">
        <f>IFERROR(_xlfn.PERCENTRANK.INC('面板-MA'!153:153,'面板-MA'!BE153),0.5)</f>
        <v>0.28000000000000003</v>
      </c>
      <c r="BH153" s="321">
        <f>IFERROR(_xlfn.PERCENTRANK.INC('面板-MA'!153:153,'面板-MA'!BF153),0.5)</f>
        <v>0.35</v>
      </c>
      <c r="BI153" s="321">
        <f>IFERROR(_xlfn.PERCENTRANK.INC('面板-MA'!153:153,'面板-MA'!BG153),0.5)</f>
        <v>0.26300000000000001</v>
      </c>
      <c r="BJ153" s="321">
        <f>IFERROR(_xlfn.PERCENTRANK.INC('面板-MA'!153:153,'面板-MA'!BH153),0.5)</f>
        <v>0.36799999999999999</v>
      </c>
      <c r="BK153" s="321">
        <f>IFERROR(_xlfn.PERCENTRANK.INC('面板-MA'!153:153,'面板-MA'!BI153),0.5)</f>
        <v>0.315</v>
      </c>
      <c r="BL153" s="321">
        <f>IFERROR(_xlfn.PERCENTRANK.INC('面板-MA'!153:153,'面板-MA'!BJ153),0.5)</f>
        <v>0.157</v>
      </c>
      <c r="BM153" s="321">
        <f>IFERROR(_xlfn.PERCENTRANK.INC('面板-MA'!153:153,'面板-MA'!BK153),0.5)</f>
        <v>0.5</v>
      </c>
      <c r="BN153" s="321">
        <f>IFERROR(_xlfn.PERCENTRANK.INC('面板-MA'!153:153,'面板-MA'!BL153),0.5)</f>
        <v>0.5</v>
      </c>
      <c r="BO153" s="321">
        <f>IFERROR(_xlfn.PERCENTRANK.INC('面板-MA'!153:153,'面板-MA'!BM153),0.5)</f>
        <v>0.5</v>
      </c>
      <c r="BP153" s="321">
        <f>IFERROR(_xlfn.PERCENTRANK.INC('面板-MA'!153:153,'面板-MA'!BN153),0.5)</f>
        <v>0.5</v>
      </c>
      <c r="BQ153" s="321">
        <f>IFERROR(_xlfn.PERCENTRANK.INC('面板-MA'!153:153,'面板-MA'!BO153),0.5)</f>
        <v>0.5</v>
      </c>
      <c r="BR153" s="321">
        <f>IFERROR(_xlfn.PERCENTRANK.INC('面板-MA'!153:153,'面板-MA'!BP153),0.5)</f>
        <v>0.5</v>
      </c>
      <c r="BS153" s="321">
        <f>IFERROR(_xlfn.PERCENTRANK.INC('面板-MA'!153:153,'面板-MA'!BQ153),0.5)</f>
        <v>0.5</v>
      </c>
      <c r="BT153" s="321">
        <f>IFERROR(_xlfn.PERCENTRANK.INC('面板-MA'!153:153,'面板-MA'!BR153),0.5)</f>
        <v>0.5</v>
      </c>
      <c r="BU153" s="321">
        <f>IFERROR(_xlfn.PERCENTRANK.INC('面板-MA'!153:153,'面板-MA'!BS153),0.5)</f>
        <v>0.5</v>
      </c>
      <c r="BV153" s="321">
        <f>IFERROR(_xlfn.PERCENTRANK.INC('面板-MA'!153:153,'面板-MA'!BT153),0.5)</f>
        <v>0.5</v>
      </c>
      <c r="BW153" s="321">
        <f>IFERROR(_xlfn.PERCENTRANK.INC('面板-MA'!153:153,'面板-MA'!BU153),0.5)</f>
        <v>0.5</v>
      </c>
      <c r="BX153" s="321">
        <f>IFERROR(_xlfn.PERCENTRANK.INC('面板-MA'!153:153,'面板-MA'!BV153),0.5)</f>
        <v>0.5</v>
      </c>
    </row>
    <row r="154" spans="1:76" x14ac:dyDescent="0.15">
      <c r="A154" s="309" t="s">
        <v>796</v>
      </c>
      <c r="B154" s="309" t="s">
        <v>70</v>
      </c>
      <c r="C154" s="310" t="s">
        <v>592</v>
      </c>
      <c r="D154" s="334" t="s">
        <v>659</v>
      </c>
      <c r="E154" s="335">
        <v>0.25</v>
      </c>
      <c r="F154" s="311" t="str">
        <f t="shared" si="11"/>
        <v>物联网上游</v>
      </c>
      <c r="G154" s="321">
        <f>IFERROR(_xlfn.PERCENTRANK.INC('面板-MA'!154:154,'面板-MA'!E154),0.5)</f>
        <v>8.8999999999999996E-2</v>
      </c>
      <c r="H154" s="321">
        <f>IFERROR(_xlfn.PERCENTRANK.INC('面板-MA'!154:154,'面板-MA'!F154),0.5)</f>
        <v>8.8999999999999996E-2</v>
      </c>
      <c r="I154" s="321">
        <f>IFERROR(_xlfn.PERCENTRANK.INC('面板-MA'!154:154,'面板-MA'!G154),0.5)</f>
        <v>0.38800000000000001</v>
      </c>
      <c r="J154" s="321">
        <f>IFERROR(_xlfn.PERCENTRANK.INC('面板-MA'!154:154,'面板-MA'!H154),0.5)</f>
        <v>0.38800000000000001</v>
      </c>
      <c r="K154" s="321">
        <f>IFERROR(_xlfn.PERCENTRANK.INC('面板-MA'!154:154,'面板-MA'!I154),0.5)</f>
        <v>0.38800000000000001</v>
      </c>
      <c r="L154" s="321">
        <f>IFERROR(_xlfn.PERCENTRANK.INC('面板-MA'!154:154,'面板-MA'!J154),0.5)</f>
        <v>0.432</v>
      </c>
      <c r="M154" s="321">
        <f>IFERROR(_xlfn.PERCENTRANK.INC('面板-MA'!154:154,'面板-MA'!K154),0.5)</f>
        <v>0.432</v>
      </c>
      <c r="N154" s="321">
        <f>IFERROR(_xlfn.PERCENTRANK.INC('面板-MA'!154:154,'面板-MA'!L154),0.5)</f>
        <v>0.432</v>
      </c>
      <c r="O154" s="321">
        <f>IFERROR(_xlfn.PERCENTRANK.INC('面板-MA'!154:154,'面板-MA'!M154),0.5)</f>
        <v>0.70099999999999996</v>
      </c>
      <c r="P154" s="321">
        <f>IFERROR(_xlfn.PERCENTRANK.INC('面板-MA'!154:154,'面板-MA'!N154),0.5)</f>
        <v>0.70099999999999996</v>
      </c>
      <c r="Q154" s="321">
        <f>IFERROR(_xlfn.PERCENTRANK.INC('面板-MA'!154:154,'面板-MA'!O154),0.5)</f>
        <v>0.70099999999999996</v>
      </c>
      <c r="R154" s="321">
        <f>IFERROR(_xlfn.PERCENTRANK.INC('面板-MA'!154:154,'面板-MA'!P154),0.5)</f>
        <v>0.56699999999999995</v>
      </c>
      <c r="S154" s="321">
        <f>IFERROR(_xlfn.PERCENTRANK.INC('面板-MA'!154:154,'面板-MA'!Q154),0.5)</f>
        <v>0.56699999999999995</v>
      </c>
      <c r="T154" s="321">
        <f>IFERROR(_xlfn.PERCENTRANK.INC('面板-MA'!154:154,'面板-MA'!R154),0.5)</f>
        <v>0.56699999999999995</v>
      </c>
      <c r="U154" s="321">
        <f>IFERROR(_xlfn.PERCENTRANK.INC('面板-MA'!154:154,'面板-MA'!S154),0.5)</f>
        <v>0.52200000000000002</v>
      </c>
      <c r="V154" s="321">
        <f>IFERROR(_xlfn.PERCENTRANK.INC('面板-MA'!154:154,'面板-MA'!T154),0.5)</f>
        <v>0.52200000000000002</v>
      </c>
      <c r="W154" s="321">
        <f>IFERROR(_xlfn.PERCENTRANK.INC('面板-MA'!154:154,'面板-MA'!U154),0.5)</f>
        <v>0.52200000000000002</v>
      </c>
      <c r="X154" s="321">
        <f>IFERROR(_xlfn.PERCENTRANK.INC('面板-MA'!154:154,'面板-MA'!V154),0.5)</f>
        <v>0.746</v>
      </c>
      <c r="Y154" s="321">
        <f>IFERROR(_xlfn.PERCENTRANK.INC('面板-MA'!154:154,'面板-MA'!W154),0.5)</f>
        <v>0.746</v>
      </c>
      <c r="Z154" s="321">
        <f>IFERROR(_xlfn.PERCENTRANK.INC('面板-MA'!154:154,'面板-MA'!X154),0.5)</f>
        <v>0.746</v>
      </c>
      <c r="AA154" s="321">
        <f>IFERROR(_xlfn.PERCENTRANK.INC('面板-MA'!154:154,'面板-MA'!Y154),0.5)</f>
        <v>0.29799999999999999</v>
      </c>
      <c r="AB154" s="321">
        <f>IFERROR(_xlfn.PERCENTRANK.INC('面板-MA'!154:154,'面板-MA'!Z154),0.5)</f>
        <v>0.29799999999999999</v>
      </c>
      <c r="AC154" s="321">
        <f>IFERROR(_xlfn.PERCENTRANK.INC('面板-MA'!154:154,'面板-MA'!AA154),0.5)</f>
        <v>0.29799999999999999</v>
      </c>
      <c r="AD154" s="321">
        <f>IFERROR(_xlfn.PERCENTRANK.INC('面板-MA'!154:154,'面板-MA'!AB154),0.5)</f>
        <v>0.253</v>
      </c>
      <c r="AE154" s="321">
        <f>IFERROR(_xlfn.PERCENTRANK.INC('面板-MA'!154:154,'面板-MA'!AC154),0.5)</f>
        <v>0.253</v>
      </c>
      <c r="AF154" s="321">
        <f>IFERROR(_xlfn.PERCENTRANK.INC('面板-MA'!154:154,'面板-MA'!AD154),0.5)</f>
        <v>0.253</v>
      </c>
      <c r="AG154" s="321">
        <f>IFERROR(_xlfn.PERCENTRANK.INC('面板-MA'!154:154,'面板-MA'!AE154),0.5)</f>
        <v>0.20799999999999999</v>
      </c>
      <c r="AH154" s="321">
        <f>IFERROR(_xlfn.PERCENTRANK.INC('面板-MA'!154:154,'面板-MA'!AF154),0.5)</f>
        <v>0.20799999999999999</v>
      </c>
      <c r="AI154" s="321">
        <f>IFERROR(_xlfn.PERCENTRANK.INC('面板-MA'!154:154,'面板-MA'!AG154),0.5)</f>
        <v>0.20799999999999999</v>
      </c>
      <c r="AJ154" s="321">
        <f>IFERROR(_xlfn.PERCENTRANK.INC('面板-MA'!154:154,'面板-MA'!AH154),0.5)</f>
        <v>4.3999999999999997E-2</v>
      </c>
      <c r="AK154" s="321">
        <f>IFERROR(_xlfn.PERCENTRANK.INC('面板-MA'!154:154,'面板-MA'!AI154),0.5)</f>
        <v>4.3999999999999997E-2</v>
      </c>
      <c r="AL154" s="321">
        <f>IFERROR(_xlfn.PERCENTRANK.INC('面板-MA'!154:154,'面板-MA'!AJ154),0.5)</f>
        <v>4.3999999999999997E-2</v>
      </c>
      <c r="AM154" s="321">
        <f>IFERROR(_xlfn.PERCENTRANK.INC('面板-MA'!154:154,'面板-MA'!AK154),0.5)</f>
        <v>0.16400000000000001</v>
      </c>
      <c r="AN154" s="321">
        <f>IFERROR(_xlfn.PERCENTRANK.INC('面板-MA'!154:154,'面板-MA'!AL154),0.5)</f>
        <v>0.16400000000000001</v>
      </c>
      <c r="AO154" s="321">
        <f>IFERROR(_xlfn.PERCENTRANK.INC('面板-MA'!154:154,'面板-MA'!AM154),0.5)</f>
        <v>0.16400000000000001</v>
      </c>
      <c r="AP154" s="321">
        <f>IFERROR(_xlfn.PERCENTRANK.INC('面板-MA'!154:154,'面板-MA'!AN154),0.5)</f>
        <v>0.34300000000000003</v>
      </c>
      <c r="AQ154" s="321">
        <f>IFERROR(_xlfn.PERCENTRANK.INC('面板-MA'!154:154,'面板-MA'!AO154),0.5)</f>
        <v>0.34300000000000003</v>
      </c>
      <c r="AR154" s="321">
        <f>IFERROR(_xlfn.PERCENTRANK.INC('面板-MA'!154:154,'面板-MA'!AP154),0.5)</f>
        <v>0.34300000000000003</v>
      </c>
      <c r="AS154" s="321">
        <f>IFERROR(_xlfn.PERCENTRANK.INC('面板-MA'!154:154,'面板-MA'!AQ154),0.5)</f>
        <v>0.47699999999999998</v>
      </c>
      <c r="AT154" s="321">
        <f>IFERROR(_xlfn.PERCENTRANK.INC('面板-MA'!154:154,'面板-MA'!AR154),0.5)</f>
        <v>0.47699999999999998</v>
      </c>
      <c r="AU154" s="321">
        <f>IFERROR(_xlfn.PERCENTRANK.INC('面板-MA'!154:154,'面板-MA'!AS154),0.5)</f>
        <v>0.47699999999999998</v>
      </c>
      <c r="AV154" s="321">
        <f>IFERROR(_xlfn.PERCENTRANK.INC('面板-MA'!154:154,'面板-MA'!AT154),0.5)</f>
        <v>0.92500000000000004</v>
      </c>
      <c r="AW154" s="321">
        <f>IFERROR(_xlfn.PERCENTRANK.INC('面板-MA'!154:154,'面板-MA'!AU154),0.5)</f>
        <v>0.92500000000000004</v>
      </c>
      <c r="AX154" s="321">
        <f>IFERROR(_xlfn.PERCENTRANK.INC('面板-MA'!154:154,'面板-MA'!AV154),0.5)</f>
        <v>0.92500000000000004</v>
      </c>
      <c r="AY154" s="321">
        <f>IFERROR(_xlfn.PERCENTRANK.INC('面板-MA'!154:154,'面板-MA'!AW154),0.5)</f>
        <v>0.65600000000000003</v>
      </c>
      <c r="AZ154" s="321">
        <f>IFERROR(_xlfn.PERCENTRANK.INC('面板-MA'!154:154,'面板-MA'!AX154),0.5)</f>
        <v>0.65600000000000003</v>
      </c>
      <c r="BA154" s="321">
        <f>IFERROR(_xlfn.PERCENTRANK.INC('面板-MA'!154:154,'面板-MA'!AY154),0.5)</f>
        <v>0.65600000000000003</v>
      </c>
      <c r="BB154" s="321">
        <f>IFERROR(_xlfn.PERCENTRANK.INC('面板-MA'!154:154,'面板-MA'!AZ154),0.5)</f>
        <v>0.97</v>
      </c>
      <c r="BC154" s="321">
        <f>IFERROR(_xlfn.PERCENTRANK.INC('面板-MA'!154:154,'面板-MA'!BA154),0.5)</f>
        <v>0.97</v>
      </c>
      <c r="BD154" s="321">
        <f>IFERROR(_xlfn.PERCENTRANK.INC('面板-MA'!154:154,'面板-MA'!BB154),0.5)</f>
        <v>0.97</v>
      </c>
      <c r="BE154" s="321">
        <f>IFERROR(_xlfn.PERCENTRANK.INC('面板-MA'!154:154,'面板-MA'!BC154),0.5)</f>
        <v>0.61099999999999999</v>
      </c>
      <c r="BF154" s="321">
        <f>IFERROR(_xlfn.PERCENTRANK.INC('面板-MA'!154:154,'面板-MA'!BD154),0.5)</f>
        <v>0.61099999999999999</v>
      </c>
      <c r="BG154" s="321">
        <f>IFERROR(_xlfn.PERCENTRANK.INC('面板-MA'!154:154,'面板-MA'!BE154),0.5)</f>
        <v>0.61099999999999999</v>
      </c>
      <c r="BH154" s="321">
        <f>IFERROR(_xlfn.PERCENTRANK.INC('面板-MA'!154:154,'面板-MA'!BF154),0.5)</f>
        <v>0.79100000000000004</v>
      </c>
      <c r="BI154" s="321">
        <f>IFERROR(_xlfn.PERCENTRANK.INC('面板-MA'!154:154,'面板-MA'!BG154),0.5)</f>
        <v>0.79100000000000004</v>
      </c>
      <c r="BJ154" s="321">
        <f>IFERROR(_xlfn.PERCENTRANK.INC('面板-MA'!154:154,'面板-MA'!BH154),0.5)</f>
        <v>0.79100000000000004</v>
      </c>
      <c r="BK154" s="321">
        <f>IFERROR(_xlfn.PERCENTRANK.INC('面板-MA'!154:154,'面板-MA'!BI154),0.5)</f>
        <v>0.88</v>
      </c>
      <c r="BL154" s="321">
        <f>IFERROR(_xlfn.PERCENTRANK.INC('面板-MA'!154:154,'面板-MA'!BJ154),0.5)</f>
        <v>0.88</v>
      </c>
      <c r="BM154" s="321">
        <f>IFERROR(_xlfn.PERCENTRANK.INC('面板-MA'!154:154,'面板-MA'!BK154),0.5)</f>
        <v>0.88</v>
      </c>
      <c r="BN154" s="321">
        <f>IFERROR(_xlfn.PERCENTRANK.INC('面板-MA'!154:154,'面板-MA'!BL154),0.5)</f>
        <v>0.11899999999999999</v>
      </c>
      <c r="BO154" s="321">
        <f>IFERROR(_xlfn.PERCENTRANK.INC('面板-MA'!154:154,'面板-MA'!BM154),0.5)</f>
        <v>0.11899999999999999</v>
      </c>
      <c r="BP154" s="321">
        <f>IFERROR(_xlfn.PERCENTRANK.INC('面板-MA'!154:154,'面板-MA'!BN154),0.5)</f>
        <v>0.11899999999999999</v>
      </c>
      <c r="BQ154" s="321">
        <f>IFERROR(_xlfn.PERCENTRANK.INC('面板-MA'!154:154,'面板-MA'!BO154),0.5)</f>
        <v>0.83499999999999996</v>
      </c>
      <c r="BR154" s="321">
        <f>IFERROR(_xlfn.PERCENTRANK.INC('面板-MA'!154:154,'面板-MA'!BP154),0.5)</f>
        <v>0.83499999999999996</v>
      </c>
      <c r="BS154" s="321">
        <f>IFERROR(_xlfn.PERCENTRANK.INC('面板-MA'!154:154,'面板-MA'!BQ154),0.5)</f>
        <v>0.83499999999999996</v>
      </c>
      <c r="BT154" s="321">
        <f>IFERROR(_xlfn.PERCENTRANK.INC('面板-MA'!154:154,'面板-MA'!BR154),0.5)</f>
        <v>0</v>
      </c>
      <c r="BU154" s="321">
        <f>IFERROR(_xlfn.PERCENTRANK.INC('面板-MA'!154:154,'面板-MA'!BS154),0.5)</f>
        <v>0</v>
      </c>
      <c r="BV154" s="321">
        <f>IFERROR(_xlfn.PERCENTRANK.INC('面板-MA'!154:154,'面板-MA'!BT154),0.5)</f>
        <v>0</v>
      </c>
      <c r="BW154" s="321">
        <f>IFERROR(_xlfn.PERCENTRANK.INC('面板-MA'!154:154,'面板-MA'!BU154),0.5)</f>
        <v>0.5</v>
      </c>
      <c r="BX154" s="321">
        <f>IFERROR(_xlfn.PERCENTRANK.INC('面板-MA'!154:154,'面板-MA'!BV154),0.5)</f>
        <v>0.5</v>
      </c>
    </row>
    <row r="155" spans="1:76" x14ac:dyDescent="0.15">
      <c r="A155" s="301" t="s">
        <v>796</v>
      </c>
      <c r="B155" s="301" t="s">
        <v>73</v>
      </c>
      <c r="C155" s="295" t="s">
        <v>594</v>
      </c>
      <c r="D155" s="301" t="s">
        <v>660</v>
      </c>
      <c r="E155" s="329">
        <f t="shared" si="12"/>
        <v>7.1428571428571425E-2</v>
      </c>
      <c r="F155" s="302" t="str">
        <f t="shared" si="11"/>
        <v>物联网中游</v>
      </c>
      <c r="G155" s="321">
        <f>IFERROR(_xlfn.PERCENTRANK.INC('面板-MA'!155:155,'面板-MA'!E155),0.5)</f>
        <v>0.78100000000000003</v>
      </c>
      <c r="H155" s="321">
        <f>IFERROR(_xlfn.PERCENTRANK.INC('面板-MA'!155:155,'面板-MA'!F155),0.5)</f>
        <v>0</v>
      </c>
      <c r="I155" s="321">
        <f>IFERROR(_xlfn.PERCENTRANK.INC('面板-MA'!155:155,'面板-MA'!G155),0.5)</f>
        <v>0.84299999999999997</v>
      </c>
      <c r="J155" s="321">
        <f>IFERROR(_xlfn.PERCENTRANK.INC('面板-MA'!155:155,'面板-MA'!H155),0.5)</f>
        <v>1</v>
      </c>
      <c r="K155" s="321">
        <f>IFERROR(_xlfn.PERCENTRANK.INC('面板-MA'!155:155,'面板-MA'!I155),0.5)</f>
        <v>0.93700000000000006</v>
      </c>
      <c r="L155" s="321">
        <f>IFERROR(_xlfn.PERCENTRANK.INC('面板-MA'!155:155,'面板-MA'!J155),0.5)</f>
        <v>0.875</v>
      </c>
      <c r="M155" s="321">
        <f>IFERROR(_xlfn.PERCENTRANK.INC('面板-MA'!155:155,'面板-MA'!K155),0.5)</f>
        <v>0.96799999999999997</v>
      </c>
      <c r="N155" s="321">
        <f>IFERROR(_xlfn.PERCENTRANK.INC('面板-MA'!155:155,'面板-MA'!L155),0.5)</f>
        <v>0.90600000000000003</v>
      </c>
      <c r="O155" s="321">
        <f>IFERROR(_xlfn.PERCENTRANK.INC('面板-MA'!155:155,'面板-MA'!M155),0.5)</f>
        <v>0.81200000000000006</v>
      </c>
      <c r="P155" s="321">
        <f>IFERROR(_xlfn.PERCENTRANK.INC('面板-MA'!155:155,'面板-MA'!N155),0.5)</f>
        <v>0.59299999999999997</v>
      </c>
      <c r="Q155" s="321">
        <f>IFERROR(_xlfn.PERCENTRANK.INC('面板-MA'!155:155,'面板-MA'!O155),0.5)</f>
        <v>0.59299999999999997</v>
      </c>
      <c r="R155" s="321">
        <f>IFERROR(_xlfn.PERCENTRANK.INC('面板-MA'!155:155,'面板-MA'!P155),0.5)</f>
        <v>0.68700000000000006</v>
      </c>
      <c r="S155" s="321">
        <f>IFERROR(_xlfn.PERCENTRANK.INC('面板-MA'!155:155,'面板-MA'!Q155),0.5)</f>
        <v>0.71799999999999997</v>
      </c>
      <c r="T155" s="321">
        <f>IFERROR(_xlfn.PERCENTRANK.INC('面板-MA'!155:155,'面板-MA'!R155),0.5)</f>
        <v>0.65600000000000003</v>
      </c>
      <c r="U155" s="321">
        <f>IFERROR(_xlfn.PERCENTRANK.INC('面板-MA'!155:155,'面板-MA'!S155),0.5)</f>
        <v>0.53100000000000003</v>
      </c>
      <c r="V155" s="321">
        <f>IFERROR(_xlfn.PERCENTRANK.INC('面板-MA'!155:155,'面板-MA'!T155),0.5)</f>
        <v>0.5</v>
      </c>
      <c r="W155" s="321">
        <f>IFERROR(_xlfn.PERCENTRANK.INC('面板-MA'!155:155,'面板-MA'!U155),0.5)</f>
        <v>0.437</v>
      </c>
      <c r="X155" s="321">
        <f>IFERROR(_xlfn.PERCENTRANK.INC('面板-MA'!155:155,'面板-MA'!V155),0.5)</f>
        <v>0.40600000000000003</v>
      </c>
      <c r="Y155" s="321">
        <f>IFERROR(_xlfn.PERCENTRANK.INC('面板-MA'!155:155,'面板-MA'!W155),0.5)</f>
        <v>0.46800000000000003</v>
      </c>
      <c r="Z155" s="321">
        <f>IFERROR(_xlfn.PERCENTRANK.INC('面板-MA'!155:155,'面板-MA'!X155),0.5)</f>
        <v>0.56200000000000006</v>
      </c>
      <c r="AA155" s="321">
        <f>IFERROR(_xlfn.PERCENTRANK.INC('面板-MA'!155:155,'面板-MA'!Y155),0.5)</f>
        <v>0.75</v>
      </c>
      <c r="AB155" s="321">
        <f>IFERROR(_xlfn.PERCENTRANK.INC('面板-MA'!155:155,'面板-MA'!Z155),0.5)</f>
        <v>0.34300000000000003</v>
      </c>
      <c r="AC155" s="321">
        <f>IFERROR(_xlfn.PERCENTRANK.INC('面板-MA'!155:155,'面板-MA'!AA155),0.5)</f>
        <v>0.34300000000000003</v>
      </c>
      <c r="AD155" s="321">
        <f>IFERROR(_xlfn.PERCENTRANK.INC('面板-MA'!155:155,'面板-MA'!AB155),0.5)</f>
        <v>0.187</v>
      </c>
      <c r="AE155" s="321">
        <f>IFERROR(_xlfn.PERCENTRANK.INC('面板-MA'!155:155,'面板-MA'!AC155),0.5)</f>
        <v>0.156</v>
      </c>
      <c r="AF155" s="321">
        <f>IFERROR(_xlfn.PERCENTRANK.INC('面板-MA'!155:155,'面板-MA'!AD155),0.5)</f>
        <v>0.218</v>
      </c>
      <c r="AG155" s="321">
        <f>IFERROR(_xlfn.PERCENTRANK.INC('面板-MA'!155:155,'面板-MA'!AE155),0.5)</f>
        <v>0.28100000000000003</v>
      </c>
      <c r="AH155" s="321">
        <f>IFERROR(_xlfn.PERCENTRANK.INC('面板-MA'!155:155,'面板-MA'!AF155),0.5)</f>
        <v>0.312</v>
      </c>
      <c r="AI155" s="321">
        <f>IFERROR(_xlfn.PERCENTRANK.INC('面板-MA'!155:155,'面板-MA'!AG155),0.5)</f>
        <v>0.218</v>
      </c>
      <c r="AJ155" s="321">
        <f>IFERROR(_xlfn.PERCENTRANK.INC('面板-MA'!155:155,'面板-MA'!AH155),0.5)</f>
        <v>0.125</v>
      </c>
      <c r="AK155" s="321">
        <f>IFERROR(_xlfn.PERCENTRANK.INC('面板-MA'!155:155,'面板-MA'!AI155),0.5)</f>
        <v>9.2999999999999999E-2</v>
      </c>
      <c r="AL155" s="321">
        <f>IFERROR(_xlfn.PERCENTRANK.INC('面板-MA'!155:155,'面板-MA'!AJ155),0.5)</f>
        <v>6.2E-2</v>
      </c>
      <c r="AM155" s="321">
        <f>IFERROR(_xlfn.PERCENTRANK.INC('面板-MA'!155:155,'面板-MA'!AK155),0.5)</f>
        <v>3.1E-2</v>
      </c>
      <c r="AN155" s="321">
        <f>IFERROR(_xlfn.PERCENTRANK.INC('面板-MA'!155:155,'面板-MA'!AL155),0.5)</f>
        <v>0.5</v>
      </c>
      <c r="AO155" s="321">
        <f>IFERROR(_xlfn.PERCENTRANK.INC('面板-MA'!155:155,'面板-MA'!AM155),0.5)</f>
        <v>0.5</v>
      </c>
      <c r="AP155" s="321">
        <f>IFERROR(_xlfn.PERCENTRANK.INC('面板-MA'!155:155,'面板-MA'!AN155),0.5)</f>
        <v>0.5</v>
      </c>
      <c r="AQ155" s="321">
        <f>IFERROR(_xlfn.PERCENTRANK.INC('面板-MA'!155:155,'面板-MA'!AO155),0.5)</f>
        <v>0.5</v>
      </c>
      <c r="AR155" s="321">
        <f>IFERROR(_xlfn.PERCENTRANK.INC('面板-MA'!155:155,'面板-MA'!AP155),0.5)</f>
        <v>0.5</v>
      </c>
      <c r="AS155" s="321">
        <f>IFERROR(_xlfn.PERCENTRANK.INC('面板-MA'!155:155,'面板-MA'!AQ155),0.5)</f>
        <v>0.5</v>
      </c>
      <c r="AT155" s="321">
        <f>IFERROR(_xlfn.PERCENTRANK.INC('面板-MA'!155:155,'面板-MA'!AR155),0.5)</f>
        <v>0.5</v>
      </c>
      <c r="AU155" s="321">
        <f>IFERROR(_xlfn.PERCENTRANK.INC('面板-MA'!155:155,'面板-MA'!AS155),0.5)</f>
        <v>0.5</v>
      </c>
      <c r="AV155" s="321">
        <f>IFERROR(_xlfn.PERCENTRANK.INC('面板-MA'!155:155,'面板-MA'!AT155),0.5)</f>
        <v>0.5</v>
      </c>
      <c r="AW155" s="321">
        <f>IFERROR(_xlfn.PERCENTRANK.INC('面板-MA'!155:155,'面板-MA'!AU155),0.5)</f>
        <v>0.5</v>
      </c>
      <c r="AX155" s="321">
        <f>IFERROR(_xlfn.PERCENTRANK.INC('面板-MA'!155:155,'面板-MA'!AV155),0.5)</f>
        <v>0.5</v>
      </c>
      <c r="AY155" s="321">
        <f>IFERROR(_xlfn.PERCENTRANK.INC('面板-MA'!155:155,'面板-MA'!AW155),0.5)</f>
        <v>0.5</v>
      </c>
      <c r="AZ155" s="321">
        <f>IFERROR(_xlfn.PERCENTRANK.INC('面板-MA'!155:155,'面板-MA'!AX155),0.5)</f>
        <v>0.5</v>
      </c>
      <c r="BA155" s="321">
        <f>IFERROR(_xlfn.PERCENTRANK.INC('面板-MA'!155:155,'面板-MA'!AY155),0.5)</f>
        <v>0.5</v>
      </c>
      <c r="BB155" s="321">
        <f>IFERROR(_xlfn.PERCENTRANK.INC('面板-MA'!155:155,'面板-MA'!AZ155),0.5)</f>
        <v>0.5</v>
      </c>
      <c r="BC155" s="321">
        <f>IFERROR(_xlfn.PERCENTRANK.INC('面板-MA'!155:155,'面板-MA'!BA155),0.5)</f>
        <v>0.5</v>
      </c>
      <c r="BD155" s="321">
        <f>IFERROR(_xlfn.PERCENTRANK.INC('面板-MA'!155:155,'面板-MA'!BB155),0.5)</f>
        <v>0.5</v>
      </c>
      <c r="BE155" s="321">
        <f>IFERROR(_xlfn.PERCENTRANK.INC('面板-MA'!155:155,'面板-MA'!BC155),0.5)</f>
        <v>0.5</v>
      </c>
      <c r="BF155" s="321">
        <f>IFERROR(_xlfn.PERCENTRANK.INC('面板-MA'!155:155,'面板-MA'!BD155),0.5)</f>
        <v>0.5</v>
      </c>
      <c r="BG155" s="321">
        <f>IFERROR(_xlfn.PERCENTRANK.INC('面板-MA'!155:155,'面板-MA'!BE155),0.5)</f>
        <v>0.5</v>
      </c>
      <c r="BH155" s="321">
        <f>IFERROR(_xlfn.PERCENTRANK.INC('面板-MA'!155:155,'面板-MA'!BF155),0.5)</f>
        <v>0.5</v>
      </c>
      <c r="BI155" s="321">
        <f>IFERROR(_xlfn.PERCENTRANK.INC('面板-MA'!155:155,'面板-MA'!BG155),0.5)</f>
        <v>0.5</v>
      </c>
      <c r="BJ155" s="321">
        <f>IFERROR(_xlfn.PERCENTRANK.INC('面板-MA'!155:155,'面板-MA'!BH155),0.5)</f>
        <v>0.5</v>
      </c>
      <c r="BK155" s="321">
        <f>IFERROR(_xlfn.PERCENTRANK.INC('面板-MA'!155:155,'面板-MA'!BI155),0.5)</f>
        <v>0.5</v>
      </c>
      <c r="BL155" s="321">
        <f>IFERROR(_xlfn.PERCENTRANK.INC('面板-MA'!155:155,'面板-MA'!BJ155),0.5)</f>
        <v>0.5</v>
      </c>
      <c r="BM155" s="321">
        <f>IFERROR(_xlfn.PERCENTRANK.INC('面板-MA'!155:155,'面板-MA'!BK155),0.5)</f>
        <v>0.5</v>
      </c>
      <c r="BN155" s="321">
        <f>IFERROR(_xlfn.PERCENTRANK.INC('面板-MA'!155:155,'面板-MA'!BL155),0.5)</f>
        <v>0.5</v>
      </c>
      <c r="BO155" s="321">
        <f>IFERROR(_xlfn.PERCENTRANK.INC('面板-MA'!155:155,'面板-MA'!BM155),0.5)</f>
        <v>0.5</v>
      </c>
      <c r="BP155" s="321">
        <f>IFERROR(_xlfn.PERCENTRANK.INC('面板-MA'!155:155,'面板-MA'!BN155),0.5)</f>
        <v>0.5</v>
      </c>
      <c r="BQ155" s="321">
        <f>IFERROR(_xlfn.PERCENTRANK.INC('面板-MA'!155:155,'面板-MA'!BO155),0.5)</f>
        <v>0.5</v>
      </c>
      <c r="BR155" s="321">
        <f>IFERROR(_xlfn.PERCENTRANK.INC('面板-MA'!155:155,'面板-MA'!BP155),0.5)</f>
        <v>0.5</v>
      </c>
      <c r="BS155" s="321">
        <f>IFERROR(_xlfn.PERCENTRANK.INC('面板-MA'!155:155,'面板-MA'!BQ155),0.5)</f>
        <v>0.5</v>
      </c>
      <c r="BT155" s="321">
        <f>IFERROR(_xlfn.PERCENTRANK.INC('面板-MA'!155:155,'面板-MA'!BR155),0.5)</f>
        <v>0.5</v>
      </c>
      <c r="BU155" s="321">
        <f>IFERROR(_xlfn.PERCENTRANK.INC('面板-MA'!155:155,'面板-MA'!BS155),0.5)</f>
        <v>0.5</v>
      </c>
      <c r="BV155" s="321">
        <f>IFERROR(_xlfn.PERCENTRANK.INC('面板-MA'!155:155,'面板-MA'!BT155),0.5)</f>
        <v>0.5</v>
      </c>
      <c r="BW155" s="321">
        <f>IFERROR(_xlfn.PERCENTRANK.INC('面板-MA'!155:155,'面板-MA'!BU155),0.5)</f>
        <v>0.5</v>
      </c>
      <c r="BX155" s="321">
        <f>IFERROR(_xlfn.PERCENTRANK.INC('面板-MA'!155:155,'面板-MA'!BV155),0.5)</f>
        <v>0.5</v>
      </c>
    </row>
    <row r="156" spans="1:76" x14ac:dyDescent="0.15">
      <c r="A156" s="301" t="s">
        <v>796</v>
      </c>
      <c r="B156" s="301" t="s">
        <v>73</v>
      </c>
      <c r="C156" s="295" t="s">
        <v>596</v>
      </c>
      <c r="D156" s="301" t="s">
        <v>597</v>
      </c>
      <c r="E156" s="329">
        <f t="shared" si="12"/>
        <v>7.1428571428571425E-2</v>
      </c>
      <c r="F156" s="302" t="str">
        <f t="shared" si="11"/>
        <v>物联网中游</v>
      </c>
      <c r="G156" s="321">
        <f>IFERROR(_xlfn.PERCENTRANK.INC('面板-MA'!156:156,'面板-MA'!E156),0.5)</f>
        <v>0.6</v>
      </c>
      <c r="H156" s="321">
        <f>IFERROR(_xlfn.PERCENTRANK.INC('面板-MA'!156:156,'面板-MA'!F156),0.5)</f>
        <v>0.6</v>
      </c>
      <c r="I156" s="321">
        <f>IFERROR(_xlfn.PERCENTRANK.INC('面板-MA'!156:156,'面板-MA'!G156),0.5)</f>
        <v>0.6</v>
      </c>
      <c r="J156" s="321">
        <f>IFERROR(_xlfn.PERCENTRANK.INC('面板-MA'!156:156,'面板-MA'!H156),0.5)</f>
        <v>0.6</v>
      </c>
      <c r="K156" s="321">
        <f>IFERROR(_xlfn.PERCENTRANK.INC('面板-MA'!156:156,'面板-MA'!I156),0.5)</f>
        <v>0.6</v>
      </c>
      <c r="L156" s="321">
        <f>IFERROR(_xlfn.PERCENTRANK.INC('面板-MA'!156:156,'面板-MA'!J156),0.5)</f>
        <v>0.15</v>
      </c>
      <c r="M156" s="321">
        <f>IFERROR(_xlfn.PERCENTRANK.INC('面板-MA'!156:156,'面板-MA'!K156),0.5)</f>
        <v>0.15</v>
      </c>
      <c r="N156" s="321">
        <f>IFERROR(_xlfn.PERCENTRANK.INC('面板-MA'!156:156,'面板-MA'!L156),0.5)</f>
        <v>0.15</v>
      </c>
      <c r="O156" s="321">
        <f>IFERROR(_xlfn.PERCENTRANK.INC('面板-MA'!156:156,'面板-MA'!M156),0.5)</f>
        <v>0</v>
      </c>
      <c r="P156" s="321">
        <f>IFERROR(_xlfn.PERCENTRANK.INC('面板-MA'!156:156,'面板-MA'!N156),0.5)</f>
        <v>0</v>
      </c>
      <c r="Q156" s="321">
        <f>IFERROR(_xlfn.PERCENTRANK.INC('面板-MA'!156:156,'面板-MA'!O156),0.5)</f>
        <v>0</v>
      </c>
      <c r="R156" s="321">
        <f>IFERROR(_xlfn.PERCENTRANK.INC('面板-MA'!156:156,'面板-MA'!P156),0.5)</f>
        <v>0.22500000000000001</v>
      </c>
      <c r="S156" s="321">
        <f>IFERROR(_xlfn.PERCENTRANK.INC('面板-MA'!156:156,'面板-MA'!Q156),0.5)</f>
        <v>0.22500000000000001</v>
      </c>
      <c r="T156" s="321">
        <f>IFERROR(_xlfn.PERCENTRANK.INC('面板-MA'!156:156,'面板-MA'!R156),0.5)</f>
        <v>0.22500000000000001</v>
      </c>
      <c r="U156" s="321">
        <f>IFERROR(_xlfn.PERCENTRANK.INC('面板-MA'!156:156,'面板-MA'!S156),0.5)</f>
        <v>0.3</v>
      </c>
      <c r="V156" s="321">
        <f>IFERROR(_xlfn.PERCENTRANK.INC('面板-MA'!156:156,'面板-MA'!T156),0.5)</f>
        <v>0.3</v>
      </c>
      <c r="W156" s="321">
        <f>IFERROR(_xlfn.PERCENTRANK.INC('面板-MA'!156:156,'面板-MA'!U156),0.5)</f>
        <v>0.3</v>
      </c>
      <c r="X156" s="321">
        <f>IFERROR(_xlfn.PERCENTRANK.INC('面板-MA'!156:156,'面板-MA'!V156),0.5)</f>
        <v>0.52500000000000002</v>
      </c>
      <c r="Y156" s="321">
        <f>IFERROR(_xlfn.PERCENTRANK.INC('面板-MA'!156:156,'面板-MA'!W156),0.5)</f>
        <v>0.52500000000000002</v>
      </c>
      <c r="Z156" s="321">
        <f>IFERROR(_xlfn.PERCENTRANK.INC('面板-MA'!156:156,'面板-MA'!X156),0.5)</f>
        <v>0.52500000000000002</v>
      </c>
      <c r="AA156" s="321">
        <f>IFERROR(_xlfn.PERCENTRANK.INC('面板-MA'!156:156,'面板-MA'!Y156),0.5)</f>
        <v>0.45</v>
      </c>
      <c r="AB156" s="321">
        <f>IFERROR(_xlfn.PERCENTRANK.INC('面板-MA'!156:156,'面板-MA'!Z156),0.5)</f>
        <v>0.45</v>
      </c>
      <c r="AC156" s="321">
        <f>IFERROR(_xlfn.PERCENTRANK.INC('面板-MA'!156:156,'面板-MA'!AA156),0.5)</f>
        <v>0.45</v>
      </c>
      <c r="AD156" s="321">
        <f>IFERROR(_xlfn.PERCENTRANK.INC('面板-MA'!156:156,'面板-MA'!AB156),0.5)</f>
        <v>7.4999999999999997E-2</v>
      </c>
      <c r="AE156" s="321">
        <f>IFERROR(_xlfn.PERCENTRANK.INC('面板-MA'!156:156,'面板-MA'!AC156),0.5)</f>
        <v>7.4999999999999997E-2</v>
      </c>
      <c r="AF156" s="321">
        <f>IFERROR(_xlfn.PERCENTRANK.INC('面板-MA'!156:156,'面板-MA'!AD156),0.5)</f>
        <v>7.4999999999999997E-2</v>
      </c>
      <c r="AG156" s="321">
        <f>IFERROR(_xlfn.PERCENTRANK.INC('面板-MA'!156:156,'面板-MA'!AE156),0.5)</f>
        <v>0.375</v>
      </c>
      <c r="AH156" s="321">
        <f>IFERROR(_xlfn.PERCENTRANK.INC('面板-MA'!156:156,'面板-MA'!AF156),0.5)</f>
        <v>0.375</v>
      </c>
      <c r="AI156" s="321">
        <f>IFERROR(_xlfn.PERCENTRANK.INC('面板-MA'!156:156,'面板-MA'!AG156),0.5)</f>
        <v>0.375</v>
      </c>
      <c r="AJ156" s="321">
        <f>IFERROR(_xlfn.PERCENTRANK.INC('面板-MA'!156:156,'面板-MA'!AH156),0.5)</f>
        <v>0.72499999999999998</v>
      </c>
      <c r="AK156" s="321">
        <f>IFERROR(_xlfn.PERCENTRANK.INC('面板-MA'!156:156,'面板-MA'!AI156),0.5)</f>
        <v>0.72499999999999998</v>
      </c>
      <c r="AL156" s="321">
        <f>IFERROR(_xlfn.PERCENTRANK.INC('面板-MA'!156:156,'面板-MA'!AJ156),0.5)</f>
        <v>0.72499999999999998</v>
      </c>
      <c r="AM156" s="321">
        <f>IFERROR(_xlfn.PERCENTRANK.INC('面板-MA'!156:156,'面板-MA'!AK156),0.5)</f>
        <v>0.8</v>
      </c>
      <c r="AN156" s="321">
        <f>IFERROR(_xlfn.PERCENTRANK.INC('面板-MA'!156:156,'面板-MA'!AL156),0.5)</f>
        <v>0.8</v>
      </c>
      <c r="AO156" s="321">
        <f>IFERROR(_xlfn.PERCENTRANK.INC('面板-MA'!156:156,'面板-MA'!AM156),0.5)</f>
        <v>0.8</v>
      </c>
      <c r="AP156" s="321">
        <f>IFERROR(_xlfn.PERCENTRANK.INC('面板-MA'!156:156,'面板-MA'!AN156),0.5)</f>
        <v>0.875</v>
      </c>
      <c r="AQ156" s="321">
        <f>IFERROR(_xlfn.PERCENTRANK.INC('面板-MA'!156:156,'面板-MA'!AO156),0.5)</f>
        <v>0.875</v>
      </c>
      <c r="AR156" s="321">
        <f>IFERROR(_xlfn.PERCENTRANK.INC('面板-MA'!156:156,'面板-MA'!AP156),0.5)</f>
        <v>0.875</v>
      </c>
      <c r="AS156" s="321">
        <f>IFERROR(_xlfn.PERCENTRANK.INC('面板-MA'!156:156,'面板-MA'!AQ156),0.5)</f>
        <v>0.95</v>
      </c>
      <c r="AT156" s="321">
        <f>IFERROR(_xlfn.PERCENTRANK.INC('面板-MA'!156:156,'面板-MA'!AR156),0.5)</f>
        <v>0.95</v>
      </c>
      <c r="AU156" s="321">
        <f>IFERROR(_xlfn.PERCENTRANK.INC('面板-MA'!156:156,'面板-MA'!AS156),0.5)</f>
        <v>0.95</v>
      </c>
      <c r="AV156" s="321">
        <f>IFERROR(_xlfn.PERCENTRANK.INC('面板-MA'!156:156,'面板-MA'!AT156),0.5)</f>
        <v>0.5</v>
      </c>
      <c r="AW156" s="321">
        <f>IFERROR(_xlfn.PERCENTRANK.INC('面板-MA'!156:156,'面板-MA'!AU156),0.5)</f>
        <v>0.5</v>
      </c>
      <c r="AX156" s="321">
        <f>IFERROR(_xlfn.PERCENTRANK.INC('面板-MA'!156:156,'面板-MA'!AV156),0.5)</f>
        <v>0.5</v>
      </c>
      <c r="AY156" s="321">
        <f>IFERROR(_xlfn.PERCENTRANK.INC('面板-MA'!156:156,'面板-MA'!AW156),0.5)</f>
        <v>0.5</v>
      </c>
      <c r="AZ156" s="321">
        <f>IFERROR(_xlfn.PERCENTRANK.INC('面板-MA'!156:156,'面板-MA'!AX156),0.5)</f>
        <v>0.5</v>
      </c>
      <c r="BA156" s="321">
        <f>IFERROR(_xlfn.PERCENTRANK.INC('面板-MA'!156:156,'面板-MA'!AY156),0.5)</f>
        <v>0.5</v>
      </c>
      <c r="BB156" s="321">
        <f>IFERROR(_xlfn.PERCENTRANK.INC('面板-MA'!156:156,'面板-MA'!AZ156),0.5)</f>
        <v>0.5</v>
      </c>
      <c r="BC156" s="321">
        <f>IFERROR(_xlfn.PERCENTRANK.INC('面板-MA'!156:156,'面板-MA'!BA156),0.5)</f>
        <v>0.5</v>
      </c>
      <c r="BD156" s="321">
        <f>IFERROR(_xlfn.PERCENTRANK.INC('面板-MA'!156:156,'面板-MA'!BB156),0.5)</f>
        <v>0.5</v>
      </c>
      <c r="BE156" s="321">
        <f>IFERROR(_xlfn.PERCENTRANK.INC('面板-MA'!156:156,'面板-MA'!BC156),0.5)</f>
        <v>0.5</v>
      </c>
      <c r="BF156" s="321">
        <f>IFERROR(_xlfn.PERCENTRANK.INC('面板-MA'!156:156,'面板-MA'!BD156),0.5)</f>
        <v>0.5</v>
      </c>
      <c r="BG156" s="321">
        <f>IFERROR(_xlfn.PERCENTRANK.INC('面板-MA'!156:156,'面板-MA'!BE156),0.5)</f>
        <v>0.5</v>
      </c>
      <c r="BH156" s="321">
        <f>IFERROR(_xlfn.PERCENTRANK.INC('面板-MA'!156:156,'面板-MA'!BF156),0.5)</f>
        <v>0.5</v>
      </c>
      <c r="BI156" s="321">
        <f>IFERROR(_xlfn.PERCENTRANK.INC('面板-MA'!156:156,'面板-MA'!BG156),0.5)</f>
        <v>0.5</v>
      </c>
      <c r="BJ156" s="321">
        <f>IFERROR(_xlfn.PERCENTRANK.INC('面板-MA'!156:156,'面板-MA'!BH156),0.5)</f>
        <v>0.5</v>
      </c>
      <c r="BK156" s="321">
        <f>IFERROR(_xlfn.PERCENTRANK.INC('面板-MA'!156:156,'面板-MA'!BI156),0.5)</f>
        <v>0.5</v>
      </c>
      <c r="BL156" s="321">
        <f>IFERROR(_xlfn.PERCENTRANK.INC('面板-MA'!156:156,'面板-MA'!BJ156),0.5)</f>
        <v>0.5</v>
      </c>
      <c r="BM156" s="321">
        <f>IFERROR(_xlfn.PERCENTRANK.INC('面板-MA'!156:156,'面板-MA'!BK156),0.5)</f>
        <v>0.5</v>
      </c>
      <c r="BN156" s="321">
        <f>IFERROR(_xlfn.PERCENTRANK.INC('面板-MA'!156:156,'面板-MA'!BL156),0.5)</f>
        <v>0.5</v>
      </c>
      <c r="BO156" s="321">
        <f>IFERROR(_xlfn.PERCENTRANK.INC('面板-MA'!156:156,'面板-MA'!BM156),0.5)</f>
        <v>0.5</v>
      </c>
      <c r="BP156" s="321">
        <f>IFERROR(_xlfn.PERCENTRANK.INC('面板-MA'!156:156,'面板-MA'!BN156),0.5)</f>
        <v>0.5</v>
      </c>
      <c r="BQ156" s="321">
        <f>IFERROR(_xlfn.PERCENTRANK.INC('面板-MA'!156:156,'面板-MA'!BO156),0.5)</f>
        <v>0.5</v>
      </c>
      <c r="BR156" s="321">
        <f>IFERROR(_xlfn.PERCENTRANK.INC('面板-MA'!156:156,'面板-MA'!BP156),0.5)</f>
        <v>0.5</v>
      </c>
      <c r="BS156" s="321">
        <f>IFERROR(_xlfn.PERCENTRANK.INC('面板-MA'!156:156,'面板-MA'!BQ156),0.5)</f>
        <v>0.5</v>
      </c>
      <c r="BT156" s="321">
        <f>IFERROR(_xlfn.PERCENTRANK.INC('面板-MA'!156:156,'面板-MA'!BR156),0.5)</f>
        <v>0.5</v>
      </c>
      <c r="BU156" s="321">
        <f>IFERROR(_xlfn.PERCENTRANK.INC('面板-MA'!156:156,'面板-MA'!BS156),0.5)</f>
        <v>0.5</v>
      </c>
      <c r="BV156" s="321">
        <f>IFERROR(_xlfn.PERCENTRANK.INC('面板-MA'!156:156,'面板-MA'!BT156),0.5)</f>
        <v>0.5</v>
      </c>
      <c r="BW156" s="321">
        <f>IFERROR(_xlfn.PERCENTRANK.INC('面板-MA'!156:156,'面板-MA'!BU156),0.5)</f>
        <v>0.5</v>
      </c>
      <c r="BX156" s="321">
        <f>IFERROR(_xlfn.PERCENTRANK.INC('面板-MA'!156:156,'面板-MA'!BV156),0.5)</f>
        <v>0.5</v>
      </c>
    </row>
    <row r="157" spans="1:76" x14ac:dyDescent="0.15">
      <c r="A157" s="301" t="s">
        <v>796</v>
      </c>
      <c r="B157" s="301" t="s">
        <v>110</v>
      </c>
      <c r="C157" s="295" t="s">
        <v>598</v>
      </c>
      <c r="D157" s="301" t="s">
        <v>599</v>
      </c>
      <c r="E157" s="329">
        <f t="shared" si="12"/>
        <v>7.1428571428571425E-2</v>
      </c>
      <c r="F157" s="302" t="str">
        <f t="shared" si="11"/>
        <v>物联网下游</v>
      </c>
      <c r="G157" s="321">
        <f>IFERROR(_xlfn.PERCENTRANK.INC('面板-MA'!157:157,'面板-MA'!E157),0.5)</f>
        <v>0.51500000000000001</v>
      </c>
      <c r="H157" s="321">
        <f>IFERROR(_xlfn.PERCENTRANK.INC('面板-MA'!157:157,'面板-MA'!F157),0.5)</f>
        <v>0.51500000000000001</v>
      </c>
      <c r="I157" s="321">
        <f>IFERROR(_xlfn.PERCENTRANK.INC('面板-MA'!157:157,'面板-MA'!G157),0.5)</f>
        <v>0.33300000000000002</v>
      </c>
      <c r="J157" s="321">
        <f>IFERROR(_xlfn.PERCENTRANK.INC('面板-MA'!157:157,'面板-MA'!H157),0.5)</f>
        <v>0.18099999999999999</v>
      </c>
      <c r="K157" s="321">
        <f>IFERROR(_xlfn.PERCENTRANK.INC('面板-MA'!157:157,'面板-MA'!I157),0.5)</f>
        <v>0.06</v>
      </c>
      <c r="L157" s="321">
        <f>IFERROR(_xlfn.PERCENTRANK.INC('面板-MA'!157:157,'面板-MA'!J157),0.5)</f>
        <v>0</v>
      </c>
      <c r="M157" s="321">
        <f>IFERROR(_xlfn.PERCENTRANK.INC('面板-MA'!157:157,'面板-MA'!K157),0.5)</f>
        <v>0.03</v>
      </c>
      <c r="N157" s="321">
        <f>IFERROR(_xlfn.PERCENTRANK.INC('面板-MA'!157:157,'面板-MA'!L157),0.5)</f>
        <v>0.121</v>
      </c>
      <c r="O157" s="321">
        <f>IFERROR(_xlfn.PERCENTRANK.INC('面板-MA'!157:157,'面板-MA'!M157),0.5)</f>
        <v>0.09</v>
      </c>
      <c r="P157" s="321">
        <f>IFERROR(_xlfn.PERCENTRANK.INC('面板-MA'!157:157,'面板-MA'!N157),0.5)</f>
        <v>0.151</v>
      </c>
      <c r="Q157" s="321">
        <f>IFERROR(_xlfn.PERCENTRANK.INC('面板-MA'!157:157,'面板-MA'!O157),0.5)</f>
        <v>0.42399999999999999</v>
      </c>
      <c r="R157" s="321">
        <f>IFERROR(_xlfn.PERCENTRANK.INC('面板-MA'!157:157,'面板-MA'!P157),0.5)</f>
        <v>0.57499999999999996</v>
      </c>
      <c r="S157" s="321">
        <f>IFERROR(_xlfn.PERCENTRANK.INC('面板-MA'!157:157,'面板-MA'!Q157),0.5)</f>
        <v>0.36299999999999999</v>
      </c>
      <c r="T157" s="321">
        <f>IFERROR(_xlfn.PERCENTRANK.INC('面板-MA'!157:157,'面板-MA'!R157),0.5)</f>
        <v>0.24199999999999999</v>
      </c>
      <c r="U157" s="321">
        <f>IFERROR(_xlfn.PERCENTRANK.INC('面板-MA'!157:157,'面板-MA'!S157),0.5)</f>
        <v>0.30299999999999999</v>
      </c>
      <c r="V157" s="321">
        <f>IFERROR(_xlfn.PERCENTRANK.INC('面板-MA'!157:157,'面板-MA'!T157),0.5)</f>
        <v>0.21199999999999999</v>
      </c>
      <c r="W157" s="321">
        <f>IFERROR(_xlfn.PERCENTRANK.INC('面板-MA'!157:157,'面板-MA'!U157),0.5)</f>
        <v>0.27200000000000002</v>
      </c>
      <c r="X157" s="321">
        <f>IFERROR(_xlfn.PERCENTRANK.INC('面板-MA'!157:157,'面板-MA'!V157),0.5)</f>
        <v>0.48399999999999999</v>
      </c>
      <c r="Y157" s="321">
        <f>IFERROR(_xlfn.PERCENTRANK.INC('面板-MA'!157:157,'面板-MA'!W157),0.5)</f>
        <v>0.69599999999999995</v>
      </c>
      <c r="Z157" s="321">
        <f>IFERROR(_xlfn.PERCENTRANK.INC('面板-MA'!157:157,'面板-MA'!X157),0.5)</f>
        <v>1</v>
      </c>
      <c r="AA157" s="321">
        <f>IFERROR(_xlfn.PERCENTRANK.INC('面板-MA'!157:157,'面板-MA'!Y157),0.5)</f>
        <v>0.96899999999999997</v>
      </c>
      <c r="AB157" s="321">
        <f>IFERROR(_xlfn.PERCENTRANK.INC('面板-MA'!157:157,'面板-MA'!Z157),0.5)</f>
        <v>0.60599999999999998</v>
      </c>
      <c r="AC157" s="321">
        <f>IFERROR(_xlfn.PERCENTRANK.INC('面板-MA'!157:157,'面板-MA'!AA157),0.5)</f>
        <v>0.39300000000000002</v>
      </c>
      <c r="AD157" s="321">
        <f>IFERROR(_xlfn.PERCENTRANK.INC('面板-MA'!157:157,'面板-MA'!AB157),0.5)</f>
        <v>0.45400000000000001</v>
      </c>
      <c r="AE157" s="321">
        <f>IFERROR(_xlfn.PERCENTRANK.INC('面板-MA'!157:157,'面板-MA'!AC157),0.5)</f>
        <v>0.66600000000000004</v>
      </c>
      <c r="AF157" s="321">
        <f>IFERROR(_xlfn.PERCENTRANK.INC('面板-MA'!157:157,'面板-MA'!AD157),0.5)</f>
        <v>0.75700000000000001</v>
      </c>
      <c r="AG157" s="321">
        <f>IFERROR(_xlfn.PERCENTRANK.INC('面板-MA'!157:157,'面板-MA'!AE157),0.5)</f>
        <v>0.81799999999999995</v>
      </c>
      <c r="AH157" s="321">
        <f>IFERROR(_xlfn.PERCENTRANK.INC('面板-MA'!157:157,'面板-MA'!AF157),0.5)</f>
        <v>0.93899999999999995</v>
      </c>
      <c r="AI157" s="321">
        <f>IFERROR(_xlfn.PERCENTRANK.INC('面板-MA'!157:157,'面板-MA'!AG157),0.5)</f>
        <v>0.878</v>
      </c>
      <c r="AJ157" s="321">
        <f>IFERROR(_xlfn.PERCENTRANK.INC('面板-MA'!157:157,'面板-MA'!AH157),0.5)</f>
        <v>0.84799999999999998</v>
      </c>
      <c r="AK157" s="321">
        <f>IFERROR(_xlfn.PERCENTRANK.INC('面板-MA'!157:157,'面板-MA'!AI157),0.5)</f>
        <v>0.78700000000000003</v>
      </c>
      <c r="AL157" s="321">
        <f>IFERROR(_xlfn.PERCENTRANK.INC('面板-MA'!157:157,'面板-MA'!AJ157),0.5)</f>
        <v>0.63600000000000001</v>
      </c>
      <c r="AM157" s="321">
        <f>IFERROR(_xlfn.PERCENTRANK.INC('面板-MA'!157:157,'面板-MA'!AK157),0.5)</f>
        <v>0.72699999999999998</v>
      </c>
      <c r="AN157" s="321">
        <f>IFERROR(_xlfn.PERCENTRANK.INC('面板-MA'!157:157,'面板-MA'!AL157),0.5)</f>
        <v>0.90900000000000003</v>
      </c>
      <c r="AO157" s="321">
        <f>IFERROR(_xlfn.PERCENTRANK.INC('面板-MA'!157:157,'面板-MA'!AM157),0.5)</f>
        <v>0.5</v>
      </c>
      <c r="AP157" s="321">
        <f>IFERROR(_xlfn.PERCENTRANK.INC('面板-MA'!157:157,'面板-MA'!AN157),0.5)</f>
        <v>0.5</v>
      </c>
      <c r="AQ157" s="321">
        <f>IFERROR(_xlfn.PERCENTRANK.INC('面板-MA'!157:157,'面板-MA'!AO157),0.5)</f>
        <v>0.5</v>
      </c>
      <c r="AR157" s="321">
        <f>IFERROR(_xlfn.PERCENTRANK.INC('面板-MA'!157:157,'面板-MA'!AP157),0.5)</f>
        <v>0.5</v>
      </c>
      <c r="AS157" s="321">
        <f>IFERROR(_xlfn.PERCENTRANK.INC('面板-MA'!157:157,'面板-MA'!AQ157),0.5)</f>
        <v>0.5</v>
      </c>
      <c r="AT157" s="321">
        <f>IFERROR(_xlfn.PERCENTRANK.INC('面板-MA'!157:157,'面板-MA'!AR157),0.5)</f>
        <v>0.5</v>
      </c>
      <c r="AU157" s="321">
        <f>IFERROR(_xlfn.PERCENTRANK.INC('面板-MA'!157:157,'面板-MA'!AS157),0.5)</f>
        <v>0.5</v>
      </c>
      <c r="AV157" s="321">
        <f>IFERROR(_xlfn.PERCENTRANK.INC('面板-MA'!157:157,'面板-MA'!AT157),0.5)</f>
        <v>0.5</v>
      </c>
      <c r="AW157" s="321">
        <f>IFERROR(_xlfn.PERCENTRANK.INC('面板-MA'!157:157,'面板-MA'!AU157),0.5)</f>
        <v>0.5</v>
      </c>
      <c r="AX157" s="321">
        <f>IFERROR(_xlfn.PERCENTRANK.INC('面板-MA'!157:157,'面板-MA'!AV157),0.5)</f>
        <v>0.5</v>
      </c>
      <c r="AY157" s="321">
        <f>IFERROR(_xlfn.PERCENTRANK.INC('面板-MA'!157:157,'面板-MA'!AW157),0.5)</f>
        <v>0.5</v>
      </c>
      <c r="AZ157" s="321">
        <f>IFERROR(_xlfn.PERCENTRANK.INC('面板-MA'!157:157,'面板-MA'!AX157),0.5)</f>
        <v>0.5</v>
      </c>
      <c r="BA157" s="321">
        <f>IFERROR(_xlfn.PERCENTRANK.INC('面板-MA'!157:157,'面板-MA'!AY157),0.5)</f>
        <v>0.5</v>
      </c>
      <c r="BB157" s="321">
        <f>IFERROR(_xlfn.PERCENTRANK.INC('面板-MA'!157:157,'面板-MA'!AZ157),0.5)</f>
        <v>0.5</v>
      </c>
      <c r="BC157" s="321">
        <f>IFERROR(_xlfn.PERCENTRANK.INC('面板-MA'!157:157,'面板-MA'!BA157),0.5)</f>
        <v>0.5</v>
      </c>
      <c r="BD157" s="321">
        <f>IFERROR(_xlfn.PERCENTRANK.INC('面板-MA'!157:157,'面板-MA'!BB157),0.5)</f>
        <v>0.5</v>
      </c>
      <c r="BE157" s="321">
        <f>IFERROR(_xlfn.PERCENTRANK.INC('面板-MA'!157:157,'面板-MA'!BC157),0.5)</f>
        <v>0.5</v>
      </c>
      <c r="BF157" s="321">
        <f>IFERROR(_xlfn.PERCENTRANK.INC('面板-MA'!157:157,'面板-MA'!BD157),0.5)</f>
        <v>0.5</v>
      </c>
      <c r="BG157" s="321">
        <f>IFERROR(_xlfn.PERCENTRANK.INC('面板-MA'!157:157,'面板-MA'!BE157),0.5)</f>
        <v>0.5</v>
      </c>
      <c r="BH157" s="321">
        <f>IFERROR(_xlfn.PERCENTRANK.INC('面板-MA'!157:157,'面板-MA'!BF157),0.5)</f>
        <v>0.5</v>
      </c>
      <c r="BI157" s="321">
        <f>IFERROR(_xlfn.PERCENTRANK.INC('面板-MA'!157:157,'面板-MA'!BG157),0.5)</f>
        <v>0.5</v>
      </c>
      <c r="BJ157" s="321">
        <f>IFERROR(_xlfn.PERCENTRANK.INC('面板-MA'!157:157,'面板-MA'!BH157),0.5)</f>
        <v>0.5</v>
      </c>
      <c r="BK157" s="321">
        <f>IFERROR(_xlfn.PERCENTRANK.INC('面板-MA'!157:157,'面板-MA'!BI157),0.5)</f>
        <v>0.5</v>
      </c>
      <c r="BL157" s="321">
        <f>IFERROR(_xlfn.PERCENTRANK.INC('面板-MA'!157:157,'面板-MA'!BJ157),0.5)</f>
        <v>0.5</v>
      </c>
      <c r="BM157" s="321">
        <f>IFERROR(_xlfn.PERCENTRANK.INC('面板-MA'!157:157,'面板-MA'!BK157),0.5)</f>
        <v>0.5</v>
      </c>
      <c r="BN157" s="321">
        <f>IFERROR(_xlfn.PERCENTRANK.INC('面板-MA'!157:157,'面板-MA'!BL157),0.5)</f>
        <v>0.5</v>
      </c>
      <c r="BO157" s="321">
        <f>IFERROR(_xlfn.PERCENTRANK.INC('面板-MA'!157:157,'面板-MA'!BM157),0.5)</f>
        <v>0.5</v>
      </c>
      <c r="BP157" s="321">
        <f>IFERROR(_xlfn.PERCENTRANK.INC('面板-MA'!157:157,'面板-MA'!BN157),0.5)</f>
        <v>0.5</v>
      </c>
      <c r="BQ157" s="321">
        <f>IFERROR(_xlfn.PERCENTRANK.INC('面板-MA'!157:157,'面板-MA'!BO157),0.5)</f>
        <v>0.5</v>
      </c>
      <c r="BR157" s="321">
        <f>IFERROR(_xlfn.PERCENTRANK.INC('面板-MA'!157:157,'面板-MA'!BP157),0.5)</f>
        <v>0.5</v>
      </c>
      <c r="BS157" s="321">
        <f>IFERROR(_xlfn.PERCENTRANK.INC('面板-MA'!157:157,'面板-MA'!BQ157),0.5)</f>
        <v>0.5</v>
      </c>
      <c r="BT157" s="321">
        <f>IFERROR(_xlfn.PERCENTRANK.INC('面板-MA'!157:157,'面板-MA'!BR157),0.5)</f>
        <v>0.5</v>
      </c>
      <c r="BU157" s="321">
        <f>IFERROR(_xlfn.PERCENTRANK.INC('面板-MA'!157:157,'面板-MA'!BS157),0.5)</f>
        <v>0.5</v>
      </c>
      <c r="BV157" s="321">
        <f>IFERROR(_xlfn.PERCENTRANK.INC('面板-MA'!157:157,'面板-MA'!BT157),0.5)</f>
        <v>0.5</v>
      </c>
      <c r="BW157" s="321">
        <f>IFERROR(_xlfn.PERCENTRANK.INC('面板-MA'!157:157,'面板-MA'!BU157),0.5)</f>
        <v>0.5</v>
      </c>
      <c r="BX157" s="321">
        <f>IFERROR(_xlfn.PERCENTRANK.INC('面板-MA'!157:157,'面板-MA'!BV157),0.5)</f>
        <v>0.5</v>
      </c>
    </row>
    <row r="158" spans="1:76" x14ac:dyDescent="0.15">
      <c r="A158" s="301" t="s">
        <v>796</v>
      </c>
      <c r="B158" s="301" t="s">
        <v>110</v>
      </c>
      <c r="C158" s="295" t="s">
        <v>887</v>
      </c>
      <c r="D158" s="301" t="s">
        <v>661</v>
      </c>
      <c r="E158" s="329">
        <f t="shared" si="12"/>
        <v>7.1428571428571425E-2</v>
      </c>
      <c r="F158" s="302" t="str">
        <f t="shared" si="11"/>
        <v>物联网下游</v>
      </c>
      <c r="G158" s="321">
        <f>IFERROR(_xlfn.PERCENTRANK.INC('面板-MA'!158:158,'面板-MA'!E158),0.5)</f>
        <v>0.42799999999999999</v>
      </c>
      <c r="H158" s="321">
        <f>IFERROR(_xlfn.PERCENTRANK.INC('面板-MA'!158:158,'面板-MA'!F158),0.5)</f>
        <v>0.42799999999999999</v>
      </c>
      <c r="I158" s="321">
        <f>IFERROR(_xlfn.PERCENTRANK.INC('面板-MA'!158:158,'面板-MA'!G158),0.5)</f>
        <v>0.33300000000000002</v>
      </c>
      <c r="J158" s="321">
        <f>IFERROR(_xlfn.PERCENTRANK.INC('面板-MA'!158:158,'面板-MA'!H158),0.5)</f>
        <v>0.19</v>
      </c>
      <c r="K158" s="321">
        <f>IFERROR(_xlfn.PERCENTRANK.INC('面板-MA'!158:158,'面板-MA'!I158),0.5)</f>
        <v>0.14199999999999999</v>
      </c>
      <c r="L158" s="321">
        <f>IFERROR(_xlfn.PERCENTRANK.INC('面板-MA'!158:158,'面板-MA'!J158),0.5)</f>
        <v>9.5000000000000001E-2</v>
      </c>
      <c r="M158" s="321">
        <f>IFERROR(_xlfn.PERCENTRANK.INC('面板-MA'!158:158,'面板-MA'!K158),0.5)</f>
        <v>0</v>
      </c>
      <c r="N158" s="321">
        <f>IFERROR(_xlfn.PERCENTRANK.INC('面板-MA'!158:158,'面板-MA'!L158),0.5)</f>
        <v>4.7E-2</v>
      </c>
      <c r="O158" s="321">
        <f>IFERROR(_xlfn.PERCENTRANK.INC('面板-MA'!158:158,'面板-MA'!M158),0.5)</f>
        <v>0.23799999999999999</v>
      </c>
      <c r="P158" s="321">
        <f>IFERROR(_xlfn.PERCENTRANK.INC('面板-MA'!158:158,'面板-MA'!N158),0.5)</f>
        <v>0.23799999999999999</v>
      </c>
      <c r="Q158" s="321">
        <f>IFERROR(_xlfn.PERCENTRANK.INC('面板-MA'!158:158,'面板-MA'!O158),0.5)</f>
        <v>0.38</v>
      </c>
      <c r="R158" s="321">
        <f>IFERROR(_xlfn.PERCENTRANK.INC('面板-MA'!158:158,'面板-MA'!P158),0.5)</f>
        <v>0.66600000000000004</v>
      </c>
      <c r="S158" s="321">
        <f>IFERROR(_xlfn.PERCENTRANK.INC('面板-MA'!158:158,'面板-MA'!Q158),0.5)</f>
        <v>0.71399999999999997</v>
      </c>
      <c r="T158" s="321">
        <f>IFERROR(_xlfn.PERCENTRANK.INC('面板-MA'!158:158,'面板-MA'!R158),0.5)</f>
        <v>0.76100000000000001</v>
      </c>
      <c r="U158" s="321">
        <f>IFERROR(_xlfn.PERCENTRANK.INC('面板-MA'!158:158,'面板-MA'!S158),0.5)</f>
        <v>0.90400000000000003</v>
      </c>
      <c r="V158" s="321">
        <f>IFERROR(_xlfn.PERCENTRANK.INC('面板-MA'!158:158,'面板-MA'!T158),0.5)</f>
        <v>1</v>
      </c>
      <c r="W158" s="321">
        <f>IFERROR(_xlfn.PERCENTRANK.INC('面板-MA'!158:158,'面板-MA'!U158),0.5)</f>
        <v>0.95199999999999996</v>
      </c>
      <c r="X158" s="321">
        <f>IFERROR(_xlfn.PERCENTRANK.INC('面板-MA'!158:158,'面板-MA'!V158),0.5)</f>
        <v>0.61899999999999999</v>
      </c>
      <c r="Y158" s="321">
        <f>IFERROR(_xlfn.PERCENTRANK.INC('面板-MA'!158:158,'面板-MA'!W158),0.5)</f>
        <v>0.85699999999999998</v>
      </c>
      <c r="Z158" s="321">
        <f>IFERROR(_xlfn.PERCENTRANK.INC('面板-MA'!158:158,'面板-MA'!X158),0.5)</f>
        <v>0.80900000000000005</v>
      </c>
      <c r="AA158" s="321">
        <f>IFERROR(_xlfn.PERCENTRANK.INC('面板-MA'!158:158,'面板-MA'!Y158),0.5)</f>
        <v>0.52300000000000002</v>
      </c>
      <c r="AB158" s="321">
        <f>IFERROR(_xlfn.PERCENTRANK.INC('面板-MA'!158:158,'面板-MA'!Z158),0.5)</f>
        <v>0.57099999999999995</v>
      </c>
      <c r="AC158" s="321">
        <f>IFERROR(_xlfn.PERCENTRANK.INC('面板-MA'!158:158,'面板-MA'!AA158),0.5)</f>
        <v>0.5</v>
      </c>
      <c r="AD158" s="321">
        <f>IFERROR(_xlfn.PERCENTRANK.INC('面板-MA'!158:158,'面板-MA'!AB158),0.5)</f>
        <v>0.5</v>
      </c>
      <c r="AE158" s="321">
        <f>IFERROR(_xlfn.PERCENTRANK.INC('面板-MA'!158:158,'面板-MA'!AC158),0.5)</f>
        <v>0.5</v>
      </c>
      <c r="AF158" s="321">
        <f>IFERROR(_xlfn.PERCENTRANK.INC('面板-MA'!158:158,'面板-MA'!AD158),0.5)</f>
        <v>0.5</v>
      </c>
      <c r="AG158" s="321">
        <f>IFERROR(_xlfn.PERCENTRANK.INC('面板-MA'!158:158,'面板-MA'!AE158),0.5)</f>
        <v>0.5</v>
      </c>
      <c r="AH158" s="321">
        <f>IFERROR(_xlfn.PERCENTRANK.INC('面板-MA'!158:158,'面板-MA'!AF158),0.5)</f>
        <v>0.5</v>
      </c>
      <c r="AI158" s="321">
        <f>IFERROR(_xlfn.PERCENTRANK.INC('面板-MA'!158:158,'面板-MA'!AG158),0.5)</f>
        <v>0.5</v>
      </c>
      <c r="AJ158" s="321">
        <f>IFERROR(_xlfn.PERCENTRANK.INC('面板-MA'!158:158,'面板-MA'!AH158),0.5)</f>
        <v>0.5</v>
      </c>
      <c r="AK158" s="321">
        <f>IFERROR(_xlfn.PERCENTRANK.INC('面板-MA'!158:158,'面板-MA'!AI158),0.5)</f>
        <v>0.5</v>
      </c>
      <c r="AL158" s="321">
        <f>IFERROR(_xlfn.PERCENTRANK.INC('面板-MA'!158:158,'面板-MA'!AJ158),0.5)</f>
        <v>0.5</v>
      </c>
      <c r="AM158" s="321">
        <f>IFERROR(_xlfn.PERCENTRANK.INC('面板-MA'!158:158,'面板-MA'!AK158),0.5)</f>
        <v>0.5</v>
      </c>
      <c r="AN158" s="321">
        <f>IFERROR(_xlfn.PERCENTRANK.INC('面板-MA'!158:158,'面板-MA'!AL158),0.5)</f>
        <v>0.5</v>
      </c>
      <c r="AO158" s="321">
        <f>IFERROR(_xlfn.PERCENTRANK.INC('面板-MA'!158:158,'面板-MA'!AM158),0.5)</f>
        <v>0.5</v>
      </c>
      <c r="AP158" s="321">
        <f>IFERROR(_xlfn.PERCENTRANK.INC('面板-MA'!158:158,'面板-MA'!AN158),0.5)</f>
        <v>0.5</v>
      </c>
      <c r="AQ158" s="321">
        <f>IFERROR(_xlfn.PERCENTRANK.INC('面板-MA'!158:158,'面板-MA'!AO158),0.5)</f>
        <v>0.5</v>
      </c>
      <c r="AR158" s="321">
        <f>IFERROR(_xlfn.PERCENTRANK.INC('面板-MA'!158:158,'面板-MA'!AP158),0.5)</f>
        <v>0.5</v>
      </c>
      <c r="AS158" s="321">
        <f>IFERROR(_xlfn.PERCENTRANK.INC('面板-MA'!158:158,'面板-MA'!AQ158),0.5)</f>
        <v>0.5</v>
      </c>
      <c r="AT158" s="321">
        <f>IFERROR(_xlfn.PERCENTRANK.INC('面板-MA'!158:158,'面板-MA'!AR158),0.5)</f>
        <v>0.5</v>
      </c>
      <c r="AU158" s="321">
        <f>IFERROR(_xlfn.PERCENTRANK.INC('面板-MA'!158:158,'面板-MA'!AS158),0.5)</f>
        <v>0.5</v>
      </c>
      <c r="AV158" s="321">
        <f>IFERROR(_xlfn.PERCENTRANK.INC('面板-MA'!158:158,'面板-MA'!AT158),0.5)</f>
        <v>0.5</v>
      </c>
      <c r="AW158" s="321">
        <f>IFERROR(_xlfn.PERCENTRANK.INC('面板-MA'!158:158,'面板-MA'!AU158),0.5)</f>
        <v>0.5</v>
      </c>
      <c r="AX158" s="321">
        <f>IFERROR(_xlfn.PERCENTRANK.INC('面板-MA'!158:158,'面板-MA'!AV158),0.5)</f>
        <v>0.5</v>
      </c>
      <c r="AY158" s="321">
        <f>IFERROR(_xlfn.PERCENTRANK.INC('面板-MA'!158:158,'面板-MA'!AW158),0.5)</f>
        <v>0.5</v>
      </c>
      <c r="AZ158" s="321">
        <f>IFERROR(_xlfn.PERCENTRANK.INC('面板-MA'!158:158,'面板-MA'!AX158),0.5)</f>
        <v>0.5</v>
      </c>
      <c r="BA158" s="321">
        <f>IFERROR(_xlfn.PERCENTRANK.INC('面板-MA'!158:158,'面板-MA'!AY158),0.5)</f>
        <v>0.5</v>
      </c>
      <c r="BB158" s="321">
        <f>IFERROR(_xlfn.PERCENTRANK.INC('面板-MA'!158:158,'面板-MA'!AZ158),0.5)</f>
        <v>0.5</v>
      </c>
      <c r="BC158" s="321">
        <f>IFERROR(_xlfn.PERCENTRANK.INC('面板-MA'!158:158,'面板-MA'!BA158),0.5)</f>
        <v>0.5</v>
      </c>
      <c r="BD158" s="321">
        <f>IFERROR(_xlfn.PERCENTRANK.INC('面板-MA'!158:158,'面板-MA'!BB158),0.5)</f>
        <v>0.5</v>
      </c>
      <c r="BE158" s="321">
        <f>IFERROR(_xlfn.PERCENTRANK.INC('面板-MA'!158:158,'面板-MA'!BC158),0.5)</f>
        <v>0.5</v>
      </c>
      <c r="BF158" s="321">
        <f>IFERROR(_xlfn.PERCENTRANK.INC('面板-MA'!158:158,'面板-MA'!BD158),0.5)</f>
        <v>0.5</v>
      </c>
      <c r="BG158" s="321">
        <f>IFERROR(_xlfn.PERCENTRANK.INC('面板-MA'!158:158,'面板-MA'!BE158),0.5)</f>
        <v>0.5</v>
      </c>
      <c r="BH158" s="321">
        <f>IFERROR(_xlfn.PERCENTRANK.INC('面板-MA'!158:158,'面板-MA'!BF158),0.5)</f>
        <v>0.5</v>
      </c>
      <c r="BI158" s="321">
        <f>IFERROR(_xlfn.PERCENTRANK.INC('面板-MA'!158:158,'面板-MA'!BG158),0.5)</f>
        <v>0.5</v>
      </c>
      <c r="BJ158" s="321">
        <f>IFERROR(_xlfn.PERCENTRANK.INC('面板-MA'!158:158,'面板-MA'!BH158),0.5)</f>
        <v>0.5</v>
      </c>
      <c r="BK158" s="321">
        <f>IFERROR(_xlfn.PERCENTRANK.INC('面板-MA'!158:158,'面板-MA'!BI158),0.5)</f>
        <v>0.5</v>
      </c>
      <c r="BL158" s="321">
        <f>IFERROR(_xlfn.PERCENTRANK.INC('面板-MA'!158:158,'面板-MA'!BJ158),0.5)</f>
        <v>0.5</v>
      </c>
      <c r="BM158" s="321">
        <f>IFERROR(_xlfn.PERCENTRANK.INC('面板-MA'!158:158,'面板-MA'!BK158),0.5)</f>
        <v>0.5</v>
      </c>
      <c r="BN158" s="321">
        <f>IFERROR(_xlfn.PERCENTRANK.INC('面板-MA'!158:158,'面板-MA'!BL158),0.5)</f>
        <v>0.5</v>
      </c>
      <c r="BO158" s="321">
        <f>IFERROR(_xlfn.PERCENTRANK.INC('面板-MA'!158:158,'面板-MA'!BM158),0.5)</f>
        <v>0.5</v>
      </c>
      <c r="BP158" s="321">
        <f>IFERROR(_xlfn.PERCENTRANK.INC('面板-MA'!158:158,'面板-MA'!BN158),0.5)</f>
        <v>0.5</v>
      </c>
      <c r="BQ158" s="321">
        <f>IFERROR(_xlfn.PERCENTRANK.INC('面板-MA'!158:158,'面板-MA'!BO158),0.5)</f>
        <v>0.5</v>
      </c>
      <c r="BR158" s="321">
        <f>IFERROR(_xlfn.PERCENTRANK.INC('面板-MA'!158:158,'面板-MA'!BP158),0.5)</f>
        <v>0.5</v>
      </c>
      <c r="BS158" s="321">
        <f>IFERROR(_xlfn.PERCENTRANK.INC('面板-MA'!158:158,'面板-MA'!BQ158),0.5)</f>
        <v>0.5</v>
      </c>
      <c r="BT158" s="321">
        <f>IFERROR(_xlfn.PERCENTRANK.INC('面板-MA'!158:158,'面板-MA'!BR158),0.5)</f>
        <v>0.5</v>
      </c>
      <c r="BU158" s="321">
        <f>IFERROR(_xlfn.PERCENTRANK.INC('面板-MA'!158:158,'面板-MA'!BS158),0.5)</f>
        <v>0.5</v>
      </c>
      <c r="BV158" s="321">
        <f>IFERROR(_xlfn.PERCENTRANK.INC('面板-MA'!158:158,'面板-MA'!BT158),0.5)</f>
        <v>0.5</v>
      </c>
      <c r="BW158" s="321">
        <f>IFERROR(_xlfn.PERCENTRANK.INC('面板-MA'!158:158,'面板-MA'!BU158),0.5)</f>
        <v>0.5</v>
      </c>
      <c r="BX158" s="321">
        <f>IFERROR(_xlfn.PERCENTRANK.INC('面板-MA'!158:158,'面板-MA'!BV158),0.5)</f>
        <v>0.5</v>
      </c>
    </row>
    <row r="159" spans="1:76" x14ac:dyDescent="0.15">
      <c r="A159" s="309" t="s">
        <v>796</v>
      </c>
      <c r="B159" s="309" t="s">
        <v>877</v>
      </c>
      <c r="C159" s="310"/>
      <c r="D159" s="309" t="s">
        <v>601</v>
      </c>
      <c r="E159" s="307">
        <v>0.25</v>
      </c>
      <c r="F159" s="311" t="str">
        <f t="shared" si="11"/>
        <v>物联网全链</v>
      </c>
      <c r="G159" s="308">
        <f>IFERROR(_xlfn.PERCENTRANK.INC('面板-MA'!159:159,'面板-MA'!E159),0.5)</f>
        <v>0.81200000000000006</v>
      </c>
      <c r="H159" s="308">
        <f>IFERROR(_xlfn.PERCENTRANK.INC('面板-MA'!159:159,'面板-MA'!F159),0.5)</f>
        <v>0.81200000000000006</v>
      </c>
      <c r="I159" s="308">
        <f>IFERROR(_xlfn.PERCENTRANK.INC('面板-MA'!159:159,'面板-MA'!G159),0.5)</f>
        <v>0.78100000000000003</v>
      </c>
      <c r="J159" s="308">
        <f>IFERROR(_xlfn.PERCENTRANK.INC('面板-MA'!159:159,'面板-MA'!H159),0.5)</f>
        <v>0.625</v>
      </c>
      <c r="K159" s="308">
        <f>IFERROR(_xlfn.PERCENTRANK.INC('面板-MA'!159:159,'面板-MA'!I159),0.5)</f>
        <v>0.5</v>
      </c>
      <c r="L159" s="308">
        <f>IFERROR(_xlfn.PERCENTRANK.INC('面板-MA'!159:159,'面板-MA'!J159),0.5)</f>
        <v>0.46800000000000003</v>
      </c>
      <c r="M159" s="308">
        <f>IFERROR(_xlfn.PERCENTRANK.INC('面板-MA'!159:159,'面板-MA'!K159),0.5)</f>
        <v>0.5</v>
      </c>
      <c r="N159" s="308">
        <f>IFERROR(_xlfn.PERCENTRANK.INC('面板-MA'!159:159,'面板-MA'!L159),0.5)</f>
        <v>0.59299999999999997</v>
      </c>
      <c r="O159" s="308">
        <f>IFERROR(_xlfn.PERCENTRANK.INC('面板-MA'!159:159,'面板-MA'!M159),0.5)</f>
        <v>0.56200000000000006</v>
      </c>
      <c r="P159" s="308">
        <f>IFERROR(_xlfn.PERCENTRANK.INC('面板-MA'!159:159,'面板-MA'!N159),0.5)</f>
        <v>0.68700000000000006</v>
      </c>
      <c r="Q159" s="308">
        <f>IFERROR(_xlfn.PERCENTRANK.INC('面板-MA'!159:159,'面板-MA'!O159),0.5)</f>
        <v>0.68700000000000006</v>
      </c>
      <c r="R159" s="308">
        <f>IFERROR(_xlfn.PERCENTRANK.INC('面板-MA'!159:159,'面板-MA'!P159),0.5)</f>
        <v>0.65600000000000003</v>
      </c>
      <c r="S159" s="308">
        <f>IFERROR(_xlfn.PERCENTRANK.INC('面板-MA'!159:159,'面板-MA'!Q159),0.5)</f>
        <v>0.75</v>
      </c>
      <c r="T159" s="308">
        <f>IFERROR(_xlfn.PERCENTRANK.INC('面板-MA'!159:159,'面板-MA'!R159),0.5)</f>
        <v>0.437</v>
      </c>
      <c r="U159" s="308">
        <f>IFERROR(_xlfn.PERCENTRANK.INC('面板-MA'!159:159,'面板-MA'!S159),0.5)</f>
        <v>0.34300000000000003</v>
      </c>
      <c r="V159" s="308">
        <f>IFERROR(_xlfn.PERCENTRANK.INC('面板-MA'!159:159,'面板-MA'!T159),0.5)</f>
        <v>0</v>
      </c>
      <c r="W159" s="308">
        <f>IFERROR(_xlfn.PERCENTRANK.INC('面板-MA'!159:159,'面板-MA'!U159),0.5)</f>
        <v>0.156</v>
      </c>
      <c r="X159" s="308">
        <f>IFERROR(_xlfn.PERCENTRANK.INC('面板-MA'!159:159,'面板-MA'!V159),0.5)</f>
        <v>0.187</v>
      </c>
      <c r="Y159" s="308">
        <f>IFERROR(_xlfn.PERCENTRANK.INC('面板-MA'!159:159,'面板-MA'!W159),0.5)</f>
        <v>0.125</v>
      </c>
      <c r="Z159" s="308">
        <f>IFERROR(_xlfn.PERCENTRANK.INC('面板-MA'!159:159,'面板-MA'!X159),0.5)</f>
        <v>3.1E-2</v>
      </c>
      <c r="AA159" s="308">
        <f>IFERROR(_xlfn.PERCENTRANK.INC('面板-MA'!159:159,'面板-MA'!Y159),0.5)</f>
        <v>6.2E-2</v>
      </c>
      <c r="AB159" s="308">
        <f>IFERROR(_xlfn.PERCENTRANK.INC('面板-MA'!159:159,'面板-MA'!Z159),0.5)</f>
        <v>0.218</v>
      </c>
      <c r="AC159" s="308">
        <f>IFERROR(_xlfn.PERCENTRANK.INC('面板-MA'!159:159,'面板-MA'!AA159),0.5)</f>
        <v>0.218</v>
      </c>
      <c r="AD159" s="308">
        <f>IFERROR(_xlfn.PERCENTRANK.INC('面板-MA'!159:159,'面板-MA'!AB159),0.5)</f>
        <v>0.218</v>
      </c>
      <c r="AE159" s="308">
        <f>IFERROR(_xlfn.PERCENTRANK.INC('面板-MA'!159:159,'面板-MA'!AC159),0.5)</f>
        <v>0.312</v>
      </c>
      <c r="AF159" s="308">
        <f>IFERROR(_xlfn.PERCENTRANK.INC('面板-MA'!159:159,'面板-MA'!AD159),0.5)</f>
        <v>0.375</v>
      </c>
      <c r="AG159" s="308">
        <f>IFERROR(_xlfn.PERCENTRANK.INC('面板-MA'!159:159,'面板-MA'!AE159),0.5)</f>
        <v>0.40600000000000003</v>
      </c>
      <c r="AH159" s="308">
        <f>IFERROR(_xlfn.PERCENTRANK.INC('面板-MA'!159:159,'面板-MA'!AF159),0.5)</f>
        <v>0.875</v>
      </c>
      <c r="AI159" s="308">
        <f>IFERROR(_xlfn.PERCENTRANK.INC('面板-MA'!159:159,'面板-MA'!AG159),0.5)</f>
        <v>0.93700000000000006</v>
      </c>
      <c r="AJ159" s="308">
        <f>IFERROR(_xlfn.PERCENTRANK.INC('面板-MA'!159:159,'面板-MA'!AH159),0.5)</f>
        <v>0.96799999999999997</v>
      </c>
      <c r="AK159" s="308">
        <f>IFERROR(_xlfn.PERCENTRANK.INC('面板-MA'!159:159,'面板-MA'!AI159),0.5)</f>
        <v>1</v>
      </c>
      <c r="AL159" s="308">
        <f>IFERROR(_xlfn.PERCENTRANK.INC('面板-MA'!159:159,'面板-MA'!AJ159),0.5)</f>
        <v>0.90600000000000003</v>
      </c>
      <c r="AM159" s="308">
        <f>IFERROR(_xlfn.PERCENTRANK.INC('面板-MA'!159:159,'面板-MA'!AK159),0.5)</f>
        <v>9.2999999999999999E-2</v>
      </c>
      <c r="AN159" s="308">
        <f>IFERROR(_xlfn.PERCENTRANK.INC('面板-MA'!159:159,'面板-MA'!AL159),0.5)</f>
        <v>0.5</v>
      </c>
      <c r="AO159" s="308">
        <f>IFERROR(_xlfn.PERCENTRANK.INC('面板-MA'!159:159,'面板-MA'!AM159),0.5)</f>
        <v>0.5</v>
      </c>
      <c r="AP159" s="308">
        <f>IFERROR(_xlfn.PERCENTRANK.INC('面板-MA'!159:159,'面板-MA'!AN159),0.5)</f>
        <v>0.5</v>
      </c>
      <c r="AQ159" s="308">
        <f>IFERROR(_xlfn.PERCENTRANK.INC('面板-MA'!159:159,'面板-MA'!AO159),0.5)</f>
        <v>0.5</v>
      </c>
      <c r="AR159" s="308">
        <f>IFERROR(_xlfn.PERCENTRANK.INC('面板-MA'!159:159,'面板-MA'!AP159),0.5)</f>
        <v>0.5</v>
      </c>
      <c r="AS159" s="308">
        <f>IFERROR(_xlfn.PERCENTRANK.INC('面板-MA'!159:159,'面板-MA'!AQ159),0.5)</f>
        <v>0.5</v>
      </c>
      <c r="AT159" s="308">
        <f>IFERROR(_xlfn.PERCENTRANK.INC('面板-MA'!159:159,'面板-MA'!AR159),0.5)</f>
        <v>0.5</v>
      </c>
      <c r="AU159" s="308">
        <f>IFERROR(_xlfn.PERCENTRANK.INC('面板-MA'!159:159,'面板-MA'!AS159),0.5)</f>
        <v>0.5</v>
      </c>
      <c r="AV159" s="308">
        <f>IFERROR(_xlfn.PERCENTRANK.INC('面板-MA'!159:159,'面板-MA'!AT159),0.5)</f>
        <v>0.5</v>
      </c>
      <c r="AW159" s="308">
        <f>IFERROR(_xlfn.PERCENTRANK.INC('面板-MA'!159:159,'面板-MA'!AU159),0.5)</f>
        <v>0.5</v>
      </c>
      <c r="AX159" s="308">
        <f>IFERROR(_xlfn.PERCENTRANK.INC('面板-MA'!159:159,'面板-MA'!AV159),0.5)</f>
        <v>0.5</v>
      </c>
      <c r="AY159" s="308">
        <f>IFERROR(_xlfn.PERCENTRANK.INC('面板-MA'!159:159,'面板-MA'!AW159),0.5)</f>
        <v>0.5</v>
      </c>
      <c r="AZ159" s="308">
        <f>IFERROR(_xlfn.PERCENTRANK.INC('面板-MA'!159:159,'面板-MA'!AX159),0.5)</f>
        <v>0.5</v>
      </c>
      <c r="BA159" s="308">
        <f>IFERROR(_xlfn.PERCENTRANK.INC('面板-MA'!159:159,'面板-MA'!AY159),0.5)</f>
        <v>0.5</v>
      </c>
      <c r="BB159" s="308">
        <f>IFERROR(_xlfn.PERCENTRANK.INC('面板-MA'!159:159,'面板-MA'!AZ159),0.5)</f>
        <v>0.5</v>
      </c>
      <c r="BC159" s="308">
        <f>IFERROR(_xlfn.PERCENTRANK.INC('面板-MA'!159:159,'面板-MA'!BA159),0.5)</f>
        <v>0.5</v>
      </c>
      <c r="BD159" s="308">
        <f>IFERROR(_xlfn.PERCENTRANK.INC('面板-MA'!159:159,'面板-MA'!BB159),0.5)</f>
        <v>0.5</v>
      </c>
      <c r="BE159" s="308">
        <f>IFERROR(_xlfn.PERCENTRANK.INC('面板-MA'!159:159,'面板-MA'!BC159),0.5)</f>
        <v>0.5</v>
      </c>
      <c r="BF159" s="308">
        <f>IFERROR(_xlfn.PERCENTRANK.INC('面板-MA'!159:159,'面板-MA'!BD159),0.5)</f>
        <v>0.5</v>
      </c>
      <c r="BG159" s="308">
        <f>IFERROR(_xlfn.PERCENTRANK.INC('面板-MA'!159:159,'面板-MA'!BE159),0.5)</f>
        <v>0.5</v>
      </c>
      <c r="BH159" s="308">
        <f>IFERROR(_xlfn.PERCENTRANK.INC('面板-MA'!159:159,'面板-MA'!BF159),0.5)</f>
        <v>0.5</v>
      </c>
      <c r="BI159" s="308">
        <f>IFERROR(_xlfn.PERCENTRANK.INC('面板-MA'!159:159,'面板-MA'!BG159),0.5)</f>
        <v>0.5</v>
      </c>
      <c r="BJ159" s="308">
        <f>IFERROR(_xlfn.PERCENTRANK.INC('面板-MA'!159:159,'面板-MA'!BH159),0.5)</f>
        <v>0.5</v>
      </c>
      <c r="BK159" s="308">
        <f>IFERROR(_xlfn.PERCENTRANK.INC('面板-MA'!159:159,'面板-MA'!BI159),0.5)</f>
        <v>0.5</v>
      </c>
      <c r="BL159" s="308">
        <f>IFERROR(_xlfn.PERCENTRANK.INC('面板-MA'!159:159,'面板-MA'!BJ159),0.5)</f>
        <v>0.5</v>
      </c>
      <c r="BM159" s="308">
        <f>IFERROR(_xlfn.PERCENTRANK.INC('面板-MA'!159:159,'面板-MA'!BK159),0.5)</f>
        <v>0.5</v>
      </c>
      <c r="BN159" s="308">
        <f>IFERROR(_xlfn.PERCENTRANK.INC('面板-MA'!159:159,'面板-MA'!BL159),0.5)</f>
        <v>0.5</v>
      </c>
      <c r="BO159" s="308">
        <f>IFERROR(_xlfn.PERCENTRANK.INC('面板-MA'!159:159,'面板-MA'!BM159),0.5)</f>
        <v>0.5</v>
      </c>
      <c r="BP159" s="308">
        <f>IFERROR(_xlfn.PERCENTRANK.INC('面板-MA'!159:159,'面板-MA'!BN159),0.5)</f>
        <v>0.5</v>
      </c>
      <c r="BQ159" s="308">
        <f>IFERROR(_xlfn.PERCENTRANK.INC('面板-MA'!159:159,'面板-MA'!BO159),0.5)</f>
        <v>0.5</v>
      </c>
      <c r="BR159" s="308">
        <f>IFERROR(_xlfn.PERCENTRANK.INC('面板-MA'!159:159,'面板-MA'!BP159),0.5)</f>
        <v>0.5</v>
      </c>
      <c r="BS159" s="308">
        <f>IFERROR(_xlfn.PERCENTRANK.INC('面板-MA'!159:159,'面板-MA'!BQ159),0.5)</f>
        <v>0.5</v>
      </c>
      <c r="BT159" s="308">
        <f>IFERROR(_xlfn.PERCENTRANK.INC('面板-MA'!159:159,'面板-MA'!BR159),0.5)</f>
        <v>0.5</v>
      </c>
      <c r="BU159" s="308">
        <f>IFERROR(_xlfn.PERCENTRANK.INC('面板-MA'!159:159,'面板-MA'!BS159),0.5)</f>
        <v>0.5</v>
      </c>
      <c r="BV159" s="308">
        <f>IFERROR(_xlfn.PERCENTRANK.INC('面板-MA'!159:159,'面板-MA'!BT159),0.5)</f>
        <v>0.5</v>
      </c>
      <c r="BW159" s="308">
        <f>IFERROR(_xlfn.PERCENTRANK.INC('面板-MA'!159:159,'面板-MA'!BU159),0.5)</f>
        <v>0.5</v>
      </c>
      <c r="BX159" s="308">
        <f>IFERROR(_xlfn.PERCENTRANK.INC('面板-MA'!159:159,'面板-MA'!BV159),0.5)</f>
        <v>0.5</v>
      </c>
    </row>
    <row r="160" spans="1:76" s="331" customFormat="1" x14ac:dyDescent="0.15">
      <c r="A160" s="330" t="s">
        <v>604</v>
      </c>
      <c r="B160" s="330" t="s">
        <v>70</v>
      </c>
      <c r="C160" s="331" t="s">
        <v>888</v>
      </c>
      <c r="D160" s="330" t="s">
        <v>662</v>
      </c>
      <c r="E160" s="329">
        <f>0.5/4</f>
        <v>0.125</v>
      </c>
      <c r="F160" s="322" t="str">
        <f t="shared" si="11"/>
        <v>医美-化妆品上游</v>
      </c>
      <c r="G160" s="321">
        <f>IFERROR(_xlfn.PERCENTRANK.INC('面板-MA'!160:160,'面板-MA'!E160),0.5)</f>
        <v>0.73099999999999998</v>
      </c>
      <c r="H160" s="321">
        <f>IFERROR(_xlfn.PERCENTRANK.INC('面板-MA'!160:160,'面板-MA'!F160),0.5)</f>
        <v>0.65600000000000003</v>
      </c>
      <c r="I160" s="321">
        <f>IFERROR(_xlfn.PERCENTRANK.INC('面板-MA'!160:160,'面板-MA'!G160),0.5)</f>
        <v>0.59699999999999998</v>
      </c>
      <c r="J160" s="321">
        <f>IFERROR(_xlfn.PERCENTRANK.INC('面板-MA'!160:160,'面板-MA'!H160),0.5)</f>
        <v>0.61099999999999999</v>
      </c>
      <c r="K160" s="321">
        <f>IFERROR(_xlfn.PERCENTRANK.INC('面板-MA'!160:160,'面板-MA'!I160),0.5)</f>
        <v>0.55200000000000005</v>
      </c>
      <c r="L160" s="321">
        <f>IFERROR(_xlfn.PERCENTRANK.INC('面板-MA'!160:160,'面板-MA'!J160),0.5)</f>
        <v>0.56699999999999995</v>
      </c>
      <c r="M160" s="321">
        <f>IFERROR(_xlfn.PERCENTRANK.INC('面板-MA'!160:160,'面板-MA'!K160),0.5)</f>
        <v>0.64100000000000001</v>
      </c>
      <c r="N160" s="321">
        <f>IFERROR(_xlfn.PERCENTRANK.INC('面板-MA'!160:160,'面板-MA'!L160),0.5)</f>
        <v>0.68600000000000005</v>
      </c>
      <c r="O160" s="321">
        <f>IFERROR(_xlfn.PERCENTRANK.INC('面板-MA'!160:160,'面板-MA'!M160),0.5)</f>
        <v>0.70099999999999996</v>
      </c>
      <c r="P160" s="321">
        <f>IFERROR(_xlfn.PERCENTRANK.INC('面板-MA'!160:160,'面板-MA'!N160),0.5)</f>
        <v>0.76100000000000001</v>
      </c>
      <c r="Q160" s="321">
        <f>IFERROR(_xlfn.PERCENTRANK.INC('面板-MA'!160:160,'面板-MA'!O160),0.5)</f>
        <v>0.82</v>
      </c>
      <c r="R160" s="321">
        <f>IFERROR(_xlfn.PERCENTRANK.INC('面板-MA'!160:160,'面板-MA'!P160),0.5)</f>
        <v>0.88</v>
      </c>
      <c r="S160" s="321">
        <f>IFERROR(_xlfn.PERCENTRANK.INC('面板-MA'!160:160,'面板-MA'!Q160),0.5)</f>
        <v>0.97</v>
      </c>
      <c r="T160" s="321">
        <f>IFERROR(_xlfn.PERCENTRANK.INC('面板-MA'!160:160,'面板-MA'!R160),0.5)</f>
        <v>0.95499999999999996</v>
      </c>
      <c r="U160" s="321">
        <f>IFERROR(_xlfn.PERCENTRANK.INC('面板-MA'!160:160,'面板-MA'!S160),0.5)</f>
        <v>0.86499999999999999</v>
      </c>
      <c r="V160" s="321">
        <f>IFERROR(_xlfn.PERCENTRANK.INC('面板-MA'!160:160,'面板-MA'!T160),0.5)</f>
        <v>0.83499999999999996</v>
      </c>
      <c r="W160" s="321">
        <f>IFERROR(_xlfn.PERCENTRANK.INC('面板-MA'!160:160,'面板-MA'!U160),0.5)</f>
        <v>0.89500000000000002</v>
      </c>
      <c r="X160" s="321">
        <f>IFERROR(_xlfn.PERCENTRANK.INC('面板-MA'!160:160,'面板-MA'!V160),0.5)</f>
        <v>0.98499999999999999</v>
      </c>
      <c r="Y160" s="321">
        <f>IFERROR(_xlfn.PERCENTRANK.INC('面板-MA'!160:160,'面板-MA'!W160),0.5)</f>
        <v>1</v>
      </c>
      <c r="Z160" s="321">
        <f>IFERROR(_xlfn.PERCENTRANK.INC('面板-MA'!160:160,'面板-MA'!X160),0.5)</f>
        <v>0.92500000000000004</v>
      </c>
      <c r="AA160" s="321">
        <f>IFERROR(_xlfn.PERCENTRANK.INC('面板-MA'!160:160,'面板-MA'!Y160),0.5)</f>
        <v>0.71599999999999997</v>
      </c>
      <c r="AB160" s="321">
        <f>IFERROR(_xlfn.PERCENTRANK.INC('面板-MA'!160:160,'面板-MA'!Z160),0.5)</f>
        <v>0.50700000000000001</v>
      </c>
      <c r="AC160" s="321">
        <f>IFERROR(_xlfn.PERCENTRANK.INC('面板-MA'!160:160,'面板-MA'!AA160),0.5)</f>
        <v>0.432</v>
      </c>
      <c r="AD160" s="321">
        <f>IFERROR(_xlfn.PERCENTRANK.INC('面板-MA'!160:160,'面板-MA'!AB160),0.5)</f>
        <v>0.313</v>
      </c>
      <c r="AE160" s="321">
        <f>IFERROR(_xlfn.PERCENTRANK.INC('面板-MA'!160:160,'面板-MA'!AC160),0.5)</f>
        <v>0.40200000000000002</v>
      </c>
      <c r="AF160" s="321">
        <f>IFERROR(_xlfn.PERCENTRANK.INC('面板-MA'!160:160,'面板-MA'!AD160),0.5)</f>
        <v>0.38800000000000001</v>
      </c>
      <c r="AG160" s="321">
        <f>IFERROR(_xlfn.PERCENTRANK.INC('面板-MA'!160:160,'面板-MA'!AE160),0.5)</f>
        <v>0.23799999999999999</v>
      </c>
      <c r="AH160" s="321">
        <f>IFERROR(_xlfn.PERCENTRANK.INC('面板-MA'!160:160,'面板-MA'!AF160),0.5)</f>
        <v>0.19400000000000001</v>
      </c>
      <c r="AI160" s="321">
        <f>IFERROR(_xlfn.PERCENTRANK.INC('面板-MA'!160:160,'面板-MA'!AG160),0.5)</f>
        <v>0.104</v>
      </c>
      <c r="AJ160" s="321">
        <f>IFERROR(_xlfn.PERCENTRANK.INC('面板-MA'!160:160,'面板-MA'!AH160),0.5)</f>
        <v>5.8999999999999997E-2</v>
      </c>
      <c r="AK160" s="321">
        <f>IFERROR(_xlfn.PERCENTRANK.INC('面板-MA'!160:160,'面板-MA'!AI160),0.5)</f>
        <v>1.4E-2</v>
      </c>
      <c r="AL160" s="321">
        <f>IFERROR(_xlfn.PERCENTRANK.INC('面板-MA'!160:160,'面板-MA'!AJ160),0.5)</f>
        <v>0</v>
      </c>
      <c r="AM160" s="321">
        <f>IFERROR(_xlfn.PERCENTRANK.INC('面板-MA'!160:160,'面板-MA'!AK160),0.5)</f>
        <v>2.9000000000000001E-2</v>
      </c>
      <c r="AN160" s="321">
        <f>IFERROR(_xlfn.PERCENTRANK.INC('面板-MA'!160:160,'面板-MA'!AL160),0.5)</f>
        <v>4.3999999999999997E-2</v>
      </c>
      <c r="AO160" s="321">
        <f>IFERROR(_xlfn.PERCENTRANK.INC('面板-MA'!160:160,'面板-MA'!AM160),0.5)</f>
        <v>8.8999999999999996E-2</v>
      </c>
      <c r="AP160" s="321">
        <f>IFERROR(_xlfn.PERCENTRANK.INC('面板-MA'!160:160,'面板-MA'!AN160),0.5)</f>
        <v>0.16400000000000001</v>
      </c>
      <c r="AQ160" s="321">
        <f>IFERROR(_xlfn.PERCENTRANK.INC('面板-MA'!160:160,'面板-MA'!AO160),0.5)</f>
        <v>0.11899999999999999</v>
      </c>
      <c r="AR160" s="321">
        <f>IFERROR(_xlfn.PERCENTRANK.INC('面板-MA'!160:160,'面板-MA'!AP160),0.5)</f>
        <v>7.3999999999999996E-2</v>
      </c>
      <c r="AS160" s="321">
        <f>IFERROR(_xlfn.PERCENTRANK.INC('面板-MA'!160:160,'面板-MA'!AQ160),0.5)</f>
        <v>0.17899999999999999</v>
      </c>
      <c r="AT160" s="321">
        <f>IFERROR(_xlfn.PERCENTRANK.INC('面板-MA'!160:160,'面板-MA'!AR160),0.5)</f>
        <v>0.253</v>
      </c>
      <c r="AU160" s="321">
        <f>IFERROR(_xlfn.PERCENTRANK.INC('面板-MA'!160:160,'面板-MA'!AS160),0.5)</f>
        <v>0.29799999999999999</v>
      </c>
      <c r="AV160" s="321">
        <f>IFERROR(_xlfn.PERCENTRANK.INC('面板-MA'!160:160,'面板-MA'!AT160),0.5)</f>
        <v>0.26800000000000002</v>
      </c>
      <c r="AW160" s="321">
        <f>IFERROR(_xlfn.PERCENTRANK.INC('面板-MA'!160:160,'面板-MA'!AU160),0.5)</f>
        <v>0.32800000000000001</v>
      </c>
      <c r="AX160" s="321">
        <f>IFERROR(_xlfn.PERCENTRANK.INC('面板-MA'!160:160,'面板-MA'!AV160),0.5)</f>
        <v>0.34300000000000003</v>
      </c>
      <c r="AY160" s="321">
        <f>IFERROR(_xlfn.PERCENTRANK.INC('面板-MA'!160:160,'面板-MA'!AW160),0.5)</f>
        <v>0.35799999999999998</v>
      </c>
      <c r="AZ160" s="321">
        <f>IFERROR(_xlfn.PERCENTRANK.INC('面板-MA'!160:160,'面板-MA'!AX160),0.5)</f>
        <v>0.44700000000000001</v>
      </c>
      <c r="BA160" s="321">
        <f>IFERROR(_xlfn.PERCENTRANK.INC('面板-MA'!160:160,'面板-MA'!AY160),0.5)</f>
        <v>0.373</v>
      </c>
      <c r="BB160" s="321">
        <f>IFERROR(_xlfn.PERCENTRANK.INC('面板-MA'!160:160,'面板-MA'!AZ160),0.5)</f>
        <v>0.20799999999999999</v>
      </c>
      <c r="BC160" s="321">
        <f>IFERROR(_xlfn.PERCENTRANK.INC('面板-MA'!160:160,'面板-MA'!BA160),0.5)</f>
        <v>0.13400000000000001</v>
      </c>
      <c r="BD160" s="321">
        <f>IFERROR(_xlfn.PERCENTRANK.INC('面板-MA'!160:160,'面板-MA'!BB160),0.5)</f>
        <v>0.14899999999999999</v>
      </c>
      <c r="BE160" s="321">
        <f>IFERROR(_xlfn.PERCENTRANK.INC('面板-MA'!160:160,'面板-MA'!BC160),0.5)</f>
        <v>0.223</v>
      </c>
      <c r="BF160" s="321">
        <f>IFERROR(_xlfn.PERCENTRANK.INC('面板-MA'!160:160,'面板-MA'!BD160),0.5)</f>
        <v>0.28299999999999997</v>
      </c>
      <c r="BG160" s="321">
        <f>IFERROR(_xlfn.PERCENTRANK.INC('面板-MA'!160:160,'面板-MA'!BE160),0.5)</f>
        <v>0.41699999999999998</v>
      </c>
      <c r="BH160" s="321">
        <f>IFERROR(_xlfn.PERCENTRANK.INC('面板-MA'!160:160,'面板-MA'!BF160),0.5)</f>
        <v>0.47699999999999998</v>
      </c>
      <c r="BI160" s="321">
        <f>IFERROR(_xlfn.PERCENTRANK.INC('面板-MA'!160:160,'面板-MA'!BG160),0.5)</f>
        <v>0.46200000000000002</v>
      </c>
      <c r="BJ160" s="321">
        <f>IFERROR(_xlfn.PERCENTRANK.INC('面板-MA'!160:160,'面板-MA'!BH160),0.5)</f>
        <v>0.49199999999999999</v>
      </c>
      <c r="BK160" s="321">
        <f>IFERROR(_xlfn.PERCENTRANK.INC('面板-MA'!160:160,'面板-MA'!BI160),0.5)</f>
        <v>0.53700000000000003</v>
      </c>
      <c r="BL160" s="321">
        <f>IFERROR(_xlfn.PERCENTRANK.INC('面板-MA'!160:160,'面板-MA'!BJ160),0.5)</f>
        <v>0.67100000000000004</v>
      </c>
      <c r="BM160" s="321">
        <f>IFERROR(_xlfn.PERCENTRANK.INC('面板-MA'!160:160,'面板-MA'!BK160),0.5)</f>
        <v>0.77600000000000002</v>
      </c>
      <c r="BN160" s="321">
        <f>IFERROR(_xlfn.PERCENTRANK.INC('面板-MA'!160:160,'面板-MA'!BL160),0.5)</f>
        <v>0.85</v>
      </c>
      <c r="BO160" s="321">
        <f>IFERROR(_xlfn.PERCENTRANK.INC('面板-MA'!160:160,'面板-MA'!BM160),0.5)</f>
        <v>0.94</v>
      </c>
      <c r="BP160" s="321">
        <f>IFERROR(_xlfn.PERCENTRANK.INC('面板-MA'!160:160,'面板-MA'!BN160),0.5)</f>
        <v>0.91</v>
      </c>
      <c r="BQ160" s="321">
        <f>IFERROR(_xlfn.PERCENTRANK.INC('面板-MA'!160:160,'面板-MA'!BO160),0.5)</f>
        <v>0.79100000000000004</v>
      </c>
      <c r="BR160" s="321">
        <f>IFERROR(_xlfn.PERCENTRANK.INC('面板-MA'!160:160,'面板-MA'!BP160),0.5)</f>
        <v>0.58199999999999996</v>
      </c>
      <c r="BS160" s="321">
        <f>IFERROR(_xlfn.PERCENTRANK.INC('面板-MA'!160:160,'面板-MA'!BQ160),0.5)</f>
        <v>0.52200000000000002</v>
      </c>
      <c r="BT160" s="321">
        <f>IFERROR(_xlfn.PERCENTRANK.INC('面板-MA'!160:160,'面板-MA'!BR160),0.5)</f>
        <v>0.626</v>
      </c>
      <c r="BU160" s="321">
        <f>IFERROR(_xlfn.PERCENTRANK.INC('面板-MA'!160:160,'面板-MA'!BS160),0.5)</f>
        <v>0.746</v>
      </c>
      <c r="BV160" s="321">
        <f>IFERROR(_xlfn.PERCENTRANK.INC('面板-MA'!160:160,'面板-MA'!BT160),0.5)</f>
        <v>0.80500000000000005</v>
      </c>
      <c r="BW160" s="321">
        <f>IFERROR(_xlfn.PERCENTRANK.INC('面板-MA'!160:160,'面板-MA'!BU160),0.5)</f>
        <v>0.5</v>
      </c>
      <c r="BX160" s="321">
        <f>IFERROR(_xlfn.PERCENTRANK.INC('面板-MA'!160:160,'面板-MA'!BV160),0.5)</f>
        <v>0.5</v>
      </c>
    </row>
    <row r="161" spans="1:76" x14ac:dyDescent="0.15">
      <c r="A161" s="301" t="s">
        <v>604</v>
      </c>
      <c r="B161" s="301" t="s">
        <v>73</v>
      </c>
      <c r="C161" s="295" t="s">
        <v>889</v>
      </c>
      <c r="D161" s="301" t="s">
        <v>663</v>
      </c>
      <c r="E161" s="329">
        <f>0.5/4</f>
        <v>0.125</v>
      </c>
      <c r="F161" s="302" t="str">
        <f t="shared" si="11"/>
        <v>医美-化妆品中游</v>
      </c>
      <c r="G161" s="321">
        <f>IFERROR(_xlfn.PERCENTRANK.INC('面板-MA'!161:161,'面板-MA'!E161),0.5)</f>
        <v>0.71599999999999997</v>
      </c>
      <c r="H161" s="321">
        <f>IFERROR(_xlfn.PERCENTRANK.INC('面板-MA'!161:161,'面板-MA'!F161),0.5)</f>
        <v>0.73099999999999998</v>
      </c>
      <c r="I161" s="321">
        <f>IFERROR(_xlfn.PERCENTRANK.INC('面板-MA'!161:161,'面板-MA'!G161),0.5)</f>
        <v>0.65600000000000003</v>
      </c>
      <c r="J161" s="321">
        <f>IFERROR(_xlfn.PERCENTRANK.INC('面板-MA'!161:161,'面板-MA'!H161),0.5)</f>
        <v>0.50700000000000001</v>
      </c>
      <c r="K161" s="321">
        <f>IFERROR(_xlfn.PERCENTRANK.INC('面板-MA'!161:161,'面板-MA'!I161),0.5)</f>
        <v>0.61099999999999999</v>
      </c>
      <c r="L161" s="321">
        <f>IFERROR(_xlfn.PERCENTRANK.INC('面板-MA'!161:161,'面板-MA'!J161),0.5)</f>
        <v>0.86499999999999999</v>
      </c>
      <c r="M161" s="321">
        <f>IFERROR(_xlfn.PERCENTRANK.INC('面板-MA'!161:161,'面板-MA'!K161),0.5)</f>
        <v>0.95499999999999996</v>
      </c>
      <c r="N161" s="321">
        <f>IFERROR(_xlfn.PERCENTRANK.INC('面板-MA'!161:161,'面板-MA'!L161),0.5)</f>
        <v>1</v>
      </c>
      <c r="O161" s="321">
        <f>IFERROR(_xlfn.PERCENTRANK.INC('面板-MA'!161:161,'面板-MA'!M161),0.5)</f>
        <v>0.92500000000000004</v>
      </c>
      <c r="P161" s="321">
        <f>IFERROR(_xlfn.PERCENTRANK.INC('面板-MA'!161:161,'面板-MA'!N161),0.5)</f>
        <v>0.83499999999999996</v>
      </c>
      <c r="Q161" s="321">
        <f>IFERROR(_xlfn.PERCENTRANK.INC('面板-MA'!161:161,'面板-MA'!O161),0.5)</f>
        <v>0.80500000000000005</v>
      </c>
      <c r="R161" s="321">
        <f>IFERROR(_xlfn.PERCENTRANK.INC('面板-MA'!161:161,'面板-MA'!P161),0.5)</f>
        <v>0.79100000000000004</v>
      </c>
      <c r="S161" s="321">
        <f>IFERROR(_xlfn.PERCENTRANK.INC('面板-MA'!161:161,'面板-MA'!Q161),0.5)</f>
        <v>0.82</v>
      </c>
      <c r="T161" s="321">
        <f>IFERROR(_xlfn.PERCENTRANK.INC('面板-MA'!161:161,'面板-MA'!R161),0.5)</f>
        <v>0.85</v>
      </c>
      <c r="U161" s="321">
        <f>IFERROR(_xlfn.PERCENTRANK.INC('面板-MA'!161:161,'面板-MA'!S161),0.5)</f>
        <v>0.89500000000000002</v>
      </c>
      <c r="V161" s="321">
        <f>IFERROR(_xlfn.PERCENTRANK.INC('面板-MA'!161:161,'面板-MA'!T161),0.5)</f>
        <v>0.91</v>
      </c>
      <c r="W161" s="321">
        <f>IFERROR(_xlfn.PERCENTRANK.INC('面板-MA'!161:161,'面板-MA'!U161),0.5)</f>
        <v>0.97</v>
      </c>
      <c r="X161" s="321">
        <f>IFERROR(_xlfn.PERCENTRANK.INC('面板-MA'!161:161,'面板-MA'!V161),0.5)</f>
        <v>0.98499999999999999</v>
      </c>
      <c r="Y161" s="321">
        <f>IFERROR(_xlfn.PERCENTRANK.INC('面板-MA'!161:161,'面板-MA'!W161),0.5)</f>
        <v>0.94</v>
      </c>
      <c r="Z161" s="321">
        <f>IFERROR(_xlfn.PERCENTRANK.INC('面板-MA'!161:161,'面板-MA'!X161),0.5)</f>
        <v>0.88</v>
      </c>
      <c r="AA161" s="321">
        <f>IFERROR(_xlfn.PERCENTRANK.INC('面板-MA'!161:161,'面板-MA'!Y161),0.5)</f>
        <v>0.76100000000000001</v>
      </c>
      <c r="AB161" s="321">
        <f>IFERROR(_xlfn.PERCENTRANK.INC('面板-MA'!161:161,'面板-MA'!Z161),0.5)</f>
        <v>0.68600000000000005</v>
      </c>
      <c r="AC161" s="321">
        <f>IFERROR(_xlfn.PERCENTRANK.INC('面板-MA'!161:161,'面板-MA'!AA161),0.5)</f>
        <v>0.59699999999999998</v>
      </c>
      <c r="AD161" s="321">
        <f>IFERROR(_xlfn.PERCENTRANK.INC('面板-MA'!161:161,'面板-MA'!AB161),0.5)</f>
        <v>0.626</v>
      </c>
      <c r="AE161" s="321">
        <f>IFERROR(_xlfn.PERCENTRANK.INC('面板-MA'!161:161,'面板-MA'!AC161),0.5)</f>
        <v>0.746</v>
      </c>
      <c r="AF161" s="321">
        <f>IFERROR(_xlfn.PERCENTRANK.INC('面板-MA'!161:161,'面板-MA'!AD161),0.5)</f>
        <v>0.77600000000000002</v>
      </c>
      <c r="AG161" s="321">
        <f>IFERROR(_xlfn.PERCENTRANK.INC('面板-MA'!161:161,'面板-MA'!AE161),0.5)</f>
        <v>0.70099999999999996</v>
      </c>
      <c r="AH161" s="321">
        <f>IFERROR(_xlfn.PERCENTRANK.INC('面板-MA'!161:161,'面板-MA'!AF161),0.5)</f>
        <v>0.32800000000000001</v>
      </c>
      <c r="AI161" s="321">
        <f>IFERROR(_xlfn.PERCENTRANK.INC('面板-MA'!161:161,'面板-MA'!AG161),0.5)</f>
        <v>0.104</v>
      </c>
      <c r="AJ161" s="321">
        <f>IFERROR(_xlfn.PERCENTRANK.INC('面板-MA'!161:161,'面板-MA'!AH161),0.5)</f>
        <v>5.8999999999999997E-2</v>
      </c>
      <c r="AK161" s="321">
        <f>IFERROR(_xlfn.PERCENTRANK.INC('面板-MA'!161:161,'面板-MA'!AI161),0.5)</f>
        <v>4.3999999999999997E-2</v>
      </c>
      <c r="AL161" s="321">
        <f>IFERROR(_xlfn.PERCENTRANK.INC('面板-MA'!161:161,'面板-MA'!AJ161),0.5)</f>
        <v>0.13400000000000001</v>
      </c>
      <c r="AM161" s="321">
        <f>IFERROR(_xlfn.PERCENTRANK.INC('面板-MA'!161:161,'面板-MA'!AK161),0.5)</f>
        <v>0.28299999999999997</v>
      </c>
      <c r="AN161" s="321">
        <f>IFERROR(_xlfn.PERCENTRANK.INC('面板-MA'!161:161,'面板-MA'!AL161),0.5)</f>
        <v>0.53700000000000003</v>
      </c>
      <c r="AO161" s="321">
        <f>IFERROR(_xlfn.PERCENTRANK.INC('面板-MA'!161:161,'面板-MA'!AM161),0.5)</f>
        <v>0.55200000000000005</v>
      </c>
      <c r="AP161" s="321">
        <f>IFERROR(_xlfn.PERCENTRANK.INC('面板-MA'!161:161,'面板-MA'!AN161),0.5)</f>
        <v>0.49199999999999999</v>
      </c>
      <c r="AQ161" s="321">
        <f>IFERROR(_xlfn.PERCENTRANK.INC('面板-MA'!161:161,'面板-MA'!AO161),0.5)</f>
        <v>0.20799999999999999</v>
      </c>
      <c r="AR161" s="321">
        <f>IFERROR(_xlfn.PERCENTRANK.INC('面板-MA'!161:161,'面板-MA'!AP161),0.5)</f>
        <v>7.3999999999999996E-2</v>
      </c>
      <c r="AS161" s="321">
        <f>IFERROR(_xlfn.PERCENTRANK.INC('面板-MA'!161:161,'面板-MA'!AQ161),0.5)</f>
        <v>0.11899999999999999</v>
      </c>
      <c r="AT161" s="321">
        <f>IFERROR(_xlfn.PERCENTRANK.INC('面板-MA'!161:161,'面板-MA'!AR161),0.5)</f>
        <v>0.253</v>
      </c>
      <c r="AU161" s="321">
        <f>IFERROR(_xlfn.PERCENTRANK.INC('面板-MA'!161:161,'面板-MA'!AS161),0.5)</f>
        <v>0.44700000000000001</v>
      </c>
      <c r="AV161" s="321">
        <f>IFERROR(_xlfn.PERCENTRANK.INC('面板-MA'!161:161,'面板-MA'!AT161),0.5)</f>
        <v>0.47699999999999998</v>
      </c>
      <c r="AW161" s="321">
        <f>IFERROR(_xlfn.PERCENTRANK.INC('面板-MA'!161:161,'面板-MA'!AU161),0.5)</f>
        <v>0.432</v>
      </c>
      <c r="AX161" s="321">
        <f>IFERROR(_xlfn.PERCENTRANK.INC('面板-MA'!161:161,'面板-MA'!AV161),0.5)</f>
        <v>0.35799999999999998</v>
      </c>
      <c r="AY161" s="321">
        <f>IFERROR(_xlfn.PERCENTRANK.INC('面板-MA'!161:161,'面板-MA'!AW161),0.5)</f>
        <v>0.223</v>
      </c>
      <c r="AZ161" s="321">
        <f>IFERROR(_xlfn.PERCENTRANK.INC('面板-MA'!161:161,'面板-MA'!AX161),0.5)</f>
        <v>0.16400000000000001</v>
      </c>
      <c r="BA161" s="321">
        <f>IFERROR(_xlfn.PERCENTRANK.INC('面板-MA'!161:161,'面板-MA'!AY161),0.5)</f>
        <v>0.14899999999999999</v>
      </c>
      <c r="BB161" s="321">
        <f>IFERROR(_xlfn.PERCENTRANK.INC('面板-MA'!161:161,'面板-MA'!AZ161),0.5)</f>
        <v>0.17899999999999999</v>
      </c>
      <c r="BC161" s="321">
        <f>IFERROR(_xlfn.PERCENTRANK.INC('面板-MA'!161:161,'面板-MA'!BA161),0.5)</f>
        <v>0.23799999999999999</v>
      </c>
      <c r="BD161" s="321">
        <f>IFERROR(_xlfn.PERCENTRANK.INC('面板-MA'!161:161,'面板-MA'!BB161),0.5)</f>
        <v>0.26800000000000002</v>
      </c>
      <c r="BE161" s="321">
        <f>IFERROR(_xlfn.PERCENTRANK.INC('面板-MA'!161:161,'面板-MA'!BC161),0.5)</f>
        <v>0.29799999999999999</v>
      </c>
      <c r="BF161" s="321">
        <f>IFERROR(_xlfn.PERCENTRANK.INC('面板-MA'!161:161,'面板-MA'!BD161),0.5)</f>
        <v>0.373</v>
      </c>
      <c r="BG161" s="321">
        <f>IFERROR(_xlfn.PERCENTRANK.INC('面板-MA'!161:161,'面板-MA'!BE161),0.5)</f>
        <v>0.41699999999999998</v>
      </c>
      <c r="BH161" s="321">
        <f>IFERROR(_xlfn.PERCENTRANK.INC('面板-MA'!161:161,'面板-MA'!BF161),0.5)</f>
        <v>0.40200000000000002</v>
      </c>
      <c r="BI161" s="321">
        <f>IFERROR(_xlfn.PERCENTRANK.INC('面板-MA'!161:161,'面板-MA'!BG161),0.5)</f>
        <v>0.38800000000000001</v>
      </c>
      <c r="BJ161" s="321">
        <f>IFERROR(_xlfn.PERCENTRANK.INC('面板-MA'!161:161,'面板-MA'!BH161),0.5)</f>
        <v>0.46200000000000002</v>
      </c>
      <c r="BK161" s="321">
        <f>IFERROR(_xlfn.PERCENTRANK.INC('面板-MA'!161:161,'面板-MA'!BI161),0.5)</f>
        <v>0.56699999999999995</v>
      </c>
      <c r="BL161" s="321">
        <f>IFERROR(_xlfn.PERCENTRANK.INC('面板-MA'!161:161,'面板-MA'!BJ161),0.5)</f>
        <v>0.67100000000000004</v>
      </c>
      <c r="BM161" s="321">
        <f>IFERROR(_xlfn.PERCENTRANK.INC('面板-MA'!161:161,'面板-MA'!BK161),0.5)</f>
        <v>0.64100000000000001</v>
      </c>
      <c r="BN161" s="321">
        <f>IFERROR(_xlfn.PERCENTRANK.INC('面板-MA'!161:161,'面板-MA'!BL161),0.5)</f>
        <v>0.58199999999999996</v>
      </c>
      <c r="BO161" s="321">
        <f>IFERROR(_xlfn.PERCENTRANK.INC('面板-MA'!161:161,'面板-MA'!BM161),0.5)</f>
        <v>0.52200000000000002</v>
      </c>
      <c r="BP161" s="321">
        <f>IFERROR(_xlfn.PERCENTRANK.INC('面板-MA'!161:161,'面板-MA'!BN161),0.5)</f>
        <v>0.34300000000000003</v>
      </c>
      <c r="BQ161" s="321">
        <f>IFERROR(_xlfn.PERCENTRANK.INC('面板-MA'!161:161,'面板-MA'!BO161),0.5)</f>
        <v>0.19400000000000001</v>
      </c>
      <c r="BR161" s="321">
        <f>IFERROR(_xlfn.PERCENTRANK.INC('面板-MA'!161:161,'面板-MA'!BP161),0.5)</f>
        <v>8.8999999999999996E-2</v>
      </c>
      <c r="BS161" s="321">
        <f>IFERROR(_xlfn.PERCENTRANK.INC('面板-MA'!161:161,'面板-MA'!BQ161),0.5)</f>
        <v>2.9000000000000001E-2</v>
      </c>
      <c r="BT161" s="321">
        <f>IFERROR(_xlfn.PERCENTRANK.INC('面板-MA'!161:161,'面板-MA'!BR161),0.5)</f>
        <v>0</v>
      </c>
      <c r="BU161" s="321">
        <f>IFERROR(_xlfn.PERCENTRANK.INC('面板-MA'!161:161,'面板-MA'!BS161),0.5)</f>
        <v>1.4E-2</v>
      </c>
      <c r="BV161" s="321">
        <f>IFERROR(_xlfn.PERCENTRANK.INC('面板-MA'!161:161,'面板-MA'!BT161),0.5)</f>
        <v>0.313</v>
      </c>
      <c r="BW161" s="321">
        <f>IFERROR(_xlfn.PERCENTRANK.INC('面板-MA'!161:161,'面板-MA'!BU161),0.5)</f>
        <v>0.5</v>
      </c>
      <c r="BX161" s="321">
        <f>IFERROR(_xlfn.PERCENTRANK.INC('面板-MA'!161:161,'面板-MA'!BV161),0.5)</f>
        <v>0.5</v>
      </c>
    </row>
    <row r="162" spans="1:76" x14ac:dyDescent="0.15">
      <c r="A162" s="301" t="s">
        <v>604</v>
      </c>
      <c r="B162" s="301" t="s">
        <v>110</v>
      </c>
      <c r="C162" s="295" t="s">
        <v>890</v>
      </c>
      <c r="D162" s="301" t="s">
        <v>664</v>
      </c>
      <c r="E162" s="329">
        <f>0.5/4</f>
        <v>0.125</v>
      </c>
      <c r="F162" s="302" t="str">
        <f t="shared" si="11"/>
        <v>医美-化妆品下游</v>
      </c>
      <c r="G162" s="336">
        <f>IFERROR(_xlfn.PERCENTRANK.INC('面板-MA'!162:162,'面板-MA'!E162),0.5)</f>
        <v>0.246</v>
      </c>
      <c r="H162" s="336">
        <f>IFERROR(_xlfn.PERCENTRANK.INC('面板-MA'!162:162,'面板-MA'!F162),0.5)</f>
        <v>0.246</v>
      </c>
      <c r="I162" s="336">
        <f>IFERROR(_xlfn.PERCENTRANK.INC('面板-MA'!162:162,'面板-MA'!G162),0.5)</f>
        <v>0.13</v>
      </c>
      <c r="J162" s="336">
        <f>IFERROR(_xlfn.PERCENTRANK.INC('面板-MA'!162:162,'面板-MA'!H162),0.5)</f>
        <v>1.4E-2</v>
      </c>
      <c r="K162" s="336">
        <f>IFERROR(_xlfn.PERCENTRANK.INC('面板-MA'!162:162,'面板-MA'!I162),0.5)</f>
        <v>5.7000000000000002E-2</v>
      </c>
      <c r="L162" s="336">
        <f>IFERROR(_xlfn.PERCENTRANK.INC('面板-MA'!162:162,'面板-MA'!J162),0.5)</f>
        <v>0.159</v>
      </c>
      <c r="M162" s="336">
        <f>IFERROR(_xlfn.PERCENTRANK.INC('面板-MA'!162:162,'面板-MA'!K162),0.5)</f>
        <v>8.5999999999999993E-2</v>
      </c>
      <c r="N162" s="336">
        <f>IFERROR(_xlfn.PERCENTRANK.INC('面板-MA'!162:162,'面板-MA'!L162),0.5)</f>
        <v>2.8000000000000001E-2</v>
      </c>
      <c r="O162" s="336">
        <f>IFERROR(_xlfn.PERCENTRANK.INC('面板-MA'!162:162,'面板-MA'!M162),0.5)</f>
        <v>0</v>
      </c>
      <c r="P162" s="336">
        <f>IFERROR(_xlfn.PERCENTRANK.INC('面板-MA'!162:162,'面板-MA'!N162),0.5)</f>
        <v>7.1999999999999995E-2</v>
      </c>
      <c r="Q162" s="336">
        <f>IFERROR(_xlfn.PERCENTRANK.INC('面板-MA'!162:162,'面板-MA'!O162),0.5)</f>
        <v>0.14399999999999999</v>
      </c>
      <c r="R162" s="336">
        <f>IFERROR(_xlfn.PERCENTRANK.INC('面板-MA'!162:162,'面板-MA'!P162),0.5)</f>
        <v>0.115</v>
      </c>
      <c r="S162" s="336">
        <f>IFERROR(_xlfn.PERCENTRANK.INC('面板-MA'!162:162,'面板-MA'!Q162),0.5)</f>
        <v>0.10100000000000001</v>
      </c>
      <c r="T162" s="336">
        <f>IFERROR(_xlfn.PERCENTRANK.INC('面板-MA'!162:162,'面板-MA'!R162),0.5)</f>
        <v>0.20200000000000001</v>
      </c>
      <c r="U162" s="336">
        <f>IFERROR(_xlfn.PERCENTRANK.INC('面板-MA'!162:162,'面板-MA'!S162),0.5)</f>
        <v>0.28899999999999998</v>
      </c>
      <c r="V162" s="336">
        <f>IFERROR(_xlfn.PERCENTRANK.INC('面板-MA'!162:162,'面板-MA'!T162),0.5)</f>
        <v>0.30399999999999999</v>
      </c>
      <c r="W162" s="336">
        <f>IFERROR(_xlfn.PERCENTRANK.INC('面板-MA'!162:162,'面板-MA'!U162),0.5)</f>
        <v>0.23100000000000001</v>
      </c>
      <c r="X162" s="336">
        <f>IFERROR(_xlfn.PERCENTRANK.INC('面板-MA'!162:162,'面板-MA'!V162),0.5)</f>
        <v>0.217</v>
      </c>
      <c r="Y162" s="336">
        <f>IFERROR(_xlfn.PERCENTRANK.INC('面板-MA'!162:162,'面板-MA'!W162),0.5)</f>
        <v>0.33300000000000002</v>
      </c>
      <c r="Z162" s="336">
        <f>IFERROR(_xlfn.PERCENTRANK.INC('面板-MA'!162:162,'面板-MA'!X162),0.5)</f>
        <v>0.44900000000000001</v>
      </c>
      <c r="AA162" s="336">
        <f>IFERROR(_xlfn.PERCENTRANK.INC('面板-MA'!162:162,'面板-MA'!Y162),0.5)</f>
        <v>0.52100000000000002</v>
      </c>
      <c r="AB162" s="336">
        <f>IFERROR(_xlfn.PERCENTRANK.INC('面板-MA'!162:162,'面板-MA'!Z162),0.5)</f>
        <v>0.55000000000000004</v>
      </c>
      <c r="AC162" s="336">
        <f>IFERROR(_xlfn.PERCENTRANK.INC('面板-MA'!162:162,'面板-MA'!AA162),0.5)</f>
        <v>0.59399999999999997</v>
      </c>
      <c r="AD162" s="336">
        <f>IFERROR(_xlfn.PERCENTRANK.INC('面板-MA'!162:162,'面板-MA'!AB162),0.5)</f>
        <v>0.63700000000000001</v>
      </c>
      <c r="AE162" s="336">
        <f>IFERROR(_xlfn.PERCENTRANK.INC('面板-MA'!162:162,'面板-MA'!AC162),0.5)</f>
        <v>0.65200000000000002</v>
      </c>
      <c r="AF162" s="336">
        <f>IFERROR(_xlfn.PERCENTRANK.INC('面板-MA'!162:162,'面板-MA'!AD162),0.5)</f>
        <v>0.66600000000000004</v>
      </c>
      <c r="AG162" s="336">
        <f>IFERROR(_xlfn.PERCENTRANK.INC('面板-MA'!162:162,'面板-MA'!AE162),0.5)</f>
        <v>0.71</v>
      </c>
      <c r="AH162" s="336">
        <f>IFERROR(_xlfn.PERCENTRANK.INC('面板-MA'!162:162,'面板-MA'!AF162),0.5)</f>
        <v>0.753</v>
      </c>
      <c r="AI162" s="336">
        <f>IFERROR(_xlfn.PERCENTRANK.INC('面板-MA'!162:162,'面板-MA'!AG162),0.5)</f>
        <v>0.73899999999999999</v>
      </c>
      <c r="AJ162" s="336">
        <f>IFERROR(_xlfn.PERCENTRANK.INC('面板-MA'!162:162,'面板-MA'!AH162),0.5)</f>
        <v>0.72399999999999998</v>
      </c>
      <c r="AK162" s="336">
        <f>IFERROR(_xlfn.PERCENTRANK.INC('面板-MA'!162:162,'面板-MA'!AI162),0.5)</f>
        <v>0.69499999999999995</v>
      </c>
      <c r="AL162" s="336">
        <f>IFERROR(_xlfn.PERCENTRANK.INC('面板-MA'!162:162,'面板-MA'!AJ162),0.5)</f>
        <v>0.78200000000000003</v>
      </c>
      <c r="AM162" s="336">
        <f>IFERROR(_xlfn.PERCENTRANK.INC('面板-MA'!162:162,'面板-MA'!AK162),0.5)</f>
        <v>0.82599999999999996</v>
      </c>
      <c r="AN162" s="336">
        <f>IFERROR(_xlfn.PERCENTRANK.INC('面板-MA'!162:162,'面板-MA'!AL162),0.5)</f>
        <v>0.85499999999999998</v>
      </c>
      <c r="AO162" s="336">
        <f>IFERROR(_xlfn.PERCENTRANK.INC('面板-MA'!162:162,'面板-MA'!AM162),0.5)</f>
        <v>0.89800000000000002</v>
      </c>
      <c r="AP162" s="336">
        <f>IFERROR(_xlfn.PERCENTRANK.INC('面板-MA'!162:162,'面板-MA'!AN162),0.5)</f>
        <v>0.86899999999999999</v>
      </c>
      <c r="AQ162" s="336">
        <f>IFERROR(_xlfn.PERCENTRANK.INC('面板-MA'!162:162,'面板-MA'!AO162),0.5)</f>
        <v>0.92700000000000005</v>
      </c>
      <c r="AR162" s="336">
        <f>IFERROR(_xlfn.PERCENTRANK.INC('面板-MA'!162:162,'面板-MA'!AP162),0.5)</f>
        <v>0.95599999999999996</v>
      </c>
      <c r="AS162" s="336">
        <f>IFERROR(_xlfn.PERCENTRANK.INC('面板-MA'!162:162,'面板-MA'!AQ162),0.5)</f>
        <v>0.94199999999999995</v>
      </c>
      <c r="AT162" s="336">
        <f>IFERROR(_xlfn.PERCENTRANK.INC('面板-MA'!162:162,'面板-MA'!AR162),0.5)</f>
        <v>0.88400000000000001</v>
      </c>
      <c r="AU162" s="336">
        <f>IFERROR(_xlfn.PERCENTRANK.INC('面板-MA'!162:162,'面板-MA'!AS162),0.5)</f>
        <v>0.91300000000000003</v>
      </c>
      <c r="AV162" s="336">
        <f>IFERROR(_xlfn.PERCENTRANK.INC('面板-MA'!162:162,'面板-MA'!AT162),0.5)</f>
        <v>0.98499999999999999</v>
      </c>
      <c r="AW162" s="336">
        <f>IFERROR(_xlfn.PERCENTRANK.INC('面板-MA'!162:162,'面板-MA'!AU162),0.5)</f>
        <v>1</v>
      </c>
      <c r="AX162" s="336">
        <f>IFERROR(_xlfn.PERCENTRANK.INC('面板-MA'!162:162,'面板-MA'!AV162),0.5)</f>
        <v>0.97099999999999997</v>
      </c>
      <c r="AY162" s="336">
        <f>IFERROR(_xlfn.PERCENTRANK.INC('面板-MA'!162:162,'面板-MA'!AW162),0.5)</f>
        <v>0.84</v>
      </c>
      <c r="AZ162" s="336">
        <f>IFERROR(_xlfn.PERCENTRANK.INC('面板-MA'!162:162,'面板-MA'!AX162),0.5)</f>
        <v>0.81100000000000005</v>
      </c>
      <c r="BA162" s="336">
        <f>IFERROR(_xlfn.PERCENTRANK.INC('面板-MA'!162:162,'面板-MA'!AY162),0.5)</f>
        <v>0.60799999999999998</v>
      </c>
      <c r="BB162" s="336">
        <f>IFERROR(_xlfn.PERCENTRANK.INC('面板-MA'!162:162,'面板-MA'!AZ162),0.5)</f>
        <v>0.56499999999999995</v>
      </c>
      <c r="BC162" s="336">
        <f>IFERROR(_xlfn.PERCENTRANK.INC('面板-MA'!162:162,'面板-MA'!BA162),0.5)</f>
        <v>0.53600000000000003</v>
      </c>
      <c r="BD162" s="336">
        <f>IFERROR(_xlfn.PERCENTRANK.INC('面板-MA'!162:162,'面板-MA'!BB162),0.5)</f>
        <v>0.50700000000000001</v>
      </c>
      <c r="BE162" s="336">
        <f>IFERROR(_xlfn.PERCENTRANK.INC('面板-MA'!162:162,'面板-MA'!BC162),0.5)</f>
        <v>0.47799999999999998</v>
      </c>
      <c r="BF162" s="336">
        <f>IFERROR(_xlfn.PERCENTRANK.INC('面板-MA'!162:162,'面板-MA'!BD162),0.5)</f>
        <v>0.434</v>
      </c>
      <c r="BG162" s="336">
        <f>IFERROR(_xlfn.PERCENTRANK.INC('面板-MA'!162:162,'面板-MA'!BE162),0.5)</f>
        <v>0.36199999999999999</v>
      </c>
      <c r="BH162" s="336">
        <f>IFERROR(_xlfn.PERCENTRANK.INC('面板-MA'!162:162,'面板-MA'!BF162),0.5)</f>
        <v>0.39100000000000001</v>
      </c>
      <c r="BI162" s="336">
        <f>IFERROR(_xlfn.PERCENTRANK.INC('面板-MA'!162:162,'面板-MA'!BG162),0.5)</f>
        <v>0.34699999999999998</v>
      </c>
      <c r="BJ162" s="336">
        <f>IFERROR(_xlfn.PERCENTRANK.INC('面板-MA'!162:162,'面板-MA'!BH162),0.5)</f>
        <v>0.40500000000000003</v>
      </c>
      <c r="BK162" s="336">
        <f>IFERROR(_xlfn.PERCENTRANK.INC('面板-MA'!162:162,'面板-MA'!BI162),0.5)</f>
        <v>0.623</v>
      </c>
      <c r="BL162" s="336">
        <f>IFERROR(_xlfn.PERCENTRANK.INC('面板-MA'!162:162,'面板-MA'!BJ162),0.5)</f>
        <v>0.76800000000000002</v>
      </c>
      <c r="BM162" s="336">
        <f>IFERROR(_xlfn.PERCENTRANK.INC('面板-MA'!162:162,'面板-MA'!BK162),0.5)</f>
        <v>0.79700000000000004</v>
      </c>
      <c r="BN162" s="336">
        <f>IFERROR(_xlfn.PERCENTRANK.INC('面板-MA'!162:162,'面板-MA'!BL162),0.5)</f>
        <v>0.68100000000000005</v>
      </c>
      <c r="BO162" s="336">
        <f>IFERROR(_xlfn.PERCENTRANK.INC('面板-MA'!162:162,'面板-MA'!BM162),0.5)</f>
        <v>0.57899999999999996</v>
      </c>
      <c r="BP162" s="336">
        <f>IFERROR(_xlfn.PERCENTRANK.INC('面板-MA'!162:162,'面板-MA'!BN162),0.5)</f>
        <v>0.49199999999999999</v>
      </c>
      <c r="BQ162" s="336">
        <f>IFERROR(_xlfn.PERCENTRANK.INC('面板-MA'!162:162,'面板-MA'!BO162),0.5)</f>
        <v>0.46300000000000002</v>
      </c>
      <c r="BR162" s="336">
        <f>IFERROR(_xlfn.PERCENTRANK.INC('面板-MA'!162:162,'面板-MA'!BP162),0.5)</f>
        <v>0.42</v>
      </c>
      <c r="BS162" s="336">
        <f>IFERROR(_xlfn.PERCENTRANK.INC('面板-MA'!162:162,'面板-MA'!BQ162),0.5)</f>
        <v>0.376</v>
      </c>
      <c r="BT162" s="336">
        <f>IFERROR(_xlfn.PERCENTRANK.INC('面板-MA'!162:162,'面板-MA'!BR162),0.5)</f>
        <v>0.318</v>
      </c>
      <c r="BU162" s="336">
        <f>IFERROR(_xlfn.PERCENTRANK.INC('面板-MA'!162:162,'面板-MA'!BS162),0.5)</f>
        <v>0.27500000000000002</v>
      </c>
      <c r="BV162" s="336">
        <f>IFERROR(_xlfn.PERCENTRANK.INC('面板-MA'!162:162,'面板-MA'!BT162),0.5)</f>
        <v>0.188</v>
      </c>
      <c r="BW162" s="336">
        <f>IFERROR(_xlfn.PERCENTRANK.INC('面板-MA'!162:162,'面板-MA'!BU162),0.5)</f>
        <v>0.17299999999999999</v>
      </c>
      <c r="BX162" s="336">
        <f>IFERROR(_xlfn.PERCENTRANK.INC('面板-MA'!162:162,'面板-MA'!BV162),0.5)</f>
        <v>4.2999999999999997E-2</v>
      </c>
    </row>
    <row r="163" spans="1:76" x14ac:dyDescent="0.15">
      <c r="A163" s="301" t="s">
        <v>604</v>
      </c>
      <c r="B163" s="301" t="s">
        <v>110</v>
      </c>
      <c r="C163" s="295" t="s">
        <v>891</v>
      </c>
      <c r="D163" s="301" t="s">
        <v>665</v>
      </c>
      <c r="E163" s="329">
        <f>0.5/4</f>
        <v>0.125</v>
      </c>
      <c r="F163" s="302" t="str">
        <f t="shared" si="11"/>
        <v>医美-化妆品下游</v>
      </c>
      <c r="G163" s="321">
        <f>IFERROR(_xlfn.PERCENTRANK.INC('面板-MA'!163:163,'面板-MA'!E163),0.5)</f>
        <v>0.376</v>
      </c>
      <c r="H163" s="321">
        <f>IFERROR(_xlfn.PERCENTRANK.INC('面板-MA'!163:163,'面板-MA'!F163),0.5)</f>
        <v>0.376</v>
      </c>
      <c r="I163" s="321">
        <f>IFERROR(_xlfn.PERCENTRANK.INC('面板-MA'!163:163,'面板-MA'!G163),0.5)</f>
        <v>0.246</v>
      </c>
      <c r="J163" s="321">
        <f>IFERROR(_xlfn.PERCENTRANK.INC('面板-MA'!163:163,'面板-MA'!H163),0.5)</f>
        <v>0.23100000000000001</v>
      </c>
      <c r="K163" s="321">
        <f>IFERROR(_xlfn.PERCENTRANK.INC('面板-MA'!163:163,'面板-MA'!I163),0.5)</f>
        <v>0.28899999999999998</v>
      </c>
      <c r="L163" s="321">
        <f>IFERROR(_xlfn.PERCENTRANK.INC('面板-MA'!163:163,'面板-MA'!J163),0.5)</f>
        <v>0.26</v>
      </c>
      <c r="M163" s="321">
        <f>IFERROR(_xlfn.PERCENTRANK.INC('面板-MA'!163:163,'面板-MA'!K163),0.5)</f>
        <v>0.20200000000000001</v>
      </c>
      <c r="N163" s="321">
        <f>IFERROR(_xlfn.PERCENTRANK.INC('面板-MA'!163:163,'面板-MA'!L163),0.5)</f>
        <v>0.159</v>
      </c>
      <c r="O163" s="321">
        <f>IFERROR(_xlfn.PERCENTRANK.INC('面板-MA'!163:163,'面板-MA'!M163),0.5)</f>
        <v>0.14399999999999999</v>
      </c>
      <c r="P163" s="321">
        <f>IFERROR(_xlfn.PERCENTRANK.INC('面板-MA'!163:163,'面板-MA'!N163),0.5)</f>
        <v>0.115</v>
      </c>
      <c r="Q163" s="321">
        <f>IFERROR(_xlfn.PERCENTRANK.INC('面板-MA'!163:163,'面板-MA'!O163),0.5)</f>
        <v>0.10100000000000001</v>
      </c>
      <c r="R163" s="321">
        <f>IFERROR(_xlfn.PERCENTRANK.INC('面板-MA'!163:163,'面板-MA'!P163),0.5)</f>
        <v>8.5999999999999993E-2</v>
      </c>
      <c r="S163" s="321">
        <f>IFERROR(_xlfn.PERCENTRANK.INC('面板-MA'!163:163,'面板-MA'!Q163),0.5)</f>
        <v>2.8000000000000001E-2</v>
      </c>
      <c r="T163" s="321">
        <f>IFERROR(_xlfn.PERCENTRANK.INC('面板-MA'!163:163,'面板-MA'!R163),0.5)</f>
        <v>5.7000000000000002E-2</v>
      </c>
      <c r="U163" s="321">
        <f>IFERROR(_xlfn.PERCENTRANK.INC('面板-MA'!163:163,'面板-MA'!S163),0.5)</f>
        <v>7.1999999999999995E-2</v>
      </c>
      <c r="V163" s="321">
        <f>IFERROR(_xlfn.PERCENTRANK.INC('面板-MA'!163:163,'面板-MA'!T163),0.5)</f>
        <v>4.2999999999999997E-2</v>
      </c>
      <c r="W163" s="321">
        <f>IFERROR(_xlfn.PERCENTRANK.INC('面板-MA'!163:163,'面板-MA'!U163),0.5)</f>
        <v>0</v>
      </c>
      <c r="X163" s="321">
        <f>IFERROR(_xlfn.PERCENTRANK.INC('面板-MA'!163:163,'面板-MA'!V163),0.5)</f>
        <v>1.4E-2</v>
      </c>
      <c r="Y163" s="321">
        <f>IFERROR(_xlfn.PERCENTRANK.INC('面板-MA'!163:163,'面板-MA'!W163),0.5)</f>
        <v>0.13</v>
      </c>
      <c r="Z163" s="321">
        <f>IFERROR(_xlfn.PERCENTRANK.INC('面板-MA'!163:163,'面板-MA'!X163),0.5)</f>
        <v>0.17299999999999999</v>
      </c>
      <c r="AA163" s="321">
        <f>IFERROR(_xlfn.PERCENTRANK.INC('面板-MA'!163:163,'面板-MA'!Y163),0.5)</f>
        <v>0.188</v>
      </c>
      <c r="AB163" s="321">
        <f>IFERROR(_xlfn.PERCENTRANK.INC('面板-MA'!163:163,'面板-MA'!Z163),0.5)</f>
        <v>0.217</v>
      </c>
      <c r="AC163" s="321">
        <f>IFERROR(_xlfn.PERCENTRANK.INC('面板-MA'!163:163,'面板-MA'!AA163),0.5)</f>
        <v>0.30399999999999999</v>
      </c>
      <c r="AD163" s="321">
        <f>IFERROR(_xlfn.PERCENTRANK.INC('面板-MA'!163:163,'面板-MA'!AB163),0.5)</f>
        <v>0.46300000000000002</v>
      </c>
      <c r="AE163" s="321">
        <f>IFERROR(_xlfn.PERCENTRANK.INC('面板-MA'!163:163,'面板-MA'!AC163),0.5)</f>
        <v>0.50700000000000001</v>
      </c>
      <c r="AF163" s="321">
        <f>IFERROR(_xlfn.PERCENTRANK.INC('面板-MA'!163:163,'面板-MA'!AD163),0.5)</f>
        <v>0.57899999999999996</v>
      </c>
      <c r="AG163" s="321">
        <f>IFERROR(_xlfn.PERCENTRANK.INC('面板-MA'!163:163,'面板-MA'!AE163),0.5)</f>
        <v>0.68100000000000005</v>
      </c>
      <c r="AH163" s="321">
        <f>IFERROR(_xlfn.PERCENTRANK.INC('面板-MA'!163:163,'面板-MA'!AF163),0.5)</f>
        <v>0.84</v>
      </c>
      <c r="AI163" s="321">
        <f>IFERROR(_xlfn.PERCENTRANK.INC('面板-MA'!163:163,'面板-MA'!AG163),0.5)</f>
        <v>0.95599999999999996</v>
      </c>
      <c r="AJ163" s="321">
        <f>IFERROR(_xlfn.PERCENTRANK.INC('面板-MA'!163:163,'面板-MA'!AH163),0.5)</f>
        <v>1</v>
      </c>
      <c r="AK163" s="321">
        <f>IFERROR(_xlfn.PERCENTRANK.INC('面板-MA'!163:163,'面板-MA'!AI163),0.5)</f>
        <v>0.98499999999999999</v>
      </c>
      <c r="AL163" s="321">
        <f>IFERROR(_xlfn.PERCENTRANK.INC('面板-MA'!163:163,'面板-MA'!AJ163),0.5)</f>
        <v>0.97099999999999997</v>
      </c>
      <c r="AM163" s="321">
        <f>IFERROR(_xlfn.PERCENTRANK.INC('面板-MA'!163:163,'面板-MA'!AK163),0.5)</f>
        <v>0.94199999999999995</v>
      </c>
      <c r="AN163" s="321">
        <f>IFERROR(_xlfn.PERCENTRANK.INC('面板-MA'!163:163,'面板-MA'!AL163),0.5)</f>
        <v>0.92700000000000005</v>
      </c>
      <c r="AO163" s="321">
        <f>IFERROR(_xlfn.PERCENTRANK.INC('面板-MA'!163:163,'面板-MA'!AM163),0.5)</f>
        <v>0.73899999999999999</v>
      </c>
      <c r="AP163" s="321">
        <f>IFERROR(_xlfn.PERCENTRANK.INC('面板-MA'!163:163,'面板-MA'!AN163),0.5)</f>
        <v>0.59399999999999997</v>
      </c>
      <c r="AQ163" s="321">
        <f>IFERROR(_xlfn.PERCENTRANK.INC('面板-MA'!163:163,'面板-MA'!AO163),0.5)</f>
        <v>0.60799999999999998</v>
      </c>
      <c r="AR163" s="321">
        <f>IFERROR(_xlfn.PERCENTRANK.INC('面板-MA'!163:163,'面板-MA'!AP163),0.5)</f>
        <v>0.89800000000000002</v>
      </c>
      <c r="AS163" s="321">
        <f>IFERROR(_xlfn.PERCENTRANK.INC('面板-MA'!163:163,'面板-MA'!AQ163),0.5)</f>
        <v>0.86899999999999999</v>
      </c>
      <c r="AT163" s="321">
        <f>IFERROR(_xlfn.PERCENTRANK.INC('面板-MA'!163:163,'面板-MA'!AR163),0.5)</f>
        <v>0.88400000000000001</v>
      </c>
      <c r="AU163" s="321">
        <f>IFERROR(_xlfn.PERCENTRANK.INC('面板-MA'!163:163,'面板-MA'!AS163),0.5)</f>
        <v>0.79700000000000004</v>
      </c>
      <c r="AV163" s="321">
        <f>IFERROR(_xlfn.PERCENTRANK.INC('面板-MA'!163:163,'面板-MA'!AT163),0.5)</f>
        <v>0.78200000000000003</v>
      </c>
      <c r="AW163" s="321">
        <f>IFERROR(_xlfn.PERCENTRANK.INC('面板-MA'!163:163,'面板-MA'!AU163),0.5)</f>
        <v>0.65200000000000002</v>
      </c>
      <c r="AX163" s="321">
        <f>IFERROR(_xlfn.PERCENTRANK.INC('面板-MA'!163:163,'面板-MA'!AV163),0.5)</f>
        <v>0.53600000000000003</v>
      </c>
      <c r="AY163" s="321">
        <f>IFERROR(_xlfn.PERCENTRANK.INC('面板-MA'!163:163,'面板-MA'!AW163),0.5)</f>
        <v>0.623</v>
      </c>
      <c r="AZ163" s="321">
        <f>IFERROR(_xlfn.PERCENTRANK.INC('面板-MA'!163:163,'面板-MA'!AX163),0.5)</f>
        <v>0.76800000000000002</v>
      </c>
      <c r="BA163" s="321">
        <f>IFERROR(_xlfn.PERCENTRANK.INC('面板-MA'!163:163,'面板-MA'!AY163),0.5)</f>
        <v>0.91300000000000003</v>
      </c>
      <c r="BB163" s="321">
        <f>IFERROR(_xlfn.PERCENTRANK.INC('面板-MA'!163:163,'面板-MA'!AZ163),0.5)</f>
        <v>0.82599999999999996</v>
      </c>
      <c r="BC163" s="321">
        <f>IFERROR(_xlfn.PERCENTRANK.INC('面板-MA'!163:163,'面板-MA'!BA163),0.5)</f>
        <v>0.85499999999999998</v>
      </c>
      <c r="BD163" s="321">
        <f>IFERROR(_xlfn.PERCENTRANK.INC('面板-MA'!163:163,'面板-MA'!BB163),0.5)</f>
        <v>0.753</v>
      </c>
      <c r="BE163" s="321">
        <f>IFERROR(_xlfn.PERCENTRANK.INC('面板-MA'!163:163,'面板-MA'!BC163),0.5)</f>
        <v>0.71</v>
      </c>
      <c r="BF163" s="321">
        <f>IFERROR(_xlfn.PERCENTRANK.INC('面板-MA'!163:163,'面板-MA'!BD163),0.5)</f>
        <v>0.55000000000000004</v>
      </c>
      <c r="BG163" s="321">
        <f>IFERROR(_xlfn.PERCENTRANK.INC('面板-MA'!163:163,'面板-MA'!BE163),0.5)</f>
        <v>0.49199999999999999</v>
      </c>
      <c r="BH163" s="321">
        <f>IFERROR(_xlfn.PERCENTRANK.INC('面板-MA'!163:163,'面板-MA'!BF163),0.5)</f>
        <v>0.52100000000000002</v>
      </c>
      <c r="BI163" s="321">
        <f>IFERROR(_xlfn.PERCENTRANK.INC('面板-MA'!163:163,'面板-MA'!BG163),0.5)</f>
        <v>0.56499999999999995</v>
      </c>
      <c r="BJ163" s="321">
        <f>IFERROR(_xlfn.PERCENTRANK.INC('面板-MA'!163:163,'面板-MA'!BH163),0.5)</f>
        <v>0.66600000000000004</v>
      </c>
      <c r="BK163" s="321">
        <f>IFERROR(_xlfn.PERCENTRANK.INC('面板-MA'!163:163,'面板-MA'!BI163),0.5)</f>
        <v>0.69499999999999995</v>
      </c>
      <c r="BL163" s="321">
        <f>IFERROR(_xlfn.PERCENTRANK.INC('面板-MA'!163:163,'面板-MA'!BJ163),0.5)</f>
        <v>0.81100000000000005</v>
      </c>
      <c r="BM163" s="321">
        <f>IFERROR(_xlfn.PERCENTRANK.INC('面板-MA'!163:163,'面板-MA'!BK163),0.5)</f>
        <v>0.72399999999999998</v>
      </c>
      <c r="BN163" s="321">
        <f>IFERROR(_xlfn.PERCENTRANK.INC('面板-MA'!163:163,'面板-MA'!BL163),0.5)</f>
        <v>0.63700000000000001</v>
      </c>
      <c r="BO163" s="321">
        <f>IFERROR(_xlfn.PERCENTRANK.INC('面板-MA'!163:163,'面板-MA'!BM163),0.5)</f>
        <v>0.47799999999999998</v>
      </c>
      <c r="BP163" s="321">
        <f>IFERROR(_xlfn.PERCENTRANK.INC('面板-MA'!163:163,'面板-MA'!BN163),0.5)</f>
        <v>0.44900000000000001</v>
      </c>
      <c r="BQ163" s="321">
        <f>IFERROR(_xlfn.PERCENTRANK.INC('面板-MA'!163:163,'面板-MA'!BO163),0.5)</f>
        <v>0.42</v>
      </c>
      <c r="BR163" s="321">
        <f>IFERROR(_xlfn.PERCENTRANK.INC('面板-MA'!163:163,'面板-MA'!BP163),0.5)</f>
        <v>0.40500000000000003</v>
      </c>
      <c r="BS163" s="321">
        <f>IFERROR(_xlfn.PERCENTRANK.INC('面板-MA'!163:163,'面板-MA'!BQ163),0.5)</f>
        <v>0.434</v>
      </c>
      <c r="BT163" s="321">
        <f>IFERROR(_xlfn.PERCENTRANK.INC('面板-MA'!163:163,'面板-MA'!BR163),0.5)</f>
        <v>0.33300000000000002</v>
      </c>
      <c r="BU163" s="321">
        <f>IFERROR(_xlfn.PERCENTRANK.INC('面板-MA'!163:163,'面板-MA'!BS163),0.5)</f>
        <v>0.34699999999999998</v>
      </c>
      <c r="BV163" s="321">
        <f>IFERROR(_xlfn.PERCENTRANK.INC('面板-MA'!163:163,'面板-MA'!BT163),0.5)</f>
        <v>0.318</v>
      </c>
      <c r="BW163" s="321">
        <f>IFERROR(_xlfn.PERCENTRANK.INC('面板-MA'!163:163,'面板-MA'!BU163),0.5)</f>
        <v>0.36199999999999999</v>
      </c>
      <c r="BX163" s="321">
        <f>IFERROR(_xlfn.PERCENTRANK.INC('面板-MA'!163:163,'面板-MA'!BV163),0.5)</f>
        <v>0.27500000000000002</v>
      </c>
    </row>
    <row r="164" spans="1:76" x14ac:dyDescent="0.15">
      <c r="A164" s="309" t="s">
        <v>604</v>
      </c>
      <c r="B164" s="309" t="s">
        <v>110</v>
      </c>
      <c r="C164" s="310" t="s">
        <v>892</v>
      </c>
      <c r="D164" s="309" t="s">
        <v>666</v>
      </c>
      <c r="E164" s="335">
        <v>0.5</v>
      </c>
      <c r="F164" s="311" t="str">
        <f t="shared" si="11"/>
        <v>医美-化妆品下游</v>
      </c>
      <c r="G164" s="321">
        <f>IFERROR(_xlfn.PERCENTRANK.INC('面板-MA'!164:164,'面板-MA'!E164),0.5)</f>
        <v>0.06</v>
      </c>
      <c r="H164" s="321">
        <f>IFERROR(_xlfn.PERCENTRANK.INC('面板-MA'!164:164,'面板-MA'!F164),0.5)</f>
        <v>0.06</v>
      </c>
      <c r="I164" s="321">
        <f>IFERROR(_xlfn.PERCENTRANK.INC('面板-MA'!164:164,'面板-MA'!G164),0.5)</f>
        <v>0.09</v>
      </c>
      <c r="J164" s="321">
        <f>IFERROR(_xlfn.PERCENTRANK.INC('面板-MA'!164:164,'面板-MA'!H164),0.5)</f>
        <v>0.106</v>
      </c>
      <c r="K164" s="321">
        <f>IFERROR(_xlfn.PERCENTRANK.INC('面板-MA'!164:164,'面板-MA'!I164),0.5)</f>
        <v>1.4999999999999999E-2</v>
      </c>
      <c r="L164" s="321">
        <f>IFERROR(_xlfn.PERCENTRANK.INC('面板-MA'!164:164,'面板-MA'!J164),0.5)</f>
        <v>0</v>
      </c>
      <c r="M164" s="321">
        <f>IFERROR(_xlfn.PERCENTRANK.INC('面板-MA'!164:164,'面板-MA'!K164),0.5)</f>
        <v>4.4999999999999998E-2</v>
      </c>
      <c r="N164" s="321">
        <f>IFERROR(_xlfn.PERCENTRANK.INC('面板-MA'!164:164,'面板-MA'!L164),0.5)</f>
        <v>0.19600000000000001</v>
      </c>
      <c r="O164" s="321">
        <f>IFERROR(_xlfn.PERCENTRANK.INC('面板-MA'!164:164,'面板-MA'!M164),0.5)</f>
        <v>0.19600000000000001</v>
      </c>
      <c r="P164" s="321">
        <f>IFERROR(_xlfn.PERCENTRANK.INC('面板-MA'!164:164,'面板-MA'!N164),0.5)</f>
        <v>0.19600000000000001</v>
      </c>
      <c r="Q164" s="321">
        <f>IFERROR(_xlfn.PERCENTRANK.INC('面板-MA'!164:164,'面板-MA'!O164),0.5)</f>
        <v>0.19600000000000001</v>
      </c>
      <c r="R164" s="321">
        <f>IFERROR(_xlfn.PERCENTRANK.INC('面板-MA'!164:164,'面板-MA'!P164),0.5)</f>
        <v>0.27200000000000002</v>
      </c>
      <c r="S164" s="321">
        <f>IFERROR(_xlfn.PERCENTRANK.INC('面板-MA'!164:164,'面板-MA'!Q164),0.5)</f>
        <v>0.39300000000000002</v>
      </c>
      <c r="T164" s="321">
        <f>IFERROR(_xlfn.PERCENTRANK.INC('面板-MA'!164:164,'面板-MA'!R164),0.5)</f>
        <v>0.39300000000000002</v>
      </c>
      <c r="U164" s="321">
        <f>IFERROR(_xlfn.PERCENTRANK.INC('面板-MA'!164:164,'面板-MA'!S164),0.5)</f>
        <v>0.39300000000000002</v>
      </c>
      <c r="V164" s="321">
        <f>IFERROR(_xlfn.PERCENTRANK.INC('面板-MA'!164:164,'面板-MA'!T164),0.5)</f>
        <v>0.39300000000000002</v>
      </c>
      <c r="W164" s="321">
        <f>IFERROR(_xlfn.PERCENTRANK.INC('面板-MA'!164:164,'面板-MA'!U164),0.5)</f>
        <v>0.72699999999999998</v>
      </c>
      <c r="X164" s="321">
        <f>IFERROR(_xlfn.PERCENTRANK.INC('面板-MA'!164:164,'面板-MA'!V164),0.5)</f>
        <v>0.98399999999999999</v>
      </c>
      <c r="Y164" s="321">
        <f>IFERROR(_xlfn.PERCENTRANK.INC('面板-MA'!164:164,'面板-MA'!W164),0.5)</f>
        <v>1</v>
      </c>
      <c r="Z164" s="321">
        <f>IFERROR(_xlfn.PERCENTRANK.INC('面板-MA'!164:164,'面板-MA'!X164),0.5)</f>
        <v>0.90900000000000003</v>
      </c>
      <c r="AA164" s="321">
        <f>IFERROR(_xlfn.PERCENTRANK.INC('面板-MA'!164:164,'面板-MA'!Y164),0.5)</f>
        <v>0.90900000000000003</v>
      </c>
      <c r="AB164" s="321">
        <f>IFERROR(_xlfn.PERCENTRANK.INC('面板-MA'!164:164,'面板-MA'!Z164),0.5)</f>
        <v>0.90900000000000003</v>
      </c>
      <c r="AC164" s="321">
        <f>IFERROR(_xlfn.PERCENTRANK.INC('面板-MA'!164:164,'面板-MA'!AA164),0.5)</f>
        <v>0.90900000000000003</v>
      </c>
      <c r="AD164" s="321">
        <f>IFERROR(_xlfn.PERCENTRANK.INC('面板-MA'!164:164,'面板-MA'!AB164),0.5)</f>
        <v>0.96899999999999997</v>
      </c>
      <c r="AE164" s="321">
        <f>IFERROR(_xlfn.PERCENTRANK.INC('面板-MA'!164:164,'面板-MA'!AC164),0.5)</f>
        <v>0.83299999999999996</v>
      </c>
      <c r="AF164" s="321">
        <f>IFERROR(_xlfn.PERCENTRANK.INC('面板-MA'!164:164,'面板-MA'!AD164),0.5)</f>
        <v>0.63600000000000001</v>
      </c>
      <c r="AG164" s="321">
        <f>IFERROR(_xlfn.PERCENTRANK.INC('面板-MA'!164:164,'面板-MA'!AE164),0.5)</f>
        <v>0.78700000000000003</v>
      </c>
      <c r="AH164" s="321">
        <f>IFERROR(_xlfn.PERCENTRANK.INC('面板-MA'!164:164,'面板-MA'!AF164),0.5)</f>
        <v>0.65100000000000002</v>
      </c>
      <c r="AI164" s="321">
        <f>IFERROR(_xlfn.PERCENTRANK.INC('面板-MA'!164:164,'面板-MA'!AG164),0.5)</f>
        <v>0.56000000000000005</v>
      </c>
      <c r="AJ164" s="321">
        <f>IFERROR(_xlfn.PERCENTRANK.INC('面板-MA'!164:164,'面板-MA'!AH164),0.5)</f>
        <v>0.121</v>
      </c>
      <c r="AK164" s="321">
        <f>IFERROR(_xlfn.PERCENTRANK.INC('面板-MA'!164:164,'面板-MA'!AI164),0.5)</f>
        <v>0.03</v>
      </c>
      <c r="AL164" s="321">
        <f>IFERROR(_xlfn.PERCENTRANK.INC('面板-MA'!164:164,'面板-MA'!AJ164),0.5)</f>
        <v>0.46899999999999997</v>
      </c>
      <c r="AM164" s="321">
        <f>IFERROR(_xlfn.PERCENTRANK.INC('面板-MA'!164:164,'面板-MA'!AK164),0.5)</f>
        <v>0.46899999999999997</v>
      </c>
      <c r="AN164" s="321">
        <f>IFERROR(_xlfn.PERCENTRANK.INC('面板-MA'!164:164,'面板-MA'!AL164),0.5)</f>
        <v>0.46899999999999997</v>
      </c>
      <c r="AO164" s="321">
        <f>IFERROR(_xlfn.PERCENTRANK.INC('面板-MA'!164:164,'面板-MA'!AM164),0.5)</f>
        <v>0.46899999999999997</v>
      </c>
      <c r="AP164" s="321">
        <f>IFERROR(_xlfn.PERCENTRANK.INC('面板-MA'!164:164,'面板-MA'!AN164),0.5)</f>
        <v>0.54500000000000004</v>
      </c>
      <c r="AQ164" s="321">
        <f>IFERROR(_xlfn.PERCENTRANK.INC('面板-MA'!164:164,'面板-MA'!AO164),0.5)</f>
        <v>0.45400000000000001</v>
      </c>
      <c r="AR164" s="321">
        <f>IFERROR(_xlfn.PERCENTRANK.INC('面板-MA'!164:164,'面板-MA'!AP164),0.5)</f>
        <v>0.53</v>
      </c>
      <c r="AS164" s="321">
        <f>IFERROR(_xlfn.PERCENTRANK.INC('面板-MA'!164:164,'面板-MA'!AQ164),0.5)</f>
        <v>0.71199999999999997</v>
      </c>
      <c r="AT164" s="321">
        <f>IFERROR(_xlfn.PERCENTRANK.INC('面板-MA'!164:164,'面板-MA'!AR164),0.5)</f>
        <v>0.77200000000000002</v>
      </c>
      <c r="AU164" s="321">
        <f>IFERROR(_xlfn.PERCENTRANK.INC('面板-MA'!164:164,'面板-MA'!AS164),0.5)</f>
        <v>0.72699999999999998</v>
      </c>
      <c r="AV164" s="321">
        <f>IFERROR(_xlfn.PERCENTRANK.INC('面板-MA'!164:164,'面板-MA'!AT164),0.5)</f>
        <v>0.60599999999999998</v>
      </c>
      <c r="AW164" s="321">
        <f>IFERROR(_xlfn.PERCENTRANK.INC('面板-MA'!164:164,'面板-MA'!AU164),0.5)</f>
        <v>0.378</v>
      </c>
      <c r="AX164" s="321">
        <f>IFERROR(_xlfn.PERCENTRANK.INC('面板-MA'!164:164,'面板-MA'!AV164),0.5)</f>
        <v>0.13600000000000001</v>
      </c>
      <c r="AY164" s="321">
        <f>IFERROR(_xlfn.PERCENTRANK.INC('面板-MA'!164:164,'面板-MA'!AW164),0.5)</f>
        <v>0.13600000000000001</v>
      </c>
      <c r="AZ164" s="321">
        <f>IFERROR(_xlfn.PERCENTRANK.INC('面板-MA'!164:164,'面板-MA'!AX164),0.5)</f>
        <v>0.13600000000000001</v>
      </c>
      <c r="BA164" s="321">
        <f>IFERROR(_xlfn.PERCENTRANK.INC('面板-MA'!164:164,'面板-MA'!AY164),0.5)</f>
        <v>0.13600000000000001</v>
      </c>
      <c r="BB164" s="321">
        <f>IFERROR(_xlfn.PERCENTRANK.INC('面板-MA'!164:164,'面板-MA'!AZ164),0.5)</f>
        <v>0.25700000000000001</v>
      </c>
      <c r="BC164" s="321">
        <f>IFERROR(_xlfn.PERCENTRANK.INC('面板-MA'!164:164,'面板-MA'!BA164),0.5)</f>
        <v>0.28699999999999998</v>
      </c>
      <c r="BD164" s="321">
        <f>IFERROR(_xlfn.PERCENTRANK.INC('面板-MA'!164:164,'面板-MA'!BB164),0.5)</f>
        <v>0.30299999999999999</v>
      </c>
      <c r="BE164" s="321">
        <f>IFERROR(_xlfn.PERCENTRANK.INC('面板-MA'!164:164,'面板-MA'!BC164),0.5)</f>
        <v>0.33300000000000002</v>
      </c>
      <c r="BF164" s="321">
        <f>IFERROR(_xlfn.PERCENTRANK.INC('面板-MA'!164:164,'面板-MA'!BD164),0.5)</f>
        <v>0.36299999999999999</v>
      </c>
      <c r="BG164" s="321">
        <f>IFERROR(_xlfn.PERCENTRANK.INC('面板-MA'!164:164,'面板-MA'!BE164),0.5)</f>
        <v>0.56000000000000005</v>
      </c>
      <c r="BH164" s="321">
        <f>IFERROR(_xlfn.PERCENTRANK.INC('面板-MA'!164:164,'面板-MA'!BF164),0.5)</f>
        <v>0.75700000000000001</v>
      </c>
      <c r="BI164" s="321">
        <f>IFERROR(_xlfn.PERCENTRANK.INC('面板-MA'!164:164,'面板-MA'!BG164),0.5)</f>
        <v>0.80300000000000005</v>
      </c>
      <c r="BJ164" s="321">
        <f>IFERROR(_xlfn.PERCENTRANK.INC('面板-MA'!164:164,'面板-MA'!BH164),0.5)</f>
        <v>0.84799999999999998</v>
      </c>
      <c r="BK164" s="321">
        <f>IFERROR(_xlfn.PERCENTRANK.INC('面板-MA'!164:164,'面板-MA'!BI164),0.5)</f>
        <v>0.84799999999999998</v>
      </c>
      <c r="BL164" s="321">
        <f>IFERROR(_xlfn.PERCENTRANK.INC('面板-MA'!164:164,'面板-MA'!BJ164),0.5)</f>
        <v>0.84799999999999998</v>
      </c>
      <c r="BM164" s="321">
        <f>IFERROR(_xlfn.PERCENTRANK.INC('面板-MA'!164:164,'面板-MA'!BK164),0.5)</f>
        <v>0.84799999999999998</v>
      </c>
      <c r="BN164" s="321">
        <f>IFERROR(_xlfn.PERCENTRANK.INC('面板-MA'!164:164,'面板-MA'!BL164),0.5)</f>
        <v>0.81799999999999995</v>
      </c>
      <c r="BO164" s="321">
        <f>IFERROR(_xlfn.PERCENTRANK.INC('面板-MA'!164:164,'面板-MA'!BM164),0.5)</f>
        <v>0.68100000000000005</v>
      </c>
      <c r="BP164" s="321">
        <f>IFERROR(_xlfn.PERCENTRANK.INC('面板-MA'!164:164,'面板-MA'!BN164),0.5)</f>
        <v>0.621</v>
      </c>
      <c r="BQ164" s="321">
        <f>IFERROR(_xlfn.PERCENTRANK.INC('面板-MA'!164:164,'面板-MA'!BO164),0.5)</f>
        <v>0.69599999999999995</v>
      </c>
      <c r="BR164" s="321">
        <f>IFERROR(_xlfn.PERCENTRANK.INC('面板-MA'!164:164,'面板-MA'!BP164),0.5)</f>
        <v>0.65100000000000002</v>
      </c>
      <c r="BS164" s="321">
        <f>IFERROR(_xlfn.PERCENTRANK.INC('面板-MA'!164:164,'面板-MA'!BQ164),0.5)</f>
        <v>0.59</v>
      </c>
      <c r="BT164" s="321">
        <f>IFERROR(_xlfn.PERCENTRANK.INC('面板-MA'!164:164,'面板-MA'!BR164),0.5)</f>
        <v>0.34799999999999998</v>
      </c>
      <c r="BU164" s="321">
        <f>IFERROR(_xlfn.PERCENTRANK.INC('面板-MA'!164:164,'面板-MA'!BS164),0.5)</f>
        <v>0.318</v>
      </c>
      <c r="BV164" s="321">
        <f>IFERROR(_xlfn.PERCENTRANK.INC('面板-MA'!164:164,'面板-MA'!BT164),0.5)</f>
        <v>0.5</v>
      </c>
      <c r="BW164" s="321">
        <f>IFERROR(_xlfn.PERCENTRANK.INC('面板-MA'!164:164,'面板-MA'!BU164),0.5)</f>
        <v>0.5</v>
      </c>
      <c r="BX164" s="321">
        <f>IFERROR(_xlfn.PERCENTRANK.INC('面板-MA'!164:164,'面板-MA'!BV164),0.5)</f>
        <v>0.5</v>
      </c>
    </row>
    <row r="165" spans="1:76" s="331" customFormat="1" ht="12.75" x14ac:dyDescent="0.15">
      <c r="A165" s="337" t="s">
        <v>681</v>
      </c>
      <c r="B165" s="337" t="s">
        <v>682</v>
      </c>
      <c r="C165" s="337" t="s">
        <v>683</v>
      </c>
      <c r="D165" s="337" t="s">
        <v>684</v>
      </c>
      <c r="E165" s="333">
        <f>0.5/12</f>
        <v>4.1666666666666664E-2</v>
      </c>
      <c r="F165" s="322" t="str">
        <f t="shared" si="11"/>
        <v>储能上游</v>
      </c>
      <c r="G165" s="338">
        <f>IFERROR(_xlfn.PERCENTRANK.INC('面板-MA'!165:165,'面板-MA'!E165),0.5)</f>
        <v>0.82599999999999996</v>
      </c>
      <c r="H165" s="338">
        <f>IFERROR(_xlfn.PERCENTRANK.INC('面板-MA'!165:165,'面板-MA'!F165),0.5)</f>
        <v>0.78200000000000003</v>
      </c>
      <c r="I165" s="338">
        <f>IFERROR(_xlfn.PERCENTRANK.INC('面板-MA'!165:165,'面板-MA'!G165),0.5)</f>
        <v>0.68100000000000005</v>
      </c>
      <c r="J165" s="338">
        <f>IFERROR(_xlfn.PERCENTRANK.INC('面板-MA'!165:165,'面板-MA'!H165),0.5)</f>
        <v>0.71</v>
      </c>
      <c r="K165" s="338">
        <f>IFERROR(_xlfn.PERCENTRANK.INC('面板-MA'!165:165,'面板-MA'!I165),0.5)</f>
        <v>0.76800000000000002</v>
      </c>
      <c r="L165" s="338">
        <f>IFERROR(_xlfn.PERCENTRANK.INC('面板-MA'!165:165,'面板-MA'!J165),0.5)</f>
        <v>0.72399999999999998</v>
      </c>
      <c r="M165" s="338">
        <f>IFERROR(_xlfn.PERCENTRANK.INC('面板-MA'!165:165,'面板-MA'!K165),0.5)</f>
        <v>0.69499999999999995</v>
      </c>
      <c r="N165" s="338">
        <f>IFERROR(_xlfn.PERCENTRANK.INC('面板-MA'!165:165,'面板-MA'!L165),0.5)</f>
        <v>0.753</v>
      </c>
      <c r="O165" s="338">
        <f>IFERROR(_xlfn.PERCENTRANK.INC('面板-MA'!165:165,'面板-MA'!M165),0.5)</f>
        <v>0.85499999999999998</v>
      </c>
      <c r="P165" s="338">
        <f>IFERROR(_xlfn.PERCENTRANK.INC('面板-MA'!165:165,'面板-MA'!N165),0.5)</f>
        <v>0.89800000000000002</v>
      </c>
      <c r="Q165" s="338">
        <f>IFERROR(_xlfn.PERCENTRANK.INC('面板-MA'!165:165,'面板-MA'!O165),0.5)</f>
        <v>0.86899999999999999</v>
      </c>
      <c r="R165" s="338">
        <f>IFERROR(_xlfn.PERCENTRANK.INC('面板-MA'!165:165,'面板-MA'!P165),0.5)</f>
        <v>0.81100000000000005</v>
      </c>
      <c r="S165" s="338">
        <f>IFERROR(_xlfn.PERCENTRANK.INC('面板-MA'!165:165,'面板-MA'!Q165),0.5)</f>
        <v>0.73899999999999999</v>
      </c>
      <c r="T165" s="338">
        <f>IFERROR(_xlfn.PERCENTRANK.INC('面板-MA'!165:165,'面板-MA'!R165),0.5)</f>
        <v>0.79700000000000004</v>
      </c>
      <c r="U165" s="338">
        <f>IFERROR(_xlfn.PERCENTRANK.INC('面板-MA'!165:165,'面板-MA'!S165),0.5)</f>
        <v>0.88400000000000001</v>
      </c>
      <c r="V165" s="338">
        <f>IFERROR(_xlfn.PERCENTRANK.INC('面板-MA'!165:165,'面板-MA'!T165),0.5)</f>
        <v>0.91300000000000003</v>
      </c>
      <c r="W165" s="338">
        <f>IFERROR(_xlfn.PERCENTRANK.INC('面板-MA'!165:165,'面板-MA'!U165),0.5)</f>
        <v>0.92700000000000005</v>
      </c>
      <c r="X165" s="338">
        <f>IFERROR(_xlfn.PERCENTRANK.INC('面板-MA'!165:165,'面板-MA'!V165),0.5)</f>
        <v>0.94199999999999995</v>
      </c>
      <c r="Y165" s="338">
        <f>IFERROR(_xlfn.PERCENTRANK.INC('面板-MA'!165:165,'面板-MA'!W165),0.5)</f>
        <v>0.97099999999999997</v>
      </c>
      <c r="Z165" s="338">
        <f>IFERROR(_xlfn.PERCENTRANK.INC('面板-MA'!165:165,'面板-MA'!X165),0.5)</f>
        <v>0.98499999999999999</v>
      </c>
      <c r="AA165" s="338">
        <f>IFERROR(_xlfn.PERCENTRANK.INC('面板-MA'!165:165,'面板-MA'!Y165),0.5)</f>
        <v>1</v>
      </c>
      <c r="AB165" s="338">
        <f>IFERROR(_xlfn.PERCENTRANK.INC('面板-MA'!165:165,'面板-MA'!Z165),0.5)</f>
        <v>0.95599999999999996</v>
      </c>
      <c r="AC165" s="338">
        <f>IFERROR(_xlfn.PERCENTRANK.INC('面板-MA'!165:165,'面板-MA'!AA165),0.5)</f>
        <v>0.84</v>
      </c>
      <c r="AD165" s="338">
        <f>IFERROR(_xlfn.PERCENTRANK.INC('面板-MA'!165:165,'面板-MA'!AB165),0.5)</f>
        <v>0.66600000000000004</v>
      </c>
      <c r="AE165" s="338">
        <f>IFERROR(_xlfn.PERCENTRANK.INC('面板-MA'!165:165,'面板-MA'!AC165),0.5)</f>
        <v>0.60799999999999998</v>
      </c>
      <c r="AF165" s="338">
        <f>IFERROR(_xlfn.PERCENTRANK.INC('面板-MA'!165:165,'面板-MA'!AD165),0.5)</f>
        <v>0.59399999999999997</v>
      </c>
      <c r="AG165" s="338">
        <f>IFERROR(_xlfn.PERCENTRANK.INC('面板-MA'!165:165,'面板-MA'!AE165),0.5)</f>
        <v>0.56499999999999995</v>
      </c>
      <c r="AH165" s="338">
        <f>IFERROR(_xlfn.PERCENTRANK.INC('面板-MA'!165:165,'面板-MA'!AF165),0.5)</f>
        <v>0.49199999999999999</v>
      </c>
      <c r="AI165" s="338">
        <f>IFERROR(_xlfn.PERCENTRANK.INC('面板-MA'!165:165,'面板-MA'!AG165),0.5)</f>
        <v>0.28899999999999998</v>
      </c>
      <c r="AJ165" s="338">
        <f>IFERROR(_xlfn.PERCENTRANK.INC('面板-MA'!165:165,'面板-MA'!AH165),0.5)</f>
        <v>5.7000000000000002E-2</v>
      </c>
      <c r="AK165" s="338">
        <f>IFERROR(_xlfn.PERCENTRANK.INC('面板-MA'!165:165,'面板-MA'!AI165),0.5)</f>
        <v>2.8000000000000001E-2</v>
      </c>
      <c r="AL165" s="338">
        <f>IFERROR(_xlfn.PERCENTRANK.INC('面板-MA'!165:165,'面板-MA'!AJ165),0.5)</f>
        <v>0</v>
      </c>
      <c r="AM165" s="338">
        <f>IFERROR(_xlfn.PERCENTRANK.INC('面板-MA'!165:165,'面板-MA'!AK165),0.5)</f>
        <v>1.4E-2</v>
      </c>
      <c r="AN165" s="338">
        <f>IFERROR(_xlfn.PERCENTRANK.INC('面板-MA'!165:165,'面板-MA'!AL165),0.5)</f>
        <v>4.2999999999999997E-2</v>
      </c>
      <c r="AO165" s="338">
        <f>IFERROR(_xlfn.PERCENTRANK.INC('面板-MA'!165:165,'面板-MA'!AM165),0.5)</f>
        <v>0.10100000000000001</v>
      </c>
      <c r="AP165" s="338">
        <f>IFERROR(_xlfn.PERCENTRANK.INC('面板-MA'!165:165,'面板-MA'!AN165),0.5)</f>
        <v>0.40500000000000003</v>
      </c>
      <c r="AQ165" s="338">
        <f>IFERROR(_xlfn.PERCENTRANK.INC('面板-MA'!165:165,'面板-MA'!AO165),0.5)</f>
        <v>0.46300000000000002</v>
      </c>
      <c r="AR165" s="338">
        <f>IFERROR(_xlfn.PERCENTRANK.INC('面板-MA'!165:165,'面板-MA'!AP165),0.5)</f>
        <v>0.44900000000000001</v>
      </c>
      <c r="AS165" s="338">
        <f>IFERROR(_xlfn.PERCENTRANK.INC('面板-MA'!165:165,'面板-MA'!AQ165),0.5)</f>
        <v>0.42</v>
      </c>
      <c r="AT165" s="338">
        <f>IFERROR(_xlfn.PERCENTRANK.INC('面板-MA'!165:165,'面板-MA'!AR165),0.5)</f>
        <v>0.53600000000000003</v>
      </c>
      <c r="AU165" s="338">
        <f>IFERROR(_xlfn.PERCENTRANK.INC('面板-MA'!165:165,'面板-MA'!AS165),0.5)</f>
        <v>0.57899999999999996</v>
      </c>
      <c r="AV165" s="338">
        <f>IFERROR(_xlfn.PERCENTRANK.INC('面板-MA'!165:165,'面板-MA'!AT165),0.5)</f>
        <v>0.63700000000000001</v>
      </c>
      <c r="AW165" s="338">
        <f>IFERROR(_xlfn.PERCENTRANK.INC('面板-MA'!165:165,'面板-MA'!AU165),0.5)</f>
        <v>0.65200000000000002</v>
      </c>
      <c r="AX165" s="338">
        <f>IFERROR(_xlfn.PERCENTRANK.INC('面板-MA'!165:165,'面板-MA'!AV165),0.5)</f>
        <v>0.623</v>
      </c>
      <c r="AY165" s="338">
        <f>IFERROR(_xlfn.PERCENTRANK.INC('面板-MA'!165:165,'面板-MA'!AW165),0.5)</f>
        <v>0.47799999999999998</v>
      </c>
      <c r="AZ165" s="338">
        <f>IFERROR(_xlfn.PERCENTRANK.INC('面板-MA'!165:165,'面板-MA'!AX165),0.5)</f>
        <v>0.50700000000000001</v>
      </c>
      <c r="BA165" s="338">
        <f>IFERROR(_xlfn.PERCENTRANK.INC('面板-MA'!165:165,'面板-MA'!AY165),0.5)</f>
        <v>0.55000000000000004</v>
      </c>
      <c r="BB165" s="338">
        <f>IFERROR(_xlfn.PERCENTRANK.INC('面板-MA'!165:165,'面板-MA'!AZ165),0.5)</f>
        <v>0.52100000000000002</v>
      </c>
      <c r="BC165" s="338">
        <f>IFERROR(_xlfn.PERCENTRANK.INC('面板-MA'!165:165,'面板-MA'!BA165),0.5)</f>
        <v>0.434</v>
      </c>
      <c r="BD165" s="338">
        <f>IFERROR(_xlfn.PERCENTRANK.INC('面板-MA'!165:165,'面板-MA'!BB165),0.5)</f>
        <v>0.36199999999999999</v>
      </c>
      <c r="BE165" s="338">
        <f>IFERROR(_xlfn.PERCENTRANK.INC('面板-MA'!165:165,'面板-MA'!BC165),0.5)</f>
        <v>0.23100000000000001</v>
      </c>
      <c r="BF165" s="338">
        <f>IFERROR(_xlfn.PERCENTRANK.INC('面板-MA'!165:165,'面板-MA'!BD165),0.5)</f>
        <v>0.188</v>
      </c>
      <c r="BG165" s="338">
        <f>IFERROR(_xlfn.PERCENTRANK.INC('面板-MA'!165:165,'面板-MA'!BE165),0.5)</f>
        <v>0.14399999999999999</v>
      </c>
      <c r="BH165" s="338">
        <f>IFERROR(_xlfn.PERCENTRANK.INC('面板-MA'!165:165,'面板-MA'!BF165),0.5)</f>
        <v>0.13</v>
      </c>
      <c r="BI165" s="338">
        <f>IFERROR(_xlfn.PERCENTRANK.INC('面板-MA'!165:165,'面板-MA'!BG165),0.5)</f>
        <v>7.1999999999999995E-2</v>
      </c>
      <c r="BJ165" s="338">
        <f>IFERROR(_xlfn.PERCENTRANK.INC('面板-MA'!165:165,'面板-MA'!BH165),0.5)</f>
        <v>8.5999999999999993E-2</v>
      </c>
      <c r="BK165" s="338">
        <f>IFERROR(_xlfn.PERCENTRANK.INC('面板-MA'!165:165,'面板-MA'!BI165),0.5)</f>
        <v>0.20200000000000001</v>
      </c>
      <c r="BL165" s="338">
        <f>IFERROR(_xlfn.PERCENTRANK.INC('面板-MA'!165:165,'面板-MA'!BJ165),0.5)</f>
        <v>0.30399999999999999</v>
      </c>
      <c r="BM165" s="338">
        <f>IFERROR(_xlfn.PERCENTRANK.INC('面板-MA'!165:165,'面板-MA'!BK165),0.5)</f>
        <v>0.246</v>
      </c>
      <c r="BN165" s="338">
        <f>IFERROR(_xlfn.PERCENTRANK.INC('面板-MA'!165:165,'面板-MA'!BL165),0.5)</f>
        <v>0.217</v>
      </c>
      <c r="BO165" s="338">
        <f>IFERROR(_xlfn.PERCENTRANK.INC('面板-MA'!165:165,'面板-MA'!BM165),0.5)</f>
        <v>0.318</v>
      </c>
      <c r="BP165" s="338">
        <f>IFERROR(_xlfn.PERCENTRANK.INC('面板-MA'!165:165,'面板-MA'!BN165),0.5)</f>
        <v>0.376</v>
      </c>
      <c r="BQ165" s="338">
        <f>IFERROR(_xlfn.PERCENTRANK.INC('面板-MA'!165:165,'面板-MA'!BO165),0.5)</f>
        <v>0.33300000000000002</v>
      </c>
      <c r="BR165" s="338">
        <f>IFERROR(_xlfn.PERCENTRANK.INC('面板-MA'!165:165,'面板-MA'!BP165),0.5)</f>
        <v>0.26</v>
      </c>
      <c r="BS165" s="338">
        <f>IFERROR(_xlfn.PERCENTRANK.INC('面板-MA'!165:165,'面板-MA'!BQ165),0.5)</f>
        <v>0.34699999999999998</v>
      </c>
      <c r="BT165" s="338">
        <f>IFERROR(_xlfn.PERCENTRANK.INC('面板-MA'!165:165,'面板-MA'!BR165),0.5)</f>
        <v>0.39100000000000001</v>
      </c>
      <c r="BU165" s="338">
        <f>IFERROR(_xlfn.PERCENTRANK.INC('面板-MA'!165:165,'面板-MA'!BS165),0.5)</f>
        <v>0.27500000000000002</v>
      </c>
      <c r="BV165" s="338">
        <f>IFERROR(_xlfn.PERCENTRANK.INC('面板-MA'!165:165,'面板-MA'!BT165),0.5)</f>
        <v>0.159</v>
      </c>
      <c r="BW165" s="338">
        <f>IFERROR(_xlfn.PERCENTRANK.INC('面板-MA'!165:165,'面板-MA'!BU165),0.5)</f>
        <v>0.115</v>
      </c>
      <c r="BX165" s="338">
        <f>IFERROR(_xlfn.PERCENTRANK.INC('面板-MA'!165:165,'面板-MA'!BV165),0.5)</f>
        <v>0.17299999999999999</v>
      </c>
    </row>
    <row r="166" spans="1:76" ht="12.75" x14ac:dyDescent="0.15">
      <c r="A166" s="339" t="s">
        <v>681</v>
      </c>
      <c r="B166" s="339" t="s">
        <v>682</v>
      </c>
      <c r="C166" s="339" t="s">
        <v>685</v>
      </c>
      <c r="D166" s="339" t="s">
        <v>686</v>
      </c>
      <c r="E166" s="329">
        <f t="shared" ref="E166:E178" si="13">0.5/12</f>
        <v>4.1666666666666664E-2</v>
      </c>
      <c r="F166" s="302" t="str">
        <f t="shared" si="11"/>
        <v>储能上游</v>
      </c>
      <c r="G166" s="321">
        <f>IFERROR(_xlfn.PERCENTRANK.INC('面板-MA'!166:166,'面板-MA'!E166),0.5)</f>
        <v>0.85499999999999998</v>
      </c>
      <c r="H166" s="321">
        <f>IFERROR(_xlfn.PERCENTRANK.INC('面板-MA'!166:166,'面板-MA'!F166),0.5)</f>
        <v>0.95599999999999996</v>
      </c>
      <c r="I166" s="321">
        <f>IFERROR(_xlfn.PERCENTRANK.INC('面板-MA'!166:166,'面板-MA'!G166),0.5)</f>
        <v>0.97099999999999997</v>
      </c>
      <c r="J166" s="321">
        <f>IFERROR(_xlfn.PERCENTRANK.INC('面板-MA'!166:166,'面板-MA'!H166),0.5)</f>
        <v>0.86899999999999999</v>
      </c>
      <c r="K166" s="321">
        <f>IFERROR(_xlfn.PERCENTRANK.INC('面板-MA'!166:166,'面板-MA'!I166),0.5)</f>
        <v>0.71</v>
      </c>
      <c r="L166" s="321">
        <f>IFERROR(_xlfn.PERCENTRANK.INC('面板-MA'!166:166,'面板-MA'!J166),0.5)</f>
        <v>0.47799999999999998</v>
      </c>
      <c r="M166" s="321">
        <f>IFERROR(_xlfn.PERCENTRANK.INC('面板-MA'!166:166,'面板-MA'!K166),0.5)</f>
        <v>0.753</v>
      </c>
      <c r="N166" s="321">
        <f>IFERROR(_xlfn.PERCENTRANK.INC('面板-MA'!166:166,'面板-MA'!L166),0.5)</f>
        <v>0.89800000000000002</v>
      </c>
      <c r="O166" s="321">
        <f>IFERROR(_xlfn.PERCENTRANK.INC('面板-MA'!166:166,'面板-MA'!M166),0.5)</f>
        <v>0.98499999999999999</v>
      </c>
      <c r="P166" s="321">
        <f>IFERROR(_xlfn.PERCENTRANK.INC('面板-MA'!166:166,'面板-MA'!N166),0.5)</f>
        <v>0.94199999999999995</v>
      </c>
      <c r="Q166" s="321">
        <f>IFERROR(_xlfn.PERCENTRANK.INC('面板-MA'!166:166,'面板-MA'!O166),0.5)</f>
        <v>0.81100000000000005</v>
      </c>
      <c r="R166" s="321">
        <f>IFERROR(_xlfn.PERCENTRANK.INC('面板-MA'!166:166,'面板-MA'!P166),0.5)</f>
        <v>0.76800000000000002</v>
      </c>
      <c r="S166" s="321">
        <f>IFERROR(_xlfn.PERCENTRANK.INC('面板-MA'!166:166,'面板-MA'!Q166),0.5)</f>
        <v>0.63700000000000001</v>
      </c>
      <c r="T166" s="321">
        <f>IFERROR(_xlfn.PERCENTRANK.INC('面板-MA'!166:166,'面板-MA'!R166),0.5)</f>
        <v>0.40500000000000003</v>
      </c>
      <c r="U166" s="321">
        <f>IFERROR(_xlfn.PERCENTRANK.INC('面板-MA'!166:166,'面板-MA'!S166),0.5)</f>
        <v>0.34699999999999998</v>
      </c>
      <c r="V166" s="321">
        <f>IFERROR(_xlfn.PERCENTRANK.INC('面板-MA'!166:166,'面板-MA'!T166),0.5)</f>
        <v>0.36199999999999999</v>
      </c>
      <c r="W166" s="321">
        <f>IFERROR(_xlfn.PERCENTRANK.INC('面板-MA'!166:166,'面板-MA'!U166),0.5)</f>
        <v>0.46300000000000002</v>
      </c>
      <c r="X166" s="321">
        <f>IFERROR(_xlfn.PERCENTRANK.INC('面板-MA'!166:166,'面板-MA'!V166),0.5)</f>
        <v>0.623</v>
      </c>
      <c r="Y166" s="321">
        <f>IFERROR(_xlfn.PERCENTRANK.INC('面板-MA'!166:166,'面板-MA'!W166),0.5)</f>
        <v>0.57899999999999996</v>
      </c>
      <c r="Z166" s="321">
        <f>IFERROR(_xlfn.PERCENTRANK.INC('面板-MA'!166:166,'面板-MA'!X166),0.5)</f>
        <v>0.84</v>
      </c>
      <c r="AA166" s="321">
        <f>IFERROR(_xlfn.PERCENTRANK.INC('面板-MA'!166:166,'面板-MA'!Y166),0.5)</f>
        <v>0.82599999999999996</v>
      </c>
      <c r="AB166" s="321">
        <f>IFERROR(_xlfn.PERCENTRANK.INC('面板-MA'!166:166,'面板-MA'!Z166),0.5)</f>
        <v>0.69499999999999995</v>
      </c>
      <c r="AC166" s="321">
        <f>IFERROR(_xlfn.PERCENTRANK.INC('面板-MA'!166:166,'面板-MA'!AA166),0.5)</f>
        <v>0.73899999999999999</v>
      </c>
      <c r="AD166" s="321">
        <f>IFERROR(_xlfn.PERCENTRANK.INC('面板-MA'!166:166,'面板-MA'!AB166),0.5)</f>
        <v>0.49199999999999999</v>
      </c>
      <c r="AE166" s="321">
        <f>IFERROR(_xlfn.PERCENTRANK.INC('面板-MA'!166:166,'面板-MA'!AC166),0.5)</f>
        <v>0.42</v>
      </c>
      <c r="AF166" s="321">
        <f>IFERROR(_xlfn.PERCENTRANK.INC('面板-MA'!166:166,'面板-MA'!AD166),0.5)</f>
        <v>0.50700000000000001</v>
      </c>
      <c r="AG166" s="321">
        <f>IFERROR(_xlfn.PERCENTRANK.INC('面板-MA'!166:166,'面板-MA'!AE166),0.5)</f>
        <v>0.66600000000000004</v>
      </c>
      <c r="AH166" s="321">
        <f>IFERROR(_xlfn.PERCENTRANK.INC('面板-MA'!166:166,'面板-MA'!AF166),0.5)</f>
        <v>0.60799999999999998</v>
      </c>
      <c r="AI166" s="321">
        <f>IFERROR(_xlfn.PERCENTRANK.INC('面板-MA'!166:166,'面板-MA'!AG166),0.5)</f>
        <v>0.33300000000000002</v>
      </c>
      <c r="AJ166" s="321">
        <f>IFERROR(_xlfn.PERCENTRANK.INC('面板-MA'!166:166,'面板-MA'!AH166),0.5)</f>
        <v>0.17299999999999999</v>
      </c>
      <c r="AK166" s="321">
        <f>IFERROR(_xlfn.PERCENTRANK.INC('面板-MA'!166:166,'面板-MA'!AI166),0.5)</f>
        <v>0.217</v>
      </c>
      <c r="AL166" s="321">
        <f>IFERROR(_xlfn.PERCENTRANK.INC('面板-MA'!166:166,'面板-MA'!AJ166),0.5)</f>
        <v>4.2999999999999997E-2</v>
      </c>
      <c r="AM166" s="321">
        <f>IFERROR(_xlfn.PERCENTRANK.INC('面板-MA'!166:166,'面板-MA'!AK166),0.5)</f>
        <v>0</v>
      </c>
      <c r="AN166" s="321">
        <f>IFERROR(_xlfn.PERCENTRANK.INC('面板-MA'!166:166,'面板-MA'!AL166),0.5)</f>
        <v>7.1999999999999995E-2</v>
      </c>
      <c r="AO166" s="321">
        <f>IFERROR(_xlfn.PERCENTRANK.INC('面板-MA'!166:166,'面板-MA'!AM166),0.5)</f>
        <v>5.7000000000000002E-2</v>
      </c>
      <c r="AP166" s="321">
        <f>IFERROR(_xlfn.PERCENTRANK.INC('面板-MA'!166:166,'面板-MA'!AN166),0.5)</f>
        <v>0.14399999999999999</v>
      </c>
      <c r="AQ166" s="321">
        <f>IFERROR(_xlfn.PERCENTRANK.INC('面板-MA'!166:166,'面板-MA'!AO166),0.5)</f>
        <v>0.26</v>
      </c>
      <c r="AR166" s="321">
        <f>IFERROR(_xlfn.PERCENTRANK.INC('面板-MA'!166:166,'面板-MA'!AP166),0.5)</f>
        <v>0.23100000000000001</v>
      </c>
      <c r="AS166" s="321">
        <f>IFERROR(_xlfn.PERCENTRANK.INC('面板-MA'!166:166,'面板-MA'!AQ166),0.5)</f>
        <v>0.115</v>
      </c>
      <c r="AT166" s="321">
        <f>IFERROR(_xlfn.PERCENTRANK.INC('面板-MA'!166:166,'面板-MA'!AR166),0.5)</f>
        <v>8.5999999999999993E-2</v>
      </c>
      <c r="AU166" s="321">
        <f>IFERROR(_xlfn.PERCENTRANK.INC('面板-MA'!166:166,'面板-MA'!AS166),0.5)</f>
        <v>0.28899999999999998</v>
      </c>
      <c r="AV166" s="321">
        <f>IFERROR(_xlfn.PERCENTRANK.INC('面板-MA'!166:166,'面板-MA'!AT166),0.5)</f>
        <v>0.376</v>
      </c>
      <c r="AW166" s="321">
        <f>IFERROR(_xlfn.PERCENTRANK.INC('面板-MA'!166:166,'面板-MA'!AU166),0.5)</f>
        <v>0.44900000000000001</v>
      </c>
      <c r="AX166" s="321">
        <f>IFERROR(_xlfn.PERCENTRANK.INC('面板-MA'!166:166,'面板-MA'!AV166),0.5)</f>
        <v>0.91300000000000003</v>
      </c>
      <c r="AY166" s="321">
        <f>IFERROR(_xlfn.PERCENTRANK.INC('面板-MA'!166:166,'面板-MA'!AW166),0.5)</f>
        <v>1</v>
      </c>
      <c r="AZ166" s="321">
        <f>IFERROR(_xlfn.PERCENTRANK.INC('面板-MA'!166:166,'面板-MA'!AX166),0.5)</f>
        <v>0.92700000000000005</v>
      </c>
      <c r="BA166" s="321">
        <f>IFERROR(_xlfn.PERCENTRANK.INC('面板-MA'!166:166,'面板-MA'!AY166),0.5)</f>
        <v>0.88400000000000001</v>
      </c>
      <c r="BB166" s="321">
        <f>IFERROR(_xlfn.PERCENTRANK.INC('面板-MA'!166:166,'面板-MA'!AZ166),0.5)</f>
        <v>0.79700000000000004</v>
      </c>
      <c r="BC166" s="321">
        <f>IFERROR(_xlfn.PERCENTRANK.INC('面板-MA'!166:166,'面板-MA'!BA166),0.5)</f>
        <v>0.59399999999999997</v>
      </c>
      <c r="BD166" s="321">
        <f>IFERROR(_xlfn.PERCENTRANK.INC('面板-MA'!166:166,'面板-MA'!BB166),0.5)</f>
        <v>0.55000000000000004</v>
      </c>
      <c r="BE166" s="321">
        <f>IFERROR(_xlfn.PERCENTRANK.INC('面板-MA'!166:166,'面板-MA'!BC166),0.5)</f>
        <v>0.56499999999999995</v>
      </c>
      <c r="BF166" s="321">
        <f>IFERROR(_xlfn.PERCENTRANK.INC('面板-MA'!166:166,'面板-MA'!BD166),0.5)</f>
        <v>0.52100000000000002</v>
      </c>
      <c r="BG166" s="321">
        <f>IFERROR(_xlfn.PERCENTRANK.INC('面板-MA'!166:166,'面板-MA'!BE166),0.5)</f>
        <v>0.68100000000000005</v>
      </c>
      <c r="BH166" s="321">
        <f>IFERROR(_xlfn.PERCENTRANK.INC('面板-MA'!166:166,'面板-MA'!BF166),0.5)</f>
        <v>0.65200000000000002</v>
      </c>
      <c r="BI166" s="321">
        <f>IFERROR(_xlfn.PERCENTRANK.INC('面板-MA'!166:166,'面板-MA'!BG166),0.5)</f>
        <v>0.434</v>
      </c>
      <c r="BJ166" s="321">
        <f>IFERROR(_xlfn.PERCENTRANK.INC('面板-MA'!166:166,'面板-MA'!BH166),0.5)</f>
        <v>0.27500000000000002</v>
      </c>
      <c r="BK166" s="321">
        <f>IFERROR(_xlfn.PERCENTRANK.INC('面板-MA'!166:166,'面板-MA'!BI166),0.5)</f>
        <v>0.159</v>
      </c>
      <c r="BL166" s="321">
        <f>IFERROR(_xlfn.PERCENTRANK.INC('面板-MA'!166:166,'面板-MA'!BJ166),0.5)</f>
        <v>0.20200000000000001</v>
      </c>
      <c r="BM166" s="321">
        <f>IFERROR(_xlfn.PERCENTRANK.INC('面板-MA'!166:166,'面板-MA'!BK166),0.5)</f>
        <v>0.188</v>
      </c>
      <c r="BN166" s="321">
        <f>IFERROR(_xlfn.PERCENTRANK.INC('面板-MA'!166:166,'面板-MA'!BL166),0.5)</f>
        <v>0.318</v>
      </c>
      <c r="BO166" s="321">
        <f>IFERROR(_xlfn.PERCENTRANK.INC('面板-MA'!166:166,'面板-MA'!BM166),0.5)</f>
        <v>0.53600000000000003</v>
      </c>
      <c r="BP166" s="321">
        <f>IFERROR(_xlfn.PERCENTRANK.INC('面板-MA'!166:166,'面板-MA'!BN166),0.5)</f>
        <v>0.72399999999999998</v>
      </c>
      <c r="BQ166" s="321">
        <f>IFERROR(_xlfn.PERCENTRANK.INC('面板-MA'!166:166,'面板-MA'!BO166),0.5)</f>
        <v>0.78200000000000003</v>
      </c>
      <c r="BR166" s="321">
        <f>IFERROR(_xlfn.PERCENTRANK.INC('面板-MA'!166:166,'面板-MA'!BP166),0.5)</f>
        <v>0.39100000000000001</v>
      </c>
      <c r="BS166" s="321">
        <f>IFERROR(_xlfn.PERCENTRANK.INC('面板-MA'!166:166,'面板-MA'!BQ166),0.5)</f>
        <v>1.4E-2</v>
      </c>
      <c r="BT166" s="321">
        <f>IFERROR(_xlfn.PERCENTRANK.INC('面板-MA'!166:166,'面板-MA'!BR166),0.5)</f>
        <v>2.8000000000000001E-2</v>
      </c>
      <c r="BU166" s="321">
        <f>IFERROR(_xlfn.PERCENTRANK.INC('面板-MA'!166:166,'面板-MA'!BS166),0.5)</f>
        <v>0.246</v>
      </c>
      <c r="BV166" s="321">
        <f>IFERROR(_xlfn.PERCENTRANK.INC('面板-MA'!166:166,'面板-MA'!BT166),0.5)</f>
        <v>0.30399999999999999</v>
      </c>
      <c r="BW166" s="321">
        <f>IFERROR(_xlfn.PERCENTRANK.INC('面板-MA'!166:166,'面板-MA'!BU166),0.5)</f>
        <v>0.13</v>
      </c>
      <c r="BX166" s="321">
        <f>IFERROR(_xlfn.PERCENTRANK.INC('面板-MA'!166:166,'面板-MA'!BV166),0.5)</f>
        <v>0.10100000000000001</v>
      </c>
    </row>
    <row r="167" spans="1:76" ht="12.75" x14ac:dyDescent="0.15">
      <c r="A167" s="339" t="s">
        <v>681</v>
      </c>
      <c r="B167" s="339" t="s">
        <v>682</v>
      </c>
      <c r="C167" s="339" t="s">
        <v>687</v>
      </c>
      <c r="D167" s="339" t="s">
        <v>688</v>
      </c>
      <c r="E167" s="329">
        <f t="shared" si="13"/>
        <v>4.1666666666666664E-2</v>
      </c>
      <c r="F167" s="302" t="str">
        <f t="shared" si="11"/>
        <v>储能上游</v>
      </c>
      <c r="G167" s="321">
        <f>IFERROR(_xlfn.PERCENTRANK.INC('面板-MA'!167:167,'面板-MA'!E167),0.5)</f>
        <v>0.753</v>
      </c>
      <c r="H167" s="321">
        <f>IFERROR(_xlfn.PERCENTRANK.INC('面板-MA'!167:167,'面板-MA'!F167),0.5)</f>
        <v>0.72399999999999998</v>
      </c>
      <c r="I167" s="321">
        <f>IFERROR(_xlfn.PERCENTRANK.INC('面板-MA'!167:167,'面板-MA'!G167),0.5)</f>
        <v>0.65200000000000002</v>
      </c>
      <c r="J167" s="321">
        <f>IFERROR(_xlfn.PERCENTRANK.INC('面板-MA'!167:167,'面板-MA'!H167),0.5)</f>
        <v>0.60799999999999998</v>
      </c>
      <c r="K167" s="321">
        <f>IFERROR(_xlfn.PERCENTRANK.INC('面板-MA'!167:167,'面板-MA'!I167),0.5)</f>
        <v>0.59399999999999997</v>
      </c>
      <c r="L167" s="321">
        <f>IFERROR(_xlfn.PERCENTRANK.INC('面板-MA'!167:167,'面板-MA'!J167),0.5)</f>
        <v>0.623</v>
      </c>
      <c r="M167" s="321">
        <f>IFERROR(_xlfn.PERCENTRANK.INC('面板-MA'!167:167,'面板-MA'!K167),0.5)</f>
        <v>0.76800000000000002</v>
      </c>
      <c r="N167" s="321">
        <f>IFERROR(_xlfn.PERCENTRANK.INC('面板-MA'!167:167,'面板-MA'!L167),0.5)</f>
        <v>0.88400000000000001</v>
      </c>
      <c r="O167" s="321">
        <f>IFERROR(_xlfn.PERCENTRANK.INC('面板-MA'!167:167,'面板-MA'!M167),0.5)</f>
        <v>0.91300000000000003</v>
      </c>
      <c r="P167" s="321">
        <f>IFERROR(_xlfn.PERCENTRANK.INC('面板-MA'!167:167,'面板-MA'!N167),0.5)</f>
        <v>0.89800000000000002</v>
      </c>
      <c r="Q167" s="321">
        <f>IFERROR(_xlfn.PERCENTRANK.INC('面板-MA'!167:167,'面板-MA'!O167),0.5)</f>
        <v>0.81100000000000005</v>
      </c>
      <c r="R167" s="321">
        <f>IFERROR(_xlfn.PERCENTRANK.INC('面板-MA'!167:167,'面板-MA'!P167),0.5)</f>
        <v>0.79700000000000004</v>
      </c>
      <c r="S167" s="321">
        <f>IFERROR(_xlfn.PERCENTRANK.INC('面板-MA'!167:167,'面板-MA'!Q167),0.5)</f>
        <v>0.84</v>
      </c>
      <c r="T167" s="321">
        <f>IFERROR(_xlfn.PERCENTRANK.INC('面板-MA'!167:167,'面板-MA'!R167),0.5)</f>
        <v>0.82599999999999996</v>
      </c>
      <c r="U167" s="321">
        <f>IFERROR(_xlfn.PERCENTRANK.INC('面板-MA'!167:167,'面板-MA'!S167),0.5)</f>
        <v>0.85499999999999998</v>
      </c>
      <c r="V167" s="321">
        <f>IFERROR(_xlfn.PERCENTRANK.INC('面板-MA'!167:167,'面板-MA'!T167),0.5)</f>
        <v>0.94199999999999995</v>
      </c>
      <c r="W167" s="321">
        <f>IFERROR(_xlfn.PERCENTRANK.INC('面板-MA'!167:167,'面板-MA'!U167),0.5)</f>
        <v>0.95599999999999996</v>
      </c>
      <c r="X167" s="321">
        <f>IFERROR(_xlfn.PERCENTRANK.INC('面板-MA'!167:167,'面板-MA'!V167),0.5)</f>
        <v>0.97099999999999997</v>
      </c>
      <c r="Y167" s="321">
        <f>IFERROR(_xlfn.PERCENTRANK.INC('面板-MA'!167:167,'面板-MA'!W167),0.5)</f>
        <v>0.92700000000000005</v>
      </c>
      <c r="Z167" s="321">
        <f>IFERROR(_xlfn.PERCENTRANK.INC('面板-MA'!167:167,'面板-MA'!X167),0.5)</f>
        <v>0.98499999999999999</v>
      </c>
      <c r="AA167" s="321">
        <f>IFERROR(_xlfn.PERCENTRANK.INC('面板-MA'!167:167,'面板-MA'!Y167),0.5)</f>
        <v>1</v>
      </c>
      <c r="AB167" s="321">
        <f>IFERROR(_xlfn.PERCENTRANK.INC('面板-MA'!167:167,'面板-MA'!Z167),0.5)</f>
        <v>0.86899999999999999</v>
      </c>
      <c r="AC167" s="321">
        <f>IFERROR(_xlfn.PERCENTRANK.INC('面板-MA'!167:167,'面板-MA'!AA167),0.5)</f>
        <v>0.63700000000000001</v>
      </c>
      <c r="AD167" s="321">
        <f>IFERROR(_xlfn.PERCENTRANK.INC('面板-MA'!167:167,'面板-MA'!AB167),0.5)</f>
        <v>0.36199999999999999</v>
      </c>
      <c r="AE167" s="321">
        <f>IFERROR(_xlfn.PERCENTRANK.INC('面板-MA'!167:167,'面板-MA'!AC167),0.5)</f>
        <v>0.246</v>
      </c>
      <c r="AF167" s="321">
        <f>IFERROR(_xlfn.PERCENTRANK.INC('面板-MA'!167:167,'面板-MA'!AD167),0.5)</f>
        <v>0.23100000000000001</v>
      </c>
      <c r="AG167" s="321">
        <f>IFERROR(_xlfn.PERCENTRANK.INC('面板-MA'!167:167,'面板-MA'!AE167),0.5)</f>
        <v>0.318</v>
      </c>
      <c r="AH167" s="321">
        <f>IFERROR(_xlfn.PERCENTRANK.INC('面板-MA'!167:167,'面板-MA'!AF167),0.5)</f>
        <v>0.20200000000000001</v>
      </c>
      <c r="AI167" s="321">
        <f>IFERROR(_xlfn.PERCENTRANK.INC('面板-MA'!167:167,'面板-MA'!AG167),0.5)</f>
        <v>0.13</v>
      </c>
      <c r="AJ167" s="321">
        <f>IFERROR(_xlfn.PERCENTRANK.INC('面板-MA'!167:167,'面板-MA'!AH167),0.5)</f>
        <v>0.10100000000000001</v>
      </c>
      <c r="AK167" s="321">
        <f>IFERROR(_xlfn.PERCENTRANK.INC('面板-MA'!167:167,'面板-MA'!AI167),0.5)</f>
        <v>7.1999999999999995E-2</v>
      </c>
      <c r="AL167" s="321">
        <f>IFERROR(_xlfn.PERCENTRANK.INC('面板-MA'!167:167,'面板-MA'!AJ167),0.5)</f>
        <v>1.4E-2</v>
      </c>
      <c r="AM167" s="321">
        <f>IFERROR(_xlfn.PERCENTRANK.INC('面板-MA'!167:167,'面板-MA'!AK167),0.5)</f>
        <v>0</v>
      </c>
      <c r="AN167" s="321">
        <f>IFERROR(_xlfn.PERCENTRANK.INC('面板-MA'!167:167,'面板-MA'!AL167),0.5)</f>
        <v>5.7000000000000002E-2</v>
      </c>
      <c r="AO167" s="321">
        <f>IFERROR(_xlfn.PERCENTRANK.INC('面板-MA'!167:167,'面板-MA'!AM167),0.5)</f>
        <v>0.14399999999999999</v>
      </c>
      <c r="AP167" s="321">
        <f>IFERROR(_xlfn.PERCENTRANK.INC('面板-MA'!167:167,'面板-MA'!AN167),0.5)</f>
        <v>0.17299999999999999</v>
      </c>
      <c r="AQ167" s="321">
        <f>IFERROR(_xlfn.PERCENTRANK.INC('面板-MA'!167:167,'面板-MA'!AO167),0.5)</f>
        <v>0.217</v>
      </c>
      <c r="AR167" s="321">
        <f>IFERROR(_xlfn.PERCENTRANK.INC('面板-MA'!167:167,'面板-MA'!AP167),0.5)</f>
        <v>0.34699999999999998</v>
      </c>
      <c r="AS167" s="321">
        <f>IFERROR(_xlfn.PERCENTRANK.INC('面板-MA'!167:167,'面板-MA'!AQ167),0.5)</f>
        <v>0.30399999999999999</v>
      </c>
      <c r="AT167" s="321">
        <f>IFERROR(_xlfn.PERCENTRANK.INC('面板-MA'!167:167,'面板-MA'!AR167),0.5)</f>
        <v>0.28899999999999998</v>
      </c>
      <c r="AU167" s="321">
        <f>IFERROR(_xlfn.PERCENTRANK.INC('面板-MA'!167:167,'面板-MA'!AS167),0.5)</f>
        <v>0.44900000000000001</v>
      </c>
      <c r="AV167" s="321">
        <f>IFERROR(_xlfn.PERCENTRANK.INC('面板-MA'!167:167,'面板-MA'!AT167),0.5)</f>
        <v>0.73899999999999999</v>
      </c>
      <c r="AW167" s="321">
        <f>IFERROR(_xlfn.PERCENTRANK.INC('面板-MA'!167:167,'面板-MA'!AU167),0.5)</f>
        <v>0.78200000000000003</v>
      </c>
      <c r="AX167" s="321">
        <f>IFERROR(_xlfn.PERCENTRANK.INC('面板-MA'!167:167,'面板-MA'!AV167),0.5)</f>
        <v>0.69499999999999995</v>
      </c>
      <c r="AY167" s="321">
        <f>IFERROR(_xlfn.PERCENTRANK.INC('面板-MA'!167:167,'面板-MA'!AW167),0.5)</f>
        <v>0.71</v>
      </c>
      <c r="AZ167" s="321">
        <f>IFERROR(_xlfn.PERCENTRANK.INC('面板-MA'!167:167,'面板-MA'!AX167),0.5)</f>
        <v>0.49199999999999999</v>
      </c>
      <c r="BA167" s="321">
        <f>IFERROR(_xlfn.PERCENTRANK.INC('面板-MA'!167:167,'面板-MA'!AY167),0.5)</f>
        <v>0.39100000000000001</v>
      </c>
      <c r="BB167" s="321">
        <f>IFERROR(_xlfn.PERCENTRANK.INC('面板-MA'!167:167,'面板-MA'!AZ167),0.5)</f>
        <v>0.66600000000000004</v>
      </c>
      <c r="BC167" s="321">
        <f>IFERROR(_xlfn.PERCENTRANK.INC('面板-MA'!167:167,'面板-MA'!BA167),0.5)</f>
        <v>0.68100000000000005</v>
      </c>
      <c r="BD167" s="321">
        <f>IFERROR(_xlfn.PERCENTRANK.INC('面板-MA'!167:167,'面板-MA'!BB167),0.5)</f>
        <v>0.53600000000000003</v>
      </c>
      <c r="BE167" s="321">
        <f>IFERROR(_xlfn.PERCENTRANK.INC('面板-MA'!167:167,'面板-MA'!BC167),0.5)</f>
        <v>0.434</v>
      </c>
      <c r="BF167" s="321">
        <f>IFERROR(_xlfn.PERCENTRANK.INC('面板-MA'!167:167,'面板-MA'!BD167),0.5)</f>
        <v>0.46300000000000002</v>
      </c>
      <c r="BG167" s="321">
        <f>IFERROR(_xlfn.PERCENTRANK.INC('面板-MA'!167:167,'面板-MA'!BE167),0.5)</f>
        <v>0.40500000000000003</v>
      </c>
      <c r="BH167" s="321">
        <f>IFERROR(_xlfn.PERCENTRANK.INC('面板-MA'!167:167,'面板-MA'!BF167),0.5)</f>
        <v>0.27500000000000002</v>
      </c>
      <c r="BI167" s="321">
        <f>IFERROR(_xlfn.PERCENTRANK.INC('面板-MA'!167:167,'面板-MA'!BG167),0.5)</f>
        <v>0.33300000000000002</v>
      </c>
      <c r="BJ167" s="321">
        <f>IFERROR(_xlfn.PERCENTRANK.INC('面板-MA'!167:167,'面板-MA'!BH167),0.5)</f>
        <v>0.50700000000000001</v>
      </c>
      <c r="BK167" s="321">
        <f>IFERROR(_xlfn.PERCENTRANK.INC('面板-MA'!167:167,'面板-MA'!BI167),0.5)</f>
        <v>0.56499999999999995</v>
      </c>
      <c r="BL167" s="321">
        <f>IFERROR(_xlfn.PERCENTRANK.INC('面板-MA'!167:167,'面板-MA'!BJ167),0.5)</f>
        <v>0.57899999999999996</v>
      </c>
      <c r="BM167" s="321">
        <f>IFERROR(_xlfn.PERCENTRANK.INC('面板-MA'!167:167,'面板-MA'!BK167),0.5)</f>
        <v>0.52100000000000002</v>
      </c>
      <c r="BN167" s="321">
        <f>IFERROR(_xlfn.PERCENTRANK.INC('面板-MA'!167:167,'面板-MA'!BL167),0.5)</f>
        <v>0.376</v>
      </c>
      <c r="BO167" s="321">
        <f>IFERROR(_xlfn.PERCENTRANK.INC('面板-MA'!167:167,'面板-MA'!BM167),0.5)</f>
        <v>0.42</v>
      </c>
      <c r="BP167" s="321">
        <f>IFERROR(_xlfn.PERCENTRANK.INC('面板-MA'!167:167,'面板-MA'!BN167),0.5)</f>
        <v>0.47799999999999998</v>
      </c>
      <c r="BQ167" s="321">
        <f>IFERROR(_xlfn.PERCENTRANK.INC('面板-MA'!167:167,'面板-MA'!BO167),0.5)</f>
        <v>0.55000000000000004</v>
      </c>
      <c r="BR167" s="321">
        <f>IFERROR(_xlfn.PERCENTRANK.INC('面板-MA'!167:167,'面板-MA'!BP167),0.5)</f>
        <v>0.26</v>
      </c>
      <c r="BS167" s="321">
        <f>IFERROR(_xlfn.PERCENTRANK.INC('面板-MA'!167:167,'面板-MA'!BQ167),0.5)</f>
        <v>4.2999999999999997E-2</v>
      </c>
      <c r="BT167" s="321">
        <f>IFERROR(_xlfn.PERCENTRANK.INC('面板-MA'!167:167,'面板-MA'!BR167),0.5)</f>
        <v>8.5999999999999993E-2</v>
      </c>
      <c r="BU167" s="321">
        <f>IFERROR(_xlfn.PERCENTRANK.INC('面板-MA'!167:167,'面板-MA'!BS167),0.5)</f>
        <v>0.159</v>
      </c>
      <c r="BV167" s="321">
        <f>IFERROR(_xlfn.PERCENTRANK.INC('面板-MA'!167:167,'面板-MA'!BT167),0.5)</f>
        <v>0.188</v>
      </c>
      <c r="BW167" s="321">
        <f>IFERROR(_xlfn.PERCENTRANK.INC('面板-MA'!167:167,'面板-MA'!BU167),0.5)</f>
        <v>0.115</v>
      </c>
      <c r="BX167" s="321">
        <f>IFERROR(_xlfn.PERCENTRANK.INC('面板-MA'!167:167,'面板-MA'!BV167),0.5)</f>
        <v>2.8000000000000001E-2</v>
      </c>
    </row>
    <row r="168" spans="1:76" ht="12.75" x14ac:dyDescent="0.15">
      <c r="A168" s="339" t="s">
        <v>681</v>
      </c>
      <c r="B168" s="339" t="s">
        <v>682</v>
      </c>
      <c r="C168" s="339" t="s">
        <v>689</v>
      </c>
      <c r="D168" s="340" t="s">
        <v>690</v>
      </c>
      <c r="E168" s="329">
        <f t="shared" si="13"/>
        <v>4.1666666666666664E-2</v>
      </c>
      <c r="F168" s="302" t="str">
        <f t="shared" si="11"/>
        <v>储能上游</v>
      </c>
      <c r="G168" s="321">
        <f>IFERROR(_xlfn.PERCENTRANK.INC('面板-MA'!168:168,'面板-MA'!E168),0.5)</f>
        <v>4.3999999999999997E-2</v>
      </c>
      <c r="H168" s="321">
        <f>IFERROR(_xlfn.PERCENTRANK.INC('面板-MA'!168:168,'面板-MA'!F168),0.5)</f>
        <v>4.3999999999999997E-2</v>
      </c>
      <c r="I168" s="321">
        <f>IFERROR(_xlfn.PERCENTRANK.INC('面板-MA'!168:168,'面板-MA'!G168),0.5)</f>
        <v>0.16400000000000001</v>
      </c>
      <c r="J168" s="321">
        <f>IFERROR(_xlfn.PERCENTRANK.INC('面板-MA'!168:168,'面板-MA'!H168),0.5)</f>
        <v>0.16400000000000001</v>
      </c>
      <c r="K168" s="321">
        <f>IFERROR(_xlfn.PERCENTRANK.INC('面板-MA'!168:168,'面板-MA'!I168),0.5)</f>
        <v>0.16400000000000001</v>
      </c>
      <c r="L168" s="321">
        <f>IFERROR(_xlfn.PERCENTRANK.INC('面板-MA'!168:168,'面板-MA'!J168),0.5)</f>
        <v>0.34300000000000003</v>
      </c>
      <c r="M168" s="321">
        <f>IFERROR(_xlfn.PERCENTRANK.INC('面板-MA'!168:168,'面板-MA'!K168),0.5)</f>
        <v>0.34300000000000003</v>
      </c>
      <c r="N168" s="321">
        <f>IFERROR(_xlfn.PERCENTRANK.INC('面板-MA'!168:168,'面板-MA'!L168),0.5)</f>
        <v>0.34300000000000003</v>
      </c>
      <c r="O168" s="321">
        <f>IFERROR(_xlfn.PERCENTRANK.INC('面板-MA'!168:168,'面板-MA'!M168),0.5)</f>
        <v>0.56699999999999995</v>
      </c>
      <c r="P168" s="321">
        <f>IFERROR(_xlfn.PERCENTRANK.INC('面板-MA'!168:168,'面板-MA'!N168),0.5)</f>
        <v>0.56699999999999995</v>
      </c>
      <c r="Q168" s="321">
        <f>IFERROR(_xlfn.PERCENTRANK.INC('面板-MA'!168:168,'面板-MA'!O168),0.5)</f>
        <v>0.56699999999999995</v>
      </c>
      <c r="R168" s="321">
        <f>IFERROR(_xlfn.PERCENTRANK.INC('面板-MA'!168:168,'面板-MA'!P168),0.5)</f>
        <v>0.61099999999999999</v>
      </c>
      <c r="S168" s="321">
        <f>IFERROR(_xlfn.PERCENTRANK.INC('面板-MA'!168:168,'面板-MA'!Q168),0.5)</f>
        <v>0.61099999999999999</v>
      </c>
      <c r="T168" s="321">
        <f>IFERROR(_xlfn.PERCENTRANK.INC('面板-MA'!168:168,'面板-MA'!R168),0.5)</f>
        <v>0.61099999999999999</v>
      </c>
      <c r="U168" s="321">
        <f>IFERROR(_xlfn.PERCENTRANK.INC('面板-MA'!168:168,'面板-MA'!S168),0.5)</f>
        <v>0.746</v>
      </c>
      <c r="V168" s="321">
        <f>IFERROR(_xlfn.PERCENTRANK.INC('面板-MA'!168:168,'面板-MA'!T168),0.5)</f>
        <v>0.746</v>
      </c>
      <c r="W168" s="321">
        <f>IFERROR(_xlfn.PERCENTRANK.INC('面板-MA'!168:168,'面板-MA'!U168),0.5)</f>
        <v>0.746</v>
      </c>
      <c r="X168" s="321">
        <f>IFERROR(_xlfn.PERCENTRANK.INC('面板-MA'!168:168,'面板-MA'!V168),0.5)</f>
        <v>0.83499999999999996</v>
      </c>
      <c r="Y168" s="321">
        <f>IFERROR(_xlfn.PERCENTRANK.INC('面板-MA'!168:168,'面板-MA'!W168),0.5)</f>
        <v>0.83499999999999996</v>
      </c>
      <c r="Z168" s="321">
        <f>IFERROR(_xlfn.PERCENTRANK.INC('面板-MA'!168:168,'面板-MA'!X168),0.5)</f>
        <v>0.83499999999999996</v>
      </c>
      <c r="AA168" s="321">
        <f>IFERROR(_xlfn.PERCENTRANK.INC('面板-MA'!168:168,'面板-MA'!Y168),0.5)</f>
        <v>0.65600000000000003</v>
      </c>
      <c r="AB168" s="321">
        <f>IFERROR(_xlfn.PERCENTRANK.INC('面板-MA'!168:168,'面板-MA'!Z168),0.5)</f>
        <v>0.65600000000000003</v>
      </c>
      <c r="AC168" s="321">
        <f>IFERROR(_xlfn.PERCENTRANK.INC('面板-MA'!168:168,'面板-MA'!AA168),0.5)</f>
        <v>0.65600000000000003</v>
      </c>
      <c r="AD168" s="321">
        <f>IFERROR(_xlfn.PERCENTRANK.INC('面板-MA'!168:168,'面板-MA'!AB168),0.5)</f>
        <v>0.88</v>
      </c>
      <c r="AE168" s="321">
        <f>IFERROR(_xlfn.PERCENTRANK.INC('面板-MA'!168:168,'面板-MA'!AC168),0.5)</f>
        <v>0.88</v>
      </c>
      <c r="AF168" s="321">
        <f>IFERROR(_xlfn.PERCENTRANK.INC('面板-MA'!168:168,'面板-MA'!AD168),0.5)</f>
        <v>0.88</v>
      </c>
      <c r="AG168" s="321">
        <f>IFERROR(_xlfn.PERCENTRANK.INC('面板-MA'!168:168,'面板-MA'!AE168),0.5)</f>
        <v>0.92500000000000004</v>
      </c>
      <c r="AH168" s="321">
        <f>IFERROR(_xlfn.PERCENTRANK.INC('面板-MA'!168:168,'面板-MA'!AF168),0.5)</f>
        <v>0.92500000000000004</v>
      </c>
      <c r="AI168" s="321">
        <f>IFERROR(_xlfn.PERCENTRANK.INC('面板-MA'!168:168,'面板-MA'!AG168),0.5)</f>
        <v>0.92500000000000004</v>
      </c>
      <c r="AJ168" s="321">
        <f>IFERROR(_xlfn.PERCENTRANK.INC('面板-MA'!168:168,'面板-MA'!AH168),0.5)</f>
        <v>0.79100000000000004</v>
      </c>
      <c r="AK168" s="321">
        <f>IFERROR(_xlfn.PERCENTRANK.INC('面板-MA'!168:168,'面板-MA'!AI168),0.5)</f>
        <v>0.79100000000000004</v>
      </c>
      <c r="AL168" s="321">
        <f>IFERROR(_xlfn.PERCENTRANK.INC('面板-MA'!168:168,'面板-MA'!AJ168),0.5)</f>
        <v>0.79100000000000004</v>
      </c>
      <c r="AM168" s="321">
        <f>IFERROR(_xlfn.PERCENTRANK.INC('面板-MA'!168:168,'面板-MA'!AK168),0.5)</f>
        <v>0.20799999999999999</v>
      </c>
      <c r="AN168" s="321">
        <f>IFERROR(_xlfn.PERCENTRANK.INC('面板-MA'!168:168,'面板-MA'!AL168),0.5)</f>
        <v>0.20799999999999999</v>
      </c>
      <c r="AO168" s="321">
        <f>IFERROR(_xlfn.PERCENTRANK.INC('面板-MA'!168:168,'面板-MA'!AM168),0.5)</f>
        <v>0.20799999999999999</v>
      </c>
      <c r="AP168" s="321">
        <f>IFERROR(_xlfn.PERCENTRANK.INC('面板-MA'!168:168,'面板-MA'!AN168),0.5)</f>
        <v>0.52200000000000002</v>
      </c>
      <c r="AQ168" s="321">
        <f>IFERROR(_xlfn.PERCENTRANK.INC('面板-MA'!168:168,'面板-MA'!AO168),0.5)</f>
        <v>0.52200000000000002</v>
      </c>
      <c r="AR168" s="321">
        <f>IFERROR(_xlfn.PERCENTRANK.INC('面板-MA'!168:168,'面板-MA'!AP168),0.5)</f>
        <v>0.52200000000000002</v>
      </c>
      <c r="AS168" s="321">
        <f>IFERROR(_xlfn.PERCENTRANK.INC('面板-MA'!168:168,'面板-MA'!AQ168),0.5)</f>
        <v>0.11899999999999999</v>
      </c>
      <c r="AT168" s="321">
        <f>IFERROR(_xlfn.PERCENTRANK.INC('面板-MA'!168:168,'面板-MA'!AR168),0.5)</f>
        <v>0.11899999999999999</v>
      </c>
      <c r="AU168" s="321">
        <f>IFERROR(_xlfn.PERCENTRANK.INC('面板-MA'!168:168,'面板-MA'!AS168),0.5)</f>
        <v>0.11899999999999999</v>
      </c>
      <c r="AV168" s="321">
        <f>IFERROR(_xlfn.PERCENTRANK.INC('面板-MA'!168:168,'面板-MA'!AT168),0.5)</f>
        <v>0.70099999999999996</v>
      </c>
      <c r="AW168" s="321">
        <f>IFERROR(_xlfn.PERCENTRANK.INC('面板-MA'!168:168,'面板-MA'!AU168),0.5)</f>
        <v>0.70099999999999996</v>
      </c>
      <c r="AX168" s="321">
        <f>IFERROR(_xlfn.PERCENTRANK.INC('面板-MA'!168:168,'面板-MA'!AV168),0.5)</f>
        <v>0.70099999999999996</v>
      </c>
      <c r="AY168" s="321">
        <f>IFERROR(_xlfn.PERCENTRANK.INC('面板-MA'!168:168,'面板-MA'!AW168),0.5)</f>
        <v>0.29799999999999999</v>
      </c>
      <c r="AZ168" s="321">
        <f>IFERROR(_xlfn.PERCENTRANK.INC('面板-MA'!168:168,'面板-MA'!AX168),0.5)</f>
        <v>0.29799999999999999</v>
      </c>
      <c r="BA168" s="321">
        <f>IFERROR(_xlfn.PERCENTRANK.INC('面板-MA'!168:168,'面板-MA'!AY168),0.5)</f>
        <v>0.29799999999999999</v>
      </c>
      <c r="BB168" s="321">
        <f>IFERROR(_xlfn.PERCENTRANK.INC('面板-MA'!168:168,'面板-MA'!AZ168),0.5)</f>
        <v>0.253</v>
      </c>
      <c r="BC168" s="321">
        <f>IFERROR(_xlfn.PERCENTRANK.INC('面板-MA'!168:168,'面板-MA'!BA168),0.5)</f>
        <v>0.253</v>
      </c>
      <c r="BD168" s="321">
        <f>IFERROR(_xlfn.PERCENTRANK.INC('面板-MA'!168:168,'面板-MA'!BB168),0.5)</f>
        <v>0.253</v>
      </c>
      <c r="BE168" s="321">
        <f>IFERROR(_xlfn.PERCENTRANK.INC('面板-MA'!168:168,'面板-MA'!BC168),0.5)</f>
        <v>7.3999999999999996E-2</v>
      </c>
      <c r="BF168" s="321">
        <f>IFERROR(_xlfn.PERCENTRANK.INC('面板-MA'!168:168,'面板-MA'!BD168),0.5)</f>
        <v>7.3999999999999996E-2</v>
      </c>
      <c r="BG168" s="321">
        <f>IFERROR(_xlfn.PERCENTRANK.INC('面板-MA'!168:168,'面板-MA'!BE168),0.5)</f>
        <v>7.3999999999999996E-2</v>
      </c>
      <c r="BH168" s="321">
        <f>IFERROR(_xlfn.PERCENTRANK.INC('面板-MA'!168:168,'面板-MA'!BF168),0.5)</f>
        <v>0</v>
      </c>
      <c r="BI168" s="321">
        <f>IFERROR(_xlfn.PERCENTRANK.INC('面板-MA'!168:168,'面板-MA'!BG168),0.5)</f>
        <v>0</v>
      </c>
      <c r="BJ168" s="321">
        <f>IFERROR(_xlfn.PERCENTRANK.INC('面板-MA'!168:168,'面板-MA'!BH168),0.5)</f>
        <v>0</v>
      </c>
      <c r="BK168" s="321">
        <f>IFERROR(_xlfn.PERCENTRANK.INC('面板-MA'!168:168,'面板-MA'!BI168),0.5)</f>
        <v>0.97</v>
      </c>
      <c r="BL168" s="321">
        <f>IFERROR(_xlfn.PERCENTRANK.INC('面板-MA'!168:168,'面板-MA'!BJ168),0.5)</f>
        <v>0.97</v>
      </c>
      <c r="BM168" s="321">
        <f>IFERROR(_xlfn.PERCENTRANK.INC('面板-MA'!168:168,'面板-MA'!BK168),0.5)</f>
        <v>0.97</v>
      </c>
      <c r="BN168" s="321">
        <f>IFERROR(_xlfn.PERCENTRANK.INC('面板-MA'!168:168,'面板-MA'!BL168),0.5)</f>
        <v>0.47699999999999998</v>
      </c>
      <c r="BO168" s="321">
        <f>IFERROR(_xlfn.PERCENTRANK.INC('面板-MA'!168:168,'面板-MA'!BM168),0.5)</f>
        <v>0.47699999999999998</v>
      </c>
      <c r="BP168" s="321">
        <f>IFERROR(_xlfn.PERCENTRANK.INC('面板-MA'!168:168,'面板-MA'!BN168),0.5)</f>
        <v>0.47699999999999998</v>
      </c>
      <c r="BQ168" s="321">
        <f>IFERROR(_xlfn.PERCENTRANK.INC('面板-MA'!168:168,'面板-MA'!BO168),0.5)</f>
        <v>0.432</v>
      </c>
      <c r="BR168" s="321">
        <f>IFERROR(_xlfn.PERCENTRANK.INC('面板-MA'!168:168,'面板-MA'!BP168),0.5)</f>
        <v>0.432</v>
      </c>
      <c r="BS168" s="321">
        <f>IFERROR(_xlfn.PERCENTRANK.INC('面板-MA'!168:168,'面板-MA'!BQ168),0.5)</f>
        <v>0.432</v>
      </c>
      <c r="BT168" s="321">
        <f>IFERROR(_xlfn.PERCENTRANK.INC('面板-MA'!168:168,'面板-MA'!BR168),0.5)</f>
        <v>0.38800000000000001</v>
      </c>
      <c r="BU168" s="321">
        <f>IFERROR(_xlfn.PERCENTRANK.INC('面板-MA'!168:168,'面板-MA'!BS168),0.5)</f>
        <v>0.38800000000000001</v>
      </c>
      <c r="BV168" s="321">
        <f>IFERROR(_xlfn.PERCENTRANK.INC('面板-MA'!168:168,'面板-MA'!BT168),0.5)</f>
        <v>0.38800000000000001</v>
      </c>
      <c r="BW168" s="321">
        <f>IFERROR(_xlfn.PERCENTRANK.INC('面板-MA'!168:168,'面板-MA'!BU168),0.5)</f>
        <v>0.5</v>
      </c>
      <c r="BX168" s="321">
        <f>IFERROR(_xlfn.PERCENTRANK.INC('面板-MA'!168:168,'面板-MA'!BV168),0.5)</f>
        <v>0.5</v>
      </c>
    </row>
    <row r="169" spans="1:76" ht="12.75" x14ac:dyDescent="0.15">
      <c r="A169" s="339" t="s">
        <v>681</v>
      </c>
      <c r="B169" s="339" t="s">
        <v>691</v>
      </c>
      <c r="C169" s="339" t="s">
        <v>692</v>
      </c>
      <c r="D169" s="339" t="s">
        <v>693</v>
      </c>
      <c r="E169" s="329">
        <f t="shared" si="13"/>
        <v>4.1666666666666664E-2</v>
      </c>
      <c r="F169" s="302" t="str">
        <f t="shared" si="11"/>
        <v>储能中游</v>
      </c>
      <c r="G169" s="321">
        <f>IFERROR(_xlfn.PERCENTRANK.INC('面板-MA'!169:169,'面板-MA'!E169),0.5)</f>
        <v>0</v>
      </c>
      <c r="H169" s="321">
        <f>IFERROR(_xlfn.PERCENTRANK.INC('面板-MA'!169:169,'面板-MA'!F169),0.5)</f>
        <v>0</v>
      </c>
      <c r="I169" s="321">
        <f>IFERROR(_xlfn.PERCENTRANK.INC('面板-MA'!169:169,'面板-MA'!G169),0.5)</f>
        <v>2.9000000000000001E-2</v>
      </c>
      <c r="J169" s="321">
        <f>IFERROR(_xlfn.PERCENTRANK.INC('面板-MA'!169:169,'面板-MA'!H169),0.5)</f>
        <v>5.8999999999999997E-2</v>
      </c>
      <c r="K169" s="321">
        <f>IFERROR(_xlfn.PERCENTRANK.INC('面板-MA'!169:169,'面板-MA'!I169),0.5)</f>
        <v>0.104</v>
      </c>
      <c r="L169" s="321">
        <f>IFERROR(_xlfn.PERCENTRANK.INC('面板-MA'!169:169,'面板-MA'!J169),0.5)</f>
        <v>0.17899999999999999</v>
      </c>
      <c r="M169" s="321">
        <f>IFERROR(_xlfn.PERCENTRANK.INC('面板-MA'!169:169,'面板-MA'!K169),0.5)</f>
        <v>0.35799999999999998</v>
      </c>
      <c r="N169" s="321">
        <f>IFERROR(_xlfn.PERCENTRANK.INC('面板-MA'!169:169,'面板-MA'!L169),0.5)</f>
        <v>0.44700000000000001</v>
      </c>
      <c r="O169" s="321">
        <f>IFERROR(_xlfn.PERCENTRANK.INC('面板-MA'!169:169,'面板-MA'!M169),0.5)</f>
        <v>0.11899999999999999</v>
      </c>
      <c r="P169" s="321">
        <f>IFERROR(_xlfn.PERCENTRANK.INC('面板-MA'!169:169,'面板-MA'!N169),0.5)</f>
        <v>0.11899999999999999</v>
      </c>
      <c r="Q169" s="321">
        <f>IFERROR(_xlfn.PERCENTRANK.INC('面板-MA'!169:169,'面板-MA'!O169),0.5)</f>
        <v>0.11899999999999999</v>
      </c>
      <c r="R169" s="321">
        <f>IFERROR(_xlfn.PERCENTRANK.INC('面板-MA'!169:169,'面板-MA'!P169),0.5)</f>
        <v>8.8999999999999996E-2</v>
      </c>
      <c r="S169" s="321">
        <f>IFERROR(_xlfn.PERCENTRANK.INC('面板-MA'!169:169,'面板-MA'!Q169),0.5)</f>
        <v>4.3999999999999997E-2</v>
      </c>
      <c r="T169" s="321">
        <f>IFERROR(_xlfn.PERCENTRANK.INC('面板-MA'!169:169,'面板-MA'!R169),0.5)</f>
        <v>7.3999999999999996E-2</v>
      </c>
      <c r="U169" s="321">
        <f>IFERROR(_xlfn.PERCENTRANK.INC('面板-MA'!169:169,'面板-MA'!S169),0.5)</f>
        <v>0.223</v>
      </c>
      <c r="V169" s="321">
        <f>IFERROR(_xlfn.PERCENTRANK.INC('面板-MA'!169:169,'面板-MA'!T169),0.5)</f>
        <v>0.41699999999999998</v>
      </c>
      <c r="W169" s="321">
        <f>IFERROR(_xlfn.PERCENTRANK.INC('面板-MA'!169:169,'面板-MA'!U169),0.5)</f>
        <v>0.50700000000000001</v>
      </c>
      <c r="X169" s="321">
        <f>IFERROR(_xlfn.PERCENTRANK.INC('面板-MA'!169:169,'面板-MA'!V169),0.5)</f>
        <v>0.61099999999999999</v>
      </c>
      <c r="Y169" s="321">
        <f>IFERROR(_xlfn.PERCENTRANK.INC('面板-MA'!169:169,'面板-MA'!W169),0.5)</f>
        <v>0.82</v>
      </c>
      <c r="Z169" s="321">
        <f>IFERROR(_xlfn.PERCENTRANK.INC('面板-MA'!169:169,'面板-MA'!X169),0.5)</f>
        <v>0.92500000000000004</v>
      </c>
      <c r="AA169" s="321">
        <f>IFERROR(_xlfn.PERCENTRANK.INC('面板-MA'!169:169,'面板-MA'!Y169),0.5)</f>
        <v>0.86499999999999999</v>
      </c>
      <c r="AB169" s="321">
        <f>IFERROR(_xlfn.PERCENTRANK.INC('面板-MA'!169:169,'面板-MA'!Z169),0.5)</f>
        <v>0.86499999999999999</v>
      </c>
      <c r="AC169" s="321">
        <f>IFERROR(_xlfn.PERCENTRANK.INC('面板-MA'!169:169,'面板-MA'!AA169),0.5)</f>
        <v>0.86499999999999999</v>
      </c>
      <c r="AD169" s="321">
        <f>IFERROR(_xlfn.PERCENTRANK.INC('面板-MA'!169:169,'面板-MA'!AB169),0.5)</f>
        <v>0.91</v>
      </c>
      <c r="AE169" s="321">
        <f>IFERROR(_xlfn.PERCENTRANK.INC('面板-MA'!169:169,'面板-MA'!AC169),0.5)</f>
        <v>0.85</v>
      </c>
      <c r="AF169" s="321">
        <f>IFERROR(_xlfn.PERCENTRANK.INC('面板-MA'!169:169,'面板-MA'!AD169),0.5)</f>
        <v>0.83499999999999996</v>
      </c>
      <c r="AG169" s="321">
        <f>IFERROR(_xlfn.PERCENTRANK.INC('面板-MA'!169:169,'面板-MA'!AE169),0.5)</f>
        <v>0.626</v>
      </c>
      <c r="AH169" s="321">
        <f>IFERROR(_xlfn.PERCENTRANK.INC('面板-MA'!169:169,'面板-MA'!AF169),0.5)</f>
        <v>0.56699999999999995</v>
      </c>
      <c r="AI169" s="321">
        <f>IFERROR(_xlfn.PERCENTRANK.INC('面板-MA'!169:169,'面板-MA'!AG169),0.5)</f>
        <v>0.67100000000000004</v>
      </c>
      <c r="AJ169" s="321">
        <f>IFERROR(_xlfn.PERCENTRANK.INC('面板-MA'!169:169,'面板-MA'!AH169),0.5)</f>
        <v>0.76100000000000001</v>
      </c>
      <c r="AK169" s="321">
        <f>IFERROR(_xlfn.PERCENTRANK.INC('面板-MA'!169:169,'面板-MA'!AI169),0.5)</f>
        <v>0.58199999999999996</v>
      </c>
      <c r="AL169" s="321">
        <f>IFERROR(_xlfn.PERCENTRANK.INC('面板-MA'!169:169,'面板-MA'!AJ169),0.5)</f>
        <v>0.40200000000000002</v>
      </c>
      <c r="AM169" s="321">
        <f>IFERROR(_xlfn.PERCENTRANK.INC('面板-MA'!169:169,'面板-MA'!AK169),0.5)</f>
        <v>0.46200000000000002</v>
      </c>
      <c r="AN169" s="321">
        <f>IFERROR(_xlfn.PERCENTRANK.INC('面板-MA'!169:169,'面板-MA'!AL169),0.5)</f>
        <v>0.46200000000000002</v>
      </c>
      <c r="AO169" s="321">
        <f>IFERROR(_xlfn.PERCENTRANK.INC('面板-MA'!169:169,'面板-MA'!AM169),0.5)</f>
        <v>0.46200000000000002</v>
      </c>
      <c r="AP169" s="321">
        <f>IFERROR(_xlfn.PERCENTRANK.INC('面板-MA'!169:169,'面板-MA'!AN169),0.5)</f>
        <v>0.53700000000000003</v>
      </c>
      <c r="AQ169" s="321">
        <f>IFERROR(_xlfn.PERCENTRANK.INC('面板-MA'!169:169,'面板-MA'!AO169),0.5)</f>
        <v>0.55200000000000005</v>
      </c>
      <c r="AR169" s="321">
        <f>IFERROR(_xlfn.PERCENTRANK.INC('面板-MA'!169:169,'面板-MA'!AP169),0.5)</f>
        <v>0.432</v>
      </c>
      <c r="AS169" s="321">
        <f>IFERROR(_xlfn.PERCENTRANK.INC('面板-MA'!169:169,'面板-MA'!AQ169),0.5)</f>
        <v>0.23799999999999999</v>
      </c>
      <c r="AT169" s="321">
        <f>IFERROR(_xlfn.PERCENTRANK.INC('面板-MA'!169:169,'面板-MA'!AR169),0.5)</f>
        <v>0.16400000000000001</v>
      </c>
      <c r="AU169" s="321">
        <f>IFERROR(_xlfn.PERCENTRANK.INC('面板-MA'!169:169,'面板-MA'!AS169),0.5)</f>
        <v>0.26800000000000002</v>
      </c>
      <c r="AV169" s="321">
        <f>IFERROR(_xlfn.PERCENTRANK.INC('面板-MA'!169:169,'面板-MA'!AT169),0.5)</f>
        <v>0.253</v>
      </c>
      <c r="AW169" s="321">
        <f>IFERROR(_xlfn.PERCENTRANK.INC('面板-MA'!169:169,'面板-MA'!AU169),0.5)</f>
        <v>0.32800000000000001</v>
      </c>
      <c r="AX169" s="321">
        <f>IFERROR(_xlfn.PERCENTRANK.INC('面板-MA'!169:169,'面板-MA'!AV169),0.5)</f>
        <v>0.38800000000000001</v>
      </c>
      <c r="AY169" s="321">
        <f>IFERROR(_xlfn.PERCENTRANK.INC('面板-MA'!169:169,'面板-MA'!AW169),0.5)</f>
        <v>0.28299999999999997</v>
      </c>
      <c r="AZ169" s="321">
        <f>IFERROR(_xlfn.PERCENTRANK.INC('面板-MA'!169:169,'面板-MA'!AX169),0.5)</f>
        <v>0.28299999999999997</v>
      </c>
      <c r="BA169" s="321">
        <f>IFERROR(_xlfn.PERCENTRANK.INC('面板-MA'!169:169,'面板-MA'!AY169),0.5)</f>
        <v>0.28299999999999997</v>
      </c>
      <c r="BB169" s="321">
        <f>IFERROR(_xlfn.PERCENTRANK.INC('面板-MA'!169:169,'面板-MA'!AZ169),0.5)</f>
        <v>0.19400000000000001</v>
      </c>
      <c r="BC169" s="321">
        <f>IFERROR(_xlfn.PERCENTRANK.INC('面板-MA'!169:169,'面板-MA'!BA169),0.5)</f>
        <v>0.20799999999999999</v>
      </c>
      <c r="BD169" s="321">
        <f>IFERROR(_xlfn.PERCENTRANK.INC('面板-MA'!169:169,'面板-MA'!BB169),0.5)</f>
        <v>0.373</v>
      </c>
      <c r="BE169" s="321">
        <f>IFERROR(_xlfn.PERCENTRANK.INC('面板-MA'!169:169,'面板-MA'!BC169),0.5)</f>
        <v>0.77600000000000002</v>
      </c>
      <c r="BF169" s="321">
        <f>IFERROR(_xlfn.PERCENTRANK.INC('面板-MA'!169:169,'面板-MA'!BD169),0.5)</f>
        <v>0.52200000000000002</v>
      </c>
      <c r="BG169" s="321">
        <f>IFERROR(_xlfn.PERCENTRANK.INC('面板-MA'!169:169,'面板-MA'!BE169),0.5)</f>
        <v>0.34300000000000003</v>
      </c>
      <c r="BH169" s="321">
        <f>IFERROR(_xlfn.PERCENTRANK.INC('面板-MA'!169:169,'面板-MA'!BF169),0.5)</f>
        <v>0.59699999999999998</v>
      </c>
      <c r="BI169" s="321">
        <f>IFERROR(_xlfn.PERCENTRANK.INC('面板-MA'!169:169,'面板-MA'!BG169),0.5)</f>
        <v>0.746</v>
      </c>
      <c r="BJ169" s="321">
        <f>IFERROR(_xlfn.PERCENTRANK.INC('面板-MA'!169:169,'面板-MA'!BH169),0.5)</f>
        <v>0.65600000000000003</v>
      </c>
      <c r="BK169" s="321">
        <f>IFERROR(_xlfn.PERCENTRANK.INC('面板-MA'!169:169,'面板-MA'!BI169),0.5)</f>
        <v>0.70099999999999996</v>
      </c>
      <c r="BL169" s="321">
        <f>IFERROR(_xlfn.PERCENTRANK.INC('面板-MA'!169:169,'面板-MA'!BJ169),0.5)</f>
        <v>0.70099999999999996</v>
      </c>
      <c r="BM169" s="321">
        <f>IFERROR(_xlfn.PERCENTRANK.INC('面板-MA'!169:169,'面板-MA'!BK169),0.5)</f>
        <v>0.70099999999999996</v>
      </c>
      <c r="BN169" s="321">
        <f>IFERROR(_xlfn.PERCENTRANK.INC('面板-MA'!169:169,'面板-MA'!BL169),0.5)</f>
        <v>0.64100000000000001</v>
      </c>
      <c r="BO169" s="321">
        <f>IFERROR(_xlfn.PERCENTRANK.INC('面板-MA'!169:169,'面板-MA'!BM169),0.5)</f>
        <v>0.79100000000000004</v>
      </c>
      <c r="BP169" s="321">
        <f>IFERROR(_xlfn.PERCENTRANK.INC('面板-MA'!169:169,'面板-MA'!BN169),0.5)</f>
        <v>0.68600000000000005</v>
      </c>
      <c r="BQ169" s="321">
        <f>IFERROR(_xlfn.PERCENTRANK.INC('面板-MA'!169:169,'面板-MA'!BO169),0.5)</f>
        <v>0.80500000000000005</v>
      </c>
      <c r="BR169" s="321">
        <f>IFERROR(_xlfn.PERCENTRANK.INC('面板-MA'!169:169,'面板-MA'!BP169),0.5)</f>
        <v>0.97</v>
      </c>
      <c r="BS169" s="321">
        <f>IFERROR(_xlfn.PERCENTRANK.INC('面板-MA'!169:169,'面板-MA'!BQ169),0.5)</f>
        <v>0.98499999999999999</v>
      </c>
      <c r="BT169" s="321">
        <f>IFERROR(_xlfn.PERCENTRANK.INC('面板-MA'!169:169,'面板-MA'!BR169),0.5)</f>
        <v>0.94</v>
      </c>
      <c r="BU169" s="321">
        <f>IFERROR(_xlfn.PERCENTRANK.INC('面板-MA'!169:169,'面板-MA'!BS169),0.5)</f>
        <v>0.95499999999999996</v>
      </c>
      <c r="BV169" s="321">
        <f>IFERROR(_xlfn.PERCENTRANK.INC('面板-MA'!169:169,'面板-MA'!BT169),0.5)</f>
        <v>1</v>
      </c>
      <c r="BW169" s="321">
        <f>IFERROR(_xlfn.PERCENTRANK.INC('面板-MA'!169:169,'面板-MA'!BU169),0.5)</f>
        <v>0.5</v>
      </c>
      <c r="BX169" s="321">
        <f>IFERROR(_xlfn.PERCENTRANK.INC('面板-MA'!169:169,'面板-MA'!BV169),0.5)</f>
        <v>0.5</v>
      </c>
    </row>
    <row r="170" spans="1:76" ht="12.75" x14ac:dyDescent="0.15">
      <c r="A170" s="339" t="s">
        <v>681</v>
      </c>
      <c r="B170" s="339" t="s">
        <v>691</v>
      </c>
      <c r="C170" s="339" t="s">
        <v>694</v>
      </c>
      <c r="D170" s="340" t="s">
        <v>695</v>
      </c>
      <c r="E170" s="329">
        <f t="shared" si="13"/>
        <v>4.1666666666666664E-2</v>
      </c>
      <c r="F170" s="302" t="str">
        <f t="shared" si="11"/>
        <v>储能中游</v>
      </c>
      <c r="G170" s="321">
        <f>IFERROR(_xlfn.PERCENTRANK.INC('面板-MA'!170:170,'面板-MA'!E170),0.5)</f>
        <v>0.245</v>
      </c>
      <c r="H170" s="321">
        <f>IFERROR(_xlfn.PERCENTRANK.INC('面板-MA'!170:170,'面板-MA'!F170),0.5)</f>
        <v>0.245</v>
      </c>
      <c r="I170" s="321">
        <f>IFERROR(_xlfn.PERCENTRANK.INC('面板-MA'!170:170,'面板-MA'!G170),0.5)</f>
        <v>0.19600000000000001</v>
      </c>
      <c r="J170" s="321">
        <f>IFERROR(_xlfn.PERCENTRANK.INC('面板-MA'!170:170,'面板-MA'!H170),0.5)</f>
        <v>0.19600000000000001</v>
      </c>
      <c r="K170" s="321">
        <f>IFERROR(_xlfn.PERCENTRANK.INC('面板-MA'!170:170,'面板-MA'!I170),0.5)</f>
        <v>0.19600000000000001</v>
      </c>
      <c r="L170" s="321">
        <f>IFERROR(_xlfn.PERCENTRANK.INC('面板-MA'!170:170,'面板-MA'!J170),0.5)</f>
        <v>0.42599999999999999</v>
      </c>
      <c r="M170" s="321">
        <f>IFERROR(_xlfn.PERCENTRANK.INC('面板-MA'!170:170,'面板-MA'!K170),0.5)</f>
        <v>0.42599999999999999</v>
      </c>
      <c r="N170" s="321">
        <f>IFERROR(_xlfn.PERCENTRANK.INC('面板-MA'!170:170,'面板-MA'!L170),0.5)</f>
        <v>0.42599999999999999</v>
      </c>
      <c r="O170" s="321">
        <f>IFERROR(_xlfn.PERCENTRANK.INC('面板-MA'!170:170,'面板-MA'!M170),0.5)</f>
        <v>0.377</v>
      </c>
      <c r="P170" s="321">
        <f>IFERROR(_xlfn.PERCENTRANK.INC('面板-MA'!170:170,'面板-MA'!N170),0.5)</f>
        <v>0.377</v>
      </c>
      <c r="Q170" s="321">
        <f>IFERROR(_xlfn.PERCENTRANK.INC('面板-MA'!170:170,'面板-MA'!O170),0.5)</f>
        <v>0.377</v>
      </c>
      <c r="R170" s="321">
        <f>IFERROR(_xlfn.PERCENTRANK.INC('面板-MA'!170:170,'面板-MA'!P170),0.5)</f>
        <v>0.47499999999999998</v>
      </c>
      <c r="S170" s="321">
        <f>IFERROR(_xlfn.PERCENTRANK.INC('面板-MA'!170:170,'面板-MA'!Q170),0.5)</f>
        <v>0.47499999999999998</v>
      </c>
      <c r="T170" s="321">
        <f>IFERROR(_xlfn.PERCENTRANK.INC('面板-MA'!170:170,'面板-MA'!R170),0.5)</f>
        <v>0.47499999999999998</v>
      </c>
      <c r="U170" s="321">
        <f>IFERROR(_xlfn.PERCENTRANK.INC('面板-MA'!170:170,'面板-MA'!S170),0.5)</f>
        <v>0.622</v>
      </c>
      <c r="V170" s="321">
        <f>IFERROR(_xlfn.PERCENTRANK.INC('面板-MA'!170:170,'面板-MA'!T170),0.5)</f>
        <v>0.622</v>
      </c>
      <c r="W170" s="321">
        <f>IFERROR(_xlfn.PERCENTRANK.INC('面板-MA'!170:170,'面板-MA'!U170),0.5)</f>
        <v>0.622</v>
      </c>
      <c r="X170" s="321">
        <f>IFERROR(_xlfn.PERCENTRANK.INC('面板-MA'!170:170,'面板-MA'!V170),0.5)</f>
        <v>0.27800000000000002</v>
      </c>
      <c r="Y170" s="321">
        <f>IFERROR(_xlfn.PERCENTRANK.INC('面板-MA'!170:170,'面板-MA'!W170),0.5)</f>
        <v>0.27800000000000002</v>
      </c>
      <c r="Z170" s="321">
        <f>IFERROR(_xlfn.PERCENTRANK.INC('面板-MA'!170:170,'面板-MA'!X170),0.5)</f>
        <v>0.27800000000000002</v>
      </c>
      <c r="AA170" s="321">
        <f>IFERROR(_xlfn.PERCENTRANK.INC('面板-MA'!170:170,'面板-MA'!Y170),0.5)</f>
        <v>0.91800000000000004</v>
      </c>
      <c r="AB170" s="321">
        <f>IFERROR(_xlfn.PERCENTRANK.INC('面板-MA'!170:170,'面板-MA'!Z170),0.5)</f>
        <v>0.91800000000000004</v>
      </c>
      <c r="AC170" s="321">
        <f>IFERROR(_xlfn.PERCENTRANK.INC('面板-MA'!170:170,'面板-MA'!AA170),0.5)</f>
        <v>0.91800000000000004</v>
      </c>
      <c r="AD170" s="321">
        <f>IFERROR(_xlfn.PERCENTRANK.INC('面板-MA'!170:170,'面板-MA'!AB170),0.5)</f>
        <v>0.86799999999999999</v>
      </c>
      <c r="AE170" s="321">
        <f>IFERROR(_xlfn.PERCENTRANK.INC('面板-MA'!170:170,'面板-MA'!AC170),0.5)</f>
        <v>0.86799999999999999</v>
      </c>
      <c r="AF170" s="321">
        <f>IFERROR(_xlfn.PERCENTRANK.INC('面板-MA'!170:170,'面板-MA'!AD170),0.5)</f>
        <v>0.86799999999999999</v>
      </c>
      <c r="AG170" s="321">
        <f>IFERROR(_xlfn.PERCENTRANK.INC('面板-MA'!170:170,'面板-MA'!AE170),0.5)</f>
        <v>0.96699999999999997</v>
      </c>
      <c r="AH170" s="321">
        <f>IFERROR(_xlfn.PERCENTRANK.INC('面板-MA'!170:170,'面板-MA'!AF170),0.5)</f>
        <v>0.96699999999999997</v>
      </c>
      <c r="AI170" s="321">
        <f>IFERROR(_xlfn.PERCENTRANK.INC('面板-MA'!170:170,'面板-MA'!AG170),0.5)</f>
        <v>0.96699999999999997</v>
      </c>
      <c r="AJ170" s="321">
        <f>IFERROR(_xlfn.PERCENTRANK.INC('面板-MA'!170:170,'面板-MA'!AH170),0.5)</f>
        <v>0.32700000000000001</v>
      </c>
      <c r="AK170" s="321">
        <f>IFERROR(_xlfn.PERCENTRANK.INC('面板-MA'!170:170,'面板-MA'!AI170),0.5)</f>
        <v>0.32700000000000001</v>
      </c>
      <c r="AL170" s="321">
        <f>IFERROR(_xlfn.PERCENTRANK.INC('面板-MA'!170:170,'面板-MA'!AJ170),0.5)</f>
        <v>0.32700000000000001</v>
      </c>
      <c r="AM170" s="321">
        <f>IFERROR(_xlfn.PERCENTRANK.INC('面板-MA'!170:170,'面板-MA'!AK170),0.5)</f>
        <v>0.77</v>
      </c>
      <c r="AN170" s="321">
        <f>IFERROR(_xlfn.PERCENTRANK.INC('面板-MA'!170:170,'面板-MA'!AL170),0.5)</f>
        <v>0.77</v>
      </c>
      <c r="AO170" s="321">
        <f>IFERROR(_xlfn.PERCENTRANK.INC('面板-MA'!170:170,'面板-MA'!AM170),0.5)</f>
        <v>0.77</v>
      </c>
      <c r="AP170" s="321">
        <f>IFERROR(_xlfn.PERCENTRANK.INC('面板-MA'!170:170,'面板-MA'!AN170),0.5)</f>
        <v>0.77</v>
      </c>
      <c r="AQ170" s="321">
        <f>IFERROR(_xlfn.PERCENTRANK.INC('面板-MA'!170:170,'面板-MA'!AO170),0.5)</f>
        <v>0.77</v>
      </c>
      <c r="AR170" s="321">
        <f>IFERROR(_xlfn.PERCENTRANK.INC('面板-MA'!170:170,'面板-MA'!AP170),0.5)</f>
        <v>0.77</v>
      </c>
      <c r="AS170" s="321">
        <f>IFERROR(_xlfn.PERCENTRANK.INC('面板-MA'!170:170,'面板-MA'!AQ170),0.5)</f>
        <v>9.8000000000000004E-2</v>
      </c>
      <c r="AT170" s="321">
        <f>IFERROR(_xlfn.PERCENTRANK.INC('面板-MA'!170:170,'面板-MA'!AR170),0.5)</f>
        <v>9.8000000000000004E-2</v>
      </c>
      <c r="AU170" s="321">
        <f>IFERROR(_xlfn.PERCENTRANK.INC('面板-MA'!170:170,'面板-MA'!AS170),0.5)</f>
        <v>9.8000000000000004E-2</v>
      </c>
      <c r="AV170" s="321">
        <f>IFERROR(_xlfn.PERCENTRANK.INC('面板-MA'!170:170,'面板-MA'!AT170),0.5)</f>
        <v>9.8000000000000004E-2</v>
      </c>
      <c r="AW170" s="321">
        <f>IFERROR(_xlfn.PERCENTRANK.INC('面板-MA'!170:170,'面板-MA'!AU170),0.5)</f>
        <v>9.8000000000000004E-2</v>
      </c>
      <c r="AX170" s="321">
        <f>IFERROR(_xlfn.PERCENTRANK.INC('面板-MA'!170:170,'面板-MA'!AV170),0.5)</f>
        <v>9.8000000000000004E-2</v>
      </c>
      <c r="AY170" s="321">
        <f>IFERROR(_xlfn.PERCENTRANK.INC('面板-MA'!170:170,'面板-MA'!AW170),0.5)</f>
        <v>0</v>
      </c>
      <c r="AZ170" s="321">
        <f>IFERROR(_xlfn.PERCENTRANK.INC('面板-MA'!170:170,'面板-MA'!AX170),0.5)</f>
        <v>0</v>
      </c>
      <c r="BA170" s="321">
        <f>IFERROR(_xlfn.PERCENTRANK.INC('面板-MA'!170:170,'面板-MA'!AY170),0.5)</f>
        <v>0</v>
      </c>
      <c r="BB170" s="321">
        <f>IFERROR(_xlfn.PERCENTRANK.INC('面板-MA'!170:170,'面板-MA'!AZ170),0.5)</f>
        <v>0</v>
      </c>
      <c r="BC170" s="321">
        <f>IFERROR(_xlfn.PERCENTRANK.INC('面板-MA'!170:170,'面板-MA'!BA170),0.5)</f>
        <v>0</v>
      </c>
      <c r="BD170" s="321">
        <f>IFERROR(_xlfn.PERCENTRANK.INC('面板-MA'!170:170,'面板-MA'!BB170),0.5)</f>
        <v>0</v>
      </c>
      <c r="BE170" s="321">
        <f>IFERROR(_xlfn.PERCENTRANK.INC('面板-MA'!170:170,'面板-MA'!BC170),0.5)</f>
        <v>0.52400000000000002</v>
      </c>
      <c r="BF170" s="321">
        <f>IFERROR(_xlfn.PERCENTRANK.INC('面板-MA'!170:170,'面板-MA'!BD170),0.5)</f>
        <v>0.52400000000000002</v>
      </c>
      <c r="BG170" s="321">
        <f>IFERROR(_xlfn.PERCENTRANK.INC('面板-MA'!170:170,'面板-MA'!BE170),0.5)</f>
        <v>0.52400000000000002</v>
      </c>
      <c r="BH170" s="321">
        <f>IFERROR(_xlfn.PERCENTRANK.INC('面板-MA'!170:170,'面板-MA'!BF170),0.5)</f>
        <v>0.52400000000000002</v>
      </c>
      <c r="BI170" s="321">
        <f>IFERROR(_xlfn.PERCENTRANK.INC('面板-MA'!170:170,'面板-MA'!BG170),0.5)</f>
        <v>0.52400000000000002</v>
      </c>
      <c r="BJ170" s="321">
        <f>IFERROR(_xlfn.PERCENTRANK.INC('面板-MA'!170:170,'面板-MA'!BH170),0.5)</f>
        <v>0.52400000000000002</v>
      </c>
      <c r="BK170" s="321">
        <f>IFERROR(_xlfn.PERCENTRANK.INC('面板-MA'!170:170,'面板-MA'!BI170),0.5)</f>
        <v>0.67200000000000004</v>
      </c>
      <c r="BL170" s="321">
        <f>IFERROR(_xlfn.PERCENTRANK.INC('面板-MA'!170:170,'面板-MA'!BJ170),0.5)</f>
        <v>0.67200000000000004</v>
      </c>
      <c r="BM170" s="321">
        <f>IFERROR(_xlfn.PERCENTRANK.INC('面板-MA'!170:170,'面板-MA'!BK170),0.5)</f>
        <v>0.67200000000000004</v>
      </c>
      <c r="BN170" s="321">
        <f>IFERROR(_xlfn.PERCENTRANK.INC('面板-MA'!170:170,'面板-MA'!BL170),0.5)</f>
        <v>0.67200000000000004</v>
      </c>
      <c r="BO170" s="321">
        <f>IFERROR(_xlfn.PERCENTRANK.INC('面板-MA'!170:170,'面板-MA'!BM170),0.5)</f>
        <v>0.67200000000000004</v>
      </c>
      <c r="BP170" s="321">
        <f>IFERROR(_xlfn.PERCENTRANK.INC('面板-MA'!170:170,'面板-MA'!BN170),0.5)</f>
        <v>0.67200000000000004</v>
      </c>
      <c r="BQ170" s="321">
        <f>IFERROR(_xlfn.PERCENTRANK.INC('面板-MA'!170:170,'面板-MA'!BO170),0.5)</f>
        <v>0.5</v>
      </c>
      <c r="BR170" s="321">
        <f>IFERROR(_xlfn.PERCENTRANK.INC('面板-MA'!170:170,'面板-MA'!BP170),0.5)</f>
        <v>0.5</v>
      </c>
      <c r="BS170" s="321">
        <f>IFERROR(_xlfn.PERCENTRANK.INC('面板-MA'!170:170,'面板-MA'!BQ170),0.5)</f>
        <v>0.5</v>
      </c>
      <c r="BT170" s="321">
        <f>IFERROR(_xlfn.PERCENTRANK.INC('面板-MA'!170:170,'面板-MA'!BR170),0.5)</f>
        <v>0.5</v>
      </c>
      <c r="BU170" s="321">
        <f>IFERROR(_xlfn.PERCENTRANK.INC('面板-MA'!170:170,'面板-MA'!BS170),0.5)</f>
        <v>0.5</v>
      </c>
      <c r="BV170" s="321">
        <f>IFERROR(_xlfn.PERCENTRANK.INC('面板-MA'!170:170,'面板-MA'!BT170),0.5)</f>
        <v>0.5</v>
      </c>
      <c r="BW170" s="321">
        <f>IFERROR(_xlfn.PERCENTRANK.INC('面板-MA'!170:170,'面板-MA'!BU170),0.5)</f>
        <v>0.5</v>
      </c>
      <c r="BX170" s="321">
        <f>IFERROR(_xlfn.PERCENTRANK.INC('面板-MA'!170:170,'面板-MA'!BV170),0.5)</f>
        <v>0.5</v>
      </c>
    </row>
    <row r="171" spans="1:76" ht="12.75" x14ac:dyDescent="0.15">
      <c r="A171" s="341" t="s">
        <v>681</v>
      </c>
      <c r="B171" s="341" t="s">
        <v>691</v>
      </c>
      <c r="C171" s="341" t="s">
        <v>696</v>
      </c>
      <c r="D171" s="342" t="s">
        <v>697</v>
      </c>
      <c r="E171" s="317">
        <v>0.25</v>
      </c>
      <c r="F171" s="311" t="str">
        <f t="shared" si="11"/>
        <v>储能中游</v>
      </c>
      <c r="G171" s="321">
        <f>IFERROR(_xlfn.PERCENTRANK.INC('面板-MA'!171:171,'面板-MA'!E171),0.5)</f>
        <v>0.67100000000000004</v>
      </c>
      <c r="H171" s="321">
        <f>IFERROR(_xlfn.PERCENTRANK.INC('面板-MA'!171:171,'面板-MA'!F171),0.5)</f>
        <v>0.67100000000000004</v>
      </c>
      <c r="I171" s="321">
        <f>IFERROR(_xlfn.PERCENTRANK.INC('面板-MA'!171:171,'面板-MA'!G171),0.5)</f>
        <v>0.79100000000000004</v>
      </c>
      <c r="J171" s="321">
        <f>IFERROR(_xlfn.PERCENTRANK.INC('面板-MA'!171:171,'面板-MA'!H171),0.5)</f>
        <v>0.79100000000000004</v>
      </c>
      <c r="K171" s="321">
        <f>IFERROR(_xlfn.PERCENTRANK.INC('面板-MA'!171:171,'面板-MA'!I171),0.5)</f>
        <v>0.79100000000000004</v>
      </c>
      <c r="L171" s="321">
        <f>IFERROR(_xlfn.PERCENTRANK.INC('面板-MA'!171:171,'面板-MA'!J171),0.5)</f>
        <v>0.83499999999999996</v>
      </c>
      <c r="M171" s="321">
        <f>IFERROR(_xlfn.PERCENTRANK.INC('面板-MA'!171:171,'面板-MA'!K171),0.5)</f>
        <v>0.83499999999999996</v>
      </c>
      <c r="N171" s="321">
        <f>IFERROR(_xlfn.PERCENTRANK.INC('面板-MA'!171:171,'面板-MA'!L171),0.5)</f>
        <v>0.83499999999999996</v>
      </c>
      <c r="O171" s="321">
        <f>IFERROR(_xlfn.PERCENTRANK.INC('面板-MA'!171:171,'面板-MA'!M171),0.5)</f>
        <v>0.223</v>
      </c>
      <c r="P171" s="321">
        <f>IFERROR(_xlfn.PERCENTRANK.INC('面板-MA'!171:171,'面板-MA'!N171),0.5)</f>
        <v>0.223</v>
      </c>
      <c r="Q171" s="321">
        <f>IFERROR(_xlfn.PERCENTRANK.INC('面板-MA'!171:171,'面板-MA'!O171),0.5)</f>
        <v>0.223</v>
      </c>
      <c r="R171" s="321">
        <f>IFERROR(_xlfn.PERCENTRANK.INC('面板-MA'!171:171,'面板-MA'!P171),0.5)</f>
        <v>0.49199999999999999</v>
      </c>
      <c r="S171" s="321">
        <f>IFERROR(_xlfn.PERCENTRANK.INC('面板-MA'!171:171,'面板-MA'!Q171),0.5)</f>
        <v>0.49199999999999999</v>
      </c>
      <c r="T171" s="321">
        <f>IFERROR(_xlfn.PERCENTRANK.INC('面板-MA'!171:171,'面板-MA'!R171),0.5)</f>
        <v>0.49199999999999999</v>
      </c>
      <c r="U171" s="321">
        <f>IFERROR(_xlfn.PERCENTRANK.INC('面板-MA'!171:171,'面板-MA'!S171),0.5)</f>
        <v>0.26800000000000002</v>
      </c>
      <c r="V171" s="321">
        <f>IFERROR(_xlfn.PERCENTRANK.INC('面板-MA'!171:171,'面板-MA'!T171),0.5)</f>
        <v>0.26800000000000002</v>
      </c>
      <c r="W171" s="321">
        <f>IFERROR(_xlfn.PERCENTRANK.INC('面板-MA'!171:171,'面板-MA'!U171),0.5)</f>
        <v>0.26800000000000002</v>
      </c>
      <c r="X171" s="321">
        <f>IFERROR(_xlfn.PERCENTRANK.INC('面板-MA'!171:171,'面板-MA'!V171),0.5)</f>
        <v>0.88</v>
      </c>
      <c r="Y171" s="321">
        <f>IFERROR(_xlfn.PERCENTRANK.INC('面板-MA'!171:171,'面板-MA'!W171),0.5)</f>
        <v>0.88</v>
      </c>
      <c r="Z171" s="321">
        <f>IFERROR(_xlfn.PERCENTRANK.INC('面板-MA'!171:171,'面板-MA'!X171),0.5)</f>
        <v>0.88</v>
      </c>
      <c r="AA171" s="321">
        <f>IFERROR(_xlfn.PERCENTRANK.INC('面板-MA'!171:171,'面板-MA'!Y171),0.5)</f>
        <v>0.44700000000000001</v>
      </c>
      <c r="AB171" s="321">
        <f>IFERROR(_xlfn.PERCENTRANK.INC('面板-MA'!171:171,'面板-MA'!Z171),0.5)</f>
        <v>0.44700000000000001</v>
      </c>
      <c r="AC171" s="321">
        <f>IFERROR(_xlfn.PERCENTRANK.INC('面板-MA'!171:171,'面板-MA'!AA171),0.5)</f>
        <v>0.44700000000000001</v>
      </c>
      <c r="AD171" s="321">
        <f>IFERROR(_xlfn.PERCENTRANK.INC('面板-MA'!171:171,'面板-MA'!AB171),0.5)</f>
        <v>0.70099999999999996</v>
      </c>
      <c r="AE171" s="321">
        <f>IFERROR(_xlfn.PERCENTRANK.INC('面板-MA'!171:171,'面板-MA'!AC171),0.5)</f>
        <v>0.70099999999999996</v>
      </c>
      <c r="AF171" s="321">
        <f>IFERROR(_xlfn.PERCENTRANK.INC('面板-MA'!171:171,'面板-MA'!AD171),0.5)</f>
        <v>0.70099999999999996</v>
      </c>
      <c r="AG171" s="321">
        <f>IFERROR(_xlfn.PERCENTRANK.INC('面板-MA'!171:171,'面板-MA'!AE171),0.5)</f>
        <v>0.746</v>
      </c>
      <c r="AH171" s="321">
        <f>IFERROR(_xlfn.PERCENTRANK.INC('面板-MA'!171:171,'面板-MA'!AF171),0.5)</f>
        <v>0.746</v>
      </c>
      <c r="AI171" s="321">
        <f>IFERROR(_xlfn.PERCENTRANK.INC('面板-MA'!171:171,'面板-MA'!AG171),0.5)</f>
        <v>0.746</v>
      </c>
      <c r="AJ171" s="321">
        <f>IFERROR(_xlfn.PERCENTRANK.INC('面板-MA'!171:171,'面板-MA'!AH171),0.5)</f>
        <v>8.8999999999999996E-2</v>
      </c>
      <c r="AK171" s="321">
        <f>IFERROR(_xlfn.PERCENTRANK.INC('面板-MA'!171:171,'面板-MA'!AI171),0.5)</f>
        <v>8.8999999999999996E-2</v>
      </c>
      <c r="AL171" s="321">
        <f>IFERROR(_xlfn.PERCENTRANK.INC('面板-MA'!171:171,'面板-MA'!AJ171),0.5)</f>
        <v>8.8999999999999996E-2</v>
      </c>
      <c r="AM171" s="321">
        <f>IFERROR(_xlfn.PERCENTRANK.INC('面板-MA'!171:171,'面板-MA'!AK171),0.5)</f>
        <v>0.17899999999999999</v>
      </c>
      <c r="AN171" s="321">
        <f>IFERROR(_xlfn.PERCENTRANK.INC('面板-MA'!171:171,'面板-MA'!AL171),0.5)</f>
        <v>0.17899999999999999</v>
      </c>
      <c r="AO171" s="321">
        <f>IFERROR(_xlfn.PERCENTRANK.INC('面板-MA'!171:171,'面板-MA'!AM171),0.5)</f>
        <v>0.17899999999999999</v>
      </c>
      <c r="AP171" s="321">
        <f>IFERROR(_xlfn.PERCENTRANK.INC('面板-MA'!171:171,'面板-MA'!AN171),0.5)</f>
        <v>0.58199999999999996</v>
      </c>
      <c r="AQ171" s="321">
        <f>IFERROR(_xlfn.PERCENTRANK.INC('面板-MA'!171:171,'面板-MA'!AO171),0.5)</f>
        <v>0.58199999999999996</v>
      </c>
      <c r="AR171" s="321">
        <f>IFERROR(_xlfn.PERCENTRANK.INC('面板-MA'!171:171,'面板-MA'!AP171),0.5)</f>
        <v>0.58199999999999996</v>
      </c>
      <c r="AS171" s="321">
        <f>IFERROR(_xlfn.PERCENTRANK.INC('面板-MA'!171:171,'面板-MA'!AQ171),0.5)</f>
        <v>0.313</v>
      </c>
      <c r="AT171" s="321">
        <f>IFERROR(_xlfn.PERCENTRANK.INC('面板-MA'!171:171,'面板-MA'!AR171),0.5)</f>
        <v>0.313</v>
      </c>
      <c r="AU171" s="321">
        <f>IFERROR(_xlfn.PERCENTRANK.INC('面板-MA'!171:171,'面板-MA'!AS171),0.5)</f>
        <v>0.313</v>
      </c>
      <c r="AV171" s="321">
        <f>IFERROR(_xlfn.PERCENTRANK.INC('面板-MA'!171:171,'面板-MA'!AT171),0.5)</f>
        <v>0.626</v>
      </c>
      <c r="AW171" s="321">
        <f>IFERROR(_xlfn.PERCENTRANK.INC('面板-MA'!171:171,'面板-MA'!AU171),0.5)</f>
        <v>0.626</v>
      </c>
      <c r="AX171" s="321">
        <f>IFERROR(_xlfn.PERCENTRANK.INC('面板-MA'!171:171,'面板-MA'!AV171),0.5)</f>
        <v>0.626</v>
      </c>
      <c r="AY171" s="321">
        <f>IFERROR(_xlfn.PERCENTRANK.INC('面板-MA'!171:171,'面板-MA'!AW171),0.5)</f>
        <v>0.35799999999999998</v>
      </c>
      <c r="AZ171" s="321">
        <f>IFERROR(_xlfn.PERCENTRANK.INC('面板-MA'!171:171,'面板-MA'!AX171),0.5)</f>
        <v>0.35799999999999998</v>
      </c>
      <c r="BA171" s="321">
        <f>IFERROR(_xlfn.PERCENTRANK.INC('面板-MA'!171:171,'面板-MA'!AY171),0.5)</f>
        <v>0.35799999999999998</v>
      </c>
      <c r="BB171" s="321">
        <f>IFERROR(_xlfn.PERCENTRANK.INC('面板-MA'!171:171,'面板-MA'!AZ171),0.5)</f>
        <v>0</v>
      </c>
      <c r="BC171" s="321">
        <f>IFERROR(_xlfn.PERCENTRANK.INC('面板-MA'!171:171,'面板-MA'!BA171),0.5)</f>
        <v>0</v>
      </c>
      <c r="BD171" s="321">
        <f>IFERROR(_xlfn.PERCENTRANK.INC('面板-MA'!171:171,'面板-MA'!BB171),0.5)</f>
        <v>0</v>
      </c>
      <c r="BE171" s="321">
        <f>IFERROR(_xlfn.PERCENTRANK.INC('面板-MA'!171:171,'面板-MA'!BC171),0.5)</f>
        <v>4.3999999999999997E-2</v>
      </c>
      <c r="BF171" s="321">
        <f>IFERROR(_xlfn.PERCENTRANK.INC('面板-MA'!171:171,'面板-MA'!BD171),0.5)</f>
        <v>4.3999999999999997E-2</v>
      </c>
      <c r="BG171" s="321">
        <f>IFERROR(_xlfn.PERCENTRANK.INC('面板-MA'!171:171,'面板-MA'!BE171),0.5)</f>
        <v>4.3999999999999997E-2</v>
      </c>
      <c r="BH171" s="321">
        <f>IFERROR(_xlfn.PERCENTRANK.INC('面板-MA'!171:171,'面板-MA'!BF171),0.5)</f>
        <v>0.13400000000000001</v>
      </c>
      <c r="BI171" s="321">
        <f>IFERROR(_xlfn.PERCENTRANK.INC('面板-MA'!171:171,'面板-MA'!BG171),0.5)</f>
        <v>0.13400000000000001</v>
      </c>
      <c r="BJ171" s="321">
        <f>IFERROR(_xlfn.PERCENTRANK.INC('面板-MA'!171:171,'面板-MA'!BH171),0.5)</f>
        <v>0.13400000000000001</v>
      </c>
      <c r="BK171" s="321">
        <f>IFERROR(_xlfn.PERCENTRANK.INC('面板-MA'!171:171,'面板-MA'!BI171),0.5)</f>
        <v>0.40200000000000002</v>
      </c>
      <c r="BL171" s="321">
        <f>IFERROR(_xlfn.PERCENTRANK.INC('面板-MA'!171:171,'面板-MA'!BJ171),0.5)</f>
        <v>0.40200000000000002</v>
      </c>
      <c r="BM171" s="321">
        <f>IFERROR(_xlfn.PERCENTRANK.INC('面板-MA'!171:171,'面板-MA'!BK171),0.5)</f>
        <v>0.40200000000000002</v>
      </c>
      <c r="BN171" s="321">
        <f>IFERROR(_xlfn.PERCENTRANK.INC('面板-MA'!171:171,'面板-MA'!BL171),0.5)</f>
        <v>0.97</v>
      </c>
      <c r="BO171" s="321">
        <f>IFERROR(_xlfn.PERCENTRANK.INC('面板-MA'!171:171,'面板-MA'!BM171),0.5)</f>
        <v>0.97</v>
      </c>
      <c r="BP171" s="321">
        <f>IFERROR(_xlfn.PERCENTRANK.INC('面板-MA'!171:171,'面板-MA'!BN171),0.5)</f>
        <v>0.97</v>
      </c>
      <c r="BQ171" s="321">
        <f>IFERROR(_xlfn.PERCENTRANK.INC('面板-MA'!171:171,'面板-MA'!BO171),0.5)</f>
        <v>0.92500000000000004</v>
      </c>
      <c r="BR171" s="321">
        <f>IFERROR(_xlfn.PERCENTRANK.INC('面板-MA'!171:171,'面板-MA'!BP171),0.5)</f>
        <v>0.92500000000000004</v>
      </c>
      <c r="BS171" s="321">
        <f>IFERROR(_xlfn.PERCENTRANK.INC('面板-MA'!171:171,'面板-MA'!BQ171),0.5)</f>
        <v>0.92500000000000004</v>
      </c>
      <c r="BT171" s="321">
        <f>IFERROR(_xlfn.PERCENTRANK.INC('面板-MA'!171:171,'面板-MA'!BR171),0.5)</f>
        <v>0.53700000000000003</v>
      </c>
      <c r="BU171" s="321">
        <f>IFERROR(_xlfn.PERCENTRANK.INC('面板-MA'!171:171,'面板-MA'!BS171),0.5)</f>
        <v>0.53700000000000003</v>
      </c>
      <c r="BV171" s="321">
        <f>IFERROR(_xlfn.PERCENTRANK.INC('面板-MA'!171:171,'面板-MA'!BT171),0.5)</f>
        <v>0.53700000000000003</v>
      </c>
      <c r="BW171" s="321">
        <f>IFERROR(_xlfn.PERCENTRANK.INC('面板-MA'!171:171,'面板-MA'!BU171),0.5)</f>
        <v>0.5</v>
      </c>
      <c r="BX171" s="321">
        <f>IFERROR(_xlfn.PERCENTRANK.INC('面板-MA'!171:171,'面板-MA'!BV171),0.5)</f>
        <v>0.5</v>
      </c>
    </row>
    <row r="172" spans="1:76" ht="12.75" x14ac:dyDescent="0.15">
      <c r="A172" s="339" t="s">
        <v>681</v>
      </c>
      <c r="B172" s="339" t="s">
        <v>698</v>
      </c>
      <c r="C172" s="339" t="s">
        <v>699</v>
      </c>
      <c r="D172" s="339" t="s">
        <v>700</v>
      </c>
      <c r="E172" s="329">
        <f t="shared" si="13"/>
        <v>4.1666666666666664E-2</v>
      </c>
      <c r="F172" s="302" t="str">
        <f t="shared" si="11"/>
        <v>储能下游</v>
      </c>
      <c r="G172" s="321">
        <f>IFERROR(_xlfn.PERCENTRANK.INC('面板-MA'!172:172,'面板-MA'!E172),0.5)</f>
        <v>0.41099999999999998</v>
      </c>
      <c r="H172" s="321">
        <f>IFERROR(_xlfn.PERCENTRANK.INC('面板-MA'!172:172,'面板-MA'!F172),0.5)</f>
        <v>0.41099999999999998</v>
      </c>
      <c r="I172" s="321">
        <f>IFERROR(_xlfn.PERCENTRANK.INC('面板-MA'!172:172,'面板-MA'!G172),0.5)</f>
        <v>0.41099999999999998</v>
      </c>
      <c r="J172" s="321">
        <f>IFERROR(_xlfn.PERCENTRANK.INC('面板-MA'!172:172,'面板-MA'!H172),0.5)</f>
        <v>0.85199999999999998</v>
      </c>
      <c r="K172" s="321">
        <f>IFERROR(_xlfn.PERCENTRANK.INC('面板-MA'!172:172,'面板-MA'!I172),0.5)</f>
        <v>0.94099999999999995</v>
      </c>
      <c r="L172" s="321">
        <f>IFERROR(_xlfn.PERCENTRANK.INC('面板-MA'!172:172,'面板-MA'!J172),0.5)</f>
        <v>0.92600000000000005</v>
      </c>
      <c r="M172" s="321">
        <f>IFERROR(_xlfn.PERCENTRANK.INC('面板-MA'!172:172,'面板-MA'!K172),0.5)</f>
        <v>0.95499999999999996</v>
      </c>
      <c r="N172" s="321">
        <f>IFERROR(_xlfn.PERCENTRANK.INC('面板-MA'!172:172,'面板-MA'!L172),0.5)</f>
        <v>0.98499999999999999</v>
      </c>
      <c r="O172" s="321">
        <f>IFERROR(_xlfn.PERCENTRANK.INC('面板-MA'!172:172,'面板-MA'!M172),0.5)</f>
        <v>0.97</v>
      </c>
      <c r="P172" s="321">
        <f>IFERROR(_xlfn.PERCENTRANK.INC('面板-MA'!172:172,'面板-MA'!N172),0.5)</f>
        <v>0.11700000000000001</v>
      </c>
      <c r="Q172" s="321">
        <f>IFERROR(_xlfn.PERCENTRANK.INC('面板-MA'!172:172,'面板-MA'!O172),0.5)</f>
        <v>0.11700000000000001</v>
      </c>
      <c r="R172" s="321">
        <f>IFERROR(_xlfn.PERCENTRANK.INC('面板-MA'!172:172,'面板-MA'!P172),0.5)</f>
        <v>0.11700000000000001</v>
      </c>
      <c r="S172" s="321">
        <f>IFERROR(_xlfn.PERCENTRANK.INC('面板-MA'!172:172,'面板-MA'!Q172),0.5)</f>
        <v>0.47</v>
      </c>
      <c r="T172" s="321">
        <f>IFERROR(_xlfn.PERCENTRANK.INC('面板-MA'!172:172,'面板-MA'!R172),0.5)</f>
        <v>0.38200000000000001</v>
      </c>
      <c r="U172" s="321">
        <f>IFERROR(_xlfn.PERCENTRANK.INC('面板-MA'!172:172,'面板-MA'!S172),0.5)</f>
        <v>0.308</v>
      </c>
      <c r="V172" s="321">
        <f>IFERROR(_xlfn.PERCENTRANK.INC('面板-MA'!172:172,'面板-MA'!T172),0.5)</f>
        <v>5.8000000000000003E-2</v>
      </c>
      <c r="W172" s="321">
        <f>IFERROR(_xlfn.PERCENTRANK.INC('面板-MA'!172:172,'面板-MA'!U172),0.5)</f>
        <v>0.10199999999999999</v>
      </c>
      <c r="X172" s="321">
        <f>IFERROR(_xlfn.PERCENTRANK.INC('面板-MA'!172:172,'面板-MA'!V172),0.5)</f>
        <v>0.27900000000000003</v>
      </c>
      <c r="Y172" s="321">
        <f>IFERROR(_xlfn.PERCENTRANK.INC('面板-MA'!172:172,'面板-MA'!W172),0.5)</f>
        <v>2.9000000000000001E-2</v>
      </c>
      <c r="Z172" s="321">
        <f>IFERROR(_xlfn.PERCENTRANK.INC('面板-MA'!172:172,'面板-MA'!X172),0.5)</f>
        <v>1.4E-2</v>
      </c>
      <c r="AA172" s="321">
        <f>IFERROR(_xlfn.PERCENTRANK.INC('面板-MA'!172:172,'面板-MA'!Y172),0.5)</f>
        <v>7.2999999999999995E-2</v>
      </c>
      <c r="AB172" s="321">
        <f>IFERROR(_xlfn.PERCENTRANK.INC('面板-MA'!172:172,'面板-MA'!Z172),0.5)</f>
        <v>0.73499999999999999</v>
      </c>
      <c r="AC172" s="321">
        <f>IFERROR(_xlfn.PERCENTRANK.INC('面板-MA'!172:172,'面板-MA'!AA172),0.5)</f>
        <v>0.73499999999999999</v>
      </c>
      <c r="AD172" s="321">
        <f>IFERROR(_xlfn.PERCENTRANK.INC('面板-MA'!172:172,'面板-MA'!AB172),0.5)</f>
        <v>0.73499999999999999</v>
      </c>
      <c r="AE172" s="321">
        <f>IFERROR(_xlfn.PERCENTRANK.INC('面板-MA'!172:172,'面板-MA'!AC172),0.5)</f>
        <v>0.79400000000000004</v>
      </c>
      <c r="AF172" s="321">
        <f>IFERROR(_xlfn.PERCENTRANK.INC('面板-MA'!172:172,'面板-MA'!AD172),0.5)</f>
        <v>0.70499999999999996</v>
      </c>
      <c r="AG172" s="321">
        <f>IFERROR(_xlfn.PERCENTRANK.INC('面板-MA'!172:172,'面板-MA'!AE172),0.5)</f>
        <v>0.58799999999999997</v>
      </c>
      <c r="AH172" s="321">
        <f>IFERROR(_xlfn.PERCENTRANK.INC('面板-MA'!172:172,'面板-MA'!AF172),0.5)</f>
        <v>0.67600000000000005</v>
      </c>
      <c r="AI172" s="321">
        <f>IFERROR(_xlfn.PERCENTRANK.INC('面板-MA'!172:172,'面板-MA'!AG172),0.5)</f>
        <v>0.25</v>
      </c>
      <c r="AJ172" s="321">
        <f>IFERROR(_xlfn.PERCENTRANK.INC('面板-MA'!172:172,'面板-MA'!AH172),0.5)</f>
        <v>4.3999999999999997E-2</v>
      </c>
      <c r="AK172" s="321">
        <f>IFERROR(_xlfn.PERCENTRANK.INC('面板-MA'!172:172,'面板-MA'!AI172),0.5)</f>
        <v>0.55800000000000005</v>
      </c>
      <c r="AL172" s="321">
        <f>IFERROR(_xlfn.PERCENTRANK.INC('面板-MA'!172:172,'面板-MA'!AJ172),0.5)</f>
        <v>0.51400000000000001</v>
      </c>
      <c r="AM172" s="321">
        <f>IFERROR(_xlfn.PERCENTRANK.INC('面板-MA'!172:172,'面板-MA'!AK172),0.5)</f>
        <v>0.23499999999999999</v>
      </c>
      <c r="AN172" s="321">
        <f>IFERROR(_xlfn.PERCENTRANK.INC('面板-MA'!172:172,'面板-MA'!AL172),0.5)</f>
        <v>0.161</v>
      </c>
      <c r="AO172" s="321">
        <f>IFERROR(_xlfn.PERCENTRANK.INC('面板-MA'!172:172,'面板-MA'!AM172),0.5)</f>
        <v>0.161</v>
      </c>
      <c r="AP172" s="321">
        <f>IFERROR(_xlfn.PERCENTRANK.INC('面板-MA'!172:172,'面板-MA'!AN172),0.5)</f>
        <v>0.161</v>
      </c>
      <c r="AQ172" s="321">
        <f>IFERROR(_xlfn.PERCENTRANK.INC('面板-MA'!172:172,'面板-MA'!AO172),0.5)</f>
        <v>0.26400000000000001</v>
      </c>
      <c r="AR172" s="321">
        <f>IFERROR(_xlfn.PERCENTRANK.INC('面板-MA'!172:172,'面板-MA'!AP172),0.5)</f>
        <v>0.35199999999999998</v>
      </c>
      <c r="AS172" s="321">
        <f>IFERROR(_xlfn.PERCENTRANK.INC('面板-MA'!172:172,'面板-MA'!AQ172),0.5)</f>
        <v>0.29399999999999998</v>
      </c>
      <c r="AT172" s="321">
        <f>IFERROR(_xlfn.PERCENTRANK.INC('面板-MA'!172:172,'面板-MA'!AR172),0.5)</f>
        <v>0.69099999999999995</v>
      </c>
      <c r="AU172" s="321">
        <f>IFERROR(_xlfn.PERCENTRANK.INC('面板-MA'!172:172,'面板-MA'!AS172),0.5)</f>
        <v>0.86699999999999999</v>
      </c>
      <c r="AV172" s="321">
        <f>IFERROR(_xlfn.PERCENTRANK.INC('面板-MA'!172:172,'面板-MA'!AT172),0.5)</f>
        <v>0.77900000000000003</v>
      </c>
      <c r="AW172" s="321">
        <f>IFERROR(_xlfn.PERCENTRANK.INC('面板-MA'!172:172,'面板-MA'!AU172),0.5)</f>
        <v>0.88200000000000001</v>
      </c>
      <c r="AX172" s="321">
        <f>IFERROR(_xlfn.PERCENTRANK.INC('面板-MA'!172:172,'面板-MA'!AV172),0.5)</f>
        <v>0.48499999999999999</v>
      </c>
      <c r="AY172" s="321">
        <f>IFERROR(_xlfn.PERCENTRANK.INC('面板-MA'!172:172,'面板-MA'!AW172),0.5)</f>
        <v>0</v>
      </c>
      <c r="AZ172" s="321">
        <f>IFERROR(_xlfn.PERCENTRANK.INC('面板-MA'!172:172,'面板-MA'!AX172),0.5)</f>
        <v>0.63200000000000001</v>
      </c>
      <c r="BA172" s="321">
        <f>IFERROR(_xlfn.PERCENTRANK.INC('面板-MA'!172:172,'面板-MA'!AY172),0.5)</f>
        <v>0.63200000000000001</v>
      </c>
      <c r="BB172" s="321">
        <f>IFERROR(_xlfn.PERCENTRANK.INC('面板-MA'!172:172,'面板-MA'!AZ172),0.5)</f>
        <v>0.63200000000000001</v>
      </c>
      <c r="BC172" s="321">
        <f>IFERROR(_xlfn.PERCENTRANK.INC('面板-MA'!172:172,'面板-MA'!BA172),0.5)</f>
        <v>0.54400000000000004</v>
      </c>
      <c r="BD172" s="321">
        <f>IFERROR(_xlfn.PERCENTRANK.INC('面板-MA'!172:172,'面板-MA'!BB172),0.5)</f>
        <v>0.60199999999999998</v>
      </c>
      <c r="BE172" s="321">
        <f>IFERROR(_xlfn.PERCENTRANK.INC('面板-MA'!172:172,'面板-MA'!BC172),0.5)</f>
        <v>0.57299999999999995</v>
      </c>
      <c r="BF172" s="321">
        <f>IFERROR(_xlfn.PERCENTRANK.INC('面板-MA'!172:172,'面板-MA'!BD172),0.5)</f>
        <v>8.7999999999999995E-2</v>
      </c>
      <c r="BG172" s="321">
        <f>IFERROR(_xlfn.PERCENTRANK.INC('面板-MA'!172:172,'面板-MA'!BE172),0.5)</f>
        <v>0.39700000000000002</v>
      </c>
      <c r="BH172" s="321">
        <f>IFERROR(_xlfn.PERCENTRANK.INC('面板-MA'!172:172,'面板-MA'!BF172),0.5)</f>
        <v>0.61699999999999999</v>
      </c>
      <c r="BI172" s="321">
        <f>IFERROR(_xlfn.PERCENTRANK.INC('面板-MA'!172:172,'面板-MA'!BG172),0.5)</f>
        <v>0.32300000000000001</v>
      </c>
      <c r="BJ172" s="321">
        <f>IFERROR(_xlfn.PERCENTRANK.INC('面板-MA'!172:172,'面板-MA'!BH172),0.5)</f>
        <v>0.89700000000000002</v>
      </c>
      <c r="BK172" s="321">
        <f>IFERROR(_xlfn.PERCENTRANK.INC('面板-MA'!172:172,'面板-MA'!BI172),0.5)</f>
        <v>1</v>
      </c>
      <c r="BL172" s="321">
        <f>IFERROR(_xlfn.PERCENTRANK.INC('面板-MA'!172:172,'面板-MA'!BJ172),0.5)</f>
        <v>0.80800000000000005</v>
      </c>
      <c r="BM172" s="321">
        <f>IFERROR(_xlfn.PERCENTRANK.INC('面板-MA'!172:172,'面板-MA'!BK172),0.5)</f>
        <v>0.80800000000000005</v>
      </c>
      <c r="BN172" s="321">
        <f>IFERROR(_xlfn.PERCENTRANK.INC('面板-MA'!172:172,'面板-MA'!BL172),0.5)</f>
        <v>0.80800000000000005</v>
      </c>
      <c r="BO172" s="321">
        <f>IFERROR(_xlfn.PERCENTRANK.INC('面板-MA'!172:172,'面板-MA'!BM172),0.5)</f>
        <v>0.91100000000000003</v>
      </c>
      <c r="BP172" s="321">
        <f>IFERROR(_xlfn.PERCENTRANK.INC('面板-MA'!172:172,'面板-MA'!BN172),0.5)</f>
        <v>0.72</v>
      </c>
      <c r="BQ172" s="321">
        <f>IFERROR(_xlfn.PERCENTRANK.INC('面板-MA'!172:172,'面板-MA'!BO172),0.5)</f>
        <v>0.36699999999999999</v>
      </c>
      <c r="BR172" s="321">
        <f>IFERROR(_xlfn.PERCENTRANK.INC('面板-MA'!172:172,'面板-MA'!BP172),0.5)</f>
        <v>0.33800000000000002</v>
      </c>
      <c r="BS172" s="321">
        <f>IFERROR(_xlfn.PERCENTRANK.INC('面板-MA'!172:172,'面板-MA'!BQ172),0.5)</f>
        <v>0.20499999999999999</v>
      </c>
      <c r="BT172" s="321">
        <f>IFERROR(_xlfn.PERCENTRANK.INC('面板-MA'!172:172,'面板-MA'!BR172),0.5)</f>
        <v>0.22</v>
      </c>
      <c r="BU172" s="321">
        <f>IFERROR(_xlfn.PERCENTRANK.INC('面板-MA'!172:172,'面板-MA'!BS172),0.5)</f>
        <v>0.5</v>
      </c>
      <c r="BV172" s="321">
        <f>IFERROR(_xlfn.PERCENTRANK.INC('面板-MA'!172:172,'面板-MA'!BT172),0.5)</f>
        <v>0.52900000000000003</v>
      </c>
      <c r="BW172" s="321">
        <f>IFERROR(_xlfn.PERCENTRANK.INC('面板-MA'!172:172,'面板-MA'!BU172),0.5)</f>
        <v>0.45500000000000002</v>
      </c>
      <c r="BX172" s="321">
        <f>IFERROR(_xlfn.PERCENTRANK.INC('面板-MA'!172:172,'面板-MA'!BV172),0.5)</f>
        <v>0.5</v>
      </c>
    </row>
    <row r="173" spans="1:76" ht="12.75" x14ac:dyDescent="0.15">
      <c r="A173" s="341" t="s">
        <v>681</v>
      </c>
      <c r="B173" s="341" t="s">
        <v>698</v>
      </c>
      <c r="C173" s="341" t="s">
        <v>701</v>
      </c>
      <c r="D173" s="341" t="s">
        <v>702</v>
      </c>
      <c r="E173" s="317">
        <v>0.25</v>
      </c>
      <c r="F173" s="311" t="str">
        <f t="shared" si="11"/>
        <v>储能下游</v>
      </c>
      <c r="G173" s="321">
        <f>IFERROR(_xlfn.PERCENTRANK.INC('面板-MA'!173:173,'面板-MA'!E173),0.5)</f>
        <v>0.75</v>
      </c>
      <c r="H173" s="321">
        <f>IFERROR(_xlfn.PERCENTRANK.INC('面板-MA'!173:173,'面板-MA'!F173),0.5)</f>
        <v>0.75</v>
      </c>
      <c r="I173" s="321">
        <f>IFERROR(_xlfn.PERCENTRANK.INC('面板-MA'!173:173,'面板-MA'!G173),0.5)</f>
        <v>0.79400000000000004</v>
      </c>
      <c r="J173" s="321">
        <f>IFERROR(_xlfn.PERCENTRANK.INC('面板-MA'!173:173,'面板-MA'!H173),0.5)</f>
        <v>0.82299999999999995</v>
      </c>
      <c r="K173" s="321">
        <f>IFERROR(_xlfn.PERCENTRANK.INC('面板-MA'!173:173,'面板-MA'!I173),0.5)</f>
        <v>0.88200000000000001</v>
      </c>
      <c r="L173" s="321">
        <f>IFERROR(_xlfn.PERCENTRANK.INC('面板-MA'!173:173,'面板-MA'!J173),0.5)</f>
        <v>0.89700000000000002</v>
      </c>
      <c r="M173" s="321">
        <f>IFERROR(_xlfn.PERCENTRANK.INC('面板-MA'!173:173,'面板-MA'!K173),0.5)</f>
        <v>0.91100000000000003</v>
      </c>
      <c r="N173" s="321">
        <f>IFERROR(_xlfn.PERCENTRANK.INC('面板-MA'!173:173,'面板-MA'!L173),0.5)</f>
        <v>0.92600000000000005</v>
      </c>
      <c r="O173" s="321">
        <f>IFERROR(_xlfn.PERCENTRANK.INC('面板-MA'!173:173,'面板-MA'!M173),0.5)</f>
        <v>0.95499999999999996</v>
      </c>
      <c r="P173" s="321">
        <f>IFERROR(_xlfn.PERCENTRANK.INC('面板-MA'!173:173,'面板-MA'!N173),0.5)</f>
        <v>0.38200000000000001</v>
      </c>
      <c r="Q173" s="321">
        <f>IFERROR(_xlfn.PERCENTRANK.INC('面板-MA'!173:173,'面板-MA'!O173),0.5)</f>
        <v>0.38200000000000001</v>
      </c>
      <c r="R173" s="321">
        <f>IFERROR(_xlfn.PERCENTRANK.INC('面板-MA'!173:173,'面板-MA'!P173),0.5)</f>
        <v>0.45500000000000002</v>
      </c>
      <c r="S173" s="321">
        <f>IFERROR(_xlfn.PERCENTRANK.INC('面板-MA'!173:173,'面板-MA'!Q173),0.5)</f>
        <v>0.51400000000000001</v>
      </c>
      <c r="T173" s="321">
        <f>IFERROR(_xlfn.PERCENTRANK.INC('面板-MA'!173:173,'面板-MA'!R173),0.5)</f>
        <v>0.60199999999999998</v>
      </c>
      <c r="U173" s="321">
        <f>IFERROR(_xlfn.PERCENTRANK.INC('面板-MA'!173:173,'面板-MA'!S173),0.5)</f>
        <v>0.63200000000000001</v>
      </c>
      <c r="V173" s="321">
        <f>IFERROR(_xlfn.PERCENTRANK.INC('面板-MA'!173:173,'面板-MA'!T173),0.5)</f>
        <v>0.61699999999999999</v>
      </c>
      <c r="W173" s="321">
        <f>IFERROR(_xlfn.PERCENTRANK.INC('面板-MA'!173:173,'面板-MA'!U173),0.5)</f>
        <v>0.64700000000000002</v>
      </c>
      <c r="X173" s="321">
        <f>IFERROR(_xlfn.PERCENTRANK.INC('面板-MA'!173:173,'面板-MA'!V173),0.5)</f>
        <v>0.70499999999999996</v>
      </c>
      <c r="Y173" s="321">
        <f>IFERROR(_xlfn.PERCENTRANK.INC('面板-MA'!173:173,'面板-MA'!W173),0.5)</f>
        <v>0.80800000000000005</v>
      </c>
      <c r="Z173" s="321">
        <f>IFERROR(_xlfn.PERCENTRANK.INC('面板-MA'!173:173,'面板-MA'!X173),0.5)</f>
        <v>0.98499999999999999</v>
      </c>
      <c r="AA173" s="321">
        <f>IFERROR(_xlfn.PERCENTRANK.INC('面板-MA'!173:173,'面板-MA'!Y173),0.5)</f>
        <v>1</v>
      </c>
      <c r="AB173" s="321">
        <f>IFERROR(_xlfn.PERCENTRANK.INC('面板-MA'!173:173,'面板-MA'!Z173),0.5)</f>
        <v>0.85199999999999998</v>
      </c>
      <c r="AC173" s="321">
        <f>IFERROR(_xlfn.PERCENTRANK.INC('面板-MA'!173:173,'面板-MA'!AA173),0.5)</f>
        <v>0.85199999999999998</v>
      </c>
      <c r="AD173" s="321">
        <f>IFERROR(_xlfn.PERCENTRANK.INC('面板-MA'!173:173,'面板-MA'!AB173),0.5)</f>
        <v>0.55800000000000005</v>
      </c>
      <c r="AE173" s="321">
        <f>IFERROR(_xlfn.PERCENTRANK.INC('面板-MA'!173:173,'面板-MA'!AC173),0.5)</f>
        <v>0.42599999999999999</v>
      </c>
      <c r="AF173" s="321">
        <f>IFERROR(_xlfn.PERCENTRANK.INC('面板-MA'!173:173,'面板-MA'!AD173),0.5)</f>
        <v>0.36699999999999999</v>
      </c>
      <c r="AG173" s="321">
        <f>IFERROR(_xlfn.PERCENTRANK.INC('面板-MA'!173:173,'面板-MA'!AE173),0.5)</f>
        <v>0.33800000000000002</v>
      </c>
      <c r="AH173" s="321">
        <f>IFERROR(_xlfn.PERCENTRANK.INC('面板-MA'!173:173,'面板-MA'!AF173),0.5)</f>
        <v>0.25</v>
      </c>
      <c r="AI173" s="321">
        <f>IFERROR(_xlfn.PERCENTRANK.INC('面板-MA'!173:173,'面板-MA'!AG173),0.5)</f>
        <v>0.23499999999999999</v>
      </c>
      <c r="AJ173" s="321">
        <f>IFERROR(_xlfn.PERCENTRANK.INC('面板-MA'!173:173,'面板-MA'!AH173),0.5)</f>
        <v>0.22</v>
      </c>
      <c r="AK173" s="321">
        <f>IFERROR(_xlfn.PERCENTRANK.INC('面板-MA'!173:173,'面板-MA'!AI173),0.5)</f>
        <v>0.17599999999999999</v>
      </c>
      <c r="AL173" s="321">
        <f>IFERROR(_xlfn.PERCENTRANK.INC('面板-MA'!173:173,'面板-MA'!AJ173),0.5)</f>
        <v>4.3999999999999997E-2</v>
      </c>
      <c r="AM173" s="321">
        <f>IFERROR(_xlfn.PERCENTRANK.INC('面板-MA'!173:173,'面板-MA'!AK173),0.5)</f>
        <v>1.4E-2</v>
      </c>
      <c r="AN173" s="321">
        <f>IFERROR(_xlfn.PERCENTRANK.INC('面板-MA'!173:173,'面板-MA'!AL173),0.5)</f>
        <v>0.191</v>
      </c>
      <c r="AO173" s="321">
        <f>IFERROR(_xlfn.PERCENTRANK.INC('面板-MA'!173:173,'面板-MA'!AM173),0.5)</f>
        <v>0.191</v>
      </c>
      <c r="AP173" s="321">
        <f>IFERROR(_xlfn.PERCENTRANK.INC('面板-MA'!173:173,'面板-MA'!AN173),0.5)</f>
        <v>0.13200000000000001</v>
      </c>
      <c r="AQ173" s="321">
        <f>IFERROR(_xlfn.PERCENTRANK.INC('面板-MA'!173:173,'面板-MA'!AO173),0.5)</f>
        <v>0.11700000000000001</v>
      </c>
      <c r="AR173" s="321">
        <f>IFERROR(_xlfn.PERCENTRANK.INC('面板-MA'!173:173,'面板-MA'!AP173),0.5)</f>
        <v>0.10199999999999999</v>
      </c>
      <c r="AS173" s="321">
        <f>IFERROR(_xlfn.PERCENTRANK.INC('面板-MA'!173:173,'面板-MA'!AQ173),0.5)</f>
        <v>5.8000000000000003E-2</v>
      </c>
      <c r="AT173" s="321">
        <f>IFERROR(_xlfn.PERCENTRANK.INC('面板-MA'!173:173,'面板-MA'!AR173),0.5)</f>
        <v>8.7999999999999995E-2</v>
      </c>
      <c r="AU173" s="321">
        <f>IFERROR(_xlfn.PERCENTRANK.INC('面板-MA'!173:173,'面板-MA'!AS173),0.5)</f>
        <v>0.161</v>
      </c>
      <c r="AV173" s="321">
        <f>IFERROR(_xlfn.PERCENTRANK.INC('面板-MA'!173:173,'面板-MA'!AT173),0.5)</f>
        <v>0.14699999999999999</v>
      </c>
      <c r="AW173" s="321">
        <f>IFERROR(_xlfn.PERCENTRANK.INC('面板-MA'!173:173,'面板-MA'!AU173),0.5)</f>
        <v>7.2999999999999995E-2</v>
      </c>
      <c r="AX173" s="321">
        <f>IFERROR(_xlfn.PERCENTRANK.INC('面板-MA'!173:173,'面板-MA'!AV173),0.5)</f>
        <v>2.9000000000000001E-2</v>
      </c>
      <c r="AY173" s="321">
        <f>IFERROR(_xlfn.PERCENTRANK.INC('面板-MA'!173:173,'面板-MA'!AW173),0.5)</f>
        <v>0</v>
      </c>
      <c r="AZ173" s="321">
        <f>IFERROR(_xlfn.PERCENTRANK.INC('面板-MA'!173:173,'面板-MA'!AX173),0.5)</f>
        <v>0.26400000000000001</v>
      </c>
      <c r="BA173" s="321">
        <f>IFERROR(_xlfn.PERCENTRANK.INC('面板-MA'!173:173,'面板-MA'!AY173),0.5)</f>
        <v>0.26400000000000001</v>
      </c>
      <c r="BB173" s="321">
        <f>IFERROR(_xlfn.PERCENTRANK.INC('面板-MA'!173:173,'面板-MA'!AZ173),0.5)</f>
        <v>0.29399999999999998</v>
      </c>
      <c r="BC173" s="321">
        <f>IFERROR(_xlfn.PERCENTRANK.INC('面板-MA'!173:173,'面板-MA'!BA173),0.5)</f>
        <v>0.308</v>
      </c>
      <c r="BD173" s="321">
        <f>IFERROR(_xlfn.PERCENTRANK.INC('面板-MA'!173:173,'面板-MA'!BB173),0.5)</f>
        <v>0.32300000000000001</v>
      </c>
      <c r="BE173" s="321">
        <f>IFERROR(_xlfn.PERCENTRANK.INC('面板-MA'!173:173,'面板-MA'!BC173),0.5)</f>
        <v>0.35199999999999998</v>
      </c>
      <c r="BF173" s="321">
        <f>IFERROR(_xlfn.PERCENTRANK.INC('面板-MA'!173:173,'面板-MA'!BD173),0.5)</f>
        <v>0.41099999999999998</v>
      </c>
      <c r="BG173" s="321">
        <f>IFERROR(_xlfn.PERCENTRANK.INC('面板-MA'!173:173,'面板-MA'!BE173),0.5)</f>
        <v>0.47</v>
      </c>
      <c r="BH173" s="321">
        <f>IFERROR(_xlfn.PERCENTRANK.INC('面板-MA'!173:173,'面板-MA'!BF173),0.5)</f>
        <v>0.54400000000000004</v>
      </c>
      <c r="BI173" s="321">
        <f>IFERROR(_xlfn.PERCENTRANK.INC('面板-MA'!173:173,'面板-MA'!BG173),0.5)</f>
        <v>0.83799999999999997</v>
      </c>
      <c r="BJ173" s="321">
        <f>IFERROR(_xlfn.PERCENTRANK.INC('面板-MA'!173:173,'面板-MA'!BH173),0.5)</f>
        <v>0.94099999999999995</v>
      </c>
      <c r="BK173" s="321">
        <f>IFERROR(_xlfn.PERCENTRANK.INC('面板-MA'!173:173,'面板-MA'!BI173),0.5)</f>
        <v>0.97</v>
      </c>
      <c r="BL173" s="321">
        <f>IFERROR(_xlfn.PERCENTRANK.INC('面板-MA'!173:173,'面板-MA'!BJ173),0.5)</f>
        <v>0.66100000000000003</v>
      </c>
      <c r="BM173" s="321">
        <f>IFERROR(_xlfn.PERCENTRANK.INC('面板-MA'!173:173,'面板-MA'!BK173),0.5)</f>
        <v>0.66100000000000003</v>
      </c>
      <c r="BN173" s="321">
        <f>IFERROR(_xlfn.PERCENTRANK.INC('面板-MA'!173:173,'面板-MA'!BL173),0.5)</f>
        <v>0.77900000000000003</v>
      </c>
      <c r="BO173" s="321">
        <f>IFERROR(_xlfn.PERCENTRANK.INC('面板-MA'!173:173,'面板-MA'!BM173),0.5)</f>
        <v>0.73499999999999999</v>
      </c>
      <c r="BP173" s="321">
        <f>IFERROR(_xlfn.PERCENTRANK.INC('面板-MA'!173:173,'面板-MA'!BN173),0.5)</f>
        <v>0.72</v>
      </c>
      <c r="BQ173" s="321">
        <f>IFERROR(_xlfn.PERCENTRANK.INC('面板-MA'!173:173,'面板-MA'!BO173),0.5)</f>
        <v>0.69099999999999995</v>
      </c>
      <c r="BR173" s="321">
        <f>IFERROR(_xlfn.PERCENTRANK.INC('面板-MA'!173:173,'面板-MA'!BP173),0.5)</f>
        <v>0.57299999999999995</v>
      </c>
      <c r="BS173" s="321">
        <f>IFERROR(_xlfn.PERCENTRANK.INC('面板-MA'!173:173,'面板-MA'!BQ173),0.5)</f>
        <v>0.52900000000000003</v>
      </c>
      <c r="BT173" s="321">
        <f>IFERROR(_xlfn.PERCENTRANK.INC('面板-MA'!173:173,'面板-MA'!BR173),0.5)</f>
        <v>0.58799999999999997</v>
      </c>
      <c r="BU173" s="321">
        <f>IFERROR(_xlfn.PERCENTRANK.INC('面板-MA'!173:173,'面板-MA'!BS173),0.5)</f>
        <v>0.48499999999999999</v>
      </c>
      <c r="BV173" s="321">
        <f>IFERROR(_xlfn.PERCENTRANK.INC('面板-MA'!173:173,'面板-MA'!BT173),0.5)</f>
        <v>0.441</v>
      </c>
      <c r="BW173" s="321">
        <f>IFERROR(_xlfn.PERCENTRANK.INC('面板-MA'!173:173,'面板-MA'!BU173),0.5)</f>
        <v>0.5</v>
      </c>
      <c r="BX173" s="321">
        <f>IFERROR(_xlfn.PERCENTRANK.INC('面板-MA'!173:173,'面板-MA'!BV173),0.5)</f>
        <v>0.5</v>
      </c>
    </row>
    <row r="174" spans="1:76" ht="12.75" x14ac:dyDescent="0.15">
      <c r="A174" s="339" t="s">
        <v>681</v>
      </c>
      <c r="B174" s="339" t="s">
        <v>698</v>
      </c>
      <c r="C174" s="339" t="s">
        <v>703</v>
      </c>
      <c r="D174" s="339" t="s">
        <v>704</v>
      </c>
      <c r="E174" s="329">
        <f t="shared" si="13"/>
        <v>4.1666666666666664E-2</v>
      </c>
      <c r="F174" s="302" t="str">
        <f t="shared" si="11"/>
        <v>储能下游</v>
      </c>
      <c r="G174" s="321">
        <f>IFERROR(_xlfn.PERCENTRANK.INC('面板-MA'!174:174,'面板-MA'!E174),0.5)</f>
        <v>0.191</v>
      </c>
      <c r="H174" s="321">
        <f>IFERROR(_xlfn.PERCENTRANK.INC('面板-MA'!174:174,'面板-MA'!F174),0.5)</f>
        <v>0.191</v>
      </c>
      <c r="I174" s="321">
        <f>IFERROR(_xlfn.PERCENTRANK.INC('面板-MA'!174:174,'面板-MA'!G174),0.5)</f>
        <v>0.161</v>
      </c>
      <c r="J174" s="321">
        <f>IFERROR(_xlfn.PERCENTRANK.INC('面板-MA'!174:174,'面板-MA'!H174),0.5)</f>
        <v>0.11700000000000001</v>
      </c>
      <c r="K174" s="321">
        <f>IFERROR(_xlfn.PERCENTRANK.INC('面板-MA'!174:174,'面板-MA'!I174),0.5)</f>
        <v>8.7999999999999995E-2</v>
      </c>
      <c r="L174" s="321">
        <f>IFERROR(_xlfn.PERCENTRANK.INC('面板-MA'!174:174,'面板-MA'!J174),0.5)</f>
        <v>0.13200000000000001</v>
      </c>
      <c r="M174" s="321">
        <f>IFERROR(_xlfn.PERCENTRANK.INC('面板-MA'!174:174,'面板-MA'!K174),0.5)</f>
        <v>0.22</v>
      </c>
      <c r="N174" s="321">
        <f>IFERROR(_xlfn.PERCENTRANK.INC('面板-MA'!174:174,'面板-MA'!L174),0.5)</f>
        <v>0.32300000000000001</v>
      </c>
      <c r="O174" s="321">
        <f>IFERROR(_xlfn.PERCENTRANK.INC('面板-MA'!174:174,'面板-MA'!M174),0.5)</f>
        <v>0.36699999999999999</v>
      </c>
      <c r="P174" s="321">
        <f>IFERROR(_xlfn.PERCENTRANK.INC('面板-MA'!174:174,'面板-MA'!N174),0.5)</f>
        <v>0.66100000000000003</v>
      </c>
      <c r="Q174" s="321">
        <f>IFERROR(_xlfn.PERCENTRANK.INC('面板-MA'!174:174,'面板-MA'!O174),0.5)</f>
        <v>0.66100000000000003</v>
      </c>
      <c r="R174" s="321">
        <f>IFERROR(_xlfn.PERCENTRANK.INC('面板-MA'!174:174,'面板-MA'!P174),0.5)</f>
        <v>0.72</v>
      </c>
      <c r="S174" s="321">
        <f>IFERROR(_xlfn.PERCENTRANK.INC('面板-MA'!174:174,'面板-MA'!Q174),0.5)</f>
        <v>0.82299999999999995</v>
      </c>
      <c r="T174" s="321">
        <f>IFERROR(_xlfn.PERCENTRANK.INC('面板-MA'!174:174,'面板-MA'!R174),0.5)</f>
        <v>0.86699999999999999</v>
      </c>
      <c r="U174" s="321">
        <f>IFERROR(_xlfn.PERCENTRANK.INC('面板-MA'!174:174,'面板-MA'!S174),0.5)</f>
        <v>0.89700000000000002</v>
      </c>
      <c r="V174" s="321">
        <f>IFERROR(_xlfn.PERCENTRANK.INC('面板-MA'!174:174,'面板-MA'!T174),0.5)</f>
        <v>0.92600000000000005</v>
      </c>
      <c r="W174" s="321">
        <f>IFERROR(_xlfn.PERCENTRANK.INC('面板-MA'!174:174,'面板-MA'!U174),0.5)</f>
        <v>0.94099999999999995</v>
      </c>
      <c r="X174" s="321">
        <f>IFERROR(_xlfn.PERCENTRANK.INC('面板-MA'!174:174,'面板-MA'!V174),0.5)</f>
        <v>0.95499999999999996</v>
      </c>
      <c r="Y174" s="321">
        <f>IFERROR(_xlfn.PERCENTRANK.INC('面板-MA'!174:174,'面板-MA'!W174),0.5)</f>
        <v>0.97</v>
      </c>
      <c r="Z174" s="321">
        <f>IFERROR(_xlfn.PERCENTRANK.INC('面板-MA'!174:174,'面板-MA'!X174),0.5)</f>
        <v>0.98499999999999999</v>
      </c>
      <c r="AA174" s="321">
        <f>IFERROR(_xlfn.PERCENTRANK.INC('面板-MA'!174:174,'面板-MA'!Y174),0.5)</f>
        <v>1</v>
      </c>
      <c r="AB174" s="321">
        <f>IFERROR(_xlfn.PERCENTRANK.INC('面板-MA'!174:174,'面板-MA'!Z174),0.5)</f>
        <v>0.25</v>
      </c>
      <c r="AC174" s="321">
        <f>IFERROR(_xlfn.PERCENTRANK.INC('面板-MA'!174:174,'面板-MA'!AA174),0.5)</f>
        <v>0.25</v>
      </c>
      <c r="AD174" s="321">
        <f>IFERROR(_xlfn.PERCENTRANK.INC('面板-MA'!174:174,'面板-MA'!AB174),0.5)</f>
        <v>0.23499999999999999</v>
      </c>
      <c r="AE174" s="321">
        <f>IFERROR(_xlfn.PERCENTRANK.INC('面板-MA'!174:174,'面板-MA'!AC174),0.5)</f>
        <v>0.17599999999999999</v>
      </c>
      <c r="AF174" s="321">
        <f>IFERROR(_xlfn.PERCENTRANK.INC('面板-MA'!174:174,'面板-MA'!AD174),0.5)</f>
        <v>0.14699999999999999</v>
      </c>
      <c r="AG174" s="321">
        <f>IFERROR(_xlfn.PERCENTRANK.INC('面板-MA'!174:174,'面板-MA'!AE174),0.5)</f>
        <v>0.10199999999999999</v>
      </c>
      <c r="AH174" s="321">
        <f>IFERROR(_xlfn.PERCENTRANK.INC('面板-MA'!174:174,'面板-MA'!AF174),0.5)</f>
        <v>7.2999999999999995E-2</v>
      </c>
      <c r="AI174" s="321">
        <f>IFERROR(_xlfn.PERCENTRANK.INC('面板-MA'!174:174,'面板-MA'!AG174),0.5)</f>
        <v>5.8000000000000003E-2</v>
      </c>
      <c r="AJ174" s="321">
        <f>IFERROR(_xlfn.PERCENTRANK.INC('面板-MA'!174:174,'面板-MA'!AH174),0.5)</f>
        <v>4.3999999999999997E-2</v>
      </c>
      <c r="AK174" s="321">
        <f>IFERROR(_xlfn.PERCENTRANK.INC('面板-MA'!174:174,'面板-MA'!AI174),0.5)</f>
        <v>2.9000000000000001E-2</v>
      </c>
      <c r="AL174" s="321">
        <f>IFERROR(_xlfn.PERCENTRANK.INC('面板-MA'!174:174,'面板-MA'!AJ174),0.5)</f>
        <v>1.4E-2</v>
      </c>
      <c r="AM174" s="321">
        <f>IFERROR(_xlfn.PERCENTRANK.INC('面板-MA'!174:174,'面板-MA'!AK174),0.5)</f>
        <v>0</v>
      </c>
      <c r="AN174" s="321">
        <f>IFERROR(_xlfn.PERCENTRANK.INC('面板-MA'!174:174,'面板-MA'!AL174),0.5)</f>
        <v>0.39700000000000002</v>
      </c>
      <c r="AO174" s="321">
        <f>IFERROR(_xlfn.PERCENTRANK.INC('面板-MA'!174:174,'面板-MA'!AM174),0.5)</f>
        <v>0.39700000000000002</v>
      </c>
      <c r="AP174" s="321">
        <f>IFERROR(_xlfn.PERCENTRANK.INC('面板-MA'!174:174,'面板-MA'!AN174),0.5)</f>
        <v>0.33800000000000002</v>
      </c>
      <c r="AQ174" s="321">
        <f>IFERROR(_xlfn.PERCENTRANK.INC('面板-MA'!174:174,'面板-MA'!AO174),0.5)</f>
        <v>0.308</v>
      </c>
      <c r="AR174" s="321">
        <f>IFERROR(_xlfn.PERCENTRANK.INC('面板-MA'!174:174,'面板-MA'!AP174),0.5)</f>
        <v>0.29399999999999998</v>
      </c>
      <c r="AS174" s="321">
        <f>IFERROR(_xlfn.PERCENTRANK.INC('面板-MA'!174:174,'面板-MA'!AQ174),0.5)</f>
        <v>0.27900000000000003</v>
      </c>
      <c r="AT174" s="321">
        <f>IFERROR(_xlfn.PERCENTRANK.INC('面板-MA'!174:174,'面板-MA'!AR174),0.5)</f>
        <v>0.35199999999999998</v>
      </c>
      <c r="AU174" s="321">
        <f>IFERROR(_xlfn.PERCENTRANK.INC('面板-MA'!174:174,'面板-MA'!AS174),0.5)</f>
        <v>0.38200000000000001</v>
      </c>
      <c r="AV174" s="321">
        <f>IFERROR(_xlfn.PERCENTRANK.INC('面板-MA'!174:174,'面板-MA'!AT174),0.5)</f>
        <v>0.42599999999999999</v>
      </c>
      <c r="AW174" s="321">
        <f>IFERROR(_xlfn.PERCENTRANK.INC('面板-MA'!174:174,'面板-MA'!AU174),0.5)</f>
        <v>0.5</v>
      </c>
      <c r="AX174" s="321">
        <f>IFERROR(_xlfn.PERCENTRANK.INC('面板-MA'!174:174,'面板-MA'!AV174),0.5)</f>
        <v>0.47</v>
      </c>
      <c r="AY174" s="321">
        <f>IFERROR(_xlfn.PERCENTRANK.INC('面板-MA'!174:174,'面板-MA'!AW174),0.5)</f>
        <v>0.441</v>
      </c>
      <c r="AZ174" s="321">
        <f>IFERROR(_xlfn.PERCENTRANK.INC('面板-MA'!174:174,'面板-MA'!AX174),0.5)</f>
        <v>0.69099999999999995</v>
      </c>
      <c r="BA174" s="321">
        <f>IFERROR(_xlfn.PERCENTRANK.INC('面板-MA'!174:174,'面板-MA'!AY174),0.5)</f>
        <v>0.69099999999999995</v>
      </c>
      <c r="BB174" s="321">
        <f>IFERROR(_xlfn.PERCENTRANK.INC('面板-MA'!174:174,'面板-MA'!AZ174),0.5)</f>
        <v>0.73499999999999999</v>
      </c>
      <c r="BC174" s="321">
        <f>IFERROR(_xlfn.PERCENTRANK.INC('面板-MA'!174:174,'面板-MA'!BA174),0.5)</f>
        <v>0.75</v>
      </c>
      <c r="BD174" s="321">
        <f>IFERROR(_xlfn.PERCENTRANK.INC('面板-MA'!174:174,'面板-MA'!BB174),0.5)</f>
        <v>0.76400000000000001</v>
      </c>
      <c r="BE174" s="321">
        <f>IFERROR(_xlfn.PERCENTRANK.INC('面板-MA'!174:174,'面板-MA'!BC174),0.5)</f>
        <v>0.77900000000000003</v>
      </c>
      <c r="BF174" s="321">
        <f>IFERROR(_xlfn.PERCENTRANK.INC('面板-MA'!174:174,'面板-MA'!BD174),0.5)</f>
        <v>0.79400000000000004</v>
      </c>
      <c r="BG174" s="321">
        <f>IFERROR(_xlfn.PERCENTRANK.INC('面板-MA'!174:174,'面板-MA'!BE174),0.5)</f>
        <v>0.85199999999999998</v>
      </c>
      <c r="BH174" s="321">
        <f>IFERROR(_xlfn.PERCENTRANK.INC('面板-MA'!174:174,'面板-MA'!BF174),0.5)</f>
        <v>0.83799999999999997</v>
      </c>
      <c r="BI174" s="321">
        <f>IFERROR(_xlfn.PERCENTRANK.INC('面板-MA'!174:174,'面板-MA'!BG174),0.5)</f>
        <v>0.80800000000000005</v>
      </c>
      <c r="BJ174" s="321">
        <f>IFERROR(_xlfn.PERCENTRANK.INC('面板-MA'!174:174,'面板-MA'!BH174),0.5)</f>
        <v>0.88200000000000001</v>
      </c>
      <c r="BK174" s="321">
        <f>IFERROR(_xlfn.PERCENTRANK.INC('面板-MA'!174:174,'面板-MA'!BI174),0.5)</f>
        <v>0.91100000000000003</v>
      </c>
      <c r="BL174" s="321">
        <f>IFERROR(_xlfn.PERCENTRANK.INC('面板-MA'!174:174,'面板-MA'!BJ174),0.5)</f>
        <v>0.52900000000000003</v>
      </c>
      <c r="BM174" s="321">
        <f>IFERROR(_xlfn.PERCENTRANK.INC('面板-MA'!174:174,'面板-MA'!BK174),0.5)</f>
        <v>0.52900000000000003</v>
      </c>
      <c r="BN174" s="321">
        <f>IFERROR(_xlfn.PERCENTRANK.INC('面板-MA'!174:174,'面板-MA'!BL174),0.5)</f>
        <v>0.45500000000000002</v>
      </c>
      <c r="BO174" s="321">
        <f>IFERROR(_xlfn.PERCENTRANK.INC('面板-MA'!174:174,'面板-MA'!BM174),0.5)</f>
        <v>0.51400000000000001</v>
      </c>
      <c r="BP174" s="321">
        <f>IFERROR(_xlfn.PERCENTRANK.INC('面板-MA'!174:174,'面板-MA'!BN174),0.5)</f>
        <v>0.58799999999999997</v>
      </c>
      <c r="BQ174" s="321">
        <f>IFERROR(_xlfn.PERCENTRANK.INC('面板-MA'!174:174,'面板-MA'!BO174),0.5)</f>
        <v>0.60199999999999998</v>
      </c>
      <c r="BR174" s="321">
        <f>IFERROR(_xlfn.PERCENTRANK.INC('面板-MA'!174:174,'面板-MA'!BP174),0.5)</f>
        <v>0.55800000000000005</v>
      </c>
      <c r="BS174" s="321">
        <f>IFERROR(_xlfn.PERCENTRANK.INC('面板-MA'!174:174,'面板-MA'!BQ174),0.5)</f>
        <v>0.48499999999999999</v>
      </c>
      <c r="BT174" s="321">
        <f>IFERROR(_xlfn.PERCENTRANK.INC('面板-MA'!174:174,'面板-MA'!BR174),0.5)</f>
        <v>0.57299999999999995</v>
      </c>
      <c r="BU174" s="321">
        <f>IFERROR(_xlfn.PERCENTRANK.INC('面板-MA'!174:174,'面板-MA'!BS174),0.5)</f>
        <v>0.61699999999999999</v>
      </c>
      <c r="BV174" s="321">
        <f>IFERROR(_xlfn.PERCENTRANK.INC('面板-MA'!174:174,'面板-MA'!BT174),0.5)</f>
        <v>0.63200000000000001</v>
      </c>
      <c r="BW174" s="321">
        <f>IFERROR(_xlfn.PERCENTRANK.INC('面板-MA'!174:174,'面板-MA'!BU174),0.5)</f>
        <v>0.64700000000000002</v>
      </c>
      <c r="BX174" s="321">
        <f>IFERROR(_xlfn.PERCENTRANK.INC('面板-MA'!174:174,'面板-MA'!BV174),0.5)</f>
        <v>0.5</v>
      </c>
    </row>
    <row r="175" spans="1:76" ht="12.75" x14ac:dyDescent="0.15">
      <c r="A175" s="339" t="s">
        <v>681</v>
      </c>
      <c r="B175" s="339" t="s">
        <v>698</v>
      </c>
      <c r="C175" s="339" t="s">
        <v>705</v>
      </c>
      <c r="D175" s="339" t="s">
        <v>706</v>
      </c>
      <c r="E175" s="329">
        <f t="shared" si="13"/>
        <v>4.1666666666666664E-2</v>
      </c>
      <c r="F175" s="302" t="str">
        <f t="shared" si="11"/>
        <v>储能下游</v>
      </c>
      <c r="G175" s="321">
        <f>IFERROR(_xlfn.PERCENTRANK.INC('面板-MA'!175:175,'面板-MA'!E175),0.5)</f>
        <v>0.75</v>
      </c>
      <c r="H175" s="321">
        <f>IFERROR(_xlfn.PERCENTRANK.INC('面板-MA'!175:175,'面板-MA'!F175),0.5)</f>
        <v>0.75</v>
      </c>
      <c r="I175" s="321">
        <f>IFERROR(_xlfn.PERCENTRANK.INC('面板-MA'!175:175,'面板-MA'!G175),0.5)</f>
        <v>0.66100000000000003</v>
      </c>
      <c r="J175" s="321">
        <f>IFERROR(_xlfn.PERCENTRANK.INC('面板-MA'!175:175,'面板-MA'!H175),0.5)</f>
        <v>0.57299999999999995</v>
      </c>
      <c r="K175" s="321">
        <f>IFERROR(_xlfn.PERCENTRANK.INC('面板-MA'!175:175,'面板-MA'!I175),0.5)</f>
        <v>0.64700000000000002</v>
      </c>
      <c r="L175" s="321">
        <f>IFERROR(_xlfn.PERCENTRANK.INC('面板-MA'!175:175,'面板-MA'!J175),0.5)</f>
        <v>0.72</v>
      </c>
      <c r="M175" s="321">
        <f>IFERROR(_xlfn.PERCENTRANK.INC('面板-MA'!175:175,'面板-MA'!K175),0.5)</f>
        <v>0.69099999999999995</v>
      </c>
      <c r="N175" s="321">
        <f>IFERROR(_xlfn.PERCENTRANK.INC('面板-MA'!175:175,'面板-MA'!L175),0.5)</f>
        <v>0.80800000000000005</v>
      </c>
      <c r="O175" s="321">
        <f>IFERROR(_xlfn.PERCENTRANK.INC('面板-MA'!175:175,'面板-MA'!M175),0.5)</f>
        <v>0.83799999999999997</v>
      </c>
      <c r="P175" s="321">
        <f>IFERROR(_xlfn.PERCENTRANK.INC('面板-MA'!175:175,'面板-MA'!N175),0.5)</f>
        <v>0.77900000000000003</v>
      </c>
      <c r="Q175" s="321">
        <f>IFERROR(_xlfn.PERCENTRANK.INC('面板-MA'!175:175,'面板-MA'!O175),0.5)</f>
        <v>0.77900000000000003</v>
      </c>
      <c r="R175" s="321">
        <f>IFERROR(_xlfn.PERCENTRANK.INC('面板-MA'!175:175,'面板-MA'!P175),0.5)</f>
        <v>0.35199999999999998</v>
      </c>
      <c r="S175" s="321">
        <f>IFERROR(_xlfn.PERCENTRANK.INC('面板-MA'!175:175,'面板-MA'!Q175),0.5)</f>
        <v>0.61699999999999999</v>
      </c>
      <c r="T175" s="321">
        <f>IFERROR(_xlfn.PERCENTRANK.INC('面板-MA'!175:175,'面板-MA'!R175),0.5)</f>
        <v>0.54400000000000004</v>
      </c>
      <c r="U175" s="321">
        <f>IFERROR(_xlfn.PERCENTRANK.INC('面板-MA'!175:175,'面板-MA'!S175),0.5)</f>
        <v>0.13200000000000001</v>
      </c>
      <c r="V175" s="321">
        <f>IFERROR(_xlfn.PERCENTRANK.INC('面板-MA'!175:175,'面板-MA'!T175),0.5)</f>
        <v>2.9000000000000001E-2</v>
      </c>
      <c r="W175" s="321">
        <f>IFERROR(_xlfn.PERCENTRANK.INC('面板-MA'!175:175,'面板-MA'!U175),0.5)</f>
        <v>1.4E-2</v>
      </c>
      <c r="X175" s="321">
        <f>IFERROR(_xlfn.PERCENTRANK.INC('面板-MA'!175:175,'面板-MA'!V175),0.5)</f>
        <v>0</v>
      </c>
      <c r="Y175" s="321">
        <f>IFERROR(_xlfn.PERCENTRANK.INC('面板-MA'!175:175,'面板-MA'!W175),0.5)</f>
        <v>4.3999999999999997E-2</v>
      </c>
      <c r="Z175" s="321">
        <f>IFERROR(_xlfn.PERCENTRANK.INC('面板-MA'!175:175,'面板-MA'!X175),0.5)</f>
        <v>0.20499999999999999</v>
      </c>
      <c r="AA175" s="321">
        <f>IFERROR(_xlfn.PERCENTRANK.INC('面板-MA'!175:175,'面板-MA'!Y175),0.5)</f>
        <v>0.39700000000000002</v>
      </c>
      <c r="AB175" s="321">
        <f>IFERROR(_xlfn.PERCENTRANK.INC('面板-MA'!175:175,'面板-MA'!Z175),0.5)</f>
        <v>8.7999999999999995E-2</v>
      </c>
      <c r="AC175" s="321">
        <f>IFERROR(_xlfn.PERCENTRANK.INC('面板-MA'!175:175,'面板-MA'!AA175),0.5)</f>
        <v>8.7999999999999995E-2</v>
      </c>
      <c r="AD175" s="321">
        <f>IFERROR(_xlfn.PERCENTRANK.INC('面板-MA'!175:175,'面板-MA'!AB175),0.5)</f>
        <v>7.2999999999999995E-2</v>
      </c>
      <c r="AE175" s="321">
        <f>IFERROR(_xlfn.PERCENTRANK.INC('面板-MA'!175:175,'面板-MA'!AC175),0.5)</f>
        <v>5.8000000000000003E-2</v>
      </c>
      <c r="AF175" s="321">
        <f>IFERROR(_xlfn.PERCENTRANK.INC('面板-MA'!175:175,'面板-MA'!AD175),0.5)</f>
        <v>0.14699999999999999</v>
      </c>
      <c r="AG175" s="321">
        <f>IFERROR(_xlfn.PERCENTRANK.INC('面板-MA'!175:175,'面板-MA'!AE175),0.5)</f>
        <v>0.36699999999999999</v>
      </c>
      <c r="AH175" s="321">
        <f>IFERROR(_xlfn.PERCENTRANK.INC('面板-MA'!175:175,'面板-MA'!AF175),0.5)</f>
        <v>0.67600000000000005</v>
      </c>
      <c r="AI175" s="321">
        <f>IFERROR(_xlfn.PERCENTRANK.INC('面板-MA'!175:175,'面板-MA'!AG175),0.5)</f>
        <v>0.73499999999999999</v>
      </c>
      <c r="AJ175" s="321">
        <f>IFERROR(_xlfn.PERCENTRANK.INC('面板-MA'!175:175,'面板-MA'!AH175),0.5)</f>
        <v>0.63200000000000001</v>
      </c>
      <c r="AK175" s="321">
        <f>IFERROR(_xlfn.PERCENTRANK.INC('面板-MA'!175:175,'面板-MA'!AI175),0.5)</f>
        <v>0.55800000000000005</v>
      </c>
      <c r="AL175" s="321">
        <f>IFERROR(_xlfn.PERCENTRANK.INC('面板-MA'!175:175,'面板-MA'!AJ175),0.5)</f>
        <v>0.308</v>
      </c>
      <c r="AM175" s="321">
        <f>IFERROR(_xlfn.PERCENTRANK.INC('面板-MA'!175:175,'面板-MA'!AK175),0.5)</f>
        <v>0.17599999999999999</v>
      </c>
      <c r="AN175" s="321">
        <f>IFERROR(_xlfn.PERCENTRANK.INC('面板-MA'!175:175,'面板-MA'!AL175),0.5)</f>
        <v>0.32300000000000001</v>
      </c>
      <c r="AO175" s="321">
        <f>IFERROR(_xlfn.PERCENTRANK.INC('面板-MA'!175:175,'面板-MA'!AM175),0.5)</f>
        <v>0.32300000000000001</v>
      </c>
      <c r="AP175" s="321">
        <f>IFERROR(_xlfn.PERCENTRANK.INC('面板-MA'!175:175,'面板-MA'!AN175),0.5)</f>
        <v>0.42599999999999999</v>
      </c>
      <c r="AQ175" s="321">
        <f>IFERROR(_xlfn.PERCENTRANK.INC('面板-MA'!175:175,'面板-MA'!AO175),0.5)</f>
        <v>0.60199999999999998</v>
      </c>
      <c r="AR175" s="321">
        <f>IFERROR(_xlfn.PERCENTRANK.INC('面板-MA'!175:175,'面板-MA'!AP175),0.5)</f>
        <v>0.441</v>
      </c>
      <c r="AS175" s="321">
        <f>IFERROR(_xlfn.PERCENTRANK.INC('面板-MA'!175:175,'面板-MA'!AQ175),0.5)</f>
        <v>0.29399999999999998</v>
      </c>
      <c r="AT175" s="321">
        <f>IFERROR(_xlfn.PERCENTRANK.INC('面板-MA'!175:175,'面板-MA'!AR175),0.5)</f>
        <v>0.70499999999999996</v>
      </c>
      <c r="AU175" s="321">
        <f>IFERROR(_xlfn.PERCENTRANK.INC('面板-MA'!175:175,'面板-MA'!AS175),0.5)</f>
        <v>0.85199999999999998</v>
      </c>
      <c r="AV175" s="321">
        <f>IFERROR(_xlfn.PERCENTRANK.INC('面板-MA'!175:175,'面板-MA'!AT175),0.5)</f>
        <v>0.92600000000000005</v>
      </c>
      <c r="AW175" s="321">
        <f>IFERROR(_xlfn.PERCENTRANK.INC('面板-MA'!175:175,'面板-MA'!AU175),0.5)</f>
        <v>1</v>
      </c>
      <c r="AX175" s="321">
        <f>IFERROR(_xlfn.PERCENTRANK.INC('面板-MA'!175:175,'面板-MA'!AV175),0.5)</f>
        <v>0.94099999999999995</v>
      </c>
      <c r="AY175" s="321">
        <f>IFERROR(_xlfn.PERCENTRANK.INC('面板-MA'!175:175,'面板-MA'!AW175),0.5)</f>
        <v>0.89700000000000002</v>
      </c>
      <c r="AZ175" s="321">
        <f>IFERROR(_xlfn.PERCENTRANK.INC('面板-MA'!175:175,'面板-MA'!AX175),0.5)</f>
        <v>0.97</v>
      </c>
      <c r="BA175" s="321">
        <f>IFERROR(_xlfn.PERCENTRANK.INC('面板-MA'!175:175,'面板-MA'!AY175),0.5)</f>
        <v>0.97</v>
      </c>
      <c r="BB175" s="321">
        <f>IFERROR(_xlfn.PERCENTRANK.INC('面板-MA'!175:175,'面板-MA'!AZ175),0.5)</f>
        <v>0.95499999999999996</v>
      </c>
      <c r="BC175" s="321">
        <f>IFERROR(_xlfn.PERCENTRANK.INC('面板-MA'!175:175,'面板-MA'!BA175),0.5)</f>
        <v>0.91100000000000003</v>
      </c>
      <c r="BD175" s="321">
        <f>IFERROR(_xlfn.PERCENTRANK.INC('面板-MA'!175:175,'面板-MA'!BB175),0.5)</f>
        <v>0.88200000000000001</v>
      </c>
      <c r="BE175" s="321">
        <f>IFERROR(_xlfn.PERCENTRANK.INC('面板-MA'!175:175,'面板-MA'!BC175),0.5)</f>
        <v>0.86699999999999999</v>
      </c>
      <c r="BF175" s="321">
        <f>IFERROR(_xlfn.PERCENTRANK.INC('面板-MA'!175:175,'面板-MA'!BD175),0.5)</f>
        <v>0.82299999999999995</v>
      </c>
      <c r="BG175" s="321">
        <f>IFERROR(_xlfn.PERCENTRANK.INC('面板-MA'!175:175,'面板-MA'!BE175),0.5)</f>
        <v>0.5</v>
      </c>
      <c r="BH175" s="321">
        <f>IFERROR(_xlfn.PERCENTRANK.INC('面板-MA'!175:175,'面板-MA'!BF175),0.5)</f>
        <v>0.45500000000000002</v>
      </c>
      <c r="BI175" s="321">
        <f>IFERROR(_xlfn.PERCENTRANK.INC('面板-MA'!175:175,'面板-MA'!BG175),0.5)</f>
        <v>0.52900000000000003</v>
      </c>
      <c r="BJ175" s="321">
        <f>IFERROR(_xlfn.PERCENTRANK.INC('面板-MA'!175:175,'面板-MA'!BH175),0.5)</f>
        <v>0.48499999999999999</v>
      </c>
      <c r="BK175" s="321">
        <f>IFERROR(_xlfn.PERCENTRANK.INC('面板-MA'!175:175,'面板-MA'!BI175),0.5)</f>
        <v>0.47</v>
      </c>
      <c r="BL175" s="321">
        <f>IFERROR(_xlfn.PERCENTRANK.INC('面板-MA'!175:175,'面板-MA'!BJ175),0.5)</f>
        <v>0.22</v>
      </c>
      <c r="BM175" s="321">
        <f>IFERROR(_xlfn.PERCENTRANK.INC('面板-MA'!175:175,'面板-MA'!BK175),0.5)</f>
        <v>0.22</v>
      </c>
      <c r="BN175" s="321">
        <f>IFERROR(_xlfn.PERCENTRANK.INC('面板-MA'!175:175,'面板-MA'!BL175),0.5)</f>
        <v>0.26400000000000001</v>
      </c>
      <c r="BO175" s="321">
        <f>IFERROR(_xlfn.PERCENTRANK.INC('面板-MA'!175:175,'面板-MA'!BM175),0.5)</f>
        <v>0.27900000000000003</v>
      </c>
      <c r="BP175" s="321">
        <f>IFERROR(_xlfn.PERCENTRANK.INC('面板-MA'!175:175,'面板-MA'!BN175),0.5)</f>
        <v>0.41099999999999998</v>
      </c>
      <c r="BQ175" s="321">
        <f>IFERROR(_xlfn.PERCENTRANK.INC('面板-MA'!175:175,'面板-MA'!BO175),0.5)</f>
        <v>0.58799999999999997</v>
      </c>
      <c r="BR175" s="321">
        <f>IFERROR(_xlfn.PERCENTRANK.INC('面板-MA'!175:175,'面板-MA'!BP175),0.5)</f>
        <v>0.51400000000000001</v>
      </c>
      <c r="BS175" s="321">
        <f>IFERROR(_xlfn.PERCENTRANK.INC('面板-MA'!175:175,'面板-MA'!BQ175),0.5)</f>
        <v>0.38200000000000001</v>
      </c>
      <c r="BT175" s="321">
        <f>IFERROR(_xlfn.PERCENTRANK.INC('面板-MA'!175:175,'面板-MA'!BR175),0.5)</f>
        <v>0.25</v>
      </c>
      <c r="BU175" s="321">
        <f>IFERROR(_xlfn.PERCENTRANK.INC('面板-MA'!175:175,'面板-MA'!BS175),0.5)</f>
        <v>0.11700000000000001</v>
      </c>
      <c r="BV175" s="321">
        <f>IFERROR(_xlfn.PERCENTRANK.INC('面板-MA'!175:175,'面板-MA'!BT175),0.5)</f>
        <v>0.161</v>
      </c>
      <c r="BW175" s="321">
        <f>IFERROR(_xlfn.PERCENTRANK.INC('面板-MA'!175:175,'面板-MA'!BU175),0.5)</f>
        <v>0.191</v>
      </c>
      <c r="BX175" s="321">
        <f>IFERROR(_xlfn.PERCENTRANK.INC('面板-MA'!175:175,'面板-MA'!BV175),0.5)</f>
        <v>0.5</v>
      </c>
    </row>
    <row r="176" spans="1:76" ht="12.75" x14ac:dyDescent="0.15">
      <c r="A176" s="301" t="s">
        <v>797</v>
      </c>
      <c r="B176" s="339" t="s">
        <v>698</v>
      </c>
      <c r="C176" s="339" t="s">
        <v>708</v>
      </c>
      <c r="D176" s="270" t="s">
        <v>709</v>
      </c>
      <c r="E176" s="329">
        <f t="shared" si="13"/>
        <v>4.1666666666666664E-2</v>
      </c>
      <c r="F176" s="302" t="str">
        <f t="shared" si="11"/>
        <v>储能下游</v>
      </c>
      <c r="G176" s="321">
        <f>IFERROR(_xlfn.PERCENTRANK.INC('面板-MA'!176:176,'面板-MA'!E176),0.5)</f>
        <v>0.69499999999999995</v>
      </c>
      <c r="H176" s="321">
        <f>IFERROR(_xlfn.PERCENTRANK.INC('面板-MA'!176:176,'面板-MA'!F176),0.5)</f>
        <v>0.69499999999999995</v>
      </c>
      <c r="I176" s="321">
        <f>IFERROR(_xlfn.PERCENTRANK.INC('面板-MA'!176:176,'面板-MA'!G176),0.5)</f>
        <v>0.53600000000000003</v>
      </c>
      <c r="J176" s="321">
        <f>IFERROR(_xlfn.PERCENTRANK.INC('面板-MA'!176:176,'面板-MA'!H176),0.5)</f>
        <v>0.63700000000000001</v>
      </c>
      <c r="K176" s="321">
        <f>IFERROR(_xlfn.PERCENTRANK.INC('面板-MA'!176:176,'面板-MA'!I176),0.5)</f>
        <v>0.88400000000000001</v>
      </c>
      <c r="L176" s="321">
        <f>IFERROR(_xlfn.PERCENTRANK.INC('面板-MA'!176:176,'面板-MA'!J176),0.5)</f>
        <v>0.89800000000000002</v>
      </c>
      <c r="M176" s="321">
        <f>IFERROR(_xlfn.PERCENTRANK.INC('面板-MA'!176:176,'面板-MA'!K176),0.5)</f>
        <v>0.92700000000000005</v>
      </c>
      <c r="N176" s="321">
        <f>IFERROR(_xlfn.PERCENTRANK.INC('面板-MA'!176:176,'面板-MA'!L176),0.5)</f>
        <v>0.82599999999999996</v>
      </c>
      <c r="O176" s="321">
        <f>IFERROR(_xlfn.PERCENTRANK.INC('面板-MA'!176:176,'面板-MA'!M176),0.5)</f>
        <v>0.78200000000000003</v>
      </c>
      <c r="P176" s="321">
        <f>IFERROR(_xlfn.PERCENTRANK.INC('面板-MA'!176:176,'面板-MA'!N176),0.5)</f>
        <v>0.76800000000000002</v>
      </c>
      <c r="Q176" s="321">
        <f>IFERROR(_xlfn.PERCENTRANK.INC('面板-MA'!176:176,'面板-MA'!O176),0.5)</f>
        <v>0.55000000000000004</v>
      </c>
      <c r="R176" s="321">
        <f>IFERROR(_xlfn.PERCENTRANK.INC('面板-MA'!176:176,'面板-MA'!P176),0.5)</f>
        <v>0.91300000000000003</v>
      </c>
      <c r="S176" s="321">
        <f>IFERROR(_xlfn.PERCENTRANK.INC('面板-MA'!176:176,'面板-MA'!Q176),0.5)</f>
        <v>0.95599999999999996</v>
      </c>
      <c r="T176" s="321">
        <f>IFERROR(_xlfn.PERCENTRANK.INC('面板-MA'!176:176,'面板-MA'!R176),0.5)</f>
        <v>0.81100000000000005</v>
      </c>
      <c r="U176" s="321">
        <f>IFERROR(_xlfn.PERCENTRANK.INC('面板-MA'!176:176,'面板-MA'!S176),0.5)</f>
        <v>0.46300000000000002</v>
      </c>
      <c r="V176" s="321">
        <f>IFERROR(_xlfn.PERCENTRANK.INC('面板-MA'!176:176,'面板-MA'!T176),0.5)</f>
        <v>0.17299999999999999</v>
      </c>
      <c r="W176" s="321">
        <f>IFERROR(_xlfn.PERCENTRANK.INC('面板-MA'!176:176,'面板-MA'!U176),0.5)</f>
        <v>0.115</v>
      </c>
      <c r="X176" s="321">
        <f>IFERROR(_xlfn.PERCENTRANK.INC('面板-MA'!176:176,'面板-MA'!V176),0.5)</f>
        <v>0.188</v>
      </c>
      <c r="Y176" s="321">
        <f>IFERROR(_xlfn.PERCENTRANK.INC('面板-MA'!176:176,'面板-MA'!W176),0.5)</f>
        <v>0.20200000000000001</v>
      </c>
      <c r="Z176" s="321">
        <f>IFERROR(_xlfn.PERCENTRANK.INC('面板-MA'!176:176,'面板-MA'!X176),0.5)</f>
        <v>0.217</v>
      </c>
      <c r="AA176" s="321">
        <f>IFERROR(_xlfn.PERCENTRANK.INC('面板-MA'!176:176,'面板-MA'!Y176),0.5)</f>
        <v>0.23100000000000001</v>
      </c>
      <c r="AB176" s="321">
        <f>IFERROR(_xlfn.PERCENTRANK.INC('面板-MA'!176:176,'面板-MA'!Z176),0.5)</f>
        <v>0.26</v>
      </c>
      <c r="AC176" s="321">
        <f>IFERROR(_xlfn.PERCENTRANK.INC('面板-MA'!176:176,'面板-MA'!AA176),0.5)</f>
        <v>0.246</v>
      </c>
      <c r="AD176" s="321">
        <f>IFERROR(_xlfn.PERCENTRANK.INC('面板-MA'!176:176,'面板-MA'!AB176),0.5)</f>
        <v>2.8000000000000001E-2</v>
      </c>
      <c r="AE176" s="321">
        <f>IFERROR(_xlfn.PERCENTRANK.INC('面板-MA'!176:176,'面板-MA'!AC176),0.5)</f>
        <v>0</v>
      </c>
      <c r="AF176" s="321">
        <f>IFERROR(_xlfn.PERCENTRANK.INC('面板-MA'!176:176,'面板-MA'!AD176),0.5)</f>
        <v>1.4E-2</v>
      </c>
      <c r="AG176" s="321">
        <f>IFERROR(_xlfn.PERCENTRANK.INC('面板-MA'!176:176,'面板-MA'!AE176),0.5)</f>
        <v>0.34699999999999998</v>
      </c>
      <c r="AH176" s="321">
        <f>IFERROR(_xlfn.PERCENTRANK.INC('面板-MA'!176:176,'面板-MA'!AF176),0.5)</f>
        <v>0.98499999999999999</v>
      </c>
      <c r="AI176" s="321">
        <f>IFERROR(_xlfn.PERCENTRANK.INC('面板-MA'!176:176,'面板-MA'!AG176),0.5)</f>
        <v>1</v>
      </c>
      <c r="AJ176" s="321">
        <f>IFERROR(_xlfn.PERCENTRANK.INC('面板-MA'!176:176,'面板-MA'!AH176),0.5)</f>
        <v>0.94199999999999995</v>
      </c>
      <c r="AK176" s="321">
        <f>IFERROR(_xlfn.PERCENTRANK.INC('面板-MA'!176:176,'面板-MA'!AI176),0.5)</f>
        <v>0.66600000000000004</v>
      </c>
      <c r="AL176" s="321">
        <f>IFERROR(_xlfn.PERCENTRANK.INC('面板-MA'!176:176,'面板-MA'!AJ176),0.5)</f>
        <v>0.73899999999999999</v>
      </c>
      <c r="AM176" s="321">
        <f>IFERROR(_xlfn.PERCENTRANK.INC('面板-MA'!176:176,'面板-MA'!AK176),0.5)</f>
        <v>0.52100000000000002</v>
      </c>
      <c r="AN176" s="321">
        <f>IFERROR(_xlfn.PERCENTRANK.INC('面板-MA'!176:176,'面板-MA'!AL176),0.5)</f>
        <v>0.60799999999999998</v>
      </c>
      <c r="AO176" s="321">
        <f>IFERROR(_xlfn.PERCENTRANK.INC('面板-MA'!176:176,'面板-MA'!AM176),0.5)</f>
        <v>0.84</v>
      </c>
      <c r="AP176" s="321">
        <f>IFERROR(_xlfn.PERCENTRANK.INC('面板-MA'!176:176,'面板-MA'!AN176),0.5)</f>
        <v>0.623</v>
      </c>
      <c r="AQ176" s="321">
        <f>IFERROR(_xlfn.PERCENTRANK.INC('面板-MA'!176:176,'面板-MA'!AO176),0.5)</f>
        <v>0.65200000000000002</v>
      </c>
      <c r="AR176" s="321">
        <f>IFERROR(_xlfn.PERCENTRANK.INC('面板-MA'!176:176,'面板-MA'!AP176),0.5)</f>
        <v>0.434</v>
      </c>
      <c r="AS176" s="321">
        <f>IFERROR(_xlfn.PERCENTRANK.INC('面板-MA'!176:176,'面板-MA'!AQ176),0.5)</f>
        <v>0.30399999999999999</v>
      </c>
      <c r="AT176" s="321">
        <f>IFERROR(_xlfn.PERCENTRANK.INC('面板-MA'!176:176,'面板-MA'!AR176),0.5)</f>
        <v>0.14399999999999999</v>
      </c>
      <c r="AU176" s="321">
        <f>IFERROR(_xlfn.PERCENTRANK.INC('面板-MA'!176:176,'面板-MA'!AS176),0.5)</f>
        <v>8.5999999999999993E-2</v>
      </c>
      <c r="AV176" s="321">
        <f>IFERROR(_xlfn.PERCENTRANK.INC('面板-MA'!176:176,'面板-MA'!AT176),0.5)</f>
        <v>5.7000000000000002E-2</v>
      </c>
      <c r="AW176" s="321">
        <f>IFERROR(_xlfn.PERCENTRANK.INC('面板-MA'!176:176,'面板-MA'!AU176),0.5)</f>
        <v>4.2999999999999997E-2</v>
      </c>
      <c r="AX176" s="321">
        <f>IFERROR(_xlfn.PERCENTRANK.INC('面板-MA'!176:176,'面板-MA'!AV176),0.5)</f>
        <v>0.10100000000000001</v>
      </c>
      <c r="AY176" s="321">
        <f>IFERROR(_xlfn.PERCENTRANK.INC('面板-MA'!176:176,'面板-MA'!AW176),0.5)</f>
        <v>0.28899999999999998</v>
      </c>
      <c r="AZ176" s="321">
        <f>IFERROR(_xlfn.PERCENTRANK.INC('面板-MA'!176:176,'面板-MA'!AX176),0.5)</f>
        <v>0.13</v>
      </c>
      <c r="BA176" s="321">
        <f>IFERROR(_xlfn.PERCENTRANK.INC('面板-MA'!176:176,'面板-MA'!AY176),0.5)</f>
        <v>7.1999999999999995E-2</v>
      </c>
      <c r="BB176" s="321">
        <f>IFERROR(_xlfn.PERCENTRANK.INC('面板-MA'!176:176,'面板-MA'!AZ176),0.5)</f>
        <v>0.159</v>
      </c>
      <c r="BC176" s="321">
        <f>IFERROR(_xlfn.PERCENTRANK.INC('面板-MA'!176:176,'面板-MA'!BA176),0.5)</f>
        <v>0.27500000000000002</v>
      </c>
      <c r="BD176" s="321">
        <f>IFERROR(_xlfn.PERCENTRANK.INC('面板-MA'!176:176,'面板-MA'!BB176),0.5)</f>
        <v>0.33300000000000002</v>
      </c>
      <c r="BE176" s="321">
        <f>IFERROR(_xlfn.PERCENTRANK.INC('面板-MA'!176:176,'面板-MA'!BC176),0.5)</f>
        <v>0.39100000000000001</v>
      </c>
      <c r="BF176" s="321">
        <f>IFERROR(_xlfn.PERCENTRANK.INC('面板-MA'!176:176,'面板-MA'!BD176),0.5)</f>
        <v>0.40500000000000003</v>
      </c>
      <c r="BG176" s="321">
        <f>IFERROR(_xlfn.PERCENTRANK.INC('面板-MA'!176:176,'面板-MA'!BE176),0.5)</f>
        <v>0.42</v>
      </c>
      <c r="BH176" s="321">
        <f>IFERROR(_xlfn.PERCENTRANK.INC('面板-MA'!176:176,'面板-MA'!BF176),0.5)</f>
        <v>0.47799999999999998</v>
      </c>
      <c r="BI176" s="321">
        <f>IFERROR(_xlfn.PERCENTRANK.INC('面板-MA'!176:176,'面板-MA'!BG176),0.5)</f>
        <v>0.50700000000000001</v>
      </c>
      <c r="BJ176" s="321">
        <f>IFERROR(_xlfn.PERCENTRANK.INC('面板-MA'!176:176,'面板-MA'!BH176),0.5)</f>
        <v>0.44900000000000001</v>
      </c>
      <c r="BK176" s="321">
        <f>IFERROR(_xlfn.PERCENTRANK.INC('面板-MA'!176:176,'面板-MA'!BI176),0.5)</f>
        <v>0.318</v>
      </c>
      <c r="BL176" s="321">
        <f>IFERROR(_xlfn.PERCENTRANK.INC('面板-MA'!176:176,'面板-MA'!BJ176),0.5)</f>
        <v>0.56499999999999995</v>
      </c>
      <c r="BM176" s="321">
        <f>IFERROR(_xlfn.PERCENTRANK.INC('面板-MA'!176:176,'面板-MA'!BK176),0.5)</f>
        <v>0.68100000000000005</v>
      </c>
      <c r="BN176" s="321">
        <f>IFERROR(_xlfn.PERCENTRANK.INC('面板-MA'!176:176,'面板-MA'!BL176),0.5)</f>
        <v>0.376</v>
      </c>
      <c r="BO176" s="321">
        <f>IFERROR(_xlfn.PERCENTRANK.INC('面板-MA'!176:176,'面板-MA'!BM176),0.5)</f>
        <v>0.36199999999999999</v>
      </c>
      <c r="BP176" s="321">
        <f>IFERROR(_xlfn.PERCENTRANK.INC('面板-MA'!176:176,'面板-MA'!BN176),0.5)</f>
        <v>0.49199999999999999</v>
      </c>
      <c r="BQ176" s="321">
        <f>IFERROR(_xlfn.PERCENTRANK.INC('面板-MA'!176:176,'面板-MA'!BO176),0.5)</f>
        <v>0.57899999999999996</v>
      </c>
      <c r="BR176" s="321">
        <f>IFERROR(_xlfn.PERCENTRANK.INC('面板-MA'!176:176,'面板-MA'!BP176),0.5)</f>
        <v>0.86899999999999999</v>
      </c>
      <c r="BS176" s="321">
        <f>IFERROR(_xlfn.PERCENTRANK.INC('面板-MA'!176:176,'面板-MA'!BQ176),0.5)</f>
        <v>0.753</v>
      </c>
      <c r="BT176" s="321">
        <f>IFERROR(_xlfn.PERCENTRANK.INC('面板-MA'!176:176,'面板-MA'!BR176),0.5)</f>
        <v>0.59399999999999997</v>
      </c>
      <c r="BU176" s="321">
        <f>IFERROR(_xlfn.PERCENTRANK.INC('面板-MA'!176:176,'面板-MA'!BS176),0.5)</f>
        <v>0.72399999999999998</v>
      </c>
      <c r="BV176" s="321">
        <f>IFERROR(_xlfn.PERCENTRANK.INC('面板-MA'!176:176,'面板-MA'!BT176),0.5)</f>
        <v>0.85499999999999998</v>
      </c>
      <c r="BW176" s="321">
        <f>IFERROR(_xlfn.PERCENTRANK.INC('面板-MA'!176:176,'面板-MA'!BU176),0.5)</f>
        <v>0.97099999999999997</v>
      </c>
      <c r="BX176" s="321">
        <f>IFERROR(_xlfn.PERCENTRANK.INC('面板-MA'!176:176,'面板-MA'!BV176),0.5)</f>
        <v>0.79700000000000004</v>
      </c>
    </row>
    <row r="177" spans="1:76" ht="12.75" x14ac:dyDescent="0.15">
      <c r="A177" s="339" t="s">
        <v>681</v>
      </c>
      <c r="B177" s="339" t="s">
        <v>698</v>
      </c>
      <c r="C177" s="339" t="s">
        <v>710</v>
      </c>
      <c r="D177" s="340" t="s">
        <v>711</v>
      </c>
      <c r="E177" s="329">
        <f t="shared" si="13"/>
        <v>4.1666666666666664E-2</v>
      </c>
      <c r="F177" s="302" t="str">
        <f t="shared" si="11"/>
        <v>储能下游</v>
      </c>
      <c r="G177" s="321">
        <f>IFERROR(_xlfn.PERCENTRANK.INC('面板-MA'!177:177,'面板-MA'!E177),0.5)</f>
        <v>0.84</v>
      </c>
      <c r="H177" s="321">
        <f>IFERROR(_xlfn.PERCENTRANK.INC('面板-MA'!177:177,'面板-MA'!F177),0.5)</f>
        <v>0.84</v>
      </c>
      <c r="I177" s="321">
        <f>IFERROR(_xlfn.PERCENTRANK.INC('面板-MA'!177:177,'面板-MA'!G177),0.5)</f>
        <v>0.72</v>
      </c>
      <c r="J177" s="321">
        <f>IFERROR(_xlfn.PERCENTRANK.INC('面板-MA'!177:177,'面板-MA'!H177),0.5)</f>
        <v>0.72</v>
      </c>
      <c r="K177" s="321">
        <f>IFERROR(_xlfn.PERCENTRANK.INC('面板-MA'!177:177,'面板-MA'!I177),0.5)</f>
        <v>0.72</v>
      </c>
      <c r="L177" s="321">
        <f>IFERROR(_xlfn.PERCENTRANK.INC('面板-MA'!177:177,'面板-MA'!J177),0.5)</f>
        <v>0.92</v>
      </c>
      <c r="M177" s="321">
        <f>IFERROR(_xlfn.PERCENTRANK.INC('面板-MA'!177:177,'面板-MA'!K177),0.5)</f>
        <v>0.92</v>
      </c>
      <c r="N177" s="321">
        <f>IFERROR(_xlfn.PERCENTRANK.INC('面板-MA'!177:177,'面板-MA'!L177),0.5)</f>
        <v>0.92</v>
      </c>
      <c r="O177" s="321">
        <f>IFERROR(_xlfn.PERCENTRANK.INC('面板-MA'!177:177,'面板-MA'!M177),0.5)</f>
        <v>0.48</v>
      </c>
      <c r="P177" s="321">
        <f>IFERROR(_xlfn.PERCENTRANK.INC('面板-MA'!177:177,'面板-MA'!N177),0.5)</f>
        <v>0.48</v>
      </c>
      <c r="Q177" s="321">
        <f>IFERROR(_xlfn.PERCENTRANK.INC('面板-MA'!177:177,'面板-MA'!O177),0.5)</f>
        <v>0.48</v>
      </c>
      <c r="R177" s="321">
        <f>IFERROR(_xlfn.PERCENTRANK.INC('面板-MA'!177:177,'面板-MA'!P177),0.5)</f>
        <v>0.6</v>
      </c>
      <c r="S177" s="321">
        <f>IFERROR(_xlfn.PERCENTRANK.INC('面板-MA'!177:177,'面板-MA'!Q177),0.5)</f>
        <v>0.6</v>
      </c>
      <c r="T177" s="321">
        <f>IFERROR(_xlfn.PERCENTRANK.INC('面板-MA'!177:177,'面板-MA'!R177),0.5)</f>
        <v>0.6</v>
      </c>
      <c r="U177" s="321">
        <f>IFERROR(_xlfn.PERCENTRANK.INC('面板-MA'!177:177,'面板-MA'!S177),0.5)</f>
        <v>0.12</v>
      </c>
      <c r="V177" s="321">
        <f>IFERROR(_xlfn.PERCENTRANK.INC('面板-MA'!177:177,'面板-MA'!T177),0.5)</f>
        <v>0.12</v>
      </c>
      <c r="W177" s="321">
        <f>IFERROR(_xlfn.PERCENTRANK.INC('面板-MA'!177:177,'面板-MA'!U177),0.5)</f>
        <v>0.12</v>
      </c>
      <c r="X177" s="321">
        <f>IFERROR(_xlfn.PERCENTRANK.INC('面板-MA'!177:177,'面板-MA'!V177),0.5)</f>
        <v>0.36</v>
      </c>
      <c r="Y177" s="321">
        <f>IFERROR(_xlfn.PERCENTRANK.INC('面板-MA'!177:177,'面板-MA'!W177),0.5)</f>
        <v>0.36</v>
      </c>
      <c r="Z177" s="321">
        <f>IFERROR(_xlfn.PERCENTRANK.INC('面板-MA'!177:177,'面板-MA'!X177),0.5)</f>
        <v>0.36</v>
      </c>
      <c r="AA177" s="321">
        <f>IFERROR(_xlfn.PERCENTRANK.INC('面板-MA'!177:177,'面板-MA'!Y177),0.5)</f>
        <v>0</v>
      </c>
      <c r="AB177" s="321">
        <f>IFERROR(_xlfn.PERCENTRANK.INC('面板-MA'!177:177,'面板-MA'!Z177),0.5)</f>
        <v>0</v>
      </c>
      <c r="AC177" s="321">
        <f>IFERROR(_xlfn.PERCENTRANK.INC('面板-MA'!177:177,'面板-MA'!AA177),0.5)</f>
        <v>0</v>
      </c>
      <c r="AD177" s="321">
        <f>IFERROR(_xlfn.PERCENTRANK.INC('面板-MA'!177:177,'面板-MA'!AB177),0.5)</f>
        <v>0.24</v>
      </c>
      <c r="AE177" s="321">
        <f>IFERROR(_xlfn.PERCENTRANK.INC('面板-MA'!177:177,'面板-MA'!AC177),0.5)</f>
        <v>0.24</v>
      </c>
      <c r="AF177" s="321">
        <f>IFERROR(_xlfn.PERCENTRANK.INC('面板-MA'!177:177,'面板-MA'!AD177),0.5)</f>
        <v>0.24</v>
      </c>
      <c r="AG177" s="321">
        <f>IFERROR(_xlfn.PERCENTRANK.INC('面板-MA'!177:177,'面板-MA'!AE177),0.5)</f>
        <v>0.5</v>
      </c>
      <c r="AH177" s="321">
        <f>IFERROR(_xlfn.PERCENTRANK.INC('面板-MA'!177:177,'面板-MA'!AF177),0.5)</f>
        <v>0.5</v>
      </c>
      <c r="AI177" s="321">
        <f>IFERROR(_xlfn.PERCENTRANK.INC('面板-MA'!177:177,'面板-MA'!AG177),0.5)</f>
        <v>0.5</v>
      </c>
      <c r="AJ177" s="321">
        <f>IFERROR(_xlfn.PERCENTRANK.INC('面板-MA'!177:177,'面板-MA'!AH177),0.5)</f>
        <v>0.5</v>
      </c>
      <c r="AK177" s="321">
        <f>IFERROR(_xlfn.PERCENTRANK.INC('面板-MA'!177:177,'面板-MA'!AI177),0.5)</f>
        <v>0.5</v>
      </c>
      <c r="AL177" s="321">
        <f>IFERROR(_xlfn.PERCENTRANK.INC('面板-MA'!177:177,'面板-MA'!AJ177),0.5)</f>
        <v>0.5</v>
      </c>
      <c r="AM177" s="321">
        <f>IFERROR(_xlfn.PERCENTRANK.INC('面板-MA'!177:177,'面板-MA'!AK177),0.5)</f>
        <v>0.5</v>
      </c>
      <c r="AN177" s="321">
        <f>IFERROR(_xlfn.PERCENTRANK.INC('面板-MA'!177:177,'面板-MA'!AL177),0.5)</f>
        <v>0.5</v>
      </c>
      <c r="AO177" s="321">
        <f>IFERROR(_xlfn.PERCENTRANK.INC('面板-MA'!177:177,'面板-MA'!AM177),0.5)</f>
        <v>0.5</v>
      </c>
      <c r="AP177" s="321">
        <f>IFERROR(_xlfn.PERCENTRANK.INC('面板-MA'!177:177,'面板-MA'!AN177),0.5)</f>
        <v>0.5</v>
      </c>
      <c r="AQ177" s="321">
        <f>IFERROR(_xlfn.PERCENTRANK.INC('面板-MA'!177:177,'面板-MA'!AO177),0.5)</f>
        <v>0.5</v>
      </c>
      <c r="AR177" s="321">
        <f>IFERROR(_xlfn.PERCENTRANK.INC('面板-MA'!177:177,'面板-MA'!AP177),0.5)</f>
        <v>0.5</v>
      </c>
      <c r="AS177" s="321">
        <f>IFERROR(_xlfn.PERCENTRANK.INC('面板-MA'!177:177,'面板-MA'!AQ177),0.5)</f>
        <v>0.5</v>
      </c>
      <c r="AT177" s="321">
        <f>IFERROR(_xlfn.PERCENTRANK.INC('面板-MA'!177:177,'面板-MA'!AR177),0.5)</f>
        <v>0.5</v>
      </c>
      <c r="AU177" s="321">
        <f>IFERROR(_xlfn.PERCENTRANK.INC('面板-MA'!177:177,'面板-MA'!AS177),0.5)</f>
        <v>0.5</v>
      </c>
      <c r="AV177" s="321">
        <f>IFERROR(_xlfn.PERCENTRANK.INC('面板-MA'!177:177,'面板-MA'!AT177),0.5)</f>
        <v>0.5</v>
      </c>
      <c r="AW177" s="321">
        <f>IFERROR(_xlfn.PERCENTRANK.INC('面板-MA'!177:177,'面板-MA'!AU177),0.5)</f>
        <v>0.5</v>
      </c>
      <c r="AX177" s="321">
        <f>IFERROR(_xlfn.PERCENTRANK.INC('面板-MA'!177:177,'面板-MA'!AV177),0.5)</f>
        <v>0.5</v>
      </c>
      <c r="AY177" s="321">
        <f>IFERROR(_xlfn.PERCENTRANK.INC('面板-MA'!177:177,'面板-MA'!AW177),0.5)</f>
        <v>0.5</v>
      </c>
      <c r="AZ177" s="321">
        <f>IFERROR(_xlfn.PERCENTRANK.INC('面板-MA'!177:177,'面板-MA'!AX177),0.5)</f>
        <v>0.5</v>
      </c>
      <c r="BA177" s="321">
        <f>IFERROR(_xlfn.PERCENTRANK.INC('面板-MA'!177:177,'面板-MA'!AY177),0.5)</f>
        <v>0.5</v>
      </c>
      <c r="BB177" s="321">
        <f>IFERROR(_xlfn.PERCENTRANK.INC('面板-MA'!177:177,'面板-MA'!AZ177),0.5)</f>
        <v>0.5</v>
      </c>
      <c r="BC177" s="321">
        <f>IFERROR(_xlfn.PERCENTRANK.INC('面板-MA'!177:177,'面板-MA'!BA177),0.5)</f>
        <v>0.5</v>
      </c>
      <c r="BD177" s="321">
        <f>IFERROR(_xlfn.PERCENTRANK.INC('面板-MA'!177:177,'面板-MA'!BB177),0.5)</f>
        <v>0.5</v>
      </c>
      <c r="BE177" s="321">
        <f>IFERROR(_xlfn.PERCENTRANK.INC('面板-MA'!177:177,'面板-MA'!BC177),0.5)</f>
        <v>0.5</v>
      </c>
      <c r="BF177" s="321">
        <f>IFERROR(_xlfn.PERCENTRANK.INC('面板-MA'!177:177,'面板-MA'!BD177),0.5)</f>
        <v>0.5</v>
      </c>
      <c r="BG177" s="321">
        <f>IFERROR(_xlfn.PERCENTRANK.INC('面板-MA'!177:177,'面板-MA'!BE177),0.5)</f>
        <v>0.5</v>
      </c>
      <c r="BH177" s="321">
        <f>IFERROR(_xlfn.PERCENTRANK.INC('面板-MA'!177:177,'面板-MA'!BF177),0.5)</f>
        <v>0.5</v>
      </c>
      <c r="BI177" s="321">
        <f>IFERROR(_xlfn.PERCENTRANK.INC('面板-MA'!177:177,'面板-MA'!BG177),0.5)</f>
        <v>0.5</v>
      </c>
      <c r="BJ177" s="321">
        <f>IFERROR(_xlfn.PERCENTRANK.INC('面板-MA'!177:177,'面板-MA'!BH177),0.5)</f>
        <v>0.5</v>
      </c>
      <c r="BK177" s="321">
        <f>IFERROR(_xlfn.PERCENTRANK.INC('面板-MA'!177:177,'面板-MA'!BI177),0.5)</f>
        <v>0.5</v>
      </c>
      <c r="BL177" s="321">
        <f>IFERROR(_xlfn.PERCENTRANK.INC('面板-MA'!177:177,'面板-MA'!BJ177),0.5)</f>
        <v>0.5</v>
      </c>
      <c r="BM177" s="321">
        <f>IFERROR(_xlfn.PERCENTRANK.INC('面板-MA'!177:177,'面板-MA'!BK177),0.5)</f>
        <v>0.5</v>
      </c>
      <c r="BN177" s="321">
        <f>IFERROR(_xlfn.PERCENTRANK.INC('面板-MA'!177:177,'面板-MA'!BL177),0.5)</f>
        <v>0.5</v>
      </c>
      <c r="BO177" s="321">
        <f>IFERROR(_xlfn.PERCENTRANK.INC('面板-MA'!177:177,'面板-MA'!BM177),0.5)</f>
        <v>0.5</v>
      </c>
      <c r="BP177" s="321">
        <f>IFERROR(_xlfn.PERCENTRANK.INC('面板-MA'!177:177,'面板-MA'!BN177),0.5)</f>
        <v>0.5</v>
      </c>
      <c r="BQ177" s="321">
        <f>IFERROR(_xlfn.PERCENTRANK.INC('面板-MA'!177:177,'面板-MA'!BO177),0.5)</f>
        <v>0.5</v>
      </c>
      <c r="BR177" s="321">
        <f>IFERROR(_xlfn.PERCENTRANK.INC('面板-MA'!177:177,'面板-MA'!BP177),0.5)</f>
        <v>0.5</v>
      </c>
      <c r="BS177" s="321">
        <f>IFERROR(_xlfn.PERCENTRANK.INC('面板-MA'!177:177,'面板-MA'!BQ177),0.5)</f>
        <v>0.5</v>
      </c>
      <c r="BT177" s="321">
        <f>IFERROR(_xlfn.PERCENTRANK.INC('面板-MA'!177:177,'面板-MA'!BR177),0.5)</f>
        <v>0.5</v>
      </c>
      <c r="BU177" s="321">
        <f>IFERROR(_xlfn.PERCENTRANK.INC('面板-MA'!177:177,'面板-MA'!BS177),0.5)</f>
        <v>0.5</v>
      </c>
      <c r="BV177" s="321">
        <f>IFERROR(_xlfn.PERCENTRANK.INC('面板-MA'!177:177,'面板-MA'!BT177),0.5)</f>
        <v>0.5</v>
      </c>
      <c r="BW177" s="321">
        <f>IFERROR(_xlfn.PERCENTRANK.INC('面板-MA'!177:177,'面板-MA'!BU177),0.5)</f>
        <v>0.5</v>
      </c>
      <c r="BX177" s="321">
        <f>IFERROR(_xlfn.PERCENTRANK.INC('面板-MA'!177:177,'面板-MA'!BV177),0.5)</f>
        <v>0.5</v>
      </c>
    </row>
    <row r="178" spans="1:76" s="314" customFormat="1" ht="12.75" x14ac:dyDescent="0.15">
      <c r="A178" s="343" t="s">
        <v>681</v>
      </c>
      <c r="B178" s="343" t="s">
        <v>698</v>
      </c>
      <c r="C178" s="344" t="s">
        <v>712</v>
      </c>
      <c r="D178" s="345" t="s">
        <v>713</v>
      </c>
      <c r="E178" s="346">
        <f t="shared" si="13"/>
        <v>4.1666666666666664E-2</v>
      </c>
      <c r="F178" s="315" t="str">
        <f t="shared" si="11"/>
        <v>储能下游</v>
      </c>
      <c r="G178" s="308">
        <f>IFERROR(_xlfn.PERCENTRANK.INC('面板-MA'!178:178,'面板-MA'!E178),0.5)</f>
        <v>0.62</v>
      </c>
      <c r="H178" s="308">
        <f>IFERROR(_xlfn.PERCENTRANK.INC('面板-MA'!178:178,'面板-MA'!F178),0.5)</f>
        <v>0.62</v>
      </c>
      <c r="I178" s="308">
        <f>IFERROR(_xlfn.PERCENTRANK.INC('面板-MA'!178:178,'面板-MA'!G178),0.5)</f>
        <v>0.31</v>
      </c>
      <c r="J178" s="308">
        <f>IFERROR(_xlfn.PERCENTRANK.INC('面板-MA'!178:178,'面板-MA'!H178),0.5)</f>
        <v>0.31</v>
      </c>
      <c r="K178" s="308">
        <f>IFERROR(_xlfn.PERCENTRANK.INC('面板-MA'!178:178,'面板-MA'!I178),0.5)</f>
        <v>0.31</v>
      </c>
      <c r="L178" s="308">
        <f>IFERROR(_xlfn.PERCENTRANK.INC('面板-MA'!178:178,'面板-MA'!J178),0.5)</f>
        <v>0.46500000000000002</v>
      </c>
      <c r="M178" s="308">
        <f>IFERROR(_xlfn.PERCENTRANK.INC('面板-MA'!178:178,'面板-MA'!K178),0.5)</f>
        <v>0.46500000000000002</v>
      </c>
      <c r="N178" s="308">
        <f>IFERROR(_xlfn.PERCENTRANK.INC('面板-MA'!178:178,'面板-MA'!L178),0.5)</f>
        <v>0.46500000000000002</v>
      </c>
      <c r="O178" s="308">
        <f>IFERROR(_xlfn.PERCENTRANK.INC('面板-MA'!178:178,'面板-MA'!M178),0.5)</f>
        <v>0.10299999999999999</v>
      </c>
      <c r="P178" s="308">
        <f>IFERROR(_xlfn.PERCENTRANK.INC('面板-MA'!178:178,'面板-MA'!N178),0.5)</f>
        <v>0.10299999999999999</v>
      </c>
      <c r="Q178" s="308">
        <f>IFERROR(_xlfn.PERCENTRANK.INC('面板-MA'!178:178,'面板-MA'!O178),0.5)</f>
        <v>0.10299999999999999</v>
      </c>
      <c r="R178" s="308">
        <f>IFERROR(_xlfn.PERCENTRANK.INC('面板-MA'!178:178,'面板-MA'!P178),0.5)</f>
        <v>0.65500000000000003</v>
      </c>
      <c r="S178" s="308">
        <f>IFERROR(_xlfn.PERCENTRANK.INC('面板-MA'!178:178,'面板-MA'!Q178),0.5)</f>
        <v>0.65500000000000003</v>
      </c>
      <c r="T178" s="308">
        <f>IFERROR(_xlfn.PERCENTRANK.INC('面板-MA'!178:178,'面板-MA'!R178),0.5)</f>
        <v>0.65500000000000003</v>
      </c>
      <c r="U178" s="308">
        <f>IFERROR(_xlfn.PERCENTRANK.INC('面板-MA'!178:178,'面板-MA'!S178),0.5)</f>
        <v>0.91300000000000003</v>
      </c>
      <c r="V178" s="308">
        <f>IFERROR(_xlfn.PERCENTRANK.INC('面板-MA'!178:178,'面板-MA'!T178),0.5)</f>
        <v>0.91300000000000003</v>
      </c>
      <c r="W178" s="308">
        <f>IFERROR(_xlfn.PERCENTRANK.INC('面板-MA'!178:178,'面板-MA'!U178),0.5)</f>
        <v>0.91300000000000003</v>
      </c>
      <c r="X178" s="308">
        <f>IFERROR(_xlfn.PERCENTRANK.INC('面板-MA'!178:178,'面板-MA'!V178),0.5)</f>
        <v>0.75800000000000001</v>
      </c>
      <c r="Y178" s="308">
        <f>IFERROR(_xlfn.PERCENTRANK.INC('面板-MA'!178:178,'面板-MA'!W178),0.5)</f>
        <v>0.75800000000000001</v>
      </c>
      <c r="Z178" s="308">
        <f>IFERROR(_xlfn.PERCENTRANK.INC('面板-MA'!178:178,'面板-MA'!X178),0.5)</f>
        <v>0.75800000000000001</v>
      </c>
      <c r="AA178" s="308">
        <f>IFERROR(_xlfn.PERCENTRANK.INC('面板-MA'!178:178,'面板-MA'!Y178),0.5)</f>
        <v>0.81</v>
      </c>
      <c r="AB178" s="308">
        <f>IFERROR(_xlfn.PERCENTRANK.INC('面板-MA'!178:178,'面板-MA'!Z178),0.5)</f>
        <v>0.81</v>
      </c>
      <c r="AC178" s="308">
        <f>IFERROR(_xlfn.PERCENTRANK.INC('面板-MA'!178:178,'面板-MA'!AA178),0.5)</f>
        <v>0.81</v>
      </c>
      <c r="AD178" s="308">
        <f>IFERROR(_xlfn.PERCENTRANK.INC('面板-MA'!178:178,'面板-MA'!AB178),0.5)</f>
        <v>0.70599999999999996</v>
      </c>
      <c r="AE178" s="308">
        <f>IFERROR(_xlfn.PERCENTRANK.INC('面板-MA'!178:178,'面板-MA'!AC178),0.5)</f>
        <v>0.70599999999999996</v>
      </c>
      <c r="AF178" s="308">
        <f>IFERROR(_xlfn.PERCENTRANK.INC('面板-MA'!178:178,'面板-MA'!AD178),0.5)</f>
        <v>0.70599999999999996</v>
      </c>
      <c r="AG178" s="308">
        <f>IFERROR(_xlfn.PERCENTRANK.INC('面板-MA'!178:178,'面板-MA'!AE178),0.5)</f>
        <v>0.20599999999999999</v>
      </c>
      <c r="AH178" s="308">
        <f>IFERROR(_xlfn.PERCENTRANK.INC('面板-MA'!178:178,'面板-MA'!AF178),0.5)</f>
        <v>0.20599999999999999</v>
      </c>
      <c r="AI178" s="308">
        <f>IFERROR(_xlfn.PERCENTRANK.INC('面板-MA'!178:178,'面板-MA'!AG178),0.5)</f>
        <v>0.20599999999999999</v>
      </c>
      <c r="AJ178" s="308">
        <f>IFERROR(_xlfn.PERCENTRANK.INC('面板-MA'!178:178,'面板-MA'!AH178),0.5)</f>
        <v>5.0999999999999997E-2</v>
      </c>
      <c r="AK178" s="308">
        <f>IFERROR(_xlfn.PERCENTRANK.INC('面板-MA'!178:178,'面板-MA'!AI178),0.5)</f>
        <v>5.0999999999999997E-2</v>
      </c>
      <c r="AL178" s="308">
        <f>IFERROR(_xlfn.PERCENTRANK.INC('面板-MA'!178:178,'面板-MA'!AJ178),0.5)</f>
        <v>5.0999999999999997E-2</v>
      </c>
      <c r="AM178" s="308">
        <f>IFERROR(_xlfn.PERCENTRANK.INC('面板-MA'!178:178,'面板-MA'!AK178),0.5)</f>
        <v>0.36199999999999999</v>
      </c>
      <c r="AN178" s="308">
        <f>IFERROR(_xlfn.PERCENTRANK.INC('面板-MA'!178:178,'面板-MA'!AL178),0.5)</f>
        <v>0.36199999999999999</v>
      </c>
      <c r="AO178" s="308">
        <f>IFERROR(_xlfn.PERCENTRANK.INC('面板-MA'!178:178,'面板-MA'!AM178),0.5)</f>
        <v>0.36199999999999999</v>
      </c>
      <c r="AP178" s="308">
        <f>IFERROR(_xlfn.PERCENTRANK.INC('面板-MA'!178:178,'面板-MA'!AN178),0.5)</f>
        <v>0.25800000000000001</v>
      </c>
      <c r="AQ178" s="308">
        <f>IFERROR(_xlfn.PERCENTRANK.INC('面板-MA'!178:178,'面板-MA'!AO178),0.5)</f>
        <v>0.25800000000000001</v>
      </c>
      <c r="AR178" s="308">
        <f>IFERROR(_xlfn.PERCENTRANK.INC('面板-MA'!178:178,'面板-MA'!AP178),0.5)</f>
        <v>0.25800000000000001</v>
      </c>
      <c r="AS178" s="308">
        <f>IFERROR(_xlfn.PERCENTRANK.INC('面板-MA'!178:178,'面板-MA'!AQ178),0.5)</f>
        <v>0.155</v>
      </c>
      <c r="AT178" s="308">
        <f>IFERROR(_xlfn.PERCENTRANK.INC('面板-MA'!178:178,'面板-MA'!AR178),0.5)</f>
        <v>0.155</v>
      </c>
      <c r="AU178" s="308">
        <f>IFERROR(_xlfn.PERCENTRANK.INC('面板-MA'!178:178,'面板-MA'!AS178),0.5)</f>
        <v>0.155</v>
      </c>
      <c r="AV178" s="308">
        <f>IFERROR(_xlfn.PERCENTRANK.INC('面板-MA'!178:178,'面板-MA'!AT178),0.5)</f>
        <v>0</v>
      </c>
      <c r="AW178" s="308">
        <f>IFERROR(_xlfn.PERCENTRANK.INC('面板-MA'!178:178,'面板-MA'!AU178),0.5)</f>
        <v>0</v>
      </c>
      <c r="AX178" s="308">
        <f>IFERROR(_xlfn.PERCENTRANK.INC('面板-MA'!178:178,'面板-MA'!AV178),0.5)</f>
        <v>0</v>
      </c>
      <c r="AY178" s="308">
        <f>IFERROR(_xlfn.PERCENTRANK.INC('面板-MA'!178:178,'面板-MA'!AW178),0.5)</f>
        <v>0.41299999999999998</v>
      </c>
      <c r="AZ178" s="308">
        <f>IFERROR(_xlfn.PERCENTRANK.INC('面板-MA'!178:178,'面板-MA'!AX178),0.5)</f>
        <v>0.41299999999999998</v>
      </c>
      <c r="BA178" s="308">
        <f>IFERROR(_xlfn.PERCENTRANK.INC('面板-MA'!178:178,'面板-MA'!AY178),0.5)</f>
        <v>0.41299999999999998</v>
      </c>
      <c r="BB178" s="308">
        <f>IFERROR(_xlfn.PERCENTRANK.INC('面板-MA'!178:178,'面板-MA'!AZ178),0.5)</f>
        <v>0.51700000000000002</v>
      </c>
      <c r="BC178" s="308">
        <f>IFERROR(_xlfn.PERCENTRANK.INC('面板-MA'!178:178,'面板-MA'!BA178),0.5)</f>
        <v>0.51700000000000002</v>
      </c>
      <c r="BD178" s="308">
        <f>IFERROR(_xlfn.PERCENTRANK.INC('面板-MA'!178:178,'面板-MA'!BB178),0.5)</f>
        <v>0.51700000000000002</v>
      </c>
      <c r="BE178" s="308">
        <f>IFERROR(_xlfn.PERCENTRANK.INC('面板-MA'!178:178,'面板-MA'!BC178),0.5)</f>
        <v>0.56799999999999995</v>
      </c>
      <c r="BF178" s="308">
        <f>IFERROR(_xlfn.PERCENTRANK.INC('面板-MA'!178:178,'面板-MA'!BD178),0.5)</f>
        <v>0.56799999999999995</v>
      </c>
      <c r="BG178" s="308">
        <f>IFERROR(_xlfn.PERCENTRANK.INC('面板-MA'!178:178,'面板-MA'!BE178),0.5)</f>
        <v>0.56799999999999995</v>
      </c>
      <c r="BH178" s="308">
        <f>IFERROR(_xlfn.PERCENTRANK.INC('面板-MA'!178:178,'面板-MA'!BF178),0.5)</f>
        <v>0.86199999999999999</v>
      </c>
      <c r="BI178" s="308">
        <f>IFERROR(_xlfn.PERCENTRANK.INC('面板-MA'!178:178,'面板-MA'!BG178),0.5)</f>
        <v>0.86199999999999999</v>
      </c>
      <c r="BJ178" s="308">
        <f>IFERROR(_xlfn.PERCENTRANK.INC('面板-MA'!178:178,'面板-MA'!BH178),0.5)</f>
        <v>0.86199999999999999</v>
      </c>
      <c r="BK178" s="308">
        <f>IFERROR(_xlfn.PERCENTRANK.INC('面板-MA'!178:178,'面板-MA'!BI178),0.5)</f>
        <v>0.96499999999999997</v>
      </c>
      <c r="BL178" s="308">
        <f>IFERROR(_xlfn.PERCENTRANK.INC('面板-MA'!178:178,'面板-MA'!BJ178),0.5)</f>
        <v>0.96499999999999997</v>
      </c>
      <c r="BM178" s="308">
        <f>IFERROR(_xlfn.PERCENTRANK.INC('面板-MA'!178:178,'面板-MA'!BK178),0.5)</f>
        <v>0.96499999999999997</v>
      </c>
      <c r="BN178" s="308">
        <f>IFERROR(_xlfn.PERCENTRANK.INC('面板-MA'!178:178,'面板-MA'!BL178),0.5)</f>
        <v>0.5</v>
      </c>
      <c r="BO178" s="308">
        <f>IFERROR(_xlfn.PERCENTRANK.INC('面板-MA'!178:178,'面板-MA'!BM178),0.5)</f>
        <v>0.5</v>
      </c>
      <c r="BP178" s="308">
        <f>IFERROR(_xlfn.PERCENTRANK.INC('面板-MA'!178:178,'面板-MA'!BN178),0.5)</f>
        <v>0.5</v>
      </c>
      <c r="BQ178" s="308">
        <f>IFERROR(_xlfn.PERCENTRANK.INC('面板-MA'!178:178,'面板-MA'!BO178),0.5)</f>
        <v>0.5</v>
      </c>
      <c r="BR178" s="308">
        <f>IFERROR(_xlfn.PERCENTRANK.INC('面板-MA'!178:178,'面板-MA'!BP178),0.5)</f>
        <v>0.5</v>
      </c>
      <c r="BS178" s="308">
        <f>IFERROR(_xlfn.PERCENTRANK.INC('面板-MA'!178:178,'面板-MA'!BQ178),0.5)</f>
        <v>0.5</v>
      </c>
      <c r="BT178" s="308">
        <f>IFERROR(_xlfn.PERCENTRANK.INC('面板-MA'!178:178,'面板-MA'!BR178),0.5)</f>
        <v>0.5</v>
      </c>
      <c r="BU178" s="308">
        <f>IFERROR(_xlfn.PERCENTRANK.INC('面板-MA'!178:178,'面板-MA'!BS178),0.5)</f>
        <v>0.5</v>
      </c>
      <c r="BV178" s="308">
        <f>IFERROR(_xlfn.PERCENTRANK.INC('面板-MA'!178:178,'面板-MA'!BT178),0.5)</f>
        <v>0.5</v>
      </c>
      <c r="BW178" s="308">
        <f>IFERROR(_xlfn.PERCENTRANK.INC('面板-MA'!178:178,'面板-MA'!BU178),0.5)</f>
        <v>0.5</v>
      </c>
      <c r="BX178" s="308">
        <f>IFERROR(_xlfn.PERCENTRANK.INC('面板-MA'!178:178,'面板-MA'!BV178),0.5)</f>
        <v>0.5</v>
      </c>
    </row>
  </sheetData>
  <phoneticPr fontId="5" type="noConversion"/>
  <conditionalFormatting sqref="BX92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I141:P142 Q130:BX130 Q108:BX108 Q32:BX32 Q25:BX25 O92:BX92 O47:BX61 O123:P137 O122:BX122 O93:P121 O64:P91 Q69:BX71 I3:P43 I63:N137 O63:BX63 I62:BX62 I138:BX140 I45:N61 O45:P46 I44:BX44 G3:H142">
    <cfRule type="colorScale" priority="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Q141:BX142 Q109:BX121 Q3:BX24 Q33:BX43 Q26:BX31 Q93:BX107 Q92:BW92 Q131:BX137 Q123:BX129 Q64:BX91 Q45:BX46">
    <cfRule type="colorScale" priority="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143:P151 K152:BX178 G143:J178">
    <cfRule type="colorScale" priority="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Q143:BX151">
    <cfRule type="colorScale" priority="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2060"/>
  </sheetPr>
  <dimension ref="A1:BV178"/>
  <sheetViews>
    <sheetView showGridLines="0" zoomScale="75" zoomScaleNormal="75" workbookViewId="0">
      <pane xSplit="4" ySplit="2" topLeftCell="E132" activePane="bottomRight" state="frozen"/>
      <selection activeCell="H10" sqref="H10"/>
      <selection pane="topRight" activeCell="H10" sqref="H10"/>
      <selection pane="bottomLeft" activeCell="H10" sqref="H10"/>
      <selection pane="bottomRight" activeCell="E3" sqref="E3:E178"/>
    </sheetView>
  </sheetViews>
  <sheetFormatPr defaultColWidth="9" defaultRowHeight="12" x14ac:dyDescent="0.15"/>
  <cols>
    <col min="1" max="1" width="17.42578125" style="295" customWidth="1"/>
    <col min="2" max="2" width="6" style="295" customWidth="1"/>
    <col min="3" max="3" width="32" style="295" customWidth="1"/>
    <col min="4" max="4" width="36.85546875" style="295" customWidth="1"/>
    <col min="5" max="5" width="9.140625" style="295" bestFit="1" customWidth="1"/>
    <col min="6" max="7" width="9.140625" style="295" customWidth="1"/>
    <col min="8" max="8" width="9" style="295" customWidth="1"/>
    <col min="9" max="10" width="9" style="295"/>
    <col min="11" max="12" width="9" style="295" customWidth="1"/>
    <col min="13" max="13" width="9.42578125" style="295" customWidth="1"/>
    <col min="14" max="62" width="8.5703125" style="295" customWidth="1"/>
    <col min="63" max="16384" width="9" style="295"/>
  </cols>
  <sheetData>
    <row r="1" spans="1:74" x14ac:dyDescent="0.15">
      <c r="A1" s="272"/>
    </row>
    <row r="2" spans="1:74" s="298" customFormat="1" x14ac:dyDescent="0.15">
      <c r="A2" s="297" t="s">
        <v>822</v>
      </c>
      <c r="B2" s="297" t="s">
        <v>823</v>
      </c>
      <c r="C2" s="298" t="s">
        <v>824</v>
      </c>
      <c r="D2" s="298" t="s">
        <v>825</v>
      </c>
      <c r="E2" s="300">
        <v>44865</v>
      </c>
      <c r="F2" s="300">
        <v>44834</v>
      </c>
      <c r="G2" s="300">
        <v>44804</v>
      </c>
      <c r="H2" s="300">
        <v>44773</v>
      </c>
      <c r="I2" s="300">
        <v>44742</v>
      </c>
      <c r="J2" s="300">
        <v>44712</v>
      </c>
      <c r="K2" s="300">
        <v>44681</v>
      </c>
      <c r="L2" s="300">
        <v>44651</v>
      </c>
      <c r="M2" s="300">
        <v>44620</v>
      </c>
      <c r="N2" s="300">
        <v>44592</v>
      </c>
      <c r="O2" s="300">
        <v>44561</v>
      </c>
      <c r="P2" s="300">
        <v>44530</v>
      </c>
      <c r="Q2" s="300">
        <v>44500</v>
      </c>
      <c r="R2" s="300">
        <v>44469</v>
      </c>
      <c r="S2" s="300">
        <v>44439</v>
      </c>
      <c r="T2" s="300">
        <v>44408</v>
      </c>
      <c r="U2" s="300">
        <v>44377</v>
      </c>
      <c r="V2" s="300">
        <v>44347</v>
      </c>
      <c r="W2" s="300">
        <v>44316</v>
      </c>
      <c r="X2" s="300">
        <v>44286</v>
      </c>
      <c r="Y2" s="300">
        <v>44255</v>
      </c>
      <c r="Z2" s="300">
        <v>44227</v>
      </c>
      <c r="AA2" s="300">
        <v>44196</v>
      </c>
      <c r="AB2" s="300">
        <v>44165</v>
      </c>
      <c r="AC2" s="300">
        <v>44135</v>
      </c>
      <c r="AD2" s="300">
        <v>44104</v>
      </c>
      <c r="AE2" s="300">
        <v>44074</v>
      </c>
      <c r="AF2" s="300">
        <v>44043</v>
      </c>
      <c r="AG2" s="300">
        <v>44012</v>
      </c>
      <c r="AH2" s="300">
        <v>43982</v>
      </c>
      <c r="AI2" s="300">
        <v>43951</v>
      </c>
      <c r="AJ2" s="300">
        <v>43921</v>
      </c>
      <c r="AK2" s="300">
        <v>43890</v>
      </c>
      <c r="AL2" s="300">
        <v>43861</v>
      </c>
      <c r="AM2" s="300">
        <v>43830</v>
      </c>
      <c r="AN2" s="300">
        <v>43799</v>
      </c>
      <c r="AO2" s="300">
        <v>43769</v>
      </c>
      <c r="AP2" s="300">
        <v>43738</v>
      </c>
      <c r="AQ2" s="300">
        <v>43708</v>
      </c>
      <c r="AR2" s="300">
        <v>43677</v>
      </c>
      <c r="AS2" s="300">
        <v>43646</v>
      </c>
      <c r="AT2" s="300">
        <v>43616</v>
      </c>
      <c r="AU2" s="300">
        <v>43585</v>
      </c>
      <c r="AV2" s="300">
        <v>43555</v>
      </c>
      <c r="AW2" s="300">
        <v>43524</v>
      </c>
      <c r="AX2" s="300">
        <v>43496</v>
      </c>
      <c r="AY2" s="300">
        <v>43465</v>
      </c>
      <c r="AZ2" s="300">
        <v>43434</v>
      </c>
      <c r="BA2" s="300">
        <v>43404</v>
      </c>
      <c r="BB2" s="300">
        <v>43373</v>
      </c>
      <c r="BC2" s="300">
        <v>43343</v>
      </c>
      <c r="BD2" s="300">
        <v>43312</v>
      </c>
      <c r="BE2" s="300">
        <v>43281</v>
      </c>
      <c r="BF2" s="300">
        <v>43251</v>
      </c>
      <c r="BG2" s="300">
        <v>43220</v>
      </c>
      <c r="BH2" s="300">
        <v>43190</v>
      </c>
      <c r="BI2" s="300">
        <v>43159</v>
      </c>
      <c r="BJ2" s="300">
        <v>43131</v>
      </c>
      <c r="BK2" s="300">
        <v>43100</v>
      </c>
      <c r="BL2" s="300">
        <v>43069</v>
      </c>
      <c r="BM2" s="300">
        <v>43039</v>
      </c>
      <c r="BN2" s="300">
        <v>43008</v>
      </c>
      <c r="BO2" s="300">
        <v>42978</v>
      </c>
      <c r="BP2" s="300">
        <v>42947</v>
      </c>
      <c r="BQ2" s="300">
        <v>42916</v>
      </c>
      <c r="BR2" s="300">
        <v>42886</v>
      </c>
      <c r="BS2" s="300">
        <v>42855</v>
      </c>
      <c r="BT2" s="300">
        <v>42825</v>
      </c>
      <c r="BU2" s="300">
        <v>42794</v>
      </c>
      <c r="BV2" s="300">
        <v>42766</v>
      </c>
    </row>
    <row r="3" spans="1:74" x14ac:dyDescent="0.15">
      <c r="A3" s="301" t="s">
        <v>26</v>
      </c>
      <c r="B3" s="301" t="s">
        <v>70</v>
      </c>
      <c r="C3" s="295" t="s">
        <v>827</v>
      </c>
      <c r="D3" s="295" t="s">
        <v>29</v>
      </c>
      <c r="E3" s="347">
        <v>19.484999999999999</v>
      </c>
      <c r="F3" s="347">
        <v>18.990000000000002</v>
      </c>
      <c r="G3" s="347">
        <v>20.384999999999998</v>
      </c>
      <c r="H3" s="347">
        <v>25.009999999999998</v>
      </c>
      <c r="I3" s="347">
        <v>29.66</v>
      </c>
      <c r="J3" s="347">
        <v>31.535</v>
      </c>
      <c r="K3" s="347">
        <v>30.880000000000003</v>
      </c>
      <c r="L3" s="347">
        <v>28.73</v>
      </c>
      <c r="M3" s="347">
        <v>26.835000000000001</v>
      </c>
      <c r="N3" s="347">
        <v>25.808387096774197</v>
      </c>
      <c r="O3" s="347">
        <v>23.458387096774199</v>
      </c>
      <c r="P3" s="347">
        <v>20.988225806451602</v>
      </c>
      <c r="Q3" s="347">
        <v>19.526559139784951</v>
      </c>
      <c r="R3" s="347">
        <v>18.8378494623656</v>
      </c>
      <c r="S3" s="347">
        <v>18.664516129032251</v>
      </c>
      <c r="T3" s="347">
        <v>17.68833333333335</v>
      </c>
      <c r="U3" s="347">
        <v>16.912526881720453</v>
      </c>
      <c r="V3" s="347">
        <v>17.294193548387099</v>
      </c>
      <c r="W3" s="347">
        <v>18.460322580645148</v>
      </c>
      <c r="X3" s="347">
        <v>18.509072580645149</v>
      </c>
      <c r="Y3" s="347">
        <v>15.6921370967742</v>
      </c>
      <c r="Z3" s="347">
        <v>13.1983870967742</v>
      </c>
      <c r="AA3" s="347">
        <v>12.85416666666665</v>
      </c>
      <c r="AB3" s="347">
        <v>13.22916666666665</v>
      </c>
      <c r="AC3" s="347">
        <v>13.5</v>
      </c>
      <c r="AD3" s="347">
        <v>13.5</v>
      </c>
      <c r="AE3" s="347">
        <v>13.373709677419349</v>
      </c>
      <c r="AF3" s="347">
        <v>13.228709677419349</v>
      </c>
      <c r="AG3" s="347">
        <v>13.141935483870951</v>
      </c>
      <c r="AH3" s="347">
        <v>13.31443548387095</v>
      </c>
      <c r="AI3" s="347">
        <v>14.1625</v>
      </c>
      <c r="AJ3" s="347">
        <v>15.086379310344849</v>
      </c>
      <c r="AK3" s="347">
        <v>15.292347052280348</v>
      </c>
      <c r="AL3" s="347">
        <v>14.757096774193549</v>
      </c>
      <c r="AM3" s="347">
        <v>14.649129032258049</v>
      </c>
      <c r="AN3" s="347">
        <v>15.384935483870951</v>
      </c>
      <c r="AO3" s="347">
        <v>15.4718521505376</v>
      </c>
      <c r="AP3" s="347">
        <v>14.3409650537634</v>
      </c>
      <c r="AQ3" s="347">
        <v>13.069274193548349</v>
      </c>
      <c r="AR3" s="347">
        <v>13.175725806451601</v>
      </c>
      <c r="AS3" s="347">
        <v>14.566209677419351</v>
      </c>
      <c r="AT3" s="347">
        <v>15.6220430107527</v>
      </c>
      <c r="AU3" s="347">
        <v>16.192365591397852</v>
      </c>
      <c r="AV3" s="347">
        <v>17.6433179723502</v>
      </c>
      <c r="AW3" s="347">
        <v>19.2658986175115</v>
      </c>
      <c r="AX3" s="347">
        <v>20.593225806451599</v>
      </c>
      <c r="AY3" s="347">
        <v>26.851612903225799</v>
      </c>
      <c r="AZ3" s="347">
        <v>32.68</v>
      </c>
      <c r="BA3" s="347">
        <v>33.08</v>
      </c>
      <c r="BB3" s="347">
        <v>33.08</v>
      </c>
      <c r="BC3" s="347">
        <v>33.08</v>
      </c>
      <c r="BD3" s="347">
        <v>33.08</v>
      </c>
      <c r="BE3" s="347">
        <v>32.918709677419351</v>
      </c>
      <c r="BF3" s="347">
        <v>32.731209677419351</v>
      </c>
      <c r="BG3" s="347">
        <v>31.8426935483871</v>
      </c>
      <c r="BH3" s="347">
        <v>29.972157834101402</v>
      </c>
      <c r="BI3" s="347">
        <v>28.31551267281105</v>
      </c>
      <c r="BJ3" s="347">
        <v>26.480322580645151</v>
      </c>
      <c r="BK3" s="347">
        <v>24.006440860215051</v>
      </c>
      <c r="BL3" s="347">
        <v>22.031279569892448</v>
      </c>
      <c r="BM3" s="347">
        <v>19.9306129032258</v>
      </c>
      <c r="BN3" s="347">
        <v>17.79932258064515</v>
      </c>
      <c r="BO3" s="347">
        <v>16.690322580645152</v>
      </c>
      <c r="BP3" s="347">
        <v>16.3</v>
      </c>
      <c r="BQ3" s="347">
        <v>15.706451612903251</v>
      </c>
      <c r="BR3" s="347">
        <v>14.556451612903249</v>
      </c>
      <c r="BS3" s="347">
        <v>13.9032258064516</v>
      </c>
      <c r="BT3" s="347">
        <v>12.6532258064516</v>
      </c>
      <c r="BU3" s="347">
        <v>11.302419354838701</v>
      </c>
      <c r="BV3" s="347">
        <v>10.842741935483851</v>
      </c>
    </row>
    <row r="4" spans="1:74" x14ac:dyDescent="0.15">
      <c r="A4" s="301" t="s">
        <v>26</v>
      </c>
      <c r="B4" s="301" t="s">
        <v>70</v>
      </c>
      <c r="C4" s="295" t="s">
        <v>30</v>
      </c>
      <c r="D4" s="295" t="s">
        <v>31</v>
      </c>
      <c r="E4" s="347">
        <v>50.583529411764701</v>
      </c>
      <c r="F4" s="347">
        <v>47.703529411764698</v>
      </c>
      <c r="G4" s="347">
        <v>46.805</v>
      </c>
      <c r="H4" s="347">
        <v>46.75</v>
      </c>
      <c r="I4" s="347">
        <v>46.765789473684201</v>
      </c>
      <c r="J4" s="347">
        <v>47.551315789473705</v>
      </c>
      <c r="K4" s="347">
        <v>48.022482837528649</v>
      </c>
      <c r="L4" s="347">
        <v>41.868206521739154</v>
      </c>
      <c r="M4" s="347">
        <v>31.470723684210501</v>
      </c>
      <c r="N4" s="347">
        <v>23.382951945080052</v>
      </c>
      <c r="O4" s="347">
        <v>19.291205533596802</v>
      </c>
      <c r="P4" s="347">
        <v>18.507102272727252</v>
      </c>
      <c r="Q4" s="347">
        <v>16.379375</v>
      </c>
      <c r="R4" s="347">
        <v>12.8359090909091</v>
      </c>
      <c r="S4" s="347">
        <v>10.420454545454554</v>
      </c>
      <c r="T4" s="347">
        <v>9.4581168831168849</v>
      </c>
      <c r="U4" s="347">
        <v>9.0230158730158756</v>
      </c>
      <c r="V4" s="347">
        <v>8.344444444444445</v>
      </c>
      <c r="W4" s="347">
        <v>7.3413043478260853</v>
      </c>
      <c r="X4" s="347">
        <v>6.3713043478260847</v>
      </c>
      <c r="Y4" s="347">
        <v>5.6150000000000002</v>
      </c>
      <c r="Z4" s="347">
        <v>5.0480434782608699</v>
      </c>
      <c r="AA4" s="347">
        <v>4.8130434782608695</v>
      </c>
      <c r="AB4" s="347">
        <v>4.8343749999999996</v>
      </c>
      <c r="AC4" s="347">
        <v>4.8843750000000004</v>
      </c>
      <c r="AD4" s="347">
        <v>4.9000000000000004</v>
      </c>
      <c r="AE4" s="347">
        <v>4.95</v>
      </c>
      <c r="AF4" s="347">
        <v>5.1825000000000001</v>
      </c>
      <c r="AG4" s="347">
        <v>5.4713888888888906</v>
      </c>
      <c r="AH4" s="347">
        <v>5.5888888888888903</v>
      </c>
      <c r="AI4" s="347">
        <v>5.5954545454545448</v>
      </c>
      <c r="AJ4" s="347">
        <v>5.5379545454545447</v>
      </c>
      <c r="AK4" s="347">
        <v>5.4675000000000002</v>
      </c>
      <c r="AL4" s="347">
        <v>5.4704545454545457</v>
      </c>
      <c r="AM4" s="347">
        <v>5.7085497835497847</v>
      </c>
      <c r="AN4" s="347">
        <v>6.1714285714285744</v>
      </c>
      <c r="AO4" s="347">
        <v>6.651083333333335</v>
      </c>
      <c r="AP4" s="347">
        <v>7.1484318181818196</v>
      </c>
      <c r="AQ4" s="347">
        <v>7.7045948616600803</v>
      </c>
      <c r="AR4" s="347">
        <v>8.2897025171624712</v>
      </c>
      <c r="AS4" s="347">
        <v>8.9320394736842097</v>
      </c>
      <c r="AT4" s="347">
        <v>9.5114880952380965</v>
      </c>
      <c r="AU4" s="347">
        <v>9.9535714285714452</v>
      </c>
      <c r="AV4" s="347">
        <v>10.35833333333335</v>
      </c>
      <c r="AW4" s="347">
        <v>10.705681818181802</v>
      </c>
      <c r="AX4" s="347">
        <v>11.1919318181818</v>
      </c>
      <c r="AY4" s="347">
        <v>11.824886363636351</v>
      </c>
      <c r="AZ4" s="347">
        <v>12.41363636363635</v>
      </c>
      <c r="BA4" s="347">
        <v>12.85</v>
      </c>
      <c r="BB4" s="347">
        <v>13.173913043478251</v>
      </c>
      <c r="BC4" s="347">
        <v>13.7477766798419</v>
      </c>
      <c r="BD4" s="347">
        <v>14.33636363636365</v>
      </c>
      <c r="BE4" s="347">
        <v>14.637499999999999</v>
      </c>
      <c r="BF4" s="347">
        <v>14.75</v>
      </c>
      <c r="BG4" s="347">
        <v>14.75</v>
      </c>
      <c r="BH4" s="347">
        <v>14.76333333333335</v>
      </c>
      <c r="BI4" s="347">
        <v>14.81333333333335</v>
      </c>
      <c r="BJ4" s="347">
        <v>14.85</v>
      </c>
      <c r="BK4" s="347">
        <v>14.85</v>
      </c>
      <c r="BL4" s="347">
        <v>14.68235294117645</v>
      </c>
      <c r="BM4" s="347">
        <v>14.287114845938349</v>
      </c>
      <c r="BN4" s="347">
        <v>14.3525879917184</v>
      </c>
      <c r="BO4" s="347">
        <v>15.1978260869565</v>
      </c>
      <c r="BP4" s="347">
        <v>15.75</v>
      </c>
      <c r="BQ4" s="347">
        <v>15.75</v>
      </c>
      <c r="BR4" s="347">
        <v>15.75</v>
      </c>
      <c r="BS4" s="347">
        <v>15.75</v>
      </c>
      <c r="BT4" s="347" t="s">
        <v>580</v>
      </c>
      <c r="BU4" s="347" t="s">
        <v>580</v>
      </c>
      <c r="BV4" s="347" t="s">
        <v>580</v>
      </c>
    </row>
    <row r="5" spans="1:74" x14ac:dyDescent="0.15">
      <c r="A5" s="301" t="s">
        <v>26</v>
      </c>
      <c r="B5" s="301" t="s">
        <v>70</v>
      </c>
      <c r="C5" s="295" t="s">
        <v>32</v>
      </c>
      <c r="D5" s="295" t="s">
        <v>33</v>
      </c>
      <c r="E5" s="347">
        <v>51.34</v>
      </c>
      <c r="F5" s="347">
        <v>48.72</v>
      </c>
      <c r="G5" s="347">
        <v>47.452142857142846</v>
      </c>
      <c r="H5" s="347">
        <v>46.942142857142848</v>
      </c>
      <c r="I5" s="347">
        <v>46.334999999999994</v>
      </c>
      <c r="J5" s="347">
        <v>46.857142857142847</v>
      </c>
      <c r="K5" s="347">
        <v>48.922142857142845</v>
      </c>
      <c r="L5" s="347">
        <v>46.482857142857149</v>
      </c>
      <c r="M5" s="347">
        <v>38.43214285714285</v>
      </c>
      <c r="N5" s="347">
        <v>28.9615079365079</v>
      </c>
      <c r="O5" s="347">
        <v>22.038888888888849</v>
      </c>
      <c r="P5" s="347">
        <v>19.523809523809497</v>
      </c>
      <c r="Q5" s="347">
        <v>17.02936507936505</v>
      </c>
      <c r="R5" s="347">
        <v>12.636111111111099</v>
      </c>
      <c r="S5" s="347">
        <v>9.5138888888888999</v>
      </c>
      <c r="T5" s="347">
        <v>8.6964285714285694</v>
      </c>
      <c r="U5" s="347">
        <v>8.7151785714285701</v>
      </c>
      <c r="V5" s="347">
        <v>8.8794642857142847</v>
      </c>
      <c r="W5" s="347">
        <v>8.6782142857142848</v>
      </c>
      <c r="X5" s="347">
        <v>7.9024999999999999</v>
      </c>
      <c r="Y5" s="347">
        <v>6.7631250000000005</v>
      </c>
      <c r="Z5" s="347">
        <v>5.4003472222222202</v>
      </c>
      <c r="AA5" s="347">
        <v>4.463888888888885</v>
      </c>
      <c r="AB5" s="347">
        <v>4.1380952380952349</v>
      </c>
      <c r="AC5" s="347">
        <v>4.0214285714285705</v>
      </c>
      <c r="AD5" s="347">
        <v>4</v>
      </c>
      <c r="AE5" s="347">
        <v>4.033333333333335</v>
      </c>
      <c r="AF5" s="347">
        <v>4.1536458333333348</v>
      </c>
      <c r="AG5" s="347">
        <v>4.3499999999999996</v>
      </c>
      <c r="AH5" s="347">
        <v>4.5890624999999998</v>
      </c>
      <c r="AI5" s="347">
        <v>4.8746527777777802</v>
      </c>
      <c r="AJ5" s="347">
        <v>5.0402777777777796</v>
      </c>
      <c r="AK5" s="347">
        <v>5.08</v>
      </c>
      <c r="AL5" s="347">
        <v>5.2050000000000001</v>
      </c>
      <c r="AM5" s="347">
        <v>5.7023809523809543</v>
      </c>
      <c r="AN5" s="347">
        <v>6.5418546365914798</v>
      </c>
      <c r="AO5" s="347">
        <v>7.2289473684210499</v>
      </c>
      <c r="AP5" s="347">
        <v>7.4281100478468893</v>
      </c>
      <c r="AQ5" s="347">
        <v>7.5092885375494092</v>
      </c>
      <c r="AR5" s="347">
        <v>7.7048627002288352</v>
      </c>
      <c r="AS5" s="347">
        <v>7.7842105263157899</v>
      </c>
      <c r="AT5" s="347">
        <v>7.8034090909090903</v>
      </c>
      <c r="AU5" s="347">
        <v>7.8784090909090896</v>
      </c>
      <c r="AV5" s="347">
        <v>7.95</v>
      </c>
      <c r="AW5" s="347">
        <v>7.95</v>
      </c>
      <c r="AX5" s="347">
        <v>7.9681818181818205</v>
      </c>
      <c r="AY5" s="347">
        <v>7.9681818181818205</v>
      </c>
      <c r="AZ5" s="347">
        <v>7.95</v>
      </c>
      <c r="BA5" s="347">
        <v>8.3025000000000002</v>
      </c>
      <c r="BB5" s="347">
        <v>9.2742391304347791</v>
      </c>
      <c r="BC5" s="347">
        <v>10.96719367588933</v>
      </c>
      <c r="BD5" s="347">
        <v>12.6335497835498</v>
      </c>
      <c r="BE5" s="347">
        <v>13.5744588744589</v>
      </c>
      <c r="BF5" s="347">
        <v>14.486363636363651</v>
      </c>
      <c r="BG5" s="347">
        <v>15.5528409090909</v>
      </c>
      <c r="BH5" s="347">
        <v>16.049715909090899</v>
      </c>
      <c r="BI5" s="347">
        <v>16.181657608695652</v>
      </c>
      <c r="BJ5" s="347">
        <v>16.545496894409951</v>
      </c>
      <c r="BK5" s="347">
        <v>16.8857142857143</v>
      </c>
      <c r="BL5" s="347">
        <v>16.7</v>
      </c>
      <c r="BM5" s="347">
        <v>16.145</v>
      </c>
      <c r="BN5" s="347">
        <v>15.601521739130451</v>
      </c>
      <c r="BO5" s="347">
        <v>14.931521739130449</v>
      </c>
      <c r="BP5" s="347">
        <v>14.50454545454545</v>
      </c>
      <c r="BQ5" s="347">
        <v>14.30998023715415</v>
      </c>
      <c r="BR5" s="347">
        <v>13.79233954451345</v>
      </c>
      <c r="BS5" s="347">
        <v>13.266450216450199</v>
      </c>
      <c r="BT5" s="347">
        <v>13.054545454545451</v>
      </c>
      <c r="BU5" s="347">
        <v>13</v>
      </c>
      <c r="BV5" s="347">
        <v>13</v>
      </c>
    </row>
    <row r="6" spans="1:74" x14ac:dyDescent="0.15">
      <c r="A6" s="301" t="s">
        <v>26</v>
      </c>
      <c r="B6" s="301" t="s">
        <v>70</v>
      </c>
      <c r="C6" s="295" t="s">
        <v>34</v>
      </c>
      <c r="D6" s="295" t="s">
        <v>35</v>
      </c>
      <c r="E6" s="347">
        <v>10.89</v>
      </c>
      <c r="F6" s="347">
        <v>10.84</v>
      </c>
      <c r="G6" s="347">
        <v>11.31142857142855</v>
      </c>
      <c r="H6" s="347">
        <v>12.54142857142855</v>
      </c>
      <c r="I6" s="347">
        <v>14.016249999999999</v>
      </c>
      <c r="J6" s="347">
        <v>15.45420454545455</v>
      </c>
      <c r="K6" s="347">
        <v>15.8764328063241</v>
      </c>
      <c r="L6" s="347">
        <v>14.74504076086955</v>
      </c>
      <c r="M6" s="347">
        <v>13.6015625</v>
      </c>
      <c r="N6" s="347">
        <v>13.3</v>
      </c>
      <c r="O6" s="347">
        <v>13.179545454545451</v>
      </c>
      <c r="P6" s="347">
        <v>12.865259740259749</v>
      </c>
      <c r="Q6" s="347">
        <v>12.5891233766234</v>
      </c>
      <c r="R6" s="347">
        <v>12.637499999999999</v>
      </c>
      <c r="S6" s="347">
        <v>12.346590909090899</v>
      </c>
      <c r="T6" s="347">
        <v>11.281547619047601</v>
      </c>
      <c r="U6" s="347">
        <v>10.52738095238095</v>
      </c>
      <c r="V6" s="347">
        <v>10.592857142857149</v>
      </c>
      <c r="W6" s="347">
        <v>11.481262939958601</v>
      </c>
      <c r="X6" s="347">
        <v>11.5717391304348</v>
      </c>
      <c r="Y6" s="347">
        <v>10.210000000000001</v>
      </c>
      <c r="Z6" s="347">
        <v>8.814347826086955</v>
      </c>
      <c r="AA6" s="347">
        <v>8.1043478260869541</v>
      </c>
      <c r="AB6" s="347">
        <v>8.0954545454545457</v>
      </c>
      <c r="AC6" s="347">
        <v>8.1954545454545453</v>
      </c>
      <c r="AD6" s="347">
        <v>8.1880952380952401</v>
      </c>
      <c r="AE6" s="347">
        <v>7.7011387163561107</v>
      </c>
      <c r="AF6" s="347">
        <v>7.2630434782608706</v>
      </c>
      <c r="AG6" s="347">
        <v>7.25</v>
      </c>
      <c r="AH6" s="347">
        <v>7.3023809523809549</v>
      </c>
      <c r="AI6" s="347">
        <v>7.9251082251082252</v>
      </c>
      <c r="AJ6" s="347">
        <v>8.3327272727272703</v>
      </c>
      <c r="AK6" s="347">
        <v>7.99125</v>
      </c>
      <c r="AL6" s="347">
        <v>7.9039772727272748</v>
      </c>
      <c r="AM6" s="347">
        <v>8.6870129870129897</v>
      </c>
      <c r="AN6" s="347">
        <v>9.7559523809523654</v>
      </c>
      <c r="AO6" s="347">
        <v>9.8583333333333165</v>
      </c>
      <c r="AP6" s="347">
        <v>8.76212121212121</v>
      </c>
      <c r="AQ6" s="347">
        <v>7.6269762845849804</v>
      </c>
      <c r="AR6" s="347">
        <v>7.72362700228833</v>
      </c>
      <c r="AS6" s="347">
        <v>8.4540100250626544</v>
      </c>
      <c r="AT6" s="347">
        <v>8.8119047619047599</v>
      </c>
      <c r="AU6" s="347">
        <v>9.1023809523809511</v>
      </c>
      <c r="AV6" s="347">
        <v>9.5523809523809504</v>
      </c>
      <c r="AW6" s="347">
        <v>9.75</v>
      </c>
      <c r="AX6" s="347">
        <v>9.8386363636363647</v>
      </c>
      <c r="AY6" s="347">
        <v>10.525000000000015</v>
      </c>
      <c r="AZ6" s="347">
        <v>11.305808080808099</v>
      </c>
      <c r="BA6" s="347">
        <v>11.5562865497076</v>
      </c>
      <c r="BB6" s="347">
        <v>11.7411899313501</v>
      </c>
      <c r="BC6" s="347">
        <v>12.17934782608695</v>
      </c>
      <c r="BD6" s="347">
        <v>12.827500000000001</v>
      </c>
      <c r="BE6" s="347">
        <v>13.57858695652175</v>
      </c>
      <c r="BF6" s="347">
        <v>14.477277432712249</v>
      </c>
      <c r="BG6" s="347">
        <v>14.785281385281401</v>
      </c>
      <c r="BH6" s="347">
        <v>13.981149732620299</v>
      </c>
      <c r="BI6" s="347">
        <v>13.081841432225051</v>
      </c>
      <c r="BJ6" s="347">
        <v>12.33954451345755</v>
      </c>
      <c r="BK6" s="347">
        <v>11.7047619047619</v>
      </c>
      <c r="BL6" s="347">
        <v>11.50882352941175</v>
      </c>
      <c r="BM6" s="347">
        <v>11.25882352941175</v>
      </c>
      <c r="BN6" s="347">
        <v>10.72391304347825</v>
      </c>
      <c r="BO6" s="347">
        <v>10.273913043478249</v>
      </c>
      <c r="BP6" s="347">
        <v>10.17065217391305</v>
      </c>
      <c r="BQ6" s="347">
        <v>10.637318840579699</v>
      </c>
      <c r="BR6" s="347">
        <v>11.300416666666649</v>
      </c>
      <c r="BS6" s="347">
        <v>11.508749999999999</v>
      </c>
      <c r="BT6" s="347">
        <v>10.591249999999999</v>
      </c>
      <c r="BU6" s="347">
        <v>8.8676388888888908</v>
      </c>
      <c r="BV6" s="347">
        <v>8.0527777777777807</v>
      </c>
    </row>
    <row r="7" spans="1:74" x14ac:dyDescent="0.15">
      <c r="A7" s="301" t="s">
        <v>26</v>
      </c>
      <c r="B7" s="301" t="s">
        <v>70</v>
      </c>
      <c r="C7" s="295" t="s">
        <v>36</v>
      </c>
      <c r="D7" s="295" t="s">
        <v>37</v>
      </c>
      <c r="E7" s="347">
        <v>1.8763390000000002</v>
      </c>
      <c r="F7" s="347">
        <v>1.96826327419355</v>
      </c>
      <c r="G7" s="347">
        <v>2.0140322580645202</v>
      </c>
      <c r="H7" s="347">
        <v>2.091268817204305</v>
      </c>
      <c r="I7" s="347">
        <v>2.3630430107526896</v>
      </c>
      <c r="J7" s="347">
        <v>2.6762096774193549</v>
      </c>
      <c r="K7" s="347">
        <v>3.189112903225805</v>
      </c>
      <c r="L7" s="347">
        <v>3.4282200460829499</v>
      </c>
      <c r="M7" s="347">
        <v>3.10789746543779</v>
      </c>
      <c r="N7" s="347">
        <v>2.7964516129032253</v>
      </c>
      <c r="O7" s="347">
        <v>2.9876612903225803</v>
      </c>
      <c r="P7" s="347">
        <v>4.6144354838709702</v>
      </c>
      <c r="Q7" s="347">
        <v>5.047268817204305</v>
      </c>
      <c r="R7" s="347">
        <v>3.72662365591398</v>
      </c>
      <c r="S7" s="347">
        <v>3.1462903225806449</v>
      </c>
      <c r="T7" s="347">
        <v>2.9699999999999998</v>
      </c>
      <c r="U7" s="347">
        <v>2.7764516129032248</v>
      </c>
      <c r="V7" s="347">
        <v>2.77561827956989</v>
      </c>
      <c r="W7" s="347">
        <v>2.7885215053763401</v>
      </c>
      <c r="X7" s="347">
        <v>2.4157834101382454</v>
      </c>
      <c r="Y7" s="347">
        <v>2.120622119815665</v>
      </c>
      <c r="Z7" s="347">
        <v>2.5072580645161251</v>
      </c>
      <c r="AA7" s="347">
        <v>2.7780645161290298</v>
      </c>
      <c r="AB7" s="347">
        <v>2.241129032258065</v>
      </c>
      <c r="AC7" s="347">
        <v>1.7811290322580651</v>
      </c>
      <c r="AD7" s="347">
        <v>1.6825806451612899</v>
      </c>
      <c r="AE7" s="347">
        <v>1.651774193548385</v>
      </c>
      <c r="AF7" s="347">
        <v>1.675193548387095</v>
      </c>
      <c r="AG7" s="347">
        <v>1.582129032258065</v>
      </c>
      <c r="AH7" s="347">
        <v>1.48279569892473</v>
      </c>
      <c r="AI7" s="347">
        <v>1.5910215053763399</v>
      </c>
      <c r="AJ7" s="347">
        <v>1.767803114571745</v>
      </c>
      <c r="AK7" s="347">
        <v>1.8484482758620699</v>
      </c>
      <c r="AL7" s="347">
        <v>1.8301612903225801</v>
      </c>
      <c r="AM7" s="347">
        <v>1.7551612903225799</v>
      </c>
      <c r="AN7" s="347">
        <v>1.7129032258064498</v>
      </c>
      <c r="AO7" s="347">
        <v>1.888069892473115</v>
      </c>
      <c r="AP7" s="347">
        <v>2.0714569892473103</v>
      </c>
      <c r="AQ7" s="347">
        <v>1.93290322580645</v>
      </c>
      <c r="AR7" s="347">
        <v>1.717112903225805</v>
      </c>
      <c r="AS7" s="347">
        <v>1.8345322580645149</v>
      </c>
      <c r="AT7" s="347">
        <v>2.0630322580645148</v>
      </c>
      <c r="AU7" s="347">
        <v>2.0793571428571447</v>
      </c>
      <c r="AV7" s="347">
        <v>1.9356696428571449</v>
      </c>
      <c r="AW7" s="347">
        <v>1.823267045454545</v>
      </c>
      <c r="AX7" s="347">
        <v>1.8770021645021651</v>
      </c>
      <c r="AY7" s="347">
        <v>1.9588203463203451</v>
      </c>
      <c r="AZ7" s="347">
        <v>2.2803282828282798</v>
      </c>
      <c r="BA7" s="347">
        <v>2.8443650793650801</v>
      </c>
      <c r="BB7" s="347">
        <v>3.25815734989648</v>
      </c>
      <c r="BC7" s="347">
        <v>3.4293478260869552</v>
      </c>
      <c r="BD7" s="347">
        <v>3.45</v>
      </c>
      <c r="BE7" s="347">
        <v>3.4193181818181801</v>
      </c>
      <c r="BF7" s="347">
        <v>3.2468181818181803</v>
      </c>
      <c r="BG7" s="347">
        <v>3.0468181818181801</v>
      </c>
      <c r="BH7" s="347">
        <v>2.9474431818181799</v>
      </c>
      <c r="BI7" s="347">
        <v>2.8951704545454549</v>
      </c>
      <c r="BJ7" s="347">
        <v>2.8449025974026001</v>
      </c>
      <c r="BK7" s="347">
        <v>2.8687662337662347</v>
      </c>
      <c r="BL7" s="347">
        <v>2.9659090909090899</v>
      </c>
      <c r="BM7" s="347">
        <v>2.8988636363636351</v>
      </c>
      <c r="BN7" s="347">
        <v>2.4684288537549399</v>
      </c>
      <c r="BO7" s="347">
        <v>2.0324223602484501</v>
      </c>
      <c r="BP7" s="347">
        <v>2.02081168831169</v>
      </c>
      <c r="BQ7" s="347">
        <v>2.1229545454545447</v>
      </c>
      <c r="BR7" s="347">
        <v>2.13894736842105</v>
      </c>
      <c r="BS7" s="347">
        <v>2.1245995423340949</v>
      </c>
      <c r="BT7" s="347">
        <v>2.0082837528604149</v>
      </c>
      <c r="BU7" s="347">
        <v>1.8748538011695901</v>
      </c>
      <c r="BV7" s="347">
        <v>1.796767676767675</v>
      </c>
    </row>
    <row r="8" spans="1:74" x14ac:dyDescent="0.15">
      <c r="A8" s="301" t="s">
        <v>26</v>
      </c>
      <c r="B8" s="301" t="s">
        <v>70</v>
      </c>
      <c r="C8" s="295" t="s">
        <v>38</v>
      </c>
      <c r="D8" s="295" t="s">
        <v>39</v>
      </c>
      <c r="E8" s="347">
        <v>28.79805555555555</v>
      </c>
      <c r="F8" s="347">
        <v>27.13805555555555</v>
      </c>
      <c r="G8" s="347">
        <v>26.145</v>
      </c>
      <c r="H8" s="347">
        <v>25.375</v>
      </c>
      <c r="I8" s="347">
        <v>28.439999999999998</v>
      </c>
      <c r="J8" s="347">
        <v>37.305</v>
      </c>
      <c r="K8" s="347">
        <v>48.12</v>
      </c>
      <c r="L8" s="347">
        <v>56.129999999999995</v>
      </c>
      <c r="M8" s="347">
        <v>58.760000000000005</v>
      </c>
      <c r="N8" s="347">
        <v>57.510000000000005</v>
      </c>
      <c r="O8" s="347">
        <v>55.41</v>
      </c>
      <c r="P8" s="347">
        <v>52.055</v>
      </c>
      <c r="Q8" s="347">
        <v>47.120000000000005</v>
      </c>
      <c r="R8" s="347">
        <v>43.155000000000001</v>
      </c>
      <c r="S8" s="347">
        <v>39.93</v>
      </c>
      <c r="T8" s="347">
        <v>34.615000000000002</v>
      </c>
      <c r="U8" s="347">
        <v>28.675000000000001</v>
      </c>
      <c r="V8" s="347">
        <v>23.594999999999999</v>
      </c>
      <c r="W8" s="347">
        <v>20.384999999999998</v>
      </c>
      <c r="X8" s="347">
        <v>17.164999999999999</v>
      </c>
      <c r="Y8" s="347">
        <v>13.36</v>
      </c>
      <c r="Z8" s="347">
        <v>11.42</v>
      </c>
      <c r="AA8" s="347">
        <v>9.9499999999999993</v>
      </c>
      <c r="AB8" s="347">
        <v>8.8249999999999993</v>
      </c>
      <c r="AC8" s="347">
        <v>8.0488636363636346</v>
      </c>
      <c r="AD8" s="347">
        <v>7.2833874458874455</v>
      </c>
      <c r="AE8" s="347">
        <v>7.0095238095238095</v>
      </c>
      <c r="AF8" s="347">
        <v>7.4087499999999995</v>
      </c>
      <c r="AG8" s="347">
        <v>7.9573611111111102</v>
      </c>
      <c r="AH8" s="347">
        <v>8.2236111111111114</v>
      </c>
      <c r="AI8" s="347">
        <v>8.3272727272727316</v>
      </c>
      <c r="AJ8" s="347">
        <v>8.4022727272727309</v>
      </c>
      <c r="AK8" s="347">
        <v>8.5500000000000007</v>
      </c>
      <c r="AL8" s="347">
        <v>8.75</v>
      </c>
      <c r="AM8" s="347">
        <v>9.0797619047619058</v>
      </c>
      <c r="AN8" s="347">
        <v>9.4047619047619051</v>
      </c>
      <c r="AO8" s="347">
        <v>9.5</v>
      </c>
      <c r="AP8" s="347">
        <v>9.5</v>
      </c>
      <c r="AQ8" s="347">
        <v>9.8532608695652009</v>
      </c>
      <c r="AR8" s="347">
        <v>10.353260869565201</v>
      </c>
      <c r="AS8" s="347">
        <v>10.5</v>
      </c>
      <c r="AT8" s="347">
        <v>10.806818181818201</v>
      </c>
      <c r="AU8" s="347">
        <v>11.181818181818201</v>
      </c>
      <c r="AV8" s="347">
        <v>11.25</v>
      </c>
      <c r="AW8" s="347">
        <v>11.21304347826085</v>
      </c>
      <c r="AX8" s="347">
        <v>11.16304347826085</v>
      </c>
      <c r="AY8" s="347">
        <v>11.1056818181818</v>
      </c>
      <c r="AZ8" s="347">
        <v>11.030681818181801</v>
      </c>
      <c r="BA8" s="347">
        <v>11.342105263157901</v>
      </c>
      <c r="BB8" s="347">
        <v>11.842105263157901</v>
      </c>
      <c r="BC8" s="347">
        <v>12</v>
      </c>
      <c r="BD8" s="347">
        <v>12</v>
      </c>
      <c r="BE8" s="347">
        <v>12</v>
      </c>
      <c r="BF8" s="347">
        <v>12.3095238095238</v>
      </c>
      <c r="BG8" s="347">
        <v>13.35497835497835</v>
      </c>
      <c r="BH8" s="347">
        <v>15.04545454545455</v>
      </c>
      <c r="BI8" s="347">
        <v>16</v>
      </c>
      <c r="BJ8" s="347">
        <v>16</v>
      </c>
      <c r="BK8" s="347">
        <v>16</v>
      </c>
      <c r="BL8" s="347">
        <v>16</v>
      </c>
      <c r="BM8" s="347">
        <v>16.318181818181799</v>
      </c>
      <c r="BN8" s="347">
        <v>16.818181818181799</v>
      </c>
      <c r="BO8" s="347">
        <v>17.238095238095248</v>
      </c>
      <c r="BP8" s="347">
        <v>17.488095238095248</v>
      </c>
      <c r="BQ8" s="347">
        <v>20.3095238095238</v>
      </c>
      <c r="BR8" s="347">
        <v>28.1220238095238</v>
      </c>
      <c r="BS8" s="347">
        <v>35.040760869565204</v>
      </c>
      <c r="BT8" s="347">
        <v>38.228260869565204</v>
      </c>
      <c r="BU8" s="347">
        <v>39.5</v>
      </c>
      <c r="BV8" s="347">
        <v>39.5</v>
      </c>
    </row>
    <row r="9" spans="1:74" x14ac:dyDescent="0.15">
      <c r="A9" s="301" t="s">
        <v>26</v>
      </c>
      <c r="B9" s="301" t="s">
        <v>73</v>
      </c>
      <c r="C9" s="295" t="s">
        <v>41</v>
      </c>
      <c r="D9" s="304" t="s">
        <v>42</v>
      </c>
      <c r="E9" s="347">
        <v>87.613396012832283</v>
      </c>
      <c r="F9" s="347">
        <v>87.613396012832283</v>
      </c>
      <c r="G9" s="347">
        <v>87.613396012832283</v>
      </c>
      <c r="H9" s="347">
        <v>97.866506136850504</v>
      </c>
      <c r="I9" s="347">
        <v>97.866506136850504</v>
      </c>
      <c r="J9" s="347">
        <v>154.14524601207299</v>
      </c>
      <c r="K9" s="347">
        <v>154.14524601207299</v>
      </c>
      <c r="L9" s="347">
        <v>154.14524601207299</v>
      </c>
      <c r="M9" s="347">
        <v>82.022787982721894</v>
      </c>
      <c r="N9" s="347">
        <v>82.022787982721894</v>
      </c>
      <c r="O9" s="347">
        <v>82.022787982721894</v>
      </c>
      <c r="P9" s="347">
        <v>57.686952152459199</v>
      </c>
      <c r="Q9" s="347">
        <v>57.686952152459199</v>
      </c>
      <c r="R9" s="347">
        <v>57.686952152459199</v>
      </c>
      <c r="S9" s="347">
        <v>63.665293289550199</v>
      </c>
      <c r="T9" s="347">
        <v>63.665293289550199</v>
      </c>
      <c r="U9" s="347">
        <v>63.665293289550199</v>
      </c>
      <c r="V9" s="347">
        <v>30.6179396363327</v>
      </c>
      <c r="W9" s="347">
        <v>30.6179396363327</v>
      </c>
      <c r="X9" s="347">
        <v>30.6179396363327</v>
      </c>
      <c r="Y9" s="347">
        <v>26.988068614053599</v>
      </c>
      <c r="Z9" s="347">
        <v>26.988068614053599</v>
      </c>
      <c r="AA9" s="347">
        <v>26.988068614053599</v>
      </c>
      <c r="AB9" s="347">
        <v>23.8133722414942</v>
      </c>
      <c r="AC9" s="347">
        <v>23.8133722414942</v>
      </c>
      <c r="AD9" s="347">
        <v>23.8133722414942</v>
      </c>
      <c r="AE9" s="347">
        <v>6.60379868320355</v>
      </c>
      <c r="AF9" s="347">
        <v>6.60379868320355</v>
      </c>
      <c r="AG9" s="347">
        <v>6.60379868320355</v>
      </c>
      <c r="AH9" s="347">
        <v>2.4613836725200202</v>
      </c>
      <c r="AI9" s="347">
        <v>2.4613836725200202</v>
      </c>
      <c r="AJ9" s="347">
        <v>2.4613836725200202</v>
      </c>
      <c r="AK9" s="347">
        <v>8.1864452076810093</v>
      </c>
      <c r="AL9" s="347">
        <v>8.1864452076810093</v>
      </c>
      <c r="AM9" s="347">
        <v>8.1864452076810093</v>
      </c>
      <c r="AN9" s="347">
        <v>11.4894446511932</v>
      </c>
      <c r="AO9" s="347">
        <v>11.4894446511932</v>
      </c>
      <c r="AP9" s="347">
        <v>11.4894446511932</v>
      </c>
      <c r="AQ9" s="347">
        <v>18.656830912575799</v>
      </c>
      <c r="AR9" s="347">
        <v>18.656830912575799</v>
      </c>
      <c r="AS9" s="347">
        <v>18.656830912575799</v>
      </c>
      <c r="AT9" s="347">
        <v>24.859798208544401</v>
      </c>
      <c r="AU9" s="347">
        <v>24.859798208544401</v>
      </c>
      <c r="AV9" s="347">
        <v>24.859798208544401</v>
      </c>
      <c r="AW9" s="347">
        <v>56.292437975247999</v>
      </c>
      <c r="AX9" s="347">
        <v>56.292437975247999</v>
      </c>
      <c r="AY9" s="347">
        <v>56.292437975247999</v>
      </c>
      <c r="AZ9" s="347">
        <v>81.805301415333503</v>
      </c>
      <c r="BA9" s="347">
        <v>81.805301415333503</v>
      </c>
      <c r="BB9" s="347">
        <v>81.805301415333503</v>
      </c>
      <c r="BC9" s="347">
        <v>78.856191965603898</v>
      </c>
      <c r="BD9" s="347">
        <v>78.856191965603898</v>
      </c>
      <c r="BE9" s="347">
        <v>78.856191965603898</v>
      </c>
      <c r="BF9" s="347">
        <v>106.668898048507</v>
      </c>
      <c r="BG9" s="347">
        <v>106.668898048507</v>
      </c>
      <c r="BH9" s="347">
        <v>106.668898048507</v>
      </c>
      <c r="BI9" s="347">
        <v>93.795590957348793</v>
      </c>
      <c r="BJ9" s="347">
        <v>93.795590957348793</v>
      </c>
      <c r="BK9" s="347">
        <v>93.795590957348793</v>
      </c>
      <c r="BL9" s="347">
        <v>92.264348987549695</v>
      </c>
      <c r="BM9" s="347">
        <v>92.264348987549695</v>
      </c>
      <c r="BN9" s="347">
        <v>92.264348987549695</v>
      </c>
      <c r="BO9" s="347">
        <v>89.489608368498907</v>
      </c>
      <c r="BP9" s="347">
        <v>89.489608368498907</v>
      </c>
      <c r="BQ9" s="347">
        <v>89.489608368498907</v>
      </c>
      <c r="BR9" s="347">
        <v>71.216435483374894</v>
      </c>
      <c r="BS9" s="347">
        <v>71.216435483374894</v>
      </c>
      <c r="BT9" s="347">
        <v>71.216435483374894</v>
      </c>
      <c r="BU9" s="347" t="s">
        <v>580</v>
      </c>
      <c r="BV9" s="347" t="s">
        <v>580</v>
      </c>
    </row>
    <row r="10" spans="1:74" x14ac:dyDescent="0.15">
      <c r="A10" s="301" t="s">
        <v>26</v>
      </c>
      <c r="B10" s="301" t="s">
        <v>73</v>
      </c>
      <c r="C10" s="295" t="s">
        <v>43</v>
      </c>
      <c r="D10" s="295" t="s">
        <v>44</v>
      </c>
      <c r="E10" s="347">
        <v>175.125</v>
      </c>
      <c r="F10" s="347">
        <v>152.25</v>
      </c>
      <c r="G10" s="347">
        <v>118.905</v>
      </c>
      <c r="H10" s="347">
        <v>130.43</v>
      </c>
      <c r="I10" s="347">
        <v>149.65</v>
      </c>
      <c r="J10" s="347">
        <v>136.77500000000001</v>
      </c>
      <c r="K10" s="347">
        <v>126.87</v>
      </c>
      <c r="L10" s="347">
        <v>148.85500000000002</v>
      </c>
      <c r="M10" s="347">
        <v>183.51</v>
      </c>
      <c r="N10" s="347">
        <v>206.54500000000002</v>
      </c>
      <c r="O10" s="347">
        <v>186.005</v>
      </c>
      <c r="P10" s="347">
        <v>164.62</v>
      </c>
      <c r="Q10" s="347">
        <v>144.84500000000003</v>
      </c>
      <c r="R10" s="347">
        <v>159.54000000000002</v>
      </c>
      <c r="S10" s="347">
        <v>202.9</v>
      </c>
      <c r="T10" s="347">
        <v>212.36500000000001</v>
      </c>
      <c r="U10" s="347">
        <v>231.16</v>
      </c>
      <c r="V10" s="347">
        <v>292.375</v>
      </c>
      <c r="W10" s="347">
        <v>351.81</v>
      </c>
      <c r="X10" s="347">
        <v>558.78499999999997</v>
      </c>
      <c r="Y10" s="347">
        <v>570.94999999999993</v>
      </c>
      <c r="Z10" s="347">
        <v>314.25</v>
      </c>
      <c r="AA10" s="347">
        <v>179.39499999999998</v>
      </c>
      <c r="AB10" s="347">
        <v>98.19</v>
      </c>
      <c r="AC10" s="347">
        <v>57.814999999999998</v>
      </c>
      <c r="AD10" s="347">
        <v>51.69</v>
      </c>
      <c r="AE10" s="347">
        <v>45.414999999999999</v>
      </c>
      <c r="AF10" s="347">
        <v>27.854999999999997</v>
      </c>
      <c r="AG10" s="347">
        <v>1.2750000000000004</v>
      </c>
      <c r="AH10" s="347">
        <v>-25.204999999999998</v>
      </c>
      <c r="AI10" s="347">
        <v>-35.03</v>
      </c>
      <c r="AJ10" s="347">
        <v>-42.83</v>
      </c>
      <c r="AK10" s="347">
        <v>-41.34</v>
      </c>
      <c r="AL10" s="347">
        <v>-33.879999999999995</v>
      </c>
      <c r="AM10" s="347">
        <v>-18.564999999999998</v>
      </c>
      <c r="AN10" s="347">
        <v>10.354999999999999</v>
      </c>
      <c r="AO10" s="347">
        <v>27.434999999999999</v>
      </c>
      <c r="AP10" s="347">
        <v>24.475000000000001</v>
      </c>
      <c r="AQ10" s="347">
        <v>22.23</v>
      </c>
      <c r="AR10" s="347">
        <v>34.024999999999999</v>
      </c>
      <c r="AS10" s="347">
        <v>51.625</v>
      </c>
      <c r="AT10" s="347">
        <v>62.664999999999999</v>
      </c>
      <c r="AU10" s="347">
        <v>73.344999999999999</v>
      </c>
      <c r="AV10" s="347">
        <v>57.935000000000002</v>
      </c>
      <c r="AW10" s="347">
        <v>27.64</v>
      </c>
      <c r="AX10" s="347">
        <v>30.64</v>
      </c>
      <c r="AY10" s="347">
        <v>39.75</v>
      </c>
      <c r="AZ10" s="347">
        <v>33.620000000000005</v>
      </c>
      <c r="BA10" s="347">
        <v>22.274999999999999</v>
      </c>
      <c r="BB10" s="347">
        <v>6.0200000000000005</v>
      </c>
      <c r="BC10" s="347">
        <v>-4.42</v>
      </c>
      <c r="BD10" s="347">
        <v>-7.78</v>
      </c>
      <c r="BE10" s="347">
        <v>-12.265000000000001</v>
      </c>
      <c r="BF10" s="347">
        <v>-14.66</v>
      </c>
      <c r="BG10" s="347">
        <v>-20.45</v>
      </c>
      <c r="BH10" s="347">
        <v>-19.559999999999999</v>
      </c>
      <c r="BI10" s="347">
        <v>-5.7249999999999996</v>
      </c>
      <c r="BJ10" s="347">
        <v>1.6950000000000001</v>
      </c>
      <c r="BK10" s="347">
        <v>-3.5</v>
      </c>
      <c r="BL10" s="347">
        <v>-4.5949999999999998</v>
      </c>
      <c r="BM10" s="347">
        <v>2.39</v>
      </c>
      <c r="BN10" s="347">
        <v>6.2249999999999996</v>
      </c>
      <c r="BO10" s="347">
        <v>3.9550000000000001</v>
      </c>
      <c r="BP10" s="347">
        <v>0.495</v>
      </c>
      <c r="BQ10" s="347">
        <v>5.915</v>
      </c>
      <c r="BR10" s="347">
        <v>6.46</v>
      </c>
      <c r="BS10" s="347">
        <v>1.21</v>
      </c>
      <c r="BT10" s="347">
        <v>-11.32</v>
      </c>
      <c r="BU10" s="347">
        <v>-16.555</v>
      </c>
      <c r="BV10" s="347">
        <v>-8.8000000000000007</v>
      </c>
    </row>
    <row r="11" spans="1:74" x14ac:dyDescent="0.15">
      <c r="A11" s="301" t="s">
        <v>26</v>
      </c>
      <c r="B11" s="301" t="s">
        <v>73</v>
      </c>
      <c r="C11" s="295" t="s">
        <v>45</v>
      </c>
      <c r="D11" s="295" t="s">
        <v>46</v>
      </c>
      <c r="E11" s="347">
        <v>42.34</v>
      </c>
      <c r="F11" s="347">
        <v>40.409999999999997</v>
      </c>
      <c r="G11" s="347">
        <v>30.365000000000002</v>
      </c>
      <c r="H11" s="347">
        <v>25.035</v>
      </c>
      <c r="I11" s="347">
        <v>24.61</v>
      </c>
      <c r="J11" s="347">
        <v>30.545000000000002</v>
      </c>
      <c r="K11" s="347">
        <v>44.260000000000005</v>
      </c>
      <c r="L11" s="347">
        <v>59.22</v>
      </c>
      <c r="M11" s="347">
        <v>63.935000000000002</v>
      </c>
      <c r="N11" s="347">
        <v>64.314999999999998</v>
      </c>
      <c r="O11" s="347">
        <v>58.730000000000004</v>
      </c>
      <c r="P11" s="347">
        <v>57.230000000000004</v>
      </c>
      <c r="Q11" s="347">
        <v>60.75</v>
      </c>
      <c r="R11" s="347">
        <v>72.81</v>
      </c>
      <c r="S11" s="347">
        <v>100.78999999999999</v>
      </c>
      <c r="T11" s="347">
        <v>117.28999999999999</v>
      </c>
      <c r="U11" s="347">
        <v>127.42500000000001</v>
      </c>
      <c r="V11" s="347">
        <v>158.57499999999999</v>
      </c>
      <c r="W11" s="347">
        <v>190.64999999999998</v>
      </c>
      <c r="X11" s="347">
        <v>200.83999999999997</v>
      </c>
      <c r="Y11" s="347">
        <v>149.69499999999999</v>
      </c>
      <c r="Z11" s="347">
        <v>93.185000000000002</v>
      </c>
      <c r="AA11" s="347">
        <v>80.305000000000007</v>
      </c>
      <c r="AB11" s="347">
        <v>52.28</v>
      </c>
      <c r="AC11" s="347">
        <v>21.14</v>
      </c>
      <c r="AD11" s="347">
        <v>9.8149999999999995</v>
      </c>
      <c r="AE11" s="347">
        <v>-2.6550000000000002</v>
      </c>
      <c r="AF11" s="347">
        <v>-16.465</v>
      </c>
      <c r="AG11" s="347">
        <v>-26.335000000000001</v>
      </c>
      <c r="AH11" s="347">
        <v>-34.31</v>
      </c>
      <c r="AI11" s="347">
        <v>-36.234999999999999</v>
      </c>
      <c r="AJ11" s="347">
        <v>-28.729999999999997</v>
      </c>
      <c r="AK11" s="347">
        <v>-5.3599999999999994</v>
      </c>
      <c r="AL11" s="347">
        <v>0.67500000000000071</v>
      </c>
      <c r="AM11" s="347">
        <v>-5.83</v>
      </c>
      <c r="AN11" s="347">
        <v>10.625</v>
      </c>
      <c r="AO11" s="347">
        <v>20.914999999999999</v>
      </c>
      <c r="AP11" s="347">
        <v>18.240000000000002</v>
      </c>
      <c r="AQ11" s="347">
        <v>18.45</v>
      </c>
      <c r="AR11" s="347">
        <v>20.295000000000002</v>
      </c>
      <c r="AS11" s="347">
        <v>24.685000000000002</v>
      </c>
      <c r="AT11" s="347">
        <v>18.805</v>
      </c>
      <c r="AU11" s="347">
        <v>13.32</v>
      </c>
      <c r="AV11" s="347">
        <v>9.125</v>
      </c>
      <c r="AW11" s="347">
        <v>4.01</v>
      </c>
      <c r="AX11" s="347">
        <v>19.375</v>
      </c>
      <c r="AY11" s="347">
        <v>34.99</v>
      </c>
      <c r="AZ11" s="347">
        <v>30.18</v>
      </c>
      <c r="BA11" s="347">
        <v>30.29</v>
      </c>
      <c r="BB11" s="347">
        <v>27.695</v>
      </c>
      <c r="BC11" s="347">
        <v>20.740000000000002</v>
      </c>
      <c r="BD11" s="347">
        <v>23.5</v>
      </c>
      <c r="BE11" s="347">
        <v>32.299999999999997</v>
      </c>
      <c r="BF11" s="347">
        <v>38.344999999999999</v>
      </c>
      <c r="BG11" s="347">
        <v>28.71</v>
      </c>
      <c r="BH11" s="347">
        <v>15.305</v>
      </c>
      <c r="BI11" s="347">
        <v>16.25</v>
      </c>
      <c r="BJ11" s="347">
        <v>49.83</v>
      </c>
      <c r="BK11" s="347">
        <v>75.935000000000002</v>
      </c>
      <c r="BL11" s="347">
        <v>91.155000000000001</v>
      </c>
      <c r="BM11" s="347">
        <v>94.134999999999991</v>
      </c>
      <c r="BN11" s="347">
        <v>88.284999999999997</v>
      </c>
      <c r="BO11" s="347">
        <v>86.36</v>
      </c>
      <c r="BP11" s="347">
        <v>85.67</v>
      </c>
      <c r="BQ11" s="347">
        <v>78.87</v>
      </c>
      <c r="BR11" s="347">
        <v>67.224999999999994</v>
      </c>
      <c r="BS11" s="347">
        <v>63.104999999999997</v>
      </c>
      <c r="BT11" s="347">
        <v>53.825000000000003</v>
      </c>
      <c r="BU11" s="347">
        <v>55.19</v>
      </c>
      <c r="BV11" s="347">
        <v>58.34</v>
      </c>
    </row>
    <row r="12" spans="1:74" x14ac:dyDescent="0.15">
      <c r="A12" s="301" t="s">
        <v>26</v>
      </c>
      <c r="B12" s="301" t="s">
        <v>73</v>
      </c>
      <c r="C12" s="295" t="s">
        <v>47</v>
      </c>
      <c r="D12" s="295" t="s">
        <v>48</v>
      </c>
      <c r="E12" s="347">
        <v>-33.9</v>
      </c>
      <c r="F12" s="347">
        <v>-38.424999999999997</v>
      </c>
      <c r="G12" s="347">
        <v>-46.730000000000004</v>
      </c>
      <c r="H12" s="347">
        <v>-37.400000000000006</v>
      </c>
      <c r="I12" s="347">
        <v>-30.765000000000001</v>
      </c>
      <c r="J12" s="347">
        <v>-24</v>
      </c>
      <c r="K12" s="347">
        <v>-6.0400000000000009</v>
      </c>
      <c r="L12" s="347">
        <v>4.7249999999999996</v>
      </c>
      <c r="M12" s="347">
        <v>3.9299999999999997</v>
      </c>
      <c r="N12" s="347">
        <v>-1.1350000000000002</v>
      </c>
      <c r="O12" s="347">
        <v>-8.1649999999999991</v>
      </c>
      <c r="P12" s="347">
        <v>-8.875</v>
      </c>
      <c r="Q12" s="347">
        <v>1.5750000000000002</v>
      </c>
      <c r="R12" s="347">
        <v>19</v>
      </c>
      <c r="S12" s="347">
        <v>31.08</v>
      </c>
      <c r="T12" s="347">
        <v>35.840000000000003</v>
      </c>
      <c r="U12" s="347">
        <v>40.545000000000002</v>
      </c>
      <c r="V12" s="347">
        <v>55.180000000000007</v>
      </c>
      <c r="W12" s="347">
        <v>74.875</v>
      </c>
      <c r="X12" s="347">
        <v>101.49</v>
      </c>
      <c r="Y12" s="347">
        <v>100.47499999999999</v>
      </c>
      <c r="Z12" s="347">
        <v>95.484999999999999</v>
      </c>
      <c r="AA12" s="347">
        <v>82.004999999999995</v>
      </c>
      <c r="AB12" s="347">
        <v>44.635000000000005</v>
      </c>
      <c r="AC12" s="347">
        <v>28.785</v>
      </c>
      <c r="AD12" s="347">
        <v>24.61</v>
      </c>
      <c r="AE12" s="347">
        <v>24.505000000000003</v>
      </c>
      <c r="AF12" s="347">
        <v>22.815000000000001</v>
      </c>
      <c r="AG12" s="347">
        <v>11.675000000000001</v>
      </c>
      <c r="AH12" s="347">
        <v>3.2250000000000001</v>
      </c>
      <c r="AI12" s="347">
        <v>-2.9899999999999998</v>
      </c>
      <c r="AJ12" s="347">
        <v>4.67</v>
      </c>
      <c r="AK12" s="347">
        <v>11.254999999999999</v>
      </c>
      <c r="AL12" s="347">
        <v>-8.8099999999999987</v>
      </c>
      <c r="AM12" s="347">
        <v>-8.66</v>
      </c>
      <c r="AN12" s="347">
        <v>6.6150000000000002</v>
      </c>
      <c r="AO12" s="347">
        <v>12.605</v>
      </c>
      <c r="AP12" s="347">
        <v>12.035</v>
      </c>
      <c r="AQ12" s="347">
        <v>9.7850000000000001</v>
      </c>
      <c r="AR12" s="347">
        <v>11.53</v>
      </c>
      <c r="AS12" s="347">
        <v>22.060000000000002</v>
      </c>
      <c r="AT12" s="347">
        <v>20.84</v>
      </c>
      <c r="AU12" s="347">
        <v>9.8999999999999986</v>
      </c>
      <c r="AV12" s="347">
        <v>-11.885000000000002</v>
      </c>
      <c r="AW12" s="347">
        <v>-19.734999999999999</v>
      </c>
      <c r="AX12" s="347">
        <v>3.4299999999999997</v>
      </c>
      <c r="AY12" s="347">
        <v>15.36</v>
      </c>
      <c r="AZ12" s="347">
        <v>15.494999999999999</v>
      </c>
      <c r="BA12" s="347">
        <v>14.87</v>
      </c>
      <c r="BB12" s="347">
        <v>6.9899999999999993</v>
      </c>
      <c r="BC12" s="347">
        <v>4.9649999999999999</v>
      </c>
      <c r="BD12" s="347">
        <v>8.9250000000000007</v>
      </c>
      <c r="BE12" s="347">
        <v>6.49</v>
      </c>
      <c r="BF12" s="347">
        <v>1.3</v>
      </c>
      <c r="BG12" s="347">
        <v>-2.4900000000000002</v>
      </c>
      <c r="BH12" s="347">
        <v>-1.135</v>
      </c>
      <c r="BI12" s="347">
        <v>-1.4550000000000001</v>
      </c>
      <c r="BJ12" s="347">
        <v>7.5949999999999998</v>
      </c>
      <c r="BK12" s="347">
        <v>13.774999999999999</v>
      </c>
      <c r="BL12" s="347">
        <v>11.015000000000001</v>
      </c>
      <c r="BM12" s="347">
        <v>9.73</v>
      </c>
      <c r="BN12" s="347">
        <v>17.954999999999998</v>
      </c>
      <c r="BO12" s="347">
        <v>19.364999999999998</v>
      </c>
      <c r="BP12" s="347">
        <v>10.940000000000001</v>
      </c>
      <c r="BQ12" s="347">
        <v>11.315000000000001</v>
      </c>
      <c r="BR12" s="347">
        <v>17.170000000000002</v>
      </c>
      <c r="BS12" s="347">
        <v>20.8</v>
      </c>
      <c r="BT12" s="347">
        <v>14.615</v>
      </c>
      <c r="BU12" s="347">
        <v>12.4</v>
      </c>
      <c r="BV12" s="347">
        <v>14.5</v>
      </c>
    </row>
    <row r="13" spans="1:74" x14ac:dyDescent="0.15">
      <c r="A13" s="301" t="s">
        <v>26</v>
      </c>
      <c r="B13" s="301" t="s">
        <v>73</v>
      </c>
      <c r="C13" s="295" t="s">
        <v>49</v>
      </c>
      <c r="D13" s="295" t="s">
        <v>50</v>
      </c>
      <c r="E13" s="347">
        <v>5.65</v>
      </c>
      <c r="F13" s="347">
        <v>5.8</v>
      </c>
      <c r="G13" s="347">
        <v>5.8</v>
      </c>
      <c r="H13" s="347">
        <v>5.8</v>
      </c>
      <c r="I13" s="347">
        <v>5.74</v>
      </c>
      <c r="J13" s="347">
        <v>5.6066666666666647</v>
      </c>
      <c r="K13" s="347">
        <v>5.5166666666666648</v>
      </c>
      <c r="L13" s="347">
        <v>5.5</v>
      </c>
      <c r="M13" s="347">
        <v>5.5</v>
      </c>
      <c r="N13" s="347">
        <v>5.5</v>
      </c>
      <c r="O13" s="347">
        <v>5.4375</v>
      </c>
      <c r="P13" s="347">
        <v>5.223790322580645</v>
      </c>
      <c r="Q13" s="347">
        <v>4.9612903225806448</v>
      </c>
      <c r="R13" s="347">
        <v>4.7540322580645142</v>
      </c>
      <c r="S13" s="347">
        <v>4.5790322580645153</v>
      </c>
      <c r="T13" s="347">
        <v>4.5</v>
      </c>
      <c r="U13" s="347">
        <v>4.5</v>
      </c>
      <c r="V13" s="347">
        <v>4.5</v>
      </c>
      <c r="W13" s="347">
        <v>4.3499999999999996</v>
      </c>
      <c r="X13" s="347">
        <v>4.2</v>
      </c>
      <c r="Y13" s="347">
        <v>4.2</v>
      </c>
      <c r="Z13" s="347">
        <v>4.2</v>
      </c>
      <c r="AA13" s="347">
        <v>4.2</v>
      </c>
      <c r="AB13" s="347">
        <v>4.2</v>
      </c>
      <c r="AC13" s="347">
        <v>4.2</v>
      </c>
      <c r="AD13" s="347">
        <v>4.2</v>
      </c>
      <c r="AE13" s="347">
        <v>4.2</v>
      </c>
      <c r="AF13" s="347">
        <v>4.2</v>
      </c>
      <c r="AG13" s="347">
        <v>4.2</v>
      </c>
      <c r="AH13" s="347">
        <v>4.247916666666665</v>
      </c>
      <c r="AI13" s="347">
        <v>4.3180779569892449</v>
      </c>
      <c r="AJ13" s="347">
        <v>4.3451612903225794</v>
      </c>
      <c r="AK13" s="347">
        <v>4.3499999999999996</v>
      </c>
      <c r="AL13" s="347">
        <v>4.3499999999999996</v>
      </c>
      <c r="AM13" s="347">
        <v>4.3499999999999996</v>
      </c>
      <c r="AN13" s="347">
        <v>4.3499999999999996</v>
      </c>
      <c r="AO13" s="347">
        <v>4.3533333333333353</v>
      </c>
      <c r="AP13" s="347">
        <v>4.3783333333333356</v>
      </c>
      <c r="AQ13" s="347">
        <v>4.45</v>
      </c>
      <c r="AR13" s="347">
        <v>4.5</v>
      </c>
      <c r="AS13" s="347">
        <v>4.5</v>
      </c>
      <c r="AT13" s="347">
        <v>4.6124999999999998</v>
      </c>
      <c r="AU13" s="347">
        <v>4.7657258064516146</v>
      </c>
      <c r="AV13" s="347">
        <v>4.9032258064516157</v>
      </c>
      <c r="AW13" s="347">
        <v>5</v>
      </c>
      <c r="AX13" s="347">
        <v>5</v>
      </c>
      <c r="AY13" s="347">
        <v>5.0541666666666654</v>
      </c>
      <c r="AZ13" s="347">
        <v>5.1791666666666654</v>
      </c>
      <c r="BA13" s="347">
        <v>5.25</v>
      </c>
      <c r="BB13" s="347">
        <v>5.25</v>
      </c>
      <c r="BC13" s="347">
        <v>5.25</v>
      </c>
      <c r="BD13" s="347">
        <v>5.2792500000000002</v>
      </c>
      <c r="BE13" s="347">
        <v>5.3280000000000003</v>
      </c>
      <c r="BF13" s="347">
        <v>5.3475000000000001</v>
      </c>
      <c r="BG13" s="347">
        <v>5.3475000000000001</v>
      </c>
      <c r="BH13" s="347">
        <v>5.3475000000000001</v>
      </c>
      <c r="BI13" s="347">
        <v>5.35385806451613</v>
      </c>
      <c r="BJ13" s="347">
        <v>5.46744677419355</v>
      </c>
      <c r="BK13" s="347">
        <v>5.5619887096774203</v>
      </c>
      <c r="BL13" s="347">
        <v>5.6696499999999999</v>
      </c>
      <c r="BM13" s="347">
        <v>5.7816666666666645</v>
      </c>
      <c r="BN13" s="347">
        <v>5.7827827956989246</v>
      </c>
      <c r="BO13" s="347">
        <v>5.6296596774193546</v>
      </c>
      <c r="BP13" s="347">
        <v>5.2268735483870952</v>
      </c>
      <c r="BQ13" s="347">
        <v>4.9683299999999999</v>
      </c>
      <c r="BR13" s="347">
        <v>4.95</v>
      </c>
      <c r="BS13" s="347">
        <v>4.95</v>
      </c>
      <c r="BT13" s="347">
        <v>4.95</v>
      </c>
      <c r="BU13" s="347">
        <v>4.95</v>
      </c>
      <c r="BV13" s="347">
        <v>4.95</v>
      </c>
    </row>
    <row r="14" spans="1:74" x14ac:dyDescent="0.15">
      <c r="A14" s="301" t="s">
        <v>26</v>
      </c>
      <c r="B14" s="301" t="s">
        <v>73</v>
      </c>
      <c r="C14" s="295" t="s">
        <v>51</v>
      </c>
      <c r="D14" s="295" t="s">
        <v>828</v>
      </c>
      <c r="E14" s="347">
        <v>77.144999999999996</v>
      </c>
      <c r="F14" s="347">
        <v>87.275000000000006</v>
      </c>
      <c r="G14" s="347">
        <v>89.6</v>
      </c>
      <c r="H14" s="347">
        <v>77.215000000000003</v>
      </c>
      <c r="I14" s="347">
        <v>57.355000000000004</v>
      </c>
      <c r="J14" s="347">
        <v>46.68</v>
      </c>
      <c r="K14" s="347">
        <v>58.790000000000006</v>
      </c>
      <c r="L14" s="347">
        <v>81.12</v>
      </c>
      <c r="M14" s="347">
        <v>92.365000000000009</v>
      </c>
      <c r="N14" s="347">
        <v>86.06</v>
      </c>
      <c r="O14" s="347">
        <v>69.56</v>
      </c>
      <c r="P14" s="347">
        <v>59.37</v>
      </c>
      <c r="Q14" s="347">
        <v>51.664999999999999</v>
      </c>
      <c r="R14" s="347">
        <v>40.715000000000003</v>
      </c>
      <c r="S14" s="347">
        <v>34.67</v>
      </c>
      <c r="T14" s="347">
        <v>37.019999999999996</v>
      </c>
      <c r="U14" s="347">
        <v>45.585000000000001</v>
      </c>
      <c r="V14" s="347">
        <v>51.65</v>
      </c>
      <c r="W14" s="347">
        <v>51.08</v>
      </c>
      <c r="X14" s="347">
        <v>76.930000000000007</v>
      </c>
      <c r="Y14" s="347">
        <v>75.86</v>
      </c>
      <c r="Z14" s="347">
        <v>53.795000000000002</v>
      </c>
      <c r="AA14" s="347">
        <v>57.854999999999997</v>
      </c>
      <c r="AB14" s="347">
        <v>48.545000000000002</v>
      </c>
      <c r="AC14" s="347">
        <v>42.47</v>
      </c>
      <c r="AD14" s="347">
        <v>48.57</v>
      </c>
      <c r="AE14" s="347">
        <v>52.59</v>
      </c>
      <c r="AF14" s="347">
        <v>51.41</v>
      </c>
      <c r="AG14" s="347">
        <v>33.594999999999999</v>
      </c>
      <c r="AH14" s="347">
        <v>17.685000000000002</v>
      </c>
      <c r="AI14" s="347">
        <v>19.579999999999998</v>
      </c>
      <c r="AJ14" s="347">
        <v>2.5350000000000001</v>
      </c>
      <c r="AK14" s="347">
        <v>1.2799999999999994</v>
      </c>
      <c r="AL14" s="347">
        <v>13.585000000000001</v>
      </c>
      <c r="AM14" s="347">
        <v>10.254999999999999</v>
      </c>
      <c r="AN14" s="347">
        <v>16.189999999999998</v>
      </c>
      <c r="AO14" s="347">
        <v>23.164999999999999</v>
      </c>
      <c r="AP14" s="347">
        <v>21.509999999999998</v>
      </c>
      <c r="AQ14" s="347">
        <v>15.330000000000002</v>
      </c>
      <c r="AR14" s="347">
        <v>14.54</v>
      </c>
      <c r="AS14" s="347">
        <v>27.65</v>
      </c>
      <c r="AT14" s="347">
        <v>37.340000000000003</v>
      </c>
      <c r="AU14" s="347">
        <v>42.879999999999995</v>
      </c>
      <c r="AV14" s="347">
        <v>82.08</v>
      </c>
      <c r="AW14" s="347">
        <v>97.125</v>
      </c>
      <c r="AX14" s="347">
        <v>83.18</v>
      </c>
      <c r="AY14" s="347">
        <v>80.710000000000008</v>
      </c>
      <c r="AZ14" s="347">
        <v>65.875</v>
      </c>
      <c r="BA14" s="347">
        <v>51.370000000000005</v>
      </c>
      <c r="BB14" s="347">
        <v>50.019999999999996</v>
      </c>
      <c r="BC14" s="347">
        <v>50.445</v>
      </c>
      <c r="BD14" s="347">
        <v>49.605000000000004</v>
      </c>
      <c r="BE14" s="347">
        <v>53.314999999999998</v>
      </c>
      <c r="BF14" s="347">
        <v>52.14</v>
      </c>
      <c r="BG14" s="347">
        <v>42.81</v>
      </c>
      <c r="BH14" s="347">
        <v>24.29</v>
      </c>
      <c r="BI14" s="347">
        <v>17.580000000000002</v>
      </c>
      <c r="BJ14" s="347">
        <v>18.515000000000001</v>
      </c>
      <c r="BK14" s="347">
        <v>17.689999999999998</v>
      </c>
      <c r="BL14" s="347">
        <v>31.16</v>
      </c>
      <c r="BM14" s="347">
        <v>50.010000000000005</v>
      </c>
      <c r="BN14" s="347">
        <v>57.454999999999998</v>
      </c>
      <c r="BO14" s="347">
        <v>63.195000000000007</v>
      </c>
      <c r="BP14" s="347">
        <v>37.475000000000001</v>
      </c>
      <c r="BQ14" s="347">
        <v>1.9950000000000001</v>
      </c>
      <c r="BR14" s="347">
        <v>2.19</v>
      </c>
      <c r="BS14" s="347">
        <v>23.134999999999998</v>
      </c>
      <c r="BT14" s="347">
        <v>29.125</v>
      </c>
      <c r="BU14" s="347">
        <v>16.060000000000002</v>
      </c>
      <c r="BV14" s="347">
        <v>14.59</v>
      </c>
    </row>
    <row r="15" spans="1:74" x14ac:dyDescent="0.15">
      <c r="A15" s="301" t="s">
        <v>26</v>
      </c>
      <c r="B15" s="301" t="s">
        <v>73</v>
      </c>
      <c r="C15" s="295" t="s">
        <v>53</v>
      </c>
      <c r="D15" s="295" t="s">
        <v>54</v>
      </c>
      <c r="E15" s="347">
        <v>68.164999999999992</v>
      </c>
      <c r="F15" s="347">
        <v>64.72</v>
      </c>
      <c r="G15" s="347">
        <v>59.93</v>
      </c>
      <c r="H15" s="347">
        <v>57.25</v>
      </c>
      <c r="I15" s="347">
        <v>57.07</v>
      </c>
      <c r="J15" s="347">
        <v>58.8</v>
      </c>
      <c r="K15" s="347">
        <v>69.760000000000005</v>
      </c>
      <c r="L15" s="347">
        <v>86.585000000000008</v>
      </c>
      <c r="M15" s="347">
        <v>98.224999999999994</v>
      </c>
      <c r="N15" s="347">
        <v>90.039999999999992</v>
      </c>
      <c r="O15" s="347">
        <v>75.56</v>
      </c>
      <c r="P15" s="347">
        <v>74.069999999999993</v>
      </c>
      <c r="Q15" s="347">
        <v>78.58</v>
      </c>
      <c r="R15" s="347">
        <v>76.16</v>
      </c>
      <c r="S15" s="347">
        <v>84.674999999999997</v>
      </c>
      <c r="T15" s="347">
        <v>102.75</v>
      </c>
      <c r="U15" s="347">
        <v>107.74000000000001</v>
      </c>
      <c r="V15" s="347">
        <v>108.905</v>
      </c>
      <c r="W15" s="347">
        <v>100.61</v>
      </c>
      <c r="X15" s="347">
        <v>126.205</v>
      </c>
      <c r="Y15" s="347">
        <v>128.565</v>
      </c>
      <c r="Z15" s="347">
        <v>84.724999999999994</v>
      </c>
      <c r="AA15" s="347">
        <v>59.06</v>
      </c>
      <c r="AB15" s="347">
        <v>38.994999999999997</v>
      </c>
      <c r="AC15" s="347">
        <v>28.59</v>
      </c>
      <c r="AD15" s="347">
        <v>28.17</v>
      </c>
      <c r="AE15" s="347">
        <v>30.965</v>
      </c>
      <c r="AF15" s="347">
        <v>24.16</v>
      </c>
      <c r="AG15" s="347">
        <v>13.445</v>
      </c>
      <c r="AH15" s="347">
        <v>5.67</v>
      </c>
      <c r="AI15" s="347">
        <v>4.79</v>
      </c>
      <c r="AJ15" s="347">
        <v>-7.6800000000000006</v>
      </c>
      <c r="AK15" s="347">
        <v>-14.49</v>
      </c>
      <c r="AL15" s="347">
        <v>4.0849999999999991</v>
      </c>
      <c r="AM15" s="347">
        <v>17.015000000000001</v>
      </c>
      <c r="AN15" s="347">
        <v>22.64</v>
      </c>
      <c r="AO15" s="347">
        <v>27.704999999999998</v>
      </c>
      <c r="AP15" s="347">
        <v>32.144999999999996</v>
      </c>
      <c r="AQ15" s="347">
        <v>30.215</v>
      </c>
      <c r="AR15" s="347">
        <v>30.14</v>
      </c>
      <c r="AS15" s="347">
        <v>44.58</v>
      </c>
      <c r="AT15" s="347">
        <v>66.180000000000007</v>
      </c>
      <c r="AU15" s="347">
        <v>74.015000000000001</v>
      </c>
      <c r="AV15" s="347">
        <v>62.795000000000002</v>
      </c>
      <c r="AW15" s="347">
        <v>63.14</v>
      </c>
      <c r="AX15" s="347">
        <v>49.075000000000003</v>
      </c>
      <c r="AY15" s="347">
        <v>41.055</v>
      </c>
      <c r="AZ15" s="347">
        <v>60.594999999999999</v>
      </c>
      <c r="BA15" s="347">
        <v>61.67</v>
      </c>
      <c r="BB15" s="347">
        <v>51.71</v>
      </c>
      <c r="BC15" s="347">
        <v>44.365000000000002</v>
      </c>
      <c r="BD15" s="347">
        <v>45.72</v>
      </c>
      <c r="BE15" s="347">
        <v>43.07</v>
      </c>
      <c r="BF15" s="347">
        <v>29.984999999999999</v>
      </c>
      <c r="BG15" s="347">
        <v>31.419999999999998</v>
      </c>
      <c r="BH15" s="347">
        <v>49.384999999999998</v>
      </c>
      <c r="BI15" s="347">
        <v>55.164999999999999</v>
      </c>
      <c r="BJ15" s="347">
        <v>56.86</v>
      </c>
      <c r="BK15" s="347">
        <v>50.68</v>
      </c>
      <c r="BL15" s="347">
        <v>40.715000000000003</v>
      </c>
      <c r="BM15" s="347">
        <v>43.274999999999999</v>
      </c>
      <c r="BN15" s="347">
        <v>48.084999999999994</v>
      </c>
      <c r="BO15" s="347">
        <v>52.394999999999996</v>
      </c>
      <c r="BP15" s="347">
        <v>29.865000000000002</v>
      </c>
      <c r="BQ15" s="347">
        <v>3.31</v>
      </c>
      <c r="BR15" s="347">
        <v>4.835</v>
      </c>
      <c r="BS15" s="347">
        <v>17.86</v>
      </c>
      <c r="BT15" s="347">
        <v>23.799999999999997</v>
      </c>
      <c r="BU15" s="347">
        <v>11.67</v>
      </c>
      <c r="BV15" s="347">
        <v>2.0299999999999998</v>
      </c>
    </row>
    <row r="16" spans="1:74" x14ac:dyDescent="0.15">
      <c r="A16" s="301" t="s">
        <v>26</v>
      </c>
      <c r="B16" s="301" t="s">
        <v>73</v>
      </c>
      <c r="C16" s="295" t="s">
        <v>55</v>
      </c>
      <c r="D16" s="295" t="s">
        <v>56</v>
      </c>
      <c r="E16" s="347">
        <v>92.424499999999995</v>
      </c>
      <c r="F16" s="347">
        <v>93.216999999999999</v>
      </c>
      <c r="G16" s="347">
        <v>94.3005</v>
      </c>
      <c r="H16" s="347">
        <v>103.4525</v>
      </c>
      <c r="I16" s="347">
        <v>112.5</v>
      </c>
      <c r="J16" s="347">
        <v>112.6666666666665</v>
      </c>
      <c r="K16" s="347">
        <v>112.1666666666665</v>
      </c>
      <c r="L16" s="347">
        <v>112</v>
      </c>
      <c r="M16" s="347">
        <v>112</v>
      </c>
      <c r="N16" s="347">
        <v>112</v>
      </c>
      <c r="O16" s="347">
        <v>112</v>
      </c>
      <c r="P16" s="347">
        <v>112</v>
      </c>
      <c r="Q16" s="347">
        <v>111.96590909090901</v>
      </c>
      <c r="R16" s="347">
        <v>111.71590909090901</v>
      </c>
      <c r="S16" s="347">
        <v>111.5</v>
      </c>
      <c r="T16" s="347">
        <v>110.7142857142855</v>
      </c>
      <c r="U16" s="347">
        <v>107.753759398496</v>
      </c>
      <c r="V16" s="347">
        <v>104.78947368421049</v>
      </c>
      <c r="W16" s="347">
        <v>97.695652173913047</v>
      </c>
      <c r="X16" s="347">
        <v>89.078005115089496</v>
      </c>
      <c r="Y16" s="347">
        <v>85.56985294117645</v>
      </c>
      <c r="Z16" s="347">
        <v>83.4375</v>
      </c>
      <c r="AA16" s="347">
        <v>79.464285714285694</v>
      </c>
      <c r="AB16" s="347">
        <v>76.214285714285694</v>
      </c>
      <c r="AC16" s="347">
        <v>75.934782608695656</v>
      </c>
      <c r="AD16" s="347">
        <v>73.934782608695656</v>
      </c>
      <c r="AE16" s="347">
        <v>72</v>
      </c>
      <c r="AF16" s="347">
        <v>72</v>
      </c>
      <c r="AG16" s="347">
        <v>72</v>
      </c>
      <c r="AH16" s="347">
        <v>72</v>
      </c>
      <c r="AI16" s="347">
        <v>73.840909090909093</v>
      </c>
      <c r="AJ16" s="347">
        <v>81.840909090909093</v>
      </c>
      <c r="AK16" s="347">
        <v>88.75</v>
      </c>
      <c r="AL16" s="347">
        <v>89.5</v>
      </c>
      <c r="AM16" s="347">
        <v>89.5</v>
      </c>
      <c r="AN16" s="347">
        <v>89.5</v>
      </c>
      <c r="AO16" s="347">
        <v>89.5</v>
      </c>
      <c r="AP16" s="347">
        <v>89.5</v>
      </c>
      <c r="AQ16" s="347">
        <v>89.5</v>
      </c>
      <c r="AR16" s="347">
        <v>89.5</v>
      </c>
      <c r="AS16" s="347">
        <v>89.5</v>
      </c>
      <c r="AT16" s="347">
        <v>89.5</v>
      </c>
      <c r="AU16" s="347">
        <v>89.5</v>
      </c>
      <c r="AV16" s="347">
        <v>89.5</v>
      </c>
      <c r="AW16" s="347">
        <v>89.5</v>
      </c>
      <c r="AX16" s="347">
        <v>89.5</v>
      </c>
      <c r="AY16" s="347">
        <v>89.5</v>
      </c>
      <c r="AZ16" s="347">
        <v>89.5</v>
      </c>
      <c r="BA16" s="347">
        <v>89.73684210526315</v>
      </c>
      <c r="BB16" s="347">
        <v>90.454233409610993</v>
      </c>
      <c r="BC16" s="347">
        <v>91.217391304347842</v>
      </c>
      <c r="BD16" s="347">
        <v>91.5</v>
      </c>
      <c r="BE16" s="347">
        <v>91.5</v>
      </c>
      <c r="BF16" s="347">
        <v>92.690476190476204</v>
      </c>
      <c r="BG16" s="347">
        <v>95.190476190476204</v>
      </c>
      <c r="BH16" s="347">
        <v>96.5</v>
      </c>
      <c r="BI16" s="347">
        <v>96.5</v>
      </c>
      <c r="BJ16" s="347">
        <v>96.5</v>
      </c>
      <c r="BK16" s="347">
        <v>96.5</v>
      </c>
      <c r="BL16" s="347">
        <v>96.5</v>
      </c>
      <c r="BM16" s="347">
        <v>96.272727272727252</v>
      </c>
      <c r="BN16" s="347">
        <v>91.272727272727252</v>
      </c>
      <c r="BO16" s="347">
        <v>86.5</v>
      </c>
      <c r="BP16" s="347">
        <v>86.5</v>
      </c>
      <c r="BQ16" s="347">
        <v>86.5</v>
      </c>
      <c r="BR16" s="347">
        <v>86.5</v>
      </c>
      <c r="BS16" s="347">
        <v>86.5</v>
      </c>
      <c r="BT16" s="347">
        <v>86.5</v>
      </c>
      <c r="BU16" s="347">
        <v>86.5</v>
      </c>
      <c r="BV16" s="347">
        <v>85.875</v>
      </c>
    </row>
    <row r="17" spans="1:74" x14ac:dyDescent="0.15">
      <c r="A17" s="301" t="s">
        <v>26</v>
      </c>
      <c r="B17" s="301" t="s">
        <v>73</v>
      </c>
      <c r="C17" s="295" t="s">
        <v>57</v>
      </c>
      <c r="D17" s="304" t="s">
        <v>58</v>
      </c>
      <c r="E17" s="347">
        <v>29.393199647724355</v>
      </c>
      <c r="F17" s="347">
        <v>29.393199647724355</v>
      </c>
      <c r="G17" s="347">
        <v>42.197271847303099</v>
      </c>
      <c r="H17" s="347">
        <v>42.197271847303099</v>
      </c>
      <c r="I17" s="347">
        <v>42.197271847303099</v>
      </c>
      <c r="J17" s="347">
        <v>65.819998945892607</v>
      </c>
      <c r="K17" s="347">
        <v>65.819998945892607</v>
      </c>
      <c r="L17" s="347">
        <v>65.819998945892607</v>
      </c>
      <c r="M17" s="347">
        <v>46.202291628025797</v>
      </c>
      <c r="N17" s="347">
        <v>46.202291628025797</v>
      </c>
      <c r="O17" s="347">
        <v>46.202291628025797</v>
      </c>
      <c r="P17" s="347">
        <v>42.957902537961203</v>
      </c>
      <c r="Q17" s="347">
        <v>42.957902537961203</v>
      </c>
      <c r="R17" s="347">
        <v>42.957902537961203</v>
      </c>
      <c r="S17" s="347">
        <v>42.493180942968301</v>
      </c>
      <c r="T17" s="347">
        <v>42.493180942968301</v>
      </c>
      <c r="U17" s="347">
        <v>42.493180942968301</v>
      </c>
      <c r="V17" s="347">
        <v>30.214821483178898</v>
      </c>
      <c r="W17" s="347">
        <v>30.214821483178898</v>
      </c>
      <c r="X17" s="347">
        <v>30.214821483178898</v>
      </c>
      <c r="Y17" s="347">
        <v>10.5924713041376</v>
      </c>
      <c r="Z17" s="347">
        <v>10.5924713041376</v>
      </c>
      <c r="AA17" s="347">
        <v>10.5924713041376</v>
      </c>
      <c r="AB17" s="347">
        <v>7.7594319693562701</v>
      </c>
      <c r="AC17" s="347">
        <v>7.7594319693562701</v>
      </c>
      <c r="AD17" s="347">
        <v>7.7594319693562701</v>
      </c>
      <c r="AE17" s="347">
        <v>2.9511257638765702</v>
      </c>
      <c r="AF17" s="347">
        <v>2.9511257638765702</v>
      </c>
      <c r="AG17" s="347">
        <v>2.9511257638765702</v>
      </c>
      <c r="AH17" s="347">
        <v>-4.4244603618503104</v>
      </c>
      <c r="AI17" s="347">
        <v>-4.4244603618503104</v>
      </c>
      <c r="AJ17" s="347">
        <v>-4.4244603618503104</v>
      </c>
      <c r="AK17" s="347">
        <v>9.1821862607142997</v>
      </c>
      <c r="AL17" s="347">
        <v>9.1821862607142997</v>
      </c>
      <c r="AM17" s="347">
        <v>9.1821862607142997</v>
      </c>
      <c r="AN17" s="347">
        <v>7.9671582036536996</v>
      </c>
      <c r="AO17" s="347">
        <v>7.9671582036536996</v>
      </c>
      <c r="AP17" s="347">
        <v>7.9671582036536996</v>
      </c>
      <c r="AQ17" s="347">
        <v>7.1748648555101804</v>
      </c>
      <c r="AR17" s="347">
        <v>7.1748648555101804</v>
      </c>
      <c r="AS17" s="347">
        <v>7.1748648555101804</v>
      </c>
      <c r="AT17" s="347">
        <v>9.20033157392273</v>
      </c>
      <c r="AU17" s="347">
        <v>9.20033157392273</v>
      </c>
      <c r="AV17" s="347">
        <v>9.20033157392273</v>
      </c>
      <c r="AW17" s="347">
        <v>11.8578943781151</v>
      </c>
      <c r="AX17" s="347">
        <v>11.8578943781151</v>
      </c>
      <c r="AY17" s="347">
        <v>11.8578943781151</v>
      </c>
      <c r="AZ17" s="347">
        <v>15.820696418417601</v>
      </c>
      <c r="BA17" s="347">
        <v>15.820696418417601</v>
      </c>
      <c r="BB17" s="347">
        <v>15.820696418417601</v>
      </c>
      <c r="BC17" s="347">
        <v>18.132082682315001</v>
      </c>
      <c r="BD17" s="347">
        <v>18.132082682315001</v>
      </c>
      <c r="BE17" s="347">
        <v>18.132082682315001</v>
      </c>
      <c r="BF17" s="347">
        <v>25.177196463702799</v>
      </c>
      <c r="BG17" s="347">
        <v>25.177196463702799</v>
      </c>
      <c r="BH17" s="347">
        <v>25.177196463702799</v>
      </c>
      <c r="BI17" s="347">
        <v>29.776254930676799</v>
      </c>
      <c r="BJ17" s="347">
        <v>29.776254930676799</v>
      </c>
      <c r="BK17" s="347">
        <v>29.776254930676799</v>
      </c>
      <c r="BL17" s="347" t="s">
        <v>580</v>
      </c>
      <c r="BM17" s="347" t="s">
        <v>580</v>
      </c>
      <c r="BN17" s="347" t="s">
        <v>580</v>
      </c>
      <c r="BO17" s="347" t="s">
        <v>580</v>
      </c>
      <c r="BP17" s="347" t="s">
        <v>580</v>
      </c>
      <c r="BQ17" s="347" t="s">
        <v>580</v>
      </c>
      <c r="BR17" s="347" t="s">
        <v>580</v>
      </c>
      <c r="BS17" s="347" t="s">
        <v>580</v>
      </c>
      <c r="BT17" s="347" t="s">
        <v>580</v>
      </c>
      <c r="BU17" s="347" t="s">
        <v>580</v>
      </c>
      <c r="BV17" s="347" t="s">
        <v>580</v>
      </c>
    </row>
    <row r="18" spans="1:74" x14ac:dyDescent="0.15">
      <c r="A18" s="301" t="s">
        <v>26</v>
      </c>
      <c r="B18" s="301" t="s">
        <v>73</v>
      </c>
      <c r="C18" s="295" t="s">
        <v>59</v>
      </c>
      <c r="D18" s="304" t="s">
        <v>60</v>
      </c>
      <c r="E18" s="347">
        <v>58.202974331574907</v>
      </c>
      <c r="F18" s="347">
        <v>58.202974331574907</v>
      </c>
      <c r="G18" s="347">
        <v>80.101574828890605</v>
      </c>
      <c r="H18" s="347">
        <v>80.101574828890605</v>
      </c>
      <c r="I18" s="347">
        <v>80.101574828890605</v>
      </c>
      <c r="J18" s="347">
        <v>119.771802106584</v>
      </c>
      <c r="K18" s="347">
        <v>119.771802106584</v>
      </c>
      <c r="L18" s="347">
        <v>119.771802106584</v>
      </c>
      <c r="M18" s="347">
        <v>179.68355662243599</v>
      </c>
      <c r="N18" s="347">
        <v>179.68355662243599</v>
      </c>
      <c r="O18" s="347">
        <v>179.68355662243599</v>
      </c>
      <c r="P18" s="347">
        <v>188.72431390428699</v>
      </c>
      <c r="Q18" s="347">
        <v>188.72431390428699</v>
      </c>
      <c r="R18" s="347">
        <v>188.72431390428699</v>
      </c>
      <c r="S18" s="347">
        <v>224.88352450723099</v>
      </c>
      <c r="T18" s="347">
        <v>224.88352450723099</v>
      </c>
      <c r="U18" s="347">
        <v>224.88352450723099</v>
      </c>
      <c r="V18" s="347">
        <v>262.40382800746301</v>
      </c>
      <c r="W18" s="347">
        <v>262.40382800746301</v>
      </c>
      <c r="X18" s="347">
        <v>262.40382800746301</v>
      </c>
      <c r="Y18" s="347">
        <v>22.1298657896245</v>
      </c>
      <c r="Z18" s="347">
        <v>22.1298657896245</v>
      </c>
      <c r="AA18" s="347">
        <v>22.1298657896245</v>
      </c>
      <c r="AB18" s="347">
        <v>4.9740878371712602</v>
      </c>
      <c r="AC18" s="347">
        <v>4.9740878371712602</v>
      </c>
      <c r="AD18" s="347">
        <v>4.9740878371712602</v>
      </c>
      <c r="AE18" s="347">
        <v>-14.6215336096742</v>
      </c>
      <c r="AF18" s="347">
        <v>-14.6215336096742</v>
      </c>
      <c r="AG18" s="347">
        <v>-14.6215336096742</v>
      </c>
      <c r="AH18" s="347">
        <v>-37.092126242320496</v>
      </c>
      <c r="AI18" s="347">
        <v>-37.092126242320496</v>
      </c>
      <c r="AJ18" s="347">
        <v>-37.092126242320496</v>
      </c>
      <c r="AK18" s="347">
        <v>17.9596937684198</v>
      </c>
      <c r="AL18" s="347">
        <v>17.9596937684198</v>
      </c>
      <c r="AM18" s="347">
        <v>17.9596937684198</v>
      </c>
      <c r="AN18" s="347">
        <v>27.633165242615899</v>
      </c>
      <c r="AO18" s="347">
        <v>27.633165242615899</v>
      </c>
      <c r="AP18" s="347">
        <v>27.633165242615899</v>
      </c>
      <c r="AQ18" s="347">
        <v>6.3769302235098202</v>
      </c>
      <c r="AR18" s="347">
        <v>6.3769302235098202</v>
      </c>
      <c r="AS18" s="347">
        <v>6.3769302235098202</v>
      </c>
      <c r="AT18" s="347">
        <v>6.3769302235098202</v>
      </c>
      <c r="AU18" s="347">
        <v>6.3769302235098202</v>
      </c>
      <c r="AV18" s="347">
        <v>6.3769302235098202</v>
      </c>
      <c r="AW18" s="347">
        <v>6.3769302235098202</v>
      </c>
      <c r="AX18" s="347">
        <v>6.3769302235098202</v>
      </c>
      <c r="AY18" s="347">
        <v>6.3769302235098202</v>
      </c>
      <c r="AZ18" s="347">
        <v>-100</v>
      </c>
      <c r="BA18" s="347">
        <v>-100</v>
      </c>
      <c r="BB18" s="347">
        <v>-100</v>
      </c>
      <c r="BC18" s="347">
        <v>-100</v>
      </c>
      <c r="BD18" s="347">
        <v>-100</v>
      </c>
      <c r="BE18" s="347">
        <v>-100</v>
      </c>
      <c r="BF18" s="347">
        <v>130.15004399149399</v>
      </c>
      <c r="BG18" s="347">
        <v>130.15004399149399</v>
      </c>
      <c r="BH18" s="347">
        <v>130.15004399149399</v>
      </c>
      <c r="BI18" s="347">
        <v>130.15004399149399</v>
      </c>
      <c r="BJ18" s="347">
        <v>130.15004399149399</v>
      </c>
      <c r="BK18" s="347">
        <v>130.15004399149399</v>
      </c>
      <c r="BL18" s="347" t="s">
        <v>580</v>
      </c>
      <c r="BM18" s="347" t="s">
        <v>580</v>
      </c>
      <c r="BN18" s="347" t="s">
        <v>580</v>
      </c>
      <c r="BO18" s="347" t="s">
        <v>580</v>
      </c>
      <c r="BP18" s="347" t="s">
        <v>580</v>
      </c>
      <c r="BQ18" s="347" t="s">
        <v>580</v>
      </c>
      <c r="BR18" s="347" t="s">
        <v>580</v>
      </c>
      <c r="BS18" s="347" t="s">
        <v>580</v>
      </c>
      <c r="BT18" s="347" t="s">
        <v>580</v>
      </c>
      <c r="BU18" s="347" t="s">
        <v>580</v>
      </c>
      <c r="BV18" s="347" t="s">
        <v>580</v>
      </c>
    </row>
    <row r="19" spans="1:74" x14ac:dyDescent="0.15">
      <c r="A19" s="301" t="s">
        <v>26</v>
      </c>
      <c r="B19" s="301" t="s">
        <v>73</v>
      </c>
      <c r="C19" s="295" t="s">
        <v>829</v>
      </c>
      <c r="D19" s="295" t="s">
        <v>62</v>
      </c>
      <c r="E19" s="347">
        <v>47.394999999999996</v>
      </c>
      <c r="F19" s="347">
        <v>51.664999999999999</v>
      </c>
      <c r="G19" s="347">
        <v>52.82</v>
      </c>
      <c r="H19" s="347">
        <v>54.526190475</v>
      </c>
      <c r="I19" s="347">
        <v>59.288690474999996</v>
      </c>
      <c r="J19" s="347">
        <v>64.943452379999997</v>
      </c>
      <c r="K19" s="347">
        <v>64.880952379999997</v>
      </c>
      <c r="L19" s="347">
        <v>62.5</v>
      </c>
      <c r="M19" s="347">
        <v>59</v>
      </c>
      <c r="N19" s="347">
        <v>52.924999999999997</v>
      </c>
      <c r="O19" s="347">
        <v>46.835000000000001</v>
      </c>
      <c r="P19" s="347">
        <v>42.984999999999999</v>
      </c>
      <c r="Q19" s="347">
        <v>37.414999999999999</v>
      </c>
      <c r="R19" s="347">
        <v>28.975000000000001</v>
      </c>
      <c r="S19" s="347">
        <v>22.77</v>
      </c>
      <c r="T19" s="347">
        <v>15.885</v>
      </c>
      <c r="U19" s="347">
        <v>11.870000000000001</v>
      </c>
      <c r="V19" s="347">
        <v>11.620000000000001</v>
      </c>
      <c r="W19" s="347">
        <v>11.5</v>
      </c>
      <c r="X19" s="347">
        <v>11.5</v>
      </c>
      <c r="Y19" s="347">
        <v>11.5</v>
      </c>
      <c r="Z19" s="347">
        <v>11.5</v>
      </c>
      <c r="AA19" s="347">
        <v>11.5</v>
      </c>
      <c r="AB19" s="347">
        <v>11.5</v>
      </c>
      <c r="AC19" s="347">
        <v>11.5</v>
      </c>
      <c r="AD19" s="347">
        <v>12.164999999999999</v>
      </c>
      <c r="AE19" s="347">
        <v>13.164999999999999</v>
      </c>
      <c r="AF19" s="347">
        <v>13.5</v>
      </c>
      <c r="AG19" s="347">
        <v>13.5</v>
      </c>
      <c r="AH19" s="347">
        <v>13.5</v>
      </c>
      <c r="AI19" s="347">
        <v>13.5</v>
      </c>
      <c r="AJ19" s="347">
        <v>13.5</v>
      </c>
      <c r="AK19" s="347">
        <v>13.5</v>
      </c>
      <c r="AL19" s="347">
        <v>13.26</v>
      </c>
      <c r="AM19" s="347">
        <v>12.654999999999999</v>
      </c>
      <c r="AN19" s="347">
        <v>11.895</v>
      </c>
      <c r="AO19" s="347">
        <v>11.5</v>
      </c>
      <c r="AP19" s="347">
        <v>11.5</v>
      </c>
      <c r="AQ19" s="347">
        <v>11.5</v>
      </c>
      <c r="AR19" s="347">
        <v>11.5</v>
      </c>
      <c r="AS19" s="347">
        <v>11.5</v>
      </c>
      <c r="AT19" s="347">
        <v>11.5</v>
      </c>
      <c r="AU19" s="347">
        <v>11.5</v>
      </c>
      <c r="AV19" s="347">
        <v>11.5</v>
      </c>
      <c r="AW19" s="347">
        <v>11.484999999999999</v>
      </c>
      <c r="AX19" s="347">
        <v>11.11</v>
      </c>
      <c r="AY19" s="347">
        <v>10.75</v>
      </c>
      <c r="AZ19" s="347">
        <v>10.75</v>
      </c>
      <c r="BA19" s="347">
        <v>11.01</v>
      </c>
      <c r="BB19" s="347">
        <v>12.385</v>
      </c>
      <c r="BC19" s="347">
        <v>13.5</v>
      </c>
      <c r="BD19" s="347">
        <v>13.5</v>
      </c>
      <c r="BE19" s="347">
        <v>13.5</v>
      </c>
      <c r="BF19" s="347">
        <v>13.5</v>
      </c>
      <c r="BG19" s="347">
        <v>13.5</v>
      </c>
      <c r="BH19" s="347">
        <v>13.5</v>
      </c>
      <c r="BI19" s="347">
        <v>13.5</v>
      </c>
      <c r="BJ19" s="347">
        <v>13.5</v>
      </c>
      <c r="BK19" s="347">
        <v>13.5</v>
      </c>
      <c r="BL19" s="347">
        <v>13.5</v>
      </c>
      <c r="BM19" s="347">
        <v>13.5</v>
      </c>
      <c r="BN19" s="347">
        <v>13.5</v>
      </c>
      <c r="BO19" s="347">
        <v>13.5</v>
      </c>
      <c r="BP19" s="347">
        <v>13.5</v>
      </c>
      <c r="BQ19" s="347">
        <v>13.5</v>
      </c>
      <c r="BR19" s="347">
        <v>13.5</v>
      </c>
      <c r="BS19" s="347">
        <v>13.5</v>
      </c>
      <c r="BT19" s="347">
        <v>13.5</v>
      </c>
      <c r="BU19" s="347">
        <v>13.5</v>
      </c>
      <c r="BV19" s="347">
        <v>13.5</v>
      </c>
    </row>
    <row r="20" spans="1:74" x14ac:dyDescent="0.15">
      <c r="A20" s="301" t="s">
        <v>26</v>
      </c>
      <c r="B20" s="301" t="s">
        <v>73</v>
      </c>
      <c r="C20" s="295" t="s">
        <v>830</v>
      </c>
      <c r="D20" s="304" t="s">
        <v>64</v>
      </c>
      <c r="E20" s="347">
        <v>28.24229297076679</v>
      </c>
      <c r="F20" s="347">
        <v>28.24229297076679</v>
      </c>
      <c r="G20" s="347">
        <v>29.0621928378396</v>
      </c>
      <c r="H20" s="347">
        <v>29.0621928378396</v>
      </c>
      <c r="I20" s="347">
        <v>29.0621928378396</v>
      </c>
      <c r="J20" s="347">
        <v>31.303376878564599</v>
      </c>
      <c r="K20" s="347">
        <v>31.303376878564599</v>
      </c>
      <c r="L20" s="347">
        <v>31.303376878564599</v>
      </c>
      <c r="M20" s="347">
        <v>36.9948690896614</v>
      </c>
      <c r="N20" s="347">
        <v>36.9948690896614</v>
      </c>
      <c r="O20" s="347">
        <v>36.9948690896614</v>
      </c>
      <c r="P20" s="347">
        <v>44.216565427909103</v>
      </c>
      <c r="Q20" s="347">
        <v>44.216565427909103</v>
      </c>
      <c r="R20" s="347">
        <v>44.216565427909103</v>
      </c>
      <c r="S20" s="347">
        <v>51.145377660765703</v>
      </c>
      <c r="T20" s="347">
        <v>51.145377660765703</v>
      </c>
      <c r="U20" s="347">
        <v>51.145377660765703</v>
      </c>
      <c r="V20" s="347">
        <v>59.674363047840103</v>
      </c>
      <c r="W20" s="347">
        <v>59.674363047840103</v>
      </c>
      <c r="X20" s="347">
        <v>59.674363047840103</v>
      </c>
      <c r="Y20" s="347">
        <v>16.156290259003299</v>
      </c>
      <c r="Z20" s="347">
        <v>16.156290259003299</v>
      </c>
      <c r="AA20" s="347">
        <v>16.156290259003299</v>
      </c>
      <c r="AB20" s="347">
        <v>12.9161633673748</v>
      </c>
      <c r="AC20" s="347">
        <v>12.9161633673748</v>
      </c>
      <c r="AD20" s="347">
        <v>12.9161633673748</v>
      </c>
      <c r="AE20" s="347">
        <v>5.67550978866542</v>
      </c>
      <c r="AF20" s="347">
        <v>5.67550978866542</v>
      </c>
      <c r="AG20" s="347">
        <v>5.67550978866542</v>
      </c>
      <c r="AH20" s="347">
        <v>-4.2929473000313099</v>
      </c>
      <c r="AI20" s="347">
        <v>-4.2929473000313099</v>
      </c>
      <c r="AJ20" s="347">
        <v>-4.2929473000313099</v>
      </c>
      <c r="AK20" s="347">
        <v>1.26793885351644</v>
      </c>
      <c r="AL20" s="347">
        <v>1.26793885351644</v>
      </c>
      <c r="AM20" s="347">
        <v>1.26793885351644</v>
      </c>
      <c r="AN20" s="347">
        <v>-1.11470432433435</v>
      </c>
      <c r="AO20" s="347">
        <v>-1.11470432433435</v>
      </c>
      <c r="AP20" s="347">
        <v>-1.11470432433435</v>
      </c>
      <c r="AQ20" s="347">
        <v>-1.5394126228829399</v>
      </c>
      <c r="AR20" s="347">
        <v>-1.5394126228829399</v>
      </c>
      <c r="AS20" s="347">
        <v>-1.5394126228829399</v>
      </c>
      <c r="AT20" s="347">
        <v>2.91791549477465</v>
      </c>
      <c r="AU20" s="347">
        <v>2.91791549477465</v>
      </c>
      <c r="AV20" s="347">
        <v>2.91791549477465</v>
      </c>
      <c r="AW20" s="347">
        <v>9.3276572132858604</v>
      </c>
      <c r="AX20" s="347">
        <v>9.3276572132858604</v>
      </c>
      <c r="AY20" s="347">
        <v>9.3276572132858604</v>
      </c>
      <c r="AZ20" s="347">
        <v>10.392857231844999</v>
      </c>
      <c r="BA20" s="347">
        <v>10.392857231844999</v>
      </c>
      <c r="BB20" s="347">
        <v>10.392857231844999</v>
      </c>
      <c r="BC20" s="347">
        <v>12.7607440776454</v>
      </c>
      <c r="BD20" s="347">
        <v>12.7607440776454</v>
      </c>
      <c r="BE20" s="347">
        <v>12.7607440776454</v>
      </c>
      <c r="BF20" s="347">
        <v>15.077298723281199</v>
      </c>
      <c r="BG20" s="347">
        <v>15.077298723281199</v>
      </c>
      <c r="BH20" s="347">
        <v>15.077298723281199</v>
      </c>
      <c r="BI20" s="347">
        <v>25.260902203406602</v>
      </c>
      <c r="BJ20" s="347">
        <v>25.260902203406602</v>
      </c>
      <c r="BK20" s="347">
        <v>25.260902203406602</v>
      </c>
      <c r="BL20" s="347">
        <v>24.979449472015698</v>
      </c>
      <c r="BM20" s="347">
        <v>24.979449472015698</v>
      </c>
      <c r="BN20" s="347">
        <v>24.979449472015698</v>
      </c>
      <c r="BO20" s="347">
        <v>22.3705061906468</v>
      </c>
      <c r="BP20" s="347">
        <v>22.3705061906468</v>
      </c>
      <c r="BQ20" s="347">
        <v>22.3705061906468</v>
      </c>
      <c r="BR20" s="347">
        <v>15.626505202993201</v>
      </c>
      <c r="BS20" s="347">
        <v>15.626505202993201</v>
      </c>
      <c r="BT20" s="347">
        <v>15.626505202993201</v>
      </c>
      <c r="BU20" s="347" t="s">
        <v>580</v>
      </c>
      <c r="BV20" s="347" t="s">
        <v>580</v>
      </c>
    </row>
    <row r="21" spans="1:74" x14ac:dyDescent="0.15">
      <c r="A21" s="301" t="s">
        <v>26</v>
      </c>
      <c r="B21" s="301" t="s">
        <v>73</v>
      </c>
      <c r="C21" s="295" t="s">
        <v>65</v>
      </c>
      <c r="D21" s="295" t="s">
        <v>66</v>
      </c>
      <c r="E21" s="347">
        <v>111.25838429107401</v>
      </c>
      <c r="F21" s="347">
        <v>111.25838429107401</v>
      </c>
      <c r="G21" s="347">
        <v>117.574488944922</v>
      </c>
      <c r="H21" s="347">
        <v>128.7691539869495</v>
      </c>
      <c r="I21" s="347">
        <v>116.82488529491116</v>
      </c>
      <c r="J21" s="347">
        <v>74.184320973014849</v>
      </c>
      <c r="K21" s="347">
        <v>98.052778417155196</v>
      </c>
      <c r="L21" s="347">
        <v>141.586942750346</v>
      </c>
      <c r="M21" s="347">
        <v>115.99493061738249</v>
      </c>
      <c r="N21" s="347">
        <v>94.639134863210998</v>
      </c>
      <c r="O21" s="347">
        <v>99.311612198959949</v>
      </c>
      <c r="P21" s="347">
        <v>129.49529492864895</v>
      </c>
      <c r="Q21" s="347">
        <v>150.67704713913201</v>
      </c>
      <c r="R21" s="347">
        <v>141.73296323158849</v>
      </c>
      <c r="S21" s="347">
        <v>134.94384699288548</v>
      </c>
      <c r="T21" s="347">
        <v>130.594907844857</v>
      </c>
      <c r="U21" s="347">
        <v>157.21235031438948</v>
      </c>
      <c r="V21" s="347">
        <v>156.11654426518101</v>
      </c>
      <c r="W21" s="347">
        <v>179.39166055518251</v>
      </c>
      <c r="X21" s="347">
        <v>528.77941411536199</v>
      </c>
      <c r="Y21" s="347">
        <v>553.32326413392343</v>
      </c>
      <c r="Z21" s="347">
        <v>153.63068247718661</v>
      </c>
      <c r="AA21" s="347">
        <v>51.085886152012549</v>
      </c>
      <c r="AB21" s="347">
        <v>56.384593632361145</v>
      </c>
      <c r="AC21" s="347">
        <v>55.197722539886449</v>
      </c>
      <c r="AD21" s="347">
        <v>57.3107338103285</v>
      </c>
      <c r="AE21" s="347">
        <v>27.507397614069575</v>
      </c>
      <c r="AF21" s="347">
        <v>-11.112116732017725</v>
      </c>
      <c r="AG21" s="347">
        <v>-33.642360963363245</v>
      </c>
      <c r="AH21" s="347">
        <v>-35.981219572518299</v>
      </c>
      <c r="AI21" s="347">
        <v>-39.634457763945846</v>
      </c>
      <c r="AJ21" s="347">
        <v>-59.438355143137798</v>
      </c>
      <c r="AK21" s="347">
        <v>-63.342712525150901</v>
      </c>
      <c r="AL21" s="347">
        <v>-40.383136515427651</v>
      </c>
      <c r="AM21" s="347">
        <v>-28.437174871122352</v>
      </c>
      <c r="AN21" s="347">
        <v>-30.449217511437251</v>
      </c>
      <c r="AO21" s="347">
        <v>-31.1417055167055</v>
      </c>
      <c r="AP21" s="347">
        <v>-24.052125506072851</v>
      </c>
      <c r="AQ21" s="347">
        <v>11.746841245738198</v>
      </c>
      <c r="AR21" s="347">
        <v>85.690291890087238</v>
      </c>
      <c r="AS21" s="347">
        <v>78.442121564072593</v>
      </c>
      <c r="AT21" s="347">
        <v>35.052600472813253</v>
      </c>
      <c r="AU21" s="347">
        <v>94.297258592471152</v>
      </c>
      <c r="AV21" s="347">
        <v>131.093633308439</v>
      </c>
      <c r="AW21" s="347">
        <v>198.43252056621949</v>
      </c>
      <c r="AX21" s="347">
        <v>147.32396683337709</v>
      </c>
      <c r="AY21" s="347">
        <v>19.9198131381237</v>
      </c>
      <c r="AZ21" s="347">
        <v>64.002831560419608</v>
      </c>
      <c r="BA21" s="347">
        <v>85.09425296537421</v>
      </c>
      <c r="BB21" s="347">
        <v>55.450889715492096</v>
      </c>
      <c r="BC21" s="347">
        <v>36.2997347480106</v>
      </c>
      <c r="BD21" s="347">
        <v>30.359801488833696</v>
      </c>
      <c r="BE21" s="347">
        <v>122.3790322580645</v>
      </c>
      <c r="BF21" s="347">
        <v>258.40053763440847</v>
      </c>
      <c r="BG21" s="347">
        <v>212.788835506749</v>
      </c>
      <c r="BH21" s="347">
        <v>234.55134135060149</v>
      </c>
      <c r="BI21" s="347">
        <v>719.36758893280603</v>
      </c>
      <c r="BJ21" s="347">
        <v>1090.9090909090901</v>
      </c>
      <c r="BK21" s="347" t="s">
        <v>580</v>
      </c>
      <c r="BL21" s="347" t="s">
        <v>580</v>
      </c>
      <c r="BM21" s="347" t="s">
        <v>580</v>
      </c>
      <c r="BN21" s="347" t="s">
        <v>580</v>
      </c>
      <c r="BO21" s="347" t="s">
        <v>580</v>
      </c>
      <c r="BP21" s="347" t="s">
        <v>580</v>
      </c>
      <c r="BQ21" s="347" t="s">
        <v>580</v>
      </c>
      <c r="BR21" s="347" t="s">
        <v>580</v>
      </c>
      <c r="BS21" s="347" t="s">
        <v>580</v>
      </c>
      <c r="BT21" s="347" t="s">
        <v>580</v>
      </c>
      <c r="BU21" s="347" t="s">
        <v>580</v>
      </c>
      <c r="BV21" s="347" t="s">
        <v>580</v>
      </c>
    </row>
    <row r="22" spans="1:74" s="314" customFormat="1" x14ac:dyDescent="0.15">
      <c r="A22" s="313" t="s">
        <v>26</v>
      </c>
      <c r="B22" s="313" t="s">
        <v>110</v>
      </c>
      <c r="C22" s="314" t="s">
        <v>831</v>
      </c>
      <c r="D22" s="306" t="s">
        <v>69</v>
      </c>
      <c r="E22" s="348">
        <v>97.15</v>
      </c>
      <c r="F22" s="348">
        <v>97.15</v>
      </c>
      <c r="G22" s="348">
        <v>114.35</v>
      </c>
      <c r="H22" s="348">
        <v>123.94999999999999</v>
      </c>
      <c r="I22" s="348">
        <v>110.9</v>
      </c>
      <c r="J22" s="348">
        <v>84.85</v>
      </c>
      <c r="K22" s="348">
        <v>108.05</v>
      </c>
      <c r="L22" s="348">
        <v>159.25</v>
      </c>
      <c r="M22" s="348">
        <v>158.30000000000001</v>
      </c>
      <c r="N22" s="348">
        <v>132.30000000000001</v>
      </c>
      <c r="O22" s="348">
        <v>125.6</v>
      </c>
      <c r="P22" s="348">
        <v>130.19999999999999</v>
      </c>
      <c r="Q22" s="348">
        <v>170.1</v>
      </c>
      <c r="R22" s="348">
        <v>185.05</v>
      </c>
      <c r="S22" s="348">
        <v>168.7</v>
      </c>
      <c r="T22" s="348">
        <v>173.55</v>
      </c>
      <c r="U22" s="348">
        <v>178.8</v>
      </c>
      <c r="V22" s="348">
        <v>184.85000000000002</v>
      </c>
      <c r="W22" s="348">
        <v>214.7</v>
      </c>
      <c r="X22" s="348">
        <v>459.40000000000003</v>
      </c>
      <c r="Y22" s="348">
        <v>476.90000000000003</v>
      </c>
      <c r="Z22" s="348">
        <v>167.10000000000002</v>
      </c>
      <c r="AA22" s="348">
        <v>99.149999999999991</v>
      </c>
      <c r="AB22" s="348">
        <v>124.94999999999999</v>
      </c>
      <c r="AC22" s="348">
        <v>97.65</v>
      </c>
      <c r="AD22" s="348">
        <v>65.650000000000006</v>
      </c>
      <c r="AE22" s="348">
        <v>38.799999999999997</v>
      </c>
      <c r="AF22" s="348">
        <v>-4.25</v>
      </c>
      <c r="AG22" s="348">
        <v>-32.950000000000003</v>
      </c>
      <c r="AH22" s="348">
        <v>-30.75</v>
      </c>
      <c r="AI22" s="348">
        <v>-41.55</v>
      </c>
      <c r="AJ22" s="348">
        <v>-59.05</v>
      </c>
      <c r="AK22" s="348">
        <v>-63.9</v>
      </c>
      <c r="AL22" s="348">
        <v>-37.849999999999994</v>
      </c>
      <c r="AM22" s="348">
        <v>-31.599999999999998</v>
      </c>
      <c r="AN22" s="348">
        <v>-45.9</v>
      </c>
      <c r="AO22" s="348">
        <v>-40.4</v>
      </c>
      <c r="AP22" s="348">
        <v>-29.099999999999998</v>
      </c>
      <c r="AQ22" s="348">
        <v>-15</v>
      </c>
      <c r="AR22" s="348">
        <v>49.2</v>
      </c>
      <c r="AS22" s="348">
        <v>53.3</v>
      </c>
      <c r="AT22" s="348">
        <v>13.05</v>
      </c>
      <c r="AU22" s="348">
        <v>62.75</v>
      </c>
      <c r="AV22" s="348">
        <v>82.3</v>
      </c>
      <c r="AW22" s="348">
        <v>130.05000000000001</v>
      </c>
      <c r="AX22" s="348">
        <v>137.1</v>
      </c>
      <c r="AY22" s="348">
        <v>68.150000000000006</v>
      </c>
      <c r="AZ22" s="348">
        <v>72.2</v>
      </c>
      <c r="BA22" s="348">
        <v>77.199999999999989</v>
      </c>
      <c r="BB22" s="348">
        <v>64.199999999999989</v>
      </c>
      <c r="BC22" s="348">
        <v>63.5</v>
      </c>
      <c r="BD22" s="348">
        <v>74.45</v>
      </c>
      <c r="BE22" s="348">
        <v>120.4</v>
      </c>
      <c r="BF22" s="348">
        <v>154.55000000000001</v>
      </c>
      <c r="BG22" s="348">
        <v>150</v>
      </c>
      <c r="BH22" s="348">
        <v>240</v>
      </c>
      <c r="BI22" s="348">
        <v>240</v>
      </c>
      <c r="BJ22" s="348">
        <v>254.255</v>
      </c>
      <c r="BK22" s="348">
        <v>94.47</v>
      </c>
      <c r="BL22" s="348">
        <v>96.465000000000003</v>
      </c>
      <c r="BM22" s="348">
        <v>104.63499999999999</v>
      </c>
      <c r="BN22" s="348">
        <v>90.05</v>
      </c>
      <c r="BO22" s="348">
        <v>65</v>
      </c>
      <c r="BP22" s="348">
        <v>36.57</v>
      </c>
      <c r="BQ22" s="348">
        <v>37.950000000000003</v>
      </c>
      <c r="BR22" s="348">
        <v>47.28</v>
      </c>
      <c r="BS22" s="348">
        <v>61.594999999999999</v>
      </c>
      <c r="BT22" s="348">
        <v>72.365000000000009</v>
      </c>
      <c r="BU22" s="348">
        <v>-0.21000000000000085</v>
      </c>
      <c r="BV22" s="348">
        <v>-30.135000000000002</v>
      </c>
    </row>
    <row r="23" spans="1:74" x14ac:dyDescent="0.15">
      <c r="A23" s="301" t="s">
        <v>530</v>
      </c>
      <c r="B23" s="301" t="s">
        <v>70</v>
      </c>
      <c r="C23" s="295" t="s">
        <v>832</v>
      </c>
      <c r="D23" s="295" t="s">
        <v>72</v>
      </c>
      <c r="E23" s="347">
        <v>64.465000000000003</v>
      </c>
      <c r="F23" s="347">
        <v>66.064999999999998</v>
      </c>
      <c r="G23" s="347">
        <v>78.260000000000005</v>
      </c>
      <c r="H23" s="347">
        <v>90.210000000000008</v>
      </c>
      <c r="I23" s="347">
        <v>93.446944444444455</v>
      </c>
      <c r="J23" s="347">
        <v>88.887896825396851</v>
      </c>
      <c r="K23" s="347">
        <v>94.859213250517399</v>
      </c>
      <c r="L23" s="347">
        <v>105.20482336956499</v>
      </c>
      <c r="M23" s="347">
        <v>99.138467261904751</v>
      </c>
      <c r="N23" s="347">
        <v>88.471687370600392</v>
      </c>
      <c r="O23" s="347">
        <v>81.988191699604755</v>
      </c>
      <c r="P23" s="347">
        <v>71.579879679144398</v>
      </c>
      <c r="Q23" s="347">
        <v>62.058288770053494</v>
      </c>
      <c r="R23" s="347">
        <v>60.781818181818196</v>
      </c>
      <c r="S23" s="347">
        <v>58.822727272727249</v>
      </c>
      <c r="T23" s="347">
        <v>51.513203463203453</v>
      </c>
      <c r="U23" s="347">
        <v>48.785213032581453</v>
      </c>
      <c r="V23" s="347">
        <v>53.372009569377994</v>
      </c>
      <c r="W23" s="347">
        <v>57.07509881422925</v>
      </c>
      <c r="X23" s="347">
        <v>53.071355498721204</v>
      </c>
      <c r="Y23" s="347">
        <v>46.143529411764703</v>
      </c>
      <c r="Z23" s="347">
        <v>42.517826086956504</v>
      </c>
      <c r="AA23" s="347">
        <v>38.854968944099348</v>
      </c>
      <c r="AB23" s="347">
        <v>34.610084033613447</v>
      </c>
      <c r="AC23" s="347">
        <v>32.972506393861899</v>
      </c>
      <c r="AD23" s="347">
        <v>33.331469979296045</v>
      </c>
      <c r="AE23" s="347">
        <v>31.327122153209096</v>
      </c>
      <c r="AF23" s="347">
        <v>28.886645962732899</v>
      </c>
      <c r="AG23" s="347">
        <v>27.579323308270652</v>
      </c>
      <c r="AH23" s="347">
        <v>26.46016746411485</v>
      </c>
      <c r="AI23" s="347">
        <v>26.670454545454547</v>
      </c>
      <c r="AJ23" s="347">
        <v>27.735681818181799</v>
      </c>
      <c r="AK23" s="347">
        <v>28.1160294117647</v>
      </c>
      <c r="AL23" s="347">
        <v>28.348529411764702</v>
      </c>
      <c r="AM23" s="347">
        <v>28.729761904761901</v>
      </c>
      <c r="AN23" s="347">
        <v>29.688972431077701</v>
      </c>
      <c r="AO23" s="347">
        <v>31.5294486215539</v>
      </c>
      <c r="AP23" s="347">
        <v>31.556601731601752</v>
      </c>
      <c r="AQ23" s="347">
        <v>31.113537549407148</v>
      </c>
      <c r="AR23" s="347">
        <v>33.591647597254052</v>
      </c>
      <c r="AS23" s="347">
        <v>32.239473684210552</v>
      </c>
      <c r="AT23" s="347">
        <v>27.740909090909099</v>
      </c>
      <c r="AU23" s="347">
        <v>27.964718614718599</v>
      </c>
      <c r="AV23" s="347">
        <v>30.061309523809499</v>
      </c>
      <c r="AW23" s="347">
        <v>31.10113636363635</v>
      </c>
      <c r="AX23" s="347">
        <v>31.613636363636349</v>
      </c>
      <c r="AY23" s="347">
        <v>31.847727272727248</v>
      </c>
      <c r="AZ23" s="347">
        <v>31.793560606060602</v>
      </c>
      <c r="BA23" s="347">
        <v>32.081547619047655</v>
      </c>
      <c r="BB23" s="347">
        <v>32.285714285714306</v>
      </c>
      <c r="BC23" s="347">
        <v>32.404545454545456</v>
      </c>
      <c r="BD23" s="347">
        <v>33.092045454545456</v>
      </c>
      <c r="BE23" s="347">
        <v>32.914772727272748</v>
      </c>
      <c r="BF23" s="347">
        <v>32.889772727272749</v>
      </c>
      <c r="BG23" s="347">
        <v>34.539772727272748</v>
      </c>
      <c r="BH23" s="347">
        <v>34.714772727272745</v>
      </c>
      <c r="BI23" s="347">
        <v>33.528409090909101</v>
      </c>
      <c r="BJ23" s="347">
        <v>31.614718614718601</v>
      </c>
      <c r="BK23" s="347">
        <v>33.205627705627705</v>
      </c>
      <c r="BL23" s="347">
        <v>38.681818181818201</v>
      </c>
      <c r="BM23" s="347">
        <v>44.795454545454547</v>
      </c>
      <c r="BN23" s="347">
        <v>48.654150197628454</v>
      </c>
      <c r="BO23" s="347">
        <v>42.799171842650097</v>
      </c>
      <c r="BP23" s="347">
        <v>34.042748917748952</v>
      </c>
      <c r="BQ23" s="347">
        <v>30.347510822510849</v>
      </c>
      <c r="BR23" s="347">
        <v>29.0294486215539</v>
      </c>
      <c r="BS23" s="347">
        <v>28.323340961098399</v>
      </c>
      <c r="BT23" s="347">
        <v>27.649656750572049</v>
      </c>
      <c r="BU23" s="347">
        <v>26.613304093567251</v>
      </c>
      <c r="BV23" s="347">
        <v>26.109595959596</v>
      </c>
    </row>
    <row r="24" spans="1:74" x14ac:dyDescent="0.15">
      <c r="A24" s="301" t="s">
        <v>530</v>
      </c>
      <c r="B24" s="301" t="s">
        <v>73</v>
      </c>
      <c r="C24" s="295" t="s">
        <v>74</v>
      </c>
      <c r="D24" s="295" t="s">
        <v>75</v>
      </c>
      <c r="E24" s="347">
        <v>-27.525252525252526</v>
      </c>
      <c r="F24" s="347">
        <v>-27.525252525252526</v>
      </c>
      <c r="G24" s="347">
        <v>-22.990063233965678</v>
      </c>
      <c r="H24" s="347">
        <v>-21.97282874215492</v>
      </c>
      <c r="I24" s="347">
        <v>-22.046738572162301</v>
      </c>
      <c r="J24" s="347">
        <v>-33.967648955133306</v>
      </c>
      <c r="K24" s="347">
        <v>-38.411100108115477</v>
      </c>
      <c r="L24" s="347">
        <v>-13.538455247986263</v>
      </c>
      <c r="M24" s="347">
        <v>-6.4111187649418522</v>
      </c>
      <c r="N24" s="347">
        <v>-12.310287164110234</v>
      </c>
      <c r="O24" s="347">
        <v>3.2530364372469753</v>
      </c>
      <c r="P24" s="347">
        <v>9.0721247563352758</v>
      </c>
      <c r="Q24" s="347">
        <v>30.053318099590587</v>
      </c>
      <c r="R24" s="347">
        <v>33.125315330466343</v>
      </c>
      <c r="S24" s="347">
        <v>19.852624011502542</v>
      </c>
      <c r="T24" s="347">
        <v>22.727658371040725</v>
      </c>
      <c r="U24" s="347">
        <v>19.750073042462013</v>
      </c>
      <c r="V24" s="347">
        <v>22.521212748344364</v>
      </c>
      <c r="W24" s="347">
        <v>46.092761075949362</v>
      </c>
      <c r="X24" s="347">
        <v>85.319237724301033</v>
      </c>
      <c r="Y24" s="347">
        <v>115.08372579801153</v>
      </c>
      <c r="Z24" s="347">
        <v>72.851946285765564</v>
      </c>
      <c r="AA24" s="347">
        <v>21.279370096160541</v>
      </c>
      <c r="AB24" s="347">
        <v>37.422113465805225</v>
      </c>
      <c r="AC24" s="347">
        <v>24.504687196006557</v>
      </c>
      <c r="AD24" s="347">
        <v>20.742855484880661</v>
      </c>
      <c r="AE24" s="347">
        <v>40.841281050295073</v>
      </c>
      <c r="AF24" s="347">
        <v>34.102413727537858</v>
      </c>
      <c r="AG24" s="347">
        <v>26.089352204805127</v>
      </c>
      <c r="AH24" s="347">
        <v>25.942366581456476</v>
      </c>
      <c r="AI24" s="347">
        <v>16.118697243737678</v>
      </c>
      <c r="AJ24" s="347">
        <v>4.8284881402754776E-2</v>
      </c>
      <c r="AK24" s="347">
        <v>2.0708765690062689</v>
      </c>
      <c r="AL24" s="347">
        <v>6.4593161656451459</v>
      </c>
      <c r="AM24" s="347" t="s">
        <v>580</v>
      </c>
      <c r="AN24" s="347" t="s">
        <v>580</v>
      </c>
      <c r="AO24" s="347" t="s">
        <v>580</v>
      </c>
      <c r="AP24" s="347" t="s">
        <v>580</v>
      </c>
      <c r="AQ24" s="347" t="s">
        <v>580</v>
      </c>
      <c r="AR24" s="347" t="s">
        <v>580</v>
      </c>
      <c r="AS24" s="347" t="s">
        <v>580</v>
      </c>
      <c r="AT24" s="347" t="s">
        <v>580</v>
      </c>
      <c r="AU24" s="347" t="s">
        <v>580</v>
      </c>
      <c r="AV24" s="347" t="s">
        <v>580</v>
      </c>
      <c r="AW24" s="347" t="s">
        <v>580</v>
      </c>
      <c r="AX24" s="347" t="s">
        <v>580</v>
      </c>
      <c r="AY24" s="347" t="s">
        <v>580</v>
      </c>
      <c r="AZ24" s="347" t="s">
        <v>580</v>
      </c>
      <c r="BA24" s="347" t="s">
        <v>580</v>
      </c>
      <c r="BB24" s="347" t="s">
        <v>580</v>
      </c>
      <c r="BC24" s="347" t="s">
        <v>580</v>
      </c>
      <c r="BD24" s="347" t="s">
        <v>580</v>
      </c>
      <c r="BE24" s="347" t="s">
        <v>580</v>
      </c>
      <c r="BF24" s="347" t="s">
        <v>580</v>
      </c>
      <c r="BG24" s="347" t="s">
        <v>580</v>
      </c>
      <c r="BH24" s="347" t="s">
        <v>580</v>
      </c>
      <c r="BI24" s="347" t="s">
        <v>580</v>
      </c>
      <c r="BJ24" s="347" t="s">
        <v>580</v>
      </c>
      <c r="BK24" s="347" t="s">
        <v>580</v>
      </c>
      <c r="BL24" s="347" t="s">
        <v>580</v>
      </c>
      <c r="BM24" s="347" t="s">
        <v>580</v>
      </c>
      <c r="BN24" s="347" t="s">
        <v>580</v>
      </c>
      <c r="BO24" s="347" t="s">
        <v>580</v>
      </c>
      <c r="BP24" s="347" t="s">
        <v>580</v>
      </c>
      <c r="BQ24" s="347" t="s">
        <v>580</v>
      </c>
      <c r="BR24" s="347" t="s">
        <v>580</v>
      </c>
      <c r="BS24" s="347" t="s">
        <v>580</v>
      </c>
      <c r="BT24" s="347" t="s">
        <v>580</v>
      </c>
      <c r="BU24" s="347" t="s">
        <v>580</v>
      </c>
      <c r="BV24" s="347" t="s">
        <v>580</v>
      </c>
    </row>
    <row r="25" spans="1:74" x14ac:dyDescent="0.15">
      <c r="A25" s="301" t="s">
        <v>530</v>
      </c>
      <c r="B25" s="301" t="s">
        <v>73</v>
      </c>
      <c r="C25" s="295" t="s">
        <v>833</v>
      </c>
      <c r="D25" s="295" t="s">
        <v>834</v>
      </c>
      <c r="E25" s="347">
        <v>24.651616499442596</v>
      </c>
      <c r="F25" s="347">
        <v>24.651616499442596</v>
      </c>
      <c r="G25" s="347">
        <v>10.372960372960371</v>
      </c>
      <c r="H25" s="347">
        <v>31.412337662337652</v>
      </c>
      <c r="I25" s="347">
        <v>12.17650103519669</v>
      </c>
      <c r="J25" s="347">
        <v>-30.59947299077734</v>
      </c>
      <c r="K25" s="347">
        <v>-23.787878787878793</v>
      </c>
      <c r="L25" s="347">
        <v>25.258620689655164</v>
      </c>
      <c r="M25" s="347">
        <v>25.960375075620071</v>
      </c>
      <c r="N25" s="347">
        <v>-4.0683605565638272</v>
      </c>
      <c r="O25" s="347">
        <v>-0.8519862875579709</v>
      </c>
      <c r="P25" s="347">
        <v>-2.6036104754640186</v>
      </c>
      <c r="Q25" s="347">
        <v>-1.7917577524087123</v>
      </c>
      <c r="R25" s="347">
        <v>2.0459986940433827</v>
      </c>
      <c r="S25" s="347">
        <v>1.8121413470250647</v>
      </c>
      <c r="T25" s="347">
        <v>-6.0237536448332296</v>
      </c>
      <c r="U25" s="347">
        <v>3.875402560147224</v>
      </c>
      <c r="V25" s="347">
        <v>26.538137378845349</v>
      </c>
      <c r="W25" s="347">
        <v>38.542093054987028</v>
      </c>
      <c r="X25" s="347">
        <v>70.272606489411075</v>
      </c>
      <c r="Y25" s="347">
        <v>69.450049918219079</v>
      </c>
      <c r="Z25" s="347">
        <v>34.458462286674319</v>
      </c>
      <c r="AA25" s="347">
        <v>17.229781723616</v>
      </c>
      <c r="AB25" s="347">
        <v>9.6814667369534373</v>
      </c>
      <c r="AC25" s="347">
        <v>9.9964077087241971</v>
      </c>
      <c r="AD25" s="347">
        <v>9.3157545250011076</v>
      </c>
      <c r="AE25" s="347">
        <v>8.9345232629415747</v>
      </c>
      <c r="AF25" s="347">
        <v>-3.0234116795982811</v>
      </c>
      <c r="AG25" s="347">
        <v>20.239690655047266</v>
      </c>
      <c r="AH25" s="347">
        <v>47.409513495449588</v>
      </c>
      <c r="AI25" s="347">
        <v>20.784164488638634</v>
      </c>
      <c r="AJ25" s="347">
        <v>-36.111578555351528</v>
      </c>
      <c r="AK25" s="347">
        <v>-47.420941503978028</v>
      </c>
      <c r="AL25" s="347">
        <v>-19.446468933068871</v>
      </c>
      <c r="AM25" s="347" t="s">
        <v>580</v>
      </c>
      <c r="AN25" s="347" t="s">
        <v>580</v>
      </c>
      <c r="AO25" s="347" t="s">
        <v>580</v>
      </c>
      <c r="AP25" s="347" t="s">
        <v>580</v>
      </c>
      <c r="AQ25" s="347" t="s">
        <v>580</v>
      </c>
      <c r="AR25" s="347" t="s">
        <v>580</v>
      </c>
      <c r="AS25" s="347" t="s">
        <v>580</v>
      </c>
      <c r="AT25" s="347" t="s">
        <v>580</v>
      </c>
      <c r="AU25" s="347" t="s">
        <v>580</v>
      </c>
      <c r="AV25" s="347" t="s">
        <v>580</v>
      </c>
      <c r="AW25" s="347" t="s">
        <v>580</v>
      </c>
      <c r="AX25" s="347" t="s">
        <v>580</v>
      </c>
      <c r="AY25" s="347" t="s">
        <v>580</v>
      </c>
      <c r="AZ25" s="347" t="s">
        <v>580</v>
      </c>
      <c r="BA25" s="347" t="s">
        <v>580</v>
      </c>
      <c r="BB25" s="347" t="s">
        <v>580</v>
      </c>
      <c r="BC25" s="347" t="s">
        <v>580</v>
      </c>
      <c r="BD25" s="347" t="s">
        <v>580</v>
      </c>
      <c r="BE25" s="347" t="s">
        <v>580</v>
      </c>
      <c r="BF25" s="347" t="s">
        <v>580</v>
      </c>
      <c r="BG25" s="347" t="s">
        <v>580</v>
      </c>
      <c r="BH25" s="347" t="s">
        <v>580</v>
      </c>
      <c r="BI25" s="347" t="s">
        <v>580</v>
      </c>
      <c r="BJ25" s="347" t="s">
        <v>580</v>
      </c>
      <c r="BK25" s="347" t="s">
        <v>580</v>
      </c>
      <c r="BL25" s="347" t="s">
        <v>580</v>
      </c>
      <c r="BM25" s="347" t="s">
        <v>580</v>
      </c>
      <c r="BN25" s="347" t="s">
        <v>580</v>
      </c>
      <c r="BO25" s="347" t="s">
        <v>580</v>
      </c>
      <c r="BP25" s="347" t="s">
        <v>580</v>
      </c>
      <c r="BQ25" s="347" t="s">
        <v>580</v>
      </c>
      <c r="BR25" s="347" t="s">
        <v>580</v>
      </c>
      <c r="BS25" s="347" t="s">
        <v>580</v>
      </c>
      <c r="BT25" s="347" t="s">
        <v>580</v>
      </c>
      <c r="BU25" s="347" t="s">
        <v>580</v>
      </c>
      <c r="BV25" s="347" t="s">
        <v>580</v>
      </c>
    </row>
    <row r="26" spans="1:74" x14ac:dyDescent="0.15">
      <c r="A26" s="301" t="s">
        <v>530</v>
      </c>
      <c r="B26" s="301" t="s">
        <v>73</v>
      </c>
      <c r="C26" s="295" t="s">
        <v>78</v>
      </c>
      <c r="D26" s="304" t="s">
        <v>79</v>
      </c>
      <c r="E26" s="347">
        <v>14.281026862339408</v>
      </c>
      <c r="F26" s="347">
        <v>14.281026862339408</v>
      </c>
      <c r="G26" s="347">
        <v>14.128767816900501</v>
      </c>
      <c r="H26" s="347">
        <v>14.128767816900501</v>
      </c>
      <c r="I26" s="347">
        <v>14.128767816900501</v>
      </c>
      <c r="J26" s="347">
        <v>34.835175755657801</v>
      </c>
      <c r="K26" s="347">
        <v>34.835175755657801</v>
      </c>
      <c r="L26" s="347">
        <v>34.835175755657801</v>
      </c>
      <c r="M26" s="347">
        <v>43.374385757695102</v>
      </c>
      <c r="N26" s="347">
        <v>43.374385757695102</v>
      </c>
      <c r="O26" s="347">
        <v>43.374385757695102</v>
      </c>
      <c r="P26" s="347">
        <v>60.066917270184597</v>
      </c>
      <c r="Q26" s="347">
        <v>60.066917270184597</v>
      </c>
      <c r="R26" s="347">
        <v>60.066917270184597</v>
      </c>
      <c r="S26" s="347">
        <v>73.476256001924</v>
      </c>
      <c r="T26" s="347">
        <v>73.476256001924</v>
      </c>
      <c r="U26" s="347">
        <v>73.476256001924</v>
      </c>
      <c r="V26" s="347">
        <v>97.508324881741999</v>
      </c>
      <c r="W26" s="347">
        <v>97.508324881741999</v>
      </c>
      <c r="X26" s="347">
        <v>97.508324881741999</v>
      </c>
      <c r="Y26" s="347">
        <v>13.1071647549986</v>
      </c>
      <c r="Z26" s="347">
        <v>13.1071647549986</v>
      </c>
      <c r="AA26" s="347">
        <v>13.1071647549986</v>
      </c>
      <c r="AB26" s="347">
        <v>9.2792187638606904</v>
      </c>
      <c r="AC26" s="347">
        <v>9.2792187638606904</v>
      </c>
      <c r="AD26" s="347">
        <v>9.2792187638606904</v>
      </c>
      <c r="AE26" s="347">
        <v>-3.72099972405768</v>
      </c>
      <c r="AF26" s="347">
        <v>-3.72099972405768</v>
      </c>
      <c r="AG26" s="347">
        <v>-3.72099972405768</v>
      </c>
      <c r="AH26" s="347">
        <v>-23.6118936458634</v>
      </c>
      <c r="AI26" s="347">
        <v>-23.6118936458634</v>
      </c>
      <c r="AJ26" s="347">
        <v>-23.6118936458634</v>
      </c>
      <c r="AK26" s="347">
        <v>4.3272368529572196</v>
      </c>
      <c r="AL26" s="347">
        <v>4.3272368529572196</v>
      </c>
      <c r="AM26" s="347">
        <v>4.3272368529572196</v>
      </c>
      <c r="AN26" s="347">
        <v>-0.60462714226023895</v>
      </c>
      <c r="AO26" s="347">
        <v>-0.60462714226023895</v>
      </c>
      <c r="AP26" s="347">
        <v>-0.60462714226023895</v>
      </c>
      <c r="AQ26" s="347">
        <v>-0.80581743533160199</v>
      </c>
      <c r="AR26" s="347">
        <v>-0.80581743533160199</v>
      </c>
      <c r="AS26" s="347">
        <v>-0.80581743533160199</v>
      </c>
      <c r="AT26" s="347">
        <v>9.3609545679950994</v>
      </c>
      <c r="AU26" s="347">
        <v>9.3609545679950994</v>
      </c>
      <c r="AV26" s="347">
        <v>9.3609545679950994</v>
      </c>
      <c r="AW26" s="347">
        <v>19.530731310438899</v>
      </c>
      <c r="AX26" s="347">
        <v>19.530731310438899</v>
      </c>
      <c r="AY26" s="347">
        <v>19.530731310438899</v>
      </c>
      <c r="AZ26" s="347">
        <v>25.6087654755259</v>
      </c>
      <c r="BA26" s="347">
        <v>25.6087654755259</v>
      </c>
      <c r="BB26" s="347">
        <v>25.6087654755259</v>
      </c>
      <c r="BC26" s="347">
        <v>38.496797178031898</v>
      </c>
      <c r="BD26" s="347">
        <v>38.496797178031898</v>
      </c>
      <c r="BE26" s="347">
        <v>38.496797178031898</v>
      </c>
      <c r="BF26" s="347">
        <v>33.825774771223998</v>
      </c>
      <c r="BG26" s="347">
        <v>33.825774771223998</v>
      </c>
      <c r="BH26" s="347">
        <v>33.825774771223998</v>
      </c>
      <c r="BI26" s="347">
        <v>48.490169432594001</v>
      </c>
      <c r="BJ26" s="347">
        <v>48.490169432594001</v>
      </c>
      <c r="BK26" s="347">
        <v>48.490169432594001</v>
      </c>
      <c r="BL26" s="347">
        <v>50.222196582154602</v>
      </c>
      <c r="BM26" s="347">
        <v>50.222196582154602</v>
      </c>
      <c r="BN26" s="347">
        <v>50.222196582154602</v>
      </c>
      <c r="BO26" s="347">
        <v>43.003529864606499</v>
      </c>
      <c r="BP26" s="347">
        <v>43.003529864606499</v>
      </c>
      <c r="BQ26" s="347">
        <v>43.003529864606499</v>
      </c>
      <c r="BR26" s="347">
        <v>42.582908518634397</v>
      </c>
      <c r="BS26" s="347">
        <v>42.582908518634397</v>
      </c>
      <c r="BT26" s="347">
        <v>42.582908518634397</v>
      </c>
      <c r="BU26" s="347" t="s">
        <v>580</v>
      </c>
      <c r="BV26" s="347" t="s">
        <v>580</v>
      </c>
    </row>
    <row r="27" spans="1:74" x14ac:dyDescent="0.15">
      <c r="A27" s="301" t="s">
        <v>530</v>
      </c>
      <c r="B27" s="301" t="s">
        <v>73</v>
      </c>
      <c r="C27" s="295" t="s">
        <v>80</v>
      </c>
      <c r="D27" s="304" t="s">
        <v>81</v>
      </c>
      <c r="E27" s="347">
        <v>7.8280371327442477</v>
      </c>
      <c r="F27" s="347">
        <v>7.8280371327442477</v>
      </c>
      <c r="G27" s="347">
        <v>32.2816871532929</v>
      </c>
      <c r="H27" s="347">
        <v>32.2816871532929</v>
      </c>
      <c r="I27" s="347">
        <v>32.2816871532929</v>
      </c>
      <c r="J27" s="347">
        <v>22.005624327913502</v>
      </c>
      <c r="K27" s="347">
        <v>22.005624327913502</v>
      </c>
      <c r="L27" s="347">
        <v>22.005624327913502</v>
      </c>
      <c r="M27" s="347">
        <v>104.769793299036</v>
      </c>
      <c r="N27" s="347">
        <v>104.769793299036</v>
      </c>
      <c r="O27" s="347">
        <v>104.769793299036</v>
      </c>
      <c r="P27" s="347">
        <v>114.700324451935</v>
      </c>
      <c r="Q27" s="347">
        <v>114.700324451935</v>
      </c>
      <c r="R27" s="347">
        <v>114.700324451935</v>
      </c>
      <c r="S27" s="347">
        <v>108.163179699753</v>
      </c>
      <c r="T27" s="347">
        <v>108.163179699753</v>
      </c>
      <c r="U27" s="347">
        <v>108.163179699753</v>
      </c>
      <c r="V27" s="347">
        <v>137.61259819662001</v>
      </c>
      <c r="W27" s="347">
        <v>137.61259819662001</v>
      </c>
      <c r="X27" s="347">
        <v>137.61259819662001</v>
      </c>
      <c r="Y27" s="347">
        <v>16.4663682758375</v>
      </c>
      <c r="Z27" s="347">
        <v>16.4663682758375</v>
      </c>
      <c r="AA27" s="347">
        <v>16.4663682758375</v>
      </c>
      <c r="AB27" s="347">
        <v>12.1720017860948</v>
      </c>
      <c r="AC27" s="347">
        <v>12.1720017860948</v>
      </c>
      <c r="AD27" s="347">
        <v>12.1720017860948</v>
      </c>
      <c r="AE27" s="347">
        <v>14.812539435049899</v>
      </c>
      <c r="AF27" s="347">
        <v>14.812539435049899</v>
      </c>
      <c r="AG27" s="347">
        <v>14.812539435049899</v>
      </c>
      <c r="AH27" s="347">
        <v>-15.3201727674497</v>
      </c>
      <c r="AI27" s="347">
        <v>-15.3201727674497</v>
      </c>
      <c r="AJ27" s="347">
        <v>-15.3201727674497</v>
      </c>
      <c r="AK27" s="347">
        <v>-15.3201727674497</v>
      </c>
      <c r="AL27" s="347">
        <v>-15.3201727674497</v>
      </c>
      <c r="AM27" s="347">
        <v>-15.3201727674497</v>
      </c>
      <c r="AN27" s="347">
        <v>24.946665981935901</v>
      </c>
      <c r="AO27" s="347">
        <v>24.946665981935901</v>
      </c>
      <c r="AP27" s="347">
        <v>24.946665981935901</v>
      </c>
      <c r="AQ27" s="347">
        <v>24.946665981935901</v>
      </c>
      <c r="AR27" s="347">
        <v>24.946665981935901</v>
      </c>
      <c r="AS27" s="347">
        <v>24.946665981935901</v>
      </c>
      <c r="AT27" s="347">
        <v>24.946665981935901</v>
      </c>
      <c r="AU27" s="347">
        <v>24.946665981935901</v>
      </c>
      <c r="AV27" s="347">
        <v>24.946665981935901</v>
      </c>
      <c r="AW27" s="347">
        <v>24.946665981935901</v>
      </c>
      <c r="AX27" s="347">
        <v>24.946665981935901</v>
      </c>
      <c r="AY27" s="347">
        <v>24.946665981935901</v>
      </c>
      <c r="AZ27" s="347" t="s">
        <v>580</v>
      </c>
      <c r="BA27" s="347" t="s">
        <v>580</v>
      </c>
      <c r="BB27" s="347" t="s">
        <v>580</v>
      </c>
      <c r="BC27" s="347" t="s">
        <v>580</v>
      </c>
      <c r="BD27" s="347" t="s">
        <v>580</v>
      </c>
      <c r="BE27" s="347" t="s">
        <v>580</v>
      </c>
      <c r="BF27" s="347" t="s">
        <v>580</v>
      </c>
      <c r="BG27" s="347" t="s">
        <v>580</v>
      </c>
      <c r="BH27" s="347" t="s">
        <v>580</v>
      </c>
      <c r="BI27" s="347" t="s">
        <v>580</v>
      </c>
      <c r="BJ27" s="347" t="s">
        <v>580</v>
      </c>
      <c r="BK27" s="347" t="s">
        <v>580</v>
      </c>
      <c r="BL27" s="347" t="s">
        <v>580</v>
      </c>
      <c r="BM27" s="347" t="s">
        <v>580</v>
      </c>
      <c r="BN27" s="347" t="s">
        <v>580</v>
      </c>
      <c r="BO27" s="347" t="s">
        <v>580</v>
      </c>
      <c r="BP27" s="347" t="s">
        <v>580</v>
      </c>
      <c r="BQ27" s="347" t="s">
        <v>580</v>
      </c>
      <c r="BR27" s="347" t="s">
        <v>580</v>
      </c>
      <c r="BS27" s="347" t="s">
        <v>580</v>
      </c>
      <c r="BT27" s="347" t="s">
        <v>580</v>
      </c>
      <c r="BU27" s="347" t="s">
        <v>580</v>
      </c>
      <c r="BV27" s="347" t="s">
        <v>580</v>
      </c>
    </row>
    <row r="28" spans="1:74" x14ac:dyDescent="0.15">
      <c r="A28" s="301" t="s">
        <v>530</v>
      </c>
      <c r="B28" s="301" t="s">
        <v>73</v>
      </c>
      <c r="C28" s="295" t="s">
        <v>835</v>
      </c>
      <c r="D28" s="295" t="s">
        <v>83</v>
      </c>
      <c r="E28" s="347">
        <v>-0.70564516129032473</v>
      </c>
      <c r="F28" s="347">
        <v>-0.70564516129032473</v>
      </c>
      <c r="G28" s="347">
        <v>3.8082437275985703</v>
      </c>
      <c r="H28" s="347">
        <v>3.6276948590381441</v>
      </c>
      <c r="I28" s="347">
        <v>-0.88619402985075091</v>
      </c>
      <c r="J28" s="347">
        <v>-8.125</v>
      </c>
      <c r="K28" s="347">
        <v>7.5000000000000009</v>
      </c>
      <c r="L28" s="347">
        <v>20.833333333333336</v>
      </c>
      <c r="M28" s="347">
        <v>12.414965986394566</v>
      </c>
      <c r="N28" s="347">
        <v>7.0228091236494645</v>
      </c>
      <c r="O28" s="347">
        <v>2.9411764705882359</v>
      </c>
      <c r="P28" s="347">
        <v>-3.5714285714285641</v>
      </c>
      <c r="Q28" s="347">
        <v>-3.5714285714285641</v>
      </c>
      <c r="R28" s="347">
        <v>3.0952380952381064</v>
      </c>
      <c r="S28" s="347">
        <v>3.0952380952381064</v>
      </c>
      <c r="T28" s="347">
        <v>7.2619047619047699</v>
      </c>
      <c r="U28" s="347">
        <v>12.976190476190485</v>
      </c>
      <c r="V28" s="347">
        <v>19.642857142857153</v>
      </c>
      <c r="W28" s="347">
        <v>19.642857142857139</v>
      </c>
      <c r="X28" s="347">
        <v>42.857142857142861</v>
      </c>
      <c r="Y28" s="347">
        <v>43.214285714285737</v>
      </c>
      <c r="Z28" s="347">
        <v>13</v>
      </c>
      <c r="AA28" s="347">
        <v>11.500000000000011</v>
      </c>
      <c r="AB28" s="347">
        <v>10.500000000000053</v>
      </c>
      <c r="AC28" s="347">
        <v>9.5000000000000533</v>
      </c>
      <c r="AD28" s="347">
        <v>9.0000000000000746</v>
      </c>
      <c r="AE28" s="347">
        <v>11.000000000000066</v>
      </c>
      <c r="AF28" s="347">
        <v>12.000000000000068</v>
      </c>
      <c r="AG28" s="347">
        <v>14.000000000000025</v>
      </c>
      <c r="AH28" s="347">
        <v>17.499999999999961</v>
      </c>
      <c r="AI28" s="347">
        <v>-18.500000000000011</v>
      </c>
      <c r="AJ28" s="347">
        <v>-37</v>
      </c>
      <c r="AK28" s="347">
        <v>-20.000000000000007</v>
      </c>
      <c r="AL28" s="347" t="s">
        <v>580</v>
      </c>
      <c r="AM28" s="347" t="s">
        <v>580</v>
      </c>
      <c r="AN28" s="347" t="s">
        <v>580</v>
      </c>
      <c r="AO28" s="347" t="s">
        <v>580</v>
      </c>
      <c r="AP28" s="347" t="s">
        <v>580</v>
      </c>
      <c r="AQ28" s="347" t="s">
        <v>580</v>
      </c>
      <c r="AR28" s="347" t="s">
        <v>580</v>
      </c>
      <c r="AS28" s="347" t="s">
        <v>580</v>
      </c>
      <c r="AT28" s="347" t="s">
        <v>580</v>
      </c>
      <c r="AU28" s="347" t="s">
        <v>580</v>
      </c>
      <c r="AV28" s="347" t="s">
        <v>580</v>
      </c>
      <c r="AW28" s="347" t="s">
        <v>580</v>
      </c>
      <c r="AX28" s="347" t="s">
        <v>580</v>
      </c>
      <c r="AY28" s="347" t="s">
        <v>580</v>
      </c>
      <c r="AZ28" s="347" t="s">
        <v>580</v>
      </c>
      <c r="BA28" s="347" t="s">
        <v>580</v>
      </c>
      <c r="BB28" s="347" t="s">
        <v>580</v>
      </c>
      <c r="BC28" s="347" t="s">
        <v>580</v>
      </c>
      <c r="BD28" s="347" t="s">
        <v>580</v>
      </c>
      <c r="BE28" s="347" t="s">
        <v>580</v>
      </c>
      <c r="BF28" s="347" t="s">
        <v>580</v>
      </c>
      <c r="BG28" s="347" t="s">
        <v>580</v>
      </c>
      <c r="BH28" s="347" t="s">
        <v>580</v>
      </c>
      <c r="BI28" s="347" t="s">
        <v>580</v>
      </c>
      <c r="BJ28" s="347" t="s">
        <v>580</v>
      </c>
      <c r="BK28" s="347" t="s">
        <v>580</v>
      </c>
      <c r="BL28" s="347" t="s">
        <v>580</v>
      </c>
      <c r="BM28" s="347" t="s">
        <v>580</v>
      </c>
      <c r="BN28" s="347" t="s">
        <v>580</v>
      </c>
      <c r="BO28" s="347" t="s">
        <v>580</v>
      </c>
      <c r="BP28" s="347" t="s">
        <v>580</v>
      </c>
      <c r="BQ28" s="347" t="s">
        <v>580</v>
      </c>
      <c r="BR28" s="347" t="s">
        <v>580</v>
      </c>
      <c r="BS28" s="347" t="s">
        <v>580</v>
      </c>
      <c r="BT28" s="347" t="s">
        <v>580</v>
      </c>
      <c r="BU28" s="347" t="s">
        <v>580</v>
      </c>
      <c r="BV28" s="347" t="s">
        <v>580</v>
      </c>
    </row>
    <row r="29" spans="1:74" s="314" customFormat="1" x14ac:dyDescent="0.15">
      <c r="A29" s="313" t="s">
        <v>530</v>
      </c>
      <c r="B29" s="313" t="s">
        <v>73</v>
      </c>
      <c r="C29" s="314" t="s">
        <v>84</v>
      </c>
      <c r="D29" s="306" t="s">
        <v>85</v>
      </c>
      <c r="E29" s="348">
        <v>7</v>
      </c>
      <c r="F29" s="348">
        <v>7</v>
      </c>
      <c r="G29" s="348">
        <v>-4.95</v>
      </c>
      <c r="H29" s="348">
        <v>-3.1500000000000004</v>
      </c>
      <c r="I29" s="348">
        <v>-5.6</v>
      </c>
      <c r="J29" s="348">
        <v>-11.05</v>
      </c>
      <c r="K29" s="348">
        <v>4.1000000000000005</v>
      </c>
      <c r="L29" s="348">
        <v>23.1</v>
      </c>
      <c r="M29" s="348">
        <v>29.6</v>
      </c>
      <c r="N29" s="348">
        <v>21.5</v>
      </c>
      <c r="O29" s="348">
        <v>21.5</v>
      </c>
      <c r="P29" s="348">
        <v>19.25</v>
      </c>
      <c r="Q29" s="348">
        <v>15.05</v>
      </c>
      <c r="R29" s="348">
        <v>38.450000000000003</v>
      </c>
      <c r="S29" s="348">
        <v>49.849999999999994</v>
      </c>
      <c r="T29" s="348">
        <v>51.5</v>
      </c>
      <c r="U29" s="348">
        <v>55.400000000000006</v>
      </c>
      <c r="V29" s="348">
        <v>46.55</v>
      </c>
      <c r="W29" s="348">
        <v>61.9</v>
      </c>
      <c r="X29" s="348">
        <v>99.199999999999989</v>
      </c>
      <c r="Y29" s="348">
        <v>117.6</v>
      </c>
      <c r="Z29" s="348">
        <v>32.049999999999997</v>
      </c>
      <c r="AA29" s="348">
        <v>32.049999999999997</v>
      </c>
      <c r="AB29" s="348">
        <v>35.1</v>
      </c>
      <c r="AC29" s="348">
        <v>44.95</v>
      </c>
      <c r="AD29" s="348">
        <v>41.95</v>
      </c>
      <c r="AE29" s="348">
        <v>25.95</v>
      </c>
      <c r="AF29" s="348">
        <v>24.299999999999997</v>
      </c>
      <c r="AG29" s="348">
        <v>23.049999999999997</v>
      </c>
      <c r="AH29" s="348">
        <v>21.75</v>
      </c>
      <c r="AI29" s="348">
        <v>19.75</v>
      </c>
      <c r="AJ29" s="348">
        <v>-3.2499999999999991</v>
      </c>
      <c r="AK29" s="348">
        <v>-19.399999999999999</v>
      </c>
      <c r="AL29" s="348">
        <v>9.8000000000000007</v>
      </c>
      <c r="AM29" s="348">
        <v>9.8000000000000007</v>
      </c>
      <c r="AN29" s="348">
        <v>3</v>
      </c>
      <c r="AO29" s="348">
        <v>-6.45</v>
      </c>
      <c r="AP29" s="348">
        <v>-16.95</v>
      </c>
      <c r="AQ29" s="348">
        <v>-13.2</v>
      </c>
      <c r="AR29" s="348">
        <v>-9.0500000000000007</v>
      </c>
      <c r="AS29" s="348">
        <v>-10.15</v>
      </c>
      <c r="AT29" s="348">
        <v>-8.3000000000000007</v>
      </c>
      <c r="AU29" s="348">
        <v>-10.65</v>
      </c>
      <c r="AV29" s="348">
        <v>-12.5</v>
      </c>
      <c r="AW29" s="348">
        <v>-11</v>
      </c>
      <c r="AX29" s="348">
        <v>-9.5500000000000007</v>
      </c>
      <c r="AY29" s="348">
        <v>-9.5500000000000007</v>
      </c>
      <c r="AZ29" s="348">
        <v>-5.15</v>
      </c>
      <c r="BA29" s="348">
        <v>-9.85</v>
      </c>
      <c r="BB29" s="348">
        <v>-3.6999999999999993</v>
      </c>
      <c r="BC29" s="348">
        <v>7.65</v>
      </c>
      <c r="BD29" s="348">
        <v>6.75</v>
      </c>
      <c r="BE29" s="348">
        <v>21.150000000000002</v>
      </c>
      <c r="BF29" s="348">
        <v>35.25</v>
      </c>
      <c r="BG29" s="348">
        <v>34.9</v>
      </c>
      <c r="BH29" s="348">
        <v>29.75</v>
      </c>
      <c r="BI29" s="348">
        <v>25.1</v>
      </c>
      <c r="BJ29" s="348">
        <v>51.15</v>
      </c>
      <c r="BK29" s="348">
        <v>51.15</v>
      </c>
      <c r="BL29" s="348">
        <v>54.75</v>
      </c>
      <c r="BM29" s="348">
        <v>83.45</v>
      </c>
      <c r="BN29" s="348">
        <v>82.25</v>
      </c>
      <c r="BO29" s="348">
        <v>75.849999999999994</v>
      </c>
      <c r="BP29" s="348">
        <v>75.75</v>
      </c>
      <c r="BQ29" s="348">
        <v>54.2</v>
      </c>
      <c r="BR29" s="348">
        <v>52.349999999999994</v>
      </c>
      <c r="BS29" s="348">
        <v>67.8</v>
      </c>
      <c r="BT29" s="348">
        <v>54.05</v>
      </c>
      <c r="BU29" s="348">
        <v>29.9</v>
      </c>
      <c r="BV29" s="348" t="s">
        <v>580</v>
      </c>
    </row>
    <row r="30" spans="1:74" x14ac:dyDescent="0.15">
      <c r="A30" s="301" t="s">
        <v>531</v>
      </c>
      <c r="B30" s="301" t="s">
        <v>73</v>
      </c>
      <c r="C30" s="295" t="s">
        <v>86</v>
      </c>
      <c r="D30" s="295" t="s">
        <v>87</v>
      </c>
      <c r="E30" s="347">
        <v>-4.9999999999999989E-2</v>
      </c>
      <c r="F30" s="347">
        <v>-4.9999999999999989E-2</v>
      </c>
      <c r="G30" s="347">
        <v>-4.9999999999999989E-2</v>
      </c>
      <c r="H30" s="347">
        <v>-0.35</v>
      </c>
      <c r="I30" s="347">
        <v>0.1</v>
      </c>
      <c r="J30" s="347">
        <v>2.3000000000000003</v>
      </c>
      <c r="K30" s="347">
        <v>6.25</v>
      </c>
      <c r="L30" s="347">
        <v>8.3000000000000007</v>
      </c>
      <c r="M30" s="347">
        <v>27.806643999999999</v>
      </c>
      <c r="N30" s="347">
        <v>27.806643999999999</v>
      </c>
      <c r="O30" s="347">
        <v>27.806643999999999</v>
      </c>
      <c r="P30" s="347">
        <v>29.731979500000001</v>
      </c>
      <c r="Q30" s="347">
        <v>31.222777999999998</v>
      </c>
      <c r="R30" s="347">
        <v>32.645646499999998</v>
      </c>
      <c r="S30" s="347">
        <v>33.909773000000001</v>
      </c>
      <c r="T30" s="347">
        <v>35.376709500000004</v>
      </c>
      <c r="U30" s="347">
        <v>37.369999999999997</v>
      </c>
      <c r="V30" s="347">
        <v>39.607112499999999</v>
      </c>
      <c r="W30" s="347">
        <v>40.914225000000002</v>
      </c>
      <c r="X30" s="347">
        <v>-0.16499999999999998</v>
      </c>
      <c r="Y30" s="347">
        <v>-0.16499999999999998</v>
      </c>
      <c r="Z30" s="347">
        <v>-0.16499999999999998</v>
      </c>
      <c r="AA30" s="347">
        <v>-0.16499999999999998</v>
      </c>
      <c r="AB30" s="347">
        <v>-1.6892005000000001</v>
      </c>
      <c r="AC30" s="347">
        <v>-2.9252615</v>
      </c>
      <c r="AD30" s="347">
        <v>-4.2795044999999998</v>
      </c>
      <c r="AE30" s="347">
        <v>-5.9684434999999993</v>
      </c>
      <c r="AF30" s="347">
        <v>-6.6449999999999996</v>
      </c>
      <c r="AG30" s="347">
        <v>-7.8095370000000006</v>
      </c>
      <c r="AH30" s="347">
        <v>-10.709537000000001</v>
      </c>
      <c r="AI30" s="347">
        <v>-16.795769499999999</v>
      </c>
      <c r="AJ30" s="347">
        <v>-23.3807695</v>
      </c>
      <c r="AK30" s="347">
        <v>-25.58</v>
      </c>
      <c r="AL30" s="347">
        <v>-0.33999999999999997</v>
      </c>
      <c r="AM30" s="347">
        <v>-0.33999999999999997</v>
      </c>
      <c r="AN30" s="347">
        <v>-9.4793999999999989E-2</v>
      </c>
      <c r="AO30" s="347">
        <v>-0.33479399999999998</v>
      </c>
      <c r="AP30" s="347">
        <v>-0.6</v>
      </c>
      <c r="AQ30" s="347">
        <v>-1.0970344999999999</v>
      </c>
      <c r="AR30" s="347">
        <v>-1.0570344999999999</v>
      </c>
      <c r="AS30" s="347">
        <v>-0.49479049999999997</v>
      </c>
      <c r="AT30" s="347">
        <v>0.55520950000000002</v>
      </c>
      <c r="AU30" s="347">
        <v>4.5365399999999996</v>
      </c>
      <c r="AV30" s="347">
        <v>4.251436</v>
      </c>
      <c r="AW30" s="347">
        <v>0.69979199999999997</v>
      </c>
      <c r="AX30" s="347">
        <v>8.9007450000000006</v>
      </c>
      <c r="AY30" s="347">
        <v>8.9007450000000006</v>
      </c>
      <c r="AZ30" s="347">
        <v>9.3467655000000001</v>
      </c>
      <c r="BA30" s="347">
        <v>10.2185135</v>
      </c>
      <c r="BB30" s="347">
        <v>11.3715335</v>
      </c>
      <c r="BC30" s="347">
        <v>11.734466000000001</v>
      </c>
      <c r="BD30" s="347">
        <v>12.08972</v>
      </c>
      <c r="BE30" s="347">
        <v>13.032582</v>
      </c>
      <c r="BF30" s="347">
        <v>14.735101499999999</v>
      </c>
      <c r="BG30" s="347">
        <v>14.112707499999999</v>
      </c>
      <c r="BH30" s="347">
        <v>683.62119050000001</v>
      </c>
      <c r="BI30" s="347">
        <v>1354.85</v>
      </c>
      <c r="BJ30" s="347">
        <v>8.6300000000000008</v>
      </c>
      <c r="BK30" s="347">
        <v>8.6300000000000008</v>
      </c>
      <c r="BL30" s="347">
        <v>9.120000000000001</v>
      </c>
      <c r="BM30" s="347">
        <v>10.065</v>
      </c>
      <c r="BN30" s="347">
        <v>11.445</v>
      </c>
      <c r="BO30" s="347">
        <v>12.664999999999999</v>
      </c>
      <c r="BP30" s="347">
        <v>13.24</v>
      </c>
      <c r="BQ30" s="347">
        <v>12.725</v>
      </c>
      <c r="BR30" s="347">
        <v>11.92</v>
      </c>
      <c r="BS30" s="347">
        <v>11.850000000000001</v>
      </c>
      <c r="BT30" s="347">
        <v>11.96</v>
      </c>
      <c r="BU30" s="347" t="s">
        <v>580</v>
      </c>
      <c r="BV30" s="347" t="s">
        <v>580</v>
      </c>
    </row>
    <row r="31" spans="1:74" x14ac:dyDescent="0.15">
      <c r="A31" s="301" t="s">
        <v>531</v>
      </c>
      <c r="B31" s="301" t="s">
        <v>73</v>
      </c>
      <c r="C31" s="295" t="s">
        <v>88</v>
      </c>
      <c r="D31" s="295" t="s">
        <v>87</v>
      </c>
      <c r="E31" s="347">
        <v>-4.9999999999999989E-2</v>
      </c>
      <c r="F31" s="347">
        <v>-4.9999999999999989E-2</v>
      </c>
      <c r="G31" s="347">
        <v>-4.9999999999999989E-2</v>
      </c>
      <c r="H31" s="347">
        <v>-0.35</v>
      </c>
      <c r="I31" s="347">
        <v>0.1</v>
      </c>
      <c r="J31" s="347">
        <v>2.3000000000000003</v>
      </c>
      <c r="K31" s="347">
        <v>6.25</v>
      </c>
      <c r="L31" s="347">
        <v>8.3000000000000007</v>
      </c>
      <c r="M31" s="347">
        <v>27.806643999999999</v>
      </c>
      <c r="N31" s="347">
        <v>27.806643999999999</v>
      </c>
      <c r="O31" s="347">
        <v>27.806643999999999</v>
      </c>
      <c r="P31" s="347">
        <v>29.731979500000001</v>
      </c>
      <c r="Q31" s="347">
        <v>31.222777999999998</v>
      </c>
      <c r="R31" s="347">
        <v>32.645646499999998</v>
      </c>
      <c r="S31" s="347">
        <v>33.909773000000001</v>
      </c>
      <c r="T31" s="347">
        <v>35.376709500000004</v>
      </c>
      <c r="U31" s="347">
        <v>37.369999999999997</v>
      </c>
      <c r="V31" s="347">
        <v>39.607112499999999</v>
      </c>
      <c r="W31" s="347">
        <v>40.914225000000002</v>
      </c>
      <c r="X31" s="347">
        <v>-0.16499999999999998</v>
      </c>
      <c r="Y31" s="347">
        <v>-0.16499999999999998</v>
      </c>
      <c r="Z31" s="347">
        <v>-0.16499999999999998</v>
      </c>
      <c r="AA31" s="347">
        <v>-0.16499999999999998</v>
      </c>
      <c r="AB31" s="347">
        <v>-1.6892005000000001</v>
      </c>
      <c r="AC31" s="347">
        <v>-2.9252615</v>
      </c>
      <c r="AD31" s="347">
        <v>-4.2795044999999998</v>
      </c>
      <c r="AE31" s="347">
        <v>-5.9684434999999993</v>
      </c>
      <c r="AF31" s="347">
        <v>-6.6449999999999996</v>
      </c>
      <c r="AG31" s="347">
        <v>-7.8095370000000006</v>
      </c>
      <c r="AH31" s="347">
        <v>-10.709537000000001</v>
      </c>
      <c r="AI31" s="347">
        <v>-16.795769499999999</v>
      </c>
      <c r="AJ31" s="347">
        <v>-23.3807695</v>
      </c>
      <c r="AK31" s="347">
        <v>-25.58</v>
      </c>
      <c r="AL31" s="347">
        <v>-0.33999999999999997</v>
      </c>
      <c r="AM31" s="347">
        <v>-0.33999999999999997</v>
      </c>
      <c r="AN31" s="347">
        <v>-9.4793999999999989E-2</v>
      </c>
      <c r="AO31" s="347">
        <v>-0.33479399999999998</v>
      </c>
      <c r="AP31" s="347">
        <v>-0.6</v>
      </c>
      <c r="AQ31" s="347">
        <v>-1.0970344999999999</v>
      </c>
      <c r="AR31" s="347">
        <v>-1.0570344999999999</v>
      </c>
      <c r="AS31" s="347">
        <v>-0.49479049999999997</v>
      </c>
      <c r="AT31" s="347">
        <v>0.55520950000000002</v>
      </c>
      <c r="AU31" s="347">
        <v>4.5365399999999996</v>
      </c>
      <c r="AV31" s="347">
        <v>4.251436</v>
      </c>
      <c r="AW31" s="347">
        <v>0.69979199999999997</v>
      </c>
      <c r="AX31" s="347">
        <v>8.9007450000000006</v>
      </c>
      <c r="AY31" s="347">
        <v>8.9007450000000006</v>
      </c>
      <c r="AZ31" s="347">
        <v>9.3467655000000001</v>
      </c>
      <c r="BA31" s="347">
        <v>10.2185135</v>
      </c>
      <c r="BB31" s="347">
        <v>11.3715335</v>
      </c>
      <c r="BC31" s="347">
        <v>11.734466000000001</v>
      </c>
      <c r="BD31" s="347">
        <v>12.08972</v>
      </c>
      <c r="BE31" s="347">
        <v>13.032582</v>
      </c>
      <c r="BF31" s="347">
        <v>14.735101499999999</v>
      </c>
      <c r="BG31" s="347">
        <v>14.112707499999999</v>
      </c>
      <c r="BH31" s="347">
        <v>683.62119050000001</v>
      </c>
      <c r="BI31" s="347">
        <v>1354.85</v>
      </c>
      <c r="BJ31" s="347">
        <v>8.6300000000000008</v>
      </c>
      <c r="BK31" s="347">
        <v>8.6300000000000008</v>
      </c>
      <c r="BL31" s="347">
        <v>9.120000000000001</v>
      </c>
      <c r="BM31" s="347">
        <v>10.065</v>
      </c>
      <c r="BN31" s="347">
        <v>11.445</v>
      </c>
      <c r="BO31" s="347">
        <v>12.664999999999999</v>
      </c>
      <c r="BP31" s="347">
        <v>13.24</v>
      </c>
      <c r="BQ31" s="347">
        <v>12.725</v>
      </c>
      <c r="BR31" s="347">
        <v>11.92</v>
      </c>
      <c r="BS31" s="347">
        <v>11.850000000000001</v>
      </c>
      <c r="BT31" s="347">
        <v>11.96</v>
      </c>
      <c r="BU31" s="347" t="s">
        <v>580</v>
      </c>
      <c r="BV31" s="347" t="s">
        <v>580</v>
      </c>
    </row>
    <row r="32" spans="1:74" x14ac:dyDescent="0.15">
      <c r="A32" s="301" t="s">
        <v>531</v>
      </c>
      <c r="B32" s="301" t="s">
        <v>73</v>
      </c>
      <c r="C32" s="295" t="s">
        <v>833</v>
      </c>
      <c r="D32" s="295" t="s">
        <v>834</v>
      </c>
      <c r="E32" s="347">
        <v>24.651616499442596</v>
      </c>
      <c r="F32" s="347">
        <v>24.651616499442596</v>
      </c>
      <c r="G32" s="347">
        <v>10.372960372960371</v>
      </c>
      <c r="H32" s="347">
        <v>31.412337662337652</v>
      </c>
      <c r="I32" s="347">
        <v>12.17650103519669</v>
      </c>
      <c r="J32" s="347">
        <v>-30.59947299077734</v>
      </c>
      <c r="K32" s="347">
        <v>-23.787878787878793</v>
      </c>
      <c r="L32" s="347">
        <v>25.258620689655164</v>
      </c>
      <c r="M32" s="347">
        <v>25.960375075620071</v>
      </c>
      <c r="N32" s="347">
        <v>-4.0683605565638272</v>
      </c>
      <c r="O32" s="347">
        <v>-0.8519862875579709</v>
      </c>
      <c r="P32" s="347">
        <v>-2.6036104754640186</v>
      </c>
      <c r="Q32" s="347">
        <v>-1.7917577524087123</v>
      </c>
      <c r="R32" s="347">
        <v>2.0459986940433827</v>
      </c>
      <c r="S32" s="347">
        <v>1.8121413470250647</v>
      </c>
      <c r="T32" s="347">
        <v>-6.0237536448332296</v>
      </c>
      <c r="U32" s="347">
        <v>3.875402560147224</v>
      </c>
      <c r="V32" s="347">
        <v>26.538137378845349</v>
      </c>
      <c r="W32" s="347">
        <v>38.542093054987028</v>
      </c>
      <c r="X32" s="347">
        <v>70.272606489411075</v>
      </c>
      <c r="Y32" s="347">
        <v>69.450049918219079</v>
      </c>
      <c r="Z32" s="347">
        <v>34.458462286674319</v>
      </c>
      <c r="AA32" s="347">
        <v>17.229781723616</v>
      </c>
      <c r="AB32" s="347">
        <v>9.6814667369534373</v>
      </c>
      <c r="AC32" s="347">
        <v>9.9964077087241971</v>
      </c>
      <c r="AD32" s="347">
        <v>9.3157545250011076</v>
      </c>
      <c r="AE32" s="347">
        <v>8.9345232629415747</v>
      </c>
      <c r="AF32" s="347">
        <v>-3.0234116795982811</v>
      </c>
      <c r="AG32" s="347">
        <v>20.239690655047266</v>
      </c>
      <c r="AH32" s="347">
        <v>47.409513495449588</v>
      </c>
      <c r="AI32" s="347">
        <v>20.784164488638634</v>
      </c>
      <c r="AJ32" s="347">
        <v>-36.111578555351528</v>
      </c>
      <c r="AK32" s="347">
        <v>-47.420941503978028</v>
      </c>
      <c r="AL32" s="347">
        <v>-19.446468933068871</v>
      </c>
      <c r="AM32" s="347" t="s">
        <v>580</v>
      </c>
      <c r="AN32" s="347" t="s">
        <v>580</v>
      </c>
      <c r="AO32" s="347" t="s">
        <v>580</v>
      </c>
      <c r="AP32" s="347" t="s">
        <v>580</v>
      </c>
      <c r="AQ32" s="347" t="s">
        <v>580</v>
      </c>
      <c r="AR32" s="347" t="s">
        <v>580</v>
      </c>
      <c r="AS32" s="347" t="s">
        <v>580</v>
      </c>
      <c r="AT32" s="347" t="s">
        <v>580</v>
      </c>
      <c r="AU32" s="347" t="s">
        <v>580</v>
      </c>
      <c r="AV32" s="347" t="s">
        <v>580</v>
      </c>
      <c r="AW32" s="347" t="s">
        <v>580</v>
      </c>
      <c r="AX32" s="347" t="s">
        <v>580</v>
      </c>
      <c r="AY32" s="347" t="s">
        <v>580</v>
      </c>
      <c r="AZ32" s="347" t="s">
        <v>580</v>
      </c>
      <c r="BA32" s="347" t="s">
        <v>580</v>
      </c>
      <c r="BB32" s="347" t="s">
        <v>580</v>
      </c>
      <c r="BC32" s="347" t="s">
        <v>580</v>
      </c>
      <c r="BD32" s="347" t="s">
        <v>580</v>
      </c>
      <c r="BE32" s="347" t="s">
        <v>580</v>
      </c>
      <c r="BF32" s="347" t="s">
        <v>580</v>
      </c>
      <c r="BG32" s="347" t="s">
        <v>580</v>
      </c>
      <c r="BH32" s="347" t="s">
        <v>580</v>
      </c>
      <c r="BI32" s="347" t="s">
        <v>580</v>
      </c>
      <c r="BJ32" s="347" t="s">
        <v>580</v>
      </c>
      <c r="BK32" s="347" t="s">
        <v>580</v>
      </c>
      <c r="BL32" s="347" t="s">
        <v>580</v>
      </c>
      <c r="BM32" s="347" t="s">
        <v>580</v>
      </c>
      <c r="BN32" s="347" t="s">
        <v>580</v>
      </c>
      <c r="BO32" s="347" t="s">
        <v>580</v>
      </c>
      <c r="BP32" s="347" t="s">
        <v>580</v>
      </c>
      <c r="BQ32" s="347" t="s">
        <v>580</v>
      </c>
      <c r="BR32" s="347" t="s">
        <v>580</v>
      </c>
      <c r="BS32" s="347" t="s">
        <v>580</v>
      </c>
      <c r="BT32" s="347" t="s">
        <v>580</v>
      </c>
      <c r="BU32" s="347" t="s">
        <v>580</v>
      </c>
      <c r="BV32" s="347" t="s">
        <v>580</v>
      </c>
    </row>
    <row r="33" spans="1:74" x14ac:dyDescent="0.15">
      <c r="A33" s="301" t="s">
        <v>531</v>
      </c>
      <c r="B33" s="301" t="s">
        <v>73</v>
      </c>
      <c r="C33" s="295" t="s">
        <v>89</v>
      </c>
      <c r="D33" s="295" t="s">
        <v>910</v>
      </c>
      <c r="E33" s="347">
        <v>0.99999999999999956</v>
      </c>
      <c r="F33" s="347">
        <v>0.99999999999999956</v>
      </c>
      <c r="G33" s="347">
        <v>-8.9500000000000011</v>
      </c>
      <c r="H33" s="347">
        <v>-32.700000000000003</v>
      </c>
      <c r="I33" s="347">
        <v>-22.299999999999997</v>
      </c>
      <c r="J33" s="347">
        <v>-16.899999999999999</v>
      </c>
      <c r="K33" s="347">
        <v>-16.5</v>
      </c>
      <c r="L33" s="347">
        <v>14.149999999999999</v>
      </c>
      <c r="M33" s="347">
        <v>15.849999999999998</v>
      </c>
      <c r="N33" s="347">
        <v>-8.5500000000000007</v>
      </c>
      <c r="O33" s="347">
        <v>-42.55</v>
      </c>
      <c r="P33" s="347">
        <v>-25.799999999999997</v>
      </c>
      <c r="Q33" s="347">
        <v>8.35</v>
      </c>
      <c r="R33" s="347">
        <v>7.1999999999999993</v>
      </c>
      <c r="S33" s="347">
        <v>9.75</v>
      </c>
      <c r="T33" s="347">
        <v>16.899999999999999</v>
      </c>
      <c r="U33" s="347">
        <v>43.05</v>
      </c>
      <c r="V33" s="347">
        <v>50.05</v>
      </c>
      <c r="W33" s="347">
        <v>59.45</v>
      </c>
      <c r="X33" s="347">
        <v>49.550000000000004</v>
      </c>
      <c r="Y33" s="347">
        <v>56.65</v>
      </c>
      <c r="Z33" s="347">
        <v>63.75</v>
      </c>
      <c r="AA33" s="347">
        <v>150.75</v>
      </c>
      <c r="AB33" s="347">
        <v>131</v>
      </c>
      <c r="AC33" s="347">
        <v>13.549999999999999</v>
      </c>
      <c r="AD33" s="347">
        <v>14.2</v>
      </c>
      <c r="AE33" s="347">
        <v>13.2</v>
      </c>
      <c r="AF33" s="347">
        <v>9.1999999999999993</v>
      </c>
      <c r="AG33" s="347">
        <v>-19.7</v>
      </c>
      <c r="AH33" s="347">
        <v>-17.55</v>
      </c>
      <c r="AI33" s="347">
        <v>-9.4</v>
      </c>
      <c r="AJ33" s="347">
        <v>-14.75</v>
      </c>
      <c r="AK33" s="347">
        <v>-29.75</v>
      </c>
      <c r="AL33" s="347">
        <v>-38.549999999999997</v>
      </c>
      <c r="AM33" s="347">
        <v>-23.605</v>
      </c>
      <c r="AN33" s="347">
        <v>-18.074999999999999</v>
      </c>
      <c r="AO33" s="347">
        <v>-30.17</v>
      </c>
      <c r="AP33" s="347">
        <v>-39.61</v>
      </c>
      <c r="AQ33" s="347">
        <v>-33.795000000000002</v>
      </c>
      <c r="AR33" s="347">
        <v>-29.009999999999998</v>
      </c>
      <c r="AS33" s="347">
        <v>-30.375</v>
      </c>
      <c r="AT33" s="347">
        <v>-37.589999999999996</v>
      </c>
      <c r="AU33" s="347">
        <v>-49.584999999999994</v>
      </c>
      <c r="AV33" s="347">
        <v>-45.76</v>
      </c>
      <c r="AW33" s="347">
        <v>-41.375</v>
      </c>
      <c r="AX33" s="347">
        <v>-36.105000000000004</v>
      </c>
      <c r="AY33" s="347">
        <v>-27.88</v>
      </c>
      <c r="AZ33" s="347">
        <v>-20.49</v>
      </c>
      <c r="BA33" s="347">
        <v>-11.75</v>
      </c>
      <c r="BB33" s="347">
        <v>-28.295000000000002</v>
      </c>
      <c r="BC33" s="347">
        <v>-37.445</v>
      </c>
      <c r="BD33" s="347">
        <v>-26.865000000000002</v>
      </c>
      <c r="BE33" s="347">
        <v>2.1999999999999993</v>
      </c>
      <c r="BF33" s="347">
        <v>21.21</v>
      </c>
      <c r="BG33" s="347">
        <v>41.924999999999997</v>
      </c>
      <c r="BH33" s="347">
        <v>35.265000000000001</v>
      </c>
      <c r="BI33" s="347">
        <v>50.375</v>
      </c>
      <c r="BJ33" s="347">
        <v>62.87</v>
      </c>
      <c r="BK33" s="347">
        <v>43.174999999999997</v>
      </c>
      <c r="BL33" s="347">
        <v>44.484999999999999</v>
      </c>
      <c r="BM33" s="347">
        <v>27.130000000000003</v>
      </c>
      <c r="BN33" s="347">
        <v>69.53</v>
      </c>
      <c r="BO33" s="347">
        <v>71.83</v>
      </c>
      <c r="BP33" s="347">
        <v>28.06</v>
      </c>
      <c r="BQ33" s="347">
        <v>22.715</v>
      </c>
      <c r="BR33" s="347">
        <v>17.995000000000001</v>
      </c>
      <c r="BS33" s="347">
        <v>4.32</v>
      </c>
      <c r="BT33" s="347">
        <v>11.819999999999999</v>
      </c>
      <c r="BU33" s="347">
        <v>9.1399999999999988</v>
      </c>
      <c r="BV33" s="347">
        <v>-4.75</v>
      </c>
    </row>
    <row r="34" spans="1:74" s="314" customFormat="1" x14ac:dyDescent="0.15">
      <c r="A34" s="313" t="s">
        <v>531</v>
      </c>
      <c r="B34" s="313" t="s">
        <v>73</v>
      </c>
      <c r="C34" s="314" t="s">
        <v>921</v>
      </c>
      <c r="D34" s="306" t="s">
        <v>922</v>
      </c>
      <c r="E34" s="348">
        <v>-8.27</v>
      </c>
      <c r="F34" s="348">
        <v>-8.27</v>
      </c>
      <c r="G34" s="348">
        <v>-9.2199999999999989</v>
      </c>
      <c r="H34" s="348">
        <v>-8.8349999999999991</v>
      </c>
      <c r="I34" s="348">
        <v>6.3350000000000009</v>
      </c>
      <c r="J34" s="348">
        <v>14.225000000000001</v>
      </c>
      <c r="K34" s="348">
        <v>4.4550000000000001</v>
      </c>
      <c r="L34" s="348">
        <v>0.66499999999999992</v>
      </c>
      <c r="M34" s="348">
        <v>5.4550000000000001</v>
      </c>
      <c r="N34" s="348">
        <v>9.3249999999999993</v>
      </c>
      <c r="O34" s="348">
        <v>11.345000000000001</v>
      </c>
      <c r="P34" s="348">
        <v>14.675000000000001</v>
      </c>
      <c r="Q34" s="348">
        <v>17.38</v>
      </c>
      <c r="R34" s="348">
        <v>17.945</v>
      </c>
      <c r="S34" s="348">
        <v>21.575000000000003</v>
      </c>
      <c r="T34" s="348">
        <v>28.115000000000002</v>
      </c>
      <c r="U34" s="348">
        <v>40.924999999999997</v>
      </c>
      <c r="V34" s="348">
        <v>37.995000000000005</v>
      </c>
      <c r="W34" s="348">
        <v>21.505000000000003</v>
      </c>
      <c r="X34" s="348">
        <v>15.315000000000001</v>
      </c>
      <c r="Y34" s="348">
        <v>8.56</v>
      </c>
      <c r="Z34" s="348">
        <v>3.5750000000000002</v>
      </c>
      <c r="AA34" s="348">
        <v>5.0000000000000044E-2</v>
      </c>
      <c r="AB34" s="348">
        <v>-3.05</v>
      </c>
      <c r="AC34" s="348">
        <v>-4.5500000000000007</v>
      </c>
      <c r="AD34" s="348">
        <v>-3.165</v>
      </c>
      <c r="AE34" s="348">
        <v>-14.335000000000001</v>
      </c>
      <c r="AF34" s="348">
        <v>-14.360000000000001</v>
      </c>
      <c r="AG34" s="348">
        <v>-4.3549999999999995</v>
      </c>
      <c r="AH34" s="348">
        <v>-7.9749999999999996</v>
      </c>
      <c r="AI34" s="348">
        <v>-10.02</v>
      </c>
      <c r="AJ34" s="348">
        <v>-10.395</v>
      </c>
      <c r="AK34" s="348">
        <v>-8.7449999999999992</v>
      </c>
      <c r="AL34" s="348">
        <v>-5.335</v>
      </c>
      <c r="AM34" s="348">
        <v>-9.8699999999999992</v>
      </c>
      <c r="AN34" s="348">
        <v>-20.314999999999998</v>
      </c>
      <c r="AO34" s="348">
        <v>-14.44</v>
      </c>
      <c r="AP34" s="348">
        <v>-18.655000000000001</v>
      </c>
      <c r="AQ34" s="348">
        <v>-35.11</v>
      </c>
      <c r="AR34" s="348">
        <v>-39.855000000000004</v>
      </c>
      <c r="AS34" s="348">
        <v>-38.36</v>
      </c>
      <c r="AT34" s="348">
        <v>-34.545000000000002</v>
      </c>
      <c r="AU34" s="348">
        <v>-31.855</v>
      </c>
      <c r="AV34" s="348">
        <v>-30.18</v>
      </c>
      <c r="AW34" s="348">
        <v>-26.844999999999999</v>
      </c>
      <c r="AX34" s="348">
        <v>-21.094999999999999</v>
      </c>
      <c r="AY34" s="348">
        <v>-19.39</v>
      </c>
      <c r="AZ34" s="348">
        <v>-15.175000000000001</v>
      </c>
      <c r="BA34" s="348">
        <v>-9.379999999999999</v>
      </c>
      <c r="BB34" s="348">
        <v>-4</v>
      </c>
      <c r="BC34" s="348">
        <v>-4.9800000000000004</v>
      </c>
      <c r="BD34" s="348">
        <v>-4.9800000000000004</v>
      </c>
      <c r="BE34" s="348">
        <v>-1.2949999999999999</v>
      </c>
      <c r="BF34" s="348">
        <v>4.3100000000000005</v>
      </c>
      <c r="BG34" s="348">
        <v>9.4250000000000007</v>
      </c>
      <c r="BH34" s="348">
        <v>10.045</v>
      </c>
      <c r="BI34" s="348">
        <v>5.9399999999999995</v>
      </c>
      <c r="BJ34" s="348">
        <v>7.4849999999999994</v>
      </c>
      <c r="BK34" s="348">
        <v>15.744999999999999</v>
      </c>
      <c r="BL34" s="348">
        <v>18.145</v>
      </c>
      <c r="BM34" s="348">
        <v>16.115000000000002</v>
      </c>
      <c r="BN34" s="348">
        <v>18.46</v>
      </c>
      <c r="BO34" s="348">
        <v>11.38</v>
      </c>
      <c r="BP34" s="348">
        <v>0.81499999999999995</v>
      </c>
      <c r="BQ34" s="348">
        <v>-5.625</v>
      </c>
      <c r="BR34" s="348">
        <v>-5.98</v>
      </c>
      <c r="BS34" s="348">
        <v>-2.66</v>
      </c>
      <c r="BT34" s="348">
        <v>-7.3149999999999995</v>
      </c>
      <c r="BU34" s="348">
        <v>-14.2</v>
      </c>
      <c r="BV34" s="348">
        <v>-15.22</v>
      </c>
    </row>
    <row r="35" spans="1:74" x14ac:dyDescent="0.15">
      <c r="A35" s="301" t="s">
        <v>532</v>
      </c>
      <c r="B35" s="301" t="s">
        <v>70</v>
      </c>
      <c r="C35" s="295" t="s">
        <v>836</v>
      </c>
      <c r="D35" s="295" t="s">
        <v>94</v>
      </c>
      <c r="E35" s="347">
        <v>-51.774999999999999</v>
      </c>
      <c r="F35" s="347">
        <v>-51.774999999999999</v>
      </c>
      <c r="G35" s="347">
        <v>-19.130000000000003</v>
      </c>
      <c r="H35" s="347">
        <v>-12.745070614999999</v>
      </c>
      <c r="I35" s="347">
        <v>-5.7584088199999997</v>
      </c>
      <c r="J35" s="347">
        <v>-1.0286940135</v>
      </c>
      <c r="K35" s="347">
        <v>4.3946441914999994</v>
      </c>
      <c r="L35" s="347">
        <v>10.079999999999998</v>
      </c>
      <c r="M35" s="347">
        <v>16.884999999999998</v>
      </c>
      <c r="N35" s="347">
        <v>24.479999999999997</v>
      </c>
      <c r="O35" s="347">
        <v>28.934999999999999</v>
      </c>
      <c r="P35" s="347">
        <v>32.854999999999997</v>
      </c>
      <c r="Q35" s="347">
        <v>34.57</v>
      </c>
      <c r="R35" s="347">
        <v>39.14</v>
      </c>
      <c r="S35" s="347">
        <v>42.375</v>
      </c>
      <c r="T35" s="347">
        <v>39.56</v>
      </c>
      <c r="U35" s="347">
        <v>34.69</v>
      </c>
      <c r="V35" s="347">
        <v>23.905000000000001</v>
      </c>
      <c r="W35" s="347">
        <v>17.75</v>
      </c>
      <c r="X35" s="347">
        <v>25.2</v>
      </c>
      <c r="Y35" s="347">
        <v>33.42</v>
      </c>
      <c r="Z35" s="347">
        <v>20.02</v>
      </c>
      <c r="AA35" s="347">
        <v>3.45</v>
      </c>
      <c r="AB35" s="347">
        <v>-0.89999999999999991</v>
      </c>
      <c r="AC35" s="347">
        <v>-0.50999999999999979</v>
      </c>
      <c r="AD35" s="347">
        <v>0.40000000000000013</v>
      </c>
      <c r="AE35" s="347">
        <v>-3.0149999999999997</v>
      </c>
      <c r="AF35" s="347">
        <v>0.40500000000000025</v>
      </c>
      <c r="AG35" s="347">
        <v>3.8950000000000005</v>
      </c>
      <c r="AH35" s="347">
        <v>6.7350000000000003</v>
      </c>
      <c r="AI35" s="347">
        <v>13.190000000000001</v>
      </c>
      <c r="AJ35" s="347">
        <v>14.225000000000001</v>
      </c>
      <c r="AK35" s="347">
        <v>3.12</v>
      </c>
      <c r="AL35" s="347">
        <v>3.5750000000000002</v>
      </c>
      <c r="AM35" s="347">
        <v>11.33</v>
      </c>
      <c r="AN35" s="347">
        <v>6.9949999999999992</v>
      </c>
      <c r="AO35" s="347">
        <v>1.6799999999999997</v>
      </c>
      <c r="AP35" s="347">
        <v>-3.8850000000000002</v>
      </c>
      <c r="AQ35" s="347">
        <v>-2.87</v>
      </c>
      <c r="AR35" s="347">
        <v>-0.99</v>
      </c>
      <c r="AS35" s="347">
        <v>-2.6799999999999997</v>
      </c>
      <c r="AT35" s="347">
        <v>-1.41</v>
      </c>
      <c r="AU35" s="347">
        <v>-3.9</v>
      </c>
      <c r="AV35" s="347">
        <v>-11.14</v>
      </c>
      <c r="AW35" s="347">
        <v>-12.42</v>
      </c>
      <c r="AX35" s="347">
        <v>-10.615</v>
      </c>
      <c r="AY35" s="347">
        <v>-8.5300000000000011</v>
      </c>
      <c r="AZ35" s="347">
        <v>-3.0249999999999999</v>
      </c>
      <c r="BA35" s="347">
        <v>-0.33000000000000007</v>
      </c>
      <c r="BB35" s="347">
        <v>3.105</v>
      </c>
      <c r="BC35" s="347">
        <v>9.4649999999999999</v>
      </c>
      <c r="BD35" s="347">
        <v>8.1449999999999996</v>
      </c>
      <c r="BE35" s="347">
        <v>6.8949999999999996</v>
      </c>
      <c r="BF35" s="347">
        <v>6.06</v>
      </c>
      <c r="BG35" s="347">
        <v>0.57499999999999984</v>
      </c>
      <c r="BH35" s="347">
        <v>-5.2949999999999999</v>
      </c>
      <c r="BI35" s="347">
        <v>3.4849999999999994</v>
      </c>
      <c r="BJ35" s="347">
        <v>9.6449999999999996</v>
      </c>
      <c r="BK35" s="347">
        <v>5.8049999999999997</v>
      </c>
      <c r="BL35" s="347">
        <v>11.245000000000001</v>
      </c>
      <c r="BM35" s="347">
        <v>17.524999999999999</v>
      </c>
      <c r="BN35" s="347">
        <v>18.2</v>
      </c>
      <c r="BO35" s="347">
        <v>15.469999999999999</v>
      </c>
      <c r="BP35" s="347">
        <v>15.954999999999998</v>
      </c>
      <c r="BQ35" s="347">
        <v>15.73</v>
      </c>
      <c r="BR35" s="347">
        <v>17.795000000000002</v>
      </c>
      <c r="BS35" s="347">
        <v>25.565000000000001</v>
      </c>
      <c r="BT35" s="347">
        <v>37.03</v>
      </c>
      <c r="BU35" s="347">
        <v>28.344999999999999</v>
      </c>
      <c r="BV35" s="347">
        <v>17.53</v>
      </c>
    </row>
    <row r="36" spans="1:74" x14ac:dyDescent="0.15">
      <c r="A36" s="301" t="s">
        <v>532</v>
      </c>
      <c r="B36" s="301" t="s">
        <v>73</v>
      </c>
      <c r="C36" s="295" t="s">
        <v>837</v>
      </c>
      <c r="D36" s="295" t="s">
        <v>96</v>
      </c>
      <c r="E36" s="347">
        <v>-37.64</v>
      </c>
      <c r="F36" s="347">
        <v>-37.64</v>
      </c>
      <c r="G36" s="347">
        <v>-12.785</v>
      </c>
      <c r="H36" s="347">
        <v>-7.0435870385000001</v>
      </c>
      <c r="I36" s="347">
        <v>5.1661498164999999</v>
      </c>
      <c r="J36" s="347">
        <v>17.804670394999999</v>
      </c>
      <c r="K36" s="347">
        <v>27.249933540000001</v>
      </c>
      <c r="L36" s="347">
        <v>29.229999999999997</v>
      </c>
      <c r="M36" s="347">
        <v>25.84</v>
      </c>
      <c r="N36" s="347">
        <v>28.21</v>
      </c>
      <c r="O36" s="347">
        <v>31.324999999999999</v>
      </c>
      <c r="P36" s="347">
        <v>29.94</v>
      </c>
      <c r="Q36" s="347">
        <v>29.024999999999999</v>
      </c>
      <c r="R36" s="347">
        <v>34.549999999999997</v>
      </c>
      <c r="S36" s="347">
        <v>46.68</v>
      </c>
      <c r="T36" s="347">
        <v>62.53</v>
      </c>
      <c r="U36" s="347">
        <v>73.25</v>
      </c>
      <c r="V36" s="347">
        <v>68.915000000000006</v>
      </c>
      <c r="W36" s="347">
        <v>59.099999999999994</v>
      </c>
      <c r="X36" s="347">
        <v>53.844999999999999</v>
      </c>
      <c r="Y36" s="347">
        <v>59.344999999999999</v>
      </c>
      <c r="Z36" s="347">
        <v>52.484999999999999</v>
      </c>
      <c r="AA36" s="347">
        <v>41.980000000000004</v>
      </c>
      <c r="AB36" s="347">
        <v>38.204999999999998</v>
      </c>
      <c r="AC36" s="347">
        <v>39.450000000000003</v>
      </c>
      <c r="AD36" s="347">
        <v>38.75</v>
      </c>
      <c r="AE36" s="347">
        <v>27.75</v>
      </c>
      <c r="AF36" s="347">
        <v>21.484999999999999</v>
      </c>
      <c r="AG36" s="347">
        <v>14.32</v>
      </c>
      <c r="AH36" s="347">
        <v>9.1</v>
      </c>
      <c r="AI36" s="347">
        <v>12.195</v>
      </c>
      <c r="AJ36" s="347">
        <v>23.65</v>
      </c>
      <c r="AK36" s="347">
        <v>20.37</v>
      </c>
      <c r="AL36" s="347">
        <v>12.33</v>
      </c>
      <c r="AM36" s="347">
        <v>14.225000000000001</v>
      </c>
      <c r="AN36" s="347">
        <v>12.845000000000001</v>
      </c>
      <c r="AO36" s="347">
        <v>9.1950000000000003</v>
      </c>
      <c r="AP36" s="347">
        <v>4.84</v>
      </c>
      <c r="AQ36" s="347">
        <v>4.3</v>
      </c>
      <c r="AR36" s="347">
        <v>3.9299999999999997</v>
      </c>
      <c r="AS36" s="347">
        <v>2.5649999999999999</v>
      </c>
      <c r="AT36" s="347">
        <v>7.09</v>
      </c>
      <c r="AU36" s="347">
        <v>9.2650000000000006</v>
      </c>
      <c r="AV36" s="347">
        <v>8.8699999999999992</v>
      </c>
      <c r="AW36" s="347">
        <v>6.99</v>
      </c>
      <c r="AX36" s="347">
        <v>6.5299999999999994</v>
      </c>
      <c r="AY36" s="347">
        <v>4.0649999999999995</v>
      </c>
      <c r="AZ36" s="347">
        <v>2.1750000000000003</v>
      </c>
      <c r="BA36" s="347">
        <v>5.82</v>
      </c>
      <c r="BB36" s="347">
        <v>7.3250000000000002</v>
      </c>
      <c r="BC36" s="347">
        <v>8.7149999999999999</v>
      </c>
      <c r="BD36" s="347">
        <v>5.74</v>
      </c>
      <c r="BE36" s="347">
        <v>7.4</v>
      </c>
      <c r="BF36" s="347">
        <v>9.620000000000001</v>
      </c>
      <c r="BG36" s="347">
        <v>4.0549999999999997</v>
      </c>
      <c r="BH36" s="347">
        <v>-5.875</v>
      </c>
      <c r="BI36" s="347">
        <v>-3.1299999999999994</v>
      </c>
      <c r="BJ36" s="347">
        <v>1.155</v>
      </c>
      <c r="BK36" s="347">
        <v>-1.9650000000000001</v>
      </c>
      <c r="BL36" s="347">
        <v>-0.82499999999999996</v>
      </c>
      <c r="BM36" s="347">
        <v>-3.08</v>
      </c>
      <c r="BN36" s="347">
        <v>-3.8049999999999997</v>
      </c>
      <c r="BO36" s="347">
        <v>-4.1050000000000004</v>
      </c>
      <c r="BP36" s="347">
        <v>-2.3600000000000003</v>
      </c>
      <c r="BQ36" s="347">
        <v>-3.8250000000000002</v>
      </c>
      <c r="BR36" s="347">
        <v>-8.120000000000001</v>
      </c>
      <c r="BS36" s="347">
        <v>-2.87</v>
      </c>
      <c r="BT36" s="347">
        <v>12.244999999999999</v>
      </c>
      <c r="BU36" s="347">
        <v>7.0599999999999987</v>
      </c>
      <c r="BV36" s="347">
        <v>1.1000000000000001</v>
      </c>
    </row>
    <row r="37" spans="1:74" x14ac:dyDescent="0.15">
      <c r="A37" s="301" t="s">
        <v>532</v>
      </c>
      <c r="B37" s="301" t="s">
        <v>73</v>
      </c>
      <c r="C37" s="295" t="s">
        <v>97</v>
      </c>
      <c r="D37" s="295" t="s">
        <v>98</v>
      </c>
      <c r="E37" s="347">
        <v>6.4849999999999994</v>
      </c>
      <c r="F37" s="347">
        <v>6.4849999999999994</v>
      </c>
      <c r="G37" s="347">
        <v>4.08</v>
      </c>
      <c r="H37" s="347">
        <v>13.874846515</v>
      </c>
      <c r="I37" s="347">
        <v>21.122716149999999</v>
      </c>
      <c r="J37" s="347">
        <v>15.68247697</v>
      </c>
      <c r="K37" s="347">
        <v>14.084607335000001</v>
      </c>
      <c r="L37" s="347">
        <v>20.09</v>
      </c>
      <c r="M37" s="347">
        <v>20.225000000000001</v>
      </c>
      <c r="N37" s="347">
        <v>18.79</v>
      </c>
      <c r="O37" s="347">
        <v>19.020000000000003</v>
      </c>
      <c r="P37" s="347">
        <v>16.400000000000002</v>
      </c>
      <c r="Q37" s="347">
        <v>13.645</v>
      </c>
      <c r="R37" s="347">
        <v>15.085000000000001</v>
      </c>
      <c r="S37" s="347">
        <v>15.715</v>
      </c>
      <c r="T37" s="347">
        <v>12.515000000000001</v>
      </c>
      <c r="U37" s="347">
        <v>11.295</v>
      </c>
      <c r="V37" s="347">
        <v>11.205</v>
      </c>
      <c r="W37" s="347">
        <v>10.805</v>
      </c>
      <c r="X37" s="347">
        <v>13.120000000000001</v>
      </c>
      <c r="Y37" s="347">
        <v>19.785</v>
      </c>
      <c r="Z37" s="347">
        <v>16.450000000000003</v>
      </c>
      <c r="AA37" s="347">
        <v>6.1400000000000006</v>
      </c>
      <c r="AB37" s="347">
        <v>2.2650000000000001</v>
      </c>
      <c r="AC37" s="347">
        <v>2.44</v>
      </c>
      <c r="AD37" s="347">
        <v>1.4000000000000001</v>
      </c>
      <c r="AE37" s="347">
        <v>-0.37</v>
      </c>
      <c r="AF37" s="347">
        <v>1.83</v>
      </c>
      <c r="AG37" s="347">
        <v>1.145</v>
      </c>
      <c r="AH37" s="347">
        <v>2.7</v>
      </c>
      <c r="AI37" s="347">
        <v>8.06</v>
      </c>
      <c r="AJ37" s="347">
        <v>9.7850000000000001</v>
      </c>
      <c r="AK37" s="347">
        <v>-0.37000000000000011</v>
      </c>
      <c r="AL37" s="347">
        <v>1.875</v>
      </c>
      <c r="AM37" s="347">
        <v>7.8449999999999998</v>
      </c>
      <c r="AN37" s="347">
        <v>1.4950000000000001</v>
      </c>
      <c r="AO37" s="347">
        <v>1.865</v>
      </c>
      <c r="AP37" s="347">
        <v>1.1850000000000001</v>
      </c>
      <c r="AQ37" s="347">
        <v>-0.26</v>
      </c>
      <c r="AR37" s="347">
        <v>0.45000000000000007</v>
      </c>
      <c r="AS37" s="347">
        <v>3.0300000000000002</v>
      </c>
      <c r="AT37" s="347">
        <v>3.2650000000000001</v>
      </c>
      <c r="AU37" s="347">
        <v>1.3250000000000002</v>
      </c>
      <c r="AV37" s="347">
        <v>-1.375</v>
      </c>
      <c r="AW37" s="347">
        <v>-1.855</v>
      </c>
      <c r="AX37" s="347">
        <v>-4.8650000000000002</v>
      </c>
      <c r="AY37" s="347">
        <v>-4.3049999999999997</v>
      </c>
      <c r="AZ37" s="347">
        <v>4.33</v>
      </c>
      <c r="BA37" s="347">
        <v>5.835</v>
      </c>
      <c r="BB37" s="347">
        <v>8.3149999999999995</v>
      </c>
      <c r="BC37" s="347">
        <v>14.620000000000001</v>
      </c>
      <c r="BD37" s="347">
        <v>11.78</v>
      </c>
      <c r="BE37" s="347">
        <v>7.98</v>
      </c>
      <c r="BF37" s="347">
        <v>10.719999999999999</v>
      </c>
      <c r="BG37" s="347">
        <v>7.1</v>
      </c>
      <c r="BH37" s="347">
        <v>-2.7</v>
      </c>
      <c r="BI37" s="347">
        <v>7.4349999999999996</v>
      </c>
      <c r="BJ37" s="347">
        <v>15.899999999999999</v>
      </c>
      <c r="BK37" s="347">
        <v>10.184999999999999</v>
      </c>
      <c r="BL37" s="347">
        <v>10.23</v>
      </c>
      <c r="BM37" s="347">
        <v>10.91</v>
      </c>
      <c r="BN37" s="347">
        <v>9.1549999999999994</v>
      </c>
      <c r="BO37" s="347">
        <v>5.33</v>
      </c>
      <c r="BP37" s="347">
        <v>5.5600000000000005</v>
      </c>
      <c r="BQ37" s="347">
        <v>4.83</v>
      </c>
      <c r="BR37" s="347">
        <v>2.4</v>
      </c>
      <c r="BS37" s="347">
        <v>4.3250000000000002</v>
      </c>
      <c r="BT37" s="347">
        <v>13.695</v>
      </c>
      <c r="BU37" s="347">
        <v>7.84</v>
      </c>
      <c r="BV37" s="347">
        <v>0.78500000000000014</v>
      </c>
    </row>
    <row r="38" spans="1:74" x14ac:dyDescent="0.15">
      <c r="A38" s="301" t="s">
        <v>532</v>
      </c>
      <c r="B38" s="301" t="s">
        <v>73</v>
      </c>
      <c r="C38" s="295" t="s">
        <v>431</v>
      </c>
      <c r="D38" s="295" t="s">
        <v>893</v>
      </c>
      <c r="E38" s="347">
        <v>-11.86</v>
      </c>
      <c r="F38" s="347">
        <v>-7.9249999999999998</v>
      </c>
      <c r="G38" s="347">
        <v>-4.2349999999999994</v>
      </c>
      <c r="H38" s="347">
        <v>-0.46500000000000008</v>
      </c>
      <c r="I38" s="347">
        <v>3.01</v>
      </c>
      <c r="J38" s="347">
        <v>5.1749999999999998</v>
      </c>
      <c r="K38" s="347">
        <v>9.35</v>
      </c>
      <c r="L38" s="347">
        <v>24.470000000000002</v>
      </c>
      <c r="M38" s="347">
        <v>42.234999999999999</v>
      </c>
      <c r="N38" s="347">
        <v>52.67</v>
      </c>
      <c r="O38" s="347">
        <v>63.870000000000005</v>
      </c>
      <c r="P38" s="347">
        <v>72.8</v>
      </c>
      <c r="Q38" s="347">
        <v>78.954999999999998</v>
      </c>
      <c r="R38" s="347">
        <v>95.795000000000002</v>
      </c>
      <c r="S38" s="347">
        <v>111.175</v>
      </c>
      <c r="T38" s="347">
        <v>104.625</v>
      </c>
      <c r="U38" s="347">
        <v>83.94</v>
      </c>
      <c r="V38" s="347">
        <v>62.954999999999998</v>
      </c>
      <c r="W38" s="347">
        <v>52.504999999999995</v>
      </c>
      <c r="X38" s="347">
        <v>40.299999999999997</v>
      </c>
      <c r="Y38" s="347">
        <v>24.674999999999997</v>
      </c>
      <c r="Z38" s="347">
        <v>18.45</v>
      </c>
      <c r="AA38" s="347">
        <v>11.69</v>
      </c>
      <c r="AB38" s="347">
        <v>6.39</v>
      </c>
      <c r="AC38" s="347">
        <v>2.71</v>
      </c>
      <c r="AD38" s="347">
        <v>-7.915</v>
      </c>
      <c r="AE38" s="347">
        <v>-10.94</v>
      </c>
      <c r="AF38" s="347">
        <v>-2.25</v>
      </c>
      <c r="AG38" s="347">
        <v>3.415</v>
      </c>
      <c r="AH38" s="347">
        <v>5.9850000000000003</v>
      </c>
      <c r="AI38" s="347">
        <v>3.4750000000000001</v>
      </c>
      <c r="AJ38" s="347">
        <v>-5.4949999999999992</v>
      </c>
      <c r="AK38" s="347">
        <v>-14.15</v>
      </c>
      <c r="AL38" s="347">
        <v>-23.41</v>
      </c>
      <c r="AM38" s="347">
        <v>-31.24</v>
      </c>
      <c r="AN38" s="347">
        <v>-33.105000000000004</v>
      </c>
      <c r="AO38" s="347">
        <v>-31.255000000000003</v>
      </c>
      <c r="AP38" s="347">
        <v>-27.674999999999997</v>
      </c>
      <c r="AQ38" s="347">
        <v>-28.134999999999998</v>
      </c>
      <c r="AR38" s="347">
        <v>-32.42</v>
      </c>
      <c r="AS38" s="347">
        <v>-29.47</v>
      </c>
      <c r="AT38" s="347">
        <v>-23.67</v>
      </c>
      <c r="AU38" s="347">
        <v>-17.115000000000002</v>
      </c>
      <c r="AV38" s="347">
        <v>-10.92</v>
      </c>
      <c r="AW38" s="347">
        <v>-10.6</v>
      </c>
      <c r="AX38" s="347">
        <v>-6.415</v>
      </c>
      <c r="AY38" s="347">
        <v>-0.71</v>
      </c>
      <c r="AZ38" s="347">
        <v>2.6350000000000002</v>
      </c>
      <c r="BA38" s="347">
        <v>16.664999999999999</v>
      </c>
      <c r="BB38" s="347">
        <v>33.269999999999996</v>
      </c>
      <c r="BC38" s="347">
        <v>41.55</v>
      </c>
      <c r="BD38" s="347">
        <v>53.980000000000004</v>
      </c>
      <c r="BE38" s="347">
        <v>62.019999999999996</v>
      </c>
      <c r="BF38" s="347">
        <v>64.365000000000009</v>
      </c>
      <c r="BG38" s="347">
        <v>64.400000000000006</v>
      </c>
      <c r="BH38" s="347">
        <v>64.3</v>
      </c>
      <c r="BI38" s="347">
        <v>79.365000000000009</v>
      </c>
      <c r="BJ38" s="347">
        <v>101.87</v>
      </c>
      <c r="BK38" s="347">
        <v>128.065</v>
      </c>
      <c r="BL38" s="347">
        <v>154.86000000000001</v>
      </c>
      <c r="BM38" s="347">
        <v>169.95</v>
      </c>
      <c r="BN38" s="347">
        <v>176.33</v>
      </c>
      <c r="BO38" s="347">
        <v>179.46</v>
      </c>
      <c r="BP38" s="347">
        <v>179.35500000000002</v>
      </c>
      <c r="BQ38" s="347">
        <v>184.245</v>
      </c>
      <c r="BR38" s="347">
        <v>190.685</v>
      </c>
      <c r="BS38" s="347">
        <v>189.57499999999999</v>
      </c>
      <c r="BT38" s="347">
        <v>182.72500000000002</v>
      </c>
      <c r="BU38" s="347">
        <v>164.73500000000001</v>
      </c>
      <c r="BV38" s="347">
        <v>132.10499999999999</v>
      </c>
    </row>
    <row r="39" spans="1:74" x14ac:dyDescent="0.15">
      <c r="A39" s="301" t="s">
        <v>532</v>
      </c>
      <c r="B39" s="301" t="s">
        <v>73</v>
      </c>
      <c r="C39" s="295" t="s">
        <v>103</v>
      </c>
      <c r="D39" s="301" t="s">
        <v>658</v>
      </c>
      <c r="E39" s="347">
        <v>18.725000000000001</v>
      </c>
      <c r="F39" s="347">
        <v>18.725000000000001</v>
      </c>
      <c r="G39" s="347">
        <v>18.725000000000001</v>
      </c>
      <c r="H39" s="347">
        <v>21.5</v>
      </c>
      <c r="I39" s="347">
        <v>17.75</v>
      </c>
      <c r="J39" s="347">
        <v>9.1</v>
      </c>
      <c r="K39" s="347">
        <v>17.850000000000001</v>
      </c>
      <c r="L39" s="347">
        <v>13.1</v>
      </c>
      <c r="M39" s="347">
        <v>14.1</v>
      </c>
      <c r="N39" s="347">
        <v>12.6</v>
      </c>
      <c r="O39" s="347">
        <v>3.9499999999999997</v>
      </c>
      <c r="P39" s="347">
        <v>6.25</v>
      </c>
      <c r="Q39" s="347">
        <v>14.65</v>
      </c>
      <c r="R39" s="347">
        <v>34.65</v>
      </c>
      <c r="S39" s="347">
        <v>52.3</v>
      </c>
      <c r="T39" s="347">
        <v>46.7</v>
      </c>
      <c r="U39" s="347">
        <v>35.75</v>
      </c>
      <c r="V39" s="347">
        <v>30</v>
      </c>
      <c r="W39" s="347">
        <v>10.75</v>
      </c>
      <c r="X39" s="347">
        <v>4.0999999999999996</v>
      </c>
      <c r="Y39" s="347">
        <v>-1.35</v>
      </c>
      <c r="Z39" s="347">
        <v>11.1</v>
      </c>
      <c r="AA39" s="347">
        <v>27.4</v>
      </c>
      <c r="AB39" s="347">
        <v>12.3</v>
      </c>
      <c r="AC39" s="347">
        <v>-8.4</v>
      </c>
      <c r="AD39" s="347">
        <v>-23.9</v>
      </c>
      <c r="AE39" s="347">
        <v>-31.8</v>
      </c>
      <c r="AF39" s="347">
        <v>-30.4</v>
      </c>
      <c r="AG39" s="347">
        <v>-24.95</v>
      </c>
      <c r="AH39" s="347">
        <v>-17.8</v>
      </c>
      <c r="AI39" s="347">
        <v>-8.15</v>
      </c>
      <c r="AJ39" s="347">
        <v>-1.0499999999999998</v>
      </c>
      <c r="AK39" s="347">
        <v>1.6</v>
      </c>
      <c r="AL39" s="347">
        <v>-10.950000000000001</v>
      </c>
      <c r="AM39" s="347">
        <v>-26.75</v>
      </c>
      <c r="AN39" s="347">
        <v>-19.149999999999999</v>
      </c>
      <c r="AO39" s="347">
        <v>0.35000000000000053</v>
      </c>
      <c r="AP39" s="347">
        <v>6.9</v>
      </c>
      <c r="AQ39" s="347">
        <v>3.3</v>
      </c>
      <c r="AR39" s="347">
        <v>7.55</v>
      </c>
      <c r="AS39" s="347">
        <v>6.3</v>
      </c>
      <c r="AT39" s="347">
        <v>0.25</v>
      </c>
      <c r="AU39" s="347">
        <v>-0.75</v>
      </c>
      <c r="AV39" s="347">
        <v>-5.55</v>
      </c>
      <c r="AW39" s="347">
        <v>-3.9499999999999997</v>
      </c>
      <c r="AX39" s="347">
        <v>2.6999999999999997</v>
      </c>
      <c r="AY39" s="347">
        <v>9</v>
      </c>
      <c r="AZ39" s="347">
        <v>4.95</v>
      </c>
      <c r="BA39" s="347">
        <v>-7.7</v>
      </c>
      <c r="BB39" s="347">
        <v>-9.75</v>
      </c>
      <c r="BC39" s="347">
        <v>-10.5</v>
      </c>
      <c r="BD39" s="347">
        <v>-11.45</v>
      </c>
      <c r="BE39" s="347">
        <v>-6.2</v>
      </c>
      <c r="BF39" s="347">
        <v>-3.8499999999999996</v>
      </c>
      <c r="BG39" s="347">
        <v>-7.1</v>
      </c>
      <c r="BH39" s="347">
        <v>-3.35</v>
      </c>
      <c r="BI39" s="347">
        <v>-3.9499999999999997</v>
      </c>
      <c r="BJ39" s="347">
        <v>-10.6</v>
      </c>
      <c r="BK39" s="347" t="s">
        <v>580</v>
      </c>
      <c r="BL39" s="347" t="s">
        <v>580</v>
      </c>
      <c r="BM39" s="347" t="s">
        <v>580</v>
      </c>
      <c r="BN39" s="347" t="s">
        <v>580</v>
      </c>
      <c r="BO39" s="347" t="s">
        <v>580</v>
      </c>
      <c r="BP39" s="347" t="s">
        <v>580</v>
      </c>
      <c r="BQ39" s="347" t="s">
        <v>580</v>
      </c>
      <c r="BR39" s="347" t="s">
        <v>580</v>
      </c>
      <c r="BS39" s="347" t="s">
        <v>580</v>
      </c>
      <c r="BT39" s="347" t="s">
        <v>580</v>
      </c>
      <c r="BU39" s="347" t="s">
        <v>580</v>
      </c>
      <c r="BV39" s="347" t="s">
        <v>580</v>
      </c>
    </row>
    <row r="40" spans="1:74" x14ac:dyDescent="0.15">
      <c r="A40" s="301" t="s">
        <v>532</v>
      </c>
      <c r="B40" s="301" t="s">
        <v>73</v>
      </c>
      <c r="C40" s="295" t="s">
        <v>104</v>
      </c>
      <c r="D40" s="304" t="s">
        <v>105</v>
      </c>
      <c r="E40" s="347">
        <v>74.365757342052419</v>
      </c>
      <c r="F40" s="347">
        <v>74.365757342052419</v>
      </c>
      <c r="G40" s="347">
        <v>59.124474827870003</v>
      </c>
      <c r="H40" s="347">
        <v>59.124474827870003</v>
      </c>
      <c r="I40" s="347">
        <v>59.124474827870003</v>
      </c>
      <c r="J40" s="347">
        <v>56.271490224473503</v>
      </c>
      <c r="K40" s="347">
        <v>56.271490224473503</v>
      </c>
      <c r="L40" s="347">
        <v>56.271490224473503</v>
      </c>
      <c r="M40" s="347">
        <v>32.711780597333799</v>
      </c>
      <c r="N40" s="347">
        <v>32.711780597333799</v>
      </c>
      <c r="O40" s="347">
        <v>32.711780597333799</v>
      </c>
      <c r="P40" s="347">
        <v>32.654299386981599</v>
      </c>
      <c r="Q40" s="347">
        <v>32.654299386981599</v>
      </c>
      <c r="R40" s="347">
        <v>32.654299386981599</v>
      </c>
      <c r="S40" s="347">
        <v>43.556513699092598</v>
      </c>
      <c r="T40" s="347">
        <v>43.556513699092598</v>
      </c>
      <c r="U40" s="347">
        <v>43.556513699092598</v>
      </c>
      <c r="V40" s="347">
        <v>89.822546873420507</v>
      </c>
      <c r="W40" s="347">
        <v>89.822546873420507</v>
      </c>
      <c r="X40" s="347">
        <v>89.822546873420507</v>
      </c>
      <c r="Y40" s="347">
        <v>19.989255257845201</v>
      </c>
      <c r="Z40" s="347">
        <v>19.989255257845201</v>
      </c>
      <c r="AA40" s="347">
        <v>19.989255257845201</v>
      </c>
      <c r="AB40" s="347">
        <v>11.402980439675099</v>
      </c>
      <c r="AC40" s="347">
        <v>11.402980439675099</v>
      </c>
      <c r="AD40" s="347">
        <v>11.402980439675099</v>
      </c>
      <c r="AE40" s="347">
        <v>-0.973760647266808</v>
      </c>
      <c r="AF40" s="347">
        <v>-0.973760647266808</v>
      </c>
      <c r="AG40" s="347">
        <v>-0.973760647266808</v>
      </c>
      <c r="AH40" s="347">
        <v>-27.798617360070299</v>
      </c>
      <c r="AI40" s="347">
        <v>-27.798617360070299</v>
      </c>
      <c r="AJ40" s="347">
        <v>-27.798617360070299</v>
      </c>
      <c r="AK40" s="347">
        <v>2.2545784387226102</v>
      </c>
      <c r="AL40" s="347">
        <v>2.2545784387226102</v>
      </c>
      <c r="AM40" s="347">
        <v>2.2545784387226102</v>
      </c>
      <c r="AN40" s="347">
        <v>9.0719173383610094</v>
      </c>
      <c r="AO40" s="347">
        <v>9.0719173383610094</v>
      </c>
      <c r="AP40" s="347">
        <v>9.0719173383610094</v>
      </c>
      <c r="AQ40" s="347">
        <v>18.1621877048354</v>
      </c>
      <c r="AR40" s="347">
        <v>18.1621877048354</v>
      </c>
      <c r="AS40" s="347">
        <v>18.1621877048354</v>
      </c>
      <c r="AT40" s="347">
        <v>23.0314935429573</v>
      </c>
      <c r="AU40" s="347">
        <v>23.0314935429573</v>
      </c>
      <c r="AV40" s="347">
        <v>23.0314935429573</v>
      </c>
      <c r="AW40" s="347">
        <v>26.574452562954601</v>
      </c>
      <c r="AX40" s="347">
        <v>26.574452562954601</v>
      </c>
      <c r="AY40" s="347">
        <v>26.574452562954601</v>
      </c>
      <c r="AZ40" s="347">
        <v>25.370584949530301</v>
      </c>
      <c r="BA40" s="347">
        <v>25.370584949530301</v>
      </c>
      <c r="BB40" s="347">
        <v>25.370584949530301</v>
      </c>
      <c r="BC40" s="347">
        <v>23.272206628456601</v>
      </c>
      <c r="BD40" s="347">
        <v>23.272206628456601</v>
      </c>
      <c r="BE40" s="347">
        <v>23.272206628456601</v>
      </c>
      <c r="BF40" s="347">
        <v>22.309219419279302</v>
      </c>
      <c r="BG40" s="347">
        <v>22.309219419279302</v>
      </c>
      <c r="BH40" s="347">
        <v>22.309219419279302</v>
      </c>
      <c r="BI40" s="347">
        <v>10.145158360856801</v>
      </c>
      <c r="BJ40" s="347">
        <v>10.145158360856801</v>
      </c>
      <c r="BK40" s="347">
        <v>10.145158360856801</v>
      </c>
      <c r="BL40" s="347">
        <v>8.7281286611950293</v>
      </c>
      <c r="BM40" s="347">
        <v>8.7281286611950293</v>
      </c>
      <c r="BN40" s="347">
        <v>8.7281286611950293</v>
      </c>
      <c r="BO40" s="347">
        <v>8.1089880434014994</v>
      </c>
      <c r="BP40" s="347">
        <v>8.1089880434014994</v>
      </c>
      <c r="BQ40" s="347">
        <v>8.1089880434014994</v>
      </c>
      <c r="BR40" s="347">
        <v>10.966981560918001</v>
      </c>
      <c r="BS40" s="347">
        <v>10.966981560918001</v>
      </c>
      <c r="BT40" s="347">
        <v>10.966981560918001</v>
      </c>
      <c r="BU40" s="347" t="s">
        <v>580</v>
      </c>
      <c r="BV40" s="347" t="s">
        <v>580</v>
      </c>
    </row>
    <row r="41" spans="1:74" x14ac:dyDescent="0.15">
      <c r="A41" s="301" t="s">
        <v>532</v>
      </c>
      <c r="B41" s="301" t="s">
        <v>73</v>
      </c>
      <c r="C41" s="295" t="s">
        <v>106</v>
      </c>
      <c r="D41" s="304" t="s">
        <v>107</v>
      </c>
      <c r="E41" s="347">
        <v>63.977678844371802</v>
      </c>
      <c r="F41" s="347">
        <v>63.977678844371802</v>
      </c>
      <c r="G41" s="347">
        <v>60.087948610153603</v>
      </c>
      <c r="H41" s="347">
        <v>60.087948610153603</v>
      </c>
      <c r="I41" s="347">
        <v>60.087948610153603</v>
      </c>
      <c r="J41" s="347">
        <v>76.081231708242598</v>
      </c>
      <c r="K41" s="347">
        <v>76.081231708242598</v>
      </c>
      <c r="L41" s="347">
        <v>76.081231708242598</v>
      </c>
      <c r="M41" s="347">
        <v>54.526978218667303</v>
      </c>
      <c r="N41" s="347">
        <v>54.526978218667303</v>
      </c>
      <c r="O41" s="347">
        <v>54.526978218667303</v>
      </c>
      <c r="P41" s="347">
        <v>41.951959836749403</v>
      </c>
      <c r="Q41" s="347">
        <v>41.951959836749403</v>
      </c>
      <c r="R41" s="347">
        <v>41.951959836749403</v>
      </c>
      <c r="S41" s="347">
        <v>50.764648846531699</v>
      </c>
      <c r="T41" s="347">
        <v>50.764648846531699</v>
      </c>
      <c r="U41" s="347">
        <v>50.764648846531699</v>
      </c>
      <c r="V41" s="347">
        <v>52.463186609697999</v>
      </c>
      <c r="W41" s="347">
        <v>52.463186609697999</v>
      </c>
      <c r="X41" s="347">
        <v>52.463186609697999</v>
      </c>
      <c r="Y41" s="347">
        <v>53.837458979065502</v>
      </c>
      <c r="Z41" s="347">
        <v>53.837458979065502</v>
      </c>
      <c r="AA41" s="347">
        <v>53.837458979065502</v>
      </c>
      <c r="AB41" s="347">
        <v>52.102059411214299</v>
      </c>
      <c r="AC41" s="347">
        <v>52.102059411214299</v>
      </c>
      <c r="AD41" s="347">
        <v>52.102059411214299</v>
      </c>
      <c r="AE41" s="347">
        <v>48.571661728212597</v>
      </c>
      <c r="AF41" s="347">
        <v>48.571661728212597</v>
      </c>
      <c r="AG41" s="347">
        <v>48.571661728212597</v>
      </c>
      <c r="AH41" s="347">
        <v>56.119234924285401</v>
      </c>
      <c r="AI41" s="347">
        <v>56.119234924285401</v>
      </c>
      <c r="AJ41" s="347">
        <v>56.119234924285401</v>
      </c>
      <c r="AK41" s="347">
        <v>63.864457338605902</v>
      </c>
      <c r="AL41" s="347">
        <v>63.864457338605902</v>
      </c>
      <c r="AM41" s="347">
        <v>63.864457338605902</v>
      </c>
      <c r="AN41" s="347">
        <v>64.906997703100004</v>
      </c>
      <c r="AO41" s="347">
        <v>64.906997703100004</v>
      </c>
      <c r="AP41" s="347">
        <v>64.906997703100004</v>
      </c>
      <c r="AQ41" s="347">
        <v>71.212481309237106</v>
      </c>
      <c r="AR41" s="347">
        <v>71.212481309237106</v>
      </c>
      <c r="AS41" s="347">
        <v>71.212481309237106</v>
      </c>
      <c r="AT41" s="347">
        <v>55.822475342016297</v>
      </c>
      <c r="AU41" s="347">
        <v>55.822475342016297</v>
      </c>
      <c r="AV41" s="347">
        <v>55.822475342016297</v>
      </c>
      <c r="AW41" s="347">
        <v>23.2362776257626</v>
      </c>
      <c r="AX41" s="347">
        <v>23.2362776257626</v>
      </c>
      <c r="AY41" s="347">
        <v>23.2362776257626</v>
      </c>
      <c r="AZ41" s="347">
        <v>20.6060485887926</v>
      </c>
      <c r="BA41" s="347">
        <v>20.6060485887926</v>
      </c>
      <c r="BB41" s="347">
        <v>20.6060485887926</v>
      </c>
      <c r="BC41" s="347">
        <v>12.0000075562421</v>
      </c>
      <c r="BD41" s="347">
        <v>12.0000075562421</v>
      </c>
      <c r="BE41" s="347">
        <v>12.0000075562421</v>
      </c>
      <c r="BF41" s="347">
        <v>11.7147440776669</v>
      </c>
      <c r="BG41" s="347">
        <v>11.7147440776669</v>
      </c>
      <c r="BH41" s="347">
        <v>11.7147440776669</v>
      </c>
      <c r="BI41" s="347">
        <v>46.3305291872745</v>
      </c>
      <c r="BJ41" s="347">
        <v>46.3305291872745</v>
      </c>
      <c r="BK41" s="347">
        <v>46.3305291872745</v>
      </c>
      <c r="BL41" s="347">
        <v>48.224121466748102</v>
      </c>
      <c r="BM41" s="347">
        <v>48.224121466748102</v>
      </c>
      <c r="BN41" s="347">
        <v>48.224121466748102</v>
      </c>
      <c r="BO41" s="347">
        <v>61.634681735288602</v>
      </c>
      <c r="BP41" s="347">
        <v>61.634681735288602</v>
      </c>
      <c r="BQ41" s="347">
        <v>61.634681735288602</v>
      </c>
      <c r="BR41" s="347">
        <v>76.757681652529797</v>
      </c>
      <c r="BS41" s="347">
        <v>76.757681652529797</v>
      </c>
      <c r="BT41" s="347">
        <v>76.757681652529797</v>
      </c>
      <c r="BU41" s="347" t="s">
        <v>580</v>
      </c>
      <c r="BV41" s="347" t="s">
        <v>580</v>
      </c>
    </row>
    <row r="42" spans="1:74" x14ac:dyDescent="0.15">
      <c r="A42" s="301" t="s">
        <v>532</v>
      </c>
      <c r="B42" s="301" t="s">
        <v>73</v>
      </c>
      <c r="C42" s="295" t="s">
        <v>108</v>
      </c>
      <c r="D42" s="310" t="s">
        <v>109</v>
      </c>
      <c r="E42" s="347">
        <v>-49</v>
      </c>
      <c r="F42" s="347">
        <v>-26.8</v>
      </c>
      <c r="G42" s="347">
        <v>48.199999999999996</v>
      </c>
      <c r="H42" s="347">
        <v>48.199999999999996</v>
      </c>
      <c r="I42" s="347">
        <v>48.199999999999996</v>
      </c>
      <c r="J42" s="347">
        <v>30.15</v>
      </c>
      <c r="K42" s="347">
        <v>30.15</v>
      </c>
      <c r="L42" s="347">
        <v>30.15</v>
      </c>
      <c r="M42" s="347">
        <v>16.600000000000001</v>
      </c>
      <c r="N42" s="347">
        <v>16.600000000000001</v>
      </c>
      <c r="O42" s="347">
        <v>16.600000000000001</v>
      </c>
      <c r="P42" s="347">
        <v>194.78</v>
      </c>
      <c r="Q42" s="347">
        <v>194.78</v>
      </c>
      <c r="R42" s="347">
        <v>194.78</v>
      </c>
      <c r="S42" s="347">
        <v>35.79</v>
      </c>
      <c r="T42" s="347">
        <v>35.79</v>
      </c>
      <c r="U42" s="347">
        <v>35.79</v>
      </c>
      <c r="V42" s="347">
        <v>146.45999999999998</v>
      </c>
      <c r="W42" s="347">
        <v>146.45999999999998</v>
      </c>
      <c r="X42" s="347">
        <v>146.45999999999998</v>
      </c>
      <c r="Y42" s="347">
        <v>155.78</v>
      </c>
      <c r="Z42" s="347">
        <v>155.78</v>
      </c>
      <c r="AA42" s="347">
        <v>155.78</v>
      </c>
      <c r="AB42" s="347">
        <v>-7.4300000000000006</v>
      </c>
      <c r="AC42" s="347">
        <v>-7.4300000000000006</v>
      </c>
      <c r="AD42" s="347">
        <v>-7.4300000000000006</v>
      </c>
      <c r="AE42" s="347">
        <v>39.69</v>
      </c>
      <c r="AF42" s="347">
        <v>39.69</v>
      </c>
      <c r="AG42" s="347">
        <v>39.69</v>
      </c>
      <c r="AH42" s="347">
        <v>80</v>
      </c>
      <c r="AI42" s="347">
        <v>80</v>
      </c>
      <c r="AJ42" s="347">
        <v>80</v>
      </c>
      <c r="AK42" s="347">
        <v>26.279999999999998</v>
      </c>
      <c r="AL42" s="347">
        <v>26.279999999999998</v>
      </c>
      <c r="AM42" s="347">
        <v>26.279999999999998</v>
      </c>
      <c r="AN42" s="347">
        <v>43.09</v>
      </c>
      <c r="AO42" s="347">
        <v>43.09</v>
      </c>
      <c r="AP42" s="347">
        <v>43.09</v>
      </c>
      <c r="AQ42" s="347">
        <v>35.75</v>
      </c>
      <c r="AR42" s="347">
        <v>35.75</v>
      </c>
      <c r="AS42" s="347">
        <v>35.75</v>
      </c>
      <c r="AT42" s="347">
        <v>-3.51</v>
      </c>
      <c r="AU42" s="347">
        <v>-3.51</v>
      </c>
      <c r="AV42" s="347">
        <v>-3.51</v>
      </c>
      <c r="AW42" s="347">
        <v>41.97</v>
      </c>
      <c r="AX42" s="347">
        <v>41.97</v>
      </c>
      <c r="AY42" s="347">
        <v>41.97</v>
      </c>
      <c r="AZ42" s="347">
        <v>1.08</v>
      </c>
      <c r="BA42" s="347">
        <v>1.08</v>
      </c>
      <c r="BB42" s="347">
        <v>1.08</v>
      </c>
      <c r="BC42" s="347">
        <v>22.93</v>
      </c>
      <c r="BD42" s="347">
        <v>22.93</v>
      </c>
      <c r="BE42" s="347">
        <v>22.93</v>
      </c>
      <c r="BF42" s="347">
        <v>-2.29</v>
      </c>
      <c r="BG42" s="347">
        <v>-2.29</v>
      </c>
      <c r="BH42" s="347">
        <v>-2.29</v>
      </c>
      <c r="BI42" s="347">
        <v>7.22</v>
      </c>
      <c r="BJ42" s="347">
        <v>7.22</v>
      </c>
      <c r="BK42" s="347">
        <v>7.22</v>
      </c>
      <c r="BL42" s="347">
        <v>-4.62</v>
      </c>
      <c r="BM42" s="347">
        <v>-4.62</v>
      </c>
      <c r="BN42" s="347">
        <v>-4.62</v>
      </c>
      <c r="BO42" s="347">
        <v>-20.3</v>
      </c>
      <c r="BP42" s="347">
        <v>-20.3</v>
      </c>
      <c r="BQ42" s="347">
        <v>-20.3</v>
      </c>
      <c r="BR42" s="347">
        <v>-3.3099999999999996</v>
      </c>
      <c r="BS42" s="347">
        <v>-3.3099999999999996</v>
      </c>
      <c r="BT42" s="347">
        <v>-3.3099999999999996</v>
      </c>
      <c r="BU42" s="347" t="s">
        <v>580</v>
      </c>
      <c r="BV42" s="347" t="s">
        <v>580</v>
      </c>
    </row>
    <row r="43" spans="1:74" x14ac:dyDescent="0.15">
      <c r="A43" s="301" t="s">
        <v>532</v>
      </c>
      <c r="B43" s="301" t="s">
        <v>110</v>
      </c>
      <c r="C43" s="295" t="s">
        <v>111</v>
      </c>
      <c r="D43" s="295" t="s">
        <v>112</v>
      </c>
      <c r="E43" s="347">
        <v>31.101532567049805</v>
      </c>
      <c r="F43" s="347">
        <v>31.101532567049805</v>
      </c>
      <c r="G43" s="347">
        <v>135.82375478927202</v>
      </c>
      <c r="H43" s="347">
        <v>111.37992831541219</v>
      </c>
      <c r="I43" s="347">
        <v>20.398687334171218</v>
      </c>
      <c r="J43" s="347">
        <v>12.697437697437696</v>
      </c>
      <c r="K43" s="347">
        <v>-11.128084606345478</v>
      </c>
      <c r="L43" s="347">
        <v>-5.7318512689356726</v>
      </c>
      <c r="M43" s="347">
        <v>-1.8014573109850662</v>
      </c>
      <c r="N43" s="347">
        <v>6.9994476663905019</v>
      </c>
      <c r="O43" s="347">
        <v>3.7034813925570234</v>
      </c>
      <c r="P43" s="347">
        <v>-0.50440630797773922</v>
      </c>
      <c r="Q43" s="347">
        <v>0.42915860735008859</v>
      </c>
      <c r="R43" s="347">
        <v>-0.95118898623279824</v>
      </c>
      <c r="S43" s="347">
        <v>4.8034135934166278</v>
      </c>
      <c r="T43" s="347">
        <v>9.3155657596723493</v>
      </c>
      <c r="U43" s="347">
        <v>15.844872754491012</v>
      </c>
      <c r="V43" s="347">
        <v>18.271433246073308</v>
      </c>
      <c r="W43" s="347">
        <v>57.253114280556069</v>
      </c>
      <c r="X43" s="347">
        <v>108.54387162854218</v>
      </c>
      <c r="Y43" s="347">
        <v>91.329017517136336</v>
      </c>
      <c r="Z43" s="347">
        <v>59.90472829922372</v>
      </c>
      <c r="AA43" s="347">
        <v>74.060082748695805</v>
      </c>
      <c r="AB43" s="347">
        <v>81.515324576432505</v>
      </c>
      <c r="AC43" s="347">
        <v>71.675425313975239</v>
      </c>
      <c r="AD43" s="347">
        <v>64.22018348623854</v>
      </c>
      <c r="AE43" s="347">
        <v>70.770112914608347</v>
      </c>
      <c r="AF43" s="347">
        <v>77.992543171114619</v>
      </c>
      <c r="AG43" s="347">
        <v>80.25358658314812</v>
      </c>
      <c r="AH43" s="347">
        <v>91.514151415141498</v>
      </c>
      <c r="AI43" s="347">
        <v>59.508124725516005</v>
      </c>
      <c r="AJ43" s="347">
        <v>19.785051294577414</v>
      </c>
      <c r="AK43" s="347">
        <v>28.170144462279278</v>
      </c>
      <c r="AL43" s="347">
        <v>42.85714285714284</v>
      </c>
      <c r="AM43" s="347" t="s">
        <v>580</v>
      </c>
      <c r="AN43" s="347" t="s">
        <v>580</v>
      </c>
      <c r="AO43" s="347" t="s">
        <v>580</v>
      </c>
      <c r="AP43" s="347" t="s">
        <v>580</v>
      </c>
      <c r="AQ43" s="347" t="s">
        <v>580</v>
      </c>
      <c r="AR43" s="347" t="s">
        <v>580</v>
      </c>
      <c r="AS43" s="347" t="s">
        <v>580</v>
      </c>
      <c r="AT43" s="347" t="s">
        <v>580</v>
      </c>
      <c r="AU43" s="347" t="s">
        <v>580</v>
      </c>
      <c r="AV43" s="347" t="s">
        <v>580</v>
      </c>
      <c r="AW43" s="347" t="s">
        <v>580</v>
      </c>
      <c r="AX43" s="347" t="s">
        <v>580</v>
      </c>
      <c r="AY43" s="347" t="s">
        <v>580</v>
      </c>
      <c r="AZ43" s="347" t="s">
        <v>580</v>
      </c>
      <c r="BA43" s="347" t="s">
        <v>580</v>
      </c>
      <c r="BB43" s="347" t="s">
        <v>580</v>
      </c>
      <c r="BC43" s="347" t="s">
        <v>580</v>
      </c>
      <c r="BD43" s="347" t="s">
        <v>580</v>
      </c>
      <c r="BE43" s="347" t="s">
        <v>580</v>
      </c>
      <c r="BF43" s="347" t="s">
        <v>580</v>
      </c>
      <c r="BG43" s="347" t="s">
        <v>580</v>
      </c>
      <c r="BH43" s="347" t="s">
        <v>580</v>
      </c>
      <c r="BI43" s="347" t="s">
        <v>580</v>
      </c>
      <c r="BJ43" s="347" t="s">
        <v>580</v>
      </c>
      <c r="BK43" s="347" t="s">
        <v>580</v>
      </c>
      <c r="BL43" s="347" t="s">
        <v>580</v>
      </c>
      <c r="BM43" s="347" t="s">
        <v>580</v>
      </c>
      <c r="BN43" s="347" t="s">
        <v>580</v>
      </c>
      <c r="BO43" s="347" t="s">
        <v>580</v>
      </c>
      <c r="BP43" s="347" t="s">
        <v>580</v>
      </c>
      <c r="BQ43" s="347" t="s">
        <v>580</v>
      </c>
      <c r="BR43" s="347" t="s">
        <v>580</v>
      </c>
      <c r="BS43" s="347" t="s">
        <v>580</v>
      </c>
      <c r="BT43" s="347" t="s">
        <v>580</v>
      </c>
      <c r="BU43" s="347" t="s">
        <v>580</v>
      </c>
      <c r="BV43" s="347" t="s">
        <v>580</v>
      </c>
    </row>
    <row r="44" spans="1:74" x14ac:dyDescent="0.15">
      <c r="A44" s="301" t="s">
        <v>532</v>
      </c>
      <c r="B44" s="301" t="s">
        <v>110</v>
      </c>
      <c r="C44" s="295" t="s">
        <v>111</v>
      </c>
      <c r="D44" s="295" t="s">
        <v>894</v>
      </c>
      <c r="E44" s="347">
        <v>-27.530209062912036</v>
      </c>
      <c r="F44" s="347">
        <v>-27.530209062912036</v>
      </c>
      <c r="G44" s="347">
        <v>-23.52435138253189</v>
      </c>
      <c r="H44" s="347">
        <v>-17.345256122967406</v>
      </c>
      <c r="I44" s="347">
        <v>-12.974470318214031</v>
      </c>
      <c r="J44" s="347">
        <v>-8.0724913602434505</v>
      </c>
      <c r="K44" s="347">
        <v>-8.4616060287284025</v>
      </c>
      <c r="L44" s="347">
        <v>-4.8053530974616123</v>
      </c>
      <c r="M44" s="347">
        <v>9.888363796836563</v>
      </c>
      <c r="N44" s="347">
        <v>10.80819196554188</v>
      </c>
      <c r="O44" s="347">
        <v>2.9627308034146149</v>
      </c>
      <c r="P44" s="347">
        <v>1.2736284796509789</v>
      </c>
      <c r="Q44" s="347">
        <v>6.6039766848101973</v>
      </c>
      <c r="R44" s="347">
        <v>10.449307145437526</v>
      </c>
      <c r="S44" s="347">
        <v>7.4007737450064726</v>
      </c>
      <c r="T44" s="347">
        <v>14.706355069236466</v>
      </c>
      <c r="U44" s="347">
        <v>14.034629491270412</v>
      </c>
      <c r="V44" s="347">
        <v>9.2877347605511034</v>
      </c>
      <c r="W44" s="347">
        <v>5.5246729796666223</v>
      </c>
      <c r="X44" s="347">
        <v>18.170667689645313</v>
      </c>
      <c r="Y44" s="347">
        <v>22.818103049510295</v>
      </c>
      <c r="Z44" s="347">
        <v>7.0509550529955112</v>
      </c>
      <c r="AA44" s="347" t="s">
        <v>580</v>
      </c>
      <c r="AB44" s="347" t="s">
        <v>580</v>
      </c>
      <c r="AC44" s="347" t="s">
        <v>580</v>
      </c>
      <c r="AD44" s="347" t="s">
        <v>580</v>
      </c>
      <c r="AE44" s="347" t="s">
        <v>580</v>
      </c>
      <c r="AF44" s="347" t="s">
        <v>580</v>
      </c>
      <c r="AG44" s="347" t="s">
        <v>580</v>
      </c>
      <c r="AH44" s="347" t="s">
        <v>580</v>
      </c>
      <c r="AI44" s="347" t="s">
        <v>580</v>
      </c>
      <c r="AJ44" s="347" t="s">
        <v>580</v>
      </c>
      <c r="AK44" s="347" t="s">
        <v>580</v>
      </c>
      <c r="AL44" s="347" t="s">
        <v>580</v>
      </c>
      <c r="AM44" s="347" t="s">
        <v>580</v>
      </c>
      <c r="AN44" s="347" t="s">
        <v>580</v>
      </c>
      <c r="AO44" s="347" t="s">
        <v>580</v>
      </c>
      <c r="AP44" s="347" t="s">
        <v>580</v>
      </c>
      <c r="AQ44" s="347" t="s">
        <v>580</v>
      </c>
      <c r="AR44" s="347" t="s">
        <v>580</v>
      </c>
      <c r="AS44" s="347" t="s">
        <v>580</v>
      </c>
      <c r="AT44" s="347" t="s">
        <v>580</v>
      </c>
      <c r="AU44" s="347" t="s">
        <v>580</v>
      </c>
      <c r="AV44" s="347" t="s">
        <v>580</v>
      </c>
      <c r="AW44" s="347" t="s">
        <v>580</v>
      </c>
      <c r="AX44" s="347" t="s">
        <v>580</v>
      </c>
      <c r="AY44" s="347" t="s">
        <v>580</v>
      </c>
      <c r="AZ44" s="347" t="s">
        <v>580</v>
      </c>
      <c r="BA44" s="347" t="s">
        <v>580</v>
      </c>
      <c r="BB44" s="347" t="s">
        <v>580</v>
      </c>
      <c r="BC44" s="347" t="s">
        <v>580</v>
      </c>
      <c r="BD44" s="347" t="s">
        <v>580</v>
      </c>
      <c r="BE44" s="347" t="s">
        <v>580</v>
      </c>
      <c r="BF44" s="347" t="s">
        <v>580</v>
      </c>
      <c r="BG44" s="347" t="s">
        <v>580</v>
      </c>
      <c r="BH44" s="347" t="s">
        <v>580</v>
      </c>
      <c r="BI44" s="347" t="s">
        <v>580</v>
      </c>
      <c r="BJ44" s="347" t="s">
        <v>580</v>
      </c>
      <c r="BK44" s="347" t="s">
        <v>580</v>
      </c>
      <c r="BL44" s="347" t="s">
        <v>580</v>
      </c>
      <c r="BM44" s="347" t="s">
        <v>580</v>
      </c>
      <c r="BN44" s="347" t="s">
        <v>580</v>
      </c>
      <c r="BO44" s="347" t="s">
        <v>580</v>
      </c>
      <c r="BP44" s="347" t="s">
        <v>580</v>
      </c>
      <c r="BQ44" s="347" t="s">
        <v>580</v>
      </c>
      <c r="BR44" s="347" t="s">
        <v>580</v>
      </c>
      <c r="BS44" s="347" t="s">
        <v>580</v>
      </c>
      <c r="BT44" s="347" t="s">
        <v>580</v>
      </c>
      <c r="BU44" s="347" t="s">
        <v>580</v>
      </c>
      <c r="BV44" s="347" t="s">
        <v>580</v>
      </c>
    </row>
    <row r="45" spans="1:74" x14ac:dyDescent="0.15">
      <c r="A45" s="301" t="s">
        <v>532</v>
      </c>
      <c r="B45" s="301" t="s">
        <v>110</v>
      </c>
      <c r="C45" s="295" t="s">
        <v>839</v>
      </c>
      <c r="D45" s="295" t="s">
        <v>114</v>
      </c>
      <c r="E45" s="347">
        <v>9.9149999999999991</v>
      </c>
      <c r="F45" s="347">
        <v>9.9149999999999991</v>
      </c>
      <c r="G45" s="347">
        <v>7.9499999999999993</v>
      </c>
      <c r="H45" s="347">
        <v>5.55</v>
      </c>
      <c r="I45" s="347">
        <v>5.7767873524999995</v>
      </c>
      <c r="J45" s="347">
        <v>6.4186754270000002</v>
      </c>
      <c r="K45" s="347">
        <v>3.8818880745</v>
      </c>
      <c r="L45" s="347">
        <v>0.97500000000000009</v>
      </c>
      <c r="M45" s="347">
        <v>2.8849999999999998</v>
      </c>
      <c r="N45" s="347">
        <v>4.6950000000000003</v>
      </c>
      <c r="O45" s="347">
        <v>2.9550000000000001</v>
      </c>
      <c r="P45" s="347">
        <v>2.4699999999999998</v>
      </c>
      <c r="Q45" s="347">
        <v>2.56</v>
      </c>
      <c r="R45" s="347">
        <v>3.67</v>
      </c>
      <c r="S45" s="347">
        <v>4.96</v>
      </c>
      <c r="T45" s="347">
        <v>5.1150000000000002</v>
      </c>
      <c r="U45" s="347">
        <v>3.6750000000000003</v>
      </c>
      <c r="V45" s="347">
        <v>2.6749999999999998</v>
      </c>
      <c r="W45" s="347">
        <v>4.75</v>
      </c>
      <c r="X45" s="347">
        <v>8.7149999999999999</v>
      </c>
      <c r="Y45" s="347">
        <v>9.14</v>
      </c>
      <c r="Z45" s="347">
        <v>9.49</v>
      </c>
      <c r="AA45" s="347">
        <v>10.935</v>
      </c>
      <c r="AB45" s="347">
        <v>12.14</v>
      </c>
      <c r="AC45" s="347">
        <v>15.815000000000001</v>
      </c>
      <c r="AD45" s="347">
        <v>19.78</v>
      </c>
      <c r="AE45" s="347">
        <v>21.189999999999998</v>
      </c>
      <c r="AF45" s="347">
        <v>23.615000000000002</v>
      </c>
      <c r="AG45" s="347">
        <v>27.33</v>
      </c>
      <c r="AH45" s="347">
        <v>31.57</v>
      </c>
      <c r="AI45" s="347">
        <v>37.784999999999997</v>
      </c>
      <c r="AJ45" s="347">
        <v>39.664999999999999</v>
      </c>
      <c r="AK45" s="347">
        <v>39.984999999999999</v>
      </c>
      <c r="AL45" s="347">
        <v>42.834999999999994</v>
      </c>
      <c r="AM45" s="347">
        <v>46.875</v>
      </c>
      <c r="AN45" s="347">
        <v>52.534999999999997</v>
      </c>
      <c r="AO45" s="347">
        <v>52.924999999999997</v>
      </c>
      <c r="AP45" s="347">
        <v>50.069999999999993</v>
      </c>
      <c r="AQ45" s="347">
        <v>53.364999999999995</v>
      </c>
      <c r="AR45" s="347">
        <v>58.71</v>
      </c>
      <c r="AS45" s="347">
        <v>65.335000000000008</v>
      </c>
      <c r="AT45" s="347">
        <v>69.615000000000009</v>
      </c>
      <c r="AU45" s="347">
        <v>73.034999999999997</v>
      </c>
      <c r="AV45" s="347">
        <v>98.545000000000002</v>
      </c>
      <c r="AW45" s="347">
        <v>145.57999999999998</v>
      </c>
      <c r="AX45" s="347">
        <v>169.72499999999999</v>
      </c>
      <c r="AY45" s="347">
        <v>180.785</v>
      </c>
      <c r="AZ45" s="347">
        <v>203.1</v>
      </c>
      <c r="BA45" s="347">
        <v>228.93</v>
      </c>
      <c r="BB45" s="347">
        <v>254.81</v>
      </c>
      <c r="BC45" s="347">
        <v>260.97500000000002</v>
      </c>
      <c r="BD45" s="347">
        <v>259.52999999999997</v>
      </c>
      <c r="BE45" s="347">
        <v>332.245</v>
      </c>
      <c r="BF45" s="347">
        <v>379.73500000000001</v>
      </c>
      <c r="BG45" s="347">
        <v>354.83499999999998</v>
      </c>
      <c r="BH45" s="347">
        <v>318.33499999999998</v>
      </c>
      <c r="BI45" s="347">
        <v>251.41</v>
      </c>
      <c r="BJ45" s="347">
        <v>218.8</v>
      </c>
      <c r="BK45" s="347" t="s">
        <v>580</v>
      </c>
      <c r="BL45" s="347" t="s">
        <v>580</v>
      </c>
      <c r="BM45" s="347" t="s">
        <v>580</v>
      </c>
      <c r="BN45" s="347" t="s">
        <v>580</v>
      </c>
      <c r="BO45" s="347" t="s">
        <v>580</v>
      </c>
      <c r="BP45" s="347" t="s">
        <v>580</v>
      </c>
      <c r="BQ45" s="347" t="s">
        <v>580</v>
      </c>
      <c r="BR45" s="347" t="s">
        <v>580</v>
      </c>
      <c r="BS45" s="347" t="s">
        <v>580</v>
      </c>
      <c r="BT45" s="347" t="s">
        <v>580</v>
      </c>
      <c r="BU45" s="347" t="s">
        <v>580</v>
      </c>
      <c r="BV45" s="347" t="s">
        <v>580</v>
      </c>
    </row>
    <row r="46" spans="1:74" s="314" customFormat="1" x14ac:dyDescent="0.15">
      <c r="A46" s="313" t="s">
        <v>532</v>
      </c>
      <c r="B46" s="313" t="s">
        <v>110</v>
      </c>
      <c r="C46" s="314" t="s">
        <v>840</v>
      </c>
      <c r="D46" s="314" t="s">
        <v>116</v>
      </c>
      <c r="E46" s="348">
        <v>-22.22</v>
      </c>
      <c r="F46" s="348">
        <v>-22.22</v>
      </c>
      <c r="G46" s="348">
        <v>-23.28</v>
      </c>
      <c r="H46" s="348">
        <v>-21.131054335000002</v>
      </c>
      <c r="I46" s="348">
        <v>-18.922333200000001</v>
      </c>
      <c r="J46" s="348">
        <v>-18.278743044999999</v>
      </c>
      <c r="K46" s="348">
        <v>-19.39746418</v>
      </c>
      <c r="L46" s="348">
        <v>-21.655000000000001</v>
      </c>
      <c r="M46" s="348">
        <v>-21.58</v>
      </c>
      <c r="N46" s="348">
        <v>-18.675000000000001</v>
      </c>
      <c r="O46" s="348">
        <v>-13.785</v>
      </c>
      <c r="P46" s="348">
        <v>-9.3550000000000004</v>
      </c>
      <c r="Q46" s="348">
        <v>-5.53</v>
      </c>
      <c r="R46" s="348">
        <v>-5.1450000000000005</v>
      </c>
      <c r="S46" s="348">
        <v>-6</v>
      </c>
      <c r="T46" s="348">
        <v>-3.9749999999999996</v>
      </c>
      <c r="U46" s="348">
        <v>-1.9900000000000002</v>
      </c>
      <c r="V46" s="348">
        <v>-1.9500000000000002</v>
      </c>
      <c r="W46" s="348">
        <v>-2.38</v>
      </c>
      <c r="X46" s="348">
        <v>-2.4000000000000004</v>
      </c>
      <c r="Y46" s="348">
        <v>-1.925</v>
      </c>
      <c r="Z46" s="348">
        <v>-0.79500000000000004</v>
      </c>
      <c r="AA46" s="348">
        <v>-0.61</v>
      </c>
      <c r="AB46" s="348">
        <v>-0.92500000000000004</v>
      </c>
      <c r="AC46" s="348">
        <v>0.85</v>
      </c>
      <c r="AD46" s="348">
        <v>7.7549999999999999</v>
      </c>
      <c r="AE46" s="348">
        <v>11.545</v>
      </c>
      <c r="AF46" s="348">
        <v>10.89</v>
      </c>
      <c r="AG46" s="348">
        <v>9.8949999999999996</v>
      </c>
      <c r="AH46" s="348">
        <v>9.2100000000000009</v>
      </c>
      <c r="AI46" s="348">
        <v>11.754999999999999</v>
      </c>
      <c r="AJ46" s="348">
        <v>14.295</v>
      </c>
      <c r="AK46" s="348">
        <v>13.975000000000001</v>
      </c>
      <c r="AL46" s="348">
        <v>10.200000000000001</v>
      </c>
      <c r="AM46" s="348">
        <v>5.3250000000000002</v>
      </c>
      <c r="AN46" s="348">
        <v>3.2800000000000002</v>
      </c>
      <c r="AO46" s="348">
        <v>1.97</v>
      </c>
      <c r="AP46" s="348">
        <v>-1.24</v>
      </c>
      <c r="AQ46" s="348">
        <v>-2.9449999999999998</v>
      </c>
      <c r="AR46" s="348">
        <v>-2.67</v>
      </c>
      <c r="AS46" s="348">
        <v>3.0000000000000027E-2</v>
      </c>
      <c r="AT46" s="348">
        <v>1.6850000000000001</v>
      </c>
      <c r="AU46" s="348">
        <v>-0.61999999999999988</v>
      </c>
      <c r="AV46" s="348">
        <v>-2.02</v>
      </c>
      <c r="AW46" s="348">
        <v>-1.605</v>
      </c>
      <c r="AX46" s="348">
        <v>-1.3149999999999999</v>
      </c>
      <c r="AY46" s="348">
        <v>2.56</v>
      </c>
      <c r="AZ46" s="348">
        <v>7.4399999999999995</v>
      </c>
      <c r="BA46" s="348">
        <v>9.5300000000000011</v>
      </c>
      <c r="BB46" s="348">
        <v>14.1</v>
      </c>
      <c r="BC46" s="348">
        <v>17.664999999999999</v>
      </c>
      <c r="BD46" s="348">
        <v>16.504999999999999</v>
      </c>
      <c r="BE46" s="348">
        <v>13.754999999999999</v>
      </c>
      <c r="BF46" s="348">
        <v>11.114999999999998</v>
      </c>
      <c r="BG46" s="348">
        <v>14.27</v>
      </c>
      <c r="BH46" s="348">
        <v>21.405000000000001</v>
      </c>
      <c r="BI46" s="348">
        <v>22.560000000000002</v>
      </c>
      <c r="BJ46" s="348">
        <v>27.655000000000001</v>
      </c>
      <c r="BK46" s="348">
        <v>35.605000000000004</v>
      </c>
      <c r="BL46" s="348">
        <v>35.53</v>
      </c>
      <c r="BM46" s="348">
        <v>32.26</v>
      </c>
      <c r="BN46" s="348">
        <v>30.71</v>
      </c>
      <c r="BO46" s="348">
        <v>33.585000000000001</v>
      </c>
      <c r="BP46" s="348">
        <v>35.255000000000003</v>
      </c>
      <c r="BQ46" s="348">
        <v>35.39</v>
      </c>
      <c r="BR46" s="348">
        <v>30.89</v>
      </c>
      <c r="BS46" s="348">
        <v>25.945</v>
      </c>
      <c r="BT46" s="348">
        <v>26.384999999999998</v>
      </c>
      <c r="BU46" s="348">
        <v>28.71</v>
      </c>
      <c r="BV46" s="348">
        <v>27.305</v>
      </c>
    </row>
    <row r="47" spans="1:74" x14ac:dyDescent="0.15">
      <c r="A47" s="301" t="s">
        <v>117</v>
      </c>
      <c r="B47" s="301" t="s">
        <v>70</v>
      </c>
      <c r="C47" s="295" t="s">
        <v>118</v>
      </c>
      <c r="D47" s="295" t="s">
        <v>119</v>
      </c>
      <c r="E47" s="347">
        <v>2.1164705882352948</v>
      </c>
      <c r="F47" s="347">
        <v>2.0367966751918152</v>
      </c>
      <c r="G47" s="347">
        <v>1.9003260869565199</v>
      </c>
      <c r="H47" s="347">
        <v>1.8</v>
      </c>
      <c r="I47" s="347">
        <v>1.88065789473684</v>
      </c>
      <c r="J47" s="347">
        <v>2.0311842105263151</v>
      </c>
      <c r="K47" s="347">
        <v>2.2179176201372997</v>
      </c>
      <c r="L47" s="347">
        <v>2.2316100543478248</v>
      </c>
      <c r="M47" s="347">
        <v>2.105731907894735</v>
      </c>
      <c r="N47" s="347">
        <v>2.1624914187642998</v>
      </c>
      <c r="O47" s="347">
        <v>2.6299555335968403</v>
      </c>
      <c r="P47" s="347">
        <v>4.1188210227272748</v>
      </c>
      <c r="Q47" s="347">
        <v>4.6650937500000005</v>
      </c>
      <c r="R47" s="347">
        <v>3.0310454545454553</v>
      </c>
      <c r="S47" s="347">
        <v>1.7255681818181801</v>
      </c>
      <c r="T47" s="347">
        <v>1.4656060606060599</v>
      </c>
      <c r="U47" s="347">
        <v>1.4120833333333351</v>
      </c>
      <c r="V47" s="347">
        <v>1.3299404761904752</v>
      </c>
      <c r="W47" s="347">
        <v>1.3015165631469952</v>
      </c>
      <c r="X47" s="347">
        <v>1.31082608695652</v>
      </c>
      <c r="Y47" s="347">
        <v>1.3612500000000001</v>
      </c>
      <c r="Z47" s="347">
        <v>1.45879347826087</v>
      </c>
      <c r="AA47" s="347">
        <v>1.42649585921325</v>
      </c>
      <c r="AB47" s="347">
        <v>1.31407738095238</v>
      </c>
      <c r="AC47" s="347">
        <v>1.2326704545454552</v>
      </c>
      <c r="AD47" s="347">
        <v>1.1893073593073602</v>
      </c>
      <c r="AE47" s="347">
        <v>1.1547619047619051</v>
      </c>
      <c r="AF47" s="347">
        <v>1.1319999999999999</v>
      </c>
      <c r="AG47" s="347">
        <v>1.1469999999999998</v>
      </c>
      <c r="AH47" s="347">
        <v>1.15904761904762</v>
      </c>
      <c r="AI47" s="347">
        <v>1.2229112554112551</v>
      </c>
      <c r="AJ47" s="347">
        <v>1.284863636363635</v>
      </c>
      <c r="AK47" s="347">
        <v>1.266</v>
      </c>
      <c r="AL47" s="347">
        <v>1.25</v>
      </c>
      <c r="AM47" s="347">
        <v>1.24595238095238</v>
      </c>
      <c r="AN47" s="347">
        <v>1.21623015873016</v>
      </c>
      <c r="AO47" s="347">
        <v>1.1891527777777799</v>
      </c>
      <c r="AP47" s="347">
        <v>1.1756931818181799</v>
      </c>
      <c r="AQ47" s="347">
        <v>1.166383399209485</v>
      </c>
      <c r="AR47" s="347">
        <v>1.1983810068649898</v>
      </c>
      <c r="AS47" s="347">
        <v>1.2346907894736849</v>
      </c>
      <c r="AT47" s="347">
        <v>1.2496845238095249</v>
      </c>
      <c r="AU47" s="347">
        <v>1.2773809523809549</v>
      </c>
      <c r="AV47" s="347">
        <v>1.2889047619047651</v>
      </c>
      <c r="AW47" s="347">
        <v>1.2803333333333349</v>
      </c>
      <c r="AX47" s="347">
        <v>1.2827500000000001</v>
      </c>
      <c r="AY47" s="347">
        <v>1.3007045454545452</v>
      </c>
      <c r="AZ47" s="347">
        <v>1.3229545454545451</v>
      </c>
      <c r="BA47" s="347">
        <v>1.3223684210526301</v>
      </c>
      <c r="BB47" s="347">
        <v>1.3123684210526301</v>
      </c>
      <c r="BC47" s="347">
        <v>1.312045454545455</v>
      </c>
      <c r="BD47" s="347">
        <v>1.3309204545454549</v>
      </c>
      <c r="BE47" s="347">
        <v>1.3756931818181801</v>
      </c>
      <c r="BF47" s="347">
        <v>1.4152904040404048</v>
      </c>
      <c r="BG47" s="347">
        <v>1.4543813131313148</v>
      </c>
      <c r="BH47" s="347">
        <v>1.476575757575755</v>
      </c>
      <c r="BI47" s="347">
        <v>1.4661212121212102</v>
      </c>
      <c r="BJ47" s="347">
        <v>1.4516450216450201</v>
      </c>
      <c r="BK47" s="347">
        <v>1.4582359307359301</v>
      </c>
      <c r="BL47" s="347">
        <v>1.4852807486630999</v>
      </c>
      <c r="BM47" s="347">
        <v>1.518711484593835</v>
      </c>
      <c r="BN47" s="347">
        <v>1.49</v>
      </c>
      <c r="BO47" s="347">
        <v>1.3317738095238099</v>
      </c>
      <c r="BP47" s="347">
        <v>1.2072499999999999</v>
      </c>
      <c r="BQ47" s="347">
        <v>1.19</v>
      </c>
      <c r="BR47" s="347">
        <v>1.1911111111111099</v>
      </c>
      <c r="BS47" s="347">
        <v>1.2038383838383799</v>
      </c>
      <c r="BT47" s="347">
        <v>1.210782828282825</v>
      </c>
      <c r="BU47" s="347">
        <v>1.2030555555555549</v>
      </c>
      <c r="BV47" s="347">
        <v>1.200454545454545</v>
      </c>
    </row>
    <row r="48" spans="1:74" x14ac:dyDescent="0.15">
      <c r="A48" s="301" t="s">
        <v>117</v>
      </c>
      <c r="B48" s="301" t="s">
        <v>70</v>
      </c>
      <c r="C48" s="295" t="s">
        <v>120</v>
      </c>
      <c r="D48" s="295" t="s">
        <v>121</v>
      </c>
      <c r="E48" s="347">
        <v>43.707875000000001</v>
      </c>
      <c r="F48" s="347">
        <v>44.357875</v>
      </c>
      <c r="G48" s="347">
        <v>43.8</v>
      </c>
      <c r="H48" s="347">
        <v>41.494999999999997</v>
      </c>
      <c r="I48" s="347">
        <v>39.277900000000002</v>
      </c>
      <c r="J48" s="347">
        <v>39.022774999999996</v>
      </c>
      <c r="K48" s="347">
        <v>39.256</v>
      </c>
      <c r="L48" s="347">
        <v>38.937125000000002</v>
      </c>
      <c r="M48" s="347">
        <v>37.734125000000006</v>
      </c>
      <c r="N48" s="347">
        <v>38.315375000000003</v>
      </c>
      <c r="O48" s="347">
        <v>41.138550000000002</v>
      </c>
      <c r="P48" s="347">
        <v>41.980800000000002</v>
      </c>
      <c r="Q48" s="347">
        <v>37.702750000000002</v>
      </c>
      <c r="R48" s="347">
        <v>32.943550000000002</v>
      </c>
      <c r="S48" s="347">
        <v>32.496175000000001</v>
      </c>
      <c r="T48" s="347">
        <v>33.192499999999995</v>
      </c>
      <c r="U48" s="347">
        <v>30.667124999999999</v>
      </c>
      <c r="V48" s="347">
        <v>24.873833333333351</v>
      </c>
      <c r="W48" s="347">
        <v>19.951083333333351</v>
      </c>
      <c r="X48" s="347">
        <v>16.393250000000002</v>
      </c>
      <c r="Y48" s="347">
        <v>14.183</v>
      </c>
      <c r="Z48" s="347">
        <v>13.19975</v>
      </c>
      <c r="AA48" s="347">
        <v>13.14425</v>
      </c>
      <c r="AB48" s="347">
        <v>13.84825</v>
      </c>
      <c r="AC48" s="347">
        <v>14.49105</v>
      </c>
      <c r="AD48" s="347">
        <v>14.283049999999999</v>
      </c>
      <c r="AE48" s="347">
        <v>11.69435</v>
      </c>
      <c r="AF48" s="347">
        <v>8.9587249999999994</v>
      </c>
      <c r="AG48" s="347">
        <v>8.3383749999999992</v>
      </c>
      <c r="AH48" s="347">
        <v>8.9613750000000003</v>
      </c>
      <c r="AI48" s="347">
        <v>9.9695</v>
      </c>
      <c r="AJ48" s="347">
        <v>10.41525</v>
      </c>
      <c r="AK48" s="347">
        <v>10.483041666666651</v>
      </c>
      <c r="AL48" s="347">
        <v>10.472916666666649</v>
      </c>
      <c r="AM48" s="347">
        <v>10.61835</v>
      </c>
      <c r="AN48" s="347">
        <v>10.8561</v>
      </c>
      <c r="AO48" s="347">
        <v>10.8825</v>
      </c>
      <c r="AP48" s="347">
        <v>10.939500000000001</v>
      </c>
      <c r="AQ48" s="347">
        <v>11.178000000000001</v>
      </c>
      <c r="AR48" s="347">
        <v>11.293125</v>
      </c>
      <c r="AS48" s="347">
        <v>11.221375</v>
      </c>
      <c r="AT48" s="347">
        <v>11.35675</v>
      </c>
      <c r="AU48" s="347">
        <v>11.799900000000001</v>
      </c>
      <c r="AV48" s="347">
        <v>12.09223333333335</v>
      </c>
      <c r="AW48" s="347">
        <v>11.92408333333335</v>
      </c>
      <c r="AX48" s="347">
        <v>11.846625</v>
      </c>
      <c r="AY48" s="347">
        <v>12.051575</v>
      </c>
      <c r="AZ48" s="347">
        <v>12.406700000000001</v>
      </c>
      <c r="BA48" s="347">
        <v>13.153874999999999</v>
      </c>
      <c r="BB48" s="347">
        <v>14.130375000000001</v>
      </c>
      <c r="BC48" s="347">
        <v>14.7425</v>
      </c>
      <c r="BD48" s="347">
        <v>16.304166666666649</v>
      </c>
      <c r="BE48" s="347">
        <v>19.462666666666649</v>
      </c>
      <c r="BF48" s="347">
        <v>21.058875</v>
      </c>
      <c r="BG48" s="347">
        <v>20.623597222222202</v>
      </c>
      <c r="BH48" s="347">
        <v>21.7407222222222</v>
      </c>
      <c r="BI48" s="347">
        <v>23.581944444444453</v>
      </c>
      <c r="BJ48" s="347">
        <v>23.764555555555553</v>
      </c>
      <c r="BK48" s="347">
        <v>23.4638611111111</v>
      </c>
      <c r="BL48" s="347">
        <v>23.243321428571448</v>
      </c>
      <c r="BM48" s="347">
        <v>22.937571428571452</v>
      </c>
      <c r="BN48" s="347">
        <v>22.13</v>
      </c>
      <c r="BO48" s="347">
        <v>19.915500000000002</v>
      </c>
      <c r="BP48" s="347">
        <v>18.216999999999999</v>
      </c>
      <c r="BQ48" s="347">
        <v>17.710124999999998</v>
      </c>
      <c r="BR48" s="347">
        <v>16.737958333333349</v>
      </c>
      <c r="BS48" s="347">
        <v>17.745533333333348</v>
      </c>
      <c r="BT48" s="347">
        <v>20.206325</v>
      </c>
      <c r="BU48" s="347">
        <v>20.833500000000001</v>
      </c>
      <c r="BV48" s="347">
        <v>20.413775000000001</v>
      </c>
    </row>
    <row r="49" spans="1:74" x14ac:dyDescent="0.15">
      <c r="A49" s="301" t="s">
        <v>117</v>
      </c>
      <c r="B49" s="301" t="s">
        <v>70</v>
      </c>
      <c r="C49" s="295" t="s">
        <v>122</v>
      </c>
      <c r="D49" s="295" t="s">
        <v>123</v>
      </c>
      <c r="E49" s="347">
        <v>7.54</v>
      </c>
      <c r="F49" s="347">
        <v>7.54</v>
      </c>
      <c r="G49" s="347">
        <v>7.3949999999999996</v>
      </c>
      <c r="H49" s="347">
        <v>7.0549999999999997</v>
      </c>
      <c r="I49" s="347">
        <v>6.8650000000000002</v>
      </c>
      <c r="J49" s="347">
        <v>6.83</v>
      </c>
      <c r="K49" s="347">
        <v>6.7200000000000006</v>
      </c>
      <c r="L49" s="347">
        <v>6.6</v>
      </c>
      <c r="M49" s="347">
        <v>6.35</v>
      </c>
      <c r="N49" s="347">
        <v>5.95</v>
      </c>
      <c r="O49" s="347">
        <v>6.125</v>
      </c>
      <c r="P49" s="347">
        <v>6.6850000000000005</v>
      </c>
      <c r="Q49" s="347">
        <v>6.6400000000000006</v>
      </c>
      <c r="R49" s="347">
        <v>5.75</v>
      </c>
      <c r="S49" s="347">
        <v>4.9049999999999994</v>
      </c>
      <c r="T49" s="347">
        <v>4.9249999999999998</v>
      </c>
      <c r="U49" s="347">
        <v>4.96</v>
      </c>
      <c r="V49" s="347">
        <v>4.4525000000000006</v>
      </c>
      <c r="W49" s="347">
        <v>3.9325000000000001</v>
      </c>
      <c r="X49" s="347">
        <v>3.5</v>
      </c>
      <c r="Y49" s="347">
        <v>3.25</v>
      </c>
      <c r="Z49" s="347">
        <v>3.25</v>
      </c>
      <c r="AA49" s="347">
        <v>3.25</v>
      </c>
      <c r="AB49" s="347">
        <v>3.25</v>
      </c>
      <c r="AC49" s="347">
        <v>3.25</v>
      </c>
      <c r="AD49" s="347">
        <v>3.25</v>
      </c>
      <c r="AE49" s="347">
        <v>2.9750000000000001</v>
      </c>
      <c r="AF49" s="347">
        <v>2.6150000000000002</v>
      </c>
      <c r="AG49" s="347">
        <v>2.5299999999999998</v>
      </c>
      <c r="AH49" s="347">
        <v>2.6799999999999997</v>
      </c>
      <c r="AI49" s="347">
        <v>2.95</v>
      </c>
      <c r="AJ49" s="347">
        <v>3.0949999999999998</v>
      </c>
      <c r="AK49" s="347">
        <v>3.12</v>
      </c>
      <c r="AL49" s="347">
        <v>3.12</v>
      </c>
      <c r="AM49" s="347">
        <v>3.12</v>
      </c>
      <c r="AN49" s="347">
        <v>3.12</v>
      </c>
      <c r="AO49" s="347">
        <v>3.12</v>
      </c>
      <c r="AP49" s="347">
        <v>3.12</v>
      </c>
      <c r="AQ49" s="347">
        <v>3.12</v>
      </c>
      <c r="AR49" s="347">
        <v>3.12</v>
      </c>
      <c r="AS49" s="347">
        <v>3.12</v>
      </c>
      <c r="AT49" s="347">
        <v>3.12</v>
      </c>
      <c r="AU49" s="347">
        <v>3.12</v>
      </c>
      <c r="AV49" s="347">
        <v>3.1749999999999998</v>
      </c>
      <c r="AW49" s="347">
        <v>3.165</v>
      </c>
      <c r="AX49" s="347">
        <v>3.1</v>
      </c>
      <c r="AY49" s="347">
        <v>3.1</v>
      </c>
      <c r="AZ49" s="347">
        <v>3.1</v>
      </c>
      <c r="BA49" s="347">
        <v>3.1500000000000004</v>
      </c>
      <c r="BB49" s="347">
        <v>3.2</v>
      </c>
      <c r="BC49" s="347">
        <v>3.2</v>
      </c>
      <c r="BD49" s="347">
        <v>3.3</v>
      </c>
      <c r="BE49" s="347">
        <v>3.8250000000000002</v>
      </c>
      <c r="BF49" s="347">
        <v>4.3499999999999996</v>
      </c>
      <c r="BG49" s="347">
        <v>4.4749999999999996</v>
      </c>
      <c r="BH49" s="347">
        <v>4.5250000000000004</v>
      </c>
      <c r="BI49" s="347">
        <v>4.875</v>
      </c>
      <c r="BJ49" s="347">
        <v>5.3000000000000007</v>
      </c>
      <c r="BK49" s="347">
        <v>5.5750000000000002</v>
      </c>
      <c r="BL49" s="347">
        <v>5.75</v>
      </c>
      <c r="BM49" s="347">
        <v>5.95</v>
      </c>
      <c r="BN49" s="347">
        <v>6.0250000000000004</v>
      </c>
      <c r="BO49" s="347">
        <v>5.9</v>
      </c>
      <c r="BP49" s="347">
        <v>5.95</v>
      </c>
      <c r="BQ49" s="347">
        <v>6.1</v>
      </c>
      <c r="BR49" s="347">
        <v>6.2</v>
      </c>
      <c r="BS49" s="347">
        <v>6.2</v>
      </c>
      <c r="BT49" s="347">
        <v>6.2</v>
      </c>
      <c r="BU49" s="347">
        <v>6.2</v>
      </c>
      <c r="BV49" s="347">
        <v>6.2</v>
      </c>
    </row>
    <row r="50" spans="1:74" x14ac:dyDescent="0.15">
      <c r="A50" s="301" t="s">
        <v>117</v>
      </c>
      <c r="B50" s="301" t="s">
        <v>70</v>
      </c>
      <c r="C50" s="295" t="s">
        <v>124</v>
      </c>
      <c r="D50" s="304" t="s">
        <v>125</v>
      </c>
      <c r="E50" s="347">
        <v>20.69833875298319</v>
      </c>
      <c r="F50" s="347">
        <v>20.69833875298319</v>
      </c>
      <c r="G50" s="347">
        <v>28.352523442426701</v>
      </c>
      <c r="H50" s="347">
        <v>28.352523442426701</v>
      </c>
      <c r="I50" s="347">
        <v>28.352523442426701</v>
      </c>
      <c r="J50" s="347">
        <v>22.6980244628691</v>
      </c>
      <c r="K50" s="347">
        <v>22.6980244628691</v>
      </c>
      <c r="L50" s="347">
        <v>22.6980244628691</v>
      </c>
      <c r="M50" s="347">
        <v>76.162414573233704</v>
      </c>
      <c r="N50" s="347">
        <v>76.162414573233704</v>
      </c>
      <c r="O50" s="347">
        <v>76.162414573233704</v>
      </c>
      <c r="P50" s="347">
        <v>86.858274634719194</v>
      </c>
      <c r="Q50" s="347">
        <v>86.858274634719194</v>
      </c>
      <c r="R50" s="347">
        <v>86.858274634719194</v>
      </c>
      <c r="S50" s="347">
        <v>113.137229134417</v>
      </c>
      <c r="T50" s="347">
        <v>113.137229134417</v>
      </c>
      <c r="U50" s="347">
        <v>113.137229134417</v>
      </c>
      <c r="V50" s="347">
        <v>122.97394663804999</v>
      </c>
      <c r="W50" s="347">
        <v>122.97394663804999</v>
      </c>
      <c r="X50" s="347">
        <v>122.97394663804999</v>
      </c>
      <c r="Y50" s="347">
        <v>41.086231660941301</v>
      </c>
      <c r="Z50" s="347">
        <v>41.086231660941301</v>
      </c>
      <c r="AA50" s="347">
        <v>41.086231660941301</v>
      </c>
      <c r="AB50" s="347">
        <v>-10.921181795578001</v>
      </c>
      <c r="AC50" s="347">
        <v>-10.921181795578001</v>
      </c>
      <c r="AD50" s="347">
        <v>-10.921181795578001</v>
      </c>
      <c r="AE50" s="347">
        <v>-17.882917476683101</v>
      </c>
      <c r="AF50" s="347">
        <v>-17.882917476683101</v>
      </c>
      <c r="AG50" s="347">
        <v>-17.882917476683101</v>
      </c>
      <c r="AH50" s="347">
        <v>-17.671659935531601</v>
      </c>
      <c r="AI50" s="347">
        <v>-17.671659935531601</v>
      </c>
      <c r="AJ50" s="347">
        <v>-17.671659935531601</v>
      </c>
      <c r="AK50" s="347">
        <v>42.222759222539203</v>
      </c>
      <c r="AL50" s="347">
        <v>42.222759222539203</v>
      </c>
      <c r="AM50" s="347">
        <v>42.222759222539203</v>
      </c>
      <c r="AN50" s="347">
        <v>7.3990841021031004</v>
      </c>
      <c r="AO50" s="347">
        <v>7.3990841021031004</v>
      </c>
      <c r="AP50" s="347">
        <v>7.3990841021031004</v>
      </c>
      <c r="AQ50" s="347">
        <v>5.8527387864095699</v>
      </c>
      <c r="AR50" s="347">
        <v>5.8527387864095699</v>
      </c>
      <c r="AS50" s="347">
        <v>5.8527387864095699</v>
      </c>
      <c r="AT50" s="347">
        <v>-8.3092618464457004</v>
      </c>
      <c r="AU50" s="347">
        <v>-8.3092618464457004</v>
      </c>
      <c r="AV50" s="347">
        <v>-8.3092618464457004</v>
      </c>
      <c r="AW50" s="347">
        <v>-1.1446751939967901</v>
      </c>
      <c r="AX50" s="347">
        <v>-1.1446751939967901</v>
      </c>
      <c r="AY50" s="347">
        <v>-1.1446751939967901</v>
      </c>
      <c r="AZ50" s="347">
        <v>5.3765762830487498</v>
      </c>
      <c r="BA50" s="347">
        <v>5.3765762830487498</v>
      </c>
      <c r="BB50" s="347">
        <v>5.3765762830487498</v>
      </c>
      <c r="BC50" s="347">
        <v>13.0649462277213</v>
      </c>
      <c r="BD50" s="347">
        <v>13.0649462277213</v>
      </c>
      <c r="BE50" s="347">
        <v>13.0649462277213</v>
      </c>
      <c r="BF50" s="347">
        <v>39.570184818570603</v>
      </c>
      <c r="BG50" s="347">
        <v>39.570184818570603</v>
      </c>
      <c r="BH50" s="347">
        <v>39.570184818570603</v>
      </c>
      <c r="BI50" s="347">
        <v>85.651321337618498</v>
      </c>
      <c r="BJ50" s="347">
        <v>85.651321337618498</v>
      </c>
      <c r="BK50" s="347">
        <v>85.651321337618498</v>
      </c>
      <c r="BL50" s="347">
        <v>57.323735025046297</v>
      </c>
      <c r="BM50" s="347">
        <v>57.323735025046297</v>
      </c>
      <c r="BN50" s="347">
        <v>57.323735025046297</v>
      </c>
      <c r="BO50" s="347">
        <v>56.715569999798802</v>
      </c>
      <c r="BP50" s="347">
        <v>56.715569999798802</v>
      </c>
      <c r="BQ50" s="347">
        <v>56.715569999798802</v>
      </c>
      <c r="BR50" s="347">
        <v>45.032118707541301</v>
      </c>
      <c r="BS50" s="347">
        <v>45.032118707541301</v>
      </c>
      <c r="BT50" s="347">
        <v>45.032118707541301</v>
      </c>
      <c r="BU50" s="347" t="s">
        <v>580</v>
      </c>
      <c r="BV50" s="347" t="s">
        <v>580</v>
      </c>
    </row>
    <row r="51" spans="1:74" x14ac:dyDescent="0.15">
      <c r="A51" s="301" t="s">
        <v>117</v>
      </c>
      <c r="B51" s="301" t="s">
        <v>70</v>
      </c>
      <c r="C51" s="295" t="s">
        <v>126</v>
      </c>
      <c r="D51" s="304" t="s">
        <v>127</v>
      </c>
      <c r="E51" s="347">
        <v>5.5916708779376378</v>
      </c>
      <c r="F51" s="347">
        <v>5.5916708779376378</v>
      </c>
      <c r="G51" s="347">
        <v>12.463084321933</v>
      </c>
      <c r="H51" s="347">
        <v>12.463084321933</v>
      </c>
      <c r="I51" s="347">
        <v>12.463084321933</v>
      </c>
      <c r="J51" s="347">
        <v>16.045456003873301</v>
      </c>
      <c r="K51" s="347">
        <v>16.045456003873301</v>
      </c>
      <c r="L51" s="347">
        <v>16.045456003873301</v>
      </c>
      <c r="M51" s="347">
        <v>44.7599215200987</v>
      </c>
      <c r="N51" s="347">
        <v>44.7599215200987</v>
      </c>
      <c r="O51" s="347">
        <v>44.7599215200987</v>
      </c>
      <c r="P51" s="347">
        <v>52.365701692911699</v>
      </c>
      <c r="Q51" s="347">
        <v>52.365701692911699</v>
      </c>
      <c r="R51" s="347">
        <v>52.365701692911699</v>
      </c>
      <c r="S51" s="347">
        <v>54.947963678615899</v>
      </c>
      <c r="T51" s="347">
        <v>54.947963678615899</v>
      </c>
      <c r="U51" s="347">
        <v>54.947963678615899</v>
      </c>
      <c r="V51" s="347">
        <v>68.344053838653096</v>
      </c>
      <c r="W51" s="347">
        <v>68.344053838653096</v>
      </c>
      <c r="X51" s="347">
        <v>68.344053838653096</v>
      </c>
      <c r="Y51" s="347">
        <v>0.26833706386737399</v>
      </c>
      <c r="Z51" s="347">
        <v>0.26833706386737399</v>
      </c>
      <c r="AA51" s="347">
        <v>0.26833706386737399</v>
      </c>
      <c r="AB51" s="347">
        <v>-2.4307278733512998</v>
      </c>
      <c r="AC51" s="347">
        <v>-2.4307278733512998</v>
      </c>
      <c r="AD51" s="347">
        <v>-2.4307278733512998</v>
      </c>
      <c r="AE51" s="347">
        <v>-4.8395316448661996</v>
      </c>
      <c r="AF51" s="347">
        <v>-4.8395316448661996</v>
      </c>
      <c r="AG51" s="347">
        <v>-4.8395316448661996</v>
      </c>
      <c r="AH51" s="347">
        <v>-11.413988523740599</v>
      </c>
      <c r="AI51" s="347">
        <v>-11.413988523740599</v>
      </c>
      <c r="AJ51" s="347">
        <v>-11.413988523740599</v>
      </c>
      <c r="AK51" s="347">
        <v>8.6159882060675503</v>
      </c>
      <c r="AL51" s="347">
        <v>8.6159882060675503</v>
      </c>
      <c r="AM51" s="347">
        <v>8.6159882060675503</v>
      </c>
      <c r="AN51" s="347">
        <v>6.3428263528303397</v>
      </c>
      <c r="AO51" s="347">
        <v>6.3428263528303397</v>
      </c>
      <c r="AP51" s="347">
        <v>6.3428263528303397</v>
      </c>
      <c r="AQ51" s="347">
        <v>7.4699448860513096</v>
      </c>
      <c r="AR51" s="347">
        <v>7.4699448860513096</v>
      </c>
      <c r="AS51" s="347">
        <v>7.4699448860513096</v>
      </c>
      <c r="AT51" s="347">
        <v>10.4260382881408</v>
      </c>
      <c r="AU51" s="347">
        <v>10.4260382881408</v>
      </c>
      <c r="AV51" s="347">
        <v>10.4260382881408</v>
      </c>
      <c r="AW51" s="347">
        <v>11.869564678052001</v>
      </c>
      <c r="AX51" s="347">
        <v>11.869564678052001</v>
      </c>
      <c r="AY51" s="347">
        <v>11.869564678052001</v>
      </c>
      <c r="AZ51" s="347">
        <v>14.3539826668736</v>
      </c>
      <c r="BA51" s="347">
        <v>14.3539826668736</v>
      </c>
      <c r="BB51" s="347">
        <v>14.3539826668736</v>
      </c>
      <c r="BC51" s="347">
        <v>15.058720459488599</v>
      </c>
      <c r="BD51" s="347">
        <v>15.058720459488599</v>
      </c>
      <c r="BE51" s="347">
        <v>15.058720459488599</v>
      </c>
      <c r="BF51" s="347">
        <v>4.5044002218170602</v>
      </c>
      <c r="BG51" s="347">
        <v>4.5044002218170602</v>
      </c>
      <c r="BH51" s="347">
        <v>4.5044002218170602</v>
      </c>
      <c r="BI51" s="347">
        <v>6.0214670616301396</v>
      </c>
      <c r="BJ51" s="347">
        <v>6.0214670616301396</v>
      </c>
      <c r="BK51" s="347">
        <v>6.0214670616301396</v>
      </c>
      <c r="BL51" s="347">
        <v>12.904494109701</v>
      </c>
      <c r="BM51" s="347">
        <v>12.904494109701</v>
      </c>
      <c r="BN51" s="347">
        <v>12.904494109701</v>
      </c>
      <c r="BO51" s="347">
        <v>10.489542756195499</v>
      </c>
      <c r="BP51" s="347">
        <v>10.489542756195499</v>
      </c>
      <c r="BQ51" s="347">
        <v>10.489542756195499</v>
      </c>
      <c r="BR51" s="347">
        <v>18.8997208076966</v>
      </c>
      <c r="BS51" s="347">
        <v>18.8997208076966</v>
      </c>
      <c r="BT51" s="347">
        <v>18.8997208076966</v>
      </c>
      <c r="BU51" s="347" t="s">
        <v>580</v>
      </c>
      <c r="BV51" s="347" t="s">
        <v>580</v>
      </c>
    </row>
    <row r="52" spans="1:74" x14ac:dyDescent="0.15">
      <c r="A52" s="301" t="s">
        <v>117</v>
      </c>
      <c r="B52" s="301" t="s">
        <v>70</v>
      </c>
      <c r="C52" s="295" t="s">
        <v>841</v>
      </c>
      <c r="D52" s="295" t="s">
        <v>129</v>
      </c>
      <c r="E52" s="347">
        <v>2.1349999999999998</v>
      </c>
      <c r="F52" s="347">
        <v>2.0869565217391299</v>
      </c>
      <c r="G52" s="347">
        <v>2.23195652173913</v>
      </c>
      <c r="H52" s="347">
        <v>2.5300000000000002</v>
      </c>
      <c r="I52" s="347">
        <v>2.6105263157894751</v>
      </c>
      <c r="J52" s="347">
        <v>2.5044736842105251</v>
      </c>
      <c r="K52" s="347">
        <v>2.2837092731829549</v>
      </c>
      <c r="L52" s="347">
        <v>2.0544285714285699</v>
      </c>
      <c r="M52" s="347">
        <v>1.877824561403505</v>
      </c>
      <c r="N52" s="347">
        <v>1.871794258373205</v>
      </c>
      <c r="O52" s="347">
        <v>2.13</v>
      </c>
      <c r="P52" s="347">
        <v>2.494176136363635</v>
      </c>
      <c r="Q52" s="347">
        <v>2.5243124999999997</v>
      </c>
      <c r="R52" s="347">
        <v>2.1505909090909099</v>
      </c>
      <c r="S52" s="347">
        <v>2.9590909090909099</v>
      </c>
      <c r="T52" s="347">
        <v>2.9626190476190448</v>
      </c>
      <c r="U52" s="347">
        <v>1.9576190476190449</v>
      </c>
      <c r="V52" s="347">
        <v>1.99</v>
      </c>
      <c r="W52" s="347">
        <v>1.972142857142855</v>
      </c>
      <c r="X52" s="347">
        <v>1.81406593406593</v>
      </c>
      <c r="Y52" s="347">
        <v>1.6369230769230749</v>
      </c>
      <c r="Z52" s="347">
        <v>1.6293478260869549</v>
      </c>
      <c r="AA52" s="347">
        <v>1.6876811594202898</v>
      </c>
      <c r="AB52" s="347">
        <v>1.5665686274509798</v>
      </c>
      <c r="AC52" s="347">
        <v>1.349974424552425</v>
      </c>
      <c r="AD52" s="347">
        <v>1.1688819875776351</v>
      </c>
      <c r="AE52" s="347">
        <v>1.0004037267080725</v>
      </c>
      <c r="AF52" s="347">
        <v>0.95659420289855102</v>
      </c>
      <c r="AG52" s="347">
        <v>0.97333333333333349</v>
      </c>
      <c r="AH52" s="347">
        <v>1.03</v>
      </c>
      <c r="AI52" s="347">
        <v>1.1800000000000002</v>
      </c>
      <c r="AJ52" s="347">
        <v>1.28</v>
      </c>
      <c r="AK52" s="347">
        <v>1.2850000000000001</v>
      </c>
      <c r="AL52" s="347">
        <v>1.2949999999999999</v>
      </c>
      <c r="AM52" s="347">
        <v>1.3</v>
      </c>
      <c r="AN52" s="347">
        <v>1.2973684210526302</v>
      </c>
      <c r="AO52" s="347">
        <v>1.274035087719295</v>
      </c>
      <c r="AP52" s="347">
        <v>1.236666666666665</v>
      </c>
      <c r="AQ52" s="347">
        <v>1.2243478260869551</v>
      </c>
      <c r="AR52" s="347">
        <v>1.2490846681922201</v>
      </c>
      <c r="AS52" s="347">
        <v>1.2747368421052649</v>
      </c>
      <c r="AT52" s="347">
        <v>1.28</v>
      </c>
      <c r="AU52" s="347">
        <v>1.274761904761905</v>
      </c>
      <c r="AV52" s="347">
        <v>1.2704761904761899</v>
      </c>
      <c r="AW52" s="347">
        <v>1.2857142857142851</v>
      </c>
      <c r="AX52" s="347">
        <v>1.31</v>
      </c>
      <c r="AY52" s="347">
        <v>1.312954545454545</v>
      </c>
      <c r="AZ52" s="347">
        <v>1.28767676767677</v>
      </c>
      <c r="BA52" s="347">
        <v>1.2597222222222251</v>
      </c>
      <c r="BB52" s="347">
        <v>1.25</v>
      </c>
      <c r="BC52" s="347">
        <v>1.239772727272725</v>
      </c>
      <c r="BD52" s="347">
        <v>1.2132727272727251</v>
      </c>
      <c r="BE52" s="347">
        <v>1.1935</v>
      </c>
      <c r="BF52" s="347">
        <v>1.19</v>
      </c>
      <c r="BG52" s="347">
        <v>1.19</v>
      </c>
      <c r="BH52" s="347">
        <v>1.19</v>
      </c>
      <c r="BI52" s="347">
        <v>1.20409090909091</v>
      </c>
      <c r="BJ52" s="347">
        <v>1.2390909090909101</v>
      </c>
      <c r="BK52" s="347">
        <v>1.26</v>
      </c>
      <c r="BL52" s="347">
        <v>1.2541176470588251</v>
      </c>
      <c r="BM52" s="347">
        <v>1.2218449197861001</v>
      </c>
      <c r="BN52" s="347">
        <v>1.1916403162055351</v>
      </c>
      <c r="BO52" s="347">
        <v>1.1939130434782599</v>
      </c>
      <c r="BP52" s="347">
        <v>1.2009090909090898</v>
      </c>
      <c r="BQ52" s="347">
        <v>1.21740909090909</v>
      </c>
      <c r="BR52" s="347">
        <v>1.2538684210526301</v>
      </c>
      <c r="BS52" s="347">
        <v>1.2773684210526302</v>
      </c>
      <c r="BT52" s="347">
        <v>1.2711764705882351</v>
      </c>
      <c r="BU52" s="347">
        <v>1.2611764705882349</v>
      </c>
      <c r="BV52" s="347">
        <v>1.2545454545454549</v>
      </c>
    </row>
    <row r="53" spans="1:74" x14ac:dyDescent="0.15">
      <c r="A53" s="301" t="s">
        <v>117</v>
      </c>
      <c r="B53" s="301" t="s">
        <v>73</v>
      </c>
      <c r="C53" s="295" t="s">
        <v>842</v>
      </c>
      <c r="D53" s="304" t="s">
        <v>843</v>
      </c>
      <c r="E53" s="347">
        <v>48.509585541005777</v>
      </c>
      <c r="F53" s="347">
        <v>48.509585541005777</v>
      </c>
      <c r="G53" s="347">
        <v>43.241802790321501</v>
      </c>
      <c r="H53" s="347">
        <v>43.241802790321501</v>
      </c>
      <c r="I53" s="347">
        <v>43.241802790321501</v>
      </c>
      <c r="J53" s="347">
        <v>52.500438287681803</v>
      </c>
      <c r="K53" s="347">
        <v>52.500438287681803</v>
      </c>
      <c r="L53" s="347">
        <v>52.500438287681803</v>
      </c>
      <c r="M53" s="347">
        <v>39.087209591083599</v>
      </c>
      <c r="N53" s="347">
        <v>39.087209591083599</v>
      </c>
      <c r="O53" s="347">
        <v>39.087209591083599</v>
      </c>
      <c r="P53" s="347">
        <v>38.1091173594357</v>
      </c>
      <c r="Q53" s="347">
        <v>38.1091173594357</v>
      </c>
      <c r="R53" s="347">
        <v>38.1091173594357</v>
      </c>
      <c r="S53" s="347">
        <v>42.980331542780803</v>
      </c>
      <c r="T53" s="347">
        <v>42.980331542780803</v>
      </c>
      <c r="U53" s="347">
        <v>42.980331542780803</v>
      </c>
      <c r="V53" s="347">
        <v>68.072109932745207</v>
      </c>
      <c r="W53" s="347">
        <v>68.072109932745207</v>
      </c>
      <c r="X53" s="347">
        <v>68.072109932745207</v>
      </c>
      <c r="Y53" s="347">
        <v>43.3346067697763</v>
      </c>
      <c r="Z53" s="347">
        <v>43.3346067697763</v>
      </c>
      <c r="AA53" s="347">
        <v>43.3346067697763</v>
      </c>
      <c r="AB53" s="347">
        <v>48.629108427026303</v>
      </c>
      <c r="AC53" s="347">
        <v>48.629108427026303</v>
      </c>
      <c r="AD53" s="347">
        <v>48.629108427026303</v>
      </c>
      <c r="AE53" s="347">
        <v>42.532522500771897</v>
      </c>
      <c r="AF53" s="347">
        <v>42.532522500771897</v>
      </c>
      <c r="AG53" s="347">
        <v>42.532522500771897</v>
      </c>
      <c r="AH53" s="347">
        <v>16.210660183628502</v>
      </c>
      <c r="AI53" s="347">
        <v>16.210660183628502</v>
      </c>
      <c r="AJ53" s="347">
        <v>16.210660183628502</v>
      </c>
      <c r="AK53" s="347">
        <v>46.888601541169997</v>
      </c>
      <c r="AL53" s="347">
        <v>46.888601541169997</v>
      </c>
      <c r="AM53" s="347">
        <v>46.888601541169997</v>
      </c>
      <c r="AN53" s="347">
        <v>35.467178540182701</v>
      </c>
      <c r="AO53" s="347">
        <v>35.467178540182701</v>
      </c>
      <c r="AP53" s="347">
        <v>35.467178540182701</v>
      </c>
      <c r="AQ53" s="347">
        <v>26.728569349407302</v>
      </c>
      <c r="AR53" s="347">
        <v>26.728569349407302</v>
      </c>
      <c r="AS53" s="347">
        <v>26.728569349407302</v>
      </c>
      <c r="AT53" s="347">
        <v>22.933870279015299</v>
      </c>
      <c r="AU53" s="347">
        <v>22.933870279015299</v>
      </c>
      <c r="AV53" s="347">
        <v>22.933870279015299</v>
      </c>
      <c r="AW53" s="347">
        <v>31.322477236085099</v>
      </c>
      <c r="AX53" s="347">
        <v>31.322477236085099</v>
      </c>
      <c r="AY53" s="347">
        <v>31.322477236085099</v>
      </c>
      <c r="AZ53" s="347">
        <v>41.608941860489701</v>
      </c>
      <c r="BA53" s="347">
        <v>41.608941860489701</v>
      </c>
      <c r="BB53" s="347">
        <v>41.608941860489701</v>
      </c>
      <c r="BC53" s="347">
        <v>38.313479999997</v>
      </c>
      <c r="BD53" s="347">
        <v>38.313479999997</v>
      </c>
      <c r="BE53" s="347">
        <v>38.313479999997</v>
      </c>
      <c r="BF53" s="347">
        <v>26.218081591672199</v>
      </c>
      <c r="BG53" s="347">
        <v>26.218081591672199</v>
      </c>
      <c r="BH53" s="347">
        <v>26.218081591672199</v>
      </c>
      <c r="BI53" s="347">
        <v>61.708119566735597</v>
      </c>
      <c r="BJ53" s="347">
        <v>61.708119566735597</v>
      </c>
      <c r="BK53" s="347">
        <v>61.708119566735597</v>
      </c>
      <c r="BL53" s="347">
        <v>87.301406033136303</v>
      </c>
      <c r="BM53" s="347">
        <v>87.301406033136303</v>
      </c>
      <c r="BN53" s="347">
        <v>87.301406033136303</v>
      </c>
      <c r="BO53" s="347">
        <v>73.6478787013546</v>
      </c>
      <c r="BP53" s="347">
        <v>73.6478787013546</v>
      </c>
      <c r="BQ53" s="347">
        <v>73.6478787013546</v>
      </c>
      <c r="BR53" s="347">
        <v>106.173789862411</v>
      </c>
      <c r="BS53" s="347">
        <v>106.173789862411</v>
      </c>
      <c r="BT53" s="347">
        <v>106.173789862411</v>
      </c>
      <c r="BU53" s="347" t="s">
        <v>580</v>
      </c>
      <c r="BV53" s="347" t="s">
        <v>580</v>
      </c>
    </row>
    <row r="54" spans="1:74" x14ac:dyDescent="0.15">
      <c r="A54" s="301" t="s">
        <v>117</v>
      </c>
      <c r="B54" s="301" t="s">
        <v>73</v>
      </c>
      <c r="C54" s="295" t="s">
        <v>132</v>
      </c>
      <c r="D54" s="295" t="s">
        <v>133</v>
      </c>
      <c r="E54" s="347">
        <v>0.13</v>
      </c>
      <c r="F54" s="347">
        <v>0.1275</v>
      </c>
      <c r="G54" s="347">
        <v>0.125</v>
      </c>
      <c r="H54" s="347">
        <v>0.125</v>
      </c>
      <c r="I54" s="347">
        <v>0.1248333335</v>
      </c>
      <c r="J54" s="347">
        <v>0.12195833349999999</v>
      </c>
      <c r="K54" s="347">
        <v>0.119625</v>
      </c>
      <c r="L54" s="347">
        <v>0.12</v>
      </c>
      <c r="M54" s="347">
        <v>0.11499999999999999</v>
      </c>
      <c r="N54" s="347">
        <v>0.11</v>
      </c>
      <c r="O54" s="347">
        <v>0.11499999999999999</v>
      </c>
      <c r="P54" s="347">
        <v>0.12</v>
      </c>
      <c r="Q54" s="347">
        <v>0.12</v>
      </c>
      <c r="R54" s="347">
        <v>0.11</v>
      </c>
      <c r="S54" s="347">
        <v>0.1</v>
      </c>
      <c r="T54" s="347">
        <v>0.10500000000000001</v>
      </c>
      <c r="U54" s="347">
        <v>0.11</v>
      </c>
      <c r="V54" s="347">
        <v>0.10500000000000001</v>
      </c>
      <c r="W54" s="347">
        <v>0.09</v>
      </c>
      <c r="X54" s="347">
        <v>7.5000000000000011E-2</v>
      </c>
      <c r="Y54" s="347">
        <v>7.0000000000000007E-2</v>
      </c>
      <c r="Z54" s="347">
        <v>7.0000000000000007E-2</v>
      </c>
      <c r="AA54" s="347">
        <v>7.5000000000000011E-2</v>
      </c>
      <c r="AB54" s="347">
        <v>7.5000000000000011E-2</v>
      </c>
      <c r="AC54" s="347">
        <v>7.0000000000000007E-2</v>
      </c>
      <c r="AD54" s="347">
        <v>7.0000000000000007E-2</v>
      </c>
      <c r="AE54" s="347">
        <v>6.5000000000000002E-2</v>
      </c>
      <c r="AF54" s="347">
        <v>0.06</v>
      </c>
      <c r="AG54" s="347">
        <v>0.06</v>
      </c>
      <c r="AH54" s="347">
        <v>6.5000000000000002E-2</v>
      </c>
      <c r="AI54" s="347">
        <v>7.5000000000000011E-2</v>
      </c>
      <c r="AJ54" s="347">
        <v>0.08</v>
      </c>
      <c r="AK54" s="347">
        <v>0.08</v>
      </c>
      <c r="AL54" s="347">
        <v>0.08</v>
      </c>
      <c r="AM54" s="347">
        <v>0.08</v>
      </c>
      <c r="AN54" s="347">
        <v>0.09</v>
      </c>
      <c r="AO54" s="347">
        <v>0.10500000000000001</v>
      </c>
      <c r="AP54" s="347">
        <v>0.11</v>
      </c>
      <c r="AQ54" s="347">
        <v>0.11</v>
      </c>
      <c r="AR54" s="347">
        <v>0.11499999999999999</v>
      </c>
      <c r="AS54" s="347">
        <v>0.12</v>
      </c>
      <c r="AT54" s="347">
        <v>0.12</v>
      </c>
      <c r="AU54" s="347">
        <v>0.12</v>
      </c>
      <c r="AV54" s="347">
        <v>0.12</v>
      </c>
      <c r="AW54" s="347">
        <v>0.11499999999999999</v>
      </c>
      <c r="AX54" s="347">
        <v>0.11</v>
      </c>
      <c r="AY54" s="347" t="s">
        <v>580</v>
      </c>
      <c r="AZ54" s="347" t="s">
        <v>580</v>
      </c>
      <c r="BA54" s="347" t="s">
        <v>580</v>
      </c>
      <c r="BB54" s="347" t="s">
        <v>580</v>
      </c>
      <c r="BC54" s="347" t="s">
        <v>580</v>
      </c>
      <c r="BD54" s="347" t="s">
        <v>580</v>
      </c>
      <c r="BE54" s="347" t="s">
        <v>580</v>
      </c>
      <c r="BF54" s="347" t="s">
        <v>580</v>
      </c>
      <c r="BG54" s="347" t="s">
        <v>580</v>
      </c>
      <c r="BH54" s="347" t="s">
        <v>580</v>
      </c>
      <c r="BI54" s="347" t="s">
        <v>580</v>
      </c>
      <c r="BJ54" s="347" t="s">
        <v>580</v>
      </c>
      <c r="BK54" s="347" t="s">
        <v>580</v>
      </c>
      <c r="BL54" s="347" t="s">
        <v>580</v>
      </c>
      <c r="BM54" s="347" t="s">
        <v>580</v>
      </c>
      <c r="BN54" s="347" t="s">
        <v>580</v>
      </c>
      <c r="BO54" s="347" t="s">
        <v>580</v>
      </c>
      <c r="BP54" s="347" t="s">
        <v>580</v>
      </c>
      <c r="BQ54" s="347" t="s">
        <v>580</v>
      </c>
      <c r="BR54" s="347" t="s">
        <v>580</v>
      </c>
      <c r="BS54" s="347" t="s">
        <v>580</v>
      </c>
      <c r="BT54" s="347" t="s">
        <v>580</v>
      </c>
      <c r="BU54" s="347" t="s">
        <v>580</v>
      </c>
      <c r="BV54" s="347" t="s">
        <v>580</v>
      </c>
    </row>
    <row r="55" spans="1:74" x14ac:dyDescent="0.15">
      <c r="A55" s="301" t="s">
        <v>117</v>
      </c>
      <c r="B55" s="301" t="s">
        <v>73</v>
      </c>
      <c r="C55" s="295" t="s">
        <v>134</v>
      </c>
      <c r="D55" s="295" t="s">
        <v>135</v>
      </c>
      <c r="E55" s="347">
        <v>30.421812171862474</v>
      </c>
      <c r="F55" s="347">
        <v>31.184226958253191</v>
      </c>
      <c r="G55" s="347">
        <v>62.478099898600696</v>
      </c>
      <c r="H55" s="347">
        <v>84.884607710754409</v>
      </c>
      <c r="I55" s="347">
        <v>76.365839128486812</v>
      </c>
      <c r="J55" s="347">
        <v>75.440351226568296</v>
      </c>
      <c r="K55" s="347">
        <v>80.120851763147442</v>
      </c>
      <c r="L55" s="347">
        <v>103.82760694377286</v>
      </c>
      <c r="M55" s="347">
        <v>123.97067759820635</v>
      </c>
      <c r="N55" s="347">
        <v>85.060763738273479</v>
      </c>
      <c r="O55" s="347">
        <v>23.726361250161773</v>
      </c>
      <c r="P55" s="347">
        <v>18.059226579589414</v>
      </c>
      <c r="Q55" s="347">
        <v>26.224388768560747</v>
      </c>
      <c r="R55" s="347">
        <v>37.132156451159602</v>
      </c>
      <c r="S55" s="347">
        <v>35.373808465001837</v>
      </c>
      <c r="T55" s="347">
        <v>29.389197274299974</v>
      </c>
      <c r="U55" s="347">
        <v>38.609490412839364</v>
      </c>
      <c r="V55" s="347">
        <v>23.941379537511999</v>
      </c>
      <c r="W55" s="347">
        <v>6.0275846260271493</v>
      </c>
      <c r="X55" s="347">
        <v>47.536864556156807</v>
      </c>
      <c r="Y55" s="347">
        <v>55.276859352241132</v>
      </c>
      <c r="Z55" s="347">
        <v>25.187573218236846</v>
      </c>
      <c r="AA55" s="347">
        <v>49.535290430249965</v>
      </c>
      <c r="AB55" s="347">
        <v>60.828760852954233</v>
      </c>
      <c r="AC55" s="347">
        <v>40.664124052767463</v>
      </c>
      <c r="AD55" s="347">
        <v>12.572985263119286</v>
      </c>
      <c r="AE55" s="347">
        <v>10.261893854630689</v>
      </c>
      <c r="AF55" s="347">
        <v>6.644784145767952</v>
      </c>
      <c r="AG55" s="347">
        <v>-1.1942365700531585</v>
      </c>
      <c r="AH55" s="347">
        <v>1.398363815998549</v>
      </c>
      <c r="AI55" s="347">
        <v>7.3012245810989853</v>
      </c>
      <c r="AJ55" s="347">
        <v>-0.71473696098549588</v>
      </c>
      <c r="AK55" s="347">
        <v>-14.332158751670381</v>
      </c>
      <c r="AL55" s="347">
        <v>-6.6880340422586233</v>
      </c>
      <c r="AM55" s="347">
        <v>5.8566769053768901</v>
      </c>
      <c r="AN55" s="347">
        <v>19.843335302228748</v>
      </c>
      <c r="AO55" s="347">
        <v>48.187656734284126</v>
      </c>
      <c r="AP55" s="347">
        <v>75.706526743253818</v>
      </c>
      <c r="AQ55" s="347">
        <v>69.366300706111971</v>
      </c>
      <c r="AR55" s="347">
        <v>74.940142555968521</v>
      </c>
      <c r="AS55" s="347">
        <v>94.808036552918239</v>
      </c>
      <c r="AT55" s="347">
        <v>107.37302251653864</v>
      </c>
      <c r="AU55" s="347">
        <v>104.98901994279477</v>
      </c>
      <c r="AV55" s="347">
        <v>78.394131455330211</v>
      </c>
      <c r="AW55" s="347">
        <v>67.979793132670778</v>
      </c>
      <c r="AX55" s="347">
        <v>69.427484194603409</v>
      </c>
      <c r="AY55" s="347" t="s">
        <v>580</v>
      </c>
      <c r="AZ55" s="347" t="s">
        <v>580</v>
      </c>
      <c r="BA55" s="347" t="s">
        <v>580</v>
      </c>
      <c r="BB55" s="347" t="s">
        <v>580</v>
      </c>
      <c r="BC55" s="347" t="s">
        <v>580</v>
      </c>
      <c r="BD55" s="347" t="s">
        <v>580</v>
      </c>
      <c r="BE55" s="347" t="s">
        <v>580</v>
      </c>
      <c r="BF55" s="347" t="s">
        <v>580</v>
      </c>
      <c r="BG55" s="347" t="s">
        <v>580</v>
      </c>
      <c r="BH55" s="347" t="s">
        <v>580</v>
      </c>
      <c r="BI55" s="347" t="s">
        <v>580</v>
      </c>
      <c r="BJ55" s="347" t="s">
        <v>580</v>
      </c>
      <c r="BK55" s="347" t="s">
        <v>580</v>
      </c>
      <c r="BL55" s="347" t="s">
        <v>580</v>
      </c>
      <c r="BM55" s="347" t="s">
        <v>580</v>
      </c>
      <c r="BN55" s="347" t="s">
        <v>580</v>
      </c>
      <c r="BO55" s="347" t="s">
        <v>580</v>
      </c>
      <c r="BP55" s="347" t="s">
        <v>580</v>
      </c>
      <c r="BQ55" s="347" t="s">
        <v>580</v>
      </c>
      <c r="BR55" s="347" t="s">
        <v>580</v>
      </c>
      <c r="BS55" s="347" t="s">
        <v>580</v>
      </c>
      <c r="BT55" s="347" t="s">
        <v>580</v>
      </c>
      <c r="BU55" s="347" t="s">
        <v>580</v>
      </c>
      <c r="BV55" s="347" t="s">
        <v>580</v>
      </c>
    </row>
    <row r="56" spans="1:74" x14ac:dyDescent="0.15">
      <c r="A56" s="301" t="s">
        <v>117</v>
      </c>
      <c r="B56" s="301" t="s">
        <v>73</v>
      </c>
      <c r="C56" s="295" t="s">
        <v>136</v>
      </c>
      <c r="D56" s="295" t="s">
        <v>844</v>
      </c>
      <c r="E56" s="347">
        <v>37.978340515605545</v>
      </c>
      <c r="F56" s="347">
        <v>37.978340515605545</v>
      </c>
      <c r="G56" s="347">
        <v>77.153287430744314</v>
      </c>
      <c r="H56" s="347">
        <v>108.82537704394109</v>
      </c>
      <c r="I56" s="347">
        <v>97.270364608313827</v>
      </c>
      <c r="J56" s="347">
        <v>85.134827154700787</v>
      </c>
      <c r="K56" s="347">
        <v>81.196966946241048</v>
      </c>
      <c r="L56" s="347">
        <v>102.39746591861947</v>
      </c>
      <c r="M56" s="347">
        <v>113.43248261314068</v>
      </c>
      <c r="N56" s="347">
        <v>93.922784409791575</v>
      </c>
      <c r="O56" s="347">
        <v>52.420128963093653</v>
      </c>
      <c r="P56" s="347">
        <v>41.444779288881648</v>
      </c>
      <c r="Q56" s="347">
        <v>45.592881236165013</v>
      </c>
      <c r="R56" s="347">
        <v>55.034981646110495</v>
      </c>
      <c r="S56" s="347">
        <v>53.370120867224557</v>
      </c>
      <c r="T56" s="347">
        <v>40.425202884644129</v>
      </c>
      <c r="U56" s="347">
        <v>43.118133063656188</v>
      </c>
      <c r="V56" s="347">
        <v>30.018996304891495</v>
      </c>
      <c r="W56" s="347">
        <v>24.043351670635815</v>
      </c>
      <c r="X56" s="347">
        <v>43.283502022651035</v>
      </c>
      <c r="Y56" s="347">
        <v>46.745683877344973</v>
      </c>
      <c r="Z56" s="347">
        <v>31.44347125591187</v>
      </c>
      <c r="AA56" s="347">
        <v>39.709999999999965</v>
      </c>
      <c r="AB56" s="347">
        <v>33.564999999999664</v>
      </c>
      <c r="AC56" s="347">
        <v>15.529999999999966</v>
      </c>
      <c r="AD56" s="347">
        <v>3.2000000000000917</v>
      </c>
      <c r="AE56" s="347">
        <v>-6.7250000000000254</v>
      </c>
      <c r="AF56" s="347">
        <v>-5.8200000000000029</v>
      </c>
      <c r="AG56" s="347">
        <v>-9.4099999999999522</v>
      </c>
      <c r="AH56" s="347">
        <v>-4.5100000000000815</v>
      </c>
      <c r="AI56" s="347">
        <v>-4.1050000000002083</v>
      </c>
      <c r="AJ56" s="347">
        <v>-10.850000000000055</v>
      </c>
      <c r="AK56" s="347">
        <v>-8.159999999999922</v>
      </c>
      <c r="AL56" s="347">
        <v>-8.159999999999922</v>
      </c>
      <c r="AM56" s="347" t="s">
        <v>580</v>
      </c>
      <c r="AN56" s="347" t="s">
        <v>580</v>
      </c>
      <c r="AO56" s="347" t="s">
        <v>580</v>
      </c>
      <c r="AP56" s="347" t="s">
        <v>580</v>
      </c>
      <c r="AQ56" s="347" t="s">
        <v>580</v>
      </c>
      <c r="AR56" s="347" t="s">
        <v>580</v>
      </c>
      <c r="AS56" s="347" t="s">
        <v>580</v>
      </c>
      <c r="AT56" s="347" t="s">
        <v>580</v>
      </c>
      <c r="AU56" s="347" t="s">
        <v>580</v>
      </c>
      <c r="AV56" s="347" t="s">
        <v>580</v>
      </c>
      <c r="AW56" s="347" t="s">
        <v>580</v>
      </c>
      <c r="AX56" s="347" t="s">
        <v>580</v>
      </c>
      <c r="AY56" s="347" t="s">
        <v>580</v>
      </c>
      <c r="AZ56" s="347" t="s">
        <v>580</v>
      </c>
      <c r="BA56" s="347" t="s">
        <v>580</v>
      </c>
      <c r="BB56" s="347" t="s">
        <v>580</v>
      </c>
      <c r="BC56" s="347" t="s">
        <v>580</v>
      </c>
      <c r="BD56" s="347" t="s">
        <v>580</v>
      </c>
      <c r="BE56" s="347" t="s">
        <v>580</v>
      </c>
      <c r="BF56" s="347" t="s">
        <v>580</v>
      </c>
      <c r="BG56" s="347" t="s">
        <v>580</v>
      </c>
      <c r="BH56" s="347" t="s">
        <v>580</v>
      </c>
      <c r="BI56" s="347" t="s">
        <v>580</v>
      </c>
      <c r="BJ56" s="347" t="s">
        <v>580</v>
      </c>
      <c r="BK56" s="347" t="s">
        <v>580</v>
      </c>
      <c r="BL56" s="347" t="s">
        <v>580</v>
      </c>
      <c r="BM56" s="347" t="s">
        <v>580</v>
      </c>
      <c r="BN56" s="347" t="s">
        <v>580</v>
      </c>
      <c r="BO56" s="347" t="s">
        <v>580</v>
      </c>
      <c r="BP56" s="347" t="s">
        <v>580</v>
      </c>
      <c r="BQ56" s="347" t="s">
        <v>580</v>
      </c>
      <c r="BR56" s="347" t="s">
        <v>580</v>
      </c>
      <c r="BS56" s="347" t="s">
        <v>580</v>
      </c>
      <c r="BT56" s="347" t="s">
        <v>580</v>
      </c>
      <c r="BU56" s="347" t="s">
        <v>580</v>
      </c>
      <c r="BV56" s="347" t="s">
        <v>580</v>
      </c>
    </row>
    <row r="57" spans="1:74" x14ac:dyDescent="0.15">
      <c r="A57" s="301" t="s">
        <v>117</v>
      </c>
      <c r="B57" s="301" t="s">
        <v>73</v>
      </c>
      <c r="C57" s="295" t="s">
        <v>845</v>
      </c>
      <c r="D57" s="295" t="s">
        <v>139</v>
      </c>
      <c r="E57" s="347">
        <v>26.5</v>
      </c>
      <c r="F57" s="347">
        <v>27</v>
      </c>
      <c r="G57" s="347">
        <v>27.5</v>
      </c>
      <c r="H57" s="347">
        <v>28</v>
      </c>
      <c r="I57" s="347">
        <v>28.5</v>
      </c>
      <c r="J57" s="347">
        <v>28</v>
      </c>
      <c r="K57" s="347">
        <v>26.75</v>
      </c>
      <c r="L57" s="347">
        <v>25.5</v>
      </c>
      <c r="M57" s="347">
        <v>25</v>
      </c>
      <c r="N57" s="347">
        <v>25.5</v>
      </c>
      <c r="O57" s="347">
        <v>27.25</v>
      </c>
      <c r="P57" s="347">
        <v>29.25</v>
      </c>
      <c r="Q57" s="347">
        <v>28</v>
      </c>
      <c r="R57" s="347">
        <v>24</v>
      </c>
      <c r="S57" s="347">
        <v>22.125</v>
      </c>
      <c r="T57" s="347">
        <v>22.625</v>
      </c>
      <c r="U57" s="347">
        <v>23.375</v>
      </c>
      <c r="V57" s="347">
        <v>25.625</v>
      </c>
      <c r="W57" s="347">
        <v>32.549999999999997</v>
      </c>
      <c r="X57" s="347">
        <v>40.299999999999997</v>
      </c>
      <c r="Y57" s="347">
        <v>43</v>
      </c>
      <c r="Z57" s="347">
        <v>43</v>
      </c>
      <c r="AA57" s="347">
        <v>42.5</v>
      </c>
      <c r="AB57" s="347">
        <v>40</v>
      </c>
      <c r="AC57" s="347">
        <v>34.5</v>
      </c>
      <c r="AD57" s="347">
        <v>28.625</v>
      </c>
      <c r="AE57" s="347">
        <v>25.324999999999999</v>
      </c>
      <c r="AF57" s="347">
        <v>24.2</v>
      </c>
      <c r="AG57" s="347">
        <v>24.25</v>
      </c>
      <c r="AH57" s="347">
        <v>25.45</v>
      </c>
      <c r="AI57" s="347">
        <v>27.7</v>
      </c>
      <c r="AJ57" s="347">
        <v>29</v>
      </c>
      <c r="AK57" s="347">
        <v>29</v>
      </c>
      <c r="AL57" s="347">
        <v>29</v>
      </c>
      <c r="AM57" s="347">
        <v>28.625</v>
      </c>
      <c r="AN57" s="347">
        <v>28.125</v>
      </c>
      <c r="AO57" s="347">
        <v>27.9375</v>
      </c>
      <c r="AP57" s="347">
        <v>27.087499999999999</v>
      </c>
      <c r="AQ57" s="347">
        <v>26.3</v>
      </c>
      <c r="AR57" s="347" t="s">
        <v>580</v>
      </c>
      <c r="AS57" s="347" t="s">
        <v>580</v>
      </c>
      <c r="AT57" s="347" t="s">
        <v>580</v>
      </c>
      <c r="AU57" s="347" t="s">
        <v>580</v>
      </c>
      <c r="AV57" s="347" t="s">
        <v>580</v>
      </c>
      <c r="AW57" s="347" t="s">
        <v>580</v>
      </c>
      <c r="AX57" s="347" t="s">
        <v>580</v>
      </c>
      <c r="AY57" s="347" t="s">
        <v>580</v>
      </c>
      <c r="AZ57" s="347" t="s">
        <v>580</v>
      </c>
      <c r="BA57" s="347" t="s">
        <v>580</v>
      </c>
      <c r="BB57" s="347" t="s">
        <v>580</v>
      </c>
      <c r="BC57" s="347" t="s">
        <v>580</v>
      </c>
      <c r="BD57" s="347" t="s">
        <v>580</v>
      </c>
      <c r="BE57" s="347" t="s">
        <v>580</v>
      </c>
      <c r="BF57" s="347" t="s">
        <v>580</v>
      </c>
      <c r="BG57" s="347" t="s">
        <v>580</v>
      </c>
      <c r="BH57" s="347" t="s">
        <v>580</v>
      </c>
      <c r="BI57" s="347" t="s">
        <v>580</v>
      </c>
      <c r="BJ57" s="347" t="s">
        <v>580</v>
      </c>
      <c r="BK57" s="347" t="s">
        <v>580</v>
      </c>
      <c r="BL57" s="347" t="s">
        <v>580</v>
      </c>
      <c r="BM57" s="347" t="s">
        <v>580</v>
      </c>
      <c r="BN57" s="347" t="s">
        <v>580</v>
      </c>
      <c r="BO57" s="347" t="s">
        <v>580</v>
      </c>
      <c r="BP57" s="347" t="s">
        <v>580</v>
      </c>
      <c r="BQ57" s="347" t="s">
        <v>580</v>
      </c>
      <c r="BR57" s="347" t="s">
        <v>580</v>
      </c>
      <c r="BS57" s="347" t="s">
        <v>580</v>
      </c>
      <c r="BT57" s="347" t="s">
        <v>580</v>
      </c>
      <c r="BU57" s="347" t="s">
        <v>580</v>
      </c>
      <c r="BV57" s="347" t="s">
        <v>580</v>
      </c>
    </row>
    <row r="58" spans="1:74" x14ac:dyDescent="0.15">
      <c r="A58" s="301" t="s">
        <v>117</v>
      </c>
      <c r="B58" s="301" t="s">
        <v>73</v>
      </c>
      <c r="C58" s="295" t="s">
        <v>846</v>
      </c>
      <c r="D58" s="304" t="s">
        <v>847</v>
      </c>
      <c r="E58" s="347" t="s">
        <v>580</v>
      </c>
      <c r="F58" s="347" t="s">
        <v>580</v>
      </c>
      <c r="G58" s="347" t="s">
        <v>580</v>
      </c>
      <c r="H58" s="347" t="s">
        <v>580</v>
      </c>
      <c r="I58" s="347" t="s">
        <v>580</v>
      </c>
      <c r="J58" s="347" t="s">
        <v>580</v>
      </c>
      <c r="K58" s="347" t="s">
        <v>580</v>
      </c>
      <c r="L58" s="347" t="s">
        <v>580</v>
      </c>
      <c r="M58" s="347" t="s">
        <v>580</v>
      </c>
      <c r="N58" s="347" t="s">
        <v>580</v>
      </c>
      <c r="O58" s="347" t="s">
        <v>580</v>
      </c>
      <c r="P58" s="347" t="s">
        <v>580</v>
      </c>
      <c r="Q58" s="347" t="s">
        <v>580</v>
      </c>
      <c r="R58" s="347" t="s">
        <v>580</v>
      </c>
      <c r="S58" s="347" t="s">
        <v>580</v>
      </c>
      <c r="T58" s="347" t="s">
        <v>580</v>
      </c>
      <c r="U58" s="347" t="s">
        <v>580</v>
      </c>
      <c r="V58" s="347" t="s">
        <v>580</v>
      </c>
      <c r="W58" s="347" t="s">
        <v>580</v>
      </c>
      <c r="X58" s="347" t="s">
        <v>580</v>
      </c>
      <c r="Y58" s="347" t="s">
        <v>580</v>
      </c>
      <c r="Z58" s="347" t="s">
        <v>580</v>
      </c>
      <c r="AA58" s="347" t="s">
        <v>580</v>
      </c>
      <c r="AB58" s="347" t="s">
        <v>580</v>
      </c>
      <c r="AC58" s="347" t="s">
        <v>580</v>
      </c>
      <c r="AD58" s="347" t="s">
        <v>580</v>
      </c>
      <c r="AE58" s="347" t="s">
        <v>580</v>
      </c>
      <c r="AF58" s="347" t="s">
        <v>580</v>
      </c>
      <c r="AG58" s="347" t="s">
        <v>580</v>
      </c>
      <c r="AH58" s="347" t="s">
        <v>580</v>
      </c>
      <c r="AI58" s="347" t="s">
        <v>580</v>
      </c>
      <c r="AJ58" s="347" t="s">
        <v>580</v>
      </c>
      <c r="AK58" s="347" t="s">
        <v>580</v>
      </c>
      <c r="AL58" s="347" t="s">
        <v>580</v>
      </c>
      <c r="AM58" s="347" t="s">
        <v>580</v>
      </c>
      <c r="AN58" s="347" t="s">
        <v>580</v>
      </c>
      <c r="AO58" s="347" t="s">
        <v>580</v>
      </c>
      <c r="AP58" s="347" t="s">
        <v>580</v>
      </c>
      <c r="AQ58" s="347" t="s">
        <v>580</v>
      </c>
      <c r="AR58" s="347" t="s">
        <v>580</v>
      </c>
      <c r="AS58" s="347" t="s">
        <v>580</v>
      </c>
      <c r="AT58" s="347" t="s">
        <v>580</v>
      </c>
      <c r="AU58" s="347" t="s">
        <v>580</v>
      </c>
      <c r="AV58" s="347" t="s">
        <v>580</v>
      </c>
      <c r="AW58" s="347" t="s">
        <v>580</v>
      </c>
      <c r="AX58" s="347" t="s">
        <v>580</v>
      </c>
      <c r="AY58" s="347" t="s">
        <v>580</v>
      </c>
      <c r="AZ58" s="347" t="s">
        <v>580</v>
      </c>
      <c r="BA58" s="347" t="s">
        <v>580</v>
      </c>
      <c r="BB58" s="347" t="s">
        <v>580</v>
      </c>
      <c r="BC58" s="347" t="s">
        <v>580</v>
      </c>
      <c r="BD58" s="347" t="s">
        <v>580</v>
      </c>
      <c r="BE58" s="347" t="s">
        <v>580</v>
      </c>
      <c r="BF58" s="347" t="s">
        <v>580</v>
      </c>
      <c r="BG58" s="347" t="s">
        <v>580</v>
      </c>
      <c r="BH58" s="347" t="s">
        <v>580</v>
      </c>
      <c r="BI58" s="347" t="s">
        <v>580</v>
      </c>
      <c r="BJ58" s="347" t="s">
        <v>580</v>
      </c>
      <c r="BK58" s="347" t="s">
        <v>580</v>
      </c>
      <c r="BL58" s="347" t="s">
        <v>580</v>
      </c>
      <c r="BM58" s="347" t="s">
        <v>580</v>
      </c>
      <c r="BN58" s="347" t="s">
        <v>580</v>
      </c>
      <c r="BO58" s="347" t="s">
        <v>580</v>
      </c>
      <c r="BP58" s="347" t="s">
        <v>580</v>
      </c>
      <c r="BQ58" s="347" t="s">
        <v>580</v>
      </c>
      <c r="BR58" s="347" t="s">
        <v>580</v>
      </c>
      <c r="BS58" s="347" t="s">
        <v>580</v>
      </c>
      <c r="BT58" s="347" t="s">
        <v>580</v>
      </c>
      <c r="BU58" s="347" t="s">
        <v>580</v>
      </c>
      <c r="BV58" s="347" t="s">
        <v>580</v>
      </c>
    </row>
    <row r="59" spans="1:74" x14ac:dyDescent="0.15">
      <c r="A59" s="301" t="s">
        <v>117</v>
      </c>
      <c r="B59" s="301" t="s">
        <v>73</v>
      </c>
      <c r="C59" s="295" t="s">
        <v>848</v>
      </c>
      <c r="D59" s="295" t="s">
        <v>849</v>
      </c>
      <c r="E59" s="347">
        <v>57.62</v>
      </c>
      <c r="F59" s="347">
        <v>57.87</v>
      </c>
      <c r="G59" s="347">
        <v>59.084999999999994</v>
      </c>
      <c r="H59" s="347">
        <v>55.555328324999998</v>
      </c>
      <c r="I59" s="347">
        <v>48.255328325000001</v>
      </c>
      <c r="J59" s="347">
        <v>40.935000000000002</v>
      </c>
      <c r="K59" s="347">
        <v>35.635000000000005</v>
      </c>
      <c r="L59" s="347">
        <v>29.09</v>
      </c>
      <c r="M59" s="347">
        <v>31.13</v>
      </c>
      <c r="N59" s="347">
        <v>38.305</v>
      </c>
      <c r="O59" s="347">
        <v>43.795000000000002</v>
      </c>
      <c r="P59" s="347">
        <v>48.634999999999998</v>
      </c>
      <c r="Q59" s="347">
        <v>49.97</v>
      </c>
      <c r="R59" s="347">
        <v>46.46</v>
      </c>
      <c r="S59" s="347">
        <v>41.734999999999999</v>
      </c>
      <c r="T59" s="347">
        <v>45.915000000000006</v>
      </c>
      <c r="U59" s="347">
        <v>46.95</v>
      </c>
      <c r="V59" s="347">
        <v>42.28</v>
      </c>
      <c r="W59" s="347">
        <v>40.68</v>
      </c>
      <c r="X59" s="347">
        <v>38.090000000000003</v>
      </c>
      <c r="Y59" s="347">
        <v>30.560000000000002</v>
      </c>
      <c r="Z59" s="347">
        <v>26.065000000000001</v>
      </c>
      <c r="AA59" s="347">
        <v>22.755000000000003</v>
      </c>
      <c r="AB59" s="347">
        <v>18.41</v>
      </c>
      <c r="AC59" s="347">
        <v>18.5</v>
      </c>
      <c r="AD59" s="347">
        <v>19.824999999999999</v>
      </c>
      <c r="AE59" s="347">
        <v>21.63</v>
      </c>
      <c r="AF59" s="347">
        <v>17.925000000000001</v>
      </c>
      <c r="AG59" s="347">
        <v>17.989999999999998</v>
      </c>
      <c r="AH59" s="347">
        <v>23.74</v>
      </c>
      <c r="AI59" s="347">
        <v>26.534999999999997</v>
      </c>
      <c r="AJ59" s="347">
        <v>27.97</v>
      </c>
      <c r="AK59" s="347">
        <v>28.68</v>
      </c>
      <c r="AL59" s="347">
        <v>25.89</v>
      </c>
      <c r="AM59" s="347">
        <v>23.454999999999998</v>
      </c>
      <c r="AN59" s="347">
        <v>22.86</v>
      </c>
      <c r="AO59" s="347">
        <v>24.445</v>
      </c>
      <c r="AP59" s="347">
        <v>22.42</v>
      </c>
      <c r="AQ59" s="347">
        <v>15.684999999999999</v>
      </c>
      <c r="AR59" s="347">
        <v>10.455</v>
      </c>
      <c r="AS59" s="347">
        <v>1.31</v>
      </c>
      <c r="AT59" s="347">
        <v>-4.21</v>
      </c>
      <c r="AU59" s="347">
        <v>-6.92</v>
      </c>
      <c r="AV59" s="347">
        <v>-7.875</v>
      </c>
      <c r="AW59" s="347">
        <v>-5.3149999999999995</v>
      </c>
      <c r="AX59" s="347">
        <v>-0.93499999999999983</v>
      </c>
      <c r="AY59" s="347">
        <v>4.9050000000000002</v>
      </c>
      <c r="AZ59" s="347">
        <v>6.6449999999999996</v>
      </c>
      <c r="BA59" s="347">
        <v>2.86</v>
      </c>
      <c r="BB59" s="347">
        <v>1.5450000000000002</v>
      </c>
      <c r="BC59" s="347">
        <v>1.5850000000000002</v>
      </c>
      <c r="BD59" s="347">
        <v>1.0350000000000001</v>
      </c>
      <c r="BE59" s="347">
        <v>4.3250000000000002</v>
      </c>
      <c r="BF59" s="347">
        <v>6.26</v>
      </c>
      <c r="BG59" s="347">
        <v>10.23</v>
      </c>
      <c r="BH59" s="347">
        <v>12.809999999999999</v>
      </c>
      <c r="BI59" s="347">
        <v>9.66</v>
      </c>
      <c r="BJ59" s="347">
        <v>5.1950000000000003</v>
      </c>
      <c r="BK59" s="347">
        <v>0.32500000000000007</v>
      </c>
      <c r="BL59" s="347">
        <v>1.6850000000000001</v>
      </c>
      <c r="BM59" s="347">
        <v>5.9249999999999998</v>
      </c>
      <c r="BN59" s="347">
        <v>6.64</v>
      </c>
      <c r="BO59" s="347">
        <v>8.42</v>
      </c>
      <c r="BP59" s="347">
        <v>13.404999999999999</v>
      </c>
      <c r="BQ59" s="347">
        <v>17.664999999999999</v>
      </c>
      <c r="BR59" s="347">
        <v>20.454999999999998</v>
      </c>
      <c r="BS59" s="347">
        <v>18.760000000000002</v>
      </c>
      <c r="BT59" s="347">
        <v>13.809999999999999</v>
      </c>
      <c r="BU59" s="347">
        <v>16.38</v>
      </c>
      <c r="BV59" s="347">
        <v>20.47</v>
      </c>
    </row>
    <row r="60" spans="1:74" x14ac:dyDescent="0.15">
      <c r="A60" s="301" t="s">
        <v>117</v>
      </c>
      <c r="B60" s="301" t="s">
        <v>73</v>
      </c>
      <c r="C60" s="295" t="s">
        <v>850</v>
      </c>
      <c r="D60" s="295" t="s">
        <v>145</v>
      </c>
      <c r="E60" s="347">
        <v>96.015000000000001</v>
      </c>
      <c r="F60" s="347">
        <v>96.015000000000001</v>
      </c>
      <c r="G60" s="347">
        <v>107.00999999999999</v>
      </c>
      <c r="H60" s="347">
        <v>90.546279214999998</v>
      </c>
      <c r="I60" s="347">
        <v>69.305233885000007</v>
      </c>
      <c r="J60" s="347">
        <v>61.023451489999999</v>
      </c>
      <c r="K60" s="347">
        <v>49.984496819999997</v>
      </c>
      <c r="L60" s="347">
        <v>28.604999999999997</v>
      </c>
      <c r="M60" s="347">
        <v>21.654999999999998</v>
      </c>
      <c r="N60" s="347">
        <v>44.424999999999997</v>
      </c>
      <c r="O60" s="347">
        <v>32.664999999999999</v>
      </c>
      <c r="P60" s="347">
        <v>26.645</v>
      </c>
      <c r="Q60" s="347">
        <v>42.55</v>
      </c>
      <c r="R60" s="347">
        <v>54.82</v>
      </c>
      <c r="S60" s="347">
        <v>44.53</v>
      </c>
      <c r="T60" s="347">
        <v>45.085000000000001</v>
      </c>
      <c r="U60" s="347">
        <v>55.97</v>
      </c>
      <c r="V60" s="347">
        <v>48.534999999999997</v>
      </c>
      <c r="W60" s="347">
        <v>39.4</v>
      </c>
      <c r="X60" s="347">
        <v>133.51</v>
      </c>
      <c r="Y60" s="347">
        <v>138.78</v>
      </c>
      <c r="Z60" s="347">
        <v>47.325000000000003</v>
      </c>
      <c r="AA60" s="347">
        <v>68.990000000000009</v>
      </c>
      <c r="AB60" s="347">
        <v>65.665000000000006</v>
      </c>
      <c r="AC60" s="347">
        <v>43.53</v>
      </c>
      <c r="AD60" s="347">
        <v>31.14</v>
      </c>
      <c r="AE60" s="347">
        <v>29.400000000000002</v>
      </c>
      <c r="AF60" s="347">
        <v>25.98</v>
      </c>
      <c r="AG60" s="347">
        <v>0.51499999999999968</v>
      </c>
      <c r="AH60" s="347">
        <v>-4.99</v>
      </c>
      <c r="AI60" s="347">
        <v>0.61500000000000021</v>
      </c>
      <c r="AJ60" s="347">
        <v>-15.42</v>
      </c>
      <c r="AK60" s="347">
        <v>4.6149999999999984</v>
      </c>
      <c r="AL60" s="347">
        <v>23.529999999999998</v>
      </c>
      <c r="AM60" s="347">
        <v>28.549999999999997</v>
      </c>
      <c r="AN60" s="347">
        <v>55.204999999999998</v>
      </c>
      <c r="AO60" s="347">
        <v>47.86</v>
      </c>
      <c r="AP60" s="347">
        <v>40.144999999999996</v>
      </c>
      <c r="AQ60" s="347">
        <v>45.65</v>
      </c>
      <c r="AR60" s="347">
        <v>38.834999999999994</v>
      </c>
      <c r="AS60" s="347">
        <v>57.754999999999995</v>
      </c>
      <c r="AT60" s="347">
        <v>78.099999999999994</v>
      </c>
      <c r="AU60" s="347">
        <v>89.984999999999999</v>
      </c>
      <c r="AV60" s="347">
        <v>69.81</v>
      </c>
      <c r="AW60" s="347">
        <v>48.405000000000001</v>
      </c>
      <c r="AX60" s="347">
        <v>59.424999999999997</v>
      </c>
      <c r="AY60" s="347">
        <v>33.519999999999996</v>
      </c>
      <c r="AZ60" s="347">
        <v>15.764999999999999</v>
      </c>
      <c r="BA60" s="347">
        <v>23.119999999999997</v>
      </c>
      <c r="BB60" s="347">
        <v>20.990000000000002</v>
      </c>
      <c r="BC60" s="347">
        <v>13.66</v>
      </c>
      <c r="BD60" s="347">
        <v>16.844999999999999</v>
      </c>
      <c r="BE60" s="347">
        <v>21.425000000000001</v>
      </c>
      <c r="BF60" s="347">
        <v>26.864999999999998</v>
      </c>
      <c r="BG60" s="347">
        <v>23.369999999999997</v>
      </c>
      <c r="BH60" s="347">
        <v>31.169999999999998</v>
      </c>
      <c r="BI60" s="347">
        <v>29.89</v>
      </c>
      <c r="BJ60" s="347">
        <v>10.199999999999999</v>
      </c>
      <c r="BK60" s="347" t="s">
        <v>580</v>
      </c>
      <c r="BL60" s="347" t="s">
        <v>580</v>
      </c>
      <c r="BM60" s="347" t="s">
        <v>580</v>
      </c>
      <c r="BN60" s="347" t="s">
        <v>580</v>
      </c>
      <c r="BO60" s="347" t="s">
        <v>580</v>
      </c>
      <c r="BP60" s="347" t="s">
        <v>580</v>
      </c>
      <c r="BQ60" s="347" t="s">
        <v>580</v>
      </c>
      <c r="BR60" s="347" t="s">
        <v>580</v>
      </c>
      <c r="BS60" s="347" t="s">
        <v>580</v>
      </c>
      <c r="BT60" s="347" t="s">
        <v>580</v>
      </c>
      <c r="BU60" s="347" t="s">
        <v>580</v>
      </c>
      <c r="BV60" s="347" t="s">
        <v>580</v>
      </c>
    </row>
    <row r="61" spans="1:74" x14ac:dyDescent="0.15">
      <c r="A61" s="301" t="s">
        <v>117</v>
      </c>
      <c r="B61" s="301" t="s">
        <v>73</v>
      </c>
      <c r="C61" s="295" t="s">
        <v>146</v>
      </c>
      <c r="D61" s="310" t="s">
        <v>851</v>
      </c>
      <c r="E61" s="347">
        <v>103.73500000000001</v>
      </c>
      <c r="F61" s="347">
        <v>103.73500000000001</v>
      </c>
      <c r="G61" s="347">
        <v>105.995</v>
      </c>
      <c r="H61" s="347">
        <v>123.83500000000001</v>
      </c>
      <c r="I61" s="347">
        <v>138.30500000000001</v>
      </c>
      <c r="J61" s="347">
        <v>138.83499999999998</v>
      </c>
      <c r="K61" s="347">
        <v>143.13</v>
      </c>
      <c r="L61" s="347">
        <v>190.995</v>
      </c>
      <c r="M61" s="347">
        <v>234.15</v>
      </c>
      <c r="N61" s="347">
        <v>24.22</v>
      </c>
      <c r="O61" s="347">
        <v>24.22</v>
      </c>
      <c r="P61" s="347">
        <v>34.22</v>
      </c>
      <c r="Q61" s="347">
        <v>39.144999999999996</v>
      </c>
      <c r="R61" s="347">
        <v>44.84</v>
      </c>
      <c r="S61" s="347">
        <v>41.2</v>
      </c>
      <c r="T61" s="347">
        <v>32.614999999999995</v>
      </c>
      <c r="U61" s="347">
        <v>44.66</v>
      </c>
      <c r="V61" s="347">
        <v>58.2</v>
      </c>
      <c r="W61" s="347">
        <v>55.555</v>
      </c>
      <c r="X61" s="347">
        <v>129.79500000000002</v>
      </c>
      <c r="Y61" s="347">
        <v>203.74</v>
      </c>
      <c r="Z61" s="347">
        <v>62.980000000000004</v>
      </c>
      <c r="AA61" s="347">
        <v>62.980000000000004</v>
      </c>
      <c r="AB61" s="347">
        <v>35.93</v>
      </c>
      <c r="AC61" s="347">
        <v>18.754999999999999</v>
      </c>
      <c r="AD61" s="347">
        <v>5.665</v>
      </c>
      <c r="AE61" s="347">
        <v>-0.64</v>
      </c>
      <c r="AF61" s="347">
        <v>-7.7750000000000004</v>
      </c>
      <c r="AG61" s="347">
        <v>-18.060000000000002</v>
      </c>
      <c r="AH61" s="347">
        <v>-20.204999999999998</v>
      </c>
      <c r="AI61" s="347">
        <v>-24</v>
      </c>
      <c r="AJ61" s="347">
        <v>-50.125</v>
      </c>
      <c r="AK61" s="347">
        <v>-69.34</v>
      </c>
      <c r="AL61" s="347">
        <v>-46.86</v>
      </c>
      <c r="AM61" s="347">
        <v>-46.86</v>
      </c>
      <c r="AN61" s="347">
        <v>-53.03</v>
      </c>
      <c r="AO61" s="347">
        <v>-53.174999999999997</v>
      </c>
      <c r="AP61" s="347">
        <v>-54.019999999999996</v>
      </c>
      <c r="AQ61" s="347">
        <v>-55.85</v>
      </c>
      <c r="AR61" s="347">
        <v>-55.93</v>
      </c>
      <c r="AS61" s="347">
        <v>-51.015000000000001</v>
      </c>
      <c r="AT61" s="347">
        <v>-52.314999999999998</v>
      </c>
      <c r="AU61" s="347">
        <v>-56.965000000000003</v>
      </c>
      <c r="AV61" s="347">
        <v>-62.16</v>
      </c>
      <c r="AW61" s="347">
        <v>-67.89</v>
      </c>
      <c r="AX61" s="347">
        <v>-18.82</v>
      </c>
      <c r="AY61" s="347">
        <v>-18.82</v>
      </c>
      <c r="AZ61" s="347">
        <v>-19.975000000000001</v>
      </c>
      <c r="BA61" s="347">
        <v>-18.46</v>
      </c>
      <c r="BB61" s="347">
        <v>-16.065000000000001</v>
      </c>
      <c r="BC61" s="347">
        <v>-12.09</v>
      </c>
      <c r="BD61" s="347">
        <v>-0.59000000000000075</v>
      </c>
      <c r="BE61" s="347">
        <v>19.53</v>
      </c>
      <c r="BF61" s="347">
        <v>37.745000000000005</v>
      </c>
      <c r="BG61" s="347">
        <v>116.89500000000001</v>
      </c>
      <c r="BH61" s="347">
        <v>204.05500000000001</v>
      </c>
      <c r="BI61" s="347">
        <v>220.03</v>
      </c>
      <c r="BJ61" s="347">
        <v>78.784999999999997</v>
      </c>
      <c r="BK61" s="347">
        <v>78.784999999999997</v>
      </c>
      <c r="BL61" s="347">
        <v>98.325000000000003</v>
      </c>
      <c r="BM61" s="347">
        <v>90.56</v>
      </c>
      <c r="BN61" s="347">
        <v>81.685000000000002</v>
      </c>
      <c r="BO61" s="347">
        <v>69.930000000000007</v>
      </c>
      <c r="BP61" s="347">
        <v>49.224999999999994</v>
      </c>
      <c r="BQ61" s="347">
        <v>40.989999999999995</v>
      </c>
      <c r="BR61" s="347">
        <v>49.414999999999999</v>
      </c>
      <c r="BS61" s="347">
        <v>20.134999999999998</v>
      </c>
      <c r="BT61" s="347">
        <v>-6.5549999999999997</v>
      </c>
      <c r="BU61" s="347">
        <v>-2.2999999999999998</v>
      </c>
      <c r="BV61" s="347" t="s">
        <v>580</v>
      </c>
    </row>
    <row r="62" spans="1:74" x14ac:dyDescent="0.15">
      <c r="A62" s="301" t="s">
        <v>117</v>
      </c>
      <c r="B62" s="301" t="s">
        <v>110</v>
      </c>
      <c r="C62" s="295" t="s">
        <v>852</v>
      </c>
      <c r="D62" s="295" t="s">
        <v>148</v>
      </c>
      <c r="E62" s="347">
        <v>13.8</v>
      </c>
      <c r="F62" s="347">
        <v>13.8</v>
      </c>
      <c r="G62" s="347">
        <v>13.233333333333334</v>
      </c>
      <c r="H62" s="347">
        <v>13.133333333333333</v>
      </c>
      <c r="I62" s="347">
        <v>13.733333333333334</v>
      </c>
      <c r="J62" s="347">
        <v>12.666666666666666</v>
      </c>
      <c r="K62" s="347">
        <v>10.533333333333333</v>
      </c>
      <c r="L62" s="347">
        <v>8.4</v>
      </c>
      <c r="M62" s="347">
        <v>10.3</v>
      </c>
      <c r="N62" s="347">
        <v>12.833333333333334</v>
      </c>
      <c r="O62" s="347">
        <v>12.833333333333334</v>
      </c>
      <c r="P62" s="347">
        <v>11.533333333333331</v>
      </c>
      <c r="Q62" s="347">
        <v>10.333333333333334</v>
      </c>
      <c r="R62" s="347">
        <v>10.066666666666666</v>
      </c>
      <c r="S62" s="347">
        <v>9.6666666666666661</v>
      </c>
      <c r="T62" s="347">
        <v>8.8666666666666671</v>
      </c>
      <c r="U62" s="347">
        <v>8.1666666666666661</v>
      </c>
      <c r="V62" s="347">
        <v>9.8666666666666671</v>
      </c>
      <c r="W62" s="347">
        <v>15.833333333333334</v>
      </c>
      <c r="X62" s="347">
        <v>19.95</v>
      </c>
      <c r="Y62" s="347">
        <v>17.149999999999999</v>
      </c>
      <c r="Z62" s="347">
        <v>8.1666666666666661</v>
      </c>
      <c r="AA62" s="347">
        <v>8.1666666666666661</v>
      </c>
      <c r="AB62" s="347">
        <v>7.7333333333333334</v>
      </c>
      <c r="AC62" s="347">
        <v>7.5</v>
      </c>
      <c r="AD62" s="347">
        <v>7.3666666666666671</v>
      </c>
      <c r="AE62" s="347">
        <v>8</v>
      </c>
      <c r="AF62" s="347">
        <v>8.6333333333333346</v>
      </c>
      <c r="AG62" s="347">
        <v>9.5</v>
      </c>
      <c r="AH62" s="347">
        <v>10.1</v>
      </c>
      <c r="AI62" s="347">
        <v>11</v>
      </c>
      <c r="AJ62" s="347">
        <v>11.45</v>
      </c>
      <c r="AK62" s="347">
        <v>12.65</v>
      </c>
      <c r="AL62" s="347">
        <v>13.666666666666666</v>
      </c>
      <c r="AM62" s="347">
        <v>13.666666666666666</v>
      </c>
      <c r="AN62" s="347">
        <v>14.4</v>
      </c>
      <c r="AO62" s="347">
        <v>14.266666666666666</v>
      </c>
      <c r="AP62" s="347">
        <v>13.5</v>
      </c>
      <c r="AQ62" s="347">
        <v>12.066666666666668</v>
      </c>
      <c r="AR62" s="347">
        <v>11.733333333333333</v>
      </c>
      <c r="AS62" s="347">
        <v>11.300000000000002</v>
      </c>
      <c r="AT62" s="347">
        <v>10.433333333333335</v>
      </c>
      <c r="AU62" s="347">
        <v>7.7333333333333334</v>
      </c>
      <c r="AV62" s="347">
        <v>6.1999999999999993</v>
      </c>
      <c r="AW62" s="347">
        <v>11.700000000000001</v>
      </c>
      <c r="AX62" s="347">
        <v>18.133333333333336</v>
      </c>
      <c r="AY62" s="347">
        <v>18.133333333333336</v>
      </c>
      <c r="AZ62" s="347">
        <v>17.566666666666666</v>
      </c>
      <c r="BA62" s="347">
        <v>18.066666666666666</v>
      </c>
      <c r="BB62" s="347">
        <v>19</v>
      </c>
      <c r="BC62" s="347">
        <v>21.2</v>
      </c>
      <c r="BD62" s="347">
        <v>23.599999999999998</v>
      </c>
      <c r="BE62" s="347">
        <v>26.666666666666668</v>
      </c>
      <c r="BF62" s="347">
        <v>29.666666666666668</v>
      </c>
      <c r="BG62" s="347">
        <v>32.9</v>
      </c>
      <c r="BH62" s="347">
        <v>34.75</v>
      </c>
      <c r="BI62" s="347">
        <v>37</v>
      </c>
      <c r="BJ62" s="347">
        <v>35.866666666666667</v>
      </c>
      <c r="BK62" s="347">
        <v>35.866666666666667</v>
      </c>
      <c r="BL62" s="347">
        <v>33.733333333333327</v>
      </c>
      <c r="BM62" s="347">
        <v>33.233333333333334</v>
      </c>
      <c r="BN62" s="347">
        <v>33.966666666666661</v>
      </c>
      <c r="BO62" s="347">
        <v>35.133333333333333</v>
      </c>
      <c r="BP62" s="347">
        <v>33.966666666666669</v>
      </c>
      <c r="BQ62" s="347">
        <v>32.1</v>
      </c>
      <c r="BR62" s="347">
        <v>30.733333333333334</v>
      </c>
      <c r="BS62" s="347">
        <v>30.433333333333337</v>
      </c>
      <c r="BT62" s="347">
        <v>30.3</v>
      </c>
      <c r="BU62" s="347">
        <v>31.7</v>
      </c>
      <c r="BV62" s="347" t="s">
        <v>580</v>
      </c>
    </row>
    <row r="63" spans="1:74" s="314" customFormat="1" x14ac:dyDescent="0.15">
      <c r="A63" s="313" t="s">
        <v>117</v>
      </c>
      <c r="B63" s="313" t="s">
        <v>110</v>
      </c>
      <c r="C63" s="314" t="s">
        <v>852</v>
      </c>
      <c r="D63" s="314" t="s">
        <v>853</v>
      </c>
      <c r="E63" s="348">
        <v>5.1700000000000008</v>
      </c>
      <c r="F63" s="348">
        <v>5.1700000000000008</v>
      </c>
      <c r="G63" s="348">
        <v>5.1700000000000008</v>
      </c>
      <c r="H63" s="348">
        <v>4.666666666666667</v>
      </c>
      <c r="I63" s="348">
        <v>4.746666666666667</v>
      </c>
      <c r="J63" s="348">
        <v>4.8450000000000006</v>
      </c>
      <c r="K63" s="348">
        <v>0.20500000000000007</v>
      </c>
      <c r="L63" s="348">
        <v>-5.21</v>
      </c>
      <c r="M63" s="348">
        <v>-5.21</v>
      </c>
      <c r="N63" s="348">
        <v>-0.88666666666666671</v>
      </c>
      <c r="O63" s="348">
        <v>-0.88666666666666671</v>
      </c>
      <c r="P63" s="348">
        <v>-0.88666666666666671</v>
      </c>
      <c r="Q63" s="348">
        <v>-0.67333333333333334</v>
      </c>
      <c r="R63" s="348">
        <v>3.6666666666666681E-2</v>
      </c>
      <c r="S63" s="348">
        <v>-1.3333333333333327E-2</v>
      </c>
      <c r="T63" s="348">
        <v>-0.52333333333333332</v>
      </c>
      <c r="U63" s="348">
        <v>-1.6466666666666665</v>
      </c>
      <c r="V63" s="348">
        <v>-0.34666666666666668</v>
      </c>
      <c r="W63" s="348">
        <v>5.19</v>
      </c>
      <c r="X63" s="348">
        <v>9.2100000000000009</v>
      </c>
      <c r="Y63" s="348">
        <v>7.33</v>
      </c>
      <c r="Z63" s="348">
        <v>-0.19000000000000003</v>
      </c>
      <c r="AA63" s="348">
        <v>-0.19000000000000003</v>
      </c>
      <c r="AB63" s="348">
        <v>-0.12</v>
      </c>
      <c r="AC63" s="348">
        <v>-2.0000000000000007E-2</v>
      </c>
      <c r="AD63" s="348">
        <v>0.3</v>
      </c>
      <c r="AE63" s="348">
        <v>1</v>
      </c>
      <c r="AF63" s="348">
        <v>2.0533333333333332</v>
      </c>
      <c r="AG63" s="348">
        <v>3.11</v>
      </c>
      <c r="AH63" s="348">
        <v>3.2666666666666671</v>
      </c>
      <c r="AI63" s="348">
        <v>2.75</v>
      </c>
      <c r="AJ63" s="348">
        <v>2.1500000000000004</v>
      </c>
      <c r="AK63" s="348">
        <v>3.9249999999999998</v>
      </c>
      <c r="AL63" s="348">
        <v>5.4266666666666659</v>
      </c>
      <c r="AM63" s="348">
        <v>5.4266666666666659</v>
      </c>
      <c r="AN63" s="348">
        <v>5.5266666666666664</v>
      </c>
      <c r="AO63" s="348">
        <v>5.6233333333333322</v>
      </c>
      <c r="AP63" s="348">
        <v>5.1333333333333337</v>
      </c>
      <c r="AQ63" s="348">
        <v>3.706666666666667</v>
      </c>
      <c r="AR63" s="348">
        <v>2.0466666666666669</v>
      </c>
      <c r="AS63" s="348">
        <v>0.33666666666666667</v>
      </c>
      <c r="AT63" s="348">
        <v>-1.0366666666666668</v>
      </c>
      <c r="AU63" s="348">
        <v>-3.3733333333333335</v>
      </c>
      <c r="AV63" s="348">
        <v>-4.45</v>
      </c>
      <c r="AW63" s="348">
        <v>-6.82</v>
      </c>
      <c r="AX63" s="348" t="s">
        <v>580</v>
      </c>
      <c r="AY63" s="348" t="s">
        <v>580</v>
      </c>
      <c r="AZ63" s="348" t="s">
        <v>580</v>
      </c>
      <c r="BA63" s="348" t="s">
        <v>580</v>
      </c>
      <c r="BB63" s="348" t="s">
        <v>580</v>
      </c>
      <c r="BC63" s="348" t="s">
        <v>580</v>
      </c>
      <c r="BD63" s="348" t="s">
        <v>580</v>
      </c>
      <c r="BE63" s="348" t="s">
        <v>580</v>
      </c>
      <c r="BF63" s="348" t="s">
        <v>580</v>
      </c>
      <c r="BG63" s="348" t="s">
        <v>580</v>
      </c>
      <c r="BH63" s="348" t="s">
        <v>580</v>
      </c>
      <c r="BI63" s="348" t="s">
        <v>580</v>
      </c>
      <c r="BJ63" s="348" t="s">
        <v>580</v>
      </c>
      <c r="BK63" s="348" t="s">
        <v>580</v>
      </c>
      <c r="BL63" s="348" t="s">
        <v>580</v>
      </c>
      <c r="BM63" s="348" t="s">
        <v>580</v>
      </c>
      <c r="BN63" s="348" t="s">
        <v>580</v>
      </c>
      <c r="BO63" s="348" t="s">
        <v>580</v>
      </c>
      <c r="BP63" s="348" t="s">
        <v>580</v>
      </c>
      <c r="BQ63" s="348" t="s">
        <v>580</v>
      </c>
      <c r="BR63" s="348" t="s">
        <v>580</v>
      </c>
      <c r="BS63" s="348" t="s">
        <v>580</v>
      </c>
      <c r="BT63" s="348" t="s">
        <v>580</v>
      </c>
      <c r="BU63" s="348" t="s">
        <v>580</v>
      </c>
      <c r="BV63" s="348" t="s">
        <v>580</v>
      </c>
    </row>
    <row r="64" spans="1:74" x14ac:dyDescent="0.15">
      <c r="A64" s="301" t="s">
        <v>539</v>
      </c>
      <c r="B64" s="295" t="s">
        <v>70</v>
      </c>
      <c r="C64" s="295" t="s">
        <v>288</v>
      </c>
      <c r="D64" s="295" t="s">
        <v>150</v>
      </c>
      <c r="E64" s="347">
        <v>114.92634696295301</v>
      </c>
      <c r="F64" s="347">
        <v>114.92634696295301</v>
      </c>
      <c r="G64" s="347">
        <v>130.61116743796998</v>
      </c>
      <c r="H64" s="347">
        <v>128.74719023151198</v>
      </c>
      <c r="I64" s="347">
        <v>138.999199004551</v>
      </c>
      <c r="J64" s="347">
        <v>122.17317621100901</v>
      </c>
      <c r="K64" s="347">
        <v>100.610988863416</v>
      </c>
      <c r="L64" s="347">
        <v>144.99331804023799</v>
      </c>
      <c r="M64" s="347">
        <v>166.45268345971948</v>
      </c>
      <c r="N64" s="347">
        <v>94.554245282897497</v>
      </c>
      <c r="O64" s="347">
        <v>39.784989499999995</v>
      </c>
      <c r="P64" s="347">
        <v>112.15198599999999</v>
      </c>
      <c r="Q64" s="347">
        <v>104.3281605</v>
      </c>
      <c r="R64" s="347">
        <v>72.217664999999997</v>
      </c>
      <c r="S64" s="347">
        <v>81.277046500000012</v>
      </c>
      <c r="T64" s="347">
        <v>82.261529499999995</v>
      </c>
      <c r="U64" s="347">
        <v>71.135084500000005</v>
      </c>
      <c r="V64" s="347">
        <v>50.393040999999997</v>
      </c>
      <c r="W64" s="347">
        <v>73.894620500000002</v>
      </c>
      <c r="X64" s="347">
        <v>56.136073500000002</v>
      </c>
      <c r="Y64" s="347">
        <v>82.601700999999991</v>
      </c>
      <c r="Z64" s="347">
        <v>78.029693500000008</v>
      </c>
      <c r="AA64" s="347">
        <v>44.528880999999998</v>
      </c>
      <c r="AB64" s="347">
        <v>36.423717500000002</v>
      </c>
      <c r="AC64" s="347">
        <v>13.182649</v>
      </c>
      <c r="AD64" s="347">
        <v>2.9438735000000005</v>
      </c>
      <c r="AE64" s="347">
        <v>2.197165</v>
      </c>
      <c r="AF64" s="347">
        <v>-8.8722895000000008</v>
      </c>
      <c r="AG64" s="347">
        <v>-6.5830010000000003</v>
      </c>
      <c r="AH64" s="347">
        <v>-3.2892194999999989</v>
      </c>
      <c r="AI64" s="347">
        <v>-17.937819999999999</v>
      </c>
      <c r="AJ64" s="347">
        <v>-2.531754499999999</v>
      </c>
      <c r="AK64" s="347">
        <v>-18.294893999999999</v>
      </c>
      <c r="AL64" s="347">
        <v>-27.719386</v>
      </c>
      <c r="AM64" s="347">
        <v>-10.496148</v>
      </c>
      <c r="AN64" s="347">
        <v>-19.277018500000001</v>
      </c>
      <c r="AO64" s="347">
        <v>-15.575068</v>
      </c>
      <c r="AP64" s="347">
        <v>-8.9636420000000001</v>
      </c>
      <c r="AQ64" s="347">
        <v>-8.09328</v>
      </c>
      <c r="AR64" s="347">
        <v>14.793893499999999</v>
      </c>
      <c r="AS64" s="347">
        <v>18.352225999999998</v>
      </c>
      <c r="AT64" s="347">
        <v>8.8211790000000008</v>
      </c>
      <c r="AU64" s="347">
        <v>21.349317499999998</v>
      </c>
      <c r="AV64" s="347">
        <v>5.4041560000000004</v>
      </c>
      <c r="AW64" s="347">
        <v>-6.1500644999999992</v>
      </c>
      <c r="AX64" s="347">
        <v>61.8575935</v>
      </c>
      <c r="AY64" s="347">
        <v>66.276092000000006</v>
      </c>
      <c r="AZ64" s="347">
        <v>-0.80764700000000023</v>
      </c>
      <c r="BA64" s="347">
        <v>-13.234117999999999</v>
      </c>
      <c r="BB64" s="347">
        <v>-16.475518999999998</v>
      </c>
      <c r="BC64" s="347">
        <v>-5.5580254999999994</v>
      </c>
      <c r="BD64" s="347">
        <v>-14.258204000000001</v>
      </c>
      <c r="BE64" s="347">
        <v>-8.0513650000000005</v>
      </c>
      <c r="BF64" s="347">
        <v>9.5356255000000001</v>
      </c>
      <c r="BG64" s="347">
        <v>-1.3295945000000002</v>
      </c>
      <c r="BH64" s="347">
        <v>6.4751310000000002</v>
      </c>
      <c r="BI64" s="347">
        <v>14.969011500000001</v>
      </c>
      <c r="BJ64" s="347">
        <v>-7.8868694999999995</v>
      </c>
      <c r="BK64" s="347">
        <v>-3.2411259999999995</v>
      </c>
      <c r="BL64" s="347">
        <v>18.297113</v>
      </c>
      <c r="BM64" s="347">
        <v>37.073706000000001</v>
      </c>
      <c r="BN64" s="347">
        <v>55.830755500000002</v>
      </c>
      <c r="BO64" s="347">
        <v>47.861358499999994</v>
      </c>
      <c r="BP64" s="347">
        <v>56.527976499999994</v>
      </c>
      <c r="BQ64" s="347">
        <v>26.3479435</v>
      </c>
      <c r="BR64" s="347">
        <v>-3.1040655000000004</v>
      </c>
      <c r="BS64" s="347">
        <v>5.4642425000000001</v>
      </c>
      <c r="BT64" s="347">
        <v>3.0497820000000004</v>
      </c>
      <c r="BU64" s="347">
        <v>38.311088999999996</v>
      </c>
      <c r="BV64" s="347">
        <v>90.364641000000006</v>
      </c>
    </row>
    <row r="65" spans="1:74" x14ac:dyDescent="0.15">
      <c r="A65" s="301" t="s">
        <v>539</v>
      </c>
      <c r="B65" s="295" t="s">
        <v>70</v>
      </c>
      <c r="C65" s="295" t="s">
        <v>854</v>
      </c>
      <c r="D65" s="295" t="s">
        <v>855</v>
      </c>
      <c r="E65" s="347">
        <v>0.95835549999999992</v>
      </c>
      <c r="F65" s="347">
        <v>0.86609650000000005</v>
      </c>
      <c r="G65" s="347">
        <v>0.69043049999999995</v>
      </c>
      <c r="H65" s="347">
        <v>0.57509250000000001</v>
      </c>
      <c r="I65" s="347">
        <v>0.61397600000000008</v>
      </c>
      <c r="J65" s="347">
        <v>0.66626750000000001</v>
      </c>
      <c r="K65" s="347">
        <v>0.69111650000000002</v>
      </c>
      <c r="L65" s="347">
        <v>0.82111050000000008</v>
      </c>
      <c r="M65" s="347">
        <v>0.91839850000000001</v>
      </c>
      <c r="N65" s="347">
        <v>0.85048699999999999</v>
      </c>
      <c r="O65" s="347">
        <v>0.94443999999999995</v>
      </c>
      <c r="P65" s="347">
        <v>1.4576518159392799</v>
      </c>
      <c r="Q65" s="347">
        <v>1.840874679575645</v>
      </c>
      <c r="R65" s="347">
        <v>1.7390975146627601</v>
      </c>
      <c r="S65" s="347">
        <v>1.4980462609970702</v>
      </c>
      <c r="T65" s="347">
        <v>1.2894408242563902</v>
      </c>
      <c r="U65" s="347">
        <v>1.320643918869755</v>
      </c>
      <c r="V65" s="347">
        <v>1.70883638640222</v>
      </c>
      <c r="W65" s="347">
        <v>1.809824153066425</v>
      </c>
      <c r="X65" s="347">
        <v>1.5625431771306</v>
      </c>
      <c r="Y65" s="347">
        <v>1.4122147058823549</v>
      </c>
      <c r="Z65" s="347">
        <v>1.393273211781205</v>
      </c>
      <c r="AA65" s="347">
        <v>1.634585014162155</v>
      </c>
      <c r="AB65" s="347">
        <v>1.5523823906162448</v>
      </c>
      <c r="AC65" s="347">
        <v>1.2439162404092099</v>
      </c>
      <c r="AD65" s="347">
        <v>1.138132326521075</v>
      </c>
      <c r="AE65" s="347">
        <v>1.0441855172644101</v>
      </c>
      <c r="AF65" s="347">
        <v>1.0710254107743951</v>
      </c>
      <c r="AG65" s="347">
        <v>1.113402096719625</v>
      </c>
      <c r="AH65" s="347">
        <v>1.0269468167412681</v>
      </c>
      <c r="AI65" s="347">
        <v>1.0121775195503431</v>
      </c>
      <c r="AJ65" s="347">
        <v>1.20439789833822</v>
      </c>
      <c r="AK65" s="347">
        <v>1.3512922322775252</v>
      </c>
      <c r="AL65" s="347">
        <v>1.275955111065405</v>
      </c>
      <c r="AM65" s="347">
        <v>1.298400974025975</v>
      </c>
      <c r="AN65" s="347">
        <v>1.50248590225564</v>
      </c>
      <c r="AO65" s="347">
        <v>1.383051378327065</v>
      </c>
      <c r="AP65" s="347">
        <v>1.17801948043831</v>
      </c>
      <c r="AQ65" s="347">
        <v>1.229217721338935</v>
      </c>
      <c r="AR65" s="347">
        <v>1.1947540043592699</v>
      </c>
      <c r="AS65" s="347">
        <v>1.062731358577695</v>
      </c>
      <c r="AT65" s="347">
        <v>1.041717803170995</v>
      </c>
      <c r="AU65" s="347">
        <v>1.0731969700757551</v>
      </c>
      <c r="AV65" s="347">
        <v>1.07083333333333</v>
      </c>
      <c r="AW65" s="347" t="s">
        <v>580</v>
      </c>
      <c r="AX65" s="347" t="s">
        <v>580</v>
      </c>
      <c r="AY65" s="347" t="s">
        <v>580</v>
      </c>
      <c r="AZ65" s="347" t="s">
        <v>580</v>
      </c>
      <c r="BA65" s="347" t="s">
        <v>580</v>
      </c>
      <c r="BB65" s="347" t="s">
        <v>580</v>
      </c>
      <c r="BC65" s="347" t="s">
        <v>580</v>
      </c>
      <c r="BD65" s="347" t="s">
        <v>580</v>
      </c>
      <c r="BE65" s="347" t="s">
        <v>580</v>
      </c>
      <c r="BF65" s="347" t="s">
        <v>580</v>
      </c>
      <c r="BG65" s="347" t="s">
        <v>580</v>
      </c>
      <c r="BH65" s="347" t="s">
        <v>580</v>
      </c>
      <c r="BI65" s="347" t="s">
        <v>580</v>
      </c>
      <c r="BJ65" s="347" t="s">
        <v>580</v>
      </c>
      <c r="BK65" s="347" t="s">
        <v>580</v>
      </c>
      <c r="BL65" s="347" t="s">
        <v>580</v>
      </c>
      <c r="BM65" s="347" t="s">
        <v>580</v>
      </c>
      <c r="BN65" s="347" t="s">
        <v>580</v>
      </c>
      <c r="BO65" s="347" t="s">
        <v>580</v>
      </c>
      <c r="BP65" s="347" t="s">
        <v>580</v>
      </c>
      <c r="BQ65" s="347" t="s">
        <v>580</v>
      </c>
      <c r="BR65" s="347" t="s">
        <v>580</v>
      </c>
      <c r="BS65" s="347" t="s">
        <v>580</v>
      </c>
      <c r="BT65" s="347" t="s">
        <v>580</v>
      </c>
      <c r="BU65" s="347" t="s">
        <v>580</v>
      </c>
      <c r="BV65" s="347" t="s">
        <v>580</v>
      </c>
    </row>
    <row r="66" spans="1:74" x14ac:dyDescent="0.15">
      <c r="A66" s="301" t="s">
        <v>539</v>
      </c>
      <c r="B66" s="295" t="s">
        <v>70</v>
      </c>
      <c r="C66" s="295" t="s">
        <v>856</v>
      </c>
      <c r="D66" s="295" t="s">
        <v>857</v>
      </c>
      <c r="E66" s="347">
        <v>1.4178500000000001</v>
      </c>
      <c r="F66" s="347">
        <v>1.6274500000000001</v>
      </c>
      <c r="G66" s="347">
        <v>2.0301</v>
      </c>
      <c r="H66" s="347">
        <v>2.3045999999999998</v>
      </c>
      <c r="I66" s="347">
        <v>2.3514999999999997</v>
      </c>
      <c r="J66" s="347">
        <v>2.69645</v>
      </c>
      <c r="K66" s="347">
        <v>3.0248249999999999</v>
      </c>
      <c r="L66" s="347">
        <v>2.9873750000000001</v>
      </c>
      <c r="M66" s="347">
        <v>2.9061249999999998</v>
      </c>
      <c r="N66" s="347">
        <v>2.713975</v>
      </c>
      <c r="O66" s="347">
        <v>2.2738499999999999</v>
      </c>
      <c r="P66" s="347">
        <v>1.8366500000000001</v>
      </c>
      <c r="Q66" s="347">
        <v>1.6551499999999999</v>
      </c>
      <c r="R66" s="347">
        <v>1.606625</v>
      </c>
      <c r="S66" s="347">
        <v>1.5978750000000002</v>
      </c>
      <c r="T66" s="347">
        <v>1.5527500000000001</v>
      </c>
      <c r="U66" s="347">
        <v>1.32525</v>
      </c>
      <c r="V66" s="347">
        <v>1.0507</v>
      </c>
      <c r="W66" s="347">
        <v>0.89295000000000002</v>
      </c>
      <c r="X66" s="347">
        <v>0.90274999999999994</v>
      </c>
      <c r="Y66" s="347">
        <v>0.93019999999999992</v>
      </c>
      <c r="Z66" s="347">
        <v>0.95482500000000003</v>
      </c>
      <c r="AA66" s="347">
        <v>1.031625</v>
      </c>
      <c r="AB66" s="347">
        <v>1.0373000000000001</v>
      </c>
      <c r="AC66" s="347">
        <v>1.1421749999999999</v>
      </c>
      <c r="AD66" s="347">
        <v>1.3645</v>
      </c>
      <c r="AE66" s="347">
        <v>1.640525</v>
      </c>
      <c r="AF66" s="347">
        <v>1.7854000000000001</v>
      </c>
      <c r="AG66" s="347">
        <v>1.7076500000000001</v>
      </c>
      <c r="AH66" s="347">
        <v>1.5994625</v>
      </c>
      <c r="AI66" s="347">
        <v>1.5131874999999999</v>
      </c>
      <c r="AJ66" s="347">
        <v>1.4536249999999999</v>
      </c>
      <c r="AK66" s="347">
        <v>1.36575</v>
      </c>
      <c r="AL66" s="347">
        <v>1.2255625000000001</v>
      </c>
      <c r="AM66" s="347">
        <v>1.1097625</v>
      </c>
      <c r="AN66" s="347">
        <v>0.99032500000000001</v>
      </c>
      <c r="AO66" s="347">
        <v>0.87487500000000007</v>
      </c>
      <c r="AP66" s="347">
        <v>0.78564999999999996</v>
      </c>
      <c r="AQ66" s="347">
        <v>0.74639999999999995</v>
      </c>
      <c r="AR66" s="347">
        <v>0.75950000000000006</v>
      </c>
      <c r="AS66" s="347">
        <v>0.7298</v>
      </c>
      <c r="AT66" s="347">
        <v>0.66967500000000002</v>
      </c>
      <c r="AU66" s="347">
        <v>0.69877500000000003</v>
      </c>
      <c r="AV66" s="347">
        <v>0.76465000000000005</v>
      </c>
      <c r="AW66" s="347">
        <v>0.76837500000000003</v>
      </c>
      <c r="AX66" s="347">
        <v>0.76124999999999998</v>
      </c>
      <c r="AY66" s="347" t="s">
        <v>580</v>
      </c>
      <c r="AZ66" s="347" t="s">
        <v>580</v>
      </c>
      <c r="BA66" s="347" t="s">
        <v>580</v>
      </c>
      <c r="BB66" s="347" t="s">
        <v>580</v>
      </c>
      <c r="BC66" s="347" t="s">
        <v>580</v>
      </c>
      <c r="BD66" s="347" t="s">
        <v>580</v>
      </c>
      <c r="BE66" s="347" t="s">
        <v>580</v>
      </c>
      <c r="BF66" s="347" t="s">
        <v>580</v>
      </c>
      <c r="BG66" s="347" t="s">
        <v>580</v>
      </c>
      <c r="BH66" s="347" t="s">
        <v>580</v>
      </c>
      <c r="BI66" s="347" t="s">
        <v>580</v>
      </c>
      <c r="BJ66" s="347" t="s">
        <v>580</v>
      </c>
      <c r="BK66" s="347" t="s">
        <v>580</v>
      </c>
      <c r="BL66" s="347" t="s">
        <v>580</v>
      </c>
      <c r="BM66" s="347" t="s">
        <v>580</v>
      </c>
      <c r="BN66" s="347" t="s">
        <v>580</v>
      </c>
      <c r="BO66" s="347" t="s">
        <v>580</v>
      </c>
      <c r="BP66" s="347" t="s">
        <v>580</v>
      </c>
      <c r="BQ66" s="347" t="s">
        <v>580</v>
      </c>
      <c r="BR66" s="347" t="s">
        <v>580</v>
      </c>
      <c r="BS66" s="347" t="s">
        <v>580</v>
      </c>
      <c r="BT66" s="347" t="s">
        <v>580</v>
      </c>
      <c r="BU66" s="347" t="s">
        <v>580</v>
      </c>
      <c r="BV66" s="347" t="s">
        <v>580</v>
      </c>
    </row>
    <row r="67" spans="1:74" x14ac:dyDescent="0.15">
      <c r="A67" s="301" t="s">
        <v>539</v>
      </c>
      <c r="B67" s="295" t="s">
        <v>73</v>
      </c>
      <c r="C67" s="295" t="s">
        <v>858</v>
      </c>
      <c r="D67" s="304" t="s">
        <v>156</v>
      </c>
      <c r="E67" s="347">
        <v>9.9574980069361949</v>
      </c>
      <c r="F67" s="347">
        <v>9.9574980069361949</v>
      </c>
      <c r="G67" s="347">
        <v>17.818548662545101</v>
      </c>
      <c r="H67" s="347">
        <v>17.818548662545101</v>
      </c>
      <c r="I67" s="347">
        <v>17.818548662545101</v>
      </c>
      <c r="J67" s="347">
        <v>42.449383300311503</v>
      </c>
      <c r="K67" s="347">
        <v>42.449383300311503</v>
      </c>
      <c r="L67" s="347">
        <v>42.449383300311503</v>
      </c>
      <c r="M67" s="347">
        <v>15.2681734015278</v>
      </c>
      <c r="N67" s="347">
        <v>15.2681734015278</v>
      </c>
      <c r="O67" s="347">
        <v>15.2681734015278</v>
      </c>
      <c r="P67" s="347">
        <v>17.9203134733254</v>
      </c>
      <c r="Q67" s="347">
        <v>17.9203134733254</v>
      </c>
      <c r="R67" s="347">
        <v>17.9203134733254</v>
      </c>
      <c r="S67" s="347">
        <v>28.893178977318001</v>
      </c>
      <c r="T67" s="347">
        <v>28.893178977318001</v>
      </c>
      <c r="U67" s="347">
        <v>28.893178977318001</v>
      </c>
      <c r="V67" s="347">
        <v>41.043104891535499</v>
      </c>
      <c r="W67" s="347">
        <v>41.043104891535499</v>
      </c>
      <c r="X67" s="347">
        <v>41.043104891535499</v>
      </c>
      <c r="Y67" s="347">
        <v>70.937144623042897</v>
      </c>
      <c r="Z67" s="347">
        <v>70.937144623042897</v>
      </c>
      <c r="AA67" s="347">
        <v>70.937144623042897</v>
      </c>
      <c r="AB67" s="347">
        <v>67.498196256324405</v>
      </c>
      <c r="AC67" s="347">
        <v>67.498196256324405</v>
      </c>
      <c r="AD67" s="347">
        <v>67.498196256324405</v>
      </c>
      <c r="AE67" s="347">
        <v>57.856836684142003</v>
      </c>
      <c r="AF67" s="347">
        <v>57.856836684142003</v>
      </c>
      <c r="AG67" s="347">
        <v>57.856836684142003</v>
      </c>
      <c r="AH67" s="347">
        <v>33.299128450508199</v>
      </c>
      <c r="AI67" s="347">
        <v>33.299128450508199</v>
      </c>
      <c r="AJ67" s="347">
        <v>33.299128450508199</v>
      </c>
      <c r="AK67" s="347">
        <v>31.2529409547478</v>
      </c>
      <c r="AL67" s="347">
        <v>31.2529409547478</v>
      </c>
      <c r="AM67" s="347">
        <v>31.2529409547478</v>
      </c>
      <c r="AN67" s="347">
        <v>35.695190623889097</v>
      </c>
      <c r="AO67" s="347">
        <v>35.695190623889097</v>
      </c>
      <c r="AP67" s="347">
        <v>35.695190623889097</v>
      </c>
      <c r="AQ67" s="347">
        <v>38.262845560448099</v>
      </c>
      <c r="AR67" s="347">
        <v>38.262845560448099</v>
      </c>
      <c r="AS67" s="347">
        <v>38.262845560448099</v>
      </c>
      <c r="AT67" s="347">
        <v>68.724494507361797</v>
      </c>
      <c r="AU67" s="347">
        <v>68.724494507361797</v>
      </c>
      <c r="AV67" s="347">
        <v>68.724494507361797</v>
      </c>
      <c r="AW67" s="347">
        <v>17.878679313937599</v>
      </c>
      <c r="AX67" s="347">
        <v>17.878679313937599</v>
      </c>
      <c r="AY67" s="347">
        <v>17.878679313937599</v>
      </c>
      <c r="AZ67" s="347">
        <v>11.925318805801901</v>
      </c>
      <c r="BA67" s="347">
        <v>11.925318805801901</v>
      </c>
      <c r="BB67" s="347">
        <v>11.925318805801901</v>
      </c>
      <c r="BC67" s="347">
        <v>5.9682817644485002</v>
      </c>
      <c r="BD67" s="347">
        <v>5.9682817644485002</v>
      </c>
      <c r="BE67" s="347">
        <v>5.9682817644485002</v>
      </c>
      <c r="BF67" s="347">
        <v>-22.951348216667501</v>
      </c>
      <c r="BG67" s="347">
        <v>-22.951348216667501</v>
      </c>
      <c r="BH67" s="347">
        <v>-22.951348216667501</v>
      </c>
      <c r="BI67" s="347">
        <v>0.49533933513348199</v>
      </c>
      <c r="BJ67" s="347">
        <v>0.49533933513348199</v>
      </c>
      <c r="BK67" s="347">
        <v>0.49533933513348199</v>
      </c>
      <c r="BL67" s="347">
        <v>0.44015873736917799</v>
      </c>
      <c r="BM67" s="347">
        <v>0.44015873736917799</v>
      </c>
      <c r="BN67" s="347">
        <v>0.44015873736917799</v>
      </c>
      <c r="BO67" s="347">
        <v>-37.7166704540547</v>
      </c>
      <c r="BP67" s="347">
        <v>-37.7166704540547</v>
      </c>
      <c r="BQ67" s="347">
        <v>-37.7166704540547</v>
      </c>
      <c r="BR67" s="347">
        <v>43.680815697651703</v>
      </c>
      <c r="BS67" s="347">
        <v>43.680815697651703</v>
      </c>
      <c r="BT67" s="347">
        <v>43.680815697651703</v>
      </c>
      <c r="BU67" s="347" t="s">
        <v>580</v>
      </c>
      <c r="BV67" s="347" t="s">
        <v>580</v>
      </c>
    </row>
    <row r="68" spans="1:74" x14ac:dyDescent="0.15">
      <c r="A68" s="301" t="s">
        <v>539</v>
      </c>
      <c r="B68" s="295" t="s">
        <v>73</v>
      </c>
      <c r="C68" s="295" t="s">
        <v>859</v>
      </c>
      <c r="D68" s="304" t="s">
        <v>158</v>
      </c>
      <c r="E68" s="347">
        <v>4.0908312977527395</v>
      </c>
      <c r="F68" s="347">
        <v>4.0908312977527395</v>
      </c>
      <c r="G68" s="347">
        <v>-7.1753186598263703</v>
      </c>
      <c r="H68" s="347">
        <v>-7.1753186598263703</v>
      </c>
      <c r="I68" s="347">
        <v>-7.1753186598263703</v>
      </c>
      <c r="J68" s="347">
        <v>-23.6401625559573</v>
      </c>
      <c r="K68" s="347">
        <v>-23.6401625559573</v>
      </c>
      <c r="L68" s="347">
        <v>-23.6401625559573</v>
      </c>
      <c r="M68" s="347">
        <v>3.0983807651022</v>
      </c>
      <c r="N68" s="347">
        <v>3.0983807651022</v>
      </c>
      <c r="O68" s="347">
        <v>3.0983807651022</v>
      </c>
      <c r="P68" s="347">
        <v>3.0247238283610498</v>
      </c>
      <c r="Q68" s="347">
        <v>3.0247238283610498</v>
      </c>
      <c r="R68" s="347">
        <v>3.0247238283610498</v>
      </c>
      <c r="S68" s="347">
        <v>25.862403125671602</v>
      </c>
      <c r="T68" s="347">
        <v>25.862403125671602</v>
      </c>
      <c r="U68" s="347">
        <v>25.862403125671602</v>
      </c>
      <c r="V68" s="347">
        <v>44.919158865940098</v>
      </c>
      <c r="W68" s="347">
        <v>44.919158865940098</v>
      </c>
      <c r="X68" s="347">
        <v>44.919158865940098</v>
      </c>
      <c r="Y68" s="347">
        <v>27.154511418624999</v>
      </c>
      <c r="Z68" s="347">
        <v>27.154511418624999</v>
      </c>
      <c r="AA68" s="347">
        <v>27.154511418624999</v>
      </c>
      <c r="AB68" s="347">
        <v>54.765989293167102</v>
      </c>
      <c r="AC68" s="347">
        <v>54.765989293167102</v>
      </c>
      <c r="AD68" s="347">
        <v>54.765989293167102</v>
      </c>
      <c r="AE68" s="347">
        <v>43.863975361108402</v>
      </c>
      <c r="AF68" s="347">
        <v>43.863975361108402</v>
      </c>
      <c r="AG68" s="347">
        <v>43.863975361108402</v>
      </c>
      <c r="AH68" s="347">
        <v>25.771062265145101</v>
      </c>
      <c r="AI68" s="347">
        <v>25.771062265145101</v>
      </c>
      <c r="AJ68" s="347">
        <v>25.771062265145101</v>
      </c>
      <c r="AK68" s="347">
        <v>72.388385415809694</v>
      </c>
      <c r="AL68" s="347">
        <v>72.388385415809694</v>
      </c>
      <c r="AM68" s="347">
        <v>72.388385415809694</v>
      </c>
      <c r="AN68" s="347">
        <v>56.702948773395804</v>
      </c>
      <c r="AO68" s="347">
        <v>56.702948773395804</v>
      </c>
      <c r="AP68" s="347">
        <v>56.702948773395804</v>
      </c>
      <c r="AQ68" s="347">
        <v>65.118997839914698</v>
      </c>
      <c r="AR68" s="347">
        <v>65.118997839914698</v>
      </c>
      <c r="AS68" s="347">
        <v>65.118997839914698</v>
      </c>
      <c r="AT68" s="347">
        <v>95.444017067658194</v>
      </c>
      <c r="AU68" s="347">
        <v>95.444017067658194</v>
      </c>
      <c r="AV68" s="347">
        <v>95.444017067658194</v>
      </c>
      <c r="AW68" s="347">
        <v>-1.3816264605555999</v>
      </c>
      <c r="AX68" s="347">
        <v>-1.3816264605555999</v>
      </c>
      <c r="AY68" s="347">
        <v>-1.3816264605555999</v>
      </c>
      <c r="AZ68" s="347">
        <v>-14.605320192811901</v>
      </c>
      <c r="BA68" s="347">
        <v>-14.605320192811901</v>
      </c>
      <c r="BB68" s="347">
        <v>-14.605320192811901</v>
      </c>
      <c r="BC68" s="347">
        <v>-21.7668298594456</v>
      </c>
      <c r="BD68" s="347">
        <v>-21.7668298594456</v>
      </c>
      <c r="BE68" s="347">
        <v>-21.7668298594456</v>
      </c>
      <c r="BF68" s="347">
        <v>-10.6985611396903</v>
      </c>
      <c r="BG68" s="347">
        <v>-10.6985611396903</v>
      </c>
      <c r="BH68" s="347">
        <v>-10.6985611396903</v>
      </c>
      <c r="BI68" s="347">
        <v>18.0680416750183</v>
      </c>
      <c r="BJ68" s="347">
        <v>18.0680416750183</v>
      </c>
      <c r="BK68" s="347">
        <v>18.0680416750183</v>
      </c>
      <c r="BL68" s="347">
        <v>33.735224791317798</v>
      </c>
      <c r="BM68" s="347">
        <v>33.735224791317798</v>
      </c>
      <c r="BN68" s="347">
        <v>33.735224791317798</v>
      </c>
      <c r="BO68" s="347">
        <v>40.7538306482952</v>
      </c>
      <c r="BP68" s="347">
        <v>40.7538306482952</v>
      </c>
      <c r="BQ68" s="347">
        <v>40.7538306482952</v>
      </c>
      <c r="BR68" s="347" t="s">
        <v>580</v>
      </c>
      <c r="BS68" s="347" t="s">
        <v>580</v>
      </c>
      <c r="BT68" s="347" t="s">
        <v>580</v>
      </c>
      <c r="BU68" s="347" t="s">
        <v>580</v>
      </c>
      <c r="BV68" s="347" t="s">
        <v>580</v>
      </c>
    </row>
    <row r="69" spans="1:74" x14ac:dyDescent="0.15">
      <c r="A69" s="301" t="s">
        <v>539</v>
      </c>
      <c r="B69" s="295" t="s">
        <v>73</v>
      </c>
      <c r="C69" s="295" t="s">
        <v>860</v>
      </c>
      <c r="D69" s="295" t="s">
        <v>861</v>
      </c>
      <c r="E69" s="347">
        <v>149.125</v>
      </c>
      <c r="F69" s="347">
        <v>151.67500000000001</v>
      </c>
      <c r="G69" s="347">
        <v>152.87666666666649</v>
      </c>
      <c r="H69" s="347">
        <v>161.7142857142855</v>
      </c>
      <c r="I69" s="347">
        <v>176.67711904761899</v>
      </c>
      <c r="J69" s="347">
        <v>185.6354523809525</v>
      </c>
      <c r="K69" s="347">
        <v>187.3935610766045</v>
      </c>
      <c r="L69" s="347">
        <v>184.408233695652</v>
      </c>
      <c r="M69" s="347">
        <v>180.40943452380949</v>
      </c>
      <c r="N69" s="347">
        <v>178.27511387163548</v>
      </c>
      <c r="O69" s="347">
        <v>180.65016798418949</v>
      </c>
      <c r="P69" s="347">
        <v>196.20474598930451</v>
      </c>
      <c r="Q69" s="347">
        <v>208.97974598930449</v>
      </c>
      <c r="R69" s="347">
        <v>205.3781818181815</v>
      </c>
      <c r="S69" s="347">
        <v>201.66295454545451</v>
      </c>
      <c r="T69" s="347">
        <v>197.80839826839849</v>
      </c>
      <c r="U69" s="347">
        <v>203.34198412698402</v>
      </c>
      <c r="V69" s="347">
        <v>203.44904040404001</v>
      </c>
      <c r="W69" s="347">
        <v>187.28507905138298</v>
      </c>
      <c r="X69" s="347">
        <v>173.06443734015301</v>
      </c>
      <c r="Y69" s="347">
        <v>165.44042647058799</v>
      </c>
      <c r="Z69" s="347">
        <v>162.318597826087</v>
      </c>
      <c r="AA69" s="347">
        <v>154.973871635611</v>
      </c>
      <c r="AB69" s="347">
        <v>146.114229691877</v>
      </c>
      <c r="AC69" s="347">
        <v>142.9049331550805</v>
      </c>
      <c r="AD69" s="347">
        <v>142.9921320346325</v>
      </c>
      <c r="AE69" s="347">
        <v>141.40320910973099</v>
      </c>
      <c r="AF69" s="347">
        <v>138.7827329192545</v>
      </c>
      <c r="AG69" s="347">
        <v>135.55063909774449</v>
      </c>
      <c r="AH69" s="347">
        <v>131.19966507177048</v>
      </c>
      <c r="AI69" s="347">
        <v>130.1875</v>
      </c>
      <c r="AJ69" s="347">
        <v>132.46704545454548</v>
      </c>
      <c r="AK69" s="347">
        <v>136.48529411764702</v>
      </c>
      <c r="AL69" s="347">
        <v>140.57688502673801</v>
      </c>
      <c r="AM69" s="347">
        <v>141.37659090909099</v>
      </c>
      <c r="AN69" s="347">
        <v>139.6305263157895</v>
      </c>
      <c r="AO69" s="347">
        <v>139.08005012531351</v>
      </c>
      <c r="AP69" s="347">
        <v>140.25270562770601</v>
      </c>
      <c r="AQ69" s="347">
        <v>143.4010079051385</v>
      </c>
      <c r="AR69" s="347">
        <v>145.52835240274601</v>
      </c>
      <c r="AS69" s="347">
        <v>146.97862155388449</v>
      </c>
      <c r="AT69" s="347">
        <v>149.0978679653675</v>
      </c>
      <c r="AU69" s="347">
        <v>147.08882034632001</v>
      </c>
      <c r="AV69" s="347">
        <v>143.82279761904749</v>
      </c>
      <c r="AW69" s="347">
        <v>141.53125</v>
      </c>
      <c r="AX69" s="347">
        <v>141.500595238095</v>
      </c>
      <c r="AY69" s="347">
        <v>147.6494588744585</v>
      </c>
      <c r="AZ69" s="347">
        <v>157.5910858585855</v>
      </c>
      <c r="BA69" s="347">
        <v>162.6011507936505</v>
      </c>
      <c r="BB69" s="347">
        <v>162.00360248447203</v>
      </c>
      <c r="BC69" s="347">
        <v>157.57194664031601</v>
      </c>
      <c r="BD69" s="347">
        <v>154.01727272727248</v>
      </c>
      <c r="BE69" s="347">
        <v>153.23477272727251</v>
      </c>
      <c r="BF69" s="347">
        <v>149.46652272727249</v>
      </c>
      <c r="BG69" s="347">
        <v>147.354931818182</v>
      </c>
      <c r="BH69" s="347">
        <v>149.39215240641749</v>
      </c>
      <c r="BI69" s="347">
        <v>150.82169786096301</v>
      </c>
      <c r="BJ69" s="347">
        <v>157.89617965368001</v>
      </c>
      <c r="BK69" s="347">
        <v>159.525725108225</v>
      </c>
      <c r="BL69" s="347">
        <v>153.07006684491949</v>
      </c>
      <c r="BM69" s="347">
        <v>152.4848395721925</v>
      </c>
      <c r="BN69" s="347">
        <v>151.313458498024</v>
      </c>
      <c r="BO69" s="347">
        <v>143.66248447204998</v>
      </c>
      <c r="BP69" s="347">
        <v>133.72038961038947</v>
      </c>
      <c r="BQ69" s="347">
        <v>128.416818181818</v>
      </c>
      <c r="BR69" s="347">
        <v>125.5134210526315</v>
      </c>
      <c r="BS69" s="347">
        <v>130.82168192219649</v>
      </c>
      <c r="BT69" s="347">
        <v>136.10562929061751</v>
      </c>
      <c r="BU69" s="347">
        <v>131.3837573099415</v>
      </c>
      <c r="BV69" s="347">
        <v>129.12820707070699</v>
      </c>
    </row>
    <row r="70" spans="1:74" x14ac:dyDescent="0.15">
      <c r="A70" s="301" t="s">
        <v>539</v>
      </c>
      <c r="B70" s="295" t="s">
        <v>73</v>
      </c>
      <c r="C70" s="295" t="s">
        <v>862</v>
      </c>
      <c r="D70" s="295" t="s">
        <v>861</v>
      </c>
      <c r="E70" s="347">
        <v>149.125</v>
      </c>
      <c r="F70" s="347">
        <v>151.67500000000001</v>
      </c>
      <c r="G70" s="347">
        <v>152.87666666666649</v>
      </c>
      <c r="H70" s="347">
        <v>161.7142857142855</v>
      </c>
      <c r="I70" s="347">
        <v>176.67711904761899</v>
      </c>
      <c r="J70" s="347">
        <v>185.6354523809525</v>
      </c>
      <c r="K70" s="347">
        <v>187.3935610766045</v>
      </c>
      <c r="L70" s="347">
        <v>184.408233695652</v>
      </c>
      <c r="M70" s="347">
        <v>180.40943452380949</v>
      </c>
      <c r="N70" s="347">
        <v>178.27511387163548</v>
      </c>
      <c r="O70" s="347">
        <v>180.65016798418949</v>
      </c>
      <c r="P70" s="347">
        <v>196.20474598930451</v>
      </c>
      <c r="Q70" s="347">
        <v>208.97974598930449</v>
      </c>
      <c r="R70" s="347">
        <v>205.3781818181815</v>
      </c>
      <c r="S70" s="347">
        <v>201.66295454545451</v>
      </c>
      <c r="T70" s="347">
        <v>197.80839826839849</v>
      </c>
      <c r="U70" s="347">
        <v>203.34198412698402</v>
      </c>
      <c r="V70" s="347">
        <v>203.44904040404001</v>
      </c>
      <c r="W70" s="347">
        <v>187.28507905138298</v>
      </c>
      <c r="X70" s="347">
        <v>173.06443734015301</v>
      </c>
      <c r="Y70" s="347">
        <v>165.44042647058799</v>
      </c>
      <c r="Z70" s="347">
        <v>162.318597826087</v>
      </c>
      <c r="AA70" s="347">
        <v>154.973871635611</v>
      </c>
      <c r="AB70" s="347">
        <v>146.114229691877</v>
      </c>
      <c r="AC70" s="347">
        <v>142.9049331550805</v>
      </c>
      <c r="AD70" s="347">
        <v>142.9921320346325</v>
      </c>
      <c r="AE70" s="347">
        <v>141.40320910973099</v>
      </c>
      <c r="AF70" s="347">
        <v>138.7827329192545</v>
      </c>
      <c r="AG70" s="347">
        <v>135.55063909774449</v>
      </c>
      <c r="AH70" s="347">
        <v>131.19966507177048</v>
      </c>
      <c r="AI70" s="347">
        <v>130.1875</v>
      </c>
      <c r="AJ70" s="347">
        <v>132.46704545454548</v>
      </c>
      <c r="AK70" s="347">
        <v>136.48529411764702</v>
      </c>
      <c r="AL70" s="347">
        <v>140.57688502673801</v>
      </c>
      <c r="AM70" s="347">
        <v>141.37659090909099</v>
      </c>
      <c r="AN70" s="347">
        <v>139.6305263157895</v>
      </c>
      <c r="AO70" s="347">
        <v>139.08005012531351</v>
      </c>
      <c r="AP70" s="347">
        <v>140.25270562770601</v>
      </c>
      <c r="AQ70" s="347">
        <v>143.4010079051385</v>
      </c>
      <c r="AR70" s="347">
        <v>145.52835240274601</v>
      </c>
      <c r="AS70" s="347">
        <v>146.97862155388449</v>
      </c>
      <c r="AT70" s="347">
        <v>149.0978679653675</v>
      </c>
      <c r="AU70" s="347">
        <v>147.08882034632001</v>
      </c>
      <c r="AV70" s="347">
        <v>143.82279761904749</v>
      </c>
      <c r="AW70" s="347">
        <v>141.53125</v>
      </c>
      <c r="AX70" s="347">
        <v>141.500595238095</v>
      </c>
      <c r="AY70" s="347">
        <v>147.6494588744585</v>
      </c>
      <c r="AZ70" s="347">
        <v>157.5910858585855</v>
      </c>
      <c r="BA70" s="347">
        <v>162.6011507936505</v>
      </c>
      <c r="BB70" s="347">
        <v>162.00360248447203</v>
      </c>
      <c r="BC70" s="347">
        <v>157.57194664031601</v>
      </c>
      <c r="BD70" s="347">
        <v>154.01727272727248</v>
      </c>
      <c r="BE70" s="347">
        <v>153.23477272727251</v>
      </c>
      <c r="BF70" s="347">
        <v>149.46652272727249</v>
      </c>
      <c r="BG70" s="347">
        <v>147.354931818182</v>
      </c>
      <c r="BH70" s="347">
        <v>149.39215240641749</v>
      </c>
      <c r="BI70" s="347">
        <v>150.82169786096301</v>
      </c>
      <c r="BJ70" s="347">
        <v>157.89617965368001</v>
      </c>
      <c r="BK70" s="347">
        <v>159.525725108225</v>
      </c>
      <c r="BL70" s="347">
        <v>153.07006684491949</v>
      </c>
      <c r="BM70" s="347">
        <v>152.4848395721925</v>
      </c>
      <c r="BN70" s="347">
        <v>151.313458498024</v>
      </c>
      <c r="BO70" s="347">
        <v>143.66248447204998</v>
      </c>
      <c r="BP70" s="347">
        <v>133.72038961038947</v>
      </c>
      <c r="BQ70" s="347">
        <v>128.416818181818</v>
      </c>
      <c r="BR70" s="347">
        <v>125.5134210526315</v>
      </c>
      <c r="BS70" s="347">
        <v>130.82168192219649</v>
      </c>
      <c r="BT70" s="347">
        <v>136.10562929061751</v>
      </c>
      <c r="BU70" s="347">
        <v>131.3837573099415</v>
      </c>
      <c r="BV70" s="347">
        <v>129.12820707070699</v>
      </c>
    </row>
    <row r="71" spans="1:74" x14ac:dyDescent="0.15">
      <c r="A71" s="301" t="s">
        <v>539</v>
      </c>
      <c r="B71" s="295" t="s">
        <v>73</v>
      </c>
      <c r="C71" s="295" t="s">
        <v>863</v>
      </c>
      <c r="D71" s="295" t="s">
        <v>861</v>
      </c>
      <c r="E71" s="347">
        <v>149.125</v>
      </c>
      <c r="F71" s="347">
        <v>151.67500000000001</v>
      </c>
      <c r="G71" s="347">
        <v>152.87666666666649</v>
      </c>
      <c r="H71" s="347">
        <v>161.7142857142855</v>
      </c>
      <c r="I71" s="347">
        <v>176.67711904761899</v>
      </c>
      <c r="J71" s="347">
        <v>185.6354523809525</v>
      </c>
      <c r="K71" s="347">
        <v>187.3935610766045</v>
      </c>
      <c r="L71" s="347">
        <v>184.408233695652</v>
      </c>
      <c r="M71" s="347">
        <v>180.40943452380949</v>
      </c>
      <c r="N71" s="347">
        <v>178.27511387163548</v>
      </c>
      <c r="O71" s="347">
        <v>180.65016798418949</v>
      </c>
      <c r="P71" s="347">
        <v>196.20474598930451</v>
      </c>
      <c r="Q71" s="347">
        <v>208.97974598930449</v>
      </c>
      <c r="R71" s="347">
        <v>205.3781818181815</v>
      </c>
      <c r="S71" s="347">
        <v>201.66295454545451</v>
      </c>
      <c r="T71" s="347">
        <v>197.80839826839849</v>
      </c>
      <c r="U71" s="347">
        <v>203.34198412698402</v>
      </c>
      <c r="V71" s="347">
        <v>203.44904040404001</v>
      </c>
      <c r="W71" s="347">
        <v>187.28507905138298</v>
      </c>
      <c r="X71" s="347">
        <v>173.06443734015301</v>
      </c>
      <c r="Y71" s="347">
        <v>165.44042647058799</v>
      </c>
      <c r="Z71" s="347">
        <v>162.318597826087</v>
      </c>
      <c r="AA71" s="347">
        <v>154.973871635611</v>
      </c>
      <c r="AB71" s="347">
        <v>146.114229691877</v>
      </c>
      <c r="AC71" s="347">
        <v>142.9049331550805</v>
      </c>
      <c r="AD71" s="347">
        <v>142.9921320346325</v>
      </c>
      <c r="AE71" s="347">
        <v>141.40320910973099</v>
      </c>
      <c r="AF71" s="347">
        <v>138.7827329192545</v>
      </c>
      <c r="AG71" s="347">
        <v>135.55063909774449</v>
      </c>
      <c r="AH71" s="347">
        <v>131.19966507177048</v>
      </c>
      <c r="AI71" s="347">
        <v>130.1875</v>
      </c>
      <c r="AJ71" s="347">
        <v>132.46704545454548</v>
      </c>
      <c r="AK71" s="347">
        <v>136.48529411764702</v>
      </c>
      <c r="AL71" s="347">
        <v>140.57688502673801</v>
      </c>
      <c r="AM71" s="347">
        <v>141.37659090909099</v>
      </c>
      <c r="AN71" s="347">
        <v>139.6305263157895</v>
      </c>
      <c r="AO71" s="347">
        <v>139.08005012531351</v>
      </c>
      <c r="AP71" s="347">
        <v>140.25270562770601</v>
      </c>
      <c r="AQ71" s="347">
        <v>143.4010079051385</v>
      </c>
      <c r="AR71" s="347">
        <v>145.52835240274601</v>
      </c>
      <c r="AS71" s="347">
        <v>146.97862155388449</v>
      </c>
      <c r="AT71" s="347">
        <v>149.0978679653675</v>
      </c>
      <c r="AU71" s="347">
        <v>147.08882034632001</v>
      </c>
      <c r="AV71" s="347">
        <v>143.82279761904749</v>
      </c>
      <c r="AW71" s="347">
        <v>141.53125</v>
      </c>
      <c r="AX71" s="347">
        <v>141.500595238095</v>
      </c>
      <c r="AY71" s="347">
        <v>147.6494588744585</v>
      </c>
      <c r="AZ71" s="347">
        <v>157.5910858585855</v>
      </c>
      <c r="BA71" s="347">
        <v>162.6011507936505</v>
      </c>
      <c r="BB71" s="347">
        <v>162.00360248447203</v>
      </c>
      <c r="BC71" s="347">
        <v>157.57194664031601</v>
      </c>
      <c r="BD71" s="347">
        <v>154.01727272727248</v>
      </c>
      <c r="BE71" s="347">
        <v>153.23477272727251</v>
      </c>
      <c r="BF71" s="347">
        <v>149.46652272727249</v>
      </c>
      <c r="BG71" s="347">
        <v>147.354931818182</v>
      </c>
      <c r="BH71" s="347">
        <v>149.39215240641749</v>
      </c>
      <c r="BI71" s="347">
        <v>150.82169786096301</v>
      </c>
      <c r="BJ71" s="347">
        <v>157.89617965368001</v>
      </c>
      <c r="BK71" s="347">
        <v>159.525725108225</v>
      </c>
      <c r="BL71" s="347">
        <v>153.07006684491949</v>
      </c>
      <c r="BM71" s="347">
        <v>152.4848395721925</v>
      </c>
      <c r="BN71" s="347">
        <v>151.313458498024</v>
      </c>
      <c r="BO71" s="347">
        <v>143.66248447204998</v>
      </c>
      <c r="BP71" s="347">
        <v>133.72038961038947</v>
      </c>
      <c r="BQ71" s="347">
        <v>128.416818181818</v>
      </c>
      <c r="BR71" s="347">
        <v>125.5134210526315</v>
      </c>
      <c r="BS71" s="347">
        <v>130.82168192219649</v>
      </c>
      <c r="BT71" s="347">
        <v>136.10562929061751</v>
      </c>
      <c r="BU71" s="347">
        <v>131.3837573099415</v>
      </c>
      <c r="BV71" s="347">
        <v>129.12820707070699</v>
      </c>
    </row>
    <row r="72" spans="1:74" x14ac:dyDescent="0.15">
      <c r="A72" s="301" t="s">
        <v>539</v>
      </c>
      <c r="B72" s="295" t="s">
        <v>73</v>
      </c>
      <c r="C72" s="295" t="s">
        <v>864</v>
      </c>
      <c r="D72" s="310" t="s">
        <v>166</v>
      </c>
      <c r="E72" s="347">
        <v>13.71</v>
      </c>
      <c r="F72" s="347">
        <v>13.71</v>
      </c>
      <c r="G72" s="347">
        <v>14.545</v>
      </c>
      <c r="H72" s="347">
        <v>19.07</v>
      </c>
      <c r="I72" s="347">
        <v>29.134999999999998</v>
      </c>
      <c r="J72" s="347">
        <v>42.024999999999999</v>
      </c>
      <c r="K72" s="347">
        <v>47.67</v>
      </c>
      <c r="L72" s="347">
        <v>55.344999999999999</v>
      </c>
      <c r="M72" s="347">
        <v>60.5</v>
      </c>
      <c r="N72" s="347">
        <v>-16.84</v>
      </c>
      <c r="O72" s="347">
        <v>-16.84</v>
      </c>
      <c r="P72" s="347">
        <v>2.62</v>
      </c>
      <c r="Q72" s="347">
        <v>15.36</v>
      </c>
      <c r="R72" s="347">
        <v>35.76</v>
      </c>
      <c r="S72" s="347">
        <v>46.284999999999997</v>
      </c>
      <c r="T72" s="347">
        <v>59.185000000000002</v>
      </c>
      <c r="U72" s="347">
        <v>65.25</v>
      </c>
      <c r="V72" s="347">
        <v>72.45</v>
      </c>
      <c r="W72" s="347">
        <v>104.4</v>
      </c>
      <c r="X72" s="347">
        <v>191.745</v>
      </c>
      <c r="Y72" s="347">
        <v>260.61</v>
      </c>
      <c r="Z72" s="347">
        <v>114.13499999999999</v>
      </c>
      <c r="AA72" s="347">
        <v>114.13499999999999</v>
      </c>
      <c r="AB72" s="347">
        <v>37.164999999999999</v>
      </c>
      <c r="AC72" s="347">
        <v>12.305000000000001</v>
      </c>
      <c r="AD72" s="347">
        <v>-4.8100000000000005</v>
      </c>
      <c r="AE72" s="347">
        <v>-13.059999999999999</v>
      </c>
      <c r="AF72" s="347">
        <v>-23.56</v>
      </c>
      <c r="AG72" s="347">
        <v>-29.625</v>
      </c>
      <c r="AH72" s="347">
        <v>-32.115000000000002</v>
      </c>
      <c r="AI72" s="347">
        <v>-43.040000000000006</v>
      </c>
      <c r="AJ72" s="347">
        <v>-40.21</v>
      </c>
      <c r="AK72" s="347">
        <v>-29.79</v>
      </c>
      <c r="AL72" s="347">
        <v>8.3488369999999996</v>
      </c>
      <c r="AM72" s="347">
        <v>8.3488369999999996</v>
      </c>
      <c r="AN72" s="347">
        <v>-1.460078</v>
      </c>
      <c r="AO72" s="347">
        <v>2.5546854999999997</v>
      </c>
      <c r="AP72" s="347">
        <v>5.9084350000000008</v>
      </c>
      <c r="AQ72" s="347">
        <v>8.3260345000000004</v>
      </c>
      <c r="AR72" s="347">
        <v>14.639765499999999</v>
      </c>
      <c r="AS72" s="347">
        <v>14.961739999999999</v>
      </c>
      <c r="AT72" s="347">
        <v>6.1013019999999996</v>
      </c>
      <c r="AU72" s="347">
        <v>-3.0646100000000001</v>
      </c>
      <c r="AV72" s="347">
        <v>-40.434480999999998</v>
      </c>
      <c r="AW72" s="347">
        <v>-71.743487000000002</v>
      </c>
      <c r="AX72" s="347">
        <v>22.515852000000002</v>
      </c>
      <c r="AY72" s="347">
        <v>22.515852000000002</v>
      </c>
      <c r="AZ72" s="347">
        <v>36.328290500000001</v>
      </c>
      <c r="BA72" s="347">
        <v>32.605698500000003</v>
      </c>
      <c r="BB72" s="347">
        <v>24.699308500000001</v>
      </c>
      <c r="BC72" s="347">
        <v>38.4317505</v>
      </c>
      <c r="BD72" s="347">
        <v>50.913026000000002</v>
      </c>
      <c r="BE72" s="347">
        <v>32.583020500000003</v>
      </c>
      <c r="BF72" s="347">
        <v>20.956432999999997</v>
      </c>
      <c r="BG72" s="347">
        <v>35.3360865</v>
      </c>
      <c r="BH72" s="347">
        <v>59.0118595</v>
      </c>
      <c r="BI72" s="347">
        <v>68.472939999999994</v>
      </c>
      <c r="BJ72" s="347">
        <v>4.1956435000000001</v>
      </c>
      <c r="BK72" s="347">
        <v>4.1956435000000001</v>
      </c>
      <c r="BL72" s="347">
        <v>5.5011895000000006</v>
      </c>
      <c r="BM72" s="347">
        <v>12.246779499999999</v>
      </c>
      <c r="BN72" s="347">
        <v>16.757992999999999</v>
      </c>
      <c r="BO72" s="347">
        <v>11.5507405</v>
      </c>
      <c r="BP72" s="347">
        <v>5.9745555000000001</v>
      </c>
      <c r="BQ72" s="347">
        <v>10.587021499999999</v>
      </c>
      <c r="BR72" s="347">
        <v>21.058591999999997</v>
      </c>
      <c r="BS72" s="347">
        <v>32.906829999999999</v>
      </c>
      <c r="BT72" s="347">
        <v>62.792885999999996</v>
      </c>
      <c r="BU72" s="347">
        <v>85.396844999999999</v>
      </c>
      <c r="BV72" s="347" t="s">
        <v>580</v>
      </c>
    </row>
    <row r="73" spans="1:74" x14ac:dyDescent="0.15">
      <c r="A73" s="301" t="s">
        <v>539</v>
      </c>
      <c r="B73" s="295" t="s">
        <v>73</v>
      </c>
      <c r="C73" s="295" t="s">
        <v>865</v>
      </c>
      <c r="D73" s="304" t="s">
        <v>168</v>
      </c>
      <c r="E73" s="347">
        <v>-3.9656222849784872</v>
      </c>
      <c r="F73" s="347">
        <v>-3.9656222849784872</v>
      </c>
      <c r="G73" s="347">
        <v>1.2528457798186801</v>
      </c>
      <c r="H73" s="347">
        <v>1.2528457798186801</v>
      </c>
      <c r="I73" s="347">
        <v>1.2528457798186801</v>
      </c>
      <c r="J73" s="347">
        <v>7.0509803498420798</v>
      </c>
      <c r="K73" s="347">
        <v>7.0509803498420798</v>
      </c>
      <c r="L73" s="347">
        <v>7.0509803498420798</v>
      </c>
      <c r="M73" s="347">
        <v>19.930884032959099</v>
      </c>
      <c r="N73" s="347">
        <v>19.930884032959099</v>
      </c>
      <c r="O73" s="347">
        <v>19.930884032959099</v>
      </c>
      <c r="P73" s="347">
        <v>22.176850845742901</v>
      </c>
      <c r="Q73" s="347">
        <v>22.176850845742901</v>
      </c>
      <c r="R73" s="347">
        <v>22.176850845742901</v>
      </c>
      <c r="S73" s="347">
        <v>18.056725243298899</v>
      </c>
      <c r="T73" s="347">
        <v>18.056725243298899</v>
      </c>
      <c r="U73" s="347">
        <v>18.056725243298899</v>
      </c>
      <c r="V73" s="347">
        <v>23.212680573061199</v>
      </c>
      <c r="W73" s="347">
        <v>23.212680573061199</v>
      </c>
      <c r="X73" s="347">
        <v>23.212680573061199</v>
      </c>
      <c r="Y73" s="347">
        <v>9.9945164440404604</v>
      </c>
      <c r="Z73" s="347">
        <v>9.9945164440404604</v>
      </c>
      <c r="AA73" s="347">
        <v>9.9945164440404604</v>
      </c>
      <c r="AB73" s="347">
        <v>5.1286154149070802</v>
      </c>
      <c r="AC73" s="347">
        <v>5.1286154149070802</v>
      </c>
      <c r="AD73" s="347">
        <v>5.1286154149070802</v>
      </c>
      <c r="AE73" s="347">
        <v>8.47864536588874</v>
      </c>
      <c r="AF73" s="347">
        <v>8.47864536588874</v>
      </c>
      <c r="AG73" s="347">
        <v>8.47864536588874</v>
      </c>
      <c r="AH73" s="347">
        <v>-14.8922319044076</v>
      </c>
      <c r="AI73" s="347">
        <v>-14.8922319044076</v>
      </c>
      <c r="AJ73" s="347">
        <v>-14.8922319044076</v>
      </c>
      <c r="AK73" s="347">
        <v>7.9910851224233896</v>
      </c>
      <c r="AL73" s="347">
        <v>7.9910851224233896</v>
      </c>
      <c r="AM73" s="347">
        <v>7.9910851224233896</v>
      </c>
      <c r="AN73" s="347">
        <v>12.8074893574613</v>
      </c>
      <c r="AO73" s="347">
        <v>12.8074893574613</v>
      </c>
      <c r="AP73" s="347">
        <v>12.8074893574613</v>
      </c>
      <c r="AQ73" s="347">
        <v>9.6261799954913307</v>
      </c>
      <c r="AR73" s="347">
        <v>9.6261799954913307</v>
      </c>
      <c r="AS73" s="347">
        <v>9.6261799954913307</v>
      </c>
      <c r="AT73" s="347">
        <v>34.695386995225398</v>
      </c>
      <c r="AU73" s="347">
        <v>34.695386995225398</v>
      </c>
      <c r="AV73" s="347">
        <v>34.695386995225398</v>
      </c>
      <c r="AW73" s="347">
        <v>24.6168902447621</v>
      </c>
      <c r="AX73" s="347">
        <v>24.6168902447621</v>
      </c>
      <c r="AY73" s="347">
        <v>24.6168902447621</v>
      </c>
      <c r="AZ73" s="347">
        <v>24.928873023946601</v>
      </c>
      <c r="BA73" s="347">
        <v>24.928873023946601</v>
      </c>
      <c r="BB73" s="347">
        <v>24.928873023946601</v>
      </c>
      <c r="BC73" s="347">
        <v>30.903769256297199</v>
      </c>
      <c r="BD73" s="347">
        <v>30.903769256297199</v>
      </c>
      <c r="BE73" s="347">
        <v>30.903769256297199</v>
      </c>
      <c r="BF73" s="347">
        <v>30.957846063505201</v>
      </c>
      <c r="BG73" s="347">
        <v>30.957846063505201</v>
      </c>
      <c r="BH73" s="347">
        <v>30.957846063505201</v>
      </c>
      <c r="BI73" s="347">
        <v>27.4475031692327</v>
      </c>
      <c r="BJ73" s="347">
        <v>27.4475031692327</v>
      </c>
      <c r="BK73" s="347">
        <v>27.4475031692327</v>
      </c>
      <c r="BL73" s="347">
        <v>37.061689368341398</v>
      </c>
      <c r="BM73" s="347">
        <v>37.061689368341398</v>
      </c>
      <c r="BN73" s="347">
        <v>37.061689368341398</v>
      </c>
      <c r="BO73" s="347">
        <v>37.467752935477499</v>
      </c>
      <c r="BP73" s="347">
        <v>37.467752935477499</v>
      </c>
      <c r="BQ73" s="347">
        <v>37.467752935477499</v>
      </c>
      <c r="BR73" s="347">
        <v>29.766459198312599</v>
      </c>
      <c r="BS73" s="347">
        <v>29.766459198312599</v>
      </c>
      <c r="BT73" s="347">
        <v>29.766459198312599</v>
      </c>
      <c r="BU73" s="347" t="s">
        <v>580</v>
      </c>
      <c r="BV73" s="347" t="s">
        <v>580</v>
      </c>
    </row>
    <row r="74" spans="1:74" x14ac:dyDescent="0.15">
      <c r="A74" s="301" t="s">
        <v>539</v>
      </c>
      <c r="B74" s="295" t="s">
        <v>73</v>
      </c>
      <c r="C74" s="295" t="s">
        <v>866</v>
      </c>
      <c r="D74" s="304" t="s">
        <v>170</v>
      </c>
      <c r="E74" s="347">
        <v>-10.012582201243003</v>
      </c>
      <c r="F74" s="347">
        <v>-10.012582201243003</v>
      </c>
      <c r="G74" s="347">
        <v>-6.4294057335487196</v>
      </c>
      <c r="H74" s="347">
        <v>-6.4294057335487196</v>
      </c>
      <c r="I74" s="347">
        <v>-6.4294057335487196</v>
      </c>
      <c r="J74" s="347">
        <v>15.483418609545801</v>
      </c>
      <c r="K74" s="347">
        <v>15.483418609545801</v>
      </c>
      <c r="L74" s="347">
        <v>15.483418609545801</v>
      </c>
      <c r="M74" s="347">
        <v>29.637012820485602</v>
      </c>
      <c r="N74" s="347">
        <v>29.637012820485602</v>
      </c>
      <c r="O74" s="347">
        <v>29.637012820485602</v>
      </c>
      <c r="P74" s="347">
        <v>29.187740934457501</v>
      </c>
      <c r="Q74" s="347">
        <v>29.187740934457501</v>
      </c>
      <c r="R74" s="347">
        <v>29.187740934457501</v>
      </c>
      <c r="S74" s="347">
        <v>31.305100199376099</v>
      </c>
      <c r="T74" s="347">
        <v>31.305100199376099</v>
      </c>
      <c r="U74" s="347">
        <v>31.305100199376099</v>
      </c>
      <c r="V74" s="347">
        <v>95.260781447408903</v>
      </c>
      <c r="W74" s="347">
        <v>95.260781447408903</v>
      </c>
      <c r="X74" s="347">
        <v>95.260781447408903</v>
      </c>
      <c r="Y74" s="347">
        <v>26.328289039105002</v>
      </c>
      <c r="Z74" s="347">
        <v>26.328289039105002</v>
      </c>
      <c r="AA74" s="347">
        <v>26.328289039105002</v>
      </c>
      <c r="AB74" s="347">
        <v>35.480766932176998</v>
      </c>
      <c r="AC74" s="347">
        <v>35.480766932176998</v>
      </c>
      <c r="AD74" s="347">
        <v>35.480766932176998</v>
      </c>
      <c r="AE74" s="347">
        <v>38.229674150479802</v>
      </c>
      <c r="AF74" s="347">
        <v>38.229674150479802</v>
      </c>
      <c r="AG74" s="347">
        <v>38.229674150479802</v>
      </c>
      <c r="AH74" s="347">
        <v>-10.569242565538101</v>
      </c>
      <c r="AI74" s="347">
        <v>-10.569242565538101</v>
      </c>
      <c r="AJ74" s="347">
        <v>-10.569242565538101</v>
      </c>
      <c r="AK74" s="347">
        <v>51.567674753982203</v>
      </c>
      <c r="AL74" s="347">
        <v>51.567674753982203</v>
      </c>
      <c r="AM74" s="347">
        <v>51.567674753982203</v>
      </c>
      <c r="AN74" s="347">
        <v>50.868527685775099</v>
      </c>
      <c r="AO74" s="347">
        <v>50.868527685775099</v>
      </c>
      <c r="AP74" s="347">
        <v>50.868527685775099</v>
      </c>
      <c r="AQ74" s="347">
        <v>59.394807412729101</v>
      </c>
      <c r="AR74" s="347">
        <v>59.394807412729101</v>
      </c>
      <c r="AS74" s="347">
        <v>59.394807412729101</v>
      </c>
      <c r="AT74" s="347">
        <v>59.623521199855801</v>
      </c>
      <c r="AU74" s="347">
        <v>59.623521199855801</v>
      </c>
      <c r="AV74" s="347">
        <v>59.623521199855801</v>
      </c>
      <c r="AW74" s="347">
        <v>22.906301814269401</v>
      </c>
      <c r="AX74" s="347">
        <v>22.906301814269401</v>
      </c>
      <c r="AY74" s="347">
        <v>22.906301814269401</v>
      </c>
      <c r="AZ74" s="347">
        <v>16.800203875508199</v>
      </c>
      <c r="BA74" s="347">
        <v>16.800203875508199</v>
      </c>
      <c r="BB74" s="347">
        <v>16.800203875508199</v>
      </c>
      <c r="BC74" s="347">
        <v>14.8475908243384</v>
      </c>
      <c r="BD74" s="347">
        <v>14.8475908243384</v>
      </c>
      <c r="BE74" s="347">
        <v>14.8475908243384</v>
      </c>
      <c r="BF74" s="347">
        <v>16.1239325056338</v>
      </c>
      <c r="BG74" s="347">
        <v>16.1239325056338</v>
      </c>
      <c r="BH74" s="347">
        <v>16.1239325056338</v>
      </c>
      <c r="BI74" s="347">
        <v>28.596417440936001</v>
      </c>
      <c r="BJ74" s="347">
        <v>28.596417440936001</v>
      </c>
      <c r="BK74" s="347">
        <v>28.596417440936001</v>
      </c>
      <c r="BL74" s="347">
        <v>42.006641031750299</v>
      </c>
      <c r="BM74" s="347">
        <v>42.006641031750299</v>
      </c>
      <c r="BN74" s="347">
        <v>42.006641031750299</v>
      </c>
      <c r="BO74" s="347">
        <v>42.006641031750299</v>
      </c>
      <c r="BP74" s="347">
        <v>42.006641031750299</v>
      </c>
      <c r="BQ74" s="347">
        <v>42.006641031750299</v>
      </c>
      <c r="BR74" s="347" t="s">
        <v>580</v>
      </c>
      <c r="BS74" s="347" t="s">
        <v>580</v>
      </c>
      <c r="BT74" s="347" t="s">
        <v>580</v>
      </c>
      <c r="BU74" s="347" t="s">
        <v>580</v>
      </c>
      <c r="BV74" s="347" t="s">
        <v>580</v>
      </c>
    </row>
    <row r="75" spans="1:74" x14ac:dyDescent="0.15">
      <c r="A75" s="301" t="s">
        <v>539</v>
      </c>
      <c r="B75" s="301" t="s">
        <v>110</v>
      </c>
      <c r="C75" s="295" t="s">
        <v>867</v>
      </c>
      <c r="D75" s="295" t="s">
        <v>868</v>
      </c>
      <c r="E75" s="347">
        <v>10.399999999999999</v>
      </c>
      <c r="F75" s="347">
        <v>10.399999999999999</v>
      </c>
      <c r="G75" s="347">
        <v>8.3666666666666671</v>
      </c>
      <c r="H75" s="347">
        <v>7.0333333333333341</v>
      </c>
      <c r="I75" s="347">
        <v>6.7333333333333334</v>
      </c>
      <c r="J75" s="347">
        <v>5.2333333333333334</v>
      </c>
      <c r="K75" s="347">
        <v>0.83333333333333337</v>
      </c>
      <c r="L75" s="347">
        <v>-2.15</v>
      </c>
      <c r="M75" s="347">
        <v>11.100000000000001</v>
      </c>
      <c r="N75" s="347">
        <v>29.2</v>
      </c>
      <c r="O75" s="347">
        <v>29.2</v>
      </c>
      <c r="P75" s="347">
        <v>28.733333333333331</v>
      </c>
      <c r="Q75" s="347">
        <v>28.366666666666664</v>
      </c>
      <c r="R75" s="347">
        <v>28.599999999999998</v>
      </c>
      <c r="S75" s="347">
        <v>28</v>
      </c>
      <c r="T75" s="347">
        <v>27.533333333333335</v>
      </c>
      <c r="U75" s="347">
        <v>27.166666666666668</v>
      </c>
      <c r="V75" s="347">
        <v>28.599999999999998</v>
      </c>
      <c r="W75" s="347">
        <v>36.033333333333331</v>
      </c>
      <c r="X75" s="347">
        <v>39.950000000000003</v>
      </c>
      <c r="Y75" s="347">
        <v>29.75</v>
      </c>
      <c r="Z75" s="347">
        <v>10.566666666666666</v>
      </c>
      <c r="AA75" s="347">
        <v>10.566666666666666</v>
      </c>
      <c r="AB75" s="347">
        <v>10.4</v>
      </c>
      <c r="AC75" s="347">
        <v>10.033333333333333</v>
      </c>
      <c r="AD75" s="347">
        <v>9.3666666666666671</v>
      </c>
      <c r="AE75" s="347">
        <v>8.3000000000000007</v>
      </c>
      <c r="AF75" s="347">
        <v>6.7666666666666666</v>
      </c>
      <c r="AG75" s="347">
        <v>5.4000000000000012</v>
      </c>
      <c r="AH75" s="347">
        <v>5.0333333333333341</v>
      </c>
      <c r="AI75" s="347">
        <v>3.3000000000000007</v>
      </c>
      <c r="AJ75" s="347">
        <v>2.75</v>
      </c>
      <c r="AK75" s="347">
        <v>3.4</v>
      </c>
      <c r="AL75" s="347">
        <v>6.7</v>
      </c>
      <c r="AM75" s="347">
        <v>6.7</v>
      </c>
      <c r="AN75" s="347">
        <v>6.0666666666666673</v>
      </c>
      <c r="AO75" s="347">
        <v>5.7</v>
      </c>
      <c r="AP75" s="347">
        <v>5.5</v>
      </c>
      <c r="AQ75" s="347">
        <v>6</v>
      </c>
      <c r="AR75" s="347">
        <v>5.7666666666666657</v>
      </c>
      <c r="AS75" s="347">
        <v>4.833333333333333</v>
      </c>
      <c r="AT75" s="347">
        <v>3.3666666666666667</v>
      </c>
      <c r="AU75" s="347">
        <v>1.3</v>
      </c>
      <c r="AV75" s="347">
        <v>0.8</v>
      </c>
      <c r="AW75" s="347">
        <v>8</v>
      </c>
      <c r="AX75" s="347">
        <v>17.033333333333331</v>
      </c>
      <c r="AY75" s="347">
        <v>17.033333333333331</v>
      </c>
      <c r="AZ75" s="347">
        <v>18.2</v>
      </c>
      <c r="BA75" s="347">
        <v>19.8</v>
      </c>
      <c r="BB75" s="347">
        <v>21.2</v>
      </c>
      <c r="BC75" s="347">
        <v>22.133333333333336</v>
      </c>
      <c r="BD75" s="347">
        <v>23.566666666666666</v>
      </c>
      <c r="BE75" s="347">
        <v>25.7</v>
      </c>
      <c r="BF75" s="347">
        <v>29.333333333333332</v>
      </c>
      <c r="BG75" s="347">
        <v>32.633333333333333</v>
      </c>
      <c r="BH75" s="347">
        <v>34.25</v>
      </c>
      <c r="BI75" s="347">
        <v>28.05</v>
      </c>
      <c r="BJ75" s="347">
        <v>20.599999999999998</v>
      </c>
      <c r="BK75" s="347">
        <v>20.599999999999998</v>
      </c>
      <c r="BL75" s="347">
        <v>20.466666666666665</v>
      </c>
      <c r="BM75" s="347">
        <v>20.033333333333335</v>
      </c>
      <c r="BN75" s="347">
        <v>19.466666666666665</v>
      </c>
      <c r="BO75" s="347">
        <v>18.433333333333334</v>
      </c>
      <c r="BP75" s="347">
        <v>17.733333333333334</v>
      </c>
      <c r="BQ75" s="347">
        <v>18.333333333333332</v>
      </c>
      <c r="BR75" s="347">
        <v>19.633333333333336</v>
      </c>
      <c r="BS75" s="347">
        <v>22.833333333333332</v>
      </c>
      <c r="BT75" s="347">
        <v>24.35</v>
      </c>
      <c r="BU75" s="347">
        <v>22.95</v>
      </c>
      <c r="BV75" s="347" t="s">
        <v>580</v>
      </c>
    </row>
    <row r="76" spans="1:74" x14ac:dyDescent="0.15">
      <c r="A76" s="301" t="s">
        <v>539</v>
      </c>
      <c r="B76" s="301" t="s">
        <v>110</v>
      </c>
      <c r="C76" s="295" t="s">
        <v>869</v>
      </c>
      <c r="D76" s="295" t="s">
        <v>870</v>
      </c>
      <c r="E76" s="347">
        <v>-2.0649999999999999</v>
      </c>
      <c r="F76" s="347">
        <v>-2.0649999999999999</v>
      </c>
      <c r="G76" s="347">
        <v>-4.1166666666666663</v>
      </c>
      <c r="H76" s="347">
        <v>-5.6633333333333331</v>
      </c>
      <c r="I76" s="347">
        <v>-5.8566666666666665</v>
      </c>
      <c r="J76" s="347">
        <v>-7.7066666666666661</v>
      </c>
      <c r="K76" s="347">
        <v>-12.906666666666666</v>
      </c>
      <c r="L76" s="347">
        <v>-16.625</v>
      </c>
      <c r="M76" s="347">
        <v>-7.62</v>
      </c>
      <c r="N76" s="347">
        <v>6.56</v>
      </c>
      <c r="O76" s="347">
        <v>6.56</v>
      </c>
      <c r="P76" s="347">
        <v>5.96</v>
      </c>
      <c r="Q76" s="347">
        <v>5.84</v>
      </c>
      <c r="R76" s="347">
        <v>6.4466666666666663</v>
      </c>
      <c r="S76" s="347">
        <v>7.1333333333333329</v>
      </c>
      <c r="T76" s="347">
        <v>8.4866666666666664</v>
      </c>
      <c r="U76" s="347">
        <v>9.44</v>
      </c>
      <c r="V76" s="347">
        <v>11.116666666666667</v>
      </c>
      <c r="W76" s="347">
        <v>19.099999999999998</v>
      </c>
      <c r="X76" s="347">
        <v>23.414999999999999</v>
      </c>
      <c r="Y76" s="347">
        <v>16.695</v>
      </c>
      <c r="Z76" s="347">
        <v>1.1399999999999999</v>
      </c>
      <c r="AA76" s="347">
        <v>1.1399999999999999</v>
      </c>
      <c r="AB76" s="347">
        <v>1.9566666666666668</v>
      </c>
      <c r="AC76" s="347">
        <v>2.1233333333333335</v>
      </c>
      <c r="AD76" s="347">
        <v>1.75</v>
      </c>
      <c r="AE76" s="347">
        <v>0.79999999999999993</v>
      </c>
      <c r="AF76" s="347">
        <v>-0.57666666666666666</v>
      </c>
      <c r="AG76" s="347">
        <v>-1.93</v>
      </c>
      <c r="AH76" s="347">
        <v>-2.1166666666666667</v>
      </c>
      <c r="AI76" s="347">
        <v>-5.0466666666666669</v>
      </c>
      <c r="AJ76" s="347">
        <v>-6.1349999999999998</v>
      </c>
      <c r="AK76" s="347">
        <v>-5.7</v>
      </c>
      <c r="AL76" s="347">
        <v>-1.0466666666666666</v>
      </c>
      <c r="AM76" s="347">
        <v>-1.0466666666666666</v>
      </c>
      <c r="AN76" s="347">
        <v>-1.8366666666666667</v>
      </c>
      <c r="AO76" s="347">
        <v>-2.2433333333333332</v>
      </c>
      <c r="AP76" s="347">
        <v>-2.3966666666666665</v>
      </c>
      <c r="AQ76" s="347">
        <v>-1.7066666666666668</v>
      </c>
      <c r="AR76" s="347">
        <v>-1.9066666666666665</v>
      </c>
      <c r="AS76" s="347">
        <v>-2.9033333333333338</v>
      </c>
      <c r="AT76" s="347">
        <v>-4.6399999999999997</v>
      </c>
      <c r="AU76" s="347">
        <v>-6.9733333333333336</v>
      </c>
      <c r="AV76" s="347">
        <v>-7.69</v>
      </c>
      <c r="AW76" s="347">
        <v>-0.87500000000000044</v>
      </c>
      <c r="AX76" s="347">
        <v>8.8466666666666658</v>
      </c>
      <c r="AY76" s="347">
        <v>8.8466666666666658</v>
      </c>
      <c r="AZ76" s="347">
        <v>10.623333333333335</v>
      </c>
      <c r="BA76" s="347">
        <v>12.44</v>
      </c>
      <c r="BB76" s="347">
        <v>13.946666666666667</v>
      </c>
      <c r="BC76" s="347">
        <v>15.050000000000002</v>
      </c>
      <c r="BD76" s="347">
        <v>16.420000000000002</v>
      </c>
      <c r="BE76" s="347">
        <v>18.73</v>
      </c>
      <c r="BF76" s="347">
        <v>22.133333333333336</v>
      </c>
      <c r="BG76" s="347">
        <v>25.506666666666671</v>
      </c>
      <c r="BH76" s="347">
        <v>27</v>
      </c>
      <c r="BI76" s="347">
        <v>19.715</v>
      </c>
      <c r="BJ76" s="347">
        <v>11.340000000000002</v>
      </c>
      <c r="BK76" s="347">
        <v>11.340000000000002</v>
      </c>
      <c r="BL76" s="347">
        <v>11.006666666666666</v>
      </c>
      <c r="BM76" s="347">
        <v>10.153333333333334</v>
      </c>
      <c r="BN76" s="347">
        <v>9.1066666666666674</v>
      </c>
      <c r="BO76" s="347">
        <v>7.9333333333333327</v>
      </c>
      <c r="BP76" s="347">
        <v>7.4633333333333338</v>
      </c>
      <c r="BQ76" s="347">
        <v>8.5266666666666655</v>
      </c>
      <c r="BR76" s="347">
        <v>9.75</v>
      </c>
      <c r="BS76" s="347">
        <v>12.36</v>
      </c>
      <c r="BT76" s="347">
        <v>13.125</v>
      </c>
      <c r="BU76" s="347">
        <v>8.1549999999999994</v>
      </c>
      <c r="BV76" s="347" t="s">
        <v>580</v>
      </c>
    </row>
    <row r="77" spans="1:74" s="314" customFormat="1" x14ac:dyDescent="0.15">
      <c r="A77" s="313" t="s">
        <v>539</v>
      </c>
      <c r="B77" s="313" t="s">
        <v>110</v>
      </c>
      <c r="C77" s="314" t="s">
        <v>175</v>
      </c>
      <c r="D77" s="314" t="s">
        <v>616</v>
      </c>
      <c r="E77" s="348">
        <v>36.89</v>
      </c>
      <c r="F77" s="348">
        <v>36.89</v>
      </c>
      <c r="G77" s="348">
        <v>22.940646844566476</v>
      </c>
      <c r="H77" s="348">
        <v>10.875603196911806</v>
      </c>
      <c r="I77" s="348">
        <v>15.35411194491034</v>
      </c>
      <c r="J77" s="348">
        <v>16.62056936801909</v>
      </c>
      <c r="K77" s="348">
        <v>5.6837211146718341</v>
      </c>
      <c r="L77" s="348">
        <v>5.6837211146718341</v>
      </c>
      <c r="M77" s="348">
        <v>2.3589879202999007</v>
      </c>
      <c r="N77" s="348">
        <v>4.2147891392381336</v>
      </c>
      <c r="O77" s="348">
        <v>13.722299496455435</v>
      </c>
      <c r="P77" s="348">
        <v>15.021904301733867</v>
      </c>
      <c r="Q77" s="348">
        <v>8.7191642421222131</v>
      </c>
      <c r="R77" s="348">
        <v>15.283271947992979</v>
      </c>
      <c r="S77" s="348">
        <v>10.761899156570585</v>
      </c>
      <c r="T77" s="348">
        <v>19.290449224586975</v>
      </c>
      <c r="U77" s="348">
        <v>13.465771486185158</v>
      </c>
      <c r="V77" s="348">
        <v>9.3773884174578992</v>
      </c>
      <c r="W77" s="348">
        <v>28.733333333333331</v>
      </c>
      <c r="X77" s="348">
        <v>28.733333333333331</v>
      </c>
      <c r="Y77" s="348">
        <v>28.733333333333331</v>
      </c>
      <c r="Z77" s="348">
        <v>20.933333333333334</v>
      </c>
      <c r="AA77" s="348">
        <v>6</v>
      </c>
      <c r="AB77" s="348">
        <v>2.1500000000000004</v>
      </c>
      <c r="AC77" s="348">
        <v>8.7999999999999989</v>
      </c>
      <c r="AD77" s="348">
        <v>8.7999999999999989</v>
      </c>
      <c r="AE77" s="348">
        <v>15.433333333333332</v>
      </c>
      <c r="AF77" s="348">
        <v>10.966666666666667</v>
      </c>
      <c r="AG77" s="348">
        <v>6.3000000000000007</v>
      </c>
      <c r="AH77" s="348">
        <v>6.5666666666666673</v>
      </c>
      <c r="AI77" s="348">
        <v>9.2000000000000011</v>
      </c>
      <c r="AJ77" s="348">
        <v>7.0333333333333341</v>
      </c>
      <c r="AK77" s="348">
        <v>0.3</v>
      </c>
      <c r="AL77" s="348">
        <v>6.9666666666666659</v>
      </c>
      <c r="AM77" s="348">
        <v>13.549999999999999</v>
      </c>
      <c r="AN77" s="348">
        <v>10.35</v>
      </c>
      <c r="AO77" s="348">
        <v>-4.0333333333333332</v>
      </c>
      <c r="AP77" s="348">
        <v>-4.0333333333333332</v>
      </c>
      <c r="AQ77" s="348">
        <v>0.36666666666666686</v>
      </c>
      <c r="AR77" s="348">
        <v>4.9666666666666659</v>
      </c>
      <c r="AS77" s="348">
        <v>8.5666666666666664</v>
      </c>
      <c r="AT77" s="348">
        <v>7.7666666666666666</v>
      </c>
      <c r="AU77" s="348">
        <v>0.70000000000000007</v>
      </c>
      <c r="AV77" s="348">
        <v>-0.86666666666666659</v>
      </c>
      <c r="AW77" s="348">
        <v>4.5666666666666673</v>
      </c>
      <c r="AX77" s="348">
        <v>-1.0999999999999996</v>
      </c>
      <c r="AY77" s="348">
        <v>3.1333333333333333</v>
      </c>
      <c r="AZ77" s="348">
        <v>1.0999999999999996</v>
      </c>
      <c r="BA77" s="348">
        <v>6.8666666666666671</v>
      </c>
      <c r="BB77" s="348">
        <v>16.733333333333334</v>
      </c>
      <c r="BC77" s="348">
        <v>17.333333333333332</v>
      </c>
      <c r="BD77" s="348">
        <v>16.566666666666666</v>
      </c>
      <c r="BE77" s="348">
        <v>11.266666666666666</v>
      </c>
      <c r="BF77" s="348">
        <v>17.133333333333333</v>
      </c>
      <c r="BG77" s="348">
        <v>26</v>
      </c>
      <c r="BH77" s="348">
        <v>33</v>
      </c>
      <c r="BI77" s="348">
        <v>28.533333333333331</v>
      </c>
      <c r="BJ77" s="348">
        <v>26.933333333333334</v>
      </c>
      <c r="BK77" s="348">
        <v>17.533333333333335</v>
      </c>
      <c r="BL77" s="348">
        <v>19.933333333333334</v>
      </c>
      <c r="BM77" s="348">
        <v>20.333333333333332</v>
      </c>
      <c r="BN77" s="348">
        <v>22.7</v>
      </c>
      <c r="BO77" s="348">
        <v>16.866666666666664</v>
      </c>
      <c r="BP77" s="348">
        <v>9.4</v>
      </c>
      <c r="BQ77" s="348">
        <v>10.266666666666667</v>
      </c>
      <c r="BR77" s="348">
        <v>7.4666666666666677</v>
      </c>
      <c r="BS77" s="348">
        <v>17.5</v>
      </c>
      <c r="BT77" s="348">
        <v>14.333333333333334</v>
      </c>
      <c r="BU77" s="348">
        <v>21.5</v>
      </c>
      <c r="BV77" s="348">
        <v>25.233333333333334</v>
      </c>
    </row>
    <row r="78" spans="1:74" x14ac:dyDescent="0.15">
      <c r="A78" s="301" t="s">
        <v>541</v>
      </c>
      <c r="B78" s="301" t="s">
        <v>70</v>
      </c>
      <c r="C78" s="295" t="s">
        <v>177</v>
      </c>
      <c r="D78" s="295" t="s">
        <v>578</v>
      </c>
      <c r="E78" s="347">
        <v>3.1199999999999997</v>
      </c>
      <c r="F78" s="347">
        <v>3.1199999999999997</v>
      </c>
      <c r="G78" s="347">
        <v>-10.234999999999999</v>
      </c>
      <c r="H78" s="347">
        <v>-23.625</v>
      </c>
      <c r="I78" s="347">
        <v>-21.195</v>
      </c>
      <c r="J78" s="347">
        <v>-10.225</v>
      </c>
      <c r="K78" s="347">
        <v>-9.9699999999999989</v>
      </c>
      <c r="L78" s="347">
        <v>-3.8050000000000002</v>
      </c>
      <c r="M78" s="347">
        <v>6.2149999999999999</v>
      </c>
      <c r="N78" s="347">
        <v>25.990000000000002</v>
      </c>
      <c r="O78" s="347">
        <v>37.4</v>
      </c>
      <c r="P78" s="347">
        <v>25.884999999999998</v>
      </c>
      <c r="Q78" s="347">
        <v>14.719999999999999</v>
      </c>
      <c r="R78" s="347">
        <v>5.4249999999999998</v>
      </c>
      <c r="S78" s="347">
        <v>14.209999999999999</v>
      </c>
      <c r="T78" s="347">
        <v>45.54</v>
      </c>
      <c r="U78" s="347">
        <v>59.405000000000001</v>
      </c>
      <c r="V78" s="347">
        <v>46.61</v>
      </c>
      <c r="W78" s="347">
        <v>41.44</v>
      </c>
      <c r="X78" s="347">
        <v>42.484999999999999</v>
      </c>
      <c r="Y78" s="347">
        <v>46.629999999999995</v>
      </c>
      <c r="Z78" s="347">
        <v>21.73</v>
      </c>
      <c r="AA78" s="347">
        <v>5.4449999999999994</v>
      </c>
      <c r="AB78" s="347">
        <v>21.354999999999997</v>
      </c>
      <c r="AC78" s="347">
        <v>43.884999999999998</v>
      </c>
      <c r="AD78" s="347">
        <v>50.35</v>
      </c>
      <c r="AE78" s="347">
        <v>26.075000000000003</v>
      </c>
      <c r="AF78" s="347">
        <v>18.05</v>
      </c>
      <c r="AG78" s="347">
        <v>13.984999999999999</v>
      </c>
      <c r="AH78" s="347">
        <v>15.690000000000001</v>
      </c>
      <c r="AI78" s="347">
        <v>19.145</v>
      </c>
      <c r="AJ78" s="347">
        <v>17.265000000000001</v>
      </c>
      <c r="AK78" s="347">
        <v>14.654999999999999</v>
      </c>
      <c r="AL78" s="347">
        <v>17.204999999999998</v>
      </c>
      <c r="AM78" s="347">
        <v>27.745000000000001</v>
      </c>
      <c r="AN78" s="347">
        <v>18.53</v>
      </c>
      <c r="AO78" s="347">
        <v>-14.185</v>
      </c>
      <c r="AP78" s="347">
        <v>-28.8</v>
      </c>
      <c r="AQ78" s="347">
        <v>-23.18</v>
      </c>
      <c r="AR78" s="347">
        <v>-25.875</v>
      </c>
      <c r="AS78" s="347">
        <v>-27.17</v>
      </c>
      <c r="AT78" s="347">
        <v>-20.795000000000002</v>
      </c>
      <c r="AU78" s="347">
        <v>-18.95</v>
      </c>
      <c r="AV78" s="347">
        <v>-10.504999999999999</v>
      </c>
      <c r="AW78" s="347">
        <v>-10.414999999999999</v>
      </c>
      <c r="AX78" s="347">
        <v>-2.6099999999999994</v>
      </c>
      <c r="AY78" s="347">
        <v>5.82</v>
      </c>
      <c r="AZ78" s="347">
        <v>11.385</v>
      </c>
      <c r="BA78" s="347">
        <v>52.535000000000004</v>
      </c>
      <c r="BB78" s="347">
        <v>108.175</v>
      </c>
      <c r="BC78" s="347">
        <v>122.94999999999999</v>
      </c>
      <c r="BD78" s="347">
        <v>95.16</v>
      </c>
      <c r="BE78" s="347">
        <v>77.205000000000013</v>
      </c>
      <c r="BF78" s="347">
        <v>80.19</v>
      </c>
      <c r="BG78" s="347">
        <v>85.335000000000008</v>
      </c>
      <c r="BH78" s="347">
        <v>40.104999999999997</v>
      </c>
      <c r="BI78" s="347">
        <v>20.77</v>
      </c>
      <c r="BJ78" s="347">
        <v>43.13</v>
      </c>
      <c r="BK78" s="347" t="s">
        <v>580</v>
      </c>
      <c r="BL78" s="347" t="s">
        <v>580</v>
      </c>
      <c r="BM78" s="347" t="s">
        <v>580</v>
      </c>
      <c r="BN78" s="347" t="s">
        <v>580</v>
      </c>
      <c r="BO78" s="347" t="s">
        <v>580</v>
      </c>
      <c r="BP78" s="347" t="s">
        <v>580</v>
      </c>
      <c r="BQ78" s="347" t="s">
        <v>580</v>
      </c>
      <c r="BR78" s="347" t="s">
        <v>580</v>
      </c>
      <c r="BS78" s="347" t="s">
        <v>580</v>
      </c>
      <c r="BT78" s="347" t="s">
        <v>580</v>
      </c>
      <c r="BU78" s="347" t="s">
        <v>580</v>
      </c>
      <c r="BV78" s="347" t="s">
        <v>580</v>
      </c>
    </row>
    <row r="79" spans="1:74" x14ac:dyDescent="0.15">
      <c r="A79" s="301" t="s">
        <v>541</v>
      </c>
      <c r="B79" s="301" t="s">
        <v>70</v>
      </c>
      <c r="C79" s="295" t="s">
        <v>178</v>
      </c>
      <c r="D79" s="295" t="s">
        <v>578</v>
      </c>
      <c r="E79" s="347">
        <v>3.1199999999999997</v>
      </c>
      <c r="F79" s="347">
        <v>3.1199999999999997</v>
      </c>
      <c r="G79" s="347">
        <v>-10.234999999999999</v>
      </c>
      <c r="H79" s="347">
        <v>-23.625</v>
      </c>
      <c r="I79" s="347">
        <v>-21.195</v>
      </c>
      <c r="J79" s="347">
        <v>-10.225</v>
      </c>
      <c r="K79" s="347">
        <v>-9.9699999999999989</v>
      </c>
      <c r="L79" s="347">
        <v>-3.8050000000000002</v>
      </c>
      <c r="M79" s="347">
        <v>6.2149999999999999</v>
      </c>
      <c r="N79" s="347">
        <v>25.990000000000002</v>
      </c>
      <c r="O79" s="347">
        <v>37.4</v>
      </c>
      <c r="P79" s="347">
        <v>25.884999999999998</v>
      </c>
      <c r="Q79" s="347">
        <v>14.719999999999999</v>
      </c>
      <c r="R79" s="347">
        <v>5.4249999999999998</v>
      </c>
      <c r="S79" s="347">
        <v>14.209999999999999</v>
      </c>
      <c r="T79" s="347">
        <v>45.54</v>
      </c>
      <c r="U79" s="347">
        <v>59.405000000000001</v>
      </c>
      <c r="V79" s="347">
        <v>46.61</v>
      </c>
      <c r="W79" s="347">
        <v>41.44</v>
      </c>
      <c r="X79" s="347">
        <v>42.484999999999999</v>
      </c>
      <c r="Y79" s="347">
        <v>46.629999999999995</v>
      </c>
      <c r="Z79" s="347">
        <v>21.73</v>
      </c>
      <c r="AA79" s="347">
        <v>5.4449999999999994</v>
      </c>
      <c r="AB79" s="347">
        <v>21.354999999999997</v>
      </c>
      <c r="AC79" s="347">
        <v>43.884999999999998</v>
      </c>
      <c r="AD79" s="347">
        <v>50.35</v>
      </c>
      <c r="AE79" s="347">
        <v>26.075000000000003</v>
      </c>
      <c r="AF79" s="347">
        <v>18.05</v>
      </c>
      <c r="AG79" s="347">
        <v>13.984999999999999</v>
      </c>
      <c r="AH79" s="347">
        <v>15.690000000000001</v>
      </c>
      <c r="AI79" s="347">
        <v>19.145</v>
      </c>
      <c r="AJ79" s="347">
        <v>17.265000000000001</v>
      </c>
      <c r="AK79" s="347">
        <v>14.654999999999999</v>
      </c>
      <c r="AL79" s="347">
        <v>17.204999999999998</v>
      </c>
      <c r="AM79" s="347">
        <v>27.745000000000001</v>
      </c>
      <c r="AN79" s="347">
        <v>18.53</v>
      </c>
      <c r="AO79" s="347">
        <v>-14.185</v>
      </c>
      <c r="AP79" s="347">
        <v>-28.8</v>
      </c>
      <c r="AQ79" s="347">
        <v>-23.18</v>
      </c>
      <c r="AR79" s="347">
        <v>-25.875</v>
      </c>
      <c r="AS79" s="347">
        <v>-27.17</v>
      </c>
      <c r="AT79" s="347">
        <v>-20.795000000000002</v>
      </c>
      <c r="AU79" s="347">
        <v>-18.95</v>
      </c>
      <c r="AV79" s="347">
        <v>-10.504999999999999</v>
      </c>
      <c r="AW79" s="347">
        <v>-10.414999999999999</v>
      </c>
      <c r="AX79" s="347">
        <v>-2.6099999999999994</v>
      </c>
      <c r="AY79" s="347">
        <v>5.82</v>
      </c>
      <c r="AZ79" s="347">
        <v>11.385</v>
      </c>
      <c r="BA79" s="347">
        <v>52.535000000000004</v>
      </c>
      <c r="BB79" s="347">
        <v>108.175</v>
      </c>
      <c r="BC79" s="347">
        <v>122.94999999999999</v>
      </c>
      <c r="BD79" s="347">
        <v>95.16</v>
      </c>
      <c r="BE79" s="347">
        <v>77.205000000000013</v>
      </c>
      <c r="BF79" s="347">
        <v>80.19</v>
      </c>
      <c r="BG79" s="347">
        <v>85.335000000000008</v>
      </c>
      <c r="BH79" s="347">
        <v>40.104999999999997</v>
      </c>
      <c r="BI79" s="347">
        <v>20.77</v>
      </c>
      <c r="BJ79" s="347">
        <v>43.13</v>
      </c>
      <c r="BK79" s="347" t="s">
        <v>580</v>
      </c>
      <c r="BL79" s="347" t="s">
        <v>580</v>
      </c>
      <c r="BM79" s="347" t="s">
        <v>580</v>
      </c>
      <c r="BN79" s="347" t="s">
        <v>580</v>
      </c>
      <c r="BO79" s="347" t="s">
        <v>580</v>
      </c>
      <c r="BP79" s="347" t="s">
        <v>580</v>
      </c>
      <c r="BQ79" s="347" t="s">
        <v>580</v>
      </c>
      <c r="BR79" s="347" t="s">
        <v>580</v>
      </c>
      <c r="BS79" s="347" t="s">
        <v>580</v>
      </c>
      <c r="BT79" s="347" t="s">
        <v>580</v>
      </c>
      <c r="BU79" s="347" t="s">
        <v>580</v>
      </c>
      <c r="BV79" s="347" t="s">
        <v>580</v>
      </c>
    </row>
    <row r="80" spans="1:74" x14ac:dyDescent="0.15">
      <c r="A80" s="301" t="s">
        <v>541</v>
      </c>
      <c r="B80" s="301" t="s">
        <v>70</v>
      </c>
      <c r="C80" s="295" t="s">
        <v>179</v>
      </c>
      <c r="D80" s="295" t="s">
        <v>578</v>
      </c>
      <c r="E80" s="347">
        <v>3.1199999999999997</v>
      </c>
      <c r="F80" s="347">
        <v>3.1199999999999997</v>
      </c>
      <c r="G80" s="347">
        <v>-10.234999999999999</v>
      </c>
      <c r="H80" s="347">
        <v>-23.625</v>
      </c>
      <c r="I80" s="347">
        <v>-21.195</v>
      </c>
      <c r="J80" s="347">
        <v>-10.225</v>
      </c>
      <c r="K80" s="347">
        <v>-9.9699999999999989</v>
      </c>
      <c r="L80" s="347">
        <v>-3.8050000000000002</v>
      </c>
      <c r="M80" s="347">
        <v>6.2149999999999999</v>
      </c>
      <c r="N80" s="347">
        <v>25.990000000000002</v>
      </c>
      <c r="O80" s="347">
        <v>37.4</v>
      </c>
      <c r="P80" s="347">
        <v>25.884999999999998</v>
      </c>
      <c r="Q80" s="347">
        <v>14.719999999999999</v>
      </c>
      <c r="R80" s="347">
        <v>5.4249999999999998</v>
      </c>
      <c r="S80" s="347">
        <v>14.209999999999999</v>
      </c>
      <c r="T80" s="347">
        <v>45.54</v>
      </c>
      <c r="U80" s="347">
        <v>59.405000000000001</v>
      </c>
      <c r="V80" s="347">
        <v>46.61</v>
      </c>
      <c r="W80" s="347">
        <v>41.44</v>
      </c>
      <c r="X80" s="347">
        <v>42.484999999999999</v>
      </c>
      <c r="Y80" s="347">
        <v>46.629999999999995</v>
      </c>
      <c r="Z80" s="347">
        <v>21.73</v>
      </c>
      <c r="AA80" s="347">
        <v>5.4449999999999994</v>
      </c>
      <c r="AB80" s="347">
        <v>21.354999999999997</v>
      </c>
      <c r="AC80" s="347">
        <v>43.884999999999998</v>
      </c>
      <c r="AD80" s="347">
        <v>50.35</v>
      </c>
      <c r="AE80" s="347">
        <v>26.075000000000003</v>
      </c>
      <c r="AF80" s="347">
        <v>18.05</v>
      </c>
      <c r="AG80" s="347">
        <v>13.984999999999999</v>
      </c>
      <c r="AH80" s="347">
        <v>15.690000000000001</v>
      </c>
      <c r="AI80" s="347">
        <v>19.145</v>
      </c>
      <c r="AJ80" s="347">
        <v>17.265000000000001</v>
      </c>
      <c r="AK80" s="347">
        <v>14.654999999999999</v>
      </c>
      <c r="AL80" s="347">
        <v>17.204999999999998</v>
      </c>
      <c r="AM80" s="347">
        <v>27.745000000000001</v>
      </c>
      <c r="AN80" s="347">
        <v>18.53</v>
      </c>
      <c r="AO80" s="347">
        <v>-14.185</v>
      </c>
      <c r="AP80" s="347">
        <v>-28.8</v>
      </c>
      <c r="AQ80" s="347">
        <v>-23.18</v>
      </c>
      <c r="AR80" s="347">
        <v>-25.875</v>
      </c>
      <c r="AS80" s="347">
        <v>-27.17</v>
      </c>
      <c r="AT80" s="347">
        <v>-20.795000000000002</v>
      </c>
      <c r="AU80" s="347">
        <v>-18.95</v>
      </c>
      <c r="AV80" s="347">
        <v>-10.504999999999999</v>
      </c>
      <c r="AW80" s="347">
        <v>-10.414999999999999</v>
      </c>
      <c r="AX80" s="347">
        <v>-2.6099999999999994</v>
      </c>
      <c r="AY80" s="347">
        <v>5.82</v>
      </c>
      <c r="AZ80" s="347">
        <v>11.385</v>
      </c>
      <c r="BA80" s="347">
        <v>52.535000000000004</v>
      </c>
      <c r="BB80" s="347">
        <v>108.175</v>
      </c>
      <c r="BC80" s="347">
        <v>122.94999999999999</v>
      </c>
      <c r="BD80" s="347">
        <v>95.16</v>
      </c>
      <c r="BE80" s="347">
        <v>77.205000000000013</v>
      </c>
      <c r="BF80" s="347">
        <v>80.19</v>
      </c>
      <c r="BG80" s="347">
        <v>85.335000000000008</v>
      </c>
      <c r="BH80" s="347">
        <v>40.104999999999997</v>
      </c>
      <c r="BI80" s="347">
        <v>20.77</v>
      </c>
      <c r="BJ80" s="347">
        <v>43.13</v>
      </c>
      <c r="BK80" s="347" t="s">
        <v>580</v>
      </c>
      <c r="BL80" s="347" t="s">
        <v>580</v>
      </c>
      <c r="BM80" s="347" t="s">
        <v>580</v>
      </c>
      <c r="BN80" s="347" t="s">
        <v>580</v>
      </c>
      <c r="BO80" s="347" t="s">
        <v>580</v>
      </c>
      <c r="BP80" s="347" t="s">
        <v>580</v>
      </c>
      <c r="BQ80" s="347" t="s">
        <v>580</v>
      </c>
      <c r="BR80" s="347" t="s">
        <v>580</v>
      </c>
      <c r="BS80" s="347" t="s">
        <v>580</v>
      </c>
      <c r="BT80" s="347" t="s">
        <v>580</v>
      </c>
      <c r="BU80" s="347" t="s">
        <v>580</v>
      </c>
      <c r="BV80" s="347" t="s">
        <v>580</v>
      </c>
    </row>
    <row r="81" spans="1:74" x14ac:dyDescent="0.15">
      <c r="A81" s="301" t="s">
        <v>541</v>
      </c>
      <c r="B81" s="301" t="s">
        <v>70</v>
      </c>
      <c r="C81" s="295" t="s">
        <v>180</v>
      </c>
      <c r="D81" s="295" t="s">
        <v>578</v>
      </c>
      <c r="E81" s="347">
        <v>3.1199999999999997</v>
      </c>
      <c r="F81" s="347">
        <v>3.1199999999999997</v>
      </c>
      <c r="G81" s="347">
        <v>-10.234999999999999</v>
      </c>
      <c r="H81" s="347">
        <v>-23.625</v>
      </c>
      <c r="I81" s="347">
        <v>-21.195</v>
      </c>
      <c r="J81" s="347">
        <v>-10.225</v>
      </c>
      <c r="K81" s="347">
        <v>-9.9699999999999989</v>
      </c>
      <c r="L81" s="347">
        <v>-3.8050000000000002</v>
      </c>
      <c r="M81" s="347">
        <v>6.2149999999999999</v>
      </c>
      <c r="N81" s="347">
        <v>25.990000000000002</v>
      </c>
      <c r="O81" s="347">
        <v>37.4</v>
      </c>
      <c r="P81" s="347">
        <v>25.884999999999998</v>
      </c>
      <c r="Q81" s="347">
        <v>14.719999999999999</v>
      </c>
      <c r="R81" s="347">
        <v>5.4249999999999998</v>
      </c>
      <c r="S81" s="347">
        <v>14.209999999999999</v>
      </c>
      <c r="T81" s="347">
        <v>45.54</v>
      </c>
      <c r="U81" s="347">
        <v>59.405000000000001</v>
      </c>
      <c r="V81" s="347">
        <v>46.61</v>
      </c>
      <c r="W81" s="347">
        <v>41.44</v>
      </c>
      <c r="X81" s="347">
        <v>42.484999999999999</v>
      </c>
      <c r="Y81" s="347">
        <v>46.629999999999995</v>
      </c>
      <c r="Z81" s="347">
        <v>21.73</v>
      </c>
      <c r="AA81" s="347">
        <v>5.4449999999999994</v>
      </c>
      <c r="AB81" s="347">
        <v>21.354999999999997</v>
      </c>
      <c r="AC81" s="347">
        <v>43.884999999999998</v>
      </c>
      <c r="AD81" s="347">
        <v>50.35</v>
      </c>
      <c r="AE81" s="347">
        <v>26.075000000000003</v>
      </c>
      <c r="AF81" s="347">
        <v>18.05</v>
      </c>
      <c r="AG81" s="347">
        <v>13.984999999999999</v>
      </c>
      <c r="AH81" s="347">
        <v>15.690000000000001</v>
      </c>
      <c r="AI81" s="347">
        <v>19.145</v>
      </c>
      <c r="AJ81" s="347">
        <v>17.265000000000001</v>
      </c>
      <c r="AK81" s="347">
        <v>14.654999999999999</v>
      </c>
      <c r="AL81" s="347">
        <v>17.204999999999998</v>
      </c>
      <c r="AM81" s="347">
        <v>27.745000000000001</v>
      </c>
      <c r="AN81" s="347">
        <v>18.53</v>
      </c>
      <c r="AO81" s="347">
        <v>-14.185</v>
      </c>
      <c r="AP81" s="347">
        <v>-28.8</v>
      </c>
      <c r="AQ81" s="347">
        <v>-23.18</v>
      </c>
      <c r="AR81" s="347">
        <v>-25.875</v>
      </c>
      <c r="AS81" s="347">
        <v>-27.17</v>
      </c>
      <c r="AT81" s="347">
        <v>-20.795000000000002</v>
      </c>
      <c r="AU81" s="347">
        <v>-18.95</v>
      </c>
      <c r="AV81" s="347">
        <v>-10.504999999999999</v>
      </c>
      <c r="AW81" s="347">
        <v>-10.414999999999999</v>
      </c>
      <c r="AX81" s="347">
        <v>-2.6099999999999994</v>
      </c>
      <c r="AY81" s="347">
        <v>5.82</v>
      </c>
      <c r="AZ81" s="347">
        <v>11.385</v>
      </c>
      <c r="BA81" s="347">
        <v>52.535000000000004</v>
      </c>
      <c r="BB81" s="347">
        <v>108.175</v>
      </c>
      <c r="BC81" s="347">
        <v>122.94999999999999</v>
      </c>
      <c r="BD81" s="347">
        <v>95.16</v>
      </c>
      <c r="BE81" s="347">
        <v>77.205000000000013</v>
      </c>
      <c r="BF81" s="347">
        <v>80.19</v>
      </c>
      <c r="BG81" s="347">
        <v>85.335000000000008</v>
      </c>
      <c r="BH81" s="347">
        <v>40.104999999999997</v>
      </c>
      <c r="BI81" s="347">
        <v>20.77</v>
      </c>
      <c r="BJ81" s="347">
        <v>43.13</v>
      </c>
      <c r="BK81" s="347" t="s">
        <v>580</v>
      </c>
      <c r="BL81" s="347" t="s">
        <v>580</v>
      </c>
      <c r="BM81" s="347" t="s">
        <v>580</v>
      </c>
      <c r="BN81" s="347" t="s">
        <v>580</v>
      </c>
      <c r="BO81" s="347" t="s">
        <v>580</v>
      </c>
      <c r="BP81" s="347" t="s">
        <v>580</v>
      </c>
      <c r="BQ81" s="347" t="s">
        <v>580</v>
      </c>
      <c r="BR81" s="347" t="s">
        <v>580</v>
      </c>
      <c r="BS81" s="347" t="s">
        <v>580</v>
      </c>
      <c r="BT81" s="347" t="s">
        <v>580</v>
      </c>
      <c r="BU81" s="347" t="s">
        <v>580</v>
      </c>
      <c r="BV81" s="347" t="s">
        <v>580</v>
      </c>
    </row>
    <row r="82" spans="1:74" x14ac:dyDescent="0.15">
      <c r="A82" s="301" t="s">
        <v>541</v>
      </c>
      <c r="B82" s="301" t="s">
        <v>70</v>
      </c>
      <c r="C82" s="295" t="s">
        <v>181</v>
      </c>
      <c r="D82" s="295" t="s">
        <v>578</v>
      </c>
      <c r="E82" s="347">
        <v>3.1199999999999997</v>
      </c>
      <c r="F82" s="347">
        <v>3.1199999999999997</v>
      </c>
      <c r="G82" s="347">
        <v>-10.234999999999999</v>
      </c>
      <c r="H82" s="347">
        <v>-23.625</v>
      </c>
      <c r="I82" s="347">
        <v>-21.195</v>
      </c>
      <c r="J82" s="347">
        <v>-10.225</v>
      </c>
      <c r="K82" s="347">
        <v>-9.9699999999999989</v>
      </c>
      <c r="L82" s="347">
        <v>-3.8050000000000002</v>
      </c>
      <c r="M82" s="347">
        <v>6.2149999999999999</v>
      </c>
      <c r="N82" s="347">
        <v>25.990000000000002</v>
      </c>
      <c r="O82" s="347">
        <v>37.4</v>
      </c>
      <c r="P82" s="347">
        <v>25.884999999999998</v>
      </c>
      <c r="Q82" s="347">
        <v>14.719999999999999</v>
      </c>
      <c r="R82" s="347">
        <v>5.4249999999999998</v>
      </c>
      <c r="S82" s="347">
        <v>14.209999999999999</v>
      </c>
      <c r="T82" s="347">
        <v>45.54</v>
      </c>
      <c r="U82" s="347">
        <v>59.405000000000001</v>
      </c>
      <c r="V82" s="347">
        <v>46.61</v>
      </c>
      <c r="W82" s="347">
        <v>41.44</v>
      </c>
      <c r="X82" s="347">
        <v>42.484999999999999</v>
      </c>
      <c r="Y82" s="347">
        <v>46.629999999999995</v>
      </c>
      <c r="Z82" s="347">
        <v>21.73</v>
      </c>
      <c r="AA82" s="347">
        <v>5.4449999999999994</v>
      </c>
      <c r="AB82" s="347">
        <v>21.354999999999997</v>
      </c>
      <c r="AC82" s="347">
        <v>43.884999999999998</v>
      </c>
      <c r="AD82" s="347">
        <v>50.35</v>
      </c>
      <c r="AE82" s="347">
        <v>26.075000000000003</v>
      </c>
      <c r="AF82" s="347">
        <v>18.05</v>
      </c>
      <c r="AG82" s="347">
        <v>13.984999999999999</v>
      </c>
      <c r="AH82" s="347">
        <v>15.690000000000001</v>
      </c>
      <c r="AI82" s="347">
        <v>19.145</v>
      </c>
      <c r="AJ82" s="347">
        <v>17.265000000000001</v>
      </c>
      <c r="AK82" s="347">
        <v>14.654999999999999</v>
      </c>
      <c r="AL82" s="347">
        <v>17.204999999999998</v>
      </c>
      <c r="AM82" s="347">
        <v>27.745000000000001</v>
      </c>
      <c r="AN82" s="347">
        <v>18.53</v>
      </c>
      <c r="AO82" s="347">
        <v>-14.185</v>
      </c>
      <c r="AP82" s="347">
        <v>-28.8</v>
      </c>
      <c r="AQ82" s="347">
        <v>-23.18</v>
      </c>
      <c r="AR82" s="347">
        <v>-25.875</v>
      </c>
      <c r="AS82" s="347">
        <v>-27.17</v>
      </c>
      <c r="AT82" s="347">
        <v>-20.795000000000002</v>
      </c>
      <c r="AU82" s="347">
        <v>-18.95</v>
      </c>
      <c r="AV82" s="347">
        <v>-10.504999999999999</v>
      </c>
      <c r="AW82" s="347">
        <v>-10.414999999999999</v>
      </c>
      <c r="AX82" s="347">
        <v>-2.6099999999999994</v>
      </c>
      <c r="AY82" s="347">
        <v>5.82</v>
      </c>
      <c r="AZ82" s="347">
        <v>11.385</v>
      </c>
      <c r="BA82" s="347">
        <v>52.535000000000004</v>
      </c>
      <c r="BB82" s="347">
        <v>108.175</v>
      </c>
      <c r="BC82" s="347">
        <v>122.94999999999999</v>
      </c>
      <c r="BD82" s="347">
        <v>95.16</v>
      </c>
      <c r="BE82" s="347">
        <v>77.205000000000013</v>
      </c>
      <c r="BF82" s="347">
        <v>80.19</v>
      </c>
      <c r="BG82" s="347">
        <v>85.335000000000008</v>
      </c>
      <c r="BH82" s="347">
        <v>40.104999999999997</v>
      </c>
      <c r="BI82" s="347">
        <v>20.77</v>
      </c>
      <c r="BJ82" s="347">
        <v>43.13</v>
      </c>
      <c r="BK82" s="347" t="s">
        <v>580</v>
      </c>
      <c r="BL82" s="347" t="s">
        <v>580</v>
      </c>
      <c r="BM82" s="347" t="s">
        <v>580</v>
      </c>
      <c r="BN82" s="347" t="s">
        <v>580</v>
      </c>
      <c r="BO82" s="347" t="s">
        <v>580</v>
      </c>
      <c r="BP82" s="347" t="s">
        <v>580</v>
      </c>
      <c r="BQ82" s="347" t="s">
        <v>580</v>
      </c>
      <c r="BR82" s="347" t="s">
        <v>580</v>
      </c>
      <c r="BS82" s="347" t="s">
        <v>580</v>
      </c>
      <c r="BT82" s="347" t="s">
        <v>580</v>
      </c>
      <c r="BU82" s="347" t="s">
        <v>580</v>
      </c>
      <c r="BV82" s="347" t="s">
        <v>580</v>
      </c>
    </row>
    <row r="83" spans="1:74" x14ac:dyDescent="0.15">
      <c r="A83" s="301" t="s">
        <v>541</v>
      </c>
      <c r="B83" s="301" t="s">
        <v>70</v>
      </c>
      <c r="C83" s="295" t="s">
        <v>871</v>
      </c>
      <c r="D83" s="295" t="s">
        <v>872</v>
      </c>
      <c r="E83" s="347">
        <v>21.305</v>
      </c>
      <c r="F83" s="347">
        <v>21.305</v>
      </c>
      <c r="G83" s="347">
        <v>25.325000000000003</v>
      </c>
      <c r="H83" s="347">
        <v>21.955896225</v>
      </c>
      <c r="I83" s="347">
        <v>23.592583089999998</v>
      </c>
      <c r="J83" s="347">
        <v>19.462490070000001</v>
      </c>
      <c r="K83" s="347">
        <v>9.395803205</v>
      </c>
      <c r="L83" s="347">
        <v>15.07</v>
      </c>
      <c r="M83" s="347">
        <v>20.865000000000002</v>
      </c>
      <c r="N83" s="347">
        <v>15.16</v>
      </c>
      <c r="O83" s="347">
        <v>15.285</v>
      </c>
      <c r="P83" s="347">
        <v>17.145</v>
      </c>
      <c r="Q83" s="347">
        <v>12.965</v>
      </c>
      <c r="R83" s="347">
        <v>13.920000000000002</v>
      </c>
      <c r="S83" s="347">
        <v>14</v>
      </c>
      <c r="T83" s="347">
        <v>10.67</v>
      </c>
      <c r="U83" s="347">
        <v>10.89</v>
      </c>
      <c r="V83" s="347">
        <v>13.23</v>
      </c>
      <c r="W83" s="347">
        <v>12.635000000000002</v>
      </c>
      <c r="X83" s="347">
        <v>7.74</v>
      </c>
      <c r="Y83" s="347">
        <v>6.23</v>
      </c>
      <c r="Z83" s="347">
        <v>6.04</v>
      </c>
      <c r="AA83" s="347">
        <v>5.2650000000000006</v>
      </c>
      <c r="AB83" s="347">
        <v>4.88</v>
      </c>
      <c r="AC83" s="347">
        <v>1.6</v>
      </c>
      <c r="AD83" s="347">
        <v>-1.7949999999999999</v>
      </c>
      <c r="AE83" s="347">
        <v>-1.425</v>
      </c>
      <c r="AF83" s="347">
        <v>-0.88000000000000012</v>
      </c>
      <c r="AG83" s="347">
        <v>-6.93</v>
      </c>
      <c r="AH83" s="347">
        <v>-9.5649999999999995</v>
      </c>
      <c r="AI83" s="347">
        <v>-9.5400000000000009</v>
      </c>
      <c r="AJ83" s="347">
        <v>-10.535</v>
      </c>
      <c r="AK83" s="347">
        <v>-14.984999999999999</v>
      </c>
      <c r="AL83" s="347">
        <v>-17.035</v>
      </c>
      <c r="AM83" s="347">
        <v>-15.69</v>
      </c>
      <c r="AN83" s="347">
        <v>-18.615000000000002</v>
      </c>
      <c r="AO83" s="347">
        <v>-12.22</v>
      </c>
      <c r="AP83" s="347">
        <v>-9.5299999999999994</v>
      </c>
      <c r="AQ83" s="347">
        <v>-15.41</v>
      </c>
      <c r="AR83" s="347">
        <v>-9.9899999999999984</v>
      </c>
      <c r="AS83" s="347">
        <v>-4</v>
      </c>
      <c r="AT83" s="347">
        <v>-5.2249999999999996</v>
      </c>
      <c r="AU83" s="347">
        <v>1.7399999999999998</v>
      </c>
      <c r="AV83" s="347">
        <v>6.64</v>
      </c>
      <c r="AW83" s="347">
        <v>4.375</v>
      </c>
      <c r="AX83" s="347">
        <v>11.734999999999999</v>
      </c>
      <c r="AY83" s="347">
        <v>18.22</v>
      </c>
      <c r="AZ83" s="347">
        <v>20.384999999999998</v>
      </c>
      <c r="BA83" s="347">
        <v>17.57</v>
      </c>
      <c r="BB83" s="347">
        <v>17.615000000000002</v>
      </c>
      <c r="BC83" s="347">
        <v>24.795000000000002</v>
      </c>
      <c r="BD83" s="347">
        <v>22.48</v>
      </c>
      <c r="BE83" s="347">
        <v>24.54</v>
      </c>
      <c r="BF83" s="347">
        <v>31.405000000000001</v>
      </c>
      <c r="BG83" s="347">
        <v>25.67</v>
      </c>
      <c r="BH83" s="347">
        <v>21.655000000000001</v>
      </c>
      <c r="BI83" s="347">
        <v>33.875</v>
      </c>
      <c r="BJ83" s="347">
        <v>29.305</v>
      </c>
      <c r="BK83" s="347">
        <v>57.3</v>
      </c>
      <c r="BL83" s="347">
        <v>106.86</v>
      </c>
      <c r="BM83" s="347">
        <v>121.405</v>
      </c>
      <c r="BN83" s="347">
        <v>120.03999999999999</v>
      </c>
      <c r="BO83" s="347">
        <v>101.53999999999999</v>
      </c>
      <c r="BP83" s="347">
        <v>95.740000000000009</v>
      </c>
      <c r="BQ83" s="347">
        <v>93.67</v>
      </c>
      <c r="BR83" s="347">
        <v>88.97</v>
      </c>
      <c r="BS83" s="347">
        <v>104.8</v>
      </c>
      <c r="BT83" s="347">
        <v>104.685</v>
      </c>
      <c r="BU83" s="347">
        <v>83.074999999999989</v>
      </c>
      <c r="BV83" s="347">
        <v>92.555000000000007</v>
      </c>
    </row>
    <row r="84" spans="1:74" x14ac:dyDescent="0.15">
      <c r="A84" s="301" t="s">
        <v>541</v>
      </c>
      <c r="B84" s="301" t="s">
        <v>70</v>
      </c>
      <c r="C84" s="295" t="s">
        <v>184</v>
      </c>
      <c r="D84" s="295" t="s">
        <v>185</v>
      </c>
      <c r="E84" s="347">
        <v>7.7349999999999994</v>
      </c>
      <c r="F84" s="347">
        <v>7.7349999999999994</v>
      </c>
      <c r="G84" s="347">
        <v>29.554501086800002</v>
      </c>
      <c r="H84" s="347">
        <v>24.077568116800002</v>
      </c>
      <c r="I84" s="347">
        <v>23.130850410000001</v>
      </c>
      <c r="J84" s="347">
        <v>19.358691969999999</v>
      </c>
      <c r="K84" s="347">
        <v>9.9959085899999991</v>
      </c>
      <c r="L84" s="347">
        <v>15.350000000000001</v>
      </c>
      <c r="M84" s="347">
        <v>20.93</v>
      </c>
      <c r="N84" s="347">
        <v>15.515000000000001</v>
      </c>
      <c r="O84" s="347">
        <v>15.600000000000001</v>
      </c>
      <c r="P84" s="347">
        <v>17.635000000000002</v>
      </c>
      <c r="Q84" s="347">
        <v>13.785</v>
      </c>
      <c r="R84" s="347">
        <v>14.754999999999999</v>
      </c>
      <c r="S84" s="347">
        <v>14.870000000000001</v>
      </c>
      <c r="T84" s="347">
        <v>11.484999999999999</v>
      </c>
      <c r="U84" s="347">
        <v>11.4</v>
      </c>
      <c r="V84" s="347">
        <v>13.350000000000001</v>
      </c>
      <c r="W84" s="347">
        <v>12.515000000000001</v>
      </c>
      <c r="X84" s="347">
        <v>7.71</v>
      </c>
      <c r="Y84" s="347">
        <v>6.4649999999999999</v>
      </c>
      <c r="Z84" s="347">
        <v>6.28</v>
      </c>
      <c r="AA84" s="347">
        <v>5.29</v>
      </c>
      <c r="AB84" s="347">
        <v>4.7850000000000001</v>
      </c>
      <c r="AC84" s="347">
        <v>1.4950000000000001</v>
      </c>
      <c r="AD84" s="347">
        <v>-1.8499999999999999</v>
      </c>
      <c r="AE84" s="347">
        <v>-1.615</v>
      </c>
      <c r="AF84" s="347">
        <v>-1.095</v>
      </c>
      <c r="AG84" s="347">
        <v>-6.8049999999999997</v>
      </c>
      <c r="AH84" s="347">
        <v>-9.1950000000000003</v>
      </c>
      <c r="AI84" s="347">
        <v>-9.06</v>
      </c>
      <c r="AJ84" s="347">
        <v>-9.8949999999999996</v>
      </c>
      <c r="AK84" s="347">
        <v>-14.345000000000001</v>
      </c>
      <c r="AL84" s="347">
        <v>-16.524999999999999</v>
      </c>
      <c r="AM84" s="347">
        <v>-15.275</v>
      </c>
      <c r="AN84" s="347">
        <v>-18.36</v>
      </c>
      <c r="AO84" s="347">
        <v>-12.354999999999999</v>
      </c>
      <c r="AP84" s="347">
        <v>-9.6950000000000003</v>
      </c>
      <c r="AQ84" s="347">
        <v>-15.21</v>
      </c>
      <c r="AR84" s="347">
        <v>-9.745000000000001</v>
      </c>
      <c r="AS84" s="347">
        <v>-3.77</v>
      </c>
      <c r="AT84" s="347">
        <v>-4.875</v>
      </c>
      <c r="AU84" s="347">
        <v>2.0249999999999999</v>
      </c>
      <c r="AV84" s="347">
        <v>6.8550000000000004</v>
      </c>
      <c r="AW84" s="347">
        <v>4.7799999999999994</v>
      </c>
      <c r="AX84" s="347">
        <v>12.114999999999998</v>
      </c>
      <c r="AY84" s="347">
        <v>18.7</v>
      </c>
      <c r="AZ84" s="347">
        <v>21.2</v>
      </c>
      <c r="BA84" s="347">
        <v>18.53</v>
      </c>
      <c r="BB84" s="347">
        <v>18.475000000000001</v>
      </c>
      <c r="BC84" s="347">
        <v>25.45</v>
      </c>
      <c r="BD84" s="347">
        <v>22.774999999999999</v>
      </c>
      <c r="BE84" s="347">
        <v>24.41</v>
      </c>
      <c r="BF84" s="347">
        <v>31.145</v>
      </c>
      <c r="BG84" s="347">
        <v>25.32</v>
      </c>
      <c r="BH84" s="347">
        <v>21.1</v>
      </c>
      <c r="BI84" s="347">
        <v>32.93</v>
      </c>
      <c r="BJ84" s="347">
        <v>28.625</v>
      </c>
      <c r="BK84" s="347">
        <v>54.225000000000001</v>
      </c>
      <c r="BL84" s="347">
        <v>100.58</v>
      </c>
      <c r="BM84" s="347">
        <v>114.63499999999999</v>
      </c>
      <c r="BN84" s="347">
        <v>113.28999999999999</v>
      </c>
      <c r="BO84" s="347">
        <v>95.740000000000009</v>
      </c>
      <c r="BP84" s="347">
        <v>90.63</v>
      </c>
      <c r="BQ84" s="347">
        <v>88.47</v>
      </c>
      <c r="BR84" s="347">
        <v>83.365000000000009</v>
      </c>
      <c r="BS84" s="347">
        <v>98.09</v>
      </c>
      <c r="BT84" s="347">
        <v>98.724999999999994</v>
      </c>
      <c r="BU84" s="347">
        <v>78.77000000000001</v>
      </c>
      <c r="BV84" s="347">
        <v>90.5</v>
      </c>
    </row>
    <row r="85" spans="1:74" x14ac:dyDescent="0.15">
      <c r="A85" s="301" t="s">
        <v>541</v>
      </c>
      <c r="B85" s="301" t="s">
        <v>70</v>
      </c>
      <c r="C85" s="295" t="s">
        <v>186</v>
      </c>
      <c r="D85" s="295" t="s">
        <v>185</v>
      </c>
      <c r="E85" s="347">
        <v>7.7349999999999994</v>
      </c>
      <c r="F85" s="347">
        <v>7.7349999999999994</v>
      </c>
      <c r="G85" s="347">
        <v>29.554501086800002</v>
      </c>
      <c r="H85" s="347">
        <v>24.077568116800002</v>
      </c>
      <c r="I85" s="347">
        <v>23.130850410000001</v>
      </c>
      <c r="J85" s="347">
        <v>19.358691969999999</v>
      </c>
      <c r="K85" s="347">
        <v>9.9959085899999991</v>
      </c>
      <c r="L85" s="347">
        <v>15.350000000000001</v>
      </c>
      <c r="M85" s="347">
        <v>20.93</v>
      </c>
      <c r="N85" s="347">
        <v>15.515000000000001</v>
      </c>
      <c r="O85" s="347">
        <v>15.600000000000001</v>
      </c>
      <c r="P85" s="347">
        <v>17.635000000000002</v>
      </c>
      <c r="Q85" s="347">
        <v>13.785</v>
      </c>
      <c r="R85" s="347">
        <v>14.754999999999999</v>
      </c>
      <c r="S85" s="347">
        <v>14.870000000000001</v>
      </c>
      <c r="T85" s="347">
        <v>11.484999999999999</v>
      </c>
      <c r="U85" s="347">
        <v>11.4</v>
      </c>
      <c r="V85" s="347">
        <v>13.350000000000001</v>
      </c>
      <c r="W85" s="347">
        <v>12.515000000000001</v>
      </c>
      <c r="X85" s="347">
        <v>7.71</v>
      </c>
      <c r="Y85" s="347">
        <v>6.4649999999999999</v>
      </c>
      <c r="Z85" s="347">
        <v>6.28</v>
      </c>
      <c r="AA85" s="347">
        <v>5.29</v>
      </c>
      <c r="AB85" s="347">
        <v>4.7850000000000001</v>
      </c>
      <c r="AC85" s="347">
        <v>1.4950000000000001</v>
      </c>
      <c r="AD85" s="347">
        <v>-1.8499999999999999</v>
      </c>
      <c r="AE85" s="347">
        <v>-1.615</v>
      </c>
      <c r="AF85" s="347">
        <v>-1.095</v>
      </c>
      <c r="AG85" s="347">
        <v>-6.8049999999999997</v>
      </c>
      <c r="AH85" s="347">
        <v>-9.1950000000000003</v>
      </c>
      <c r="AI85" s="347">
        <v>-9.06</v>
      </c>
      <c r="AJ85" s="347">
        <v>-9.8949999999999996</v>
      </c>
      <c r="AK85" s="347">
        <v>-14.345000000000001</v>
      </c>
      <c r="AL85" s="347">
        <v>-16.524999999999999</v>
      </c>
      <c r="AM85" s="347">
        <v>-15.275</v>
      </c>
      <c r="AN85" s="347">
        <v>-18.36</v>
      </c>
      <c r="AO85" s="347">
        <v>-12.354999999999999</v>
      </c>
      <c r="AP85" s="347">
        <v>-9.6950000000000003</v>
      </c>
      <c r="AQ85" s="347">
        <v>-15.21</v>
      </c>
      <c r="AR85" s="347">
        <v>-9.745000000000001</v>
      </c>
      <c r="AS85" s="347">
        <v>-3.77</v>
      </c>
      <c r="AT85" s="347">
        <v>-4.875</v>
      </c>
      <c r="AU85" s="347">
        <v>2.0249999999999999</v>
      </c>
      <c r="AV85" s="347">
        <v>6.8550000000000004</v>
      </c>
      <c r="AW85" s="347">
        <v>4.7799999999999994</v>
      </c>
      <c r="AX85" s="347">
        <v>12.114999999999998</v>
      </c>
      <c r="AY85" s="347">
        <v>18.7</v>
      </c>
      <c r="AZ85" s="347">
        <v>21.2</v>
      </c>
      <c r="BA85" s="347">
        <v>18.53</v>
      </c>
      <c r="BB85" s="347">
        <v>18.475000000000001</v>
      </c>
      <c r="BC85" s="347">
        <v>25.45</v>
      </c>
      <c r="BD85" s="347">
        <v>22.774999999999999</v>
      </c>
      <c r="BE85" s="347">
        <v>24.41</v>
      </c>
      <c r="BF85" s="347">
        <v>31.145</v>
      </c>
      <c r="BG85" s="347">
        <v>25.32</v>
      </c>
      <c r="BH85" s="347">
        <v>21.1</v>
      </c>
      <c r="BI85" s="347">
        <v>32.93</v>
      </c>
      <c r="BJ85" s="347">
        <v>28.625</v>
      </c>
      <c r="BK85" s="347">
        <v>54.225000000000001</v>
      </c>
      <c r="BL85" s="347">
        <v>100.58</v>
      </c>
      <c r="BM85" s="347">
        <v>114.63499999999999</v>
      </c>
      <c r="BN85" s="347">
        <v>113.28999999999999</v>
      </c>
      <c r="BO85" s="347">
        <v>95.740000000000009</v>
      </c>
      <c r="BP85" s="347">
        <v>90.63</v>
      </c>
      <c r="BQ85" s="347">
        <v>88.47</v>
      </c>
      <c r="BR85" s="347">
        <v>83.365000000000009</v>
      </c>
      <c r="BS85" s="347">
        <v>98.09</v>
      </c>
      <c r="BT85" s="347">
        <v>98.724999999999994</v>
      </c>
      <c r="BU85" s="347">
        <v>78.77000000000001</v>
      </c>
      <c r="BV85" s="347">
        <v>90.5</v>
      </c>
    </row>
    <row r="86" spans="1:74" x14ac:dyDescent="0.15">
      <c r="A86" s="301" t="s">
        <v>541</v>
      </c>
      <c r="B86" s="301" t="s">
        <v>70</v>
      </c>
      <c r="C86" s="295" t="s">
        <v>187</v>
      </c>
      <c r="D86" s="295" t="s">
        <v>185</v>
      </c>
      <c r="E86" s="347">
        <v>7.7349999999999994</v>
      </c>
      <c r="F86" s="347">
        <v>7.7349999999999994</v>
      </c>
      <c r="G86" s="347">
        <v>29.554501086800002</v>
      </c>
      <c r="H86" s="347">
        <v>24.077568116800002</v>
      </c>
      <c r="I86" s="347">
        <v>23.130850410000001</v>
      </c>
      <c r="J86" s="347">
        <v>19.358691969999999</v>
      </c>
      <c r="K86" s="347">
        <v>9.9959085899999991</v>
      </c>
      <c r="L86" s="347">
        <v>15.350000000000001</v>
      </c>
      <c r="M86" s="347">
        <v>20.93</v>
      </c>
      <c r="N86" s="347">
        <v>15.515000000000001</v>
      </c>
      <c r="O86" s="347">
        <v>15.600000000000001</v>
      </c>
      <c r="P86" s="347">
        <v>17.635000000000002</v>
      </c>
      <c r="Q86" s="347">
        <v>13.785</v>
      </c>
      <c r="R86" s="347">
        <v>14.754999999999999</v>
      </c>
      <c r="S86" s="347">
        <v>14.870000000000001</v>
      </c>
      <c r="T86" s="347">
        <v>11.484999999999999</v>
      </c>
      <c r="U86" s="347">
        <v>11.4</v>
      </c>
      <c r="V86" s="347">
        <v>13.350000000000001</v>
      </c>
      <c r="W86" s="347">
        <v>12.515000000000001</v>
      </c>
      <c r="X86" s="347">
        <v>7.71</v>
      </c>
      <c r="Y86" s="347">
        <v>6.4649999999999999</v>
      </c>
      <c r="Z86" s="347">
        <v>6.28</v>
      </c>
      <c r="AA86" s="347">
        <v>5.29</v>
      </c>
      <c r="AB86" s="347">
        <v>4.7850000000000001</v>
      </c>
      <c r="AC86" s="347">
        <v>1.4950000000000001</v>
      </c>
      <c r="AD86" s="347">
        <v>-1.8499999999999999</v>
      </c>
      <c r="AE86" s="347">
        <v>-1.615</v>
      </c>
      <c r="AF86" s="347">
        <v>-1.095</v>
      </c>
      <c r="AG86" s="347">
        <v>-6.8049999999999997</v>
      </c>
      <c r="AH86" s="347">
        <v>-9.1950000000000003</v>
      </c>
      <c r="AI86" s="347">
        <v>-9.06</v>
      </c>
      <c r="AJ86" s="347">
        <v>-9.8949999999999996</v>
      </c>
      <c r="AK86" s="347">
        <v>-14.345000000000001</v>
      </c>
      <c r="AL86" s="347">
        <v>-16.524999999999999</v>
      </c>
      <c r="AM86" s="347">
        <v>-15.275</v>
      </c>
      <c r="AN86" s="347">
        <v>-18.36</v>
      </c>
      <c r="AO86" s="347">
        <v>-12.354999999999999</v>
      </c>
      <c r="AP86" s="347">
        <v>-9.6950000000000003</v>
      </c>
      <c r="AQ86" s="347">
        <v>-15.21</v>
      </c>
      <c r="AR86" s="347">
        <v>-9.745000000000001</v>
      </c>
      <c r="AS86" s="347">
        <v>-3.77</v>
      </c>
      <c r="AT86" s="347">
        <v>-4.875</v>
      </c>
      <c r="AU86" s="347">
        <v>2.0249999999999999</v>
      </c>
      <c r="AV86" s="347">
        <v>6.8550000000000004</v>
      </c>
      <c r="AW86" s="347">
        <v>4.7799999999999994</v>
      </c>
      <c r="AX86" s="347">
        <v>12.114999999999998</v>
      </c>
      <c r="AY86" s="347">
        <v>18.7</v>
      </c>
      <c r="AZ86" s="347">
        <v>21.2</v>
      </c>
      <c r="BA86" s="347">
        <v>18.53</v>
      </c>
      <c r="BB86" s="347">
        <v>18.475000000000001</v>
      </c>
      <c r="BC86" s="347">
        <v>25.45</v>
      </c>
      <c r="BD86" s="347">
        <v>22.774999999999999</v>
      </c>
      <c r="BE86" s="347">
        <v>24.41</v>
      </c>
      <c r="BF86" s="347">
        <v>31.145</v>
      </c>
      <c r="BG86" s="347">
        <v>25.32</v>
      </c>
      <c r="BH86" s="347">
        <v>21.1</v>
      </c>
      <c r="BI86" s="347">
        <v>32.93</v>
      </c>
      <c r="BJ86" s="347">
        <v>28.625</v>
      </c>
      <c r="BK86" s="347">
        <v>54.225000000000001</v>
      </c>
      <c r="BL86" s="347">
        <v>100.58</v>
      </c>
      <c r="BM86" s="347">
        <v>114.63499999999999</v>
      </c>
      <c r="BN86" s="347">
        <v>113.28999999999999</v>
      </c>
      <c r="BO86" s="347">
        <v>95.740000000000009</v>
      </c>
      <c r="BP86" s="347">
        <v>90.63</v>
      </c>
      <c r="BQ86" s="347">
        <v>88.47</v>
      </c>
      <c r="BR86" s="347">
        <v>83.365000000000009</v>
      </c>
      <c r="BS86" s="347">
        <v>98.09</v>
      </c>
      <c r="BT86" s="347">
        <v>98.724999999999994</v>
      </c>
      <c r="BU86" s="347">
        <v>78.77000000000001</v>
      </c>
      <c r="BV86" s="347">
        <v>90.5</v>
      </c>
    </row>
    <row r="87" spans="1:74" x14ac:dyDescent="0.15">
      <c r="A87" s="301" t="s">
        <v>541</v>
      </c>
      <c r="B87" s="301" t="s">
        <v>70</v>
      </c>
      <c r="C87" s="295" t="s">
        <v>188</v>
      </c>
      <c r="D87" s="295" t="s">
        <v>185</v>
      </c>
      <c r="E87" s="347">
        <v>7.7349999999999994</v>
      </c>
      <c r="F87" s="347">
        <v>7.7349999999999994</v>
      </c>
      <c r="G87" s="347">
        <v>29.554501086800002</v>
      </c>
      <c r="H87" s="347">
        <v>24.077568116800002</v>
      </c>
      <c r="I87" s="347">
        <v>23.130850410000001</v>
      </c>
      <c r="J87" s="347">
        <v>19.358691969999999</v>
      </c>
      <c r="K87" s="347">
        <v>9.9959085899999991</v>
      </c>
      <c r="L87" s="347">
        <v>15.350000000000001</v>
      </c>
      <c r="M87" s="347">
        <v>20.93</v>
      </c>
      <c r="N87" s="347">
        <v>15.515000000000001</v>
      </c>
      <c r="O87" s="347">
        <v>15.600000000000001</v>
      </c>
      <c r="P87" s="347">
        <v>17.635000000000002</v>
      </c>
      <c r="Q87" s="347">
        <v>13.785</v>
      </c>
      <c r="R87" s="347">
        <v>14.754999999999999</v>
      </c>
      <c r="S87" s="347">
        <v>14.870000000000001</v>
      </c>
      <c r="T87" s="347">
        <v>11.484999999999999</v>
      </c>
      <c r="U87" s="347">
        <v>11.4</v>
      </c>
      <c r="V87" s="347">
        <v>13.350000000000001</v>
      </c>
      <c r="W87" s="347">
        <v>12.515000000000001</v>
      </c>
      <c r="X87" s="347">
        <v>7.71</v>
      </c>
      <c r="Y87" s="347">
        <v>6.4649999999999999</v>
      </c>
      <c r="Z87" s="347">
        <v>6.28</v>
      </c>
      <c r="AA87" s="347">
        <v>5.29</v>
      </c>
      <c r="AB87" s="347">
        <v>4.7850000000000001</v>
      </c>
      <c r="AC87" s="347">
        <v>1.4950000000000001</v>
      </c>
      <c r="AD87" s="347">
        <v>-1.8499999999999999</v>
      </c>
      <c r="AE87" s="347">
        <v>-1.615</v>
      </c>
      <c r="AF87" s="347">
        <v>-1.095</v>
      </c>
      <c r="AG87" s="347">
        <v>-6.8049999999999997</v>
      </c>
      <c r="AH87" s="347">
        <v>-9.1950000000000003</v>
      </c>
      <c r="AI87" s="347">
        <v>-9.06</v>
      </c>
      <c r="AJ87" s="347">
        <v>-9.8949999999999996</v>
      </c>
      <c r="AK87" s="347">
        <v>-14.345000000000001</v>
      </c>
      <c r="AL87" s="347">
        <v>-16.524999999999999</v>
      </c>
      <c r="AM87" s="347">
        <v>-15.275</v>
      </c>
      <c r="AN87" s="347">
        <v>-18.36</v>
      </c>
      <c r="AO87" s="347">
        <v>-12.354999999999999</v>
      </c>
      <c r="AP87" s="347">
        <v>-9.6950000000000003</v>
      </c>
      <c r="AQ87" s="347">
        <v>-15.21</v>
      </c>
      <c r="AR87" s="347">
        <v>-9.745000000000001</v>
      </c>
      <c r="AS87" s="347">
        <v>-3.77</v>
      </c>
      <c r="AT87" s="347">
        <v>-4.875</v>
      </c>
      <c r="AU87" s="347">
        <v>2.0249999999999999</v>
      </c>
      <c r="AV87" s="347">
        <v>6.8550000000000004</v>
      </c>
      <c r="AW87" s="347">
        <v>4.7799999999999994</v>
      </c>
      <c r="AX87" s="347">
        <v>12.114999999999998</v>
      </c>
      <c r="AY87" s="347">
        <v>18.7</v>
      </c>
      <c r="AZ87" s="347">
        <v>21.2</v>
      </c>
      <c r="BA87" s="347">
        <v>18.53</v>
      </c>
      <c r="BB87" s="347">
        <v>18.475000000000001</v>
      </c>
      <c r="BC87" s="347">
        <v>25.45</v>
      </c>
      <c r="BD87" s="347">
        <v>22.774999999999999</v>
      </c>
      <c r="BE87" s="347">
        <v>24.41</v>
      </c>
      <c r="BF87" s="347">
        <v>31.145</v>
      </c>
      <c r="BG87" s="347">
        <v>25.32</v>
      </c>
      <c r="BH87" s="347">
        <v>21.1</v>
      </c>
      <c r="BI87" s="347">
        <v>32.93</v>
      </c>
      <c r="BJ87" s="347">
        <v>28.625</v>
      </c>
      <c r="BK87" s="347">
        <v>54.225000000000001</v>
      </c>
      <c r="BL87" s="347">
        <v>100.58</v>
      </c>
      <c r="BM87" s="347">
        <v>114.63499999999999</v>
      </c>
      <c r="BN87" s="347">
        <v>113.28999999999999</v>
      </c>
      <c r="BO87" s="347">
        <v>95.740000000000009</v>
      </c>
      <c r="BP87" s="347">
        <v>90.63</v>
      </c>
      <c r="BQ87" s="347">
        <v>88.47</v>
      </c>
      <c r="BR87" s="347">
        <v>83.365000000000009</v>
      </c>
      <c r="BS87" s="347">
        <v>98.09</v>
      </c>
      <c r="BT87" s="347">
        <v>98.724999999999994</v>
      </c>
      <c r="BU87" s="347">
        <v>78.77000000000001</v>
      </c>
      <c r="BV87" s="347">
        <v>90.5</v>
      </c>
    </row>
    <row r="88" spans="1:74" x14ac:dyDescent="0.15">
      <c r="A88" s="301" t="s">
        <v>541</v>
      </c>
      <c r="B88" s="301" t="s">
        <v>70</v>
      </c>
      <c r="C88" s="295" t="s">
        <v>189</v>
      </c>
      <c r="D88" s="295" t="s">
        <v>185</v>
      </c>
      <c r="E88" s="347">
        <v>7.7349999999999994</v>
      </c>
      <c r="F88" s="347">
        <v>7.7349999999999994</v>
      </c>
      <c r="G88" s="347">
        <v>29.554501086800002</v>
      </c>
      <c r="H88" s="347">
        <v>24.077568116800002</v>
      </c>
      <c r="I88" s="347">
        <v>23.130850410000001</v>
      </c>
      <c r="J88" s="347">
        <v>19.358691969999999</v>
      </c>
      <c r="K88" s="347">
        <v>9.9959085899999991</v>
      </c>
      <c r="L88" s="347">
        <v>15.350000000000001</v>
      </c>
      <c r="M88" s="347">
        <v>20.93</v>
      </c>
      <c r="N88" s="347">
        <v>15.515000000000001</v>
      </c>
      <c r="O88" s="347">
        <v>15.600000000000001</v>
      </c>
      <c r="P88" s="347">
        <v>17.635000000000002</v>
      </c>
      <c r="Q88" s="347">
        <v>13.785</v>
      </c>
      <c r="R88" s="347">
        <v>14.754999999999999</v>
      </c>
      <c r="S88" s="347">
        <v>14.870000000000001</v>
      </c>
      <c r="T88" s="347">
        <v>11.484999999999999</v>
      </c>
      <c r="U88" s="347">
        <v>11.4</v>
      </c>
      <c r="V88" s="347">
        <v>13.350000000000001</v>
      </c>
      <c r="W88" s="347">
        <v>12.515000000000001</v>
      </c>
      <c r="X88" s="347">
        <v>7.71</v>
      </c>
      <c r="Y88" s="347">
        <v>6.4649999999999999</v>
      </c>
      <c r="Z88" s="347">
        <v>6.28</v>
      </c>
      <c r="AA88" s="347">
        <v>5.29</v>
      </c>
      <c r="AB88" s="347">
        <v>4.7850000000000001</v>
      </c>
      <c r="AC88" s="347">
        <v>1.4950000000000001</v>
      </c>
      <c r="AD88" s="347">
        <v>-1.8499999999999999</v>
      </c>
      <c r="AE88" s="347">
        <v>-1.615</v>
      </c>
      <c r="AF88" s="347">
        <v>-1.095</v>
      </c>
      <c r="AG88" s="347">
        <v>-6.8049999999999997</v>
      </c>
      <c r="AH88" s="347">
        <v>-9.1950000000000003</v>
      </c>
      <c r="AI88" s="347">
        <v>-9.06</v>
      </c>
      <c r="AJ88" s="347">
        <v>-9.8949999999999996</v>
      </c>
      <c r="AK88" s="347">
        <v>-14.345000000000001</v>
      </c>
      <c r="AL88" s="347">
        <v>-16.524999999999999</v>
      </c>
      <c r="AM88" s="347">
        <v>-15.275</v>
      </c>
      <c r="AN88" s="347">
        <v>-18.36</v>
      </c>
      <c r="AO88" s="347">
        <v>-12.354999999999999</v>
      </c>
      <c r="AP88" s="347">
        <v>-9.6950000000000003</v>
      </c>
      <c r="AQ88" s="347">
        <v>-15.21</v>
      </c>
      <c r="AR88" s="347">
        <v>-9.745000000000001</v>
      </c>
      <c r="AS88" s="347">
        <v>-3.77</v>
      </c>
      <c r="AT88" s="347">
        <v>-4.875</v>
      </c>
      <c r="AU88" s="347">
        <v>2.0249999999999999</v>
      </c>
      <c r="AV88" s="347">
        <v>6.8550000000000004</v>
      </c>
      <c r="AW88" s="347">
        <v>4.7799999999999994</v>
      </c>
      <c r="AX88" s="347">
        <v>12.114999999999998</v>
      </c>
      <c r="AY88" s="347">
        <v>18.7</v>
      </c>
      <c r="AZ88" s="347">
        <v>21.2</v>
      </c>
      <c r="BA88" s="347">
        <v>18.53</v>
      </c>
      <c r="BB88" s="347">
        <v>18.475000000000001</v>
      </c>
      <c r="BC88" s="347">
        <v>25.45</v>
      </c>
      <c r="BD88" s="347">
        <v>22.774999999999999</v>
      </c>
      <c r="BE88" s="347">
        <v>24.41</v>
      </c>
      <c r="BF88" s="347">
        <v>31.145</v>
      </c>
      <c r="BG88" s="347">
        <v>25.32</v>
      </c>
      <c r="BH88" s="347">
        <v>21.1</v>
      </c>
      <c r="BI88" s="347">
        <v>32.93</v>
      </c>
      <c r="BJ88" s="347">
        <v>28.625</v>
      </c>
      <c r="BK88" s="347">
        <v>54.225000000000001</v>
      </c>
      <c r="BL88" s="347">
        <v>100.58</v>
      </c>
      <c r="BM88" s="347">
        <v>114.63499999999999</v>
      </c>
      <c r="BN88" s="347">
        <v>113.28999999999999</v>
      </c>
      <c r="BO88" s="347">
        <v>95.740000000000009</v>
      </c>
      <c r="BP88" s="347">
        <v>90.63</v>
      </c>
      <c r="BQ88" s="347">
        <v>88.47</v>
      </c>
      <c r="BR88" s="347">
        <v>83.365000000000009</v>
      </c>
      <c r="BS88" s="347">
        <v>98.09</v>
      </c>
      <c r="BT88" s="347">
        <v>98.724999999999994</v>
      </c>
      <c r="BU88" s="347">
        <v>78.77000000000001</v>
      </c>
      <c r="BV88" s="347">
        <v>90.5</v>
      </c>
    </row>
    <row r="89" spans="1:74" x14ac:dyDescent="0.15">
      <c r="A89" s="301" t="s">
        <v>541</v>
      </c>
      <c r="B89" s="301" t="s">
        <v>70</v>
      </c>
      <c r="C89" s="295" t="s">
        <v>190</v>
      </c>
      <c r="D89" s="295" t="s">
        <v>185</v>
      </c>
      <c r="E89" s="347">
        <v>7.7349999999999994</v>
      </c>
      <c r="F89" s="347">
        <v>7.7349999999999994</v>
      </c>
      <c r="G89" s="347">
        <v>29.554501086800002</v>
      </c>
      <c r="H89" s="347">
        <v>24.077568116800002</v>
      </c>
      <c r="I89" s="347">
        <v>23.130850410000001</v>
      </c>
      <c r="J89" s="347">
        <v>19.358691969999999</v>
      </c>
      <c r="K89" s="347">
        <v>9.9959085899999991</v>
      </c>
      <c r="L89" s="347">
        <v>15.350000000000001</v>
      </c>
      <c r="M89" s="347">
        <v>20.93</v>
      </c>
      <c r="N89" s="347">
        <v>15.515000000000001</v>
      </c>
      <c r="O89" s="347">
        <v>15.600000000000001</v>
      </c>
      <c r="P89" s="347">
        <v>17.635000000000002</v>
      </c>
      <c r="Q89" s="347">
        <v>13.785</v>
      </c>
      <c r="R89" s="347">
        <v>14.754999999999999</v>
      </c>
      <c r="S89" s="347">
        <v>14.870000000000001</v>
      </c>
      <c r="T89" s="347">
        <v>11.484999999999999</v>
      </c>
      <c r="U89" s="347">
        <v>11.4</v>
      </c>
      <c r="V89" s="347">
        <v>13.350000000000001</v>
      </c>
      <c r="W89" s="347">
        <v>12.515000000000001</v>
      </c>
      <c r="X89" s="347">
        <v>7.71</v>
      </c>
      <c r="Y89" s="347">
        <v>6.4649999999999999</v>
      </c>
      <c r="Z89" s="347">
        <v>6.28</v>
      </c>
      <c r="AA89" s="347">
        <v>5.29</v>
      </c>
      <c r="AB89" s="347">
        <v>4.7850000000000001</v>
      </c>
      <c r="AC89" s="347">
        <v>1.4950000000000001</v>
      </c>
      <c r="AD89" s="347">
        <v>-1.8499999999999999</v>
      </c>
      <c r="AE89" s="347">
        <v>-1.615</v>
      </c>
      <c r="AF89" s="347">
        <v>-1.095</v>
      </c>
      <c r="AG89" s="347">
        <v>-6.8049999999999997</v>
      </c>
      <c r="AH89" s="347">
        <v>-9.1950000000000003</v>
      </c>
      <c r="AI89" s="347">
        <v>-9.06</v>
      </c>
      <c r="AJ89" s="347">
        <v>-9.8949999999999996</v>
      </c>
      <c r="AK89" s="347">
        <v>-14.345000000000001</v>
      </c>
      <c r="AL89" s="347">
        <v>-16.524999999999999</v>
      </c>
      <c r="AM89" s="347">
        <v>-15.275</v>
      </c>
      <c r="AN89" s="347">
        <v>-18.36</v>
      </c>
      <c r="AO89" s="347">
        <v>-12.354999999999999</v>
      </c>
      <c r="AP89" s="347">
        <v>-9.6950000000000003</v>
      </c>
      <c r="AQ89" s="347">
        <v>-15.21</v>
      </c>
      <c r="AR89" s="347">
        <v>-9.745000000000001</v>
      </c>
      <c r="AS89" s="347">
        <v>-3.77</v>
      </c>
      <c r="AT89" s="347">
        <v>-4.875</v>
      </c>
      <c r="AU89" s="347">
        <v>2.0249999999999999</v>
      </c>
      <c r="AV89" s="347">
        <v>6.8550000000000004</v>
      </c>
      <c r="AW89" s="347">
        <v>4.7799999999999994</v>
      </c>
      <c r="AX89" s="347">
        <v>12.114999999999998</v>
      </c>
      <c r="AY89" s="347">
        <v>18.7</v>
      </c>
      <c r="AZ89" s="347">
        <v>21.2</v>
      </c>
      <c r="BA89" s="347">
        <v>18.53</v>
      </c>
      <c r="BB89" s="347">
        <v>18.475000000000001</v>
      </c>
      <c r="BC89" s="347">
        <v>25.45</v>
      </c>
      <c r="BD89" s="347">
        <v>22.774999999999999</v>
      </c>
      <c r="BE89" s="347">
        <v>24.41</v>
      </c>
      <c r="BF89" s="347">
        <v>31.145</v>
      </c>
      <c r="BG89" s="347">
        <v>25.32</v>
      </c>
      <c r="BH89" s="347">
        <v>21.1</v>
      </c>
      <c r="BI89" s="347">
        <v>32.93</v>
      </c>
      <c r="BJ89" s="347">
        <v>28.625</v>
      </c>
      <c r="BK89" s="347">
        <v>54.225000000000001</v>
      </c>
      <c r="BL89" s="347">
        <v>100.58</v>
      </c>
      <c r="BM89" s="347">
        <v>114.63499999999999</v>
      </c>
      <c r="BN89" s="347">
        <v>113.28999999999999</v>
      </c>
      <c r="BO89" s="347">
        <v>95.740000000000009</v>
      </c>
      <c r="BP89" s="347">
        <v>90.63</v>
      </c>
      <c r="BQ89" s="347">
        <v>88.47</v>
      </c>
      <c r="BR89" s="347">
        <v>83.365000000000009</v>
      </c>
      <c r="BS89" s="347">
        <v>98.09</v>
      </c>
      <c r="BT89" s="347">
        <v>98.724999999999994</v>
      </c>
      <c r="BU89" s="347">
        <v>78.77000000000001</v>
      </c>
      <c r="BV89" s="347">
        <v>90.5</v>
      </c>
    </row>
    <row r="90" spans="1:74" x14ac:dyDescent="0.15">
      <c r="A90" s="301" t="s">
        <v>541</v>
      </c>
      <c r="B90" s="301" t="s">
        <v>73</v>
      </c>
      <c r="C90" s="295" t="s">
        <v>191</v>
      </c>
      <c r="D90" s="295" t="s">
        <v>192</v>
      </c>
      <c r="E90" s="347">
        <v>-49.284999999999997</v>
      </c>
      <c r="F90" s="347">
        <v>-49.284999999999997</v>
      </c>
      <c r="G90" s="347">
        <v>-47.635000000000005</v>
      </c>
      <c r="H90" s="347">
        <v>-43.265151845000005</v>
      </c>
      <c r="I90" s="347">
        <v>-38.734134714999996</v>
      </c>
      <c r="J90" s="347">
        <v>-36.505362335000001</v>
      </c>
      <c r="K90" s="347">
        <v>-38.896379465000003</v>
      </c>
      <c r="L90" s="347">
        <v>-38.450000000000003</v>
      </c>
      <c r="M90" s="347">
        <v>-35.265000000000001</v>
      </c>
      <c r="N90" s="347">
        <v>-38.08</v>
      </c>
      <c r="O90" s="347">
        <v>-39.855000000000004</v>
      </c>
      <c r="P90" s="347">
        <v>-29.66</v>
      </c>
      <c r="Q90" s="347">
        <v>-12.489999999999998</v>
      </c>
      <c r="R90" s="347">
        <v>-1.115</v>
      </c>
      <c r="S90" s="347">
        <v>16.905000000000001</v>
      </c>
      <c r="T90" s="347">
        <v>29.625</v>
      </c>
      <c r="U90" s="347">
        <v>38.78</v>
      </c>
      <c r="V90" s="347">
        <v>48.484999999999999</v>
      </c>
      <c r="W90" s="347">
        <v>47.86</v>
      </c>
      <c r="X90" s="347">
        <v>38.800000000000004</v>
      </c>
      <c r="Y90" s="347">
        <v>24.905000000000001</v>
      </c>
      <c r="Z90" s="347">
        <v>20.405000000000001</v>
      </c>
      <c r="AA90" s="347">
        <v>28.305</v>
      </c>
      <c r="AB90" s="347">
        <v>30.98</v>
      </c>
      <c r="AC90" s="347">
        <v>25.225000000000001</v>
      </c>
      <c r="AD90" s="347">
        <v>24.564999999999998</v>
      </c>
      <c r="AE90" s="347">
        <v>19.149999999999999</v>
      </c>
      <c r="AF90" s="347">
        <v>21.4</v>
      </c>
      <c r="AG90" s="347">
        <v>28.564999999999998</v>
      </c>
      <c r="AH90" s="347">
        <v>32.01</v>
      </c>
      <c r="AI90" s="347">
        <v>58.290000000000006</v>
      </c>
      <c r="AJ90" s="347">
        <v>75.194999999999993</v>
      </c>
      <c r="AK90" s="347">
        <v>74.599999999999994</v>
      </c>
      <c r="AL90" s="347">
        <v>85.094999999999999</v>
      </c>
      <c r="AM90" s="347">
        <v>66.625</v>
      </c>
      <c r="AN90" s="347">
        <v>41.195</v>
      </c>
      <c r="AO90" s="347">
        <v>36.29</v>
      </c>
      <c r="AP90" s="347">
        <v>17.61</v>
      </c>
      <c r="AQ90" s="347">
        <v>4.33</v>
      </c>
      <c r="AR90" s="347">
        <v>1.2000000000000002</v>
      </c>
      <c r="AS90" s="347">
        <v>-2.25</v>
      </c>
      <c r="AT90" s="347">
        <v>3.95</v>
      </c>
      <c r="AU90" s="347">
        <v>-4.4300000000000006</v>
      </c>
      <c r="AV90" s="347">
        <v>-20.700000000000003</v>
      </c>
      <c r="AW90" s="347">
        <v>-29.184999999999999</v>
      </c>
      <c r="AX90" s="347">
        <v>-24.209999999999997</v>
      </c>
      <c r="AY90" s="347">
        <v>-9.09</v>
      </c>
      <c r="AZ90" s="347">
        <v>-2.5100000000000002</v>
      </c>
      <c r="BA90" s="347">
        <v>1.23</v>
      </c>
      <c r="BB90" s="347">
        <v>18.71</v>
      </c>
      <c r="BC90" s="347">
        <v>21.41</v>
      </c>
      <c r="BD90" s="347">
        <v>8.5350000000000001</v>
      </c>
      <c r="BE90" s="347">
        <v>9.4450000000000003</v>
      </c>
      <c r="BF90" s="347">
        <v>3.6550000000000002</v>
      </c>
      <c r="BG90" s="347">
        <v>-2.76</v>
      </c>
      <c r="BH90" s="347">
        <v>10.145</v>
      </c>
      <c r="BI90" s="347">
        <v>28.475000000000001</v>
      </c>
      <c r="BJ90" s="347">
        <v>18.864999999999998</v>
      </c>
      <c r="BK90" s="347">
        <v>16.18</v>
      </c>
      <c r="BL90" s="347">
        <v>22.524999999999999</v>
      </c>
      <c r="BM90" s="347">
        <v>21.979999999999997</v>
      </c>
      <c r="BN90" s="347">
        <v>20.794999999999998</v>
      </c>
      <c r="BO90" s="347">
        <v>24.419999999999998</v>
      </c>
      <c r="BP90" s="347">
        <v>31.93</v>
      </c>
      <c r="BQ90" s="347">
        <v>22.29</v>
      </c>
      <c r="BR90" s="347">
        <v>20.454999999999998</v>
      </c>
      <c r="BS90" s="347">
        <v>18.295000000000002</v>
      </c>
      <c r="BT90" s="347">
        <v>7.0650000000000004</v>
      </c>
      <c r="BU90" s="347">
        <v>4.97</v>
      </c>
      <c r="BV90" s="347">
        <v>10.83</v>
      </c>
    </row>
    <row r="91" spans="1:74" x14ac:dyDescent="0.15">
      <c r="A91" s="301" t="s">
        <v>541</v>
      </c>
      <c r="B91" s="301" t="s">
        <v>73</v>
      </c>
      <c r="C91" s="295" t="s">
        <v>873</v>
      </c>
      <c r="D91" s="295" t="s">
        <v>838</v>
      </c>
      <c r="E91" s="347">
        <v>-11.86</v>
      </c>
      <c r="F91" s="347">
        <v>-7.9249999999999998</v>
      </c>
      <c r="G91" s="347">
        <v>-4.2349999999999994</v>
      </c>
      <c r="H91" s="347">
        <v>-0.46500000000000008</v>
      </c>
      <c r="I91" s="347">
        <v>3.01</v>
      </c>
      <c r="J91" s="347">
        <v>5.1749999999999998</v>
      </c>
      <c r="K91" s="347">
        <v>9.35</v>
      </c>
      <c r="L91" s="347">
        <v>24.470000000000002</v>
      </c>
      <c r="M91" s="347">
        <v>42.234999999999999</v>
      </c>
      <c r="N91" s="347">
        <v>52.67</v>
      </c>
      <c r="O91" s="347">
        <v>63.870000000000005</v>
      </c>
      <c r="P91" s="347">
        <v>72.8</v>
      </c>
      <c r="Q91" s="347">
        <v>78.954999999999998</v>
      </c>
      <c r="R91" s="347">
        <v>95.795000000000002</v>
      </c>
      <c r="S91" s="347">
        <v>111.175</v>
      </c>
      <c r="T91" s="347">
        <v>104.625</v>
      </c>
      <c r="U91" s="347">
        <v>83.94</v>
      </c>
      <c r="V91" s="347">
        <v>62.954999999999998</v>
      </c>
      <c r="W91" s="347">
        <v>52.504999999999995</v>
      </c>
      <c r="X91" s="347">
        <v>40.299999999999997</v>
      </c>
      <c r="Y91" s="347">
        <v>24.674999999999997</v>
      </c>
      <c r="Z91" s="347">
        <v>18.45</v>
      </c>
      <c r="AA91" s="347">
        <v>11.69</v>
      </c>
      <c r="AB91" s="347">
        <v>6.39</v>
      </c>
      <c r="AC91" s="347">
        <v>2.71</v>
      </c>
      <c r="AD91" s="347">
        <v>-7.915</v>
      </c>
      <c r="AE91" s="347">
        <v>-10.94</v>
      </c>
      <c r="AF91" s="347">
        <v>-2.25</v>
      </c>
      <c r="AG91" s="347">
        <v>3.415</v>
      </c>
      <c r="AH91" s="347">
        <v>5.9850000000000003</v>
      </c>
      <c r="AI91" s="347">
        <v>3.4750000000000001</v>
      </c>
      <c r="AJ91" s="347">
        <v>-5.4949999999999992</v>
      </c>
      <c r="AK91" s="347">
        <v>-14.15</v>
      </c>
      <c r="AL91" s="347">
        <v>-23.41</v>
      </c>
      <c r="AM91" s="347">
        <v>-31.24</v>
      </c>
      <c r="AN91" s="347">
        <v>-33.105000000000004</v>
      </c>
      <c r="AO91" s="347">
        <v>-31.255000000000003</v>
      </c>
      <c r="AP91" s="347">
        <v>-27.674999999999997</v>
      </c>
      <c r="AQ91" s="347">
        <v>-28.134999999999998</v>
      </c>
      <c r="AR91" s="347">
        <v>-32.42</v>
      </c>
      <c r="AS91" s="347">
        <v>-29.47</v>
      </c>
      <c r="AT91" s="347">
        <v>-23.67</v>
      </c>
      <c r="AU91" s="347">
        <v>-17.115000000000002</v>
      </c>
      <c r="AV91" s="347">
        <v>-10.92</v>
      </c>
      <c r="AW91" s="347">
        <v>-10.6</v>
      </c>
      <c r="AX91" s="347">
        <v>-6.415</v>
      </c>
      <c r="AY91" s="347">
        <v>-0.71</v>
      </c>
      <c r="AZ91" s="347">
        <v>2.6350000000000002</v>
      </c>
      <c r="BA91" s="347">
        <v>16.664999999999999</v>
      </c>
      <c r="BB91" s="347">
        <v>33.269999999999996</v>
      </c>
      <c r="BC91" s="347">
        <v>41.55</v>
      </c>
      <c r="BD91" s="347">
        <v>53.980000000000004</v>
      </c>
      <c r="BE91" s="347">
        <v>62.019999999999996</v>
      </c>
      <c r="BF91" s="347">
        <v>64.365000000000009</v>
      </c>
      <c r="BG91" s="347">
        <v>64.400000000000006</v>
      </c>
      <c r="BH91" s="347">
        <v>64.3</v>
      </c>
      <c r="BI91" s="347">
        <v>79.365000000000009</v>
      </c>
      <c r="BJ91" s="347">
        <v>101.87</v>
      </c>
      <c r="BK91" s="347">
        <v>128.065</v>
      </c>
      <c r="BL91" s="347">
        <v>154.86000000000001</v>
      </c>
      <c r="BM91" s="347">
        <v>169.95</v>
      </c>
      <c r="BN91" s="347">
        <v>176.33</v>
      </c>
      <c r="BO91" s="347">
        <v>179.46</v>
      </c>
      <c r="BP91" s="347">
        <v>179.35500000000002</v>
      </c>
      <c r="BQ91" s="347">
        <v>184.245</v>
      </c>
      <c r="BR91" s="347">
        <v>190.685</v>
      </c>
      <c r="BS91" s="347">
        <v>189.57499999999999</v>
      </c>
      <c r="BT91" s="347">
        <v>182.72500000000002</v>
      </c>
      <c r="BU91" s="347">
        <v>164.73500000000001</v>
      </c>
      <c r="BV91" s="347">
        <v>132.10499999999999</v>
      </c>
    </row>
    <row r="92" spans="1:74" x14ac:dyDescent="0.15">
      <c r="A92" s="301" t="s">
        <v>541</v>
      </c>
      <c r="B92" s="301" t="s">
        <v>73</v>
      </c>
      <c r="C92" s="295" t="s">
        <v>874</v>
      </c>
      <c r="D92" s="295" t="s">
        <v>875</v>
      </c>
      <c r="E92" s="347">
        <v>-34.28</v>
      </c>
      <c r="F92" s="347">
        <v>-34.28</v>
      </c>
      <c r="G92" s="347">
        <v>-30.9</v>
      </c>
      <c r="H92" s="347">
        <v>-18.716928722500001</v>
      </c>
      <c r="I92" s="347">
        <v>-7.9654043845000002</v>
      </c>
      <c r="J92" s="347">
        <v>-3.4374608264999997</v>
      </c>
      <c r="K92" s="347">
        <v>5.9260148355000002</v>
      </c>
      <c r="L92" s="347">
        <v>17.36</v>
      </c>
      <c r="M92" s="347">
        <v>23.259999999999998</v>
      </c>
      <c r="N92" s="347">
        <v>26.73</v>
      </c>
      <c r="O92" s="347">
        <v>35.1</v>
      </c>
      <c r="P92" s="347">
        <v>40.615000000000002</v>
      </c>
      <c r="Q92" s="347">
        <v>33.645000000000003</v>
      </c>
      <c r="R92" s="347">
        <v>51.96</v>
      </c>
      <c r="S92" s="347">
        <v>76.06</v>
      </c>
      <c r="T92" s="347">
        <v>67.759999999999991</v>
      </c>
      <c r="U92" s="347">
        <v>58.43</v>
      </c>
      <c r="V92" s="347">
        <v>51.09</v>
      </c>
      <c r="W92" s="347">
        <v>40.025000000000006</v>
      </c>
      <c r="X92" s="347">
        <v>36.155000000000001</v>
      </c>
      <c r="Y92" s="347">
        <v>39.53</v>
      </c>
      <c r="Z92" s="347">
        <v>39.22</v>
      </c>
      <c r="AA92" s="347">
        <v>31.64</v>
      </c>
      <c r="AB92" s="347">
        <v>24.975000000000001</v>
      </c>
      <c r="AC92" s="347">
        <v>22.085000000000001</v>
      </c>
      <c r="AD92" s="347">
        <v>6.3350000000000009</v>
      </c>
      <c r="AE92" s="347">
        <v>-2.8099999999999996</v>
      </c>
      <c r="AF92" s="347">
        <v>8.375</v>
      </c>
      <c r="AG92" s="347">
        <v>15.045</v>
      </c>
      <c r="AH92" s="347">
        <v>23.96</v>
      </c>
      <c r="AI92" s="347">
        <v>37.355000000000004</v>
      </c>
      <c r="AJ92" s="347">
        <v>36.314999999999998</v>
      </c>
      <c r="AK92" s="347">
        <v>17.895</v>
      </c>
      <c r="AL92" s="347">
        <v>4.9950000000000001</v>
      </c>
      <c r="AM92" s="347">
        <v>-1.21</v>
      </c>
      <c r="AN92" s="347">
        <v>-11.26</v>
      </c>
      <c r="AO92" s="347">
        <v>-11.83</v>
      </c>
      <c r="AP92" s="347">
        <v>-12.65</v>
      </c>
      <c r="AQ92" s="347">
        <v>-20.725000000000001</v>
      </c>
      <c r="AR92" s="347">
        <v>-28.08</v>
      </c>
      <c r="AS92" s="347">
        <v>-31.535</v>
      </c>
      <c r="AT92" s="347">
        <v>-32.18</v>
      </c>
      <c r="AU92" s="347">
        <v>-33.229999999999997</v>
      </c>
      <c r="AV92" s="347">
        <v>-32.765000000000001</v>
      </c>
      <c r="AW92" s="347">
        <v>-27.195</v>
      </c>
      <c r="AX92" s="347">
        <v>-21.55</v>
      </c>
      <c r="AY92" s="347">
        <v>-14.225000000000001</v>
      </c>
      <c r="AZ92" s="347">
        <v>4.9999999999999822E-2</v>
      </c>
      <c r="BA92" s="347">
        <v>15.094999999999999</v>
      </c>
      <c r="BB92" s="347">
        <v>28.689999999999998</v>
      </c>
      <c r="BC92" s="347">
        <v>38.209999999999994</v>
      </c>
      <c r="BD92" s="347">
        <v>45.704999999999998</v>
      </c>
      <c r="BE92" s="347">
        <v>54.95</v>
      </c>
      <c r="BF92" s="347">
        <v>55.305</v>
      </c>
      <c r="BG92" s="347">
        <v>44.36</v>
      </c>
      <c r="BH92" s="347">
        <v>35.825000000000003</v>
      </c>
      <c r="BI92" s="347">
        <v>35.980000000000004</v>
      </c>
      <c r="BJ92" s="347">
        <v>36.835000000000001</v>
      </c>
      <c r="BK92" s="347">
        <v>36.695</v>
      </c>
      <c r="BL92" s="347">
        <v>37.549999999999997</v>
      </c>
      <c r="BM92" s="347">
        <v>34.325000000000003</v>
      </c>
      <c r="BN92" s="347">
        <v>31.58</v>
      </c>
      <c r="BO92" s="347">
        <v>28.369999999999997</v>
      </c>
      <c r="BP92" s="347">
        <v>26.555</v>
      </c>
      <c r="BQ92" s="347">
        <v>25.78</v>
      </c>
      <c r="BR92" s="347">
        <v>22.524999999999999</v>
      </c>
      <c r="BS92" s="347">
        <v>21.03</v>
      </c>
      <c r="BT92" s="347">
        <v>17.440000000000001</v>
      </c>
      <c r="BU92" s="347">
        <v>11.47</v>
      </c>
      <c r="BV92" s="347">
        <v>12.809999999999999</v>
      </c>
    </row>
    <row r="93" spans="1:74" x14ac:dyDescent="0.15">
      <c r="A93" s="301" t="s">
        <v>541</v>
      </c>
      <c r="B93" s="301" t="s">
        <v>73</v>
      </c>
      <c r="C93" s="295" t="s">
        <v>196</v>
      </c>
      <c r="D93" s="295" t="s">
        <v>197</v>
      </c>
      <c r="E93" s="347">
        <v>-2.9699999999999998</v>
      </c>
      <c r="F93" s="347">
        <v>-2.9699999999999998</v>
      </c>
      <c r="G93" s="347">
        <v>-18.82</v>
      </c>
      <c r="H93" s="347">
        <v>-37.254603005</v>
      </c>
      <c r="I93" s="347">
        <v>-48.539761639999995</v>
      </c>
      <c r="J93" s="347">
        <v>-50.087220720000005</v>
      </c>
      <c r="K93" s="347">
        <v>-47.812062085000001</v>
      </c>
      <c r="L93" s="347">
        <v>-49.370000000000005</v>
      </c>
      <c r="M93" s="347">
        <v>-53.645000000000003</v>
      </c>
      <c r="N93" s="347">
        <v>-49.21</v>
      </c>
      <c r="O93" s="347">
        <v>-51.855000000000004</v>
      </c>
      <c r="P93" s="347">
        <v>-52.74</v>
      </c>
      <c r="Q93" s="347">
        <v>-50.204999999999998</v>
      </c>
      <c r="R93" s="347">
        <v>-45.775000000000006</v>
      </c>
      <c r="S93" s="347">
        <v>-31.03</v>
      </c>
      <c r="T93" s="347">
        <v>-7.6150000000000002</v>
      </c>
      <c r="U93" s="347">
        <v>26.464999999999996</v>
      </c>
      <c r="V93" s="347">
        <v>75.09</v>
      </c>
      <c r="W93" s="347">
        <v>103.03999999999999</v>
      </c>
      <c r="X93" s="347">
        <v>104.06</v>
      </c>
      <c r="Y93" s="347">
        <v>114.92</v>
      </c>
      <c r="Z93" s="347">
        <v>116.77500000000001</v>
      </c>
      <c r="AA93" s="347">
        <v>108.035</v>
      </c>
      <c r="AB93" s="347">
        <v>90.454999999999998</v>
      </c>
      <c r="AC93" s="347">
        <v>94.60499999999999</v>
      </c>
      <c r="AD93" s="347">
        <v>107.37</v>
      </c>
      <c r="AE93" s="347">
        <v>99.88</v>
      </c>
      <c r="AF93" s="347">
        <v>94.16</v>
      </c>
      <c r="AG93" s="347">
        <v>86.08</v>
      </c>
      <c r="AH93" s="347">
        <v>71.72</v>
      </c>
      <c r="AI93" s="347">
        <v>80.88</v>
      </c>
      <c r="AJ93" s="347">
        <v>115.3</v>
      </c>
      <c r="AK93" s="347">
        <v>98.064999999999998</v>
      </c>
      <c r="AL93" s="347">
        <v>55.55</v>
      </c>
      <c r="AM93" s="347">
        <v>38.375</v>
      </c>
      <c r="AN93" s="347">
        <v>34</v>
      </c>
      <c r="AO93" s="347">
        <v>33.414999999999999</v>
      </c>
      <c r="AP93" s="347">
        <v>25.454999999999998</v>
      </c>
      <c r="AQ93" s="347">
        <v>19.84</v>
      </c>
      <c r="AR93" s="347">
        <v>12.799999999999999</v>
      </c>
      <c r="AS93" s="347">
        <v>0.125</v>
      </c>
      <c r="AT93" s="347">
        <v>-13.37</v>
      </c>
      <c r="AU93" s="347">
        <v>-27.04</v>
      </c>
      <c r="AV93" s="347">
        <v>-38.909999999999997</v>
      </c>
      <c r="AW93" s="347">
        <v>-37.155000000000001</v>
      </c>
      <c r="AX93" s="347">
        <v>-27.82</v>
      </c>
      <c r="AY93" s="347">
        <v>-19.155000000000001</v>
      </c>
      <c r="AZ93" s="347">
        <v>-9.6999999999999993</v>
      </c>
      <c r="BA93" s="347">
        <v>-8.1999999999999993</v>
      </c>
      <c r="BB93" s="347">
        <v>-7.34</v>
      </c>
      <c r="BC93" s="347">
        <v>-2.79</v>
      </c>
      <c r="BD93" s="347">
        <v>3.335</v>
      </c>
      <c r="BE93" s="347">
        <v>8.2750000000000004</v>
      </c>
      <c r="BF93" s="347">
        <v>9.245000000000001</v>
      </c>
      <c r="BG93" s="347">
        <v>10.33</v>
      </c>
      <c r="BH93" s="347">
        <v>9.5449999999999999</v>
      </c>
      <c r="BI93" s="347">
        <v>12.525</v>
      </c>
      <c r="BJ93" s="347">
        <v>18.670000000000002</v>
      </c>
      <c r="BK93" s="347">
        <v>18.234999999999999</v>
      </c>
      <c r="BL93" s="347">
        <v>16.685000000000002</v>
      </c>
      <c r="BM93" s="347">
        <v>21.695</v>
      </c>
      <c r="BN93" s="347">
        <v>27.854999999999997</v>
      </c>
      <c r="BO93" s="347">
        <v>27.045000000000002</v>
      </c>
      <c r="BP93" s="347">
        <v>23.83</v>
      </c>
      <c r="BQ93" s="347">
        <v>25.32</v>
      </c>
      <c r="BR93" s="347">
        <v>26.445</v>
      </c>
      <c r="BS93" s="347">
        <v>25.36</v>
      </c>
      <c r="BT93" s="347">
        <v>22.685000000000002</v>
      </c>
      <c r="BU93" s="347">
        <v>23.454999999999998</v>
      </c>
      <c r="BV93" s="347">
        <v>32.185000000000002</v>
      </c>
    </row>
    <row r="94" spans="1:74" x14ac:dyDescent="0.15">
      <c r="A94" s="301" t="s">
        <v>541</v>
      </c>
      <c r="B94" s="301" t="s">
        <v>73</v>
      </c>
      <c r="C94" s="295" t="s">
        <v>198</v>
      </c>
      <c r="D94" s="295" t="s">
        <v>199</v>
      </c>
      <c r="E94" s="347">
        <v>-2.4000000000000004</v>
      </c>
      <c r="F94" s="347">
        <v>-2.4000000000000004</v>
      </c>
      <c r="G94" s="347">
        <v>6.92</v>
      </c>
      <c r="H94" s="347">
        <v>16.374314429999998</v>
      </c>
      <c r="I94" s="347">
        <v>27.513299395000001</v>
      </c>
      <c r="J94" s="347">
        <v>32.817168699999996</v>
      </c>
      <c r="K94" s="347">
        <v>37.188183734999996</v>
      </c>
      <c r="L94" s="347">
        <v>52.875</v>
      </c>
      <c r="M94" s="347">
        <v>48.325000000000003</v>
      </c>
      <c r="N94" s="347">
        <v>45.52</v>
      </c>
      <c r="O94" s="347">
        <v>52.260000000000005</v>
      </c>
      <c r="P94" s="347">
        <v>44.57</v>
      </c>
      <c r="Q94" s="347">
        <v>52.204999999999998</v>
      </c>
      <c r="R94" s="347">
        <v>60.405000000000001</v>
      </c>
      <c r="S94" s="347">
        <v>62.684999999999995</v>
      </c>
      <c r="T94" s="347">
        <v>66.424999999999997</v>
      </c>
      <c r="U94" s="347">
        <v>64.75</v>
      </c>
      <c r="V94" s="347">
        <v>55.629999999999995</v>
      </c>
      <c r="W94" s="347">
        <v>48.004999999999995</v>
      </c>
      <c r="X94" s="347">
        <v>34.104999999999997</v>
      </c>
      <c r="Y94" s="347">
        <v>48.154999999999994</v>
      </c>
      <c r="Z94" s="347">
        <v>49.269999999999996</v>
      </c>
      <c r="AA94" s="347">
        <v>22.434999999999999</v>
      </c>
      <c r="AB94" s="347">
        <v>24.43</v>
      </c>
      <c r="AC94" s="347">
        <v>28.37</v>
      </c>
      <c r="AD94" s="347">
        <v>25.83</v>
      </c>
      <c r="AE94" s="347">
        <v>25.83</v>
      </c>
      <c r="AF94" s="347">
        <v>27.945</v>
      </c>
      <c r="AG94" s="347">
        <v>22.435000000000002</v>
      </c>
      <c r="AH94" s="347">
        <v>33.11</v>
      </c>
      <c r="AI94" s="347">
        <v>46.75</v>
      </c>
      <c r="AJ94" s="347">
        <v>58.2</v>
      </c>
      <c r="AK94" s="347">
        <v>40.585000000000001</v>
      </c>
      <c r="AL94" s="347">
        <v>42.005000000000003</v>
      </c>
      <c r="AM94" s="347">
        <v>56.225000000000001</v>
      </c>
      <c r="AN94" s="347">
        <v>33.545000000000002</v>
      </c>
      <c r="AO94" s="347">
        <v>24.64</v>
      </c>
      <c r="AP94" s="347">
        <v>16.225000000000001</v>
      </c>
      <c r="AQ94" s="347">
        <v>9.995000000000001</v>
      </c>
      <c r="AR94" s="347">
        <v>8.3650000000000002</v>
      </c>
      <c r="AS94" s="347">
        <v>8.7949999999999999</v>
      </c>
      <c r="AT94" s="347">
        <v>1.8599999999999999</v>
      </c>
      <c r="AU94" s="347">
        <v>-5</v>
      </c>
      <c r="AV94" s="347">
        <v>-7.83</v>
      </c>
      <c r="AW94" s="347">
        <v>-6.4849999999999994</v>
      </c>
      <c r="AX94" s="347">
        <v>-7.1549999999999994</v>
      </c>
      <c r="AY94" s="347">
        <v>-4.1749999999999998</v>
      </c>
      <c r="AZ94" s="347">
        <v>3.4550000000000001</v>
      </c>
      <c r="BA94" s="347">
        <v>5.47</v>
      </c>
      <c r="BB94" s="347">
        <v>10.475</v>
      </c>
      <c r="BC94" s="347">
        <v>13.155000000000001</v>
      </c>
      <c r="BD94" s="347">
        <v>7.88</v>
      </c>
      <c r="BE94" s="347">
        <v>8.1750000000000007</v>
      </c>
      <c r="BF94" s="347">
        <v>15.6</v>
      </c>
      <c r="BG94" s="347">
        <v>20.2</v>
      </c>
      <c r="BH94" s="347">
        <v>16.22</v>
      </c>
      <c r="BI94" s="347">
        <v>16.66</v>
      </c>
      <c r="BJ94" s="347">
        <v>14.11</v>
      </c>
      <c r="BK94" s="347">
        <v>7.3100000000000005</v>
      </c>
      <c r="BL94" s="347">
        <v>10.97</v>
      </c>
      <c r="BM94" s="347">
        <v>14.625</v>
      </c>
      <c r="BN94" s="347">
        <v>21.38</v>
      </c>
      <c r="BO94" s="347">
        <v>23.494999999999997</v>
      </c>
      <c r="BP94" s="347">
        <v>21.63</v>
      </c>
      <c r="BQ94" s="347">
        <v>21.824999999999999</v>
      </c>
      <c r="BR94" s="347">
        <v>21.52</v>
      </c>
      <c r="BS94" s="347">
        <v>27.225000000000001</v>
      </c>
      <c r="BT94" s="347">
        <v>58.155000000000001</v>
      </c>
      <c r="BU94" s="347">
        <v>50.92</v>
      </c>
      <c r="BV94" s="347">
        <v>39</v>
      </c>
    </row>
    <row r="95" spans="1:74" x14ac:dyDescent="0.15">
      <c r="A95" s="301" t="s">
        <v>541</v>
      </c>
      <c r="B95" s="301" t="s">
        <v>73</v>
      </c>
      <c r="C95" s="295" t="s">
        <v>200</v>
      </c>
      <c r="D95" s="295" t="s">
        <v>96</v>
      </c>
      <c r="E95" s="347">
        <v>-37.64</v>
      </c>
      <c r="F95" s="347">
        <v>-37.64</v>
      </c>
      <c r="G95" s="347">
        <v>-12.785</v>
      </c>
      <c r="H95" s="347">
        <v>-7.0435870385000001</v>
      </c>
      <c r="I95" s="347">
        <v>5.1661498164999999</v>
      </c>
      <c r="J95" s="347">
        <v>17.804670394999999</v>
      </c>
      <c r="K95" s="347">
        <v>27.249933540000001</v>
      </c>
      <c r="L95" s="347">
        <v>29.229999999999997</v>
      </c>
      <c r="M95" s="347">
        <v>25.84</v>
      </c>
      <c r="N95" s="347">
        <v>28.21</v>
      </c>
      <c r="O95" s="347">
        <v>31.324999999999999</v>
      </c>
      <c r="P95" s="347">
        <v>29.94</v>
      </c>
      <c r="Q95" s="347">
        <v>29.024999999999999</v>
      </c>
      <c r="R95" s="347">
        <v>34.549999999999997</v>
      </c>
      <c r="S95" s="347">
        <v>46.68</v>
      </c>
      <c r="T95" s="347">
        <v>62.53</v>
      </c>
      <c r="U95" s="347">
        <v>73.25</v>
      </c>
      <c r="V95" s="347">
        <v>68.915000000000006</v>
      </c>
      <c r="W95" s="347">
        <v>59.099999999999994</v>
      </c>
      <c r="X95" s="347">
        <v>53.844999999999999</v>
      </c>
      <c r="Y95" s="347">
        <v>59.344999999999999</v>
      </c>
      <c r="Z95" s="347">
        <v>52.484999999999999</v>
      </c>
      <c r="AA95" s="347">
        <v>41.980000000000004</v>
      </c>
      <c r="AB95" s="347">
        <v>38.204999999999998</v>
      </c>
      <c r="AC95" s="347">
        <v>39.450000000000003</v>
      </c>
      <c r="AD95" s="347">
        <v>38.75</v>
      </c>
      <c r="AE95" s="347">
        <v>27.75</v>
      </c>
      <c r="AF95" s="347">
        <v>21.484999999999999</v>
      </c>
      <c r="AG95" s="347">
        <v>14.32</v>
      </c>
      <c r="AH95" s="347">
        <v>9.1</v>
      </c>
      <c r="AI95" s="347">
        <v>12.195</v>
      </c>
      <c r="AJ95" s="347">
        <v>23.65</v>
      </c>
      <c r="AK95" s="347">
        <v>20.37</v>
      </c>
      <c r="AL95" s="347">
        <v>12.33</v>
      </c>
      <c r="AM95" s="347">
        <v>14.225000000000001</v>
      </c>
      <c r="AN95" s="347">
        <v>12.845000000000001</v>
      </c>
      <c r="AO95" s="347">
        <v>9.1950000000000003</v>
      </c>
      <c r="AP95" s="347">
        <v>4.84</v>
      </c>
      <c r="AQ95" s="347">
        <v>4.3</v>
      </c>
      <c r="AR95" s="347">
        <v>3.9299999999999997</v>
      </c>
      <c r="AS95" s="347">
        <v>2.5649999999999999</v>
      </c>
      <c r="AT95" s="347">
        <v>7.09</v>
      </c>
      <c r="AU95" s="347">
        <v>9.2650000000000006</v>
      </c>
      <c r="AV95" s="347">
        <v>8.8699999999999992</v>
      </c>
      <c r="AW95" s="347">
        <v>6.99</v>
      </c>
      <c r="AX95" s="347">
        <v>6.5299999999999994</v>
      </c>
      <c r="AY95" s="347">
        <v>4.0649999999999995</v>
      </c>
      <c r="AZ95" s="347">
        <v>2.1750000000000003</v>
      </c>
      <c r="BA95" s="347">
        <v>5.82</v>
      </c>
      <c r="BB95" s="347">
        <v>7.3250000000000002</v>
      </c>
      <c r="BC95" s="347">
        <v>8.7149999999999999</v>
      </c>
      <c r="BD95" s="347">
        <v>5.74</v>
      </c>
      <c r="BE95" s="347">
        <v>7.4</v>
      </c>
      <c r="BF95" s="347">
        <v>9.620000000000001</v>
      </c>
      <c r="BG95" s="347">
        <v>4.0549999999999997</v>
      </c>
      <c r="BH95" s="347">
        <v>-5.875</v>
      </c>
      <c r="BI95" s="347">
        <v>-3.1299999999999994</v>
      </c>
      <c r="BJ95" s="347">
        <v>1.155</v>
      </c>
      <c r="BK95" s="347">
        <v>-1.9650000000000001</v>
      </c>
      <c r="BL95" s="347">
        <v>-0.82499999999999996</v>
      </c>
      <c r="BM95" s="347">
        <v>-3.08</v>
      </c>
      <c r="BN95" s="347">
        <v>-3.8049999999999997</v>
      </c>
      <c r="BO95" s="347">
        <v>-4.1050000000000004</v>
      </c>
      <c r="BP95" s="347">
        <v>-2.3600000000000003</v>
      </c>
      <c r="BQ95" s="347">
        <v>-3.8250000000000002</v>
      </c>
      <c r="BR95" s="347">
        <v>-8.120000000000001</v>
      </c>
      <c r="BS95" s="347">
        <v>-2.87</v>
      </c>
      <c r="BT95" s="347">
        <v>12.244999999999999</v>
      </c>
      <c r="BU95" s="347">
        <v>7.0599999999999987</v>
      </c>
      <c r="BV95" s="347">
        <v>1.1000000000000001</v>
      </c>
    </row>
    <row r="96" spans="1:74" x14ac:dyDescent="0.15">
      <c r="A96" s="301" t="s">
        <v>541</v>
      </c>
      <c r="B96" s="301" t="s">
        <v>73</v>
      </c>
      <c r="C96" s="295" t="s">
        <v>201</v>
      </c>
      <c r="D96" s="295" t="s">
        <v>96</v>
      </c>
      <c r="E96" s="347">
        <v>-37.64</v>
      </c>
      <c r="F96" s="347">
        <v>-37.64</v>
      </c>
      <c r="G96" s="347">
        <v>-12.785</v>
      </c>
      <c r="H96" s="347">
        <v>-7.0435870385000001</v>
      </c>
      <c r="I96" s="347">
        <v>5.1661498164999999</v>
      </c>
      <c r="J96" s="347">
        <v>17.804670394999999</v>
      </c>
      <c r="K96" s="347">
        <v>27.249933540000001</v>
      </c>
      <c r="L96" s="347">
        <v>29.229999999999997</v>
      </c>
      <c r="M96" s="347">
        <v>25.84</v>
      </c>
      <c r="N96" s="347">
        <v>28.21</v>
      </c>
      <c r="O96" s="347">
        <v>31.324999999999999</v>
      </c>
      <c r="P96" s="347">
        <v>29.94</v>
      </c>
      <c r="Q96" s="347">
        <v>29.024999999999999</v>
      </c>
      <c r="R96" s="347">
        <v>34.549999999999997</v>
      </c>
      <c r="S96" s="347">
        <v>46.68</v>
      </c>
      <c r="T96" s="347">
        <v>62.53</v>
      </c>
      <c r="U96" s="347">
        <v>73.25</v>
      </c>
      <c r="V96" s="347">
        <v>68.915000000000006</v>
      </c>
      <c r="W96" s="347">
        <v>59.099999999999994</v>
      </c>
      <c r="X96" s="347">
        <v>53.844999999999999</v>
      </c>
      <c r="Y96" s="347">
        <v>59.344999999999999</v>
      </c>
      <c r="Z96" s="347">
        <v>52.484999999999999</v>
      </c>
      <c r="AA96" s="347">
        <v>41.980000000000004</v>
      </c>
      <c r="AB96" s="347">
        <v>38.204999999999998</v>
      </c>
      <c r="AC96" s="347">
        <v>39.450000000000003</v>
      </c>
      <c r="AD96" s="347">
        <v>38.75</v>
      </c>
      <c r="AE96" s="347">
        <v>27.75</v>
      </c>
      <c r="AF96" s="347">
        <v>21.484999999999999</v>
      </c>
      <c r="AG96" s="347">
        <v>14.32</v>
      </c>
      <c r="AH96" s="347">
        <v>9.1</v>
      </c>
      <c r="AI96" s="347">
        <v>12.195</v>
      </c>
      <c r="AJ96" s="347">
        <v>23.65</v>
      </c>
      <c r="AK96" s="347">
        <v>20.37</v>
      </c>
      <c r="AL96" s="347">
        <v>12.33</v>
      </c>
      <c r="AM96" s="347">
        <v>14.225000000000001</v>
      </c>
      <c r="AN96" s="347">
        <v>12.845000000000001</v>
      </c>
      <c r="AO96" s="347">
        <v>9.1950000000000003</v>
      </c>
      <c r="AP96" s="347">
        <v>4.84</v>
      </c>
      <c r="AQ96" s="347">
        <v>4.3</v>
      </c>
      <c r="AR96" s="347">
        <v>3.9299999999999997</v>
      </c>
      <c r="AS96" s="347">
        <v>2.5649999999999999</v>
      </c>
      <c r="AT96" s="347">
        <v>7.09</v>
      </c>
      <c r="AU96" s="347">
        <v>9.2650000000000006</v>
      </c>
      <c r="AV96" s="347">
        <v>8.8699999999999992</v>
      </c>
      <c r="AW96" s="347">
        <v>6.99</v>
      </c>
      <c r="AX96" s="347">
        <v>6.5299999999999994</v>
      </c>
      <c r="AY96" s="347">
        <v>4.0649999999999995</v>
      </c>
      <c r="AZ96" s="347">
        <v>2.1750000000000003</v>
      </c>
      <c r="BA96" s="347">
        <v>5.82</v>
      </c>
      <c r="BB96" s="347">
        <v>7.3250000000000002</v>
      </c>
      <c r="BC96" s="347">
        <v>8.7149999999999999</v>
      </c>
      <c r="BD96" s="347">
        <v>5.74</v>
      </c>
      <c r="BE96" s="347">
        <v>7.4</v>
      </c>
      <c r="BF96" s="347">
        <v>9.620000000000001</v>
      </c>
      <c r="BG96" s="347">
        <v>4.0549999999999997</v>
      </c>
      <c r="BH96" s="347">
        <v>-5.875</v>
      </c>
      <c r="BI96" s="347">
        <v>-3.1299999999999994</v>
      </c>
      <c r="BJ96" s="347">
        <v>1.155</v>
      </c>
      <c r="BK96" s="347">
        <v>-1.9650000000000001</v>
      </c>
      <c r="BL96" s="347">
        <v>-0.82499999999999996</v>
      </c>
      <c r="BM96" s="347">
        <v>-3.08</v>
      </c>
      <c r="BN96" s="347">
        <v>-3.8049999999999997</v>
      </c>
      <c r="BO96" s="347">
        <v>-4.1050000000000004</v>
      </c>
      <c r="BP96" s="347">
        <v>-2.3600000000000003</v>
      </c>
      <c r="BQ96" s="347">
        <v>-3.8250000000000002</v>
      </c>
      <c r="BR96" s="347">
        <v>-8.120000000000001</v>
      </c>
      <c r="BS96" s="347">
        <v>-2.87</v>
      </c>
      <c r="BT96" s="347">
        <v>12.244999999999999</v>
      </c>
      <c r="BU96" s="347">
        <v>7.0599999999999987</v>
      </c>
      <c r="BV96" s="347">
        <v>1.1000000000000001</v>
      </c>
    </row>
    <row r="97" spans="1:74" x14ac:dyDescent="0.15">
      <c r="A97" s="301" t="s">
        <v>541</v>
      </c>
      <c r="B97" s="301" t="s">
        <v>73</v>
      </c>
      <c r="C97" s="295" t="s">
        <v>202</v>
      </c>
      <c r="D97" s="295" t="s">
        <v>203</v>
      </c>
      <c r="E97" s="347">
        <v>24.85</v>
      </c>
      <c r="F97" s="347">
        <v>24.85</v>
      </c>
      <c r="G97" s="347">
        <v>23.935000000000002</v>
      </c>
      <c r="H97" s="347">
        <v>19.934287577279751</v>
      </c>
      <c r="I97" s="347">
        <v>14.37107308855985</v>
      </c>
      <c r="J97" s="347">
        <v>-4.13348815255525</v>
      </c>
      <c r="K97" s="347">
        <v>-20.2605473276707</v>
      </c>
      <c r="L97" s="347">
        <v>29.400000000000002</v>
      </c>
      <c r="M97" s="347">
        <v>29.400000000000002</v>
      </c>
      <c r="N97" s="347">
        <v>29.400000000000002</v>
      </c>
      <c r="O97" s="347">
        <v>28.400000000000002</v>
      </c>
      <c r="P97" s="347">
        <v>22.8</v>
      </c>
      <c r="Q97" s="347">
        <v>18.5</v>
      </c>
      <c r="R97" s="347">
        <v>36.150000000000006</v>
      </c>
      <c r="S97" s="347">
        <v>38.900000000000006</v>
      </c>
      <c r="T97" s="347">
        <v>31.95</v>
      </c>
      <c r="U97" s="347">
        <v>44.5</v>
      </c>
      <c r="V97" s="347">
        <v>58.400000000000006</v>
      </c>
      <c r="W97" s="347">
        <v>50.75</v>
      </c>
      <c r="X97" s="347">
        <v>44.7</v>
      </c>
      <c r="Y97" s="347">
        <v>41.75</v>
      </c>
      <c r="Z97" s="347">
        <v>36</v>
      </c>
      <c r="AA97" s="347">
        <v>33.4</v>
      </c>
      <c r="AB97" s="347">
        <v>23.5</v>
      </c>
      <c r="AC97" s="347">
        <v>16.850000000000001</v>
      </c>
      <c r="AD97" s="347">
        <v>12.4</v>
      </c>
      <c r="AE97" s="347">
        <v>8.0500000000000007</v>
      </c>
      <c r="AF97" s="347">
        <v>1.9</v>
      </c>
      <c r="AG97" s="347">
        <v>-6.85</v>
      </c>
      <c r="AH97" s="347">
        <v>-12.149999999999999</v>
      </c>
      <c r="AI97" s="347">
        <v>-8.5500000000000007</v>
      </c>
      <c r="AJ97" s="347">
        <v>-3.1</v>
      </c>
      <c r="AK97" s="347">
        <v>-8.1999999999999993</v>
      </c>
      <c r="AL97" s="347">
        <v>-12.6</v>
      </c>
      <c r="AM97" s="347">
        <v>-9.1999999999999993</v>
      </c>
      <c r="AN97" s="347">
        <v>-7.25</v>
      </c>
      <c r="AO97" s="347">
        <v>-3</v>
      </c>
      <c r="AP97" s="347">
        <v>-1.7499999999999998</v>
      </c>
      <c r="AQ97" s="347">
        <v>-3.0999999999999996</v>
      </c>
      <c r="AR97" s="347">
        <v>8.6999999999999993</v>
      </c>
      <c r="AS97" s="347">
        <v>12.6</v>
      </c>
      <c r="AT97" s="347">
        <v>15.5</v>
      </c>
      <c r="AU97" s="347">
        <v>22.25</v>
      </c>
      <c r="AV97" s="347">
        <v>20.799999999999997</v>
      </c>
      <c r="AW97" s="347">
        <v>21.25</v>
      </c>
      <c r="AX97" s="347">
        <v>25.5</v>
      </c>
      <c r="AY97" s="347">
        <v>23.45</v>
      </c>
      <c r="AZ97" s="347">
        <v>22.1</v>
      </c>
      <c r="BA97" s="347">
        <v>22.5</v>
      </c>
      <c r="BB97" s="347">
        <v>19.3</v>
      </c>
      <c r="BC97" s="347">
        <v>33.049999999999997</v>
      </c>
      <c r="BD97" s="347">
        <v>30.9</v>
      </c>
      <c r="BE97" s="347">
        <v>17.45</v>
      </c>
      <c r="BF97" s="347">
        <v>16.7</v>
      </c>
      <c r="BG97" s="347">
        <v>15.7</v>
      </c>
      <c r="BH97" s="347">
        <v>9.25</v>
      </c>
      <c r="BI97" s="347">
        <v>9.4500000000000011</v>
      </c>
      <c r="BJ97" s="347">
        <v>21.9</v>
      </c>
      <c r="BK97" s="347">
        <v>18.899999999999999</v>
      </c>
      <c r="BL97" s="347">
        <v>13.25</v>
      </c>
      <c r="BM97" s="347">
        <v>19.45</v>
      </c>
      <c r="BN97" s="347">
        <v>25.7</v>
      </c>
      <c r="BO97" s="347">
        <v>21</v>
      </c>
      <c r="BP97" s="347">
        <v>18.399999999999999</v>
      </c>
      <c r="BQ97" s="347">
        <v>26.25</v>
      </c>
      <c r="BR97" s="347">
        <v>20.9</v>
      </c>
      <c r="BS97" s="347">
        <v>12.45</v>
      </c>
      <c r="BT97" s="347">
        <v>22.05</v>
      </c>
      <c r="BU97" s="347">
        <v>23.3</v>
      </c>
      <c r="BV97" s="347">
        <v>15.5</v>
      </c>
    </row>
    <row r="98" spans="1:74" x14ac:dyDescent="0.15">
      <c r="A98" s="301" t="s">
        <v>541</v>
      </c>
      <c r="B98" s="301" t="s">
        <v>73</v>
      </c>
      <c r="C98" s="295" t="s">
        <v>204</v>
      </c>
      <c r="D98" s="295" t="s">
        <v>876</v>
      </c>
      <c r="E98" s="347">
        <v>-17.925000000000001</v>
      </c>
      <c r="F98" s="347">
        <v>-17.925000000000001</v>
      </c>
      <c r="G98" s="347">
        <v>-13.66</v>
      </c>
      <c r="H98" s="347">
        <v>-3.5808619049999999</v>
      </c>
      <c r="I98" s="347">
        <v>1.3237408525000001</v>
      </c>
      <c r="J98" s="347">
        <v>1.1267673315</v>
      </c>
      <c r="K98" s="347">
        <v>4.3121645739999996</v>
      </c>
      <c r="L98" s="347">
        <v>14.744999999999999</v>
      </c>
      <c r="M98" s="347">
        <v>18.504999999999999</v>
      </c>
      <c r="N98" s="347">
        <v>10.434999999999999</v>
      </c>
      <c r="O98" s="347">
        <v>12.305</v>
      </c>
      <c r="P98" s="347">
        <v>18.28</v>
      </c>
      <c r="Q98" s="347">
        <v>17.395</v>
      </c>
      <c r="R98" s="347">
        <v>23.7</v>
      </c>
      <c r="S98" s="347">
        <v>32.295000000000002</v>
      </c>
      <c r="T98" s="347">
        <v>37.67</v>
      </c>
      <c r="U98" s="347">
        <v>37.4</v>
      </c>
      <c r="V98" s="347">
        <v>29.64</v>
      </c>
      <c r="W98" s="347">
        <v>33</v>
      </c>
      <c r="X98" s="347">
        <v>53.22</v>
      </c>
      <c r="Y98" s="347">
        <v>62.72</v>
      </c>
      <c r="Z98" s="347">
        <v>45.14</v>
      </c>
      <c r="AA98" s="347">
        <v>28.074999999999999</v>
      </c>
      <c r="AB98" s="347">
        <v>23.54</v>
      </c>
      <c r="AC98" s="347">
        <v>23.344999999999999</v>
      </c>
      <c r="AD98" s="347">
        <v>19.824999999999999</v>
      </c>
      <c r="AE98" s="347">
        <v>10.515000000000001</v>
      </c>
      <c r="AF98" s="347">
        <v>5.6</v>
      </c>
      <c r="AG98" s="347">
        <v>7.6950000000000003</v>
      </c>
      <c r="AH98" s="347">
        <v>12.67</v>
      </c>
      <c r="AI98" s="347">
        <v>12.33</v>
      </c>
      <c r="AJ98" s="347">
        <v>4.53</v>
      </c>
      <c r="AK98" s="347">
        <v>-3.71</v>
      </c>
      <c r="AL98" s="347">
        <v>-1.4200000000000002</v>
      </c>
      <c r="AM98" s="347">
        <v>2.52</v>
      </c>
      <c r="AN98" s="347">
        <v>-0.48000000000000009</v>
      </c>
      <c r="AO98" s="347">
        <v>-11.19</v>
      </c>
      <c r="AP98" s="347">
        <v>-19.759999999999998</v>
      </c>
      <c r="AQ98" s="347">
        <v>-17.55</v>
      </c>
      <c r="AR98" s="347">
        <v>-14.135</v>
      </c>
      <c r="AS98" s="347">
        <v>-14</v>
      </c>
      <c r="AT98" s="347">
        <v>-17.169999999999998</v>
      </c>
      <c r="AU98" s="347">
        <v>-17.754999999999999</v>
      </c>
      <c r="AV98" s="347">
        <v>-19.600000000000001</v>
      </c>
      <c r="AW98" s="347">
        <v>-23.29</v>
      </c>
      <c r="AX98" s="347">
        <v>-21.384999999999998</v>
      </c>
      <c r="AY98" s="347">
        <v>-18.5</v>
      </c>
      <c r="AZ98" s="347">
        <v>-15.48</v>
      </c>
      <c r="BA98" s="347">
        <v>-5.3250000000000002</v>
      </c>
      <c r="BB98" s="347">
        <v>1.5049999999999999</v>
      </c>
      <c r="BC98" s="347">
        <v>4.3650000000000002</v>
      </c>
      <c r="BD98" s="347">
        <v>5.46</v>
      </c>
      <c r="BE98" s="347">
        <v>9.65</v>
      </c>
      <c r="BF98" s="347">
        <v>16.875</v>
      </c>
      <c r="BG98" s="347">
        <v>7.7249999999999996</v>
      </c>
      <c r="BH98" s="347">
        <v>-2.8849999999999998</v>
      </c>
      <c r="BI98" s="347">
        <v>7.84</v>
      </c>
      <c r="BJ98" s="347">
        <v>8.5449999999999999</v>
      </c>
      <c r="BK98" s="347">
        <v>-3.17</v>
      </c>
      <c r="BL98" s="347">
        <v>0.64000000000000012</v>
      </c>
      <c r="BM98" s="347">
        <v>6.36</v>
      </c>
      <c r="BN98" s="347">
        <v>7.9550000000000001</v>
      </c>
      <c r="BO98" s="347">
        <v>2.0500000000000003</v>
      </c>
      <c r="BP98" s="347">
        <v>-3.3250000000000002</v>
      </c>
      <c r="BQ98" s="347">
        <v>-10.825000000000001</v>
      </c>
      <c r="BR98" s="347">
        <v>-15.05</v>
      </c>
      <c r="BS98" s="347">
        <v>-9.57</v>
      </c>
      <c r="BT98" s="347">
        <v>0.98499999999999943</v>
      </c>
      <c r="BU98" s="347">
        <v>-1.6500000000000004</v>
      </c>
      <c r="BV98" s="347">
        <v>-7.23</v>
      </c>
    </row>
    <row r="99" spans="1:74" x14ac:dyDescent="0.15">
      <c r="A99" s="301" t="s">
        <v>541</v>
      </c>
      <c r="B99" s="301" t="s">
        <v>73</v>
      </c>
      <c r="C99" s="295" t="s">
        <v>206</v>
      </c>
      <c r="D99" s="295" t="s">
        <v>207</v>
      </c>
      <c r="E99" s="347">
        <v>40.64054780475</v>
      </c>
      <c r="F99" s="347">
        <v>40.64054780475</v>
      </c>
      <c r="G99" s="347">
        <v>51.276646270249998</v>
      </c>
      <c r="H99" s="347">
        <v>34.621663670499998</v>
      </c>
      <c r="I99" s="347">
        <v>41.891510879999998</v>
      </c>
      <c r="J99" s="347">
        <v>57.378146794999999</v>
      </c>
      <c r="K99" s="347">
        <v>43.043251120000001</v>
      </c>
      <c r="L99" s="347">
        <v>35.875</v>
      </c>
      <c r="M99" s="347">
        <v>37.03</v>
      </c>
      <c r="N99" s="347">
        <v>34.29</v>
      </c>
      <c r="O99" s="347">
        <v>26.914999999999999</v>
      </c>
      <c r="P99" s="347">
        <v>17.755000000000003</v>
      </c>
      <c r="Q99" s="347">
        <v>17.850000000000001</v>
      </c>
      <c r="R99" s="347">
        <v>17.59</v>
      </c>
      <c r="S99" s="347">
        <v>16.060000000000002</v>
      </c>
      <c r="T99" s="347">
        <v>20.259999999999998</v>
      </c>
      <c r="U99" s="347">
        <v>20.935000000000002</v>
      </c>
      <c r="V99" s="347">
        <v>17.285</v>
      </c>
      <c r="W99" s="347">
        <v>14.585000000000001</v>
      </c>
      <c r="X99" s="347">
        <v>13.719999999999999</v>
      </c>
      <c r="Y99" s="347">
        <v>17.074999999999999</v>
      </c>
      <c r="Z99" s="347">
        <v>17.225000000000001</v>
      </c>
      <c r="AA99" s="347">
        <v>14.280000000000001</v>
      </c>
      <c r="AB99" s="347">
        <v>13.25</v>
      </c>
      <c r="AC99" s="347">
        <v>18.675000000000001</v>
      </c>
      <c r="AD99" s="347">
        <v>20.62</v>
      </c>
      <c r="AE99" s="347">
        <v>19.255000000000003</v>
      </c>
      <c r="AF99" s="347">
        <v>30.734999999999999</v>
      </c>
      <c r="AG99" s="347">
        <v>27.85</v>
      </c>
      <c r="AH99" s="347">
        <v>22.39</v>
      </c>
      <c r="AI99" s="347">
        <v>34.765000000000001</v>
      </c>
      <c r="AJ99" s="347">
        <v>45.545000000000002</v>
      </c>
      <c r="AK99" s="347">
        <v>39.555</v>
      </c>
      <c r="AL99" s="347">
        <v>22.435000000000002</v>
      </c>
      <c r="AM99" s="347">
        <v>12.574999999999999</v>
      </c>
      <c r="AN99" s="347">
        <v>7.875</v>
      </c>
      <c r="AO99" s="347">
        <v>5.46</v>
      </c>
      <c r="AP99" s="347">
        <v>9.6050000000000004</v>
      </c>
      <c r="AQ99" s="347">
        <v>12.255000000000001</v>
      </c>
      <c r="AR99" s="347">
        <v>13.22</v>
      </c>
      <c r="AS99" s="347">
        <v>7.1050000000000004</v>
      </c>
      <c r="AT99" s="347">
        <v>-4.5650000000000004</v>
      </c>
      <c r="AU99" s="347">
        <v>-14.875</v>
      </c>
      <c r="AV99" s="347">
        <v>-14.24</v>
      </c>
      <c r="AW99" s="347">
        <v>-4.5350000000000001</v>
      </c>
      <c r="AX99" s="347">
        <v>-0.86499999999999999</v>
      </c>
      <c r="AY99" s="347">
        <v>2.9</v>
      </c>
      <c r="AZ99" s="347">
        <v>5.2249999999999996</v>
      </c>
      <c r="BA99" s="347">
        <v>6.1</v>
      </c>
      <c r="BB99" s="347">
        <v>3.125</v>
      </c>
      <c r="BC99" s="347">
        <v>2.6750000000000003</v>
      </c>
      <c r="BD99" s="347">
        <v>-3.8</v>
      </c>
      <c r="BE99" s="347">
        <v>-1.3600000000000003</v>
      </c>
      <c r="BF99" s="347">
        <v>23.63</v>
      </c>
      <c r="BG99" s="347">
        <v>27.015000000000001</v>
      </c>
      <c r="BH99" s="347">
        <v>4.62</v>
      </c>
      <c r="BI99" s="347">
        <v>-1.9450000000000003</v>
      </c>
      <c r="BJ99" s="347">
        <v>7.4349999999999996</v>
      </c>
      <c r="BK99" s="347">
        <v>5.01</v>
      </c>
      <c r="BL99" s="347">
        <v>1.66</v>
      </c>
      <c r="BM99" s="347">
        <v>1.095</v>
      </c>
      <c r="BN99" s="347">
        <v>-1.9550000000000001</v>
      </c>
      <c r="BO99" s="347">
        <v>-3.6450000000000005</v>
      </c>
      <c r="BP99" s="347">
        <v>-1.3350000000000002</v>
      </c>
      <c r="BQ99" s="347">
        <v>0.57499999999999996</v>
      </c>
      <c r="BR99" s="347">
        <v>-6.48</v>
      </c>
      <c r="BS99" s="347">
        <v>1.4800000000000004</v>
      </c>
      <c r="BT99" s="347">
        <v>17.325000000000003</v>
      </c>
      <c r="BU99" s="347">
        <v>13.8</v>
      </c>
      <c r="BV99" s="347">
        <v>19.305</v>
      </c>
    </row>
    <row r="100" spans="1:74" x14ac:dyDescent="0.15">
      <c r="A100" s="301" t="s">
        <v>541</v>
      </c>
      <c r="B100" s="301" t="s">
        <v>73</v>
      </c>
      <c r="C100" s="295" t="s">
        <v>208</v>
      </c>
      <c r="D100" s="295" t="s">
        <v>209</v>
      </c>
      <c r="E100" s="347">
        <v>-23.725000000000001</v>
      </c>
      <c r="F100" s="347">
        <v>-23.725000000000001</v>
      </c>
      <c r="G100" s="347">
        <v>15</v>
      </c>
      <c r="H100" s="347">
        <v>20.713582445</v>
      </c>
      <c r="I100" s="347">
        <v>23.4433501</v>
      </c>
      <c r="J100" s="347">
        <v>17.831627650000001</v>
      </c>
      <c r="K100" s="347">
        <v>17.206859995000002</v>
      </c>
      <c r="L100" s="347">
        <v>17.865000000000002</v>
      </c>
      <c r="M100" s="347">
        <v>16.259999999999998</v>
      </c>
      <c r="N100" s="347">
        <v>17.100000000000001</v>
      </c>
      <c r="O100" s="347">
        <v>18.299999999999997</v>
      </c>
      <c r="P100" s="347">
        <v>15.809999999999999</v>
      </c>
      <c r="Q100" s="347">
        <v>17.260000000000002</v>
      </c>
      <c r="R100" s="347">
        <v>21.655000000000001</v>
      </c>
      <c r="S100" s="347">
        <v>23.21</v>
      </c>
      <c r="T100" s="347">
        <v>21.97</v>
      </c>
      <c r="U100" s="347">
        <v>19.105</v>
      </c>
      <c r="V100" s="347">
        <v>17.850000000000001</v>
      </c>
      <c r="W100" s="347">
        <v>13.629999999999999</v>
      </c>
      <c r="X100" s="347">
        <v>16.149999999999999</v>
      </c>
      <c r="Y100" s="347">
        <v>22.810000000000002</v>
      </c>
      <c r="Z100" s="347">
        <v>22.824999999999999</v>
      </c>
      <c r="AA100" s="347">
        <v>22.45</v>
      </c>
      <c r="AB100" s="347">
        <v>19.094999999999999</v>
      </c>
      <c r="AC100" s="347">
        <v>10.77</v>
      </c>
      <c r="AD100" s="347">
        <v>5.165</v>
      </c>
      <c r="AE100" s="347">
        <v>3.4950000000000001</v>
      </c>
      <c r="AF100" s="347">
        <v>8.1300000000000008</v>
      </c>
      <c r="AG100" s="347">
        <v>14.4</v>
      </c>
      <c r="AH100" s="347">
        <v>18.805</v>
      </c>
      <c r="AI100" s="347">
        <v>23.89</v>
      </c>
      <c r="AJ100" s="347">
        <v>20.824999999999999</v>
      </c>
      <c r="AK100" s="347">
        <v>8.5350000000000001</v>
      </c>
      <c r="AL100" s="347">
        <v>4.99</v>
      </c>
      <c r="AM100" s="347">
        <v>6.26</v>
      </c>
      <c r="AN100" s="347">
        <v>3.6349999999999998</v>
      </c>
      <c r="AO100" s="347">
        <v>3.8849999999999998</v>
      </c>
      <c r="AP100" s="347">
        <v>6.84</v>
      </c>
      <c r="AQ100" s="347">
        <v>8.5850000000000009</v>
      </c>
      <c r="AR100" s="347">
        <v>4.7300000000000004</v>
      </c>
      <c r="AS100" s="347">
        <v>5.0000000000000044E-2</v>
      </c>
      <c r="AT100" s="347">
        <v>84.600000000000009</v>
      </c>
      <c r="AU100" s="347">
        <v>169.89499999999998</v>
      </c>
      <c r="AV100" s="347">
        <v>172.285</v>
      </c>
      <c r="AW100" s="347">
        <v>184.935</v>
      </c>
      <c r="AX100" s="347">
        <v>203.49</v>
      </c>
      <c r="AY100" s="347">
        <v>212.12</v>
      </c>
      <c r="AZ100" s="347">
        <v>217.46499999999997</v>
      </c>
      <c r="BA100" s="347">
        <v>225.91</v>
      </c>
      <c r="BB100" s="347">
        <v>222.5</v>
      </c>
      <c r="BC100" s="347">
        <v>213.16</v>
      </c>
      <c r="BD100" s="347">
        <v>204.89</v>
      </c>
      <c r="BE100" s="347">
        <v>206.65</v>
      </c>
      <c r="BF100" s="347">
        <v>111.935</v>
      </c>
      <c r="BG100" s="347">
        <v>9.9649999999999999</v>
      </c>
      <c r="BH100" s="347">
        <v>5.77</v>
      </c>
      <c r="BI100" s="347">
        <v>6.125</v>
      </c>
      <c r="BJ100" s="347">
        <v>7.8800000000000008</v>
      </c>
      <c r="BK100" s="347">
        <v>7.3350000000000009</v>
      </c>
      <c r="BL100" s="347">
        <v>9.4600000000000009</v>
      </c>
      <c r="BM100" s="347">
        <v>8.9849999999999994</v>
      </c>
      <c r="BN100" s="347">
        <v>7.27</v>
      </c>
      <c r="BO100" s="347">
        <v>5.4949999999999992</v>
      </c>
      <c r="BP100" s="347">
        <v>5.125</v>
      </c>
      <c r="BQ100" s="347">
        <v>3.6850000000000001</v>
      </c>
      <c r="BR100" s="347">
        <v>3.2849999999999997</v>
      </c>
      <c r="BS100" s="347">
        <v>5.0199999999999996</v>
      </c>
      <c r="BT100" s="347">
        <v>7.6450000000000005</v>
      </c>
      <c r="BU100" s="347">
        <v>7.4649999999999999</v>
      </c>
      <c r="BV100" s="347">
        <v>8</v>
      </c>
    </row>
    <row r="101" spans="1:74" x14ac:dyDescent="0.15">
      <c r="A101" s="301" t="s">
        <v>541</v>
      </c>
      <c r="B101" s="301" t="s">
        <v>877</v>
      </c>
      <c r="D101" s="310" t="s">
        <v>211</v>
      </c>
      <c r="E101" s="347">
        <v>3.6999999999999997</v>
      </c>
      <c r="F101" s="347">
        <v>3.6999999999999997</v>
      </c>
      <c r="G101" s="347">
        <v>3.6999999999999997</v>
      </c>
      <c r="H101" s="347">
        <v>10.3</v>
      </c>
      <c r="I101" s="347">
        <v>15.65</v>
      </c>
      <c r="J101" s="347">
        <v>19.55</v>
      </c>
      <c r="K101" s="347">
        <v>22.05</v>
      </c>
      <c r="L101" s="347">
        <v>27.7</v>
      </c>
      <c r="M101" s="347">
        <v>29.6</v>
      </c>
      <c r="N101" s="347">
        <v>27.55</v>
      </c>
      <c r="O101" s="347">
        <v>25.9</v>
      </c>
      <c r="P101" s="347">
        <v>23.75</v>
      </c>
      <c r="Q101" s="347">
        <v>25.8</v>
      </c>
      <c r="R101" s="347">
        <v>28.65</v>
      </c>
      <c r="S101" s="347">
        <v>29.35</v>
      </c>
      <c r="T101" s="347">
        <v>29.1</v>
      </c>
      <c r="U101" s="347">
        <v>27.7</v>
      </c>
      <c r="V101" s="347">
        <v>23.95</v>
      </c>
      <c r="W101" s="347">
        <v>19.75</v>
      </c>
      <c r="X101" s="347">
        <v>16.25</v>
      </c>
      <c r="Y101" s="347">
        <v>13.95</v>
      </c>
      <c r="Z101" s="347">
        <v>10.75</v>
      </c>
      <c r="AA101" s="347">
        <v>7.65</v>
      </c>
      <c r="AB101" s="347">
        <v>6.5</v>
      </c>
      <c r="AC101" s="347">
        <v>5.9</v>
      </c>
      <c r="AD101" s="347">
        <v>5.35</v>
      </c>
      <c r="AE101" s="347">
        <v>4.9000000000000004</v>
      </c>
      <c r="AF101" s="347">
        <v>5</v>
      </c>
      <c r="AG101" s="347">
        <v>5.4499999999999993</v>
      </c>
      <c r="AH101" s="347">
        <v>5.9499999999999993</v>
      </c>
      <c r="AI101" s="347">
        <v>6.5</v>
      </c>
      <c r="AJ101" s="347">
        <v>5.95</v>
      </c>
      <c r="AK101" s="347">
        <v>2.35</v>
      </c>
      <c r="AL101" s="347">
        <v>-2.9</v>
      </c>
      <c r="AM101" s="347">
        <v>-8.15</v>
      </c>
      <c r="AN101" s="347">
        <v>-11.95</v>
      </c>
      <c r="AO101" s="347">
        <v>-13.85</v>
      </c>
      <c r="AP101" s="347">
        <v>-15.25</v>
      </c>
      <c r="AQ101" s="347">
        <v>-15.7</v>
      </c>
      <c r="AR101" s="347">
        <v>-16.149999999999999</v>
      </c>
      <c r="AS101" s="347">
        <v>-15.7</v>
      </c>
      <c r="AT101" s="347">
        <v>-14.6</v>
      </c>
      <c r="AU101" s="347">
        <v>-13.8</v>
      </c>
      <c r="AV101" s="347">
        <v>-11.8</v>
      </c>
      <c r="AW101" s="347">
        <v>-8.15</v>
      </c>
      <c r="AX101" s="347">
        <v>-2.5500000000000003</v>
      </c>
      <c r="AY101" s="347">
        <v>5.2</v>
      </c>
      <c r="AZ101" s="347">
        <v>11.25</v>
      </c>
      <c r="BA101" s="347">
        <v>13.25</v>
      </c>
      <c r="BB101" s="347">
        <v>14.350000000000001</v>
      </c>
      <c r="BC101" s="347">
        <v>16.149999999999999</v>
      </c>
      <c r="BD101" s="347">
        <v>18.95</v>
      </c>
      <c r="BE101" s="347">
        <v>20.75</v>
      </c>
      <c r="BF101" s="347">
        <v>20.6</v>
      </c>
      <c r="BG101" s="347">
        <v>20.100000000000001</v>
      </c>
      <c r="BH101" s="347">
        <v>20.5</v>
      </c>
      <c r="BI101" s="347">
        <v>21.85</v>
      </c>
      <c r="BJ101" s="347">
        <v>22.6</v>
      </c>
      <c r="BK101" s="347">
        <v>22</v>
      </c>
      <c r="BL101" s="347">
        <v>21.7</v>
      </c>
      <c r="BM101" s="347">
        <v>22.049999999999997</v>
      </c>
      <c r="BN101" s="347">
        <v>23.049999999999997</v>
      </c>
      <c r="BO101" s="347">
        <v>23.95</v>
      </c>
      <c r="BP101" s="347">
        <v>23.85</v>
      </c>
      <c r="BQ101" s="347">
        <v>23.15</v>
      </c>
      <c r="BR101" s="347">
        <v>21.75</v>
      </c>
      <c r="BS101" s="347">
        <v>19.5</v>
      </c>
      <c r="BT101" s="347">
        <v>17.3</v>
      </c>
      <c r="BU101" s="347">
        <v>15.2</v>
      </c>
      <c r="BV101" s="347">
        <v>13.100000000000001</v>
      </c>
    </row>
    <row r="102" spans="1:74" s="314" customFormat="1" x14ac:dyDescent="0.15">
      <c r="A102" s="313" t="s">
        <v>541</v>
      </c>
      <c r="B102" s="313" t="s">
        <v>877</v>
      </c>
      <c r="D102" s="306" t="s">
        <v>878</v>
      </c>
      <c r="E102" s="348">
        <v>-20.549999999999997</v>
      </c>
      <c r="F102" s="348">
        <v>-20.549999999999997</v>
      </c>
      <c r="G102" s="348">
        <v>-20.65</v>
      </c>
      <c r="H102" s="348">
        <v>-13.5</v>
      </c>
      <c r="I102" s="348">
        <v>-10.4</v>
      </c>
      <c r="J102" s="348">
        <v>-11.25</v>
      </c>
      <c r="K102" s="348">
        <v>-8.6</v>
      </c>
      <c r="L102" s="348">
        <v>-3.15</v>
      </c>
      <c r="M102" s="348">
        <v>-1.2</v>
      </c>
      <c r="N102" s="348">
        <v>6.9</v>
      </c>
      <c r="O102" s="348">
        <v>6.9</v>
      </c>
      <c r="P102" s="348">
        <v>17.05</v>
      </c>
      <c r="Q102" s="348">
        <v>21.799999999999997</v>
      </c>
      <c r="R102" s="348">
        <v>30.4</v>
      </c>
      <c r="S102" s="348">
        <v>40.349999999999994</v>
      </c>
      <c r="T102" s="348">
        <v>42.599999999999994</v>
      </c>
      <c r="U102" s="348">
        <v>40.75</v>
      </c>
      <c r="V102" s="348">
        <v>33.5</v>
      </c>
      <c r="W102" s="348">
        <v>33.4</v>
      </c>
      <c r="X102" s="348">
        <v>58.599999999999994</v>
      </c>
      <c r="Y102" s="348">
        <v>79.8</v>
      </c>
      <c r="Z102" s="348">
        <v>20.200000000000003</v>
      </c>
      <c r="AA102" s="348">
        <v>20.200000000000003</v>
      </c>
      <c r="AB102" s="348">
        <v>20</v>
      </c>
      <c r="AC102" s="348">
        <v>18.399999999999999</v>
      </c>
      <c r="AD102" s="348">
        <v>14.25</v>
      </c>
      <c r="AE102" s="348">
        <v>10.55</v>
      </c>
      <c r="AF102" s="348">
        <v>10.050000000000001</v>
      </c>
      <c r="AG102" s="348">
        <v>7.25</v>
      </c>
      <c r="AH102" s="348">
        <v>16.3</v>
      </c>
      <c r="AI102" s="348">
        <v>24.6</v>
      </c>
      <c r="AJ102" s="348">
        <v>14.25</v>
      </c>
      <c r="AK102" s="348">
        <v>8.5</v>
      </c>
      <c r="AL102" s="348">
        <v>24.1</v>
      </c>
      <c r="AM102" s="348">
        <v>24.1</v>
      </c>
      <c r="AN102" s="348">
        <v>20.85</v>
      </c>
      <c r="AO102" s="348">
        <v>18.350000000000001</v>
      </c>
      <c r="AP102" s="348">
        <v>6.6999999999999993</v>
      </c>
      <c r="AQ102" s="348">
        <v>3.95</v>
      </c>
      <c r="AR102" s="348">
        <v>3.25</v>
      </c>
      <c r="AS102" s="348">
        <v>2.75</v>
      </c>
      <c r="AT102" s="348">
        <v>2.2999999999999998</v>
      </c>
      <c r="AU102" s="348">
        <v>-2.2000000000000002</v>
      </c>
      <c r="AV102" s="348">
        <v>-9.1</v>
      </c>
      <c r="AW102" s="348">
        <v>-15.9</v>
      </c>
      <c r="AX102" s="348">
        <v>2.2999999999999998</v>
      </c>
      <c r="AY102" s="348">
        <v>2.2999999999999998</v>
      </c>
      <c r="AZ102" s="348">
        <v>-0.14999999999999991</v>
      </c>
      <c r="BA102" s="348">
        <v>-3.75</v>
      </c>
      <c r="BB102" s="348">
        <v>2.8</v>
      </c>
      <c r="BC102" s="348">
        <v>8.9</v>
      </c>
      <c r="BD102" s="348">
        <v>14.5</v>
      </c>
      <c r="BE102" s="348">
        <v>17.100000000000001</v>
      </c>
      <c r="BF102" s="348">
        <v>15.75</v>
      </c>
      <c r="BG102" s="348">
        <v>12.55</v>
      </c>
      <c r="BH102" s="348">
        <v>22.049999999999997</v>
      </c>
      <c r="BI102" s="348">
        <v>33.299999999999997</v>
      </c>
      <c r="BJ102" s="348">
        <v>9.1999999999999993</v>
      </c>
      <c r="BK102" s="348">
        <v>9.1999999999999993</v>
      </c>
      <c r="BL102" s="348">
        <v>11.1</v>
      </c>
      <c r="BM102" s="348">
        <v>16.5</v>
      </c>
      <c r="BN102" s="348">
        <v>25.15</v>
      </c>
      <c r="BO102" s="348">
        <v>23.799999999999997</v>
      </c>
      <c r="BP102" s="348">
        <v>20.549999999999997</v>
      </c>
      <c r="BQ102" s="348">
        <v>24.2</v>
      </c>
      <c r="BR102" s="348">
        <v>25.6</v>
      </c>
      <c r="BS102" s="348">
        <v>28.299999999999997</v>
      </c>
      <c r="BT102" s="348">
        <v>27.299999999999997</v>
      </c>
      <c r="BU102" s="348">
        <v>24.2</v>
      </c>
      <c r="BV102" s="348" t="s">
        <v>580</v>
      </c>
    </row>
    <row r="103" spans="1:74" x14ac:dyDescent="0.15">
      <c r="A103" s="301" t="s">
        <v>213</v>
      </c>
      <c r="B103" s="301" t="s">
        <v>70</v>
      </c>
      <c r="C103" s="295" t="s">
        <v>214</v>
      </c>
      <c r="D103" s="304" t="s">
        <v>215</v>
      </c>
      <c r="E103" s="347">
        <v>80.877345146202288</v>
      </c>
      <c r="F103" s="347">
        <v>80.877345146202288</v>
      </c>
      <c r="G103" s="347">
        <v>166.03612431269201</v>
      </c>
      <c r="H103" s="347">
        <v>166.03612431269201</v>
      </c>
      <c r="I103" s="347">
        <v>166.03612431269201</v>
      </c>
      <c r="J103" s="347">
        <v>200.61229522524701</v>
      </c>
      <c r="K103" s="347">
        <v>200.61229522524701</v>
      </c>
      <c r="L103" s="347">
        <v>200.61229522524701</v>
      </c>
      <c r="M103" s="347">
        <v>40.487243659531998</v>
      </c>
      <c r="N103" s="347">
        <v>40.487243659531998</v>
      </c>
      <c r="O103" s="347">
        <v>40.487243659531998</v>
      </c>
      <c r="P103" s="347">
        <v>8.4609629123505901</v>
      </c>
      <c r="Q103" s="347">
        <v>8.4609629123505901</v>
      </c>
      <c r="R103" s="347">
        <v>8.4609629123505901</v>
      </c>
      <c r="S103" s="347">
        <v>-33.509652085286703</v>
      </c>
      <c r="T103" s="347">
        <v>-33.509652085286703</v>
      </c>
      <c r="U103" s="347">
        <v>-33.509652085286703</v>
      </c>
      <c r="V103" s="347">
        <v>-39.580792723355202</v>
      </c>
      <c r="W103" s="347">
        <v>-39.580792723355202</v>
      </c>
      <c r="X103" s="347">
        <v>-39.580792723355202</v>
      </c>
      <c r="Y103" s="347">
        <v>4.9449918752983502</v>
      </c>
      <c r="Z103" s="347">
        <v>4.9449918752983502</v>
      </c>
      <c r="AA103" s="347">
        <v>4.9449918752983502</v>
      </c>
      <c r="AB103" s="347">
        <v>6.0754288110520704</v>
      </c>
      <c r="AC103" s="347">
        <v>6.0754288110520704</v>
      </c>
      <c r="AD103" s="347">
        <v>6.0754288110520704</v>
      </c>
      <c r="AE103" s="347">
        <v>23.931206091627899</v>
      </c>
      <c r="AF103" s="347">
        <v>23.931206091627899</v>
      </c>
      <c r="AG103" s="347">
        <v>23.931206091627899</v>
      </c>
      <c r="AH103" s="347">
        <v>22.493583694219101</v>
      </c>
      <c r="AI103" s="347">
        <v>22.493583694219101</v>
      </c>
      <c r="AJ103" s="347">
        <v>22.493583694219101</v>
      </c>
      <c r="AK103" s="347">
        <v>-1.1338834690808799</v>
      </c>
      <c r="AL103" s="347">
        <v>-1.1338834690808799</v>
      </c>
      <c r="AM103" s="347">
        <v>-1.1338834690808799</v>
      </c>
      <c r="AN103" s="347">
        <v>10.6419280993893</v>
      </c>
      <c r="AO103" s="347">
        <v>10.6419280993893</v>
      </c>
      <c r="AP103" s="347">
        <v>10.6419280993893</v>
      </c>
      <c r="AQ103" s="347">
        <v>23.979741452104498</v>
      </c>
      <c r="AR103" s="347">
        <v>23.979741452104498</v>
      </c>
      <c r="AS103" s="347">
        <v>23.979741452104498</v>
      </c>
      <c r="AT103" s="347">
        <v>43.188855492283203</v>
      </c>
      <c r="AU103" s="347">
        <v>43.188855492283203</v>
      </c>
      <c r="AV103" s="347">
        <v>43.188855492283203</v>
      </c>
      <c r="AW103" s="347">
        <v>43.188855492283203</v>
      </c>
      <c r="AX103" s="347">
        <v>43.188855492283203</v>
      </c>
      <c r="AY103" s="347">
        <v>43.188855492283203</v>
      </c>
      <c r="AZ103" s="347">
        <v>45.277558016837197</v>
      </c>
      <c r="BA103" s="347">
        <v>45.277558016837197</v>
      </c>
      <c r="BB103" s="347">
        <v>45.277558016837197</v>
      </c>
      <c r="BC103" s="347">
        <v>45.277558016837197</v>
      </c>
      <c r="BD103" s="347">
        <v>45.277558016837197</v>
      </c>
      <c r="BE103" s="347">
        <v>45.277558016837197</v>
      </c>
      <c r="BF103" s="347">
        <v>45.277558016837197</v>
      </c>
      <c r="BG103" s="347">
        <v>45.277558016837197</v>
      </c>
      <c r="BH103" s="347">
        <v>45.277558016837197</v>
      </c>
      <c r="BI103" s="347">
        <v>45.277558016837197</v>
      </c>
      <c r="BJ103" s="347">
        <v>45.277558016837197</v>
      </c>
      <c r="BK103" s="347">
        <v>45.277558016837197</v>
      </c>
      <c r="BL103" s="347" t="s">
        <v>580</v>
      </c>
      <c r="BM103" s="347" t="s">
        <v>580</v>
      </c>
      <c r="BN103" s="347" t="s">
        <v>580</v>
      </c>
      <c r="BO103" s="347" t="s">
        <v>580</v>
      </c>
      <c r="BP103" s="347" t="s">
        <v>580</v>
      </c>
      <c r="BQ103" s="347" t="s">
        <v>580</v>
      </c>
      <c r="BR103" s="347" t="s">
        <v>580</v>
      </c>
      <c r="BS103" s="347" t="s">
        <v>580</v>
      </c>
      <c r="BT103" s="347" t="s">
        <v>580</v>
      </c>
      <c r="BU103" s="347" t="s">
        <v>580</v>
      </c>
      <c r="BV103" s="347" t="s">
        <v>580</v>
      </c>
    </row>
    <row r="104" spans="1:74" x14ac:dyDescent="0.15">
      <c r="A104" s="301" t="s">
        <v>213</v>
      </c>
      <c r="B104" s="301" t="s">
        <v>70</v>
      </c>
      <c r="C104" s="295" t="s">
        <v>216</v>
      </c>
      <c r="D104" s="295" t="s">
        <v>217</v>
      </c>
      <c r="E104" s="347">
        <v>-27</v>
      </c>
      <c r="F104" s="347">
        <v>-16.100000000000001</v>
      </c>
      <c r="G104" s="347">
        <v>-16.189999999999998</v>
      </c>
      <c r="H104" s="347">
        <v>-16.189999999999998</v>
      </c>
      <c r="I104" s="347">
        <v>-16.189999999999998</v>
      </c>
      <c r="J104" s="347">
        <v>22.15</v>
      </c>
      <c r="K104" s="347">
        <v>22.15</v>
      </c>
      <c r="L104" s="347">
        <v>22.15</v>
      </c>
      <c r="M104" s="347">
        <v>20.010000000000002</v>
      </c>
      <c r="N104" s="347">
        <v>20.010000000000002</v>
      </c>
      <c r="O104" s="347">
        <v>20.010000000000002</v>
      </c>
      <c r="P104" s="347">
        <v>10</v>
      </c>
      <c r="Q104" s="347">
        <v>10</v>
      </c>
      <c r="R104" s="347">
        <v>10</v>
      </c>
      <c r="S104" s="347">
        <v>-9.3000000000000007</v>
      </c>
      <c r="T104" s="347">
        <v>-9.3000000000000007</v>
      </c>
      <c r="U104" s="347">
        <v>-9.3000000000000007</v>
      </c>
      <c r="V104" s="347">
        <v>-20.399999999999999</v>
      </c>
      <c r="W104" s="347">
        <v>-20.399999999999999</v>
      </c>
      <c r="X104" s="347">
        <v>-20.399999999999999</v>
      </c>
      <c r="Y104" s="347">
        <v>-15.6</v>
      </c>
      <c r="Z104" s="347">
        <v>-15.6</v>
      </c>
      <c r="AA104" s="347">
        <v>-15.6</v>
      </c>
      <c r="AB104" s="347">
        <v>-7.5</v>
      </c>
      <c r="AC104" s="347">
        <v>-7.5</v>
      </c>
      <c r="AD104" s="347">
        <v>-7.5</v>
      </c>
      <c r="AE104" s="347">
        <v>42.8</v>
      </c>
      <c r="AF104" s="347">
        <v>42.8</v>
      </c>
      <c r="AG104" s="347">
        <v>42.8</v>
      </c>
      <c r="AH104" s="347">
        <v>42.699999999999996</v>
      </c>
      <c r="AI104" s="347">
        <v>42.699999999999996</v>
      </c>
      <c r="AJ104" s="347">
        <v>42.699999999999996</v>
      </c>
      <c r="AK104" s="347">
        <v>18.899999999999999</v>
      </c>
      <c r="AL104" s="347">
        <v>18.899999999999999</v>
      </c>
      <c r="AM104" s="347">
        <v>18.899999999999999</v>
      </c>
      <c r="AN104" s="347">
        <v>4</v>
      </c>
      <c r="AO104" s="347">
        <v>4</v>
      </c>
      <c r="AP104" s="347">
        <v>4</v>
      </c>
      <c r="AQ104" s="347">
        <v>-10.199999999999999</v>
      </c>
      <c r="AR104" s="347">
        <v>-10.199999999999999</v>
      </c>
      <c r="AS104" s="347">
        <v>-10.199999999999999</v>
      </c>
      <c r="AT104" s="347">
        <v>-6.3</v>
      </c>
      <c r="AU104" s="347">
        <v>-6.3</v>
      </c>
      <c r="AV104" s="347">
        <v>-6.3</v>
      </c>
      <c r="AW104" s="347">
        <v>8.6999999999999993</v>
      </c>
      <c r="AX104" s="347">
        <v>8.6999999999999993</v>
      </c>
      <c r="AY104" s="347">
        <v>8.6999999999999993</v>
      </c>
      <c r="AZ104" s="347">
        <v>25.900000000000002</v>
      </c>
      <c r="BA104" s="347">
        <v>25.900000000000002</v>
      </c>
      <c r="BB104" s="347">
        <v>25.900000000000002</v>
      </c>
      <c r="BC104" s="347">
        <v>26.900000000000002</v>
      </c>
      <c r="BD104" s="347">
        <v>26.900000000000002</v>
      </c>
      <c r="BE104" s="347">
        <v>26.900000000000002</v>
      </c>
      <c r="BF104" s="347">
        <v>23.7</v>
      </c>
      <c r="BG104" s="347">
        <v>23.7</v>
      </c>
      <c r="BH104" s="347">
        <v>23.7</v>
      </c>
      <c r="BI104" s="347">
        <v>19.600000000000001</v>
      </c>
      <c r="BJ104" s="347">
        <v>19.600000000000001</v>
      </c>
      <c r="BK104" s="347">
        <v>19.600000000000001</v>
      </c>
      <c r="BL104" s="347">
        <v>7.3999999999999995</v>
      </c>
      <c r="BM104" s="347">
        <v>7.3999999999999995</v>
      </c>
      <c r="BN104" s="347">
        <v>7.3999999999999995</v>
      </c>
      <c r="BO104" s="347">
        <v>8.6</v>
      </c>
      <c r="BP104" s="347">
        <v>8.6</v>
      </c>
      <c r="BQ104" s="347">
        <v>8.6</v>
      </c>
      <c r="BR104" s="347">
        <v>5.8000000000000007</v>
      </c>
      <c r="BS104" s="347">
        <v>5.8000000000000007</v>
      </c>
      <c r="BT104" s="347">
        <v>5.8000000000000007</v>
      </c>
      <c r="BU104" s="347" t="s">
        <v>580</v>
      </c>
      <c r="BV104" s="347" t="s">
        <v>580</v>
      </c>
    </row>
    <row r="105" spans="1:74" x14ac:dyDescent="0.15">
      <c r="A105" s="301" t="s">
        <v>213</v>
      </c>
      <c r="B105" s="301" t="s">
        <v>70</v>
      </c>
      <c r="C105" s="295" t="s">
        <v>218</v>
      </c>
      <c r="D105" s="295" t="s">
        <v>219</v>
      </c>
      <c r="E105" s="347">
        <v>44.1</v>
      </c>
      <c r="F105" s="347">
        <v>44.1</v>
      </c>
      <c r="G105" s="347">
        <v>31.164999999999999</v>
      </c>
      <c r="H105" s="347">
        <v>41.703457985</v>
      </c>
      <c r="I105" s="347">
        <v>53.186794599999999</v>
      </c>
      <c r="J105" s="347">
        <v>56.725949615000005</v>
      </c>
      <c r="K105" s="347">
        <v>63.527613000000002</v>
      </c>
      <c r="L105" s="347">
        <v>49.42</v>
      </c>
      <c r="M105" s="347">
        <v>46.995000000000005</v>
      </c>
      <c r="N105" s="347">
        <v>46.79</v>
      </c>
      <c r="O105" s="347">
        <v>32.869999999999997</v>
      </c>
      <c r="P105" s="347">
        <v>61.114999999999995</v>
      </c>
      <c r="Q105" s="347">
        <v>68.180000000000007</v>
      </c>
      <c r="R105" s="347">
        <v>48.64</v>
      </c>
      <c r="S105" s="347">
        <v>25.895</v>
      </c>
      <c r="T105" s="347">
        <v>1.6749999999999998</v>
      </c>
      <c r="U105" s="347">
        <v>0.96500000000000008</v>
      </c>
      <c r="V105" s="347">
        <v>2.0649999999999999</v>
      </c>
      <c r="W105" s="347">
        <v>2.165</v>
      </c>
      <c r="X105" s="347">
        <v>2.39</v>
      </c>
      <c r="Y105" s="347">
        <v>3.25</v>
      </c>
      <c r="Z105" s="347">
        <v>4.4649999999999999</v>
      </c>
      <c r="AA105" s="347">
        <v>4.0350000000000001</v>
      </c>
      <c r="AB105" s="347">
        <v>-8.8800000000000008</v>
      </c>
      <c r="AC105" s="347">
        <v>-17.454999999999998</v>
      </c>
      <c r="AD105" s="347">
        <v>-13.125</v>
      </c>
      <c r="AE105" s="347">
        <v>19.579999999999998</v>
      </c>
      <c r="AF105" s="347">
        <v>71.155000000000001</v>
      </c>
      <c r="AG105" s="347">
        <v>88.935000000000002</v>
      </c>
      <c r="AH105" s="347">
        <v>64.56</v>
      </c>
      <c r="AI105" s="347">
        <v>42.625</v>
      </c>
      <c r="AJ105" s="347">
        <v>46.39</v>
      </c>
      <c r="AK105" s="347">
        <v>31.035</v>
      </c>
      <c r="AL105" s="347">
        <v>40.29</v>
      </c>
      <c r="AM105" s="347">
        <v>49.78</v>
      </c>
      <c r="AN105" s="347">
        <v>40.305</v>
      </c>
      <c r="AO105" s="347">
        <v>42.61</v>
      </c>
      <c r="AP105" s="347">
        <v>24.229999999999997</v>
      </c>
      <c r="AQ105" s="347">
        <v>10.185</v>
      </c>
      <c r="AR105" s="347">
        <v>1.5799999999999998</v>
      </c>
      <c r="AS105" s="347">
        <v>-4.2300000000000004</v>
      </c>
      <c r="AT105" s="347">
        <v>-5.0500000000000007</v>
      </c>
      <c r="AU105" s="347">
        <v>-7.2750000000000004</v>
      </c>
      <c r="AV105" s="347">
        <v>-1.625</v>
      </c>
      <c r="AW105" s="347">
        <v>9.1150000000000002</v>
      </c>
      <c r="AX105" s="347">
        <v>1.2400000000000002</v>
      </c>
      <c r="AY105" s="347">
        <v>-4.2850000000000001</v>
      </c>
      <c r="AZ105" s="347">
        <v>1.645</v>
      </c>
      <c r="BA105" s="347">
        <v>4.9849999999999994</v>
      </c>
      <c r="BB105" s="347">
        <v>11.149999999999999</v>
      </c>
      <c r="BC105" s="347">
        <v>21.53</v>
      </c>
      <c r="BD105" s="347">
        <v>22.14</v>
      </c>
      <c r="BE105" s="347">
        <v>22.25</v>
      </c>
      <c r="BF105" s="347">
        <v>26.79</v>
      </c>
      <c r="BG105" s="347">
        <v>30.725000000000001</v>
      </c>
      <c r="BH105" s="347">
        <v>25.885000000000002</v>
      </c>
      <c r="BI105" s="347">
        <v>10.93</v>
      </c>
      <c r="BJ105" s="347">
        <v>34.549999999999997</v>
      </c>
      <c r="BK105" s="347">
        <v>43.004999999999995</v>
      </c>
      <c r="BL105" s="347">
        <v>20.29</v>
      </c>
      <c r="BM105" s="347">
        <v>20</v>
      </c>
      <c r="BN105" s="347">
        <v>28</v>
      </c>
      <c r="BO105" s="347">
        <v>35.25</v>
      </c>
      <c r="BP105" s="347">
        <v>52.300000000000004</v>
      </c>
      <c r="BQ105" s="347">
        <v>46.440000000000005</v>
      </c>
      <c r="BR105" s="347">
        <v>39.020000000000003</v>
      </c>
      <c r="BS105" s="347">
        <v>45.92</v>
      </c>
      <c r="BT105" s="347">
        <v>51.945</v>
      </c>
      <c r="BU105" s="347">
        <v>68.465000000000003</v>
      </c>
      <c r="BV105" s="347">
        <v>47.274999999999999</v>
      </c>
    </row>
    <row r="106" spans="1:74" x14ac:dyDescent="0.15">
      <c r="A106" s="301" t="s">
        <v>213</v>
      </c>
      <c r="B106" s="301" t="s">
        <v>70</v>
      </c>
      <c r="C106" s="295" t="s">
        <v>220</v>
      </c>
      <c r="D106" s="295" t="s">
        <v>221</v>
      </c>
      <c r="E106" s="347">
        <v>8.18</v>
      </c>
      <c r="F106" s="347">
        <v>8.18</v>
      </c>
      <c r="G106" s="347">
        <v>20.299999999999997</v>
      </c>
      <c r="H106" s="347">
        <v>42.716137669999995</v>
      </c>
      <c r="I106" s="347">
        <v>42.426477849999998</v>
      </c>
      <c r="J106" s="347">
        <v>-1.3849666099999993</v>
      </c>
      <c r="K106" s="347">
        <v>-15.245306789999999</v>
      </c>
      <c r="L106" s="347">
        <v>12.25</v>
      </c>
      <c r="M106" s="347">
        <v>25.45</v>
      </c>
      <c r="N106" s="347">
        <v>30.9</v>
      </c>
      <c r="O106" s="347">
        <v>30.45</v>
      </c>
      <c r="P106" s="347">
        <v>41.75</v>
      </c>
      <c r="Q106" s="347">
        <v>43.9</v>
      </c>
      <c r="R106" s="347">
        <v>34.450000000000003</v>
      </c>
      <c r="S106" s="347">
        <v>23</v>
      </c>
      <c r="T106" s="347">
        <v>16.850000000000001</v>
      </c>
      <c r="U106" s="347">
        <v>10.9</v>
      </c>
      <c r="V106" s="347">
        <v>-2.15</v>
      </c>
      <c r="W106" s="347">
        <v>22.55</v>
      </c>
      <c r="X106" s="347">
        <v>41.15</v>
      </c>
      <c r="Y106" s="347">
        <v>30.45</v>
      </c>
      <c r="Z106" s="347">
        <v>9.4500000000000011</v>
      </c>
      <c r="AA106" s="347">
        <v>-8.85</v>
      </c>
      <c r="AB106" s="347">
        <v>-9.8000000000000007</v>
      </c>
      <c r="AC106" s="347">
        <v>8.6000000000000014</v>
      </c>
      <c r="AD106" s="347">
        <v>22.450000000000003</v>
      </c>
      <c r="AE106" s="347">
        <v>23.85</v>
      </c>
      <c r="AF106" s="347">
        <v>30.150000000000002</v>
      </c>
      <c r="AG106" s="347">
        <v>42.650000000000006</v>
      </c>
      <c r="AH106" s="347">
        <v>52.900000000000006</v>
      </c>
      <c r="AI106" s="347">
        <v>26.200000000000003</v>
      </c>
      <c r="AJ106" s="347">
        <v>-9.2000000000000011</v>
      </c>
      <c r="AK106" s="347">
        <v>-20.75</v>
      </c>
      <c r="AL106" s="347">
        <v>-3.75</v>
      </c>
      <c r="AM106" s="347">
        <v>10.549999999999999</v>
      </c>
      <c r="AN106" s="347">
        <v>0.45000000000000018</v>
      </c>
      <c r="AO106" s="347">
        <v>-1.7999999999999998</v>
      </c>
      <c r="AP106" s="347">
        <v>-0.35</v>
      </c>
      <c r="AQ106" s="347">
        <v>1.2</v>
      </c>
      <c r="AR106" s="347">
        <v>-1.75</v>
      </c>
      <c r="AS106" s="347">
        <v>-2.9</v>
      </c>
      <c r="AT106" s="347">
        <v>4.1500000000000004</v>
      </c>
      <c r="AU106" s="347">
        <v>4.95</v>
      </c>
      <c r="AV106" s="347">
        <v>13.450000000000001</v>
      </c>
      <c r="AW106" s="347">
        <v>20.2</v>
      </c>
      <c r="AX106" s="347">
        <v>7.5</v>
      </c>
      <c r="AY106" s="347">
        <v>21.45</v>
      </c>
      <c r="AZ106" s="347">
        <v>36.799999999999997</v>
      </c>
      <c r="BA106" s="347">
        <v>23.8</v>
      </c>
      <c r="BB106" s="347">
        <v>18.899999999999999</v>
      </c>
      <c r="BC106" s="347">
        <v>27.9</v>
      </c>
      <c r="BD106" s="347">
        <v>29.55</v>
      </c>
      <c r="BE106" s="347">
        <v>21.65</v>
      </c>
      <c r="BF106" s="347">
        <v>9.65</v>
      </c>
      <c r="BG106" s="347">
        <v>2</v>
      </c>
      <c r="BH106" s="347">
        <v>-0.29999999999999982</v>
      </c>
      <c r="BI106" s="347">
        <v>16.75</v>
      </c>
      <c r="BJ106" s="347">
        <v>39.700000000000003</v>
      </c>
      <c r="BK106" s="347">
        <v>26.299999999999997</v>
      </c>
      <c r="BL106" s="347">
        <v>8.35</v>
      </c>
      <c r="BM106" s="347">
        <v>8.4</v>
      </c>
      <c r="BN106" s="347">
        <v>13.75</v>
      </c>
      <c r="BO106" s="347">
        <v>5.85</v>
      </c>
      <c r="BP106" s="347">
        <v>-3.95</v>
      </c>
      <c r="BQ106" s="347">
        <v>-11.35</v>
      </c>
      <c r="BR106" s="347">
        <v>-9.0500000000000007</v>
      </c>
      <c r="BS106" s="347">
        <v>4.1499999999999995</v>
      </c>
      <c r="BT106" s="347">
        <v>20.650000000000002</v>
      </c>
      <c r="BU106" s="347">
        <v>10.250000000000002</v>
      </c>
      <c r="BV106" s="347">
        <v>-9.35</v>
      </c>
    </row>
    <row r="107" spans="1:74" x14ac:dyDescent="0.15">
      <c r="A107" s="301" t="s">
        <v>213</v>
      </c>
      <c r="B107" s="301" t="s">
        <v>70</v>
      </c>
      <c r="C107" s="295" t="s">
        <v>222</v>
      </c>
      <c r="D107" s="295" t="s">
        <v>879</v>
      </c>
      <c r="E107" s="347">
        <v>-17.899999999999999</v>
      </c>
      <c r="F107" s="347">
        <v>-17.899999999999999</v>
      </c>
      <c r="G107" s="347">
        <v>-12.8</v>
      </c>
      <c r="H107" s="347">
        <v>-10</v>
      </c>
      <c r="I107" s="347">
        <v>-5.55</v>
      </c>
      <c r="J107" s="347">
        <v>-2.95</v>
      </c>
      <c r="K107" s="347">
        <v>-2.8</v>
      </c>
      <c r="L107" s="347">
        <v>-2.6</v>
      </c>
      <c r="M107" s="347">
        <v>0.30000000000000004</v>
      </c>
      <c r="N107" s="347">
        <v>0.30000000000000004</v>
      </c>
      <c r="O107" s="347">
        <v>0.30000000000000004</v>
      </c>
      <c r="P107" s="347">
        <v>1.5999999999999999</v>
      </c>
      <c r="Q107" s="347">
        <v>8.25</v>
      </c>
      <c r="R107" s="347">
        <v>9.5500000000000007</v>
      </c>
      <c r="S107" s="347">
        <v>17.3</v>
      </c>
      <c r="T107" s="347">
        <v>35.450000000000003</v>
      </c>
      <c r="U107" s="347">
        <v>47.5</v>
      </c>
      <c r="V107" s="347">
        <v>38.4</v>
      </c>
      <c r="W107" s="347">
        <v>26.65</v>
      </c>
      <c r="X107" s="347">
        <v>27.3</v>
      </c>
      <c r="Y107" s="347">
        <v>8.8000000000000007</v>
      </c>
      <c r="Z107" s="347">
        <v>8.8000000000000007</v>
      </c>
      <c r="AA107" s="347">
        <v>8.8000000000000007</v>
      </c>
      <c r="AB107" s="347">
        <v>14.6</v>
      </c>
      <c r="AC107" s="347">
        <v>10.75</v>
      </c>
      <c r="AD107" s="347">
        <v>8.1999999999999993</v>
      </c>
      <c r="AE107" s="347">
        <v>1.8499999999999999</v>
      </c>
      <c r="AF107" s="347">
        <v>-10.5</v>
      </c>
      <c r="AG107" s="347">
        <v>-22.15</v>
      </c>
      <c r="AH107" s="347">
        <v>-20.7</v>
      </c>
      <c r="AI107" s="347">
        <v>-12.05</v>
      </c>
      <c r="AJ107" s="347">
        <v>-7.9</v>
      </c>
      <c r="AK107" s="347">
        <v>-17.7</v>
      </c>
      <c r="AL107" s="347">
        <v>-17.7</v>
      </c>
      <c r="AM107" s="347">
        <v>-17.7</v>
      </c>
      <c r="AN107" s="347">
        <v>-21.55</v>
      </c>
      <c r="AO107" s="347">
        <v>-23.25</v>
      </c>
      <c r="AP107" s="347">
        <v>-22.549999999999997</v>
      </c>
      <c r="AQ107" s="347">
        <v>-20.399999999999999</v>
      </c>
      <c r="AR107" s="347">
        <v>-20.350000000000001</v>
      </c>
      <c r="AS107" s="347">
        <v>-17.399999999999999</v>
      </c>
      <c r="AT107" s="347">
        <v>-10.3</v>
      </c>
      <c r="AU107" s="347">
        <v>-4.8499999999999996</v>
      </c>
      <c r="AV107" s="347">
        <v>-3.8</v>
      </c>
      <c r="AW107" s="347">
        <v>5.6</v>
      </c>
      <c r="AX107" s="347">
        <v>5.6</v>
      </c>
      <c r="AY107" s="347">
        <v>5.6</v>
      </c>
      <c r="AZ107" s="347">
        <v>5.4</v>
      </c>
      <c r="BA107" s="347">
        <v>3.65</v>
      </c>
      <c r="BB107" s="347">
        <v>1.65</v>
      </c>
      <c r="BC107" s="347">
        <v>0.9</v>
      </c>
      <c r="BD107" s="347">
        <v>-3.75</v>
      </c>
      <c r="BE107" s="347">
        <v>-0.44999999999999973</v>
      </c>
      <c r="BF107" s="347">
        <v>0.65000000000000036</v>
      </c>
      <c r="BG107" s="347">
        <v>0.85000000000000009</v>
      </c>
      <c r="BH107" s="347">
        <v>6.3</v>
      </c>
      <c r="BI107" s="347">
        <v>2.6</v>
      </c>
      <c r="BJ107" s="347">
        <v>2.6</v>
      </c>
      <c r="BK107" s="347">
        <v>2.6</v>
      </c>
      <c r="BL107" s="347">
        <v>1.4</v>
      </c>
      <c r="BM107" s="347">
        <v>9.1499999999999986</v>
      </c>
      <c r="BN107" s="347">
        <v>13.7</v>
      </c>
      <c r="BO107" s="347">
        <v>22.15</v>
      </c>
      <c r="BP107" s="347">
        <v>35.049999999999997</v>
      </c>
      <c r="BQ107" s="347">
        <v>38.35</v>
      </c>
      <c r="BR107" s="347">
        <v>38.900000000000006</v>
      </c>
      <c r="BS107" s="347">
        <v>48.150000000000006</v>
      </c>
      <c r="BT107" s="347">
        <v>54.7</v>
      </c>
      <c r="BU107" s="347" t="s">
        <v>580</v>
      </c>
      <c r="BV107" s="347" t="s">
        <v>580</v>
      </c>
    </row>
    <row r="108" spans="1:74" x14ac:dyDescent="0.15">
      <c r="A108" s="301" t="s">
        <v>213</v>
      </c>
      <c r="B108" s="301" t="s">
        <v>70</v>
      </c>
      <c r="C108" s="295" t="s">
        <v>223</v>
      </c>
      <c r="D108" s="295" t="s">
        <v>98</v>
      </c>
      <c r="E108" s="347">
        <v>6.4849999999999994</v>
      </c>
      <c r="F108" s="347">
        <v>6.4849999999999994</v>
      </c>
      <c r="G108" s="347">
        <v>4.08</v>
      </c>
      <c r="H108" s="347">
        <v>13.874846515</v>
      </c>
      <c r="I108" s="347">
        <v>21.122716149999999</v>
      </c>
      <c r="J108" s="347">
        <v>15.68247697</v>
      </c>
      <c r="K108" s="347">
        <v>14.084607335000001</v>
      </c>
      <c r="L108" s="347">
        <v>20.09</v>
      </c>
      <c r="M108" s="347">
        <v>20.225000000000001</v>
      </c>
      <c r="N108" s="347">
        <v>18.79</v>
      </c>
      <c r="O108" s="347">
        <v>19.020000000000003</v>
      </c>
      <c r="P108" s="347">
        <v>16.400000000000002</v>
      </c>
      <c r="Q108" s="347">
        <v>13.645</v>
      </c>
      <c r="R108" s="347">
        <v>15.085000000000001</v>
      </c>
      <c r="S108" s="347">
        <v>15.715</v>
      </c>
      <c r="T108" s="347">
        <v>12.515000000000001</v>
      </c>
      <c r="U108" s="347">
        <v>11.295</v>
      </c>
      <c r="V108" s="347">
        <v>11.205</v>
      </c>
      <c r="W108" s="347">
        <v>10.805</v>
      </c>
      <c r="X108" s="347">
        <v>13.120000000000001</v>
      </c>
      <c r="Y108" s="347">
        <v>19.785</v>
      </c>
      <c r="Z108" s="347">
        <v>16.450000000000003</v>
      </c>
      <c r="AA108" s="347">
        <v>6.1400000000000006</v>
      </c>
      <c r="AB108" s="347">
        <v>2.2650000000000001</v>
      </c>
      <c r="AC108" s="347">
        <v>2.44</v>
      </c>
      <c r="AD108" s="347">
        <v>1.4000000000000001</v>
      </c>
      <c r="AE108" s="347">
        <v>-0.37</v>
      </c>
      <c r="AF108" s="347">
        <v>1.83</v>
      </c>
      <c r="AG108" s="347">
        <v>1.145</v>
      </c>
      <c r="AH108" s="347">
        <v>2.7</v>
      </c>
      <c r="AI108" s="347">
        <v>8.06</v>
      </c>
      <c r="AJ108" s="347">
        <v>9.7850000000000001</v>
      </c>
      <c r="AK108" s="347">
        <v>-0.37000000000000011</v>
      </c>
      <c r="AL108" s="347">
        <v>1.875</v>
      </c>
      <c r="AM108" s="347">
        <v>7.8449999999999998</v>
      </c>
      <c r="AN108" s="347">
        <v>1.4950000000000001</v>
      </c>
      <c r="AO108" s="347">
        <v>1.865</v>
      </c>
      <c r="AP108" s="347">
        <v>1.1850000000000001</v>
      </c>
      <c r="AQ108" s="347">
        <v>-0.26</v>
      </c>
      <c r="AR108" s="347">
        <v>0.45000000000000007</v>
      </c>
      <c r="AS108" s="347">
        <v>3.0300000000000002</v>
      </c>
      <c r="AT108" s="347">
        <v>3.2650000000000001</v>
      </c>
      <c r="AU108" s="347">
        <v>1.3250000000000002</v>
      </c>
      <c r="AV108" s="347">
        <v>-1.375</v>
      </c>
      <c r="AW108" s="347">
        <v>-1.855</v>
      </c>
      <c r="AX108" s="347">
        <v>-4.8650000000000002</v>
      </c>
      <c r="AY108" s="347">
        <v>-4.3049999999999997</v>
      </c>
      <c r="AZ108" s="347">
        <v>4.33</v>
      </c>
      <c r="BA108" s="347">
        <v>5.835</v>
      </c>
      <c r="BB108" s="347">
        <v>8.3149999999999995</v>
      </c>
      <c r="BC108" s="347">
        <v>14.620000000000001</v>
      </c>
      <c r="BD108" s="347">
        <v>11.78</v>
      </c>
      <c r="BE108" s="347">
        <v>7.98</v>
      </c>
      <c r="BF108" s="347">
        <v>10.719999999999999</v>
      </c>
      <c r="BG108" s="347">
        <v>7.1</v>
      </c>
      <c r="BH108" s="347">
        <v>-2.7</v>
      </c>
      <c r="BI108" s="347">
        <v>7.4349999999999996</v>
      </c>
      <c r="BJ108" s="347">
        <v>15.899999999999999</v>
      </c>
      <c r="BK108" s="347">
        <v>10.184999999999999</v>
      </c>
      <c r="BL108" s="347">
        <v>10.23</v>
      </c>
      <c r="BM108" s="347">
        <v>10.91</v>
      </c>
      <c r="BN108" s="347">
        <v>9.1549999999999994</v>
      </c>
      <c r="BO108" s="347">
        <v>5.33</v>
      </c>
      <c r="BP108" s="347">
        <v>5.5600000000000005</v>
      </c>
      <c r="BQ108" s="347">
        <v>4.83</v>
      </c>
      <c r="BR108" s="347">
        <v>2.4</v>
      </c>
      <c r="BS108" s="347">
        <v>4.3250000000000002</v>
      </c>
      <c r="BT108" s="347">
        <v>13.695</v>
      </c>
      <c r="BU108" s="347">
        <v>7.84</v>
      </c>
      <c r="BV108" s="347">
        <v>0.78500000000000014</v>
      </c>
    </row>
    <row r="109" spans="1:74" x14ac:dyDescent="0.15">
      <c r="A109" s="301" t="s">
        <v>213</v>
      </c>
      <c r="B109" s="301" t="s">
        <v>70</v>
      </c>
      <c r="C109" s="295" t="s">
        <v>224</v>
      </c>
      <c r="D109" s="295" t="s">
        <v>225</v>
      </c>
      <c r="E109" s="347">
        <v>69.221001000000001</v>
      </c>
      <c r="F109" s="347">
        <v>69.221001000000001</v>
      </c>
      <c r="G109" s="347">
        <v>73.726000999999997</v>
      </c>
      <c r="H109" s="347">
        <v>68.675993000000005</v>
      </c>
      <c r="I109" s="347">
        <v>62.680993000000001</v>
      </c>
      <c r="J109" s="347">
        <v>43.016063500000001</v>
      </c>
      <c r="K109" s="347">
        <v>38.471255499999998</v>
      </c>
      <c r="L109" s="347">
        <v>45.278358499999996</v>
      </c>
      <c r="M109" s="347">
        <v>49.275301999999996</v>
      </c>
      <c r="N109" s="347">
        <v>54.1495015</v>
      </c>
      <c r="O109" s="347">
        <v>56.438514999999995</v>
      </c>
      <c r="P109" s="347">
        <v>60.201688500000003</v>
      </c>
      <c r="Q109" s="347">
        <v>51.7481425</v>
      </c>
      <c r="R109" s="347">
        <v>60.095071500000003</v>
      </c>
      <c r="S109" s="347">
        <v>64.632315500000004</v>
      </c>
      <c r="T109" s="347">
        <v>58.631428999999997</v>
      </c>
      <c r="U109" s="347">
        <v>52.474907000000002</v>
      </c>
      <c r="V109" s="347">
        <v>51.9647845</v>
      </c>
      <c r="W109" s="347">
        <v>48.701259</v>
      </c>
      <c r="X109" s="347">
        <v>90.13550699999999</v>
      </c>
      <c r="Y109" s="347">
        <v>89.166417999999993</v>
      </c>
      <c r="Z109" s="347">
        <v>39.568289999999998</v>
      </c>
      <c r="AA109" s="347">
        <v>24.376825999999998</v>
      </c>
      <c r="AB109" s="347">
        <v>11.6310705</v>
      </c>
      <c r="AC109" s="347">
        <v>18.126565499999998</v>
      </c>
      <c r="AD109" s="347">
        <v>14.893303</v>
      </c>
      <c r="AE109" s="347">
        <v>7.4672610000000006</v>
      </c>
      <c r="AF109" s="347">
        <v>3.7934329999999998</v>
      </c>
      <c r="AG109" s="347">
        <v>-13.3143355</v>
      </c>
      <c r="AH109" s="347">
        <v>-30.5597645</v>
      </c>
      <c r="AI109" s="347">
        <v>-38.788681499999996</v>
      </c>
      <c r="AJ109" s="347">
        <v>-54.1849895</v>
      </c>
      <c r="AK109" s="347">
        <v>-55.734991499999992</v>
      </c>
      <c r="AL109" s="347">
        <v>-40.052638000000002</v>
      </c>
      <c r="AM109" s="347">
        <v>-34.708042500000005</v>
      </c>
      <c r="AN109" s="347">
        <v>-39.444150500000006</v>
      </c>
      <c r="AO109" s="347">
        <v>-40.997109000000002</v>
      </c>
      <c r="AP109" s="347">
        <v>-42.440669499999998</v>
      </c>
      <c r="AQ109" s="347">
        <v>-42.189258000000002</v>
      </c>
      <c r="AR109" s="347">
        <v>-19.258440500000003</v>
      </c>
      <c r="AS109" s="347">
        <v>10.9782975</v>
      </c>
      <c r="AT109" s="347">
        <v>39.262987000000003</v>
      </c>
      <c r="AU109" s="347">
        <v>69.608418499999999</v>
      </c>
      <c r="AV109" s="347">
        <v>95.312657999999999</v>
      </c>
      <c r="AW109" s="347">
        <v>135.28116900000001</v>
      </c>
      <c r="AX109" s="347">
        <v>123.59882400000001</v>
      </c>
      <c r="AY109" s="347">
        <v>97.466590999999994</v>
      </c>
      <c r="AZ109" s="347">
        <v>129.69806449999999</v>
      </c>
      <c r="BA109" s="347">
        <v>120.022769</v>
      </c>
      <c r="BB109" s="347">
        <v>121.87329199999999</v>
      </c>
      <c r="BC109" s="347">
        <v>118.27583999999999</v>
      </c>
      <c r="BD109" s="347">
        <v>67.154335500000002</v>
      </c>
      <c r="BE109" s="347">
        <v>44.828394500000002</v>
      </c>
      <c r="BF109" s="347">
        <v>21.431799000000002</v>
      </c>
      <c r="BG109" s="347">
        <v>-0.19671400000000006</v>
      </c>
      <c r="BH109" s="347">
        <v>17.337963499999997</v>
      </c>
      <c r="BI109" s="347">
        <v>30.139739499999997</v>
      </c>
      <c r="BJ109" s="347">
        <v>21.176165000000001</v>
      </c>
      <c r="BK109" s="347" t="s">
        <v>580</v>
      </c>
      <c r="BL109" s="347" t="s">
        <v>580</v>
      </c>
      <c r="BM109" s="347" t="s">
        <v>580</v>
      </c>
      <c r="BN109" s="347" t="s">
        <v>580</v>
      </c>
      <c r="BO109" s="347" t="s">
        <v>580</v>
      </c>
      <c r="BP109" s="347" t="s">
        <v>580</v>
      </c>
      <c r="BQ109" s="347" t="s">
        <v>580</v>
      </c>
      <c r="BR109" s="347" t="s">
        <v>580</v>
      </c>
      <c r="BS109" s="347" t="s">
        <v>580</v>
      </c>
      <c r="BT109" s="347" t="s">
        <v>580</v>
      </c>
      <c r="BU109" s="347" t="s">
        <v>580</v>
      </c>
      <c r="BV109" s="347" t="s">
        <v>580</v>
      </c>
    </row>
    <row r="110" spans="1:74" x14ac:dyDescent="0.15">
      <c r="A110" s="301" t="s">
        <v>213</v>
      </c>
      <c r="B110" s="301" t="s">
        <v>73</v>
      </c>
      <c r="C110" s="295" t="s">
        <v>880</v>
      </c>
      <c r="D110" s="310" t="s">
        <v>227</v>
      </c>
      <c r="E110" s="347">
        <v>52.278250303766704</v>
      </c>
      <c r="F110" s="347">
        <v>52.278250303766704</v>
      </c>
      <c r="G110" s="347">
        <v>11.072851591322699</v>
      </c>
      <c r="H110" s="347">
        <v>11.072851591322699</v>
      </c>
      <c r="I110" s="347">
        <v>11.072851591322699</v>
      </c>
      <c r="J110" s="347">
        <v>92.804295161395899</v>
      </c>
      <c r="K110" s="347">
        <v>92.804295161395899</v>
      </c>
      <c r="L110" s="347">
        <v>92.804295161395899</v>
      </c>
      <c r="M110" s="347">
        <v>50.415644997308796</v>
      </c>
      <c r="N110" s="347">
        <v>50.415644997308796</v>
      </c>
      <c r="O110" s="347">
        <v>50.415644997308796</v>
      </c>
      <c r="P110" s="347">
        <v>1.58154710653915</v>
      </c>
      <c r="Q110" s="347">
        <v>1.58154710653915</v>
      </c>
      <c r="R110" s="347">
        <v>1.58154710653915</v>
      </c>
      <c r="S110" s="347">
        <v>-14.3970018527876</v>
      </c>
      <c r="T110" s="347">
        <v>-14.3970018527876</v>
      </c>
      <c r="U110" s="347">
        <v>-14.3970018527876</v>
      </c>
      <c r="V110" s="347">
        <v>44.398222558381399</v>
      </c>
      <c r="W110" s="347">
        <v>44.398222558381399</v>
      </c>
      <c r="X110" s="347">
        <v>44.398222558381399</v>
      </c>
      <c r="Y110" s="347">
        <v>-28.852863586077799</v>
      </c>
      <c r="Z110" s="347">
        <v>-28.852863586077799</v>
      </c>
      <c r="AA110" s="347">
        <v>-28.852863586077799</v>
      </c>
      <c r="AB110" s="347">
        <v>29.653349001175101</v>
      </c>
      <c r="AC110" s="347">
        <v>29.653349001175101</v>
      </c>
      <c r="AD110" s="347">
        <v>29.653349001175101</v>
      </c>
      <c r="AE110" s="347">
        <v>105.130862917854</v>
      </c>
      <c r="AF110" s="347">
        <v>105.130862917854</v>
      </c>
      <c r="AG110" s="347">
        <v>105.130862917854</v>
      </c>
      <c r="AH110" s="347">
        <v>-19.670388091440699</v>
      </c>
      <c r="AI110" s="347">
        <v>-19.670388091440699</v>
      </c>
      <c r="AJ110" s="347">
        <v>-19.670388091440699</v>
      </c>
      <c r="AK110" s="347">
        <v>33.133178496572803</v>
      </c>
      <c r="AL110" s="347">
        <v>33.133178496572803</v>
      </c>
      <c r="AM110" s="347">
        <v>33.133178496572803</v>
      </c>
      <c r="AN110" s="347">
        <v>-13.3048084759576</v>
      </c>
      <c r="AO110" s="347">
        <v>-13.3048084759576</v>
      </c>
      <c r="AP110" s="347">
        <v>-13.3048084759576</v>
      </c>
      <c r="AQ110" s="347">
        <v>-14.812362030905099</v>
      </c>
      <c r="AR110" s="347">
        <v>-14.812362030905099</v>
      </c>
      <c r="AS110" s="347">
        <v>-14.812362030905099</v>
      </c>
      <c r="AT110" s="347">
        <v>20.8979891653659</v>
      </c>
      <c r="AU110" s="347">
        <v>20.8979891653659</v>
      </c>
      <c r="AV110" s="347">
        <v>20.8979891653659</v>
      </c>
      <c r="AW110" s="347" t="s">
        <v>580</v>
      </c>
      <c r="AX110" s="347" t="s">
        <v>580</v>
      </c>
      <c r="AY110" s="347" t="s">
        <v>580</v>
      </c>
      <c r="AZ110" s="347" t="s">
        <v>580</v>
      </c>
      <c r="BA110" s="347" t="s">
        <v>580</v>
      </c>
      <c r="BB110" s="347" t="s">
        <v>580</v>
      </c>
      <c r="BC110" s="347" t="s">
        <v>580</v>
      </c>
      <c r="BD110" s="347" t="s">
        <v>580</v>
      </c>
      <c r="BE110" s="347" t="s">
        <v>580</v>
      </c>
      <c r="BF110" s="347" t="s">
        <v>580</v>
      </c>
      <c r="BG110" s="347" t="s">
        <v>580</v>
      </c>
      <c r="BH110" s="347" t="s">
        <v>580</v>
      </c>
      <c r="BI110" s="347" t="s">
        <v>580</v>
      </c>
      <c r="BJ110" s="347" t="s">
        <v>580</v>
      </c>
      <c r="BK110" s="347" t="s">
        <v>580</v>
      </c>
      <c r="BL110" s="347" t="s">
        <v>580</v>
      </c>
      <c r="BM110" s="347" t="s">
        <v>580</v>
      </c>
      <c r="BN110" s="347" t="s">
        <v>580</v>
      </c>
      <c r="BO110" s="347" t="s">
        <v>580</v>
      </c>
      <c r="BP110" s="347" t="s">
        <v>580</v>
      </c>
      <c r="BQ110" s="347" t="s">
        <v>580</v>
      </c>
      <c r="BR110" s="347" t="s">
        <v>580</v>
      </c>
      <c r="BS110" s="347" t="s">
        <v>580</v>
      </c>
      <c r="BT110" s="347" t="s">
        <v>580</v>
      </c>
      <c r="BU110" s="347" t="s">
        <v>580</v>
      </c>
      <c r="BV110" s="347" t="s">
        <v>580</v>
      </c>
    </row>
    <row r="111" spans="1:74" x14ac:dyDescent="0.15">
      <c r="A111" s="301" t="s">
        <v>213</v>
      </c>
      <c r="B111" s="301" t="s">
        <v>73</v>
      </c>
      <c r="C111" s="295" t="s">
        <v>228</v>
      </c>
      <c r="D111" s="310" t="s">
        <v>229</v>
      </c>
      <c r="E111" s="347">
        <v>26.7</v>
      </c>
      <c r="F111" s="347">
        <v>26.7</v>
      </c>
      <c r="G111" s="347">
        <v>14.95</v>
      </c>
      <c r="H111" s="347">
        <v>3.9000000000000004</v>
      </c>
      <c r="I111" s="347">
        <v>12.8</v>
      </c>
      <c r="J111" s="347">
        <v>21.8</v>
      </c>
      <c r="K111" s="347">
        <v>20.5</v>
      </c>
      <c r="L111" s="347">
        <v>36.15</v>
      </c>
      <c r="M111" s="347">
        <v>52.9</v>
      </c>
      <c r="N111" s="347">
        <v>31.799999999999997</v>
      </c>
      <c r="O111" s="347">
        <v>31.799999999999997</v>
      </c>
      <c r="P111" s="347">
        <v>-8.7999999999999989</v>
      </c>
      <c r="Q111" s="347">
        <v>7.2499999999999991</v>
      </c>
      <c r="R111" s="347">
        <v>1.3499999999999996</v>
      </c>
      <c r="S111" s="347">
        <v>-32.950000000000003</v>
      </c>
      <c r="T111" s="347">
        <v>-57.3</v>
      </c>
      <c r="U111" s="347">
        <v>-65.45</v>
      </c>
      <c r="V111" s="347">
        <v>-66.55</v>
      </c>
      <c r="W111" s="347">
        <v>-56.199999999999996</v>
      </c>
      <c r="X111" s="347">
        <v>-27.2</v>
      </c>
      <c r="Y111" s="347">
        <v>-6.6</v>
      </c>
      <c r="Z111" s="347">
        <v>-38.549999999999997</v>
      </c>
      <c r="AA111" s="347">
        <v>-38.549999999999997</v>
      </c>
      <c r="AB111" s="347">
        <v>-39.4</v>
      </c>
      <c r="AC111" s="347">
        <v>-43.1</v>
      </c>
      <c r="AD111" s="347">
        <v>-32.75</v>
      </c>
      <c r="AE111" s="347">
        <v>-8.75</v>
      </c>
      <c r="AF111" s="347">
        <v>17.8</v>
      </c>
      <c r="AG111" s="347">
        <v>22.4</v>
      </c>
      <c r="AH111" s="347">
        <v>11.850000000000001</v>
      </c>
      <c r="AI111" s="347">
        <v>1.7499999999999998</v>
      </c>
      <c r="AJ111" s="347">
        <v>-16.75</v>
      </c>
      <c r="AK111" s="347">
        <v>-31.4</v>
      </c>
      <c r="AL111" s="347">
        <v>-11.8</v>
      </c>
      <c r="AM111" s="347">
        <v>-11.8</v>
      </c>
      <c r="AN111" s="347">
        <v>-3.5500000000000003</v>
      </c>
      <c r="AO111" s="347">
        <v>7</v>
      </c>
      <c r="AP111" s="347">
        <v>-3.4499999999999993</v>
      </c>
      <c r="AQ111" s="347">
        <v>-17.25</v>
      </c>
      <c r="AR111" s="347">
        <v>21.700000000000003</v>
      </c>
      <c r="AS111" s="347">
        <v>78.800000000000011</v>
      </c>
      <c r="AT111" s="347">
        <v>134.65</v>
      </c>
      <c r="AU111" s="347">
        <v>167.60000000000002</v>
      </c>
      <c r="AV111" s="347">
        <v>137.55000000000001</v>
      </c>
      <c r="AW111" s="347">
        <v>112.8</v>
      </c>
      <c r="AX111" s="347">
        <v>162</v>
      </c>
      <c r="AY111" s="347">
        <v>162</v>
      </c>
      <c r="AZ111" s="347">
        <v>139.94999999999999</v>
      </c>
      <c r="BA111" s="347">
        <v>134.60000000000002</v>
      </c>
      <c r="BB111" s="347">
        <v>110.25</v>
      </c>
      <c r="BC111" s="347">
        <v>95.15</v>
      </c>
      <c r="BD111" s="347">
        <v>49.6</v>
      </c>
      <c r="BE111" s="347">
        <v>0.25</v>
      </c>
      <c r="BF111" s="347">
        <v>-2.6</v>
      </c>
      <c r="BG111" s="347">
        <v>0.6</v>
      </c>
      <c r="BH111" s="347">
        <v>0.15000000000000002</v>
      </c>
      <c r="BI111" s="347">
        <v>-0.6</v>
      </c>
      <c r="BJ111" s="347">
        <v>-24.15</v>
      </c>
      <c r="BK111" s="347">
        <v>-24.15</v>
      </c>
      <c r="BL111" s="347">
        <v>-20.049999999999997</v>
      </c>
      <c r="BM111" s="347">
        <v>-17.850000000000001</v>
      </c>
      <c r="BN111" s="347">
        <v>-5.8</v>
      </c>
      <c r="BO111" s="347">
        <v>5.6000000000000005</v>
      </c>
      <c r="BP111" s="347">
        <v>0.50000000000000011</v>
      </c>
      <c r="BQ111" s="347">
        <v>-6.65</v>
      </c>
      <c r="BR111" s="347">
        <v>-23.05</v>
      </c>
      <c r="BS111" s="347">
        <v>-33.6</v>
      </c>
      <c r="BT111" s="347">
        <v>-32.6</v>
      </c>
      <c r="BU111" s="347">
        <v>-28.6</v>
      </c>
      <c r="BV111" s="347" t="s">
        <v>580</v>
      </c>
    </row>
    <row r="112" spans="1:74" x14ac:dyDescent="0.15">
      <c r="A112" s="301" t="s">
        <v>213</v>
      </c>
      <c r="B112" s="301" t="s">
        <v>110</v>
      </c>
      <c r="C112" s="295" t="s">
        <v>230</v>
      </c>
      <c r="D112" s="304" t="s">
        <v>231</v>
      </c>
      <c r="E112" s="347" t="s">
        <v>580</v>
      </c>
      <c r="F112" s="347" t="s">
        <v>580</v>
      </c>
      <c r="G112" s="347" t="s">
        <v>580</v>
      </c>
      <c r="H112" s="347" t="s">
        <v>580</v>
      </c>
      <c r="I112" s="347" t="s">
        <v>580</v>
      </c>
      <c r="J112" s="347" t="s">
        <v>580</v>
      </c>
      <c r="K112" s="347" t="s">
        <v>580</v>
      </c>
      <c r="L112" s="347" t="s">
        <v>580</v>
      </c>
      <c r="M112" s="347" t="s">
        <v>580</v>
      </c>
      <c r="N112" s="347" t="s">
        <v>580</v>
      </c>
      <c r="O112" s="347" t="s">
        <v>580</v>
      </c>
      <c r="P112" s="347" t="s">
        <v>580</v>
      </c>
      <c r="Q112" s="347" t="s">
        <v>580</v>
      </c>
      <c r="R112" s="347" t="s">
        <v>580</v>
      </c>
      <c r="S112" s="347" t="s">
        <v>580</v>
      </c>
      <c r="T112" s="347" t="s">
        <v>580</v>
      </c>
      <c r="U112" s="347" t="s">
        <v>580</v>
      </c>
      <c r="V112" s="347" t="s">
        <v>580</v>
      </c>
      <c r="W112" s="347" t="s">
        <v>580</v>
      </c>
      <c r="X112" s="347" t="s">
        <v>580</v>
      </c>
      <c r="Y112" s="347" t="s">
        <v>580</v>
      </c>
      <c r="Z112" s="347" t="s">
        <v>580</v>
      </c>
      <c r="AA112" s="347" t="s">
        <v>580</v>
      </c>
      <c r="AB112" s="347" t="s">
        <v>580</v>
      </c>
      <c r="AC112" s="347" t="s">
        <v>580</v>
      </c>
      <c r="AD112" s="347" t="s">
        <v>580</v>
      </c>
      <c r="AE112" s="347" t="s">
        <v>580</v>
      </c>
      <c r="AF112" s="347" t="s">
        <v>580</v>
      </c>
      <c r="AG112" s="347" t="s">
        <v>580</v>
      </c>
      <c r="AH112" s="347" t="s">
        <v>580</v>
      </c>
      <c r="AI112" s="347" t="s">
        <v>580</v>
      </c>
      <c r="AJ112" s="347" t="s">
        <v>580</v>
      </c>
      <c r="AK112" s="347" t="s">
        <v>580</v>
      </c>
      <c r="AL112" s="347" t="s">
        <v>580</v>
      </c>
      <c r="AM112" s="347" t="s">
        <v>580</v>
      </c>
      <c r="AN112" s="347" t="s">
        <v>580</v>
      </c>
      <c r="AO112" s="347" t="s">
        <v>580</v>
      </c>
      <c r="AP112" s="347" t="s">
        <v>580</v>
      </c>
      <c r="AQ112" s="347" t="s">
        <v>580</v>
      </c>
      <c r="AR112" s="347" t="s">
        <v>580</v>
      </c>
      <c r="AS112" s="347" t="s">
        <v>580</v>
      </c>
      <c r="AT112" s="347" t="s">
        <v>580</v>
      </c>
      <c r="AU112" s="347" t="s">
        <v>580</v>
      </c>
      <c r="AV112" s="347" t="s">
        <v>580</v>
      </c>
      <c r="AW112" s="347" t="s">
        <v>580</v>
      </c>
      <c r="AX112" s="347" t="s">
        <v>580</v>
      </c>
      <c r="AY112" s="347" t="s">
        <v>580</v>
      </c>
      <c r="AZ112" s="347" t="s">
        <v>580</v>
      </c>
      <c r="BA112" s="347" t="s">
        <v>580</v>
      </c>
      <c r="BB112" s="347" t="s">
        <v>580</v>
      </c>
      <c r="BC112" s="347" t="s">
        <v>580</v>
      </c>
      <c r="BD112" s="347" t="s">
        <v>580</v>
      </c>
      <c r="BE112" s="347" t="s">
        <v>580</v>
      </c>
      <c r="BF112" s="347" t="s">
        <v>580</v>
      </c>
      <c r="BG112" s="347" t="s">
        <v>580</v>
      </c>
      <c r="BH112" s="347" t="s">
        <v>580</v>
      </c>
      <c r="BI112" s="347" t="s">
        <v>580</v>
      </c>
      <c r="BJ112" s="347" t="s">
        <v>580</v>
      </c>
      <c r="BK112" s="347" t="s">
        <v>580</v>
      </c>
      <c r="BL112" s="347" t="s">
        <v>580</v>
      </c>
      <c r="BM112" s="347" t="s">
        <v>580</v>
      </c>
      <c r="BN112" s="347" t="s">
        <v>580</v>
      </c>
      <c r="BO112" s="347" t="s">
        <v>580</v>
      </c>
      <c r="BP112" s="347" t="s">
        <v>580</v>
      </c>
      <c r="BQ112" s="347" t="s">
        <v>580</v>
      </c>
      <c r="BR112" s="347" t="s">
        <v>580</v>
      </c>
      <c r="BS112" s="347" t="s">
        <v>580</v>
      </c>
      <c r="BT112" s="347" t="s">
        <v>580</v>
      </c>
      <c r="BU112" s="347" t="s">
        <v>580</v>
      </c>
      <c r="BV112" s="347" t="s">
        <v>580</v>
      </c>
    </row>
    <row r="113" spans="1:74" x14ac:dyDescent="0.15">
      <c r="A113" s="301" t="s">
        <v>213</v>
      </c>
      <c r="B113" s="301" t="s">
        <v>110</v>
      </c>
      <c r="C113" s="295" t="s">
        <v>232</v>
      </c>
      <c r="D113" s="304" t="s">
        <v>233</v>
      </c>
      <c r="E113" s="347" t="s">
        <v>580</v>
      </c>
      <c r="F113" s="347" t="s">
        <v>580</v>
      </c>
      <c r="G113" s="347" t="s">
        <v>580</v>
      </c>
      <c r="H113" s="347" t="s">
        <v>580</v>
      </c>
      <c r="I113" s="347" t="s">
        <v>580</v>
      </c>
      <c r="J113" s="347" t="s">
        <v>580</v>
      </c>
      <c r="K113" s="347" t="s">
        <v>580</v>
      </c>
      <c r="L113" s="347" t="s">
        <v>580</v>
      </c>
      <c r="M113" s="347" t="s">
        <v>580</v>
      </c>
      <c r="N113" s="347" t="s">
        <v>580</v>
      </c>
      <c r="O113" s="347" t="s">
        <v>580</v>
      </c>
      <c r="P113" s="347" t="s">
        <v>580</v>
      </c>
      <c r="Q113" s="347" t="s">
        <v>580</v>
      </c>
      <c r="R113" s="347" t="s">
        <v>580</v>
      </c>
      <c r="S113" s="347" t="s">
        <v>580</v>
      </c>
      <c r="T113" s="347" t="s">
        <v>580</v>
      </c>
      <c r="U113" s="347" t="s">
        <v>580</v>
      </c>
      <c r="V113" s="347" t="s">
        <v>580</v>
      </c>
      <c r="W113" s="347" t="s">
        <v>580</v>
      </c>
      <c r="X113" s="347" t="s">
        <v>580</v>
      </c>
      <c r="Y113" s="347" t="s">
        <v>580</v>
      </c>
      <c r="Z113" s="347" t="s">
        <v>580</v>
      </c>
      <c r="AA113" s="347" t="s">
        <v>580</v>
      </c>
      <c r="AB113" s="347" t="s">
        <v>580</v>
      </c>
      <c r="AC113" s="347" t="s">
        <v>580</v>
      </c>
      <c r="AD113" s="347" t="s">
        <v>580</v>
      </c>
      <c r="AE113" s="347" t="s">
        <v>580</v>
      </c>
      <c r="AF113" s="347" t="s">
        <v>580</v>
      </c>
      <c r="AG113" s="347" t="s">
        <v>580</v>
      </c>
      <c r="AH113" s="347" t="s">
        <v>580</v>
      </c>
      <c r="AI113" s="347" t="s">
        <v>580</v>
      </c>
      <c r="AJ113" s="347" t="s">
        <v>580</v>
      </c>
      <c r="AK113" s="347" t="s">
        <v>580</v>
      </c>
      <c r="AL113" s="347" t="s">
        <v>580</v>
      </c>
      <c r="AM113" s="347" t="s">
        <v>580</v>
      </c>
      <c r="AN113" s="347" t="s">
        <v>580</v>
      </c>
      <c r="AO113" s="347" t="s">
        <v>580</v>
      </c>
      <c r="AP113" s="347" t="s">
        <v>580</v>
      </c>
      <c r="AQ113" s="347" t="s">
        <v>580</v>
      </c>
      <c r="AR113" s="347" t="s">
        <v>580</v>
      </c>
      <c r="AS113" s="347" t="s">
        <v>580</v>
      </c>
      <c r="AT113" s="347" t="s">
        <v>580</v>
      </c>
      <c r="AU113" s="347" t="s">
        <v>580</v>
      </c>
      <c r="AV113" s="347" t="s">
        <v>580</v>
      </c>
      <c r="AW113" s="347" t="s">
        <v>580</v>
      </c>
      <c r="AX113" s="347" t="s">
        <v>580</v>
      </c>
      <c r="AY113" s="347" t="s">
        <v>580</v>
      </c>
      <c r="AZ113" s="347" t="s">
        <v>580</v>
      </c>
      <c r="BA113" s="347" t="s">
        <v>580</v>
      </c>
      <c r="BB113" s="347" t="s">
        <v>580</v>
      </c>
      <c r="BC113" s="347" t="s">
        <v>580</v>
      </c>
      <c r="BD113" s="347" t="s">
        <v>580</v>
      </c>
      <c r="BE113" s="347" t="s">
        <v>580</v>
      </c>
      <c r="BF113" s="347" t="s">
        <v>580</v>
      </c>
      <c r="BG113" s="347" t="s">
        <v>580</v>
      </c>
      <c r="BH113" s="347" t="s">
        <v>580</v>
      </c>
      <c r="BI113" s="347" t="s">
        <v>580</v>
      </c>
      <c r="BJ113" s="347" t="s">
        <v>580</v>
      </c>
      <c r="BK113" s="347" t="s">
        <v>580</v>
      </c>
      <c r="BL113" s="347" t="s">
        <v>580</v>
      </c>
      <c r="BM113" s="347" t="s">
        <v>580</v>
      </c>
      <c r="BN113" s="347" t="s">
        <v>580</v>
      </c>
      <c r="BO113" s="347" t="s">
        <v>580</v>
      </c>
      <c r="BP113" s="347" t="s">
        <v>580</v>
      </c>
      <c r="BQ113" s="347" t="s">
        <v>580</v>
      </c>
      <c r="BR113" s="347" t="s">
        <v>580</v>
      </c>
      <c r="BS113" s="347" t="s">
        <v>580</v>
      </c>
      <c r="BT113" s="347" t="s">
        <v>580</v>
      </c>
      <c r="BU113" s="347" t="s">
        <v>580</v>
      </c>
      <c r="BV113" s="347" t="s">
        <v>580</v>
      </c>
    </row>
    <row r="114" spans="1:74" x14ac:dyDescent="0.15">
      <c r="A114" s="301" t="s">
        <v>213</v>
      </c>
      <c r="B114" s="301" t="s">
        <v>110</v>
      </c>
      <c r="C114" s="295" t="s">
        <v>234</v>
      </c>
      <c r="D114" s="304" t="s">
        <v>235</v>
      </c>
      <c r="E114" s="347">
        <v>14.097313529260225</v>
      </c>
      <c r="F114" s="347">
        <v>14.097313529260225</v>
      </c>
      <c r="G114" s="347">
        <v>22.045420175878998</v>
      </c>
      <c r="H114" s="347">
        <v>22.045420175878998</v>
      </c>
      <c r="I114" s="347">
        <v>22.045420175878998</v>
      </c>
      <c r="J114" s="347">
        <v>48.113930552600699</v>
      </c>
      <c r="K114" s="347">
        <v>48.113930552600699</v>
      </c>
      <c r="L114" s="347">
        <v>48.113930552600699</v>
      </c>
      <c r="M114" s="347">
        <v>6.3605472949791899</v>
      </c>
      <c r="N114" s="347">
        <v>6.3605472949791899</v>
      </c>
      <c r="O114" s="347">
        <v>6.3605472949791899</v>
      </c>
      <c r="P114" s="347">
        <v>1.6350929427832801</v>
      </c>
      <c r="Q114" s="347">
        <v>1.6350929427832801</v>
      </c>
      <c r="R114" s="347">
        <v>1.6350929427832801</v>
      </c>
      <c r="S114" s="347">
        <v>-5.7161095893587799</v>
      </c>
      <c r="T114" s="347">
        <v>-5.7161095893587799</v>
      </c>
      <c r="U114" s="347">
        <v>-5.7161095893587799</v>
      </c>
      <c r="V114" s="347">
        <v>3.8223840511110398</v>
      </c>
      <c r="W114" s="347">
        <v>3.8223840511110398</v>
      </c>
      <c r="X114" s="347">
        <v>3.8223840511110398</v>
      </c>
      <c r="Y114" s="347">
        <v>22.040633538039501</v>
      </c>
      <c r="Z114" s="347">
        <v>22.040633538039501</v>
      </c>
      <c r="AA114" s="347">
        <v>22.040633538039501</v>
      </c>
      <c r="AB114" s="347">
        <v>19.0234875056268</v>
      </c>
      <c r="AC114" s="347">
        <v>19.0234875056268</v>
      </c>
      <c r="AD114" s="347">
        <v>19.0234875056268</v>
      </c>
      <c r="AE114" s="347">
        <v>40.5998439668099</v>
      </c>
      <c r="AF114" s="347">
        <v>40.5998439668099</v>
      </c>
      <c r="AG114" s="347">
        <v>40.5998439668099</v>
      </c>
      <c r="AH114" s="347">
        <v>15.901222261483699</v>
      </c>
      <c r="AI114" s="347">
        <v>15.901222261483699</v>
      </c>
      <c r="AJ114" s="347">
        <v>15.901222261483699</v>
      </c>
      <c r="AK114" s="347">
        <v>10.039151092683699</v>
      </c>
      <c r="AL114" s="347">
        <v>10.039151092683699</v>
      </c>
      <c r="AM114" s="347">
        <v>10.039151092683699</v>
      </c>
      <c r="AN114" s="347">
        <v>13.7932525276942</v>
      </c>
      <c r="AO114" s="347">
        <v>13.7932525276942</v>
      </c>
      <c r="AP114" s="347">
        <v>13.7932525276942</v>
      </c>
      <c r="AQ114" s="347">
        <v>12.456846432623299</v>
      </c>
      <c r="AR114" s="347">
        <v>12.456846432623299</v>
      </c>
      <c r="AS114" s="347">
        <v>12.456846432623299</v>
      </c>
      <c r="AT114" s="347">
        <v>27.411045006345699</v>
      </c>
      <c r="AU114" s="347">
        <v>27.411045006345699</v>
      </c>
      <c r="AV114" s="347">
        <v>27.411045006345699</v>
      </c>
      <c r="AW114" s="347">
        <v>84.1670461540091</v>
      </c>
      <c r="AX114" s="347">
        <v>84.1670461540091</v>
      </c>
      <c r="AY114" s="347">
        <v>84.1670461540091</v>
      </c>
      <c r="AZ114" s="347">
        <v>102.61691427503099</v>
      </c>
      <c r="BA114" s="347">
        <v>102.61691427503099</v>
      </c>
      <c r="BB114" s="347">
        <v>102.61691427503099</v>
      </c>
      <c r="BC114" s="347">
        <v>110.486229678279</v>
      </c>
      <c r="BD114" s="347">
        <v>110.486229678279</v>
      </c>
      <c r="BE114" s="347">
        <v>110.486229678279</v>
      </c>
      <c r="BF114" s="347">
        <v>96.504399773867306</v>
      </c>
      <c r="BG114" s="347">
        <v>96.504399773867306</v>
      </c>
      <c r="BH114" s="347">
        <v>96.504399773867306</v>
      </c>
      <c r="BI114" s="347">
        <v>101.205295509317</v>
      </c>
      <c r="BJ114" s="347">
        <v>101.205295509317</v>
      </c>
      <c r="BK114" s="347">
        <v>101.205295509317</v>
      </c>
      <c r="BL114" s="347">
        <v>85.908227736078302</v>
      </c>
      <c r="BM114" s="347">
        <v>85.908227736078302</v>
      </c>
      <c r="BN114" s="347">
        <v>85.908227736078302</v>
      </c>
      <c r="BO114" s="347">
        <v>55.731007507857697</v>
      </c>
      <c r="BP114" s="347">
        <v>55.731007507857697</v>
      </c>
      <c r="BQ114" s="347">
        <v>55.731007507857697</v>
      </c>
      <c r="BR114" s="347">
        <v>61.606059825539397</v>
      </c>
      <c r="BS114" s="347">
        <v>61.606059825539397</v>
      </c>
      <c r="BT114" s="347">
        <v>61.606059825539397</v>
      </c>
      <c r="BU114" s="347" t="s">
        <v>580</v>
      </c>
      <c r="BV114" s="347" t="s">
        <v>580</v>
      </c>
    </row>
    <row r="115" spans="1:74" x14ac:dyDescent="0.15">
      <c r="A115" s="301" t="s">
        <v>213</v>
      </c>
      <c r="B115" s="301" t="s">
        <v>110</v>
      </c>
      <c r="C115" s="295" t="s">
        <v>236</v>
      </c>
      <c r="D115" s="304" t="s">
        <v>237</v>
      </c>
      <c r="E115" s="347">
        <v>14.033443144680868</v>
      </c>
      <c r="F115" s="347">
        <v>14.033443144680868</v>
      </c>
      <c r="G115" s="347">
        <v>20.972304215496798</v>
      </c>
      <c r="H115" s="347">
        <v>20.972304215496798</v>
      </c>
      <c r="I115" s="347">
        <v>20.972304215496798</v>
      </c>
      <c r="J115" s="347">
        <v>44.087630386490702</v>
      </c>
      <c r="K115" s="347">
        <v>44.087630386490702</v>
      </c>
      <c r="L115" s="347">
        <v>44.087630386490702</v>
      </c>
      <c r="M115" s="347">
        <v>6.17189960396394</v>
      </c>
      <c r="N115" s="347">
        <v>6.17189960396394</v>
      </c>
      <c r="O115" s="347">
        <v>6.17189960396394</v>
      </c>
      <c r="P115" s="347">
        <v>2.1098888214051699</v>
      </c>
      <c r="Q115" s="347">
        <v>2.1098888214051699</v>
      </c>
      <c r="R115" s="347">
        <v>2.1098888214051699</v>
      </c>
      <c r="S115" s="347">
        <v>-4.5268593715434697</v>
      </c>
      <c r="T115" s="347">
        <v>-4.5268593715434697</v>
      </c>
      <c r="U115" s="347">
        <v>-4.5268593715434697</v>
      </c>
      <c r="V115" s="347">
        <v>4.4993336511357702</v>
      </c>
      <c r="W115" s="347">
        <v>4.4993336511357702</v>
      </c>
      <c r="X115" s="347">
        <v>4.4993336511357702</v>
      </c>
      <c r="Y115" s="347">
        <v>18.9479421456052</v>
      </c>
      <c r="Z115" s="347">
        <v>18.9479421456052</v>
      </c>
      <c r="AA115" s="347">
        <v>18.9479421456052</v>
      </c>
      <c r="AB115" s="347">
        <v>15.9180493077089</v>
      </c>
      <c r="AC115" s="347">
        <v>15.9180493077089</v>
      </c>
      <c r="AD115" s="347">
        <v>15.9180493077089</v>
      </c>
      <c r="AE115" s="347">
        <v>33.728634859828098</v>
      </c>
      <c r="AF115" s="347">
        <v>33.728634859828098</v>
      </c>
      <c r="AG115" s="347">
        <v>33.728634859828098</v>
      </c>
      <c r="AH115" s="347">
        <v>12.587426086022999</v>
      </c>
      <c r="AI115" s="347">
        <v>12.587426086022999</v>
      </c>
      <c r="AJ115" s="347">
        <v>12.587426086022999</v>
      </c>
      <c r="AK115" s="347">
        <v>10.0991741613364</v>
      </c>
      <c r="AL115" s="347">
        <v>10.0991741613364</v>
      </c>
      <c r="AM115" s="347">
        <v>10.0991741613364</v>
      </c>
      <c r="AN115" s="347">
        <v>13.357162194623999</v>
      </c>
      <c r="AO115" s="347">
        <v>13.357162194623999</v>
      </c>
      <c r="AP115" s="347">
        <v>13.357162194623999</v>
      </c>
      <c r="AQ115" s="347">
        <v>12.1539996163089</v>
      </c>
      <c r="AR115" s="347">
        <v>12.1539996163089</v>
      </c>
      <c r="AS115" s="347">
        <v>12.1539996163089</v>
      </c>
      <c r="AT115" s="347">
        <v>26.069892459228701</v>
      </c>
      <c r="AU115" s="347">
        <v>26.069892459228701</v>
      </c>
      <c r="AV115" s="347">
        <v>26.069892459228701</v>
      </c>
      <c r="AW115" s="347">
        <v>71.665619151578696</v>
      </c>
      <c r="AX115" s="347">
        <v>71.665619151578696</v>
      </c>
      <c r="AY115" s="347">
        <v>71.665619151578696</v>
      </c>
      <c r="AZ115" s="347">
        <v>92.095607338018795</v>
      </c>
      <c r="BA115" s="347">
        <v>92.095607338018795</v>
      </c>
      <c r="BB115" s="347">
        <v>92.095607338018795</v>
      </c>
      <c r="BC115" s="347">
        <v>96.239537226667693</v>
      </c>
      <c r="BD115" s="347">
        <v>96.239537226667693</v>
      </c>
      <c r="BE115" s="347">
        <v>96.239537226667693</v>
      </c>
      <c r="BF115" s="347">
        <v>87.995904562137198</v>
      </c>
      <c r="BG115" s="347">
        <v>87.995904562137198</v>
      </c>
      <c r="BH115" s="347">
        <v>87.995904562137198</v>
      </c>
      <c r="BI115" s="347">
        <v>79.020665279878401</v>
      </c>
      <c r="BJ115" s="347">
        <v>79.020665279878401</v>
      </c>
      <c r="BK115" s="347">
        <v>79.020665279878401</v>
      </c>
      <c r="BL115" s="347">
        <v>71.890162877213996</v>
      </c>
      <c r="BM115" s="347">
        <v>71.890162877213996</v>
      </c>
      <c r="BN115" s="347">
        <v>71.890162877213996</v>
      </c>
      <c r="BO115" s="347">
        <v>48.912789417091403</v>
      </c>
      <c r="BP115" s="347">
        <v>48.912789417091403</v>
      </c>
      <c r="BQ115" s="347">
        <v>48.912789417091403</v>
      </c>
      <c r="BR115" s="347">
        <v>54.6617394999544</v>
      </c>
      <c r="BS115" s="347">
        <v>54.6617394999544</v>
      </c>
      <c r="BT115" s="347">
        <v>54.6617394999544</v>
      </c>
      <c r="BU115" s="347" t="s">
        <v>580</v>
      </c>
      <c r="BV115" s="347" t="s">
        <v>580</v>
      </c>
    </row>
    <row r="116" spans="1:74" x14ac:dyDescent="0.15">
      <c r="A116" s="301" t="s">
        <v>213</v>
      </c>
      <c r="B116" s="301" t="s">
        <v>110</v>
      </c>
      <c r="C116" s="295" t="s">
        <v>238</v>
      </c>
      <c r="D116" s="304" t="s">
        <v>239</v>
      </c>
      <c r="E116" s="347">
        <v>3.1724060585209379</v>
      </c>
      <c r="F116" s="347">
        <v>3.1724060585209379</v>
      </c>
      <c r="G116" s="347">
        <v>-6.6076163820014902</v>
      </c>
      <c r="H116" s="347">
        <v>-6.6076163820014902</v>
      </c>
      <c r="I116" s="347">
        <v>-6.6076163820014902</v>
      </c>
      <c r="J116" s="347">
        <v>10.738779044465099</v>
      </c>
      <c r="K116" s="347">
        <v>10.738779044465099</v>
      </c>
      <c r="L116" s="347">
        <v>10.738779044465099</v>
      </c>
      <c r="M116" s="347">
        <v>18.733971231043199</v>
      </c>
      <c r="N116" s="347">
        <v>18.733971231043199</v>
      </c>
      <c r="O116" s="347">
        <v>18.733971231043199</v>
      </c>
      <c r="P116" s="347">
        <v>29.0852895288862</v>
      </c>
      <c r="Q116" s="347">
        <v>29.0852895288862</v>
      </c>
      <c r="R116" s="347">
        <v>29.0852895288862</v>
      </c>
      <c r="S116" s="347">
        <v>39.534534110922699</v>
      </c>
      <c r="T116" s="347">
        <v>39.534534110922699</v>
      </c>
      <c r="U116" s="347">
        <v>39.534534110922699</v>
      </c>
      <c r="V116" s="347">
        <v>39.501413043732398</v>
      </c>
      <c r="W116" s="347">
        <v>39.501413043732398</v>
      </c>
      <c r="X116" s="347">
        <v>39.501413043732398</v>
      </c>
      <c r="Y116" s="347">
        <v>12.1143759567007</v>
      </c>
      <c r="Z116" s="347">
        <v>12.1143759567007</v>
      </c>
      <c r="AA116" s="347">
        <v>12.1143759567007</v>
      </c>
      <c r="AB116" s="347">
        <v>-0.166340410113408</v>
      </c>
      <c r="AC116" s="347">
        <v>-0.166340410113408</v>
      </c>
      <c r="AD116" s="347">
        <v>-0.166340410113408</v>
      </c>
      <c r="AE116" s="347">
        <v>-3.29261221750656</v>
      </c>
      <c r="AF116" s="347">
        <v>-3.29261221750656</v>
      </c>
      <c r="AG116" s="347">
        <v>-3.29261221750656</v>
      </c>
      <c r="AH116" s="347">
        <v>1.4637362498297599</v>
      </c>
      <c r="AI116" s="347">
        <v>1.4637362498297599</v>
      </c>
      <c r="AJ116" s="347">
        <v>1.4637362498297599</v>
      </c>
      <c r="AK116" s="347">
        <v>6.3355228966736101</v>
      </c>
      <c r="AL116" s="347">
        <v>6.3355228966736101</v>
      </c>
      <c r="AM116" s="347">
        <v>6.3355228966736101</v>
      </c>
      <c r="AN116" s="347">
        <v>14.428543446299701</v>
      </c>
      <c r="AO116" s="347">
        <v>14.428543446299701</v>
      </c>
      <c r="AP116" s="347">
        <v>14.428543446299701</v>
      </c>
      <c r="AQ116" s="347">
        <v>15.491488352027501</v>
      </c>
      <c r="AR116" s="347">
        <v>15.491488352027501</v>
      </c>
      <c r="AS116" s="347">
        <v>15.491488352027501</v>
      </c>
      <c r="AT116" s="347">
        <v>18.363285747200301</v>
      </c>
      <c r="AU116" s="347">
        <v>18.363285747200301</v>
      </c>
      <c r="AV116" s="347">
        <v>18.363285747200301</v>
      </c>
      <c r="AW116" s="347">
        <v>11.0425000360457</v>
      </c>
      <c r="AX116" s="347">
        <v>11.0425000360457</v>
      </c>
      <c r="AY116" s="347">
        <v>11.0425000360457</v>
      </c>
      <c r="AZ116" s="347">
        <v>19.337242827742301</v>
      </c>
      <c r="BA116" s="347">
        <v>19.337242827742301</v>
      </c>
      <c r="BB116" s="347">
        <v>19.337242827742301</v>
      </c>
      <c r="BC116" s="347">
        <v>22.836876523428799</v>
      </c>
      <c r="BD116" s="347">
        <v>22.836876523428799</v>
      </c>
      <c r="BE116" s="347">
        <v>22.836876523428799</v>
      </c>
      <c r="BF116" s="347">
        <v>11.051271136809801</v>
      </c>
      <c r="BG116" s="347">
        <v>11.051271136809801</v>
      </c>
      <c r="BH116" s="347">
        <v>11.051271136809801</v>
      </c>
      <c r="BI116" s="347">
        <v>14.759825735064</v>
      </c>
      <c r="BJ116" s="347">
        <v>14.759825735064</v>
      </c>
      <c r="BK116" s="347">
        <v>14.759825735064</v>
      </c>
      <c r="BL116" s="347">
        <v>19.010236535102901</v>
      </c>
      <c r="BM116" s="347">
        <v>19.010236535102901</v>
      </c>
      <c r="BN116" s="347">
        <v>19.010236535102901</v>
      </c>
      <c r="BO116" s="347">
        <v>17.128554225756801</v>
      </c>
      <c r="BP116" s="347">
        <v>17.128554225756801</v>
      </c>
      <c r="BQ116" s="347">
        <v>17.128554225756801</v>
      </c>
      <c r="BR116" s="347">
        <v>16.533889461858699</v>
      </c>
      <c r="BS116" s="347">
        <v>16.533889461858699</v>
      </c>
      <c r="BT116" s="347">
        <v>16.533889461858699</v>
      </c>
      <c r="BU116" s="347" t="s">
        <v>580</v>
      </c>
      <c r="BV116" s="347" t="s">
        <v>580</v>
      </c>
    </row>
    <row r="117" spans="1:74" x14ac:dyDescent="0.15">
      <c r="A117" s="301" t="s">
        <v>213</v>
      </c>
      <c r="B117" s="301" t="s">
        <v>110</v>
      </c>
      <c r="C117" s="295" t="s">
        <v>240</v>
      </c>
      <c r="D117" s="304" t="s">
        <v>241</v>
      </c>
      <c r="E117" s="347">
        <v>24.805934225772198</v>
      </c>
      <c r="F117" s="347">
        <v>24.805934225772198</v>
      </c>
      <c r="G117" s="347">
        <v>28.162551545574601</v>
      </c>
      <c r="H117" s="347">
        <v>28.162551545574601</v>
      </c>
      <c r="I117" s="347">
        <v>28.162551545574601</v>
      </c>
      <c r="J117" s="347">
        <v>34.647722748183597</v>
      </c>
      <c r="K117" s="347">
        <v>34.647722748183597</v>
      </c>
      <c r="L117" s="347">
        <v>34.647722748183597</v>
      </c>
      <c r="M117" s="347">
        <v>40.919671591942397</v>
      </c>
      <c r="N117" s="347">
        <v>40.919671591942397</v>
      </c>
      <c r="O117" s="347">
        <v>40.919671591942397</v>
      </c>
      <c r="P117" s="347">
        <v>39.736154276146102</v>
      </c>
      <c r="Q117" s="347">
        <v>39.736154276146102</v>
      </c>
      <c r="R117" s="347">
        <v>39.736154276146102</v>
      </c>
      <c r="S117" s="347">
        <v>36.111714638527403</v>
      </c>
      <c r="T117" s="347">
        <v>36.111714638527403</v>
      </c>
      <c r="U117" s="347">
        <v>36.111714638527403</v>
      </c>
      <c r="V117" s="347">
        <v>52.210437475971801</v>
      </c>
      <c r="W117" s="347">
        <v>52.210437475971801</v>
      </c>
      <c r="X117" s="347">
        <v>52.210437475971801</v>
      </c>
      <c r="Y117" s="347">
        <v>13.9408335058675</v>
      </c>
      <c r="Z117" s="347">
        <v>13.9408335058675</v>
      </c>
      <c r="AA117" s="347">
        <v>13.9408335058675</v>
      </c>
      <c r="AB117" s="347">
        <v>16.573341242695601</v>
      </c>
      <c r="AC117" s="347">
        <v>16.573341242695601</v>
      </c>
      <c r="AD117" s="347">
        <v>16.573341242695601</v>
      </c>
      <c r="AE117" s="347">
        <v>17.1560102171766</v>
      </c>
      <c r="AF117" s="347">
        <v>17.1560102171766</v>
      </c>
      <c r="AG117" s="347">
        <v>17.1560102171766</v>
      </c>
      <c r="AH117" s="347">
        <v>19.8169653900976</v>
      </c>
      <c r="AI117" s="347">
        <v>19.8169653900976</v>
      </c>
      <c r="AJ117" s="347">
        <v>19.8169653900976</v>
      </c>
      <c r="AK117" s="347">
        <v>21.0583451648105</v>
      </c>
      <c r="AL117" s="347">
        <v>21.0583451648105</v>
      </c>
      <c r="AM117" s="347">
        <v>21.0583451648105</v>
      </c>
      <c r="AN117" s="347">
        <v>22.778028584139101</v>
      </c>
      <c r="AO117" s="347">
        <v>22.778028584139101</v>
      </c>
      <c r="AP117" s="347">
        <v>22.778028584139101</v>
      </c>
      <c r="AQ117" s="347">
        <v>27.7599109091414</v>
      </c>
      <c r="AR117" s="347">
        <v>27.7599109091414</v>
      </c>
      <c r="AS117" s="347">
        <v>27.7599109091414</v>
      </c>
      <c r="AT117" s="347">
        <v>37.416426253451398</v>
      </c>
      <c r="AU117" s="347">
        <v>37.416426253451398</v>
      </c>
      <c r="AV117" s="347">
        <v>37.416426253451398</v>
      </c>
      <c r="AW117" s="347">
        <v>22.302925017507299</v>
      </c>
      <c r="AX117" s="347">
        <v>22.302925017507299</v>
      </c>
      <c r="AY117" s="347">
        <v>22.302925017507299</v>
      </c>
      <c r="AZ117" s="347">
        <v>26.153620428372601</v>
      </c>
      <c r="BA117" s="347">
        <v>26.153620428372601</v>
      </c>
      <c r="BB117" s="347">
        <v>26.153620428372601</v>
      </c>
      <c r="BC117" s="347">
        <v>17.152673832395401</v>
      </c>
      <c r="BD117" s="347">
        <v>17.152673832395401</v>
      </c>
      <c r="BE117" s="347">
        <v>17.152673832395401</v>
      </c>
      <c r="BF117" s="347">
        <v>7.0572184397004003</v>
      </c>
      <c r="BG117" s="347">
        <v>7.0572184397004003</v>
      </c>
      <c r="BH117" s="347">
        <v>7.0572184397004003</v>
      </c>
      <c r="BI117" s="347">
        <v>15.2830013688158</v>
      </c>
      <c r="BJ117" s="347">
        <v>15.2830013688158</v>
      </c>
      <c r="BK117" s="347">
        <v>15.2830013688158</v>
      </c>
      <c r="BL117" s="347">
        <v>12.1122738195627</v>
      </c>
      <c r="BM117" s="347">
        <v>12.1122738195627</v>
      </c>
      <c r="BN117" s="347">
        <v>12.1122738195627</v>
      </c>
      <c r="BO117" s="347">
        <v>15.1255142242759</v>
      </c>
      <c r="BP117" s="347">
        <v>15.1255142242759</v>
      </c>
      <c r="BQ117" s="347">
        <v>15.1255142242759</v>
      </c>
      <c r="BR117" s="347">
        <v>30.413169370848699</v>
      </c>
      <c r="BS117" s="347">
        <v>30.413169370848699</v>
      </c>
      <c r="BT117" s="347">
        <v>30.413169370848699</v>
      </c>
      <c r="BU117" s="347" t="s">
        <v>580</v>
      </c>
      <c r="BV117" s="347" t="s">
        <v>580</v>
      </c>
    </row>
    <row r="118" spans="1:74" x14ac:dyDescent="0.15">
      <c r="A118" s="301" t="s">
        <v>213</v>
      </c>
      <c r="B118" s="301" t="s">
        <v>110</v>
      </c>
      <c r="C118" s="295" t="s">
        <v>242</v>
      </c>
      <c r="D118" s="304" t="s">
        <v>243</v>
      </c>
      <c r="E118" s="347">
        <v>21.710063835666272</v>
      </c>
      <c r="F118" s="347">
        <v>21.710063835666272</v>
      </c>
      <c r="G118" s="347">
        <v>24.886680493161698</v>
      </c>
      <c r="H118" s="347">
        <v>24.886680493161698</v>
      </c>
      <c r="I118" s="347">
        <v>24.886680493161698</v>
      </c>
      <c r="J118" s="347">
        <v>31.965835254907301</v>
      </c>
      <c r="K118" s="347">
        <v>31.965835254907301</v>
      </c>
      <c r="L118" s="347">
        <v>31.965835254907301</v>
      </c>
      <c r="M118" s="347">
        <v>40.008773154639002</v>
      </c>
      <c r="N118" s="347">
        <v>40.008773154639002</v>
      </c>
      <c r="O118" s="347">
        <v>40.008773154639002</v>
      </c>
      <c r="P118" s="347">
        <v>37.155173268875899</v>
      </c>
      <c r="Q118" s="347">
        <v>37.155173268875899</v>
      </c>
      <c r="R118" s="347">
        <v>37.155173268875899</v>
      </c>
      <c r="S118" s="347">
        <v>34.284554168322103</v>
      </c>
      <c r="T118" s="347">
        <v>34.284554168322103</v>
      </c>
      <c r="U118" s="347">
        <v>34.284554168322103</v>
      </c>
      <c r="V118" s="347">
        <v>54.962026087776401</v>
      </c>
      <c r="W118" s="347">
        <v>54.962026087776401</v>
      </c>
      <c r="X118" s="347">
        <v>54.962026087776401</v>
      </c>
      <c r="Y118" s="347">
        <v>14.254238571990101</v>
      </c>
      <c r="Z118" s="347">
        <v>14.254238571990101</v>
      </c>
      <c r="AA118" s="347">
        <v>14.254238571990101</v>
      </c>
      <c r="AB118" s="347">
        <v>14.837570786029101</v>
      </c>
      <c r="AC118" s="347">
        <v>14.837570786029101</v>
      </c>
      <c r="AD118" s="347">
        <v>14.837570786029101</v>
      </c>
      <c r="AE118" s="347">
        <v>15.4008946794122</v>
      </c>
      <c r="AF118" s="347">
        <v>15.4008946794122</v>
      </c>
      <c r="AG118" s="347">
        <v>15.4008946794122</v>
      </c>
      <c r="AH118" s="347">
        <v>19.8169653900976</v>
      </c>
      <c r="AI118" s="347">
        <v>19.8169653900976</v>
      </c>
      <c r="AJ118" s="347">
        <v>19.8169653900976</v>
      </c>
      <c r="AK118" s="347">
        <v>21.608311403774898</v>
      </c>
      <c r="AL118" s="347">
        <v>21.608311403774898</v>
      </c>
      <c r="AM118" s="347">
        <v>21.608311403774898</v>
      </c>
      <c r="AN118" s="347">
        <v>22.778028584139101</v>
      </c>
      <c r="AO118" s="347">
        <v>22.778028584139101</v>
      </c>
      <c r="AP118" s="347">
        <v>22.778028584139101</v>
      </c>
      <c r="AQ118" s="347">
        <v>17.2633120131967</v>
      </c>
      <c r="AR118" s="347">
        <v>17.2633120131967</v>
      </c>
      <c r="AS118" s="347">
        <v>17.2633120131967</v>
      </c>
      <c r="AT118" s="347">
        <v>37.416426253451398</v>
      </c>
      <c r="AU118" s="347">
        <v>37.416426253451398</v>
      </c>
      <c r="AV118" s="347">
        <v>37.416426253451398</v>
      </c>
      <c r="AW118" s="347">
        <v>24.264821809674</v>
      </c>
      <c r="AX118" s="347">
        <v>24.264821809674</v>
      </c>
      <c r="AY118" s="347">
        <v>24.264821809674</v>
      </c>
      <c r="AZ118" s="347">
        <v>26.153620428372601</v>
      </c>
      <c r="BA118" s="347">
        <v>26.153620428372601</v>
      </c>
      <c r="BB118" s="347">
        <v>26.153620428372601</v>
      </c>
      <c r="BC118" s="347">
        <v>15.1957314242577</v>
      </c>
      <c r="BD118" s="347">
        <v>15.1957314242577</v>
      </c>
      <c r="BE118" s="347">
        <v>15.1957314242577</v>
      </c>
      <c r="BF118" s="347">
        <v>7.0572184397004003</v>
      </c>
      <c r="BG118" s="347">
        <v>7.0572184397004003</v>
      </c>
      <c r="BH118" s="347">
        <v>7.0572184397004003</v>
      </c>
      <c r="BI118" s="347">
        <v>17.453852362829199</v>
      </c>
      <c r="BJ118" s="347">
        <v>17.453852362829199</v>
      </c>
      <c r="BK118" s="347">
        <v>17.453852362829199</v>
      </c>
      <c r="BL118" s="347">
        <v>6.3841630016713298</v>
      </c>
      <c r="BM118" s="347">
        <v>6.3841630016713298</v>
      </c>
      <c r="BN118" s="347">
        <v>6.3841630016713298</v>
      </c>
      <c r="BO118" s="347">
        <v>16.6737910373744</v>
      </c>
      <c r="BP118" s="347">
        <v>16.6737910373744</v>
      </c>
      <c r="BQ118" s="347">
        <v>16.6737910373744</v>
      </c>
      <c r="BR118" s="347">
        <v>30.413169370848699</v>
      </c>
      <c r="BS118" s="347">
        <v>30.413169370848699</v>
      </c>
      <c r="BT118" s="347">
        <v>30.413169370848699</v>
      </c>
      <c r="BU118" s="347" t="s">
        <v>580</v>
      </c>
      <c r="BV118" s="347" t="s">
        <v>580</v>
      </c>
    </row>
    <row r="119" spans="1:74" x14ac:dyDescent="0.15">
      <c r="A119" s="301" t="s">
        <v>213</v>
      </c>
      <c r="B119" s="301" t="s">
        <v>110</v>
      </c>
      <c r="C119" s="295" t="s">
        <v>244</v>
      </c>
      <c r="D119" s="304" t="s">
        <v>245</v>
      </c>
      <c r="E119" s="347" t="s">
        <v>580</v>
      </c>
      <c r="F119" s="347" t="s">
        <v>580</v>
      </c>
      <c r="G119" s="347" t="s">
        <v>580</v>
      </c>
      <c r="H119" s="347" t="s">
        <v>580</v>
      </c>
      <c r="I119" s="347" t="s">
        <v>580</v>
      </c>
      <c r="J119" s="347" t="s">
        <v>580</v>
      </c>
      <c r="K119" s="347" t="s">
        <v>580</v>
      </c>
      <c r="L119" s="347" t="s">
        <v>580</v>
      </c>
      <c r="M119" s="347" t="s">
        <v>580</v>
      </c>
      <c r="N119" s="347" t="s">
        <v>580</v>
      </c>
      <c r="O119" s="347" t="s">
        <v>580</v>
      </c>
      <c r="P119" s="347" t="s">
        <v>580</v>
      </c>
      <c r="Q119" s="347" t="s">
        <v>580</v>
      </c>
      <c r="R119" s="347" t="s">
        <v>580</v>
      </c>
      <c r="S119" s="347" t="s">
        <v>580</v>
      </c>
      <c r="T119" s="347" t="s">
        <v>580</v>
      </c>
      <c r="U119" s="347" t="s">
        <v>580</v>
      </c>
      <c r="V119" s="347" t="s">
        <v>580</v>
      </c>
      <c r="W119" s="347" t="s">
        <v>580</v>
      </c>
      <c r="X119" s="347" t="s">
        <v>580</v>
      </c>
      <c r="Y119" s="347" t="s">
        <v>580</v>
      </c>
      <c r="Z119" s="347" t="s">
        <v>580</v>
      </c>
      <c r="AA119" s="347" t="s">
        <v>580</v>
      </c>
      <c r="AB119" s="347" t="s">
        <v>580</v>
      </c>
      <c r="AC119" s="347" t="s">
        <v>580</v>
      </c>
      <c r="AD119" s="347" t="s">
        <v>580</v>
      </c>
      <c r="AE119" s="347" t="s">
        <v>580</v>
      </c>
      <c r="AF119" s="347" t="s">
        <v>580</v>
      </c>
      <c r="AG119" s="347" t="s">
        <v>580</v>
      </c>
      <c r="AH119" s="347" t="s">
        <v>580</v>
      </c>
      <c r="AI119" s="347" t="s">
        <v>580</v>
      </c>
      <c r="AJ119" s="347" t="s">
        <v>580</v>
      </c>
      <c r="AK119" s="347" t="s">
        <v>580</v>
      </c>
      <c r="AL119" s="347" t="s">
        <v>580</v>
      </c>
      <c r="AM119" s="347" t="s">
        <v>580</v>
      </c>
      <c r="AN119" s="347" t="s">
        <v>580</v>
      </c>
      <c r="AO119" s="347" t="s">
        <v>580</v>
      </c>
      <c r="AP119" s="347" t="s">
        <v>580</v>
      </c>
      <c r="AQ119" s="347" t="s">
        <v>580</v>
      </c>
      <c r="AR119" s="347" t="s">
        <v>580</v>
      </c>
      <c r="AS119" s="347" t="s">
        <v>580</v>
      </c>
      <c r="AT119" s="347" t="s">
        <v>580</v>
      </c>
      <c r="AU119" s="347" t="s">
        <v>580</v>
      </c>
      <c r="AV119" s="347" t="s">
        <v>580</v>
      </c>
      <c r="AW119" s="347" t="s">
        <v>580</v>
      </c>
      <c r="AX119" s="347" t="s">
        <v>580</v>
      </c>
      <c r="AY119" s="347" t="s">
        <v>580</v>
      </c>
      <c r="AZ119" s="347" t="s">
        <v>580</v>
      </c>
      <c r="BA119" s="347" t="s">
        <v>580</v>
      </c>
      <c r="BB119" s="347" t="s">
        <v>580</v>
      </c>
      <c r="BC119" s="347" t="s">
        <v>580</v>
      </c>
      <c r="BD119" s="347" t="s">
        <v>580</v>
      </c>
      <c r="BE119" s="347" t="s">
        <v>580</v>
      </c>
      <c r="BF119" s="347" t="s">
        <v>580</v>
      </c>
      <c r="BG119" s="347" t="s">
        <v>580</v>
      </c>
      <c r="BH119" s="347" t="s">
        <v>580</v>
      </c>
      <c r="BI119" s="347" t="s">
        <v>580</v>
      </c>
      <c r="BJ119" s="347" t="s">
        <v>580</v>
      </c>
      <c r="BK119" s="347" t="s">
        <v>580</v>
      </c>
      <c r="BL119" s="347" t="s">
        <v>580</v>
      </c>
      <c r="BM119" s="347" t="s">
        <v>580</v>
      </c>
      <c r="BN119" s="347" t="s">
        <v>580</v>
      </c>
      <c r="BO119" s="347" t="s">
        <v>580</v>
      </c>
      <c r="BP119" s="347" t="s">
        <v>580</v>
      </c>
      <c r="BQ119" s="347" t="s">
        <v>580</v>
      </c>
      <c r="BR119" s="347" t="s">
        <v>580</v>
      </c>
      <c r="BS119" s="347" t="s">
        <v>580</v>
      </c>
      <c r="BT119" s="347" t="s">
        <v>580</v>
      </c>
      <c r="BU119" s="347" t="s">
        <v>580</v>
      </c>
      <c r="BV119" s="347" t="s">
        <v>580</v>
      </c>
    </row>
    <row r="120" spans="1:74" s="314" customFormat="1" x14ac:dyDescent="0.15">
      <c r="A120" s="313" t="s">
        <v>213</v>
      </c>
      <c r="B120" s="313" t="s">
        <v>110</v>
      </c>
      <c r="C120" s="314" t="s">
        <v>246</v>
      </c>
      <c r="D120" s="324" t="s">
        <v>247</v>
      </c>
      <c r="E120" s="348">
        <v>-14.544733944524369</v>
      </c>
      <c r="F120" s="348">
        <v>-14.544733944524369</v>
      </c>
      <c r="G120" s="348">
        <v>-8.2119634730122097</v>
      </c>
      <c r="H120" s="348">
        <v>-8.2119634730122097</v>
      </c>
      <c r="I120" s="348">
        <v>-8.2119634730122097</v>
      </c>
      <c r="J120" s="348">
        <v>-5.6010080190885301</v>
      </c>
      <c r="K120" s="348">
        <v>-5.6010080190885301</v>
      </c>
      <c r="L120" s="348">
        <v>-5.6010080190885301</v>
      </c>
      <c r="M120" s="348">
        <v>-3.0934913393063601</v>
      </c>
      <c r="N120" s="348">
        <v>-3.0934913393063601</v>
      </c>
      <c r="O120" s="348">
        <v>-3.0934913393063601</v>
      </c>
      <c r="P120" s="348">
        <v>0.34902293277567797</v>
      </c>
      <c r="Q120" s="348">
        <v>0.34902293277567797</v>
      </c>
      <c r="R120" s="348">
        <v>0.34902293277567797</v>
      </c>
      <c r="S120" s="348">
        <v>1.81216080163689</v>
      </c>
      <c r="T120" s="348">
        <v>1.81216080163689</v>
      </c>
      <c r="U120" s="348">
        <v>1.81216080163689</v>
      </c>
      <c r="V120" s="348">
        <v>1.24294661491322</v>
      </c>
      <c r="W120" s="348">
        <v>1.24294661491322</v>
      </c>
      <c r="X120" s="348">
        <v>1.24294661491322</v>
      </c>
      <c r="Y120" s="348">
        <v>-9.4257050259786705</v>
      </c>
      <c r="Z120" s="348">
        <v>-9.4257050259786705</v>
      </c>
      <c r="AA120" s="348">
        <v>-9.4257050259786705</v>
      </c>
      <c r="AB120" s="348">
        <v>-8.1984711648272306</v>
      </c>
      <c r="AC120" s="348">
        <v>-8.1984711648272306</v>
      </c>
      <c r="AD120" s="348">
        <v>-8.1984711648272306</v>
      </c>
      <c r="AE120" s="348">
        <v>-9.9397199033448196</v>
      </c>
      <c r="AF120" s="348">
        <v>-9.9397199033448196</v>
      </c>
      <c r="AG120" s="348">
        <v>-9.9397199033448196</v>
      </c>
      <c r="AH120" s="348">
        <v>-14.458040998990199</v>
      </c>
      <c r="AI120" s="348">
        <v>-14.458040998990199</v>
      </c>
      <c r="AJ120" s="348">
        <v>-14.458040998990199</v>
      </c>
      <c r="AK120" s="348">
        <v>18.241071436376199</v>
      </c>
      <c r="AL120" s="348">
        <v>18.241071436376199</v>
      </c>
      <c r="AM120" s="348">
        <v>18.241071436376199</v>
      </c>
      <c r="AN120" s="348">
        <v>22.4260669024567</v>
      </c>
      <c r="AO120" s="348">
        <v>22.4260669024567</v>
      </c>
      <c r="AP120" s="348">
        <v>22.4260669024567</v>
      </c>
      <c r="AQ120" s="348">
        <v>20.7613238014094</v>
      </c>
      <c r="AR120" s="348">
        <v>20.7613238014094</v>
      </c>
      <c r="AS120" s="348">
        <v>20.7613238014094</v>
      </c>
      <c r="AT120" s="348">
        <v>32.054216101108501</v>
      </c>
      <c r="AU120" s="348">
        <v>32.054216101108501</v>
      </c>
      <c r="AV120" s="348">
        <v>32.054216101108501</v>
      </c>
      <c r="AW120" s="348">
        <v>4.6039922388185097</v>
      </c>
      <c r="AX120" s="348">
        <v>4.6039922388185097</v>
      </c>
      <c r="AY120" s="348">
        <v>4.6039922388185097</v>
      </c>
      <c r="AZ120" s="348">
        <v>1.3098816900188901</v>
      </c>
      <c r="BA120" s="348">
        <v>1.3098816900188901</v>
      </c>
      <c r="BB120" s="348">
        <v>1.3098816900188901</v>
      </c>
      <c r="BC120" s="348">
        <v>2.9124441147893898</v>
      </c>
      <c r="BD120" s="348">
        <v>2.9124441147893898</v>
      </c>
      <c r="BE120" s="348">
        <v>2.9124441147893898</v>
      </c>
      <c r="BF120" s="348">
        <v>-3.1784019164760302</v>
      </c>
      <c r="BG120" s="348">
        <v>-3.1784019164760302</v>
      </c>
      <c r="BH120" s="348">
        <v>-3.1784019164760302</v>
      </c>
      <c r="BI120" s="348">
        <v>11.213758899886001</v>
      </c>
      <c r="BJ120" s="348">
        <v>11.213758899886001</v>
      </c>
      <c r="BK120" s="348">
        <v>11.213758899886001</v>
      </c>
      <c r="BL120" s="348">
        <v>19.303365757368901</v>
      </c>
      <c r="BM120" s="348">
        <v>19.303365757368901</v>
      </c>
      <c r="BN120" s="348">
        <v>19.303365757368901</v>
      </c>
      <c r="BO120" s="348">
        <v>16.340032400461901</v>
      </c>
      <c r="BP120" s="348">
        <v>16.340032400461901</v>
      </c>
      <c r="BQ120" s="348">
        <v>16.340032400461901</v>
      </c>
      <c r="BR120" s="348">
        <v>28.392031823657799</v>
      </c>
      <c r="BS120" s="348">
        <v>28.392031823657799</v>
      </c>
      <c r="BT120" s="348">
        <v>28.392031823657799</v>
      </c>
      <c r="BU120" s="348" t="s">
        <v>580</v>
      </c>
      <c r="BV120" s="348" t="s">
        <v>580</v>
      </c>
    </row>
    <row r="121" spans="1:74" x14ac:dyDescent="0.15">
      <c r="A121" s="301" t="s">
        <v>547</v>
      </c>
      <c r="B121" s="301" t="s">
        <v>70</v>
      </c>
      <c r="C121" s="295" t="s">
        <v>248</v>
      </c>
      <c r="D121" s="310" t="s">
        <v>623</v>
      </c>
      <c r="E121" s="347">
        <v>113.63636363636363</v>
      </c>
      <c r="F121" s="347">
        <v>105.55555555555554</v>
      </c>
      <c r="G121" s="347">
        <v>45.95</v>
      </c>
      <c r="H121" s="347">
        <v>2.3809523809523898</v>
      </c>
      <c r="I121" s="347">
        <v>-9.8039215686274499</v>
      </c>
      <c r="J121" s="347">
        <v>-20.930232558139501</v>
      </c>
      <c r="K121" s="347">
        <v>-10.8108108108108</v>
      </c>
      <c r="L121" s="347">
        <v>21.428571428571399</v>
      </c>
      <c r="M121" s="347">
        <v>17.0731707317073</v>
      </c>
      <c r="N121" s="347">
        <v>-11.1111111111111</v>
      </c>
      <c r="O121" s="347">
        <v>-24.590163934426201</v>
      </c>
      <c r="P121" s="347">
        <v>-34.615384615384599</v>
      </c>
      <c r="Q121" s="347">
        <v>-31.25</v>
      </c>
      <c r="R121" s="347">
        <v>-42.553191489361701</v>
      </c>
      <c r="S121" s="347">
        <v>-2.6315789473684101</v>
      </c>
      <c r="T121" s="347">
        <v>20</v>
      </c>
      <c r="U121" s="347">
        <v>18.604651162790699</v>
      </c>
      <c r="V121" s="347">
        <v>-20.370370370370399</v>
      </c>
      <c r="W121" s="347">
        <v>-26</v>
      </c>
      <c r="X121" s="347">
        <v>-33.3333333333333</v>
      </c>
      <c r="Y121" s="347">
        <v>13.8888888888889</v>
      </c>
      <c r="Z121" s="347">
        <v>28.571428571428601</v>
      </c>
      <c r="AA121" s="347">
        <v>64.864864864864799</v>
      </c>
      <c r="AB121" s="347">
        <v>44.4444444444444</v>
      </c>
      <c r="AC121" s="347">
        <v>45.454545454545503</v>
      </c>
      <c r="AD121" s="347">
        <v>27.027027027027</v>
      </c>
      <c r="AE121" s="347">
        <v>-13.636363636363599</v>
      </c>
      <c r="AF121" s="347">
        <v>-20.454545454545499</v>
      </c>
      <c r="AG121" s="347">
        <v>-6.5217391304347796</v>
      </c>
      <c r="AH121" s="347">
        <v>14.893617021276601</v>
      </c>
      <c r="AI121" s="347">
        <v>-13.793103448275801</v>
      </c>
      <c r="AJ121" s="347">
        <v>-38.235294117647101</v>
      </c>
      <c r="AK121" s="347">
        <v>-55.5555555555556</v>
      </c>
      <c r="AL121" s="347">
        <v>-50.588235294117602</v>
      </c>
      <c r="AM121" s="347">
        <v>-55.421686746988001</v>
      </c>
      <c r="AN121" s="347">
        <v>-43.75</v>
      </c>
      <c r="AO121" s="347">
        <v>-38.8888888888889</v>
      </c>
      <c r="AP121" s="347">
        <v>-39.344262295081997</v>
      </c>
      <c r="AQ121" s="347">
        <v>-34.328358208955201</v>
      </c>
      <c r="AR121" s="347">
        <v>-38.8888888888889</v>
      </c>
      <c r="AS121" s="347">
        <v>-14.814814814814801</v>
      </c>
      <c r="AT121" s="347" t="s">
        <v>580</v>
      </c>
      <c r="AU121" s="347">
        <v>81.25</v>
      </c>
      <c r="AV121" s="347">
        <v>172</v>
      </c>
      <c r="AW121" s="347">
        <v>170</v>
      </c>
      <c r="AX121" s="347">
        <v>129.72972972973</v>
      </c>
      <c r="AY121" s="347">
        <v>80.434782608695699</v>
      </c>
      <c r="AZ121" s="347">
        <v>45.454545454545503</v>
      </c>
      <c r="BA121" s="347">
        <v>12.5</v>
      </c>
      <c r="BB121" s="347">
        <v>19.6078431372549</v>
      </c>
      <c r="BC121" s="347">
        <v>36.734693877551003</v>
      </c>
      <c r="BD121" s="347">
        <v>41.176470588235297</v>
      </c>
      <c r="BE121" s="347">
        <v>20</v>
      </c>
      <c r="BF121" s="347">
        <v>-14.545454545454501</v>
      </c>
      <c r="BG121" s="347">
        <v>-21.951219512195099</v>
      </c>
      <c r="BH121" s="347">
        <v>-35.897435897435898</v>
      </c>
      <c r="BI121" s="347">
        <v>-26.829268292682901</v>
      </c>
      <c r="BJ121" s="347">
        <v>-21.276595744680801</v>
      </c>
      <c r="BK121" s="347">
        <v>-4.1666666666666599</v>
      </c>
      <c r="BL121" s="347">
        <v>9.9999999999999893</v>
      </c>
      <c r="BM121" s="347">
        <v>17.0731707317073</v>
      </c>
      <c r="BN121" s="347">
        <v>27.5</v>
      </c>
      <c r="BO121" s="347">
        <v>32.4324324324324</v>
      </c>
      <c r="BP121" s="347">
        <v>27.5</v>
      </c>
      <c r="BQ121" s="347">
        <v>-4.2553191489361604</v>
      </c>
      <c r="BR121" s="347">
        <v>17.021276595744698</v>
      </c>
      <c r="BS121" s="347">
        <v>5.1282051282051304</v>
      </c>
      <c r="BT121" s="347" t="s">
        <v>580</v>
      </c>
      <c r="BU121" s="347">
        <v>-2.38095238095238</v>
      </c>
      <c r="BV121" s="347">
        <v>11.9047619047619</v>
      </c>
    </row>
    <row r="122" spans="1:74" x14ac:dyDescent="0.15">
      <c r="A122" s="301" t="s">
        <v>547</v>
      </c>
      <c r="B122" s="301" t="s">
        <v>70</v>
      </c>
      <c r="C122" s="295" t="s">
        <v>248</v>
      </c>
      <c r="D122" s="310" t="s">
        <v>249</v>
      </c>
      <c r="E122" s="347">
        <v>13.089005235602102</v>
      </c>
      <c r="F122" s="347">
        <v>3.2085561497326109</v>
      </c>
      <c r="G122" s="347">
        <v>-4.4943820224719202</v>
      </c>
      <c r="H122" s="347">
        <v>-15.568862275449099</v>
      </c>
      <c r="I122" s="347">
        <v>-25.153374233128801</v>
      </c>
      <c r="J122" s="347">
        <v>-25.7861635220126</v>
      </c>
      <c r="K122" s="347">
        <v>-22.2222222222222</v>
      </c>
      <c r="L122" s="347">
        <v>24.183006535947701</v>
      </c>
      <c r="M122" s="347">
        <v>92.647058823529406</v>
      </c>
      <c r="N122" s="347">
        <v>123.015873015873</v>
      </c>
      <c r="O122" s="347">
        <v>178.49462365591401</v>
      </c>
      <c r="P122" s="347">
        <v>90.566037735848994</v>
      </c>
      <c r="Q122" s="347">
        <v>75.229357798165097</v>
      </c>
      <c r="R122" s="347">
        <v>48.412698412698397</v>
      </c>
      <c r="S122" s="347">
        <v>39.0625</v>
      </c>
      <c r="T122" s="347">
        <v>46.491228070175403</v>
      </c>
      <c r="U122" s="347">
        <v>58.252427184466001</v>
      </c>
      <c r="V122" s="347">
        <v>89.285714285714306</v>
      </c>
      <c r="W122" s="347">
        <v>125</v>
      </c>
      <c r="X122" s="347">
        <v>96.153846153846104</v>
      </c>
      <c r="Y122" s="347">
        <v>70</v>
      </c>
      <c r="Z122" s="347">
        <v>35.4838709677419</v>
      </c>
      <c r="AA122" s="347">
        <v>22.3684210526316</v>
      </c>
      <c r="AB122" s="347">
        <v>82.758620689655203</v>
      </c>
      <c r="AC122" s="347">
        <v>91.228070175438603</v>
      </c>
      <c r="AD122" s="347">
        <v>100</v>
      </c>
      <c r="AE122" s="347">
        <v>80.2816901408451</v>
      </c>
      <c r="AF122" s="347">
        <v>93.220338983050794</v>
      </c>
      <c r="AG122" s="347">
        <v>106</v>
      </c>
      <c r="AH122" s="347">
        <v>55.5555555555556</v>
      </c>
      <c r="AI122" s="347">
        <v>44</v>
      </c>
      <c r="AJ122" s="347">
        <v>25.806451612903199</v>
      </c>
      <c r="AK122" s="347">
        <v>48.148148148148202</v>
      </c>
      <c r="AL122" s="347">
        <v>57.627118644067799</v>
      </c>
      <c r="AM122" s="347">
        <v>85.365853658536594</v>
      </c>
      <c r="AN122" s="347">
        <v>23.404255319148898</v>
      </c>
      <c r="AO122" s="347">
        <v>32.558139534883701</v>
      </c>
      <c r="AP122" s="347">
        <v>26</v>
      </c>
      <c r="AQ122" s="347">
        <v>57.7777777777778</v>
      </c>
      <c r="AR122" s="347">
        <v>28.260869565217401</v>
      </c>
      <c r="AS122" s="347">
        <v>-1.9607843137254799</v>
      </c>
      <c r="AT122" s="347">
        <v>-16.923076923076898</v>
      </c>
      <c r="AU122" s="347">
        <v>-38.271604938271601</v>
      </c>
      <c r="AV122" s="347">
        <v>-24.390243902439</v>
      </c>
      <c r="AW122" s="347">
        <v>-21.739130434782599</v>
      </c>
      <c r="AX122" s="347">
        <v>22.9166666666667</v>
      </c>
      <c r="AY122" s="347">
        <v>17.1428571428571</v>
      </c>
      <c r="AZ122" s="347">
        <v>38.235294117647101</v>
      </c>
      <c r="BA122" s="347">
        <v>-2.2727272727272601</v>
      </c>
      <c r="BB122" s="347">
        <v>-21.875</v>
      </c>
      <c r="BC122" s="347">
        <v>-29.6875</v>
      </c>
      <c r="BD122" s="347">
        <v>-26.984126984126998</v>
      </c>
      <c r="BE122" s="347">
        <v>8.5106382978723492</v>
      </c>
      <c r="BF122" s="347">
        <v>32.653061224489797</v>
      </c>
      <c r="BG122" s="347">
        <v>52.830188679245303</v>
      </c>
      <c r="BH122" s="347">
        <v>60.7843137254902</v>
      </c>
      <c r="BI122" s="347" t="s">
        <v>580</v>
      </c>
      <c r="BJ122" s="347" t="s">
        <v>580</v>
      </c>
      <c r="BK122" s="347" t="s">
        <v>580</v>
      </c>
      <c r="BL122" s="347" t="s">
        <v>580</v>
      </c>
      <c r="BM122" s="347" t="s">
        <v>580</v>
      </c>
      <c r="BN122" s="347" t="s">
        <v>580</v>
      </c>
      <c r="BO122" s="347" t="s">
        <v>580</v>
      </c>
      <c r="BP122" s="347" t="s">
        <v>580</v>
      </c>
      <c r="BQ122" s="347" t="s">
        <v>580</v>
      </c>
      <c r="BR122" s="347" t="s">
        <v>580</v>
      </c>
      <c r="BS122" s="347" t="s">
        <v>580</v>
      </c>
      <c r="BT122" s="347" t="s">
        <v>580</v>
      </c>
      <c r="BU122" s="347" t="s">
        <v>580</v>
      </c>
      <c r="BV122" s="347" t="s">
        <v>580</v>
      </c>
    </row>
    <row r="123" spans="1:74" x14ac:dyDescent="0.15">
      <c r="A123" s="301" t="s">
        <v>547</v>
      </c>
      <c r="B123" s="301" t="s">
        <v>70</v>
      </c>
      <c r="C123" s="295" t="s">
        <v>250</v>
      </c>
      <c r="D123" s="295" t="s">
        <v>249</v>
      </c>
      <c r="E123" s="347">
        <v>13.089005235602102</v>
      </c>
      <c r="F123" s="347">
        <v>3.2085561497326109</v>
      </c>
      <c r="G123" s="347">
        <v>-4.4943820224719202</v>
      </c>
      <c r="H123" s="347">
        <v>-15.568862275449099</v>
      </c>
      <c r="I123" s="347">
        <v>-25.153374233128801</v>
      </c>
      <c r="J123" s="347">
        <v>-25.7861635220126</v>
      </c>
      <c r="K123" s="347">
        <v>-22.2222222222222</v>
      </c>
      <c r="L123" s="347">
        <v>24.183006535947701</v>
      </c>
      <c r="M123" s="347">
        <v>92.647058823529406</v>
      </c>
      <c r="N123" s="347">
        <v>123.015873015873</v>
      </c>
      <c r="O123" s="347">
        <v>178.49462365591401</v>
      </c>
      <c r="P123" s="347">
        <v>90.566037735848994</v>
      </c>
      <c r="Q123" s="347">
        <v>75.229357798165097</v>
      </c>
      <c r="R123" s="347">
        <v>48.412698412698397</v>
      </c>
      <c r="S123" s="347">
        <v>39.0625</v>
      </c>
      <c r="T123" s="347">
        <v>46.491228070175403</v>
      </c>
      <c r="U123" s="347">
        <v>58.252427184466001</v>
      </c>
      <c r="V123" s="347">
        <v>89.285714285714306</v>
      </c>
      <c r="W123" s="347">
        <v>125</v>
      </c>
      <c r="X123" s="347">
        <v>96.153846153846104</v>
      </c>
      <c r="Y123" s="347">
        <v>70</v>
      </c>
      <c r="Z123" s="347">
        <v>35.4838709677419</v>
      </c>
      <c r="AA123" s="347">
        <v>22.3684210526316</v>
      </c>
      <c r="AB123" s="347">
        <v>82.758620689655203</v>
      </c>
      <c r="AC123" s="347">
        <v>91.228070175438603</v>
      </c>
      <c r="AD123" s="347">
        <v>100</v>
      </c>
      <c r="AE123" s="347">
        <v>80.2816901408451</v>
      </c>
      <c r="AF123" s="347">
        <v>93.220338983050794</v>
      </c>
      <c r="AG123" s="347">
        <v>106</v>
      </c>
      <c r="AH123" s="347">
        <v>55.5555555555556</v>
      </c>
      <c r="AI123" s="347">
        <v>44</v>
      </c>
      <c r="AJ123" s="347">
        <v>25.806451612903199</v>
      </c>
      <c r="AK123" s="347">
        <v>48.148148148148202</v>
      </c>
      <c r="AL123" s="347">
        <v>57.627118644067799</v>
      </c>
      <c r="AM123" s="347">
        <v>85.365853658536594</v>
      </c>
      <c r="AN123" s="347">
        <v>23.404255319148898</v>
      </c>
      <c r="AO123" s="347">
        <v>32.558139534883701</v>
      </c>
      <c r="AP123" s="347">
        <v>26</v>
      </c>
      <c r="AQ123" s="347">
        <v>57.7777777777778</v>
      </c>
      <c r="AR123" s="347">
        <v>28.260869565217401</v>
      </c>
      <c r="AS123" s="347">
        <v>-1.9607843137254799</v>
      </c>
      <c r="AT123" s="347">
        <v>-16.923076923076898</v>
      </c>
      <c r="AU123" s="347">
        <v>-38.271604938271601</v>
      </c>
      <c r="AV123" s="347">
        <v>-24.390243902439</v>
      </c>
      <c r="AW123" s="347">
        <v>-21.739130434782599</v>
      </c>
      <c r="AX123" s="347">
        <v>22.9166666666667</v>
      </c>
      <c r="AY123" s="347">
        <v>17.1428571428571</v>
      </c>
      <c r="AZ123" s="347">
        <v>38.235294117647101</v>
      </c>
      <c r="BA123" s="347">
        <v>-2.2727272727272601</v>
      </c>
      <c r="BB123" s="347">
        <v>-21.875</v>
      </c>
      <c r="BC123" s="347">
        <v>-29.6875</v>
      </c>
      <c r="BD123" s="347">
        <v>-26.984126984126998</v>
      </c>
      <c r="BE123" s="347">
        <v>8.5106382978723492</v>
      </c>
      <c r="BF123" s="347">
        <v>32.653061224489797</v>
      </c>
      <c r="BG123" s="347">
        <v>52.830188679245303</v>
      </c>
      <c r="BH123" s="347">
        <v>60.7843137254902</v>
      </c>
      <c r="BI123" s="347" t="s">
        <v>580</v>
      </c>
      <c r="BJ123" s="347" t="s">
        <v>580</v>
      </c>
      <c r="BK123" s="347" t="s">
        <v>580</v>
      </c>
      <c r="BL123" s="347" t="s">
        <v>580</v>
      </c>
      <c r="BM123" s="347" t="s">
        <v>580</v>
      </c>
      <c r="BN123" s="347" t="s">
        <v>580</v>
      </c>
      <c r="BO123" s="347" t="s">
        <v>580</v>
      </c>
      <c r="BP123" s="347" t="s">
        <v>580</v>
      </c>
      <c r="BQ123" s="347" t="s">
        <v>580</v>
      </c>
      <c r="BR123" s="347" t="s">
        <v>580</v>
      </c>
      <c r="BS123" s="347" t="s">
        <v>580</v>
      </c>
      <c r="BT123" s="347" t="s">
        <v>580</v>
      </c>
      <c r="BU123" s="347" t="s">
        <v>580</v>
      </c>
      <c r="BV123" s="347" t="s">
        <v>580</v>
      </c>
    </row>
    <row r="124" spans="1:74" x14ac:dyDescent="0.15">
      <c r="A124" s="301" t="s">
        <v>547</v>
      </c>
      <c r="B124" s="301" t="s">
        <v>73</v>
      </c>
      <c r="C124" s="295" t="s">
        <v>251</v>
      </c>
      <c r="D124" s="304" t="s">
        <v>252</v>
      </c>
      <c r="E124" s="347">
        <v>63.389283370440388</v>
      </c>
      <c r="F124" s="347">
        <v>63.389283370440388</v>
      </c>
      <c r="G124" s="347">
        <v>63.6498677260684</v>
      </c>
      <c r="H124" s="347">
        <v>63.6498677260684</v>
      </c>
      <c r="I124" s="347">
        <v>63.6498677260684</v>
      </c>
      <c r="J124" s="347">
        <v>68.829940257124704</v>
      </c>
      <c r="K124" s="347">
        <v>68.829940257124704</v>
      </c>
      <c r="L124" s="347">
        <v>68.829940257124704</v>
      </c>
      <c r="M124" s="347">
        <v>43.032276200899403</v>
      </c>
      <c r="N124" s="347">
        <v>43.032276200899403</v>
      </c>
      <c r="O124" s="347">
        <v>43.032276200899403</v>
      </c>
      <c r="P124" s="347">
        <v>42.464151064409599</v>
      </c>
      <c r="Q124" s="347">
        <v>42.464151064409599</v>
      </c>
      <c r="R124" s="347">
        <v>42.464151064409599</v>
      </c>
      <c r="S124" s="347">
        <v>45.987269372061299</v>
      </c>
      <c r="T124" s="347">
        <v>45.987269372061299</v>
      </c>
      <c r="U124" s="347">
        <v>45.987269372061299</v>
      </c>
      <c r="V124" s="347">
        <v>53.056364562735503</v>
      </c>
      <c r="W124" s="347">
        <v>53.056364562735503</v>
      </c>
      <c r="X124" s="347">
        <v>53.056364562735503</v>
      </c>
      <c r="Y124" s="347">
        <v>27.9355811302914</v>
      </c>
      <c r="Z124" s="347">
        <v>27.9355811302914</v>
      </c>
      <c r="AA124" s="347">
        <v>27.9355811302914</v>
      </c>
      <c r="AB124" s="347">
        <v>27.018074282911702</v>
      </c>
      <c r="AC124" s="347">
        <v>27.018074282911702</v>
      </c>
      <c r="AD124" s="347">
        <v>27.018074282911702</v>
      </c>
      <c r="AE124" s="347">
        <v>22.647623704789101</v>
      </c>
      <c r="AF124" s="347">
        <v>22.647623704789101</v>
      </c>
      <c r="AG124" s="347">
        <v>22.647623704789101</v>
      </c>
      <c r="AH124" s="347">
        <v>15.818035208562501</v>
      </c>
      <c r="AI124" s="347">
        <v>15.818035208562501</v>
      </c>
      <c r="AJ124" s="347">
        <v>15.818035208562501</v>
      </c>
      <c r="AK124" s="347">
        <v>31.1028500559847</v>
      </c>
      <c r="AL124" s="347">
        <v>31.1028500559847</v>
      </c>
      <c r="AM124" s="347">
        <v>31.1028500559847</v>
      </c>
      <c r="AN124" s="347">
        <v>32.081202309783599</v>
      </c>
      <c r="AO124" s="347">
        <v>32.081202309783599</v>
      </c>
      <c r="AP124" s="347">
        <v>32.081202309783599</v>
      </c>
      <c r="AQ124" s="347">
        <v>32.113219188246802</v>
      </c>
      <c r="AR124" s="347">
        <v>32.113219188246802</v>
      </c>
      <c r="AS124" s="347">
        <v>32.113219188246802</v>
      </c>
      <c r="AT124" s="347">
        <v>29.5459994299305</v>
      </c>
      <c r="AU124" s="347">
        <v>29.5459994299305</v>
      </c>
      <c r="AV124" s="347">
        <v>29.5459994299305</v>
      </c>
      <c r="AW124" s="347">
        <v>26.187189051468199</v>
      </c>
      <c r="AX124" s="347">
        <v>26.187189051468199</v>
      </c>
      <c r="AY124" s="347">
        <v>26.187189051468199</v>
      </c>
      <c r="AZ124" s="347">
        <v>24.580444647012602</v>
      </c>
      <c r="BA124" s="347">
        <v>24.580444647012602</v>
      </c>
      <c r="BB124" s="347">
        <v>24.580444647012602</v>
      </c>
      <c r="BC124" s="347">
        <v>23.440886390140101</v>
      </c>
      <c r="BD124" s="347">
        <v>23.440886390140101</v>
      </c>
      <c r="BE124" s="347">
        <v>23.440886390140101</v>
      </c>
      <c r="BF124" s="347">
        <v>23.140538847643398</v>
      </c>
      <c r="BG124" s="347">
        <v>23.140538847643398</v>
      </c>
      <c r="BH124" s="347">
        <v>23.140538847643398</v>
      </c>
      <c r="BI124" s="347">
        <v>31.613812468175201</v>
      </c>
      <c r="BJ124" s="347">
        <v>31.613812468175201</v>
      </c>
      <c r="BK124" s="347">
        <v>31.613812468175201</v>
      </c>
      <c r="BL124" s="347">
        <v>38.319802957358597</v>
      </c>
      <c r="BM124" s="347">
        <v>38.319802957358597</v>
      </c>
      <c r="BN124" s="347">
        <v>38.319802957358597</v>
      </c>
      <c r="BO124" s="347">
        <v>31.360417771390399</v>
      </c>
      <c r="BP124" s="347">
        <v>31.360417771390399</v>
      </c>
      <c r="BQ124" s="347">
        <v>31.360417771390399</v>
      </c>
      <c r="BR124" s="347">
        <v>29.448379872288999</v>
      </c>
      <c r="BS124" s="347">
        <v>29.448379872288999</v>
      </c>
      <c r="BT124" s="347">
        <v>29.448379872288999</v>
      </c>
      <c r="BU124" s="347" t="s">
        <v>580</v>
      </c>
      <c r="BV124" s="347" t="s">
        <v>580</v>
      </c>
    </row>
    <row r="125" spans="1:74" x14ac:dyDescent="0.15">
      <c r="A125" s="301" t="s">
        <v>547</v>
      </c>
      <c r="B125" s="301" t="s">
        <v>73</v>
      </c>
      <c r="C125" s="295" t="s">
        <v>253</v>
      </c>
      <c r="D125" s="304" t="s">
        <v>254</v>
      </c>
      <c r="E125" s="347">
        <v>92.900240827171828</v>
      </c>
      <c r="F125" s="347">
        <v>92.900240827171828</v>
      </c>
      <c r="G125" s="347">
        <v>97.095721454459607</v>
      </c>
      <c r="H125" s="347">
        <v>97.095721454459607</v>
      </c>
      <c r="I125" s="347">
        <v>97.095721454459607</v>
      </c>
      <c r="J125" s="347">
        <v>91.034909470856704</v>
      </c>
      <c r="K125" s="347">
        <v>91.034909470856704</v>
      </c>
      <c r="L125" s="347">
        <v>91.034909470856704</v>
      </c>
      <c r="M125" s="347">
        <v>40.8575344835197</v>
      </c>
      <c r="N125" s="347">
        <v>40.8575344835197</v>
      </c>
      <c r="O125" s="347">
        <v>40.8575344835197</v>
      </c>
      <c r="P125" s="347">
        <v>39.572069023886698</v>
      </c>
      <c r="Q125" s="347">
        <v>39.572069023886698</v>
      </c>
      <c r="R125" s="347">
        <v>39.572069023886698</v>
      </c>
      <c r="S125" s="347">
        <v>43.829901744718697</v>
      </c>
      <c r="T125" s="347">
        <v>43.829901744718697</v>
      </c>
      <c r="U125" s="347">
        <v>43.829901744718697</v>
      </c>
      <c r="V125" s="347">
        <v>54.690998803925503</v>
      </c>
      <c r="W125" s="347">
        <v>54.690998803925503</v>
      </c>
      <c r="X125" s="347">
        <v>54.690998803925503</v>
      </c>
      <c r="Y125" s="347">
        <v>28.8655107334409</v>
      </c>
      <c r="Z125" s="347">
        <v>28.8655107334409</v>
      </c>
      <c r="AA125" s="347">
        <v>28.8655107334409</v>
      </c>
      <c r="AB125" s="347">
        <v>27.1285295851903</v>
      </c>
      <c r="AC125" s="347">
        <v>27.1285295851903</v>
      </c>
      <c r="AD125" s="347">
        <v>27.1285295851903</v>
      </c>
      <c r="AE125" s="347">
        <v>23.787312880081</v>
      </c>
      <c r="AF125" s="347">
        <v>23.787312880081</v>
      </c>
      <c r="AG125" s="347">
        <v>23.787312880081</v>
      </c>
      <c r="AH125" s="347">
        <v>15.868131936818999</v>
      </c>
      <c r="AI125" s="347">
        <v>15.868131936818999</v>
      </c>
      <c r="AJ125" s="347">
        <v>15.868131936818999</v>
      </c>
      <c r="AK125" s="347">
        <v>33.6414427338999</v>
      </c>
      <c r="AL125" s="347">
        <v>33.6414427338999</v>
      </c>
      <c r="AM125" s="347">
        <v>33.6414427338999</v>
      </c>
      <c r="AN125" s="347">
        <v>35.030529512108501</v>
      </c>
      <c r="AO125" s="347">
        <v>35.030529512108501</v>
      </c>
      <c r="AP125" s="347">
        <v>35.030529512108501</v>
      </c>
      <c r="AQ125" s="347">
        <v>34.088445956628199</v>
      </c>
      <c r="AR125" s="347">
        <v>34.088445956628199</v>
      </c>
      <c r="AS125" s="347">
        <v>34.088445956628199</v>
      </c>
      <c r="AT125" s="347">
        <v>28.726340046687199</v>
      </c>
      <c r="AU125" s="347">
        <v>28.726340046687199</v>
      </c>
      <c r="AV125" s="347">
        <v>28.726340046687199</v>
      </c>
      <c r="AW125" s="347">
        <v>21.7986806642677</v>
      </c>
      <c r="AX125" s="347">
        <v>21.7986806642677</v>
      </c>
      <c r="AY125" s="347">
        <v>21.7986806642677</v>
      </c>
      <c r="AZ125" s="347">
        <v>21.062082368723001</v>
      </c>
      <c r="BA125" s="347">
        <v>21.062082368723001</v>
      </c>
      <c r="BB125" s="347">
        <v>21.062082368723001</v>
      </c>
      <c r="BC125" s="347">
        <v>18.018732095931998</v>
      </c>
      <c r="BD125" s="347">
        <v>18.018732095931998</v>
      </c>
      <c r="BE125" s="347">
        <v>18.018732095931998</v>
      </c>
      <c r="BF125" s="347">
        <v>12.5097602928558</v>
      </c>
      <c r="BG125" s="347">
        <v>12.5097602928558</v>
      </c>
      <c r="BH125" s="347">
        <v>12.5097602928558</v>
      </c>
      <c r="BI125" s="347">
        <v>21.371761516710901</v>
      </c>
      <c r="BJ125" s="347">
        <v>21.371761516710901</v>
      </c>
      <c r="BK125" s="347">
        <v>21.371761516710901</v>
      </c>
      <c r="BL125" s="347">
        <v>1.5086168113698</v>
      </c>
      <c r="BM125" s="347">
        <v>1.5086168113698</v>
      </c>
      <c r="BN125" s="347">
        <v>1.5086168113698</v>
      </c>
      <c r="BO125" s="347">
        <v>5.6694415511757201</v>
      </c>
      <c r="BP125" s="347">
        <v>5.6694415511757201</v>
      </c>
      <c r="BQ125" s="347">
        <v>5.6694415511757201</v>
      </c>
      <c r="BR125" s="347">
        <v>37.134916857149101</v>
      </c>
      <c r="BS125" s="347">
        <v>37.134916857149101</v>
      </c>
      <c r="BT125" s="347">
        <v>37.134916857149101</v>
      </c>
      <c r="BU125" s="347" t="s">
        <v>580</v>
      </c>
      <c r="BV125" s="347" t="s">
        <v>580</v>
      </c>
    </row>
    <row r="126" spans="1:74" s="314" customFormat="1" x14ac:dyDescent="0.15">
      <c r="A126" s="313" t="s">
        <v>547</v>
      </c>
      <c r="B126" s="313" t="s">
        <v>73</v>
      </c>
      <c r="C126" s="314" t="s">
        <v>255</v>
      </c>
      <c r="D126" s="324" t="s">
        <v>256</v>
      </c>
      <c r="E126" s="348">
        <v>-18.172740199550141</v>
      </c>
      <c r="F126" s="348">
        <v>-18.172740199550141</v>
      </c>
      <c r="G126" s="348">
        <v>-18.7482610958862</v>
      </c>
      <c r="H126" s="348">
        <v>-18.7482610958862</v>
      </c>
      <c r="I126" s="348">
        <v>-18.7482610958862</v>
      </c>
      <c r="J126" s="348">
        <v>-0.87357872744200404</v>
      </c>
      <c r="K126" s="348">
        <v>-0.87357872744200404</v>
      </c>
      <c r="L126" s="348">
        <v>-0.87357872744200404</v>
      </c>
      <c r="M126" s="348">
        <v>14.112258210315099</v>
      </c>
      <c r="N126" s="348">
        <v>14.112258210315099</v>
      </c>
      <c r="O126" s="348">
        <v>14.112258210315099</v>
      </c>
      <c r="P126" s="348">
        <v>17.965955084955599</v>
      </c>
      <c r="Q126" s="348">
        <v>17.965955084955599</v>
      </c>
      <c r="R126" s="348">
        <v>17.965955084955599</v>
      </c>
      <c r="S126" s="348">
        <v>26.135108684225401</v>
      </c>
      <c r="T126" s="348">
        <v>26.135108684225401</v>
      </c>
      <c r="U126" s="348">
        <v>26.135108684225401</v>
      </c>
      <c r="V126" s="348">
        <v>39.807513234378597</v>
      </c>
      <c r="W126" s="348">
        <v>39.807513234378597</v>
      </c>
      <c r="X126" s="348">
        <v>39.807513234378597</v>
      </c>
      <c r="Y126" s="348">
        <v>11.5802675252407</v>
      </c>
      <c r="Z126" s="348">
        <v>11.5802675252407</v>
      </c>
      <c r="AA126" s="348">
        <v>11.5802675252407</v>
      </c>
      <c r="AB126" s="348">
        <v>12.0753561929107</v>
      </c>
      <c r="AC126" s="348">
        <v>12.0753561929107</v>
      </c>
      <c r="AD126" s="348">
        <v>12.0753561929107</v>
      </c>
      <c r="AE126" s="348">
        <v>8.9562106671873902</v>
      </c>
      <c r="AF126" s="348">
        <v>8.9562106671873902</v>
      </c>
      <c r="AG126" s="348">
        <v>8.9562106671873902</v>
      </c>
      <c r="AH126" s="348">
        <v>-6.3056982108440698</v>
      </c>
      <c r="AI126" s="348">
        <v>-6.3056982108440698</v>
      </c>
      <c r="AJ126" s="348">
        <v>-6.3056982108440698</v>
      </c>
      <c r="AK126" s="348">
        <v>33.193462835347098</v>
      </c>
      <c r="AL126" s="348">
        <v>33.193462835347098</v>
      </c>
      <c r="AM126" s="348">
        <v>33.193462835347098</v>
      </c>
      <c r="AN126" s="348">
        <v>53.7156799909258</v>
      </c>
      <c r="AO126" s="348">
        <v>53.7156799909258</v>
      </c>
      <c r="AP126" s="348">
        <v>53.7156799909258</v>
      </c>
      <c r="AQ126" s="348">
        <v>136.21501253022299</v>
      </c>
      <c r="AR126" s="348">
        <v>136.21501253022299</v>
      </c>
      <c r="AS126" s="348">
        <v>136.21501253022299</v>
      </c>
      <c r="AT126" s="348">
        <v>276.79373352822898</v>
      </c>
      <c r="AU126" s="348">
        <v>276.79373352822898</v>
      </c>
      <c r="AV126" s="348">
        <v>276.79373352822898</v>
      </c>
      <c r="AW126" s="348">
        <v>262.04910664204101</v>
      </c>
      <c r="AX126" s="348">
        <v>262.04910664204101</v>
      </c>
      <c r="AY126" s="348">
        <v>262.04910664204101</v>
      </c>
      <c r="AZ126" s="348">
        <v>218.86660425925999</v>
      </c>
      <c r="BA126" s="348">
        <v>218.86660425925999</v>
      </c>
      <c r="BB126" s="348">
        <v>218.86660425925999</v>
      </c>
      <c r="BC126" s="348">
        <v>104.940419367991</v>
      </c>
      <c r="BD126" s="348">
        <v>104.940419367991</v>
      </c>
      <c r="BE126" s="348">
        <v>104.940419367991</v>
      </c>
      <c r="BF126" s="348">
        <v>53.2282536024926</v>
      </c>
      <c r="BG126" s="348">
        <v>53.2282536024926</v>
      </c>
      <c r="BH126" s="348">
        <v>53.2282536024926</v>
      </c>
      <c r="BI126" s="348">
        <v>6.4602500018865001</v>
      </c>
      <c r="BJ126" s="348">
        <v>6.4602500018865001</v>
      </c>
      <c r="BK126" s="348">
        <v>6.4602500018865001</v>
      </c>
      <c r="BL126" s="348">
        <v>2.77026278472843</v>
      </c>
      <c r="BM126" s="348">
        <v>2.77026278472843</v>
      </c>
      <c r="BN126" s="348">
        <v>2.77026278472843</v>
      </c>
      <c r="BO126" s="348">
        <v>3.3824735379550899</v>
      </c>
      <c r="BP126" s="348">
        <v>3.3824735379550899</v>
      </c>
      <c r="BQ126" s="348">
        <v>3.3824735379550899</v>
      </c>
      <c r="BR126" s="348">
        <v>-5.1002100864978601</v>
      </c>
      <c r="BS126" s="348">
        <v>-5.1002100864978601</v>
      </c>
      <c r="BT126" s="348">
        <v>-5.1002100864978601</v>
      </c>
      <c r="BU126" s="348" t="s">
        <v>580</v>
      </c>
      <c r="BV126" s="348" t="s">
        <v>580</v>
      </c>
    </row>
    <row r="127" spans="1:74" x14ac:dyDescent="0.15">
      <c r="A127" s="301" t="s">
        <v>263</v>
      </c>
      <c r="B127" s="301" t="s">
        <v>70</v>
      </c>
      <c r="C127" s="295" t="s">
        <v>257</v>
      </c>
      <c r="D127" s="295" t="s">
        <v>258</v>
      </c>
      <c r="E127" s="347">
        <v>44.1</v>
      </c>
      <c r="F127" s="347">
        <v>44.1</v>
      </c>
      <c r="G127" s="347">
        <v>27.35</v>
      </c>
      <c r="H127" s="347">
        <v>25.5</v>
      </c>
      <c r="I127" s="347">
        <v>8.25</v>
      </c>
      <c r="J127" s="347">
        <v>-2.7</v>
      </c>
      <c r="K127" s="347">
        <v>-3.25</v>
      </c>
      <c r="L127" s="347">
        <v>-6.0500000000000007</v>
      </c>
      <c r="M127" s="347">
        <v>0.14999999999999991</v>
      </c>
      <c r="N127" s="347">
        <v>-6.5</v>
      </c>
      <c r="O127" s="347">
        <v>-20.2</v>
      </c>
      <c r="P127" s="347">
        <v>-23.75</v>
      </c>
      <c r="Q127" s="347">
        <v>-22</v>
      </c>
      <c r="R127" s="347">
        <v>-10.25</v>
      </c>
      <c r="S127" s="347">
        <v>4.45</v>
      </c>
      <c r="T127" s="347">
        <v>21.3</v>
      </c>
      <c r="U127" s="347">
        <v>97.149999999999991</v>
      </c>
      <c r="V127" s="347">
        <v>175.75</v>
      </c>
      <c r="W127" s="347">
        <v>120.7</v>
      </c>
      <c r="X127" s="347">
        <v>69.05</v>
      </c>
      <c r="Y127" s="347">
        <v>71.2</v>
      </c>
      <c r="Z127" s="347">
        <v>45.599999999999994</v>
      </c>
      <c r="AA127" s="347">
        <v>33.049999999999997</v>
      </c>
      <c r="AB127" s="347">
        <v>35.9</v>
      </c>
      <c r="AC127" s="347">
        <v>37.5</v>
      </c>
      <c r="AD127" s="347">
        <v>24.15</v>
      </c>
      <c r="AE127" s="347">
        <v>16.149999999999999</v>
      </c>
      <c r="AF127" s="347">
        <v>2.1500000000000004</v>
      </c>
      <c r="AG127" s="347">
        <v>-23.35</v>
      </c>
      <c r="AH127" s="347">
        <v>-39.700000000000003</v>
      </c>
      <c r="AI127" s="347">
        <v>-14.049999999999999</v>
      </c>
      <c r="AJ127" s="347">
        <v>15.55</v>
      </c>
      <c r="AK127" s="347">
        <v>14.100000000000001</v>
      </c>
      <c r="AL127" s="347">
        <v>9.9</v>
      </c>
      <c r="AM127" s="347">
        <v>19.399999999999999</v>
      </c>
      <c r="AN127" s="347">
        <v>33.450000000000003</v>
      </c>
      <c r="AO127" s="347">
        <v>33.200000000000003</v>
      </c>
      <c r="AP127" s="347">
        <v>31.7</v>
      </c>
      <c r="AQ127" s="347">
        <v>25.6</v>
      </c>
      <c r="AR127" s="347">
        <v>27.200000000000003</v>
      </c>
      <c r="AS127" s="347">
        <v>32</v>
      </c>
      <c r="AT127" s="347">
        <v>22.5</v>
      </c>
      <c r="AU127" s="347">
        <v>23.1</v>
      </c>
      <c r="AV127" s="347">
        <v>18.45</v>
      </c>
      <c r="AW127" s="347">
        <v>18</v>
      </c>
      <c r="AX127" s="347">
        <v>39.6</v>
      </c>
      <c r="AY127" s="347">
        <v>51.900000000000006</v>
      </c>
      <c r="AZ127" s="347">
        <v>38.799999999999997</v>
      </c>
      <c r="BA127" s="347">
        <v>26.9</v>
      </c>
      <c r="BB127" s="347">
        <v>22.5</v>
      </c>
      <c r="BC127" s="347">
        <v>19.75</v>
      </c>
      <c r="BD127" s="347">
        <v>24.049999999999997</v>
      </c>
      <c r="BE127" s="347">
        <v>21.65</v>
      </c>
      <c r="BF127" s="347">
        <v>25.55</v>
      </c>
      <c r="BG127" s="347">
        <v>20.75</v>
      </c>
      <c r="BH127" s="347">
        <v>6.7</v>
      </c>
      <c r="BI127" s="347">
        <v>11.149999999999999</v>
      </c>
      <c r="BJ127" s="347">
        <v>25.95</v>
      </c>
      <c r="BK127" s="347">
        <v>32.5</v>
      </c>
      <c r="BL127" s="347" t="s">
        <v>580</v>
      </c>
      <c r="BM127" s="347" t="s">
        <v>580</v>
      </c>
      <c r="BN127" s="347" t="s">
        <v>580</v>
      </c>
      <c r="BO127" s="347" t="s">
        <v>580</v>
      </c>
      <c r="BP127" s="347" t="s">
        <v>580</v>
      </c>
      <c r="BQ127" s="347" t="s">
        <v>580</v>
      </c>
      <c r="BR127" s="347" t="s">
        <v>580</v>
      </c>
      <c r="BS127" s="347" t="s">
        <v>580</v>
      </c>
      <c r="BT127" s="347" t="s">
        <v>580</v>
      </c>
      <c r="BU127" s="347" t="s">
        <v>580</v>
      </c>
      <c r="BV127" s="347" t="s">
        <v>580</v>
      </c>
    </row>
    <row r="128" spans="1:74" x14ac:dyDescent="0.15">
      <c r="A128" s="301" t="s">
        <v>263</v>
      </c>
      <c r="B128" s="301" t="s">
        <v>70</v>
      </c>
      <c r="C128" s="295" t="s">
        <v>259</v>
      </c>
      <c r="D128" s="295" t="s">
        <v>192</v>
      </c>
      <c r="E128" s="347">
        <v>-49.284999999999997</v>
      </c>
      <c r="F128" s="347">
        <v>-49.284999999999997</v>
      </c>
      <c r="G128" s="347">
        <v>-47.635000000000005</v>
      </c>
      <c r="H128" s="347">
        <v>-43.265151845000005</v>
      </c>
      <c r="I128" s="347">
        <v>-38.734134714999996</v>
      </c>
      <c r="J128" s="347">
        <v>-36.505362335000001</v>
      </c>
      <c r="K128" s="347">
        <v>-38.896379465000003</v>
      </c>
      <c r="L128" s="347">
        <v>-38.450000000000003</v>
      </c>
      <c r="M128" s="347">
        <v>-35.265000000000001</v>
      </c>
      <c r="N128" s="347">
        <v>-38.08</v>
      </c>
      <c r="O128" s="347">
        <v>-39.855000000000004</v>
      </c>
      <c r="P128" s="347">
        <v>-29.66</v>
      </c>
      <c r="Q128" s="347">
        <v>-12.489999999999998</v>
      </c>
      <c r="R128" s="347">
        <v>-1.115</v>
      </c>
      <c r="S128" s="347">
        <v>16.905000000000001</v>
      </c>
      <c r="T128" s="347">
        <v>29.625</v>
      </c>
      <c r="U128" s="347">
        <v>38.78</v>
      </c>
      <c r="V128" s="347">
        <v>48.484999999999999</v>
      </c>
      <c r="W128" s="347">
        <v>47.86</v>
      </c>
      <c r="X128" s="347">
        <v>38.800000000000004</v>
      </c>
      <c r="Y128" s="347">
        <v>24.905000000000001</v>
      </c>
      <c r="Z128" s="347">
        <v>20.405000000000001</v>
      </c>
      <c r="AA128" s="347">
        <v>28.305</v>
      </c>
      <c r="AB128" s="347">
        <v>30.98</v>
      </c>
      <c r="AC128" s="347">
        <v>25.225000000000001</v>
      </c>
      <c r="AD128" s="347">
        <v>24.564999999999998</v>
      </c>
      <c r="AE128" s="347">
        <v>19.149999999999999</v>
      </c>
      <c r="AF128" s="347">
        <v>21.4</v>
      </c>
      <c r="AG128" s="347">
        <v>28.564999999999998</v>
      </c>
      <c r="AH128" s="347">
        <v>32.01</v>
      </c>
      <c r="AI128" s="347">
        <v>58.290000000000006</v>
      </c>
      <c r="AJ128" s="347">
        <v>75.194999999999993</v>
      </c>
      <c r="AK128" s="347">
        <v>74.599999999999994</v>
      </c>
      <c r="AL128" s="347">
        <v>85.094999999999999</v>
      </c>
      <c r="AM128" s="347">
        <v>66.625</v>
      </c>
      <c r="AN128" s="347">
        <v>41.195</v>
      </c>
      <c r="AO128" s="347">
        <v>36.29</v>
      </c>
      <c r="AP128" s="347">
        <v>17.61</v>
      </c>
      <c r="AQ128" s="347">
        <v>4.33</v>
      </c>
      <c r="AR128" s="347">
        <v>1.2000000000000002</v>
      </c>
      <c r="AS128" s="347">
        <v>-2.25</v>
      </c>
      <c r="AT128" s="347">
        <v>3.95</v>
      </c>
      <c r="AU128" s="347">
        <v>-4.4300000000000006</v>
      </c>
      <c r="AV128" s="347">
        <v>-20.700000000000003</v>
      </c>
      <c r="AW128" s="347">
        <v>-29.184999999999999</v>
      </c>
      <c r="AX128" s="347">
        <v>-24.209999999999997</v>
      </c>
      <c r="AY128" s="347">
        <v>-9.09</v>
      </c>
      <c r="AZ128" s="347">
        <v>-2.5100000000000002</v>
      </c>
      <c r="BA128" s="347">
        <v>1.23</v>
      </c>
      <c r="BB128" s="347">
        <v>18.71</v>
      </c>
      <c r="BC128" s="347">
        <v>21.41</v>
      </c>
      <c r="BD128" s="347">
        <v>8.5350000000000001</v>
      </c>
      <c r="BE128" s="347">
        <v>9.4450000000000003</v>
      </c>
      <c r="BF128" s="347">
        <v>3.6550000000000002</v>
      </c>
      <c r="BG128" s="347">
        <v>-2.76</v>
      </c>
      <c r="BH128" s="347">
        <v>10.145</v>
      </c>
      <c r="BI128" s="347">
        <v>28.475000000000001</v>
      </c>
      <c r="BJ128" s="347">
        <v>18.864999999999998</v>
      </c>
      <c r="BK128" s="347">
        <v>16.18</v>
      </c>
      <c r="BL128" s="347">
        <v>22.524999999999999</v>
      </c>
      <c r="BM128" s="347">
        <v>21.979999999999997</v>
      </c>
      <c r="BN128" s="347">
        <v>20.794999999999998</v>
      </c>
      <c r="BO128" s="347">
        <v>24.419999999999998</v>
      </c>
      <c r="BP128" s="347">
        <v>31.93</v>
      </c>
      <c r="BQ128" s="347">
        <v>22.29</v>
      </c>
      <c r="BR128" s="347">
        <v>20.454999999999998</v>
      </c>
      <c r="BS128" s="347">
        <v>18.295000000000002</v>
      </c>
      <c r="BT128" s="347">
        <v>7.0650000000000004</v>
      </c>
      <c r="BU128" s="347">
        <v>4.97</v>
      </c>
      <c r="BV128" s="347">
        <v>10.83</v>
      </c>
    </row>
    <row r="129" spans="1:74" x14ac:dyDescent="0.15">
      <c r="A129" s="301" t="s">
        <v>263</v>
      </c>
      <c r="B129" s="301" t="s">
        <v>70</v>
      </c>
      <c r="C129" s="295" t="s">
        <v>261</v>
      </c>
      <c r="D129" s="304" t="s">
        <v>262</v>
      </c>
      <c r="E129" s="347">
        <v>83.879073569029657</v>
      </c>
      <c r="F129" s="347">
        <v>83.879073569029657</v>
      </c>
      <c r="G129" s="347">
        <v>65.289624454575701</v>
      </c>
      <c r="H129" s="347">
        <v>65.289624454575701</v>
      </c>
      <c r="I129" s="347">
        <v>65.289624454575701</v>
      </c>
      <c r="J129" s="347">
        <v>62.770213783562198</v>
      </c>
      <c r="K129" s="347">
        <v>62.770213783562198</v>
      </c>
      <c r="L129" s="347">
        <v>62.770213783562198</v>
      </c>
      <c r="M129" s="347">
        <v>38.222899962818197</v>
      </c>
      <c r="N129" s="347">
        <v>38.222899962818197</v>
      </c>
      <c r="O129" s="347">
        <v>38.222899962818197</v>
      </c>
      <c r="P129" s="347">
        <v>38.505142491721401</v>
      </c>
      <c r="Q129" s="347">
        <v>38.505142491721401</v>
      </c>
      <c r="R129" s="347">
        <v>38.505142491721401</v>
      </c>
      <c r="S129" s="347">
        <v>50.6215181452609</v>
      </c>
      <c r="T129" s="347">
        <v>50.6215181452609</v>
      </c>
      <c r="U129" s="347">
        <v>50.6215181452609</v>
      </c>
      <c r="V129" s="347">
        <v>108.747113607272</v>
      </c>
      <c r="W129" s="347">
        <v>108.747113607272</v>
      </c>
      <c r="X129" s="347">
        <v>108.747113607272</v>
      </c>
      <c r="Y129" s="347">
        <v>22.418606877621301</v>
      </c>
      <c r="Z129" s="347">
        <v>22.418606877621301</v>
      </c>
      <c r="AA129" s="347">
        <v>22.418606877621301</v>
      </c>
      <c r="AB129" s="347">
        <v>11.7220314569932</v>
      </c>
      <c r="AC129" s="347">
        <v>11.7220314569932</v>
      </c>
      <c r="AD129" s="347">
        <v>11.7220314569932</v>
      </c>
      <c r="AE129" s="347">
        <v>-2.9477247462688001</v>
      </c>
      <c r="AF129" s="347">
        <v>-2.9477247462688001</v>
      </c>
      <c r="AG129" s="347">
        <v>-2.9477247462688001</v>
      </c>
      <c r="AH129" s="347">
        <v>-35.123800004713999</v>
      </c>
      <c r="AI129" s="347">
        <v>-35.123800004713999</v>
      </c>
      <c r="AJ129" s="347">
        <v>-35.123800004713999</v>
      </c>
      <c r="AK129" s="347">
        <v>-1.95189737846837</v>
      </c>
      <c r="AL129" s="347">
        <v>-1.95189737846837</v>
      </c>
      <c r="AM129" s="347">
        <v>-1.95189737846837</v>
      </c>
      <c r="AN129" s="347">
        <v>5.2924886358693497</v>
      </c>
      <c r="AO129" s="347">
        <v>5.2924886358693497</v>
      </c>
      <c r="AP129" s="347">
        <v>5.2924886358693497</v>
      </c>
      <c r="AQ129" s="347">
        <v>14.663476027030301</v>
      </c>
      <c r="AR129" s="347">
        <v>14.663476027030301</v>
      </c>
      <c r="AS129" s="347">
        <v>14.663476027030301</v>
      </c>
      <c r="AT129" s="347">
        <v>21.987486996428199</v>
      </c>
      <c r="AU129" s="347">
        <v>21.987486996428199</v>
      </c>
      <c r="AV129" s="347">
        <v>21.987486996428199</v>
      </c>
      <c r="AW129" s="347">
        <v>22.554240642581401</v>
      </c>
      <c r="AX129" s="347">
        <v>22.554240642581401</v>
      </c>
      <c r="AY129" s="347">
        <v>22.554240642581401</v>
      </c>
      <c r="AZ129" s="347">
        <v>20.1851884680338</v>
      </c>
      <c r="BA129" s="347">
        <v>20.1851884680338</v>
      </c>
      <c r="BB129" s="347">
        <v>20.1851884680338</v>
      </c>
      <c r="BC129" s="347">
        <v>20.107024483008601</v>
      </c>
      <c r="BD129" s="347">
        <v>20.107024483008601</v>
      </c>
      <c r="BE129" s="347">
        <v>20.107024483008601</v>
      </c>
      <c r="BF129" s="347">
        <v>17.680681336256601</v>
      </c>
      <c r="BG129" s="347">
        <v>17.680681336256601</v>
      </c>
      <c r="BH129" s="347">
        <v>17.680681336256601</v>
      </c>
      <c r="BI129" s="347">
        <v>2.5961269307043899</v>
      </c>
      <c r="BJ129" s="347">
        <v>2.5961269307043899</v>
      </c>
      <c r="BK129" s="347">
        <v>2.5961269307043899</v>
      </c>
      <c r="BL129" s="347">
        <v>1.76192473821086</v>
      </c>
      <c r="BM129" s="347">
        <v>1.76192473821086</v>
      </c>
      <c r="BN129" s="347">
        <v>1.76192473821086</v>
      </c>
      <c r="BO129" s="347">
        <v>0.35675602938074502</v>
      </c>
      <c r="BP129" s="347">
        <v>0.35675602938074502</v>
      </c>
      <c r="BQ129" s="347">
        <v>0.35675602938074502</v>
      </c>
      <c r="BR129" s="347">
        <v>3.7989979007154702</v>
      </c>
      <c r="BS129" s="347">
        <v>3.7989979007154702</v>
      </c>
      <c r="BT129" s="347">
        <v>3.7989979007154702</v>
      </c>
      <c r="BU129" s="347" t="s">
        <v>580</v>
      </c>
      <c r="BV129" s="347" t="s">
        <v>580</v>
      </c>
    </row>
    <row r="130" spans="1:74" x14ac:dyDescent="0.15">
      <c r="A130" s="301" t="s">
        <v>263</v>
      </c>
      <c r="B130" s="301" t="s">
        <v>70</v>
      </c>
      <c r="C130" s="295" t="s">
        <v>264</v>
      </c>
      <c r="D130" s="327" t="s">
        <v>98</v>
      </c>
      <c r="E130" s="347">
        <v>6.4849999999999994</v>
      </c>
      <c r="F130" s="347">
        <v>6.4849999999999994</v>
      </c>
      <c r="G130" s="347">
        <v>4.08</v>
      </c>
      <c r="H130" s="347">
        <v>13.874846515</v>
      </c>
      <c r="I130" s="347">
        <v>21.122716149999999</v>
      </c>
      <c r="J130" s="347">
        <v>15.68247697</v>
      </c>
      <c r="K130" s="347">
        <v>14.084607335000001</v>
      </c>
      <c r="L130" s="347">
        <v>20.09</v>
      </c>
      <c r="M130" s="347">
        <v>20.225000000000001</v>
      </c>
      <c r="N130" s="347">
        <v>18.79</v>
      </c>
      <c r="O130" s="347">
        <v>19.020000000000003</v>
      </c>
      <c r="P130" s="347">
        <v>16.400000000000002</v>
      </c>
      <c r="Q130" s="347">
        <v>13.645</v>
      </c>
      <c r="R130" s="347">
        <v>15.085000000000001</v>
      </c>
      <c r="S130" s="347">
        <v>15.715</v>
      </c>
      <c r="T130" s="347">
        <v>12.515000000000001</v>
      </c>
      <c r="U130" s="347">
        <v>11.295</v>
      </c>
      <c r="V130" s="347">
        <v>11.205</v>
      </c>
      <c r="W130" s="347">
        <v>10.805</v>
      </c>
      <c r="X130" s="347">
        <v>13.120000000000001</v>
      </c>
      <c r="Y130" s="347">
        <v>19.785</v>
      </c>
      <c r="Z130" s="347">
        <v>16.450000000000003</v>
      </c>
      <c r="AA130" s="347">
        <v>6.1400000000000006</v>
      </c>
      <c r="AB130" s="347">
        <v>2.2650000000000001</v>
      </c>
      <c r="AC130" s="347">
        <v>2.44</v>
      </c>
      <c r="AD130" s="347">
        <v>1.4000000000000001</v>
      </c>
      <c r="AE130" s="347">
        <v>-0.37</v>
      </c>
      <c r="AF130" s="347">
        <v>1.83</v>
      </c>
      <c r="AG130" s="347">
        <v>1.145</v>
      </c>
      <c r="AH130" s="347">
        <v>2.7</v>
      </c>
      <c r="AI130" s="347">
        <v>8.06</v>
      </c>
      <c r="AJ130" s="347">
        <v>9.7850000000000001</v>
      </c>
      <c r="AK130" s="347">
        <v>-0.37000000000000011</v>
      </c>
      <c r="AL130" s="347">
        <v>1.875</v>
      </c>
      <c r="AM130" s="347">
        <v>7.8449999999999998</v>
      </c>
      <c r="AN130" s="347">
        <v>1.4950000000000001</v>
      </c>
      <c r="AO130" s="347">
        <v>1.865</v>
      </c>
      <c r="AP130" s="347">
        <v>1.1850000000000001</v>
      </c>
      <c r="AQ130" s="347">
        <v>-0.26</v>
      </c>
      <c r="AR130" s="347">
        <v>0.45000000000000007</v>
      </c>
      <c r="AS130" s="347">
        <v>3.0300000000000002</v>
      </c>
      <c r="AT130" s="347">
        <v>3.2650000000000001</v>
      </c>
      <c r="AU130" s="347">
        <v>1.3250000000000002</v>
      </c>
      <c r="AV130" s="347">
        <v>-1.375</v>
      </c>
      <c r="AW130" s="347">
        <v>-1.855</v>
      </c>
      <c r="AX130" s="347">
        <v>-4.8650000000000002</v>
      </c>
      <c r="AY130" s="347">
        <v>-4.3049999999999997</v>
      </c>
      <c r="AZ130" s="347">
        <v>4.33</v>
      </c>
      <c r="BA130" s="347">
        <v>5.835</v>
      </c>
      <c r="BB130" s="347">
        <v>8.3149999999999995</v>
      </c>
      <c r="BC130" s="347">
        <v>14.620000000000001</v>
      </c>
      <c r="BD130" s="347">
        <v>11.78</v>
      </c>
      <c r="BE130" s="347">
        <v>7.98</v>
      </c>
      <c r="BF130" s="347">
        <v>10.719999999999999</v>
      </c>
      <c r="BG130" s="347">
        <v>7.1</v>
      </c>
      <c r="BH130" s="347">
        <v>-2.7</v>
      </c>
      <c r="BI130" s="347">
        <v>7.4349999999999996</v>
      </c>
      <c r="BJ130" s="347">
        <v>15.899999999999999</v>
      </c>
      <c r="BK130" s="347">
        <v>10.184999999999999</v>
      </c>
      <c r="BL130" s="347">
        <v>10.23</v>
      </c>
      <c r="BM130" s="347">
        <v>10.91</v>
      </c>
      <c r="BN130" s="347">
        <v>9.1549999999999994</v>
      </c>
      <c r="BO130" s="347">
        <v>5.33</v>
      </c>
      <c r="BP130" s="347">
        <v>5.5600000000000005</v>
      </c>
      <c r="BQ130" s="347">
        <v>4.83</v>
      </c>
      <c r="BR130" s="347">
        <v>2.4</v>
      </c>
      <c r="BS130" s="347">
        <v>4.3250000000000002</v>
      </c>
      <c r="BT130" s="347">
        <v>13.695</v>
      </c>
      <c r="BU130" s="347">
        <v>7.84</v>
      </c>
      <c r="BV130" s="347">
        <v>0.78500000000000014</v>
      </c>
    </row>
    <row r="131" spans="1:74" x14ac:dyDescent="0.15">
      <c r="A131" s="301" t="s">
        <v>263</v>
      </c>
      <c r="B131" s="301" t="s">
        <v>73</v>
      </c>
      <c r="C131" s="295" t="s">
        <v>265</v>
      </c>
      <c r="D131" s="304" t="s">
        <v>266</v>
      </c>
      <c r="E131" s="347">
        <v>11.538512157181181</v>
      </c>
      <c r="F131" s="347">
        <v>11.538512157181181</v>
      </c>
      <c r="G131" s="347">
        <v>14.221418075052901</v>
      </c>
      <c r="H131" s="347">
        <v>14.221418075052901</v>
      </c>
      <c r="I131" s="347">
        <v>14.221418075052901</v>
      </c>
      <c r="J131" s="347">
        <v>19.775126050568101</v>
      </c>
      <c r="K131" s="347">
        <v>19.775126050568101</v>
      </c>
      <c r="L131" s="347">
        <v>19.775126050568101</v>
      </c>
      <c r="M131" s="347">
        <v>42.482416563523699</v>
      </c>
      <c r="N131" s="347">
        <v>42.482416563523699</v>
      </c>
      <c r="O131" s="347">
        <v>42.482416563523699</v>
      </c>
      <c r="P131" s="347">
        <v>21.777056371664301</v>
      </c>
      <c r="Q131" s="347">
        <v>21.777056371664301</v>
      </c>
      <c r="R131" s="347">
        <v>21.777056371664301</v>
      </c>
      <c r="S131" s="347">
        <v>24.551478366138401</v>
      </c>
      <c r="T131" s="347">
        <v>24.551478366138401</v>
      </c>
      <c r="U131" s="347">
        <v>24.551478366138401</v>
      </c>
      <c r="V131" s="347">
        <v>31.574296093011199</v>
      </c>
      <c r="W131" s="347">
        <v>31.574296093011199</v>
      </c>
      <c r="X131" s="347">
        <v>31.574296093011199</v>
      </c>
      <c r="Y131" s="347">
        <v>-7.0175351008545102</v>
      </c>
      <c r="Z131" s="347">
        <v>-7.0175351008545102</v>
      </c>
      <c r="AA131" s="347">
        <v>-7.0175351008545102</v>
      </c>
      <c r="AB131" s="347">
        <v>-0.360109155226362</v>
      </c>
      <c r="AC131" s="347">
        <v>-0.360109155226362</v>
      </c>
      <c r="AD131" s="347">
        <v>-0.360109155226362</v>
      </c>
      <c r="AE131" s="347">
        <v>-11.2789538569812</v>
      </c>
      <c r="AF131" s="347">
        <v>-11.2789538569812</v>
      </c>
      <c r="AG131" s="347">
        <v>-11.2789538569812</v>
      </c>
      <c r="AH131" s="347">
        <v>-24.397800492683</v>
      </c>
      <c r="AI131" s="347">
        <v>-24.397800492683</v>
      </c>
      <c r="AJ131" s="347">
        <v>-24.397800492683</v>
      </c>
      <c r="AK131" s="347">
        <v>8.2526552079607693</v>
      </c>
      <c r="AL131" s="347">
        <v>8.2526552079607693</v>
      </c>
      <c r="AM131" s="347">
        <v>8.2526552079607693</v>
      </c>
      <c r="AN131" s="347">
        <v>0.76091041988435304</v>
      </c>
      <c r="AO131" s="347">
        <v>0.76091041988435304</v>
      </c>
      <c r="AP131" s="347">
        <v>0.76091041988435304</v>
      </c>
      <c r="AQ131" s="347">
        <v>9.4279238605708304</v>
      </c>
      <c r="AR131" s="347">
        <v>9.4279238605708304</v>
      </c>
      <c r="AS131" s="347">
        <v>9.4279238605708304</v>
      </c>
      <c r="AT131" s="347">
        <v>15.2529604815347</v>
      </c>
      <c r="AU131" s="347">
        <v>15.2529604815347</v>
      </c>
      <c r="AV131" s="347">
        <v>15.2529604815347</v>
      </c>
      <c r="AW131" s="347">
        <v>-1.05860376934378</v>
      </c>
      <c r="AX131" s="347">
        <v>-1.05860376934378</v>
      </c>
      <c r="AY131" s="347">
        <v>-1.05860376934378</v>
      </c>
      <c r="AZ131" s="347">
        <v>14.964244925396301</v>
      </c>
      <c r="BA131" s="347">
        <v>14.964244925396301</v>
      </c>
      <c r="BB131" s="347">
        <v>14.964244925396301</v>
      </c>
      <c r="BC131" s="347">
        <v>18.771643388912601</v>
      </c>
      <c r="BD131" s="347">
        <v>18.771643388912601</v>
      </c>
      <c r="BE131" s="347">
        <v>18.771643388912601</v>
      </c>
      <c r="BF131" s="347">
        <v>23.3542507715337</v>
      </c>
      <c r="BG131" s="347">
        <v>23.3542507715337</v>
      </c>
      <c r="BH131" s="347">
        <v>23.3542507715337</v>
      </c>
      <c r="BI131" s="347">
        <v>36.0297203477868</v>
      </c>
      <c r="BJ131" s="347">
        <v>36.0297203477868</v>
      </c>
      <c r="BK131" s="347">
        <v>36.0297203477868</v>
      </c>
      <c r="BL131" s="347">
        <v>26.147004292602499</v>
      </c>
      <c r="BM131" s="347">
        <v>26.147004292602499</v>
      </c>
      <c r="BN131" s="347">
        <v>26.147004292602499</v>
      </c>
      <c r="BO131" s="347">
        <v>16.8034438216037</v>
      </c>
      <c r="BP131" s="347">
        <v>16.8034438216037</v>
      </c>
      <c r="BQ131" s="347">
        <v>16.8034438216037</v>
      </c>
      <c r="BR131" s="347">
        <v>13.3690246864305</v>
      </c>
      <c r="BS131" s="347">
        <v>13.3690246864305</v>
      </c>
      <c r="BT131" s="347">
        <v>13.3690246864305</v>
      </c>
      <c r="BU131" s="347" t="s">
        <v>580</v>
      </c>
      <c r="BV131" s="347" t="s">
        <v>580</v>
      </c>
    </row>
    <row r="132" spans="1:74" x14ac:dyDescent="0.15">
      <c r="A132" s="301" t="s">
        <v>263</v>
      </c>
      <c r="B132" s="301" t="s">
        <v>73</v>
      </c>
      <c r="C132" s="295" t="s">
        <v>268</v>
      </c>
      <c r="D132" s="295" t="s">
        <v>269</v>
      </c>
      <c r="E132" s="347">
        <v>80.319697686228096</v>
      </c>
      <c r="F132" s="347">
        <v>80.319697686228096</v>
      </c>
      <c r="G132" s="347">
        <v>80.319697686228096</v>
      </c>
      <c r="H132" s="347">
        <v>91.252816780829988</v>
      </c>
      <c r="I132" s="347">
        <v>69.121241856976113</v>
      </c>
      <c r="J132" s="347">
        <v>14.331807672816069</v>
      </c>
      <c r="K132" s="347">
        <v>-13.310456926133297</v>
      </c>
      <c r="L132" s="347">
        <v>86.040098038445052</v>
      </c>
      <c r="M132" s="347">
        <v>86.040098038445052</v>
      </c>
      <c r="N132" s="347">
        <v>88.157294959760847</v>
      </c>
      <c r="O132" s="347">
        <v>83.357422256745537</v>
      </c>
      <c r="P132" s="347">
        <v>65.473675182929952</v>
      </c>
      <c r="Q132" s="347">
        <v>54.575257701781112</v>
      </c>
      <c r="R132" s="347">
        <v>50.855613559217929</v>
      </c>
      <c r="S132" s="347">
        <v>62.051374757701041</v>
      </c>
      <c r="T132" s="347">
        <v>65.670527479183392</v>
      </c>
      <c r="U132" s="347">
        <v>74.101104757704803</v>
      </c>
      <c r="V132" s="347">
        <v>98.920995583945867</v>
      </c>
      <c r="W132" s="347">
        <v>183.56715442060874</v>
      </c>
      <c r="X132" s="347">
        <v>560.57398687540376</v>
      </c>
      <c r="Y132" s="347">
        <v>495.73739634932065</v>
      </c>
      <c r="Z132" s="347">
        <v>100.31157499952894</v>
      </c>
      <c r="AA132" s="347">
        <v>81.360044147541856</v>
      </c>
      <c r="AB132" s="347">
        <v>86.080118308268794</v>
      </c>
      <c r="AC132" s="347">
        <v>86.390265037878123</v>
      </c>
      <c r="AD132" s="347">
        <v>87.173972755794409</v>
      </c>
      <c r="AE132" s="347">
        <v>91.972068440449789</v>
      </c>
      <c r="AF132" s="347">
        <v>92.724037270776051</v>
      </c>
      <c r="AG132" s="347">
        <v>96.35412761055963</v>
      </c>
      <c r="AH132" s="347">
        <v>97.610797994449996</v>
      </c>
      <c r="AI132" s="347">
        <v>48.107913244182498</v>
      </c>
      <c r="AJ132" s="347">
        <v>-28.183090040841041</v>
      </c>
      <c r="AK132" s="347">
        <v>7.3291883825434994</v>
      </c>
      <c r="AL132" s="347">
        <v>103.57233340025724</v>
      </c>
      <c r="AM132" s="347">
        <v>123.76411333437497</v>
      </c>
      <c r="AN132" s="347">
        <v>113.40086849434432</v>
      </c>
      <c r="AO132" s="347">
        <v>107.47409422127768</v>
      </c>
      <c r="AP132" s="347">
        <v>100.33617363230185</v>
      </c>
      <c r="AQ132" s="347">
        <v>97.343019669581224</v>
      </c>
      <c r="AR132" s="347">
        <v>91.418863594384064</v>
      </c>
      <c r="AS132" s="347">
        <v>71.973565288140492</v>
      </c>
      <c r="AT132" s="347">
        <v>56.168058086349717</v>
      </c>
      <c r="AU132" s="347">
        <v>59.166191637206055</v>
      </c>
      <c r="AV132" s="347">
        <v>52.710059430520943</v>
      </c>
      <c r="AW132" s="347">
        <v>35.763141344570528</v>
      </c>
      <c r="AX132" s="347">
        <v>28.952944702754877</v>
      </c>
      <c r="AY132" s="347">
        <v>26.247269862866563</v>
      </c>
      <c r="AZ132" s="347" t="s">
        <v>580</v>
      </c>
      <c r="BA132" s="347" t="s">
        <v>580</v>
      </c>
      <c r="BB132" s="347" t="s">
        <v>580</v>
      </c>
      <c r="BC132" s="347" t="s">
        <v>580</v>
      </c>
      <c r="BD132" s="347" t="s">
        <v>580</v>
      </c>
      <c r="BE132" s="347" t="s">
        <v>580</v>
      </c>
      <c r="BF132" s="347" t="s">
        <v>580</v>
      </c>
      <c r="BG132" s="347" t="s">
        <v>580</v>
      </c>
      <c r="BH132" s="347" t="s">
        <v>580</v>
      </c>
      <c r="BI132" s="347" t="s">
        <v>580</v>
      </c>
      <c r="BJ132" s="347" t="s">
        <v>580</v>
      </c>
      <c r="BK132" s="347" t="s">
        <v>580</v>
      </c>
      <c r="BL132" s="347" t="s">
        <v>580</v>
      </c>
      <c r="BM132" s="347" t="s">
        <v>580</v>
      </c>
      <c r="BN132" s="347" t="s">
        <v>580</v>
      </c>
      <c r="BO132" s="347" t="s">
        <v>580</v>
      </c>
      <c r="BP132" s="347" t="s">
        <v>580</v>
      </c>
      <c r="BQ132" s="347" t="s">
        <v>580</v>
      </c>
      <c r="BR132" s="347" t="s">
        <v>580</v>
      </c>
      <c r="BS132" s="347" t="s">
        <v>580</v>
      </c>
      <c r="BT132" s="347" t="s">
        <v>580</v>
      </c>
      <c r="BU132" s="347" t="s">
        <v>580</v>
      </c>
      <c r="BV132" s="347" t="s">
        <v>580</v>
      </c>
    </row>
    <row r="133" spans="1:74" x14ac:dyDescent="0.15">
      <c r="A133" s="301" t="s">
        <v>263</v>
      </c>
      <c r="B133" s="301" t="s">
        <v>73</v>
      </c>
      <c r="C133" s="295" t="s">
        <v>270</v>
      </c>
      <c r="D133" s="295" t="s">
        <v>271</v>
      </c>
      <c r="E133" s="347">
        <v>68.421105224127757</v>
      </c>
      <c r="F133" s="347">
        <v>68.421105224127757</v>
      </c>
      <c r="G133" s="347">
        <v>57.975126916740081</v>
      </c>
      <c r="H133" s="347">
        <v>78.935036854589555</v>
      </c>
      <c r="I133" s="347">
        <v>101.96085984377375</v>
      </c>
      <c r="J133" s="347">
        <v>6.4201871100345471</v>
      </c>
      <c r="K133" s="347">
        <v>6.4201871100345471</v>
      </c>
      <c r="L133" s="347">
        <v>42.298965818271071</v>
      </c>
      <c r="M133" s="347">
        <v>52.498989271820363</v>
      </c>
      <c r="N133" s="347">
        <v>50.629983814895574</v>
      </c>
      <c r="O133" s="347">
        <v>42.374149047146979</v>
      </c>
      <c r="P133" s="347">
        <v>28.722835309432106</v>
      </c>
      <c r="Q133" s="347">
        <v>14.823744209877287</v>
      </c>
      <c r="R133" s="347">
        <v>5.15028501007101</v>
      </c>
      <c r="S133" s="347">
        <v>11.802272499663381</v>
      </c>
      <c r="T133" s="347">
        <v>13.072811872759239</v>
      </c>
      <c r="U133" s="347">
        <v>17.361284428052279</v>
      </c>
      <c r="V133" s="347">
        <v>32.351271685878061</v>
      </c>
      <c r="W133" s="347">
        <v>85.78088643209648</v>
      </c>
      <c r="X133" s="347">
        <v>348.1052773840176</v>
      </c>
      <c r="Y133" s="347">
        <v>315.01431897328484</v>
      </c>
      <c r="Z133" s="347">
        <v>51.838511822151581</v>
      </c>
      <c r="AA133" s="347">
        <v>42.324548841996169</v>
      </c>
      <c r="AB133" s="347">
        <v>44.205682136997872</v>
      </c>
      <c r="AC133" s="347">
        <v>42.426003988403991</v>
      </c>
      <c r="AD133" s="347">
        <v>40.821024113018254</v>
      </c>
      <c r="AE133" s="347">
        <v>41.924983410658278</v>
      </c>
      <c r="AF133" s="347">
        <v>39.814321089895657</v>
      </c>
      <c r="AG133" s="347">
        <v>39.297822675545348</v>
      </c>
      <c r="AH133" s="347">
        <v>36.905928618767987</v>
      </c>
      <c r="AI133" s="347">
        <v>0.17328305501853158</v>
      </c>
      <c r="AJ133" s="347">
        <v>-52.794361482017315</v>
      </c>
      <c r="AK133" s="347">
        <v>-33.427345563714226</v>
      </c>
      <c r="AL133" s="347">
        <v>22.057596939968313</v>
      </c>
      <c r="AM133" s="347">
        <v>34.528911701238073</v>
      </c>
      <c r="AN133" s="347">
        <v>34.906766800991264</v>
      </c>
      <c r="AO133" s="347">
        <v>38.403567913983991</v>
      </c>
      <c r="AP133" s="347">
        <v>41.648556828248495</v>
      </c>
      <c r="AQ133" s="347">
        <v>48.817585635141057</v>
      </c>
      <c r="AR133" s="347">
        <v>54.522274821300407</v>
      </c>
      <c r="AS133" s="347">
        <v>49.637184612213581</v>
      </c>
      <c r="AT133" s="347">
        <v>48.176798023075875</v>
      </c>
      <c r="AU133" s="347">
        <v>66.435978065178958</v>
      </c>
      <c r="AV133" s="347">
        <v>76.300946095615885</v>
      </c>
      <c r="AW133" s="347">
        <v>77.126858400209926</v>
      </c>
      <c r="AX133" s="347">
        <v>92.939167803626816</v>
      </c>
      <c r="AY133" s="347">
        <v>102.8973979938927</v>
      </c>
      <c r="AZ133" s="347" t="s">
        <v>580</v>
      </c>
      <c r="BA133" s="347" t="s">
        <v>580</v>
      </c>
      <c r="BB133" s="347" t="s">
        <v>580</v>
      </c>
      <c r="BC133" s="347" t="s">
        <v>580</v>
      </c>
      <c r="BD133" s="347" t="s">
        <v>580</v>
      </c>
      <c r="BE133" s="347" t="s">
        <v>580</v>
      </c>
      <c r="BF133" s="347" t="s">
        <v>580</v>
      </c>
      <c r="BG133" s="347" t="s">
        <v>580</v>
      </c>
      <c r="BH133" s="347" t="s">
        <v>580</v>
      </c>
      <c r="BI133" s="347" t="s">
        <v>580</v>
      </c>
      <c r="BJ133" s="347" t="s">
        <v>580</v>
      </c>
      <c r="BK133" s="347" t="s">
        <v>580</v>
      </c>
      <c r="BL133" s="347" t="s">
        <v>580</v>
      </c>
      <c r="BM133" s="347" t="s">
        <v>580</v>
      </c>
      <c r="BN133" s="347" t="s">
        <v>580</v>
      </c>
      <c r="BO133" s="347" t="s">
        <v>580</v>
      </c>
      <c r="BP133" s="347" t="s">
        <v>580</v>
      </c>
      <c r="BQ133" s="347" t="s">
        <v>580</v>
      </c>
      <c r="BR133" s="347" t="s">
        <v>580</v>
      </c>
      <c r="BS133" s="347" t="s">
        <v>580</v>
      </c>
      <c r="BT133" s="347" t="s">
        <v>580</v>
      </c>
      <c r="BU133" s="347" t="s">
        <v>580</v>
      </c>
      <c r="BV133" s="347" t="s">
        <v>580</v>
      </c>
    </row>
    <row r="134" spans="1:74" x14ac:dyDescent="0.15">
      <c r="A134" s="301" t="s">
        <v>263</v>
      </c>
      <c r="B134" s="301" t="s">
        <v>73</v>
      </c>
      <c r="C134" s="295" t="s">
        <v>272</v>
      </c>
      <c r="D134" s="295" t="s">
        <v>271</v>
      </c>
      <c r="E134" s="347">
        <v>68.421105224127757</v>
      </c>
      <c r="F134" s="347">
        <v>68.421105224127757</v>
      </c>
      <c r="G134" s="347">
        <v>57.975126916740081</v>
      </c>
      <c r="H134" s="347">
        <v>78.935036854589555</v>
      </c>
      <c r="I134" s="347">
        <v>101.96085984377375</v>
      </c>
      <c r="J134" s="347">
        <v>6.4201871100345471</v>
      </c>
      <c r="K134" s="347">
        <v>6.4201871100345471</v>
      </c>
      <c r="L134" s="347">
        <v>42.298965818271071</v>
      </c>
      <c r="M134" s="347">
        <v>52.498989271820363</v>
      </c>
      <c r="N134" s="347">
        <v>50.629983814895574</v>
      </c>
      <c r="O134" s="347">
        <v>42.374149047146979</v>
      </c>
      <c r="P134" s="347">
        <v>28.722835309432106</v>
      </c>
      <c r="Q134" s="347">
        <v>14.823744209877287</v>
      </c>
      <c r="R134" s="347">
        <v>5.15028501007101</v>
      </c>
      <c r="S134" s="347">
        <v>11.802272499663381</v>
      </c>
      <c r="T134" s="347">
        <v>13.072811872759239</v>
      </c>
      <c r="U134" s="347">
        <v>17.361284428052279</v>
      </c>
      <c r="V134" s="347">
        <v>32.351271685878061</v>
      </c>
      <c r="W134" s="347">
        <v>85.78088643209648</v>
      </c>
      <c r="X134" s="347">
        <v>348.1052773840176</v>
      </c>
      <c r="Y134" s="347">
        <v>315.01431897328484</v>
      </c>
      <c r="Z134" s="347">
        <v>51.838511822151581</v>
      </c>
      <c r="AA134" s="347">
        <v>42.324548841996169</v>
      </c>
      <c r="AB134" s="347">
        <v>44.205682136997872</v>
      </c>
      <c r="AC134" s="347">
        <v>42.426003988403991</v>
      </c>
      <c r="AD134" s="347">
        <v>40.821024113018254</v>
      </c>
      <c r="AE134" s="347">
        <v>41.924983410658278</v>
      </c>
      <c r="AF134" s="347">
        <v>39.814321089895657</v>
      </c>
      <c r="AG134" s="347">
        <v>39.297822675545348</v>
      </c>
      <c r="AH134" s="347">
        <v>36.905928618767987</v>
      </c>
      <c r="AI134" s="347">
        <v>0.17328305501853158</v>
      </c>
      <c r="AJ134" s="347">
        <v>-52.794361482017315</v>
      </c>
      <c r="AK134" s="347">
        <v>-33.427345563714226</v>
      </c>
      <c r="AL134" s="347">
        <v>22.057596939968313</v>
      </c>
      <c r="AM134" s="347">
        <v>34.528911701238073</v>
      </c>
      <c r="AN134" s="347">
        <v>34.906766800991264</v>
      </c>
      <c r="AO134" s="347">
        <v>38.403567913983991</v>
      </c>
      <c r="AP134" s="347">
        <v>41.648556828248495</v>
      </c>
      <c r="AQ134" s="347">
        <v>48.817585635141057</v>
      </c>
      <c r="AR134" s="347">
        <v>54.522274821300407</v>
      </c>
      <c r="AS134" s="347">
        <v>49.637184612213581</v>
      </c>
      <c r="AT134" s="347">
        <v>48.176798023075875</v>
      </c>
      <c r="AU134" s="347">
        <v>66.435978065178958</v>
      </c>
      <c r="AV134" s="347">
        <v>76.300946095615885</v>
      </c>
      <c r="AW134" s="347">
        <v>77.126858400209926</v>
      </c>
      <c r="AX134" s="347">
        <v>92.939167803626816</v>
      </c>
      <c r="AY134" s="347">
        <v>102.8973979938927</v>
      </c>
      <c r="AZ134" s="347" t="s">
        <v>580</v>
      </c>
      <c r="BA134" s="347" t="s">
        <v>580</v>
      </c>
      <c r="BB134" s="347" t="s">
        <v>580</v>
      </c>
      <c r="BC134" s="347" t="s">
        <v>580</v>
      </c>
      <c r="BD134" s="347" t="s">
        <v>580</v>
      </c>
      <c r="BE134" s="347" t="s">
        <v>580</v>
      </c>
      <c r="BF134" s="347" t="s">
        <v>580</v>
      </c>
      <c r="BG134" s="347" t="s">
        <v>580</v>
      </c>
      <c r="BH134" s="347" t="s">
        <v>580</v>
      </c>
      <c r="BI134" s="347" t="s">
        <v>580</v>
      </c>
      <c r="BJ134" s="347" t="s">
        <v>580</v>
      </c>
      <c r="BK134" s="347" t="s">
        <v>580</v>
      </c>
      <c r="BL134" s="347" t="s">
        <v>580</v>
      </c>
      <c r="BM134" s="347" t="s">
        <v>580</v>
      </c>
      <c r="BN134" s="347" t="s">
        <v>580</v>
      </c>
      <c r="BO134" s="347" t="s">
        <v>580</v>
      </c>
      <c r="BP134" s="347" t="s">
        <v>580</v>
      </c>
      <c r="BQ134" s="347" t="s">
        <v>580</v>
      </c>
      <c r="BR134" s="347" t="s">
        <v>580</v>
      </c>
      <c r="BS134" s="347" t="s">
        <v>580</v>
      </c>
      <c r="BT134" s="347" t="s">
        <v>580</v>
      </c>
      <c r="BU134" s="347" t="s">
        <v>580</v>
      </c>
      <c r="BV134" s="347" t="s">
        <v>580</v>
      </c>
    </row>
    <row r="135" spans="1:74" x14ac:dyDescent="0.15">
      <c r="A135" s="301" t="s">
        <v>263</v>
      </c>
      <c r="B135" s="301" t="s">
        <v>73</v>
      </c>
      <c r="C135" s="295" t="s">
        <v>881</v>
      </c>
      <c r="D135" s="295" t="s">
        <v>274</v>
      </c>
      <c r="E135" s="347">
        <v>-38.747215318881665</v>
      </c>
      <c r="F135" s="347">
        <v>-38.747215318881665</v>
      </c>
      <c r="G135" s="347">
        <v>-38.747215318881665</v>
      </c>
      <c r="H135" s="347">
        <v>-38.747215318881665</v>
      </c>
      <c r="I135" s="347">
        <v>-38.747215318881665</v>
      </c>
      <c r="J135" s="347">
        <v>-38.747215318881665</v>
      </c>
      <c r="K135" s="347">
        <v>-0.21601099780207278</v>
      </c>
      <c r="L135" s="347">
        <v>64.619675930384517</v>
      </c>
      <c r="M135" s="347">
        <v>79.622497838759898</v>
      </c>
      <c r="N135" s="347">
        <v>95.198372524425452</v>
      </c>
      <c r="O135" s="347">
        <v>109.24943533639697</v>
      </c>
      <c r="P135" s="347">
        <v>97.402124575180125</v>
      </c>
      <c r="Q135" s="347">
        <v>89.940168730877076</v>
      </c>
      <c r="R135" s="347">
        <v>95.126713663901398</v>
      </c>
      <c r="S135" s="347">
        <v>116.58727649240467</v>
      </c>
      <c r="T135" s="347">
        <v>129.91395574233863</v>
      </c>
      <c r="U135" s="347">
        <v>143.16498052343678</v>
      </c>
      <c r="V135" s="347">
        <v>169.81780587829309</v>
      </c>
      <c r="W135" s="347">
        <v>271.159561889374</v>
      </c>
      <c r="X135" s="347">
        <v>886.16894889312368</v>
      </c>
      <c r="Y135" s="347">
        <v>879.35732711633011</v>
      </c>
      <c r="Z135" s="347">
        <v>355.42002444366256</v>
      </c>
      <c r="AA135" s="347">
        <v>344.07182239367842</v>
      </c>
      <c r="AB135" s="347">
        <v>289.19034446858933</v>
      </c>
      <c r="AC135" s="347">
        <v>231.65973818002652</v>
      </c>
      <c r="AD135" s="347">
        <v>182.69748745868429</v>
      </c>
      <c r="AE135" s="347">
        <v>144.39263775683358</v>
      </c>
      <c r="AF135" s="347">
        <v>106.61753899432851</v>
      </c>
      <c r="AG135" s="347">
        <v>74.002219521671165</v>
      </c>
      <c r="AH135" s="347">
        <v>44.748040702710348</v>
      </c>
      <c r="AI135" s="347">
        <v>-9.8287189584096382</v>
      </c>
      <c r="AJ135" s="347">
        <v>-64.635093360996862</v>
      </c>
      <c r="AK135" s="347">
        <v>-65.185312386732946</v>
      </c>
      <c r="AL135" s="347">
        <v>-47.940447411691665</v>
      </c>
      <c r="AM135" s="347">
        <v>-48.342379991054315</v>
      </c>
      <c r="AN135" s="347">
        <v>-44.500858641520686</v>
      </c>
      <c r="AO135" s="347">
        <v>-39.468887554786292</v>
      </c>
      <c r="AP135" s="347">
        <v>-34.57846172833348</v>
      </c>
      <c r="AQ135" s="347">
        <v>-27.820373081475353</v>
      </c>
      <c r="AR135" s="347">
        <v>-21.904222013524134</v>
      </c>
      <c r="AS135" s="347">
        <v>-21.666920057693694</v>
      </c>
      <c r="AT135" s="347">
        <v>-20.081328567727688</v>
      </c>
      <c r="AU135" s="347">
        <v>-8.1967538060456651</v>
      </c>
      <c r="AV135" s="347">
        <v>-1.4727917429934012</v>
      </c>
      <c r="AW135" s="347">
        <v>-0.48419723764820399</v>
      </c>
      <c r="AX135" s="347">
        <v>7.802924751695107</v>
      </c>
      <c r="AY135" s="347">
        <v>12.780894410827482</v>
      </c>
      <c r="AZ135" s="347" t="s">
        <v>580</v>
      </c>
      <c r="BA135" s="347" t="s">
        <v>580</v>
      </c>
      <c r="BB135" s="347" t="s">
        <v>580</v>
      </c>
      <c r="BC135" s="347" t="s">
        <v>580</v>
      </c>
      <c r="BD135" s="347" t="s">
        <v>580</v>
      </c>
      <c r="BE135" s="347" t="s">
        <v>580</v>
      </c>
      <c r="BF135" s="347" t="s">
        <v>580</v>
      </c>
      <c r="BG135" s="347" t="s">
        <v>580</v>
      </c>
      <c r="BH135" s="347" t="s">
        <v>580</v>
      </c>
      <c r="BI135" s="347" t="s">
        <v>580</v>
      </c>
      <c r="BJ135" s="347" t="s">
        <v>580</v>
      </c>
      <c r="BK135" s="347" t="s">
        <v>580</v>
      </c>
      <c r="BL135" s="347" t="s">
        <v>580</v>
      </c>
      <c r="BM135" s="347" t="s">
        <v>580</v>
      </c>
      <c r="BN135" s="347" t="s">
        <v>580</v>
      </c>
      <c r="BO135" s="347" t="s">
        <v>580</v>
      </c>
      <c r="BP135" s="347" t="s">
        <v>580</v>
      </c>
      <c r="BQ135" s="347" t="s">
        <v>580</v>
      </c>
      <c r="BR135" s="347" t="s">
        <v>580</v>
      </c>
      <c r="BS135" s="347" t="s">
        <v>580</v>
      </c>
      <c r="BT135" s="347" t="s">
        <v>580</v>
      </c>
      <c r="BU135" s="347" t="s">
        <v>580</v>
      </c>
      <c r="BV135" s="347" t="s">
        <v>580</v>
      </c>
    </row>
    <row r="136" spans="1:74" x14ac:dyDescent="0.15">
      <c r="A136" s="301" t="s">
        <v>263</v>
      </c>
      <c r="B136" s="301" t="s">
        <v>73</v>
      </c>
      <c r="C136" s="295" t="s">
        <v>882</v>
      </c>
      <c r="D136" s="295" t="s">
        <v>276</v>
      </c>
      <c r="E136" s="347">
        <v>152.31408774604762</v>
      </c>
      <c r="F136" s="347">
        <v>152.31408774604762</v>
      </c>
      <c r="G136" s="347">
        <v>69.716506991069721</v>
      </c>
      <c r="H136" s="347">
        <v>39.867536309674456</v>
      </c>
      <c r="I136" s="347">
        <v>27.601276770483707</v>
      </c>
      <c r="J136" s="347">
        <v>-2.3970563144947334</v>
      </c>
      <c r="K136" s="347">
        <v>-33.512889572912663</v>
      </c>
      <c r="L136" s="347">
        <v>32.344097772844037</v>
      </c>
      <c r="M136" s="347">
        <v>32.344097772844037</v>
      </c>
      <c r="N136" s="347">
        <v>44.349720997526376</v>
      </c>
      <c r="O136" s="347">
        <v>50.349110726236646</v>
      </c>
      <c r="P136" s="347">
        <v>22.243035661116302</v>
      </c>
      <c r="Q136" s="347">
        <v>8.8642913563024504</v>
      </c>
      <c r="R136" s="347">
        <v>35.167535808186912</v>
      </c>
      <c r="S136" s="347">
        <v>64.853355827880591</v>
      </c>
      <c r="T136" s="347">
        <v>91.753796034262905</v>
      </c>
      <c r="U136" s="347">
        <v>121.80130210825082</v>
      </c>
      <c r="V136" s="347">
        <v>169.80092088784656</v>
      </c>
      <c r="W136" s="347">
        <v>318.7369450708768</v>
      </c>
      <c r="X136" s="347">
        <v>1048.4214656821375</v>
      </c>
      <c r="Y136" s="347">
        <v>1033.2916739647485</v>
      </c>
      <c r="Z136" s="347">
        <v>422.80792910888897</v>
      </c>
      <c r="AA136" s="347">
        <v>437.0915953297731</v>
      </c>
      <c r="AB136" s="347">
        <v>421.19804628500174</v>
      </c>
      <c r="AC136" s="347">
        <v>390.36161718539842</v>
      </c>
      <c r="AD136" s="347">
        <v>359.40031463624734</v>
      </c>
      <c r="AE136" s="347">
        <v>335.45935781152139</v>
      </c>
      <c r="AF136" s="347">
        <v>301.13548484914179</v>
      </c>
      <c r="AG136" s="347">
        <v>268.54967734642628</v>
      </c>
      <c r="AH136" s="347">
        <v>231.64537361269751</v>
      </c>
      <c r="AI136" s="347">
        <v>121.21323407544936</v>
      </c>
      <c r="AJ136" s="347">
        <v>-7.0820210454517714</v>
      </c>
      <c r="AK136" s="347">
        <v>1.4275028963189875</v>
      </c>
      <c r="AL136" s="347">
        <v>57.371282102922549</v>
      </c>
      <c r="AM136" s="347">
        <v>55.734128654515857</v>
      </c>
      <c r="AN136" s="347" t="s">
        <v>580</v>
      </c>
      <c r="AO136" s="347" t="s">
        <v>580</v>
      </c>
      <c r="AP136" s="347" t="s">
        <v>580</v>
      </c>
      <c r="AQ136" s="347" t="s">
        <v>580</v>
      </c>
      <c r="AR136" s="347" t="s">
        <v>580</v>
      </c>
      <c r="AS136" s="347" t="s">
        <v>580</v>
      </c>
      <c r="AT136" s="347" t="s">
        <v>580</v>
      </c>
      <c r="AU136" s="347" t="s">
        <v>580</v>
      </c>
      <c r="AV136" s="347" t="s">
        <v>580</v>
      </c>
      <c r="AW136" s="347" t="s">
        <v>580</v>
      </c>
      <c r="AX136" s="347" t="s">
        <v>580</v>
      </c>
      <c r="AY136" s="347" t="s">
        <v>580</v>
      </c>
      <c r="AZ136" s="347" t="s">
        <v>580</v>
      </c>
      <c r="BA136" s="347" t="s">
        <v>580</v>
      </c>
      <c r="BB136" s="347" t="s">
        <v>580</v>
      </c>
      <c r="BC136" s="347" t="s">
        <v>580</v>
      </c>
      <c r="BD136" s="347" t="s">
        <v>580</v>
      </c>
      <c r="BE136" s="347" t="s">
        <v>580</v>
      </c>
      <c r="BF136" s="347" t="s">
        <v>580</v>
      </c>
      <c r="BG136" s="347" t="s">
        <v>580</v>
      </c>
      <c r="BH136" s="347" t="s">
        <v>580</v>
      </c>
      <c r="BI136" s="347" t="s">
        <v>580</v>
      </c>
      <c r="BJ136" s="347" t="s">
        <v>580</v>
      </c>
      <c r="BK136" s="347" t="s">
        <v>580</v>
      </c>
      <c r="BL136" s="347" t="s">
        <v>580</v>
      </c>
      <c r="BM136" s="347" t="s">
        <v>580</v>
      </c>
      <c r="BN136" s="347" t="s">
        <v>580</v>
      </c>
      <c r="BO136" s="347" t="s">
        <v>580</v>
      </c>
      <c r="BP136" s="347" t="s">
        <v>580</v>
      </c>
      <c r="BQ136" s="347" t="s">
        <v>580</v>
      </c>
      <c r="BR136" s="347" t="s">
        <v>580</v>
      </c>
      <c r="BS136" s="347" t="s">
        <v>580</v>
      </c>
      <c r="BT136" s="347" t="s">
        <v>580</v>
      </c>
      <c r="BU136" s="347" t="s">
        <v>580</v>
      </c>
      <c r="BV136" s="347" t="s">
        <v>580</v>
      </c>
    </row>
    <row r="137" spans="1:74" x14ac:dyDescent="0.15">
      <c r="A137" s="301" t="s">
        <v>263</v>
      </c>
      <c r="B137" s="301" t="s">
        <v>73</v>
      </c>
      <c r="C137" s="295" t="s">
        <v>883</v>
      </c>
      <c r="D137" s="295" t="s">
        <v>884</v>
      </c>
      <c r="E137" s="347">
        <v>96.35941703461927</v>
      </c>
      <c r="F137" s="347">
        <v>96.35941703461927</v>
      </c>
      <c r="G137" s="347">
        <v>96.35941703461927</v>
      </c>
      <c r="H137" s="347">
        <v>102.61257499864185</v>
      </c>
      <c r="I137" s="347">
        <v>81.667505536952675</v>
      </c>
      <c r="J137" s="347">
        <v>19.904682969992855</v>
      </c>
      <c r="K137" s="347">
        <v>16.729079020163375</v>
      </c>
      <c r="L137" s="347">
        <v>102.86460324647915</v>
      </c>
      <c r="M137" s="347">
        <v>164.28994401135012</v>
      </c>
      <c r="N137" s="347">
        <v>99.996652064452334</v>
      </c>
      <c r="O137" s="347">
        <v>99.996652064452334</v>
      </c>
      <c r="P137" s="347">
        <v>85.294385158744461</v>
      </c>
      <c r="Q137" s="347">
        <v>96.059469531708075</v>
      </c>
      <c r="R137" s="347">
        <v>99.952611351670839</v>
      </c>
      <c r="S137" s="347">
        <v>77.352950960958111</v>
      </c>
      <c r="T137" s="347">
        <v>70.140781630760358</v>
      </c>
      <c r="U137" s="347">
        <v>80.204630189983547</v>
      </c>
      <c r="V137" s="347">
        <v>107.38021205269301</v>
      </c>
      <c r="W137" s="347">
        <v>270.85303252205421</v>
      </c>
      <c r="X137" s="347">
        <v>714.67726876254676</v>
      </c>
      <c r="Y137" s="347">
        <v>593.21555785806913</v>
      </c>
      <c r="Z137" s="347">
        <v>167.77816465648758</v>
      </c>
      <c r="AA137" s="347" t="s">
        <v>580</v>
      </c>
      <c r="AB137" s="347" t="s">
        <v>580</v>
      </c>
      <c r="AC137" s="347" t="s">
        <v>580</v>
      </c>
      <c r="AD137" s="347" t="s">
        <v>580</v>
      </c>
      <c r="AE137" s="347" t="s">
        <v>580</v>
      </c>
      <c r="AF137" s="347" t="s">
        <v>580</v>
      </c>
      <c r="AG137" s="347" t="s">
        <v>580</v>
      </c>
      <c r="AH137" s="347" t="s">
        <v>580</v>
      </c>
      <c r="AI137" s="347" t="s">
        <v>580</v>
      </c>
      <c r="AJ137" s="347" t="s">
        <v>580</v>
      </c>
      <c r="AK137" s="347" t="s">
        <v>580</v>
      </c>
      <c r="AL137" s="347" t="s">
        <v>580</v>
      </c>
      <c r="AM137" s="347" t="s">
        <v>580</v>
      </c>
      <c r="AN137" s="347" t="s">
        <v>580</v>
      </c>
      <c r="AO137" s="347" t="s">
        <v>580</v>
      </c>
      <c r="AP137" s="347" t="s">
        <v>580</v>
      </c>
      <c r="AQ137" s="347" t="s">
        <v>580</v>
      </c>
      <c r="AR137" s="347" t="s">
        <v>580</v>
      </c>
      <c r="AS137" s="347" t="s">
        <v>580</v>
      </c>
      <c r="AT137" s="347" t="s">
        <v>580</v>
      </c>
      <c r="AU137" s="347" t="s">
        <v>580</v>
      </c>
      <c r="AV137" s="347" t="s">
        <v>580</v>
      </c>
      <c r="AW137" s="347" t="s">
        <v>580</v>
      </c>
      <c r="AX137" s="347" t="s">
        <v>580</v>
      </c>
      <c r="AY137" s="347" t="s">
        <v>580</v>
      </c>
      <c r="AZ137" s="347" t="s">
        <v>580</v>
      </c>
      <c r="BA137" s="347" t="s">
        <v>580</v>
      </c>
      <c r="BB137" s="347" t="s">
        <v>580</v>
      </c>
      <c r="BC137" s="347" t="s">
        <v>580</v>
      </c>
      <c r="BD137" s="347" t="s">
        <v>580</v>
      </c>
      <c r="BE137" s="347" t="s">
        <v>580</v>
      </c>
      <c r="BF137" s="347" t="s">
        <v>580</v>
      </c>
      <c r="BG137" s="347" t="s">
        <v>580</v>
      </c>
      <c r="BH137" s="347" t="s">
        <v>580</v>
      </c>
      <c r="BI137" s="347" t="s">
        <v>580</v>
      </c>
      <c r="BJ137" s="347" t="s">
        <v>580</v>
      </c>
      <c r="BK137" s="347" t="s">
        <v>580</v>
      </c>
      <c r="BL137" s="347" t="s">
        <v>580</v>
      </c>
      <c r="BM137" s="347" t="s">
        <v>580</v>
      </c>
      <c r="BN137" s="347" t="s">
        <v>580</v>
      </c>
      <c r="BO137" s="347" t="s">
        <v>580</v>
      </c>
      <c r="BP137" s="347" t="s">
        <v>580</v>
      </c>
      <c r="BQ137" s="347" t="s">
        <v>580</v>
      </c>
      <c r="BR137" s="347" t="s">
        <v>580</v>
      </c>
      <c r="BS137" s="347" t="s">
        <v>580</v>
      </c>
      <c r="BT137" s="347" t="s">
        <v>580</v>
      </c>
      <c r="BU137" s="347" t="s">
        <v>580</v>
      </c>
      <c r="BV137" s="347" t="s">
        <v>580</v>
      </c>
    </row>
    <row r="138" spans="1:74" x14ac:dyDescent="0.15">
      <c r="A138" s="301" t="s">
        <v>263</v>
      </c>
      <c r="B138" s="301" t="s">
        <v>73</v>
      </c>
      <c r="C138" s="295" t="s">
        <v>764</v>
      </c>
      <c r="D138" s="295" t="s">
        <v>770</v>
      </c>
      <c r="E138" s="347">
        <v>173.38223139747271</v>
      </c>
      <c r="F138" s="347">
        <v>173.38223139747271</v>
      </c>
      <c r="G138" s="347">
        <v>207.89315862311986</v>
      </c>
      <c r="H138" s="347">
        <v>207.87599536598205</v>
      </c>
      <c r="I138" s="347">
        <v>151.85282929097363</v>
      </c>
      <c r="J138" s="347">
        <v>84.885210293566331</v>
      </c>
      <c r="K138" s="347">
        <v>213.06802031161806</v>
      </c>
      <c r="L138" s="347">
        <v>388.40496972144609</v>
      </c>
      <c r="M138" s="347">
        <v>350.72626845279757</v>
      </c>
      <c r="N138" s="347">
        <v>280.86713366116032</v>
      </c>
      <c r="O138" s="347" t="s">
        <v>580</v>
      </c>
      <c r="P138" s="347" t="s">
        <v>580</v>
      </c>
      <c r="Q138" s="347" t="s">
        <v>580</v>
      </c>
      <c r="R138" s="347" t="s">
        <v>580</v>
      </c>
      <c r="S138" s="347" t="s">
        <v>580</v>
      </c>
      <c r="T138" s="347" t="s">
        <v>580</v>
      </c>
      <c r="U138" s="347" t="s">
        <v>580</v>
      </c>
      <c r="V138" s="347" t="s">
        <v>580</v>
      </c>
      <c r="W138" s="347" t="s">
        <v>580</v>
      </c>
      <c r="X138" s="347" t="s">
        <v>580</v>
      </c>
      <c r="Y138" s="347" t="s">
        <v>580</v>
      </c>
      <c r="Z138" s="347" t="s">
        <v>580</v>
      </c>
      <c r="AA138" s="347" t="s">
        <v>580</v>
      </c>
      <c r="AB138" s="347" t="s">
        <v>580</v>
      </c>
      <c r="AC138" s="347" t="s">
        <v>580</v>
      </c>
      <c r="AD138" s="347" t="s">
        <v>580</v>
      </c>
      <c r="AE138" s="347" t="s">
        <v>580</v>
      </c>
      <c r="AF138" s="347" t="s">
        <v>580</v>
      </c>
      <c r="AG138" s="347" t="s">
        <v>580</v>
      </c>
      <c r="AH138" s="347" t="s">
        <v>580</v>
      </c>
      <c r="AI138" s="347" t="s">
        <v>580</v>
      </c>
      <c r="AJ138" s="347" t="s">
        <v>580</v>
      </c>
      <c r="AK138" s="347" t="s">
        <v>580</v>
      </c>
      <c r="AL138" s="347" t="s">
        <v>580</v>
      </c>
      <c r="AM138" s="347" t="s">
        <v>580</v>
      </c>
      <c r="AN138" s="347" t="s">
        <v>580</v>
      </c>
      <c r="AO138" s="347" t="s">
        <v>580</v>
      </c>
      <c r="AP138" s="347" t="s">
        <v>580</v>
      </c>
      <c r="AQ138" s="347" t="s">
        <v>580</v>
      </c>
      <c r="AR138" s="347" t="s">
        <v>580</v>
      </c>
      <c r="AS138" s="347" t="s">
        <v>580</v>
      </c>
      <c r="AT138" s="347" t="s">
        <v>580</v>
      </c>
      <c r="AU138" s="347" t="s">
        <v>580</v>
      </c>
      <c r="AV138" s="347" t="s">
        <v>580</v>
      </c>
      <c r="AW138" s="347" t="s">
        <v>580</v>
      </c>
      <c r="AX138" s="347" t="s">
        <v>580</v>
      </c>
      <c r="AY138" s="347" t="s">
        <v>580</v>
      </c>
      <c r="AZ138" s="347" t="s">
        <v>580</v>
      </c>
      <c r="BA138" s="347" t="s">
        <v>580</v>
      </c>
      <c r="BB138" s="347" t="s">
        <v>580</v>
      </c>
      <c r="BC138" s="347" t="s">
        <v>580</v>
      </c>
      <c r="BD138" s="347" t="s">
        <v>580</v>
      </c>
      <c r="BE138" s="347" t="s">
        <v>580</v>
      </c>
      <c r="BF138" s="347" t="s">
        <v>580</v>
      </c>
      <c r="BG138" s="347" t="s">
        <v>580</v>
      </c>
      <c r="BH138" s="347" t="s">
        <v>580</v>
      </c>
      <c r="BI138" s="347" t="s">
        <v>580</v>
      </c>
      <c r="BJ138" s="347" t="s">
        <v>580</v>
      </c>
      <c r="BK138" s="347" t="s">
        <v>580</v>
      </c>
      <c r="BL138" s="347" t="s">
        <v>580</v>
      </c>
      <c r="BM138" s="347" t="s">
        <v>580</v>
      </c>
      <c r="BN138" s="347" t="s">
        <v>580</v>
      </c>
      <c r="BO138" s="347" t="s">
        <v>580</v>
      </c>
      <c r="BP138" s="347" t="s">
        <v>580</v>
      </c>
      <c r="BQ138" s="347" t="s">
        <v>580</v>
      </c>
      <c r="BR138" s="347" t="s">
        <v>580</v>
      </c>
      <c r="BS138" s="347" t="s">
        <v>580</v>
      </c>
      <c r="BT138" s="347" t="s">
        <v>580</v>
      </c>
      <c r="BU138" s="347" t="s">
        <v>580</v>
      </c>
      <c r="BV138" s="347" t="s">
        <v>580</v>
      </c>
    </row>
    <row r="139" spans="1:74" x14ac:dyDescent="0.15">
      <c r="A139" s="301" t="s">
        <v>263</v>
      </c>
      <c r="B139" s="301" t="s">
        <v>73</v>
      </c>
      <c r="C139" s="295" t="s">
        <v>766</v>
      </c>
      <c r="D139" s="295" t="s">
        <v>772</v>
      </c>
      <c r="E139" s="347">
        <v>9019.512428877606</v>
      </c>
      <c r="F139" s="347">
        <v>9019.512428877606</v>
      </c>
      <c r="G139" s="347" t="s">
        <v>580</v>
      </c>
      <c r="H139" s="347" t="s">
        <v>580</v>
      </c>
      <c r="I139" s="347" t="s">
        <v>580</v>
      </c>
      <c r="J139" s="347" t="s">
        <v>580</v>
      </c>
      <c r="K139" s="347" t="s">
        <v>580</v>
      </c>
      <c r="L139" s="347" t="s">
        <v>580</v>
      </c>
      <c r="M139" s="347" t="s">
        <v>580</v>
      </c>
      <c r="N139" s="347" t="s">
        <v>580</v>
      </c>
      <c r="O139" s="347" t="s">
        <v>580</v>
      </c>
      <c r="P139" s="347" t="s">
        <v>580</v>
      </c>
      <c r="Q139" s="347" t="s">
        <v>580</v>
      </c>
      <c r="R139" s="347" t="s">
        <v>580</v>
      </c>
      <c r="S139" s="347" t="s">
        <v>580</v>
      </c>
      <c r="T139" s="347" t="s">
        <v>580</v>
      </c>
      <c r="U139" s="347" t="s">
        <v>580</v>
      </c>
      <c r="V139" s="347" t="s">
        <v>580</v>
      </c>
      <c r="W139" s="347" t="s">
        <v>580</v>
      </c>
      <c r="X139" s="347" t="s">
        <v>580</v>
      </c>
      <c r="Y139" s="347" t="s">
        <v>580</v>
      </c>
      <c r="Z139" s="347" t="s">
        <v>580</v>
      </c>
      <c r="AA139" s="347" t="s">
        <v>580</v>
      </c>
      <c r="AB139" s="347" t="s">
        <v>580</v>
      </c>
      <c r="AC139" s="347" t="s">
        <v>580</v>
      </c>
      <c r="AD139" s="347" t="s">
        <v>580</v>
      </c>
      <c r="AE139" s="347" t="s">
        <v>580</v>
      </c>
      <c r="AF139" s="347" t="s">
        <v>580</v>
      </c>
      <c r="AG139" s="347" t="s">
        <v>580</v>
      </c>
      <c r="AH139" s="347" t="s">
        <v>580</v>
      </c>
      <c r="AI139" s="347" t="s">
        <v>580</v>
      </c>
      <c r="AJ139" s="347" t="s">
        <v>580</v>
      </c>
      <c r="AK139" s="347" t="s">
        <v>580</v>
      </c>
      <c r="AL139" s="347" t="s">
        <v>580</v>
      </c>
      <c r="AM139" s="347" t="s">
        <v>580</v>
      </c>
      <c r="AN139" s="347" t="s">
        <v>580</v>
      </c>
      <c r="AO139" s="347" t="s">
        <v>580</v>
      </c>
      <c r="AP139" s="347" t="s">
        <v>580</v>
      </c>
      <c r="AQ139" s="347" t="s">
        <v>580</v>
      </c>
      <c r="AR139" s="347" t="s">
        <v>580</v>
      </c>
      <c r="AS139" s="347" t="s">
        <v>580</v>
      </c>
      <c r="AT139" s="347" t="s">
        <v>580</v>
      </c>
      <c r="AU139" s="347" t="s">
        <v>580</v>
      </c>
      <c r="AV139" s="347" t="s">
        <v>580</v>
      </c>
      <c r="AW139" s="347" t="s">
        <v>580</v>
      </c>
      <c r="AX139" s="347" t="s">
        <v>580</v>
      </c>
      <c r="AY139" s="347" t="s">
        <v>580</v>
      </c>
      <c r="AZ139" s="347" t="s">
        <v>580</v>
      </c>
      <c r="BA139" s="347" t="s">
        <v>580</v>
      </c>
      <c r="BB139" s="347" t="s">
        <v>580</v>
      </c>
      <c r="BC139" s="347" t="s">
        <v>580</v>
      </c>
      <c r="BD139" s="347" t="s">
        <v>580</v>
      </c>
      <c r="BE139" s="347" t="s">
        <v>580</v>
      </c>
      <c r="BF139" s="347" t="s">
        <v>580</v>
      </c>
      <c r="BG139" s="347" t="s">
        <v>580</v>
      </c>
      <c r="BH139" s="347" t="s">
        <v>580</v>
      </c>
      <c r="BI139" s="347" t="s">
        <v>580</v>
      </c>
      <c r="BJ139" s="347" t="s">
        <v>580</v>
      </c>
      <c r="BK139" s="347" t="s">
        <v>580</v>
      </c>
      <c r="BL139" s="347" t="s">
        <v>580</v>
      </c>
      <c r="BM139" s="347" t="s">
        <v>580</v>
      </c>
      <c r="BN139" s="347" t="s">
        <v>580</v>
      </c>
      <c r="BO139" s="347" t="s">
        <v>580</v>
      </c>
      <c r="BP139" s="347" t="s">
        <v>580</v>
      </c>
      <c r="BQ139" s="347" t="s">
        <v>580</v>
      </c>
      <c r="BR139" s="347" t="s">
        <v>580</v>
      </c>
      <c r="BS139" s="347" t="s">
        <v>580</v>
      </c>
      <c r="BT139" s="347" t="s">
        <v>580</v>
      </c>
      <c r="BU139" s="347" t="s">
        <v>580</v>
      </c>
      <c r="BV139" s="347" t="s">
        <v>580</v>
      </c>
    </row>
    <row r="140" spans="1:74" x14ac:dyDescent="0.15">
      <c r="A140" s="301" t="s">
        <v>263</v>
      </c>
      <c r="B140" s="301" t="s">
        <v>73</v>
      </c>
      <c r="C140" s="295" t="s">
        <v>768</v>
      </c>
      <c r="D140" s="295" t="s">
        <v>774</v>
      </c>
      <c r="E140" s="347">
        <v>339.14224235578911</v>
      </c>
      <c r="F140" s="347">
        <v>339.14224235578911</v>
      </c>
      <c r="G140" s="347">
        <v>340.90913265280892</v>
      </c>
      <c r="H140" s="347">
        <v>255.22547780497609</v>
      </c>
      <c r="I140" s="347">
        <v>189.65697577229281</v>
      </c>
      <c r="J140" s="347">
        <v>272.93355974961253</v>
      </c>
      <c r="K140" s="347">
        <v>483.36853154546998</v>
      </c>
      <c r="L140" s="347">
        <v>725.72131079552605</v>
      </c>
      <c r="M140" s="347">
        <v>585.31947447348489</v>
      </c>
      <c r="N140" s="347">
        <v>342.27557333771284</v>
      </c>
      <c r="O140" s="347" t="s">
        <v>580</v>
      </c>
      <c r="P140" s="347" t="s">
        <v>580</v>
      </c>
      <c r="Q140" s="347" t="s">
        <v>580</v>
      </c>
      <c r="R140" s="347" t="s">
        <v>580</v>
      </c>
      <c r="S140" s="347" t="s">
        <v>580</v>
      </c>
      <c r="T140" s="347" t="s">
        <v>580</v>
      </c>
      <c r="U140" s="347" t="s">
        <v>580</v>
      </c>
      <c r="V140" s="347" t="s">
        <v>580</v>
      </c>
      <c r="W140" s="347" t="s">
        <v>580</v>
      </c>
      <c r="X140" s="347" t="s">
        <v>580</v>
      </c>
      <c r="Y140" s="347" t="s">
        <v>580</v>
      </c>
      <c r="Z140" s="347" t="s">
        <v>580</v>
      </c>
      <c r="AA140" s="347" t="s">
        <v>580</v>
      </c>
      <c r="AB140" s="347" t="s">
        <v>580</v>
      </c>
      <c r="AC140" s="347" t="s">
        <v>580</v>
      </c>
      <c r="AD140" s="347" t="s">
        <v>580</v>
      </c>
      <c r="AE140" s="347" t="s">
        <v>580</v>
      </c>
      <c r="AF140" s="347" t="s">
        <v>580</v>
      </c>
      <c r="AG140" s="347" t="s">
        <v>580</v>
      </c>
      <c r="AH140" s="347" t="s">
        <v>580</v>
      </c>
      <c r="AI140" s="347" t="s">
        <v>580</v>
      </c>
      <c r="AJ140" s="347" t="s">
        <v>580</v>
      </c>
      <c r="AK140" s="347" t="s">
        <v>580</v>
      </c>
      <c r="AL140" s="347" t="s">
        <v>580</v>
      </c>
      <c r="AM140" s="347" t="s">
        <v>580</v>
      </c>
      <c r="AN140" s="347" t="s">
        <v>580</v>
      </c>
      <c r="AO140" s="347" t="s">
        <v>580</v>
      </c>
      <c r="AP140" s="347" t="s">
        <v>580</v>
      </c>
      <c r="AQ140" s="347" t="s">
        <v>580</v>
      </c>
      <c r="AR140" s="347" t="s">
        <v>580</v>
      </c>
      <c r="AS140" s="347" t="s">
        <v>580</v>
      </c>
      <c r="AT140" s="347" t="s">
        <v>580</v>
      </c>
      <c r="AU140" s="347" t="s">
        <v>580</v>
      </c>
      <c r="AV140" s="347" t="s">
        <v>580</v>
      </c>
      <c r="AW140" s="347" t="s">
        <v>580</v>
      </c>
      <c r="AX140" s="347" t="s">
        <v>580</v>
      </c>
      <c r="AY140" s="347" t="s">
        <v>580</v>
      </c>
      <c r="AZ140" s="347" t="s">
        <v>580</v>
      </c>
      <c r="BA140" s="347" t="s">
        <v>580</v>
      </c>
      <c r="BB140" s="347" t="s">
        <v>580</v>
      </c>
      <c r="BC140" s="347" t="s">
        <v>580</v>
      </c>
      <c r="BD140" s="347" t="s">
        <v>580</v>
      </c>
      <c r="BE140" s="347" t="s">
        <v>580</v>
      </c>
      <c r="BF140" s="347" t="s">
        <v>580</v>
      </c>
      <c r="BG140" s="347" t="s">
        <v>580</v>
      </c>
      <c r="BH140" s="347" t="s">
        <v>580</v>
      </c>
      <c r="BI140" s="347" t="s">
        <v>580</v>
      </c>
      <c r="BJ140" s="347" t="s">
        <v>580</v>
      </c>
      <c r="BK140" s="347" t="s">
        <v>580</v>
      </c>
      <c r="BL140" s="347" t="s">
        <v>580</v>
      </c>
      <c r="BM140" s="347" t="s">
        <v>580</v>
      </c>
      <c r="BN140" s="347" t="s">
        <v>580</v>
      </c>
      <c r="BO140" s="347" t="s">
        <v>580</v>
      </c>
      <c r="BP140" s="347" t="s">
        <v>580</v>
      </c>
      <c r="BQ140" s="347" t="s">
        <v>580</v>
      </c>
      <c r="BR140" s="347" t="s">
        <v>580</v>
      </c>
      <c r="BS140" s="347" t="s">
        <v>580</v>
      </c>
      <c r="BT140" s="347" t="s">
        <v>580</v>
      </c>
      <c r="BU140" s="347" t="s">
        <v>580</v>
      </c>
      <c r="BV140" s="347" t="s">
        <v>580</v>
      </c>
    </row>
    <row r="141" spans="1:74" x14ac:dyDescent="0.15">
      <c r="A141" s="301" t="s">
        <v>263</v>
      </c>
      <c r="B141" s="301" t="s">
        <v>73</v>
      </c>
      <c r="C141" s="295" t="s">
        <v>279</v>
      </c>
      <c r="D141" s="304" t="s">
        <v>280</v>
      </c>
      <c r="E141" s="347">
        <v>16.496522435597292</v>
      </c>
      <c r="F141" s="347">
        <v>16.496522435597292</v>
      </c>
      <c r="G141" s="347">
        <v>26.968047579669499</v>
      </c>
      <c r="H141" s="347">
        <v>26.968047579669499</v>
      </c>
      <c r="I141" s="347">
        <v>26.968047579669499</v>
      </c>
      <c r="J141" s="347">
        <v>40.166333572447698</v>
      </c>
      <c r="K141" s="347">
        <v>40.166333572447698</v>
      </c>
      <c r="L141" s="347">
        <v>40.166333572447698</v>
      </c>
      <c r="M141" s="347">
        <v>40.607191333120198</v>
      </c>
      <c r="N141" s="347">
        <v>40.607191333120198</v>
      </c>
      <c r="O141" s="347">
        <v>40.607191333120198</v>
      </c>
      <c r="P141" s="347">
        <v>49.2016986399397</v>
      </c>
      <c r="Q141" s="347">
        <v>49.2016986399397</v>
      </c>
      <c r="R141" s="347">
        <v>49.2016986399397</v>
      </c>
      <c r="S141" s="347">
        <v>45.283009713387401</v>
      </c>
      <c r="T141" s="347">
        <v>45.283009713387401</v>
      </c>
      <c r="U141" s="347">
        <v>45.283009713387401</v>
      </c>
      <c r="V141" s="347">
        <v>77.545914228486794</v>
      </c>
      <c r="W141" s="347">
        <v>77.545914228486794</v>
      </c>
      <c r="X141" s="347">
        <v>77.545914228486794</v>
      </c>
      <c r="Y141" s="347">
        <v>29.229684234074099</v>
      </c>
      <c r="Z141" s="347">
        <v>29.229684234074099</v>
      </c>
      <c r="AA141" s="347">
        <v>29.229684234074099</v>
      </c>
      <c r="AB141" s="347">
        <v>10.81637712817</v>
      </c>
      <c r="AC141" s="347">
        <v>10.81637712817</v>
      </c>
      <c r="AD141" s="347">
        <v>10.81637712817</v>
      </c>
      <c r="AE141" s="347">
        <v>2.86251423599975</v>
      </c>
      <c r="AF141" s="347">
        <v>2.86251423599975</v>
      </c>
      <c r="AG141" s="347">
        <v>2.86251423599975</v>
      </c>
      <c r="AH141" s="347">
        <v>-28.061486861802798</v>
      </c>
      <c r="AI141" s="347">
        <v>-28.061486861802798</v>
      </c>
      <c r="AJ141" s="347">
        <v>-28.061486861802798</v>
      </c>
      <c r="AK141" s="347">
        <v>27.3008265221298</v>
      </c>
      <c r="AL141" s="347">
        <v>27.3008265221298</v>
      </c>
      <c r="AM141" s="347">
        <v>27.3008265221298</v>
      </c>
      <c r="AN141" s="347">
        <v>24.412083543103702</v>
      </c>
      <c r="AO141" s="347">
        <v>24.412083543103702</v>
      </c>
      <c r="AP141" s="347">
        <v>24.412083543103702</v>
      </c>
      <c r="AQ141" s="347">
        <v>31.719110952183399</v>
      </c>
      <c r="AR141" s="347">
        <v>31.719110952183399</v>
      </c>
      <c r="AS141" s="347">
        <v>31.719110952183399</v>
      </c>
      <c r="AT141" s="347">
        <v>40.1062150552359</v>
      </c>
      <c r="AU141" s="347">
        <v>40.1062150552359</v>
      </c>
      <c r="AV141" s="347">
        <v>40.1062150552359</v>
      </c>
      <c r="AW141" s="347">
        <v>45.411852586631497</v>
      </c>
      <c r="AX141" s="347">
        <v>45.411852586631497</v>
      </c>
      <c r="AY141" s="347">
        <v>45.411852586631497</v>
      </c>
      <c r="AZ141" s="347">
        <v>56.001492378915799</v>
      </c>
      <c r="BA141" s="347">
        <v>56.001492378915799</v>
      </c>
      <c r="BB141" s="347">
        <v>56.001492378915799</v>
      </c>
      <c r="BC141" s="347">
        <v>52.684850584531702</v>
      </c>
      <c r="BD141" s="347">
        <v>52.684850584531702</v>
      </c>
      <c r="BE141" s="347">
        <v>52.684850584531702</v>
      </c>
      <c r="BF141" s="347">
        <v>63.249271949432597</v>
      </c>
      <c r="BG141" s="347">
        <v>63.249271949432597</v>
      </c>
      <c r="BH141" s="347">
        <v>63.249271949432597</v>
      </c>
      <c r="BI141" s="347">
        <v>63.9730874932022</v>
      </c>
      <c r="BJ141" s="347">
        <v>63.9730874932022</v>
      </c>
      <c r="BK141" s="347">
        <v>63.9730874932022</v>
      </c>
      <c r="BL141" s="347">
        <v>58.163057446567301</v>
      </c>
      <c r="BM141" s="347">
        <v>58.163057446567301</v>
      </c>
      <c r="BN141" s="347">
        <v>58.163057446567301</v>
      </c>
      <c r="BO141" s="347">
        <v>43.789606561982701</v>
      </c>
      <c r="BP141" s="347">
        <v>43.789606561982701</v>
      </c>
      <c r="BQ141" s="347">
        <v>43.789606561982701</v>
      </c>
      <c r="BR141" s="347">
        <v>35.287227991118201</v>
      </c>
      <c r="BS141" s="347">
        <v>35.287227991118201</v>
      </c>
      <c r="BT141" s="347">
        <v>35.287227991118201</v>
      </c>
      <c r="BU141" s="347" t="s">
        <v>580</v>
      </c>
      <c r="BV141" s="347" t="s">
        <v>580</v>
      </c>
    </row>
    <row r="142" spans="1:74" s="314" customFormat="1" x14ac:dyDescent="0.15">
      <c r="A142" s="313" t="s">
        <v>263</v>
      </c>
      <c r="B142" s="313" t="s">
        <v>110</v>
      </c>
      <c r="C142" s="314" t="s">
        <v>885</v>
      </c>
      <c r="D142" s="306" t="s">
        <v>599</v>
      </c>
      <c r="E142" s="348">
        <v>122.28947747656301</v>
      </c>
      <c r="F142" s="348">
        <v>122.28947747656301</v>
      </c>
      <c r="G142" s="348">
        <v>99.005774765254984</v>
      </c>
      <c r="H142" s="348">
        <v>80.381624859802088</v>
      </c>
      <c r="I142" s="348">
        <v>54.543110743868837</v>
      </c>
      <c r="J142" s="348">
        <v>7.2817245497455616</v>
      </c>
      <c r="K142" s="348">
        <v>18.727837052579577</v>
      </c>
      <c r="L142" s="348">
        <v>71.555403452618009</v>
      </c>
      <c r="M142" s="348">
        <v>70.041725390857835</v>
      </c>
      <c r="N142" s="348">
        <v>74.462086634096892</v>
      </c>
      <c r="O142" s="348">
        <v>110.81440350059424</v>
      </c>
      <c r="P142" s="348">
        <v>126.06905404845202</v>
      </c>
      <c r="Q142" s="348">
        <v>104.262978978961</v>
      </c>
      <c r="R142" s="348">
        <v>87.653680924260811</v>
      </c>
      <c r="S142" s="348">
        <v>95.770087236825034</v>
      </c>
      <c r="T142" s="348">
        <v>87.353282031021365</v>
      </c>
      <c r="U142" s="348">
        <v>88.06699258910993</v>
      </c>
      <c r="V142" s="348">
        <v>116.86863668907532</v>
      </c>
      <c r="W142" s="348">
        <v>206.15479597536904</v>
      </c>
      <c r="X142" s="348">
        <v>572.30505611926685</v>
      </c>
      <c r="Y142" s="348">
        <v>539.96120881928698</v>
      </c>
      <c r="Z142" s="348">
        <v>159.16511315109884</v>
      </c>
      <c r="AA142" s="348">
        <v>108.46077178315343</v>
      </c>
      <c r="AB142" s="348">
        <v>113.62788984953076</v>
      </c>
      <c r="AC142" s="348">
        <v>194.33224237785356</v>
      </c>
      <c r="AD142" s="348">
        <v>284.57122623957457</v>
      </c>
      <c r="AE142" s="348">
        <v>418.83518561858949</v>
      </c>
      <c r="AF142" s="348">
        <v>520.02166410885445</v>
      </c>
      <c r="AG142" s="348">
        <v>485.80452886264197</v>
      </c>
      <c r="AH142" s="348">
        <v>429.92904415877803</v>
      </c>
      <c r="AI142" s="348">
        <v>330.34277810098251</v>
      </c>
      <c r="AJ142" s="348">
        <v>168.30213633272319</v>
      </c>
      <c r="AK142" s="348">
        <v>284.25630716184622</v>
      </c>
      <c r="AL142" s="348">
        <v>502.05758076272434</v>
      </c>
      <c r="AM142" s="348" t="s">
        <v>580</v>
      </c>
      <c r="AN142" s="348" t="s">
        <v>580</v>
      </c>
      <c r="AO142" s="348" t="s">
        <v>580</v>
      </c>
      <c r="AP142" s="348" t="s">
        <v>580</v>
      </c>
      <c r="AQ142" s="348" t="s">
        <v>580</v>
      </c>
      <c r="AR142" s="348" t="s">
        <v>580</v>
      </c>
      <c r="AS142" s="348" t="s">
        <v>580</v>
      </c>
      <c r="AT142" s="348" t="s">
        <v>580</v>
      </c>
      <c r="AU142" s="348" t="s">
        <v>580</v>
      </c>
      <c r="AV142" s="348" t="s">
        <v>580</v>
      </c>
      <c r="AW142" s="348" t="s">
        <v>580</v>
      </c>
      <c r="AX142" s="348" t="s">
        <v>580</v>
      </c>
      <c r="AY142" s="348" t="s">
        <v>580</v>
      </c>
      <c r="AZ142" s="348" t="s">
        <v>580</v>
      </c>
      <c r="BA142" s="348" t="s">
        <v>580</v>
      </c>
      <c r="BB142" s="348" t="s">
        <v>580</v>
      </c>
      <c r="BC142" s="348" t="s">
        <v>580</v>
      </c>
      <c r="BD142" s="348" t="s">
        <v>580</v>
      </c>
      <c r="BE142" s="348" t="s">
        <v>580</v>
      </c>
      <c r="BF142" s="348" t="s">
        <v>580</v>
      </c>
      <c r="BG142" s="348" t="s">
        <v>580</v>
      </c>
      <c r="BH142" s="348" t="s">
        <v>580</v>
      </c>
      <c r="BI142" s="348" t="s">
        <v>580</v>
      </c>
      <c r="BJ142" s="348" t="s">
        <v>580</v>
      </c>
      <c r="BK142" s="348" t="s">
        <v>580</v>
      </c>
      <c r="BL142" s="348" t="s">
        <v>580</v>
      </c>
      <c r="BM142" s="348" t="s">
        <v>580</v>
      </c>
      <c r="BN142" s="348" t="s">
        <v>580</v>
      </c>
      <c r="BO142" s="348" t="s">
        <v>580</v>
      </c>
      <c r="BP142" s="348" t="s">
        <v>580</v>
      </c>
      <c r="BQ142" s="348" t="s">
        <v>580</v>
      </c>
      <c r="BR142" s="348" t="s">
        <v>580</v>
      </c>
      <c r="BS142" s="348" t="s">
        <v>580</v>
      </c>
      <c r="BT142" s="348" t="s">
        <v>580</v>
      </c>
      <c r="BU142" s="348" t="s">
        <v>580</v>
      </c>
      <c r="BV142" s="348" t="s">
        <v>580</v>
      </c>
    </row>
    <row r="143" spans="1:74" x14ac:dyDescent="0.15">
      <c r="A143" s="301" t="s">
        <v>283</v>
      </c>
      <c r="B143" s="301" t="s">
        <v>70</v>
      </c>
      <c r="C143" s="301" t="s">
        <v>284</v>
      </c>
      <c r="D143" s="304" t="s">
        <v>285</v>
      </c>
      <c r="E143" s="347">
        <v>20.00757968529474</v>
      </c>
      <c r="F143" s="347">
        <v>20.00757968529474</v>
      </c>
      <c r="G143" s="347">
        <v>20.2608978541144</v>
      </c>
      <c r="H143" s="347">
        <v>20.2608978541144</v>
      </c>
      <c r="I143" s="347">
        <v>20.2608978541144</v>
      </c>
      <c r="J143" s="347">
        <v>20.300904289636499</v>
      </c>
      <c r="K143" s="347">
        <v>20.300904289636499</v>
      </c>
      <c r="L143" s="347">
        <v>20.300904289636499</v>
      </c>
      <c r="M143" s="347">
        <v>23.810873826647999</v>
      </c>
      <c r="N143" s="347">
        <v>23.810873826647999</v>
      </c>
      <c r="O143" s="347">
        <v>23.810873826647999</v>
      </c>
      <c r="P143" s="347">
        <v>24.422683845833699</v>
      </c>
      <c r="Q143" s="347">
        <v>24.422683845833699</v>
      </c>
      <c r="R143" s="347">
        <v>24.422683845833699</v>
      </c>
      <c r="S143" s="347">
        <v>23.801562039193499</v>
      </c>
      <c r="T143" s="347">
        <v>23.801562039193499</v>
      </c>
      <c r="U143" s="347">
        <v>23.801562039193499</v>
      </c>
      <c r="V143" s="347">
        <v>32.430396690334099</v>
      </c>
      <c r="W143" s="347">
        <v>32.430396690334099</v>
      </c>
      <c r="X143" s="347">
        <v>32.430396690334099</v>
      </c>
      <c r="Y143" s="347">
        <v>15.481747806222399</v>
      </c>
      <c r="Z143" s="347">
        <v>15.481747806222399</v>
      </c>
      <c r="AA143" s="347">
        <v>15.481747806222399</v>
      </c>
      <c r="AB143" s="347">
        <v>14.1796714811854</v>
      </c>
      <c r="AC143" s="347">
        <v>14.1796714811854</v>
      </c>
      <c r="AD143" s="347">
        <v>14.1796714811854</v>
      </c>
      <c r="AE143" s="347">
        <v>6.8141585951850203</v>
      </c>
      <c r="AF143" s="347">
        <v>6.8141585951850203</v>
      </c>
      <c r="AG143" s="347">
        <v>6.8141585951850203</v>
      </c>
      <c r="AH143" s="347">
        <v>-8.8332833644624795</v>
      </c>
      <c r="AI143" s="347">
        <v>-8.8332833644624795</v>
      </c>
      <c r="AJ143" s="347">
        <v>-8.8332833644624795</v>
      </c>
      <c r="AK143" s="347">
        <v>10.2816921892202</v>
      </c>
      <c r="AL143" s="347">
        <v>10.2816921892202</v>
      </c>
      <c r="AM143" s="347">
        <v>10.2816921892202</v>
      </c>
      <c r="AN143" s="347">
        <v>13.584363450159801</v>
      </c>
      <c r="AO143" s="347">
        <v>13.584363450159801</v>
      </c>
      <c r="AP143" s="347">
        <v>13.584363450159801</v>
      </c>
      <c r="AQ143" s="347">
        <v>15.3208678038046</v>
      </c>
      <c r="AR143" s="347">
        <v>15.3208678038046</v>
      </c>
      <c r="AS143" s="347">
        <v>15.3208678038046</v>
      </c>
      <c r="AT143" s="347">
        <v>13.9725689299745</v>
      </c>
      <c r="AU143" s="347">
        <v>13.9725689299745</v>
      </c>
      <c r="AV143" s="347">
        <v>13.9725689299745</v>
      </c>
      <c r="AW143" s="347">
        <v>18.1416285619676</v>
      </c>
      <c r="AX143" s="347">
        <v>18.1416285619676</v>
      </c>
      <c r="AY143" s="347">
        <v>18.1416285619676</v>
      </c>
      <c r="AZ143" s="347">
        <v>5.6386313733340003</v>
      </c>
      <c r="BA143" s="347">
        <v>5.6386313733340003</v>
      </c>
      <c r="BB143" s="347">
        <v>5.6386313733340003</v>
      </c>
      <c r="BC143" s="347">
        <v>5.8072992405466204</v>
      </c>
      <c r="BD143" s="347">
        <v>5.8072992405466204</v>
      </c>
      <c r="BE143" s="347">
        <v>5.8072992405466204</v>
      </c>
      <c r="BF143" s="347">
        <v>8.56905585383074</v>
      </c>
      <c r="BG143" s="347">
        <v>8.56905585383074</v>
      </c>
      <c r="BH143" s="347">
        <v>8.56905585383074</v>
      </c>
      <c r="BI143" s="347">
        <v>4.5733393337569899</v>
      </c>
      <c r="BJ143" s="347">
        <v>4.5733393337569899</v>
      </c>
      <c r="BK143" s="347">
        <v>4.5733393337569899</v>
      </c>
      <c r="BL143" s="347">
        <v>16.581849779120901</v>
      </c>
      <c r="BM143" s="347">
        <v>16.581849779120901</v>
      </c>
      <c r="BN143" s="347">
        <v>16.581849779120901</v>
      </c>
      <c r="BO143" s="347">
        <v>13.510711237694601</v>
      </c>
      <c r="BP143" s="347">
        <v>13.510711237694601</v>
      </c>
      <c r="BQ143" s="347">
        <v>13.510711237694601</v>
      </c>
      <c r="BR143" s="347">
        <v>17.727673730702101</v>
      </c>
      <c r="BS143" s="347">
        <v>17.727673730702101</v>
      </c>
      <c r="BT143" s="347">
        <v>17.727673730702101</v>
      </c>
      <c r="BU143" s="347" t="s">
        <v>580</v>
      </c>
      <c r="BV143" s="347" t="s">
        <v>580</v>
      </c>
    </row>
    <row r="144" spans="1:74" x14ac:dyDescent="0.15">
      <c r="A144" s="301" t="s">
        <v>283</v>
      </c>
      <c r="B144" s="301" t="s">
        <v>70</v>
      </c>
      <c r="C144" s="301" t="s">
        <v>286</v>
      </c>
      <c r="D144" s="295" t="s">
        <v>287</v>
      </c>
      <c r="E144" s="347">
        <v>8.0785714999999989</v>
      </c>
      <c r="F144" s="347">
        <v>8.2872669999999999</v>
      </c>
      <c r="G144" s="347">
        <v>8.5634574047619054</v>
      </c>
      <c r="H144" s="347">
        <v>8.5634574047619054</v>
      </c>
      <c r="I144" s="347">
        <v>8.8411255411255407</v>
      </c>
      <c r="J144" s="347">
        <v>8.9863636363636346</v>
      </c>
      <c r="K144" s="347">
        <v>8.9726190476190446</v>
      </c>
      <c r="L144" s="347">
        <v>8.9226190476190439</v>
      </c>
      <c r="M144" s="347">
        <v>8.9</v>
      </c>
      <c r="N144" s="347">
        <v>8.9</v>
      </c>
      <c r="O144" s="347">
        <v>8.9</v>
      </c>
      <c r="P144" s="347">
        <v>8.9</v>
      </c>
      <c r="Q144" s="347">
        <v>8.6777777777777807</v>
      </c>
      <c r="R144" s="347">
        <v>7.6777777777777798</v>
      </c>
      <c r="S144" s="347">
        <v>6.9</v>
      </c>
      <c r="T144" s="347">
        <v>6.9</v>
      </c>
      <c r="U144" s="347">
        <v>6.877380952380955</v>
      </c>
      <c r="V144" s="347">
        <v>6.8523809523809547</v>
      </c>
      <c r="W144" s="347">
        <v>6.85</v>
      </c>
      <c r="X144" s="347">
        <v>6.7978260869565199</v>
      </c>
      <c r="Y144" s="347">
        <v>6.6566496163682851</v>
      </c>
      <c r="Z144" s="347">
        <v>6.471323529411765</v>
      </c>
      <c r="AA144" s="347">
        <v>6.18858695652174</v>
      </c>
      <c r="AB144" s="347">
        <v>5.8022774327122146</v>
      </c>
      <c r="AC144" s="347">
        <v>5.4982492997198857</v>
      </c>
      <c r="AD144" s="347">
        <v>5.37205882352941</v>
      </c>
      <c r="AE144" s="347">
        <v>5.3321428571428546</v>
      </c>
      <c r="AF144" s="347">
        <v>5.2767080745341595</v>
      </c>
      <c r="AG144" s="347">
        <v>5.33385093167702</v>
      </c>
      <c r="AH144" s="347">
        <v>5.9537593984962403</v>
      </c>
      <c r="AI144" s="347">
        <v>6.9985645933014347</v>
      </c>
      <c r="AJ144" s="347">
        <v>7.8284090909090907</v>
      </c>
      <c r="AK144" s="347">
        <v>8.1443181818181802</v>
      </c>
      <c r="AL144" s="347">
        <v>8.15</v>
      </c>
      <c r="AM144" s="347">
        <v>8.15</v>
      </c>
      <c r="AN144" s="347">
        <v>8.15</v>
      </c>
      <c r="AO144" s="347">
        <v>8.15</v>
      </c>
      <c r="AP144" s="347">
        <v>8.15</v>
      </c>
      <c r="AQ144" s="347">
        <v>8.148863636363636</v>
      </c>
      <c r="AR144" s="347">
        <v>7.9423418972332005</v>
      </c>
      <c r="AS144" s="347">
        <v>7.4632151029748304</v>
      </c>
      <c r="AT144" s="347">
        <v>7.1090225563909799</v>
      </c>
      <c r="AU144" s="347">
        <v>6.9142857142857146</v>
      </c>
      <c r="AV144" s="347">
        <v>6.7642857142857151</v>
      </c>
      <c r="AW144" s="347">
        <v>6.7142857142857153</v>
      </c>
      <c r="AX144" s="347">
        <v>6.7</v>
      </c>
      <c r="AY144" s="347">
        <v>6.7</v>
      </c>
      <c r="AZ144" s="347">
        <v>6.7</v>
      </c>
      <c r="BA144" s="347">
        <v>6.7</v>
      </c>
      <c r="BB144" s="347">
        <v>6.6714285714285699</v>
      </c>
      <c r="BC144" s="347">
        <v>6.5396103896103899</v>
      </c>
      <c r="BD144" s="347">
        <v>6.2669318181818205</v>
      </c>
      <c r="BE144" s="347">
        <v>6.0355921052631603</v>
      </c>
      <c r="BF144" s="347">
        <v>5.9618421052631607</v>
      </c>
      <c r="BG144" s="347">
        <v>5.9369047619047599</v>
      </c>
      <c r="BH144" s="347">
        <v>5.8016774891774849</v>
      </c>
      <c r="BI144" s="347">
        <v>5.614772727272725</v>
      </c>
      <c r="BJ144" s="347">
        <v>5.5659090909090896</v>
      </c>
      <c r="BK144" s="347">
        <v>5.5801948051948056</v>
      </c>
      <c r="BL144" s="347">
        <v>5.6222402597402601</v>
      </c>
      <c r="BM144" s="347">
        <v>5.9477272727272705</v>
      </c>
      <c r="BN144" s="347">
        <v>6.2695346320346301</v>
      </c>
      <c r="BO144" s="347">
        <v>6.3536749482401653</v>
      </c>
      <c r="BP144" s="347">
        <v>6.4905797101449254</v>
      </c>
      <c r="BQ144" s="347">
        <v>6.6666666666666652</v>
      </c>
      <c r="BR144" s="347">
        <v>6.7260869565217405</v>
      </c>
      <c r="BS144" s="347">
        <v>6.60358695652174</v>
      </c>
      <c r="BT144" s="347">
        <v>6.1970652173913052</v>
      </c>
      <c r="BU144" s="347">
        <v>5.556407322654465</v>
      </c>
      <c r="BV144" s="347">
        <v>5.1578947368421053</v>
      </c>
    </row>
    <row r="145" spans="1:74" x14ac:dyDescent="0.15">
      <c r="A145" s="301" t="s">
        <v>283</v>
      </c>
      <c r="B145" s="301" t="s">
        <v>70</v>
      </c>
      <c r="C145" s="301" t="s">
        <v>288</v>
      </c>
      <c r="D145" s="295" t="s">
        <v>150</v>
      </c>
      <c r="E145" s="347">
        <v>114.92634696295301</v>
      </c>
      <c r="F145" s="347">
        <v>114.92634696295301</v>
      </c>
      <c r="G145" s="347">
        <v>130.61116743796998</v>
      </c>
      <c r="H145" s="347">
        <v>128.74719023151198</v>
      </c>
      <c r="I145" s="347">
        <v>138.999199004551</v>
      </c>
      <c r="J145" s="347">
        <v>122.17317621100901</v>
      </c>
      <c r="K145" s="347">
        <v>100.610988863416</v>
      </c>
      <c r="L145" s="347">
        <v>144.99331804023799</v>
      </c>
      <c r="M145" s="347">
        <v>166.45268345971948</v>
      </c>
      <c r="N145" s="347">
        <v>94.554245282897497</v>
      </c>
      <c r="O145" s="347">
        <v>39.784989499999995</v>
      </c>
      <c r="P145" s="347">
        <v>112.15198599999999</v>
      </c>
      <c r="Q145" s="347">
        <v>104.3281605</v>
      </c>
      <c r="R145" s="347">
        <v>72.217664999999997</v>
      </c>
      <c r="S145" s="347">
        <v>81.277046500000012</v>
      </c>
      <c r="T145" s="347">
        <v>82.261529499999995</v>
      </c>
      <c r="U145" s="347">
        <v>71.135084500000005</v>
      </c>
      <c r="V145" s="347">
        <v>50.393040999999997</v>
      </c>
      <c r="W145" s="347">
        <v>73.894620500000002</v>
      </c>
      <c r="X145" s="347">
        <v>56.136073500000002</v>
      </c>
      <c r="Y145" s="347">
        <v>82.601700999999991</v>
      </c>
      <c r="Z145" s="347">
        <v>78.029693500000008</v>
      </c>
      <c r="AA145" s="347">
        <v>44.528880999999998</v>
      </c>
      <c r="AB145" s="347">
        <v>36.423717500000002</v>
      </c>
      <c r="AC145" s="347">
        <v>13.182649</v>
      </c>
      <c r="AD145" s="347">
        <v>2.9438735000000005</v>
      </c>
      <c r="AE145" s="347">
        <v>2.197165</v>
      </c>
      <c r="AF145" s="347">
        <v>-8.8722895000000008</v>
      </c>
      <c r="AG145" s="347">
        <v>-6.5830010000000003</v>
      </c>
      <c r="AH145" s="347">
        <v>-3.2892194999999989</v>
      </c>
      <c r="AI145" s="347">
        <v>-17.937819999999999</v>
      </c>
      <c r="AJ145" s="347">
        <v>-2.531754499999999</v>
      </c>
      <c r="AK145" s="347">
        <v>-18.294893999999999</v>
      </c>
      <c r="AL145" s="347">
        <v>-27.719386</v>
      </c>
      <c r="AM145" s="347">
        <v>-10.496148</v>
      </c>
      <c r="AN145" s="347">
        <v>-19.277018500000001</v>
      </c>
      <c r="AO145" s="347">
        <v>-15.575068</v>
      </c>
      <c r="AP145" s="347">
        <v>-8.9636420000000001</v>
      </c>
      <c r="AQ145" s="347">
        <v>-8.09328</v>
      </c>
      <c r="AR145" s="347">
        <v>14.793893499999999</v>
      </c>
      <c r="AS145" s="347">
        <v>18.352225999999998</v>
      </c>
      <c r="AT145" s="347">
        <v>8.8211790000000008</v>
      </c>
      <c r="AU145" s="347">
        <v>21.349317499999998</v>
      </c>
      <c r="AV145" s="347">
        <v>5.4041560000000004</v>
      </c>
      <c r="AW145" s="347">
        <v>-6.1500644999999992</v>
      </c>
      <c r="AX145" s="347">
        <v>61.8575935</v>
      </c>
      <c r="AY145" s="347">
        <v>66.276092000000006</v>
      </c>
      <c r="AZ145" s="347">
        <v>-0.80764700000000023</v>
      </c>
      <c r="BA145" s="347">
        <v>-13.234117999999999</v>
      </c>
      <c r="BB145" s="347">
        <v>-16.475518999999998</v>
      </c>
      <c r="BC145" s="347">
        <v>-5.5580254999999994</v>
      </c>
      <c r="BD145" s="347">
        <v>-14.258204000000001</v>
      </c>
      <c r="BE145" s="347">
        <v>-8.0513650000000005</v>
      </c>
      <c r="BF145" s="347">
        <v>9.5356255000000001</v>
      </c>
      <c r="BG145" s="347">
        <v>-1.3295945000000002</v>
      </c>
      <c r="BH145" s="347">
        <v>6.4751310000000002</v>
      </c>
      <c r="BI145" s="347">
        <v>14.969011500000001</v>
      </c>
      <c r="BJ145" s="347">
        <v>-7.8868694999999995</v>
      </c>
      <c r="BK145" s="347">
        <v>-3.2411259999999995</v>
      </c>
      <c r="BL145" s="347">
        <v>18.297113</v>
      </c>
      <c r="BM145" s="347">
        <v>37.073706000000001</v>
      </c>
      <c r="BN145" s="347">
        <v>55.830755500000002</v>
      </c>
      <c r="BO145" s="347">
        <v>47.861358499999994</v>
      </c>
      <c r="BP145" s="347">
        <v>56.527976499999994</v>
      </c>
      <c r="BQ145" s="347">
        <v>26.3479435</v>
      </c>
      <c r="BR145" s="347">
        <v>-3.1040655000000004</v>
      </c>
      <c r="BS145" s="347">
        <v>5.4642425000000001</v>
      </c>
      <c r="BT145" s="347">
        <v>3.0497820000000004</v>
      </c>
      <c r="BU145" s="347">
        <v>38.311088999999996</v>
      </c>
      <c r="BV145" s="347">
        <v>90.364641000000006</v>
      </c>
    </row>
    <row r="146" spans="1:74" x14ac:dyDescent="0.15">
      <c r="A146" s="301" t="s">
        <v>283</v>
      </c>
      <c r="B146" s="301" t="s">
        <v>70</v>
      </c>
      <c r="C146" s="301" t="s">
        <v>289</v>
      </c>
      <c r="D146" s="295" t="s">
        <v>150</v>
      </c>
      <c r="E146" s="347">
        <v>114.92634696295301</v>
      </c>
      <c r="F146" s="347">
        <v>114.92634696295301</v>
      </c>
      <c r="G146" s="347">
        <v>130.61116743796998</v>
      </c>
      <c r="H146" s="347">
        <v>128.74719023151198</v>
      </c>
      <c r="I146" s="347">
        <v>138.999199004551</v>
      </c>
      <c r="J146" s="347">
        <v>122.17317621100901</v>
      </c>
      <c r="K146" s="347">
        <v>100.610988863416</v>
      </c>
      <c r="L146" s="347">
        <v>144.99331804023799</v>
      </c>
      <c r="M146" s="347">
        <v>166.45268345971948</v>
      </c>
      <c r="N146" s="347">
        <v>94.554245282897497</v>
      </c>
      <c r="O146" s="347">
        <v>39.784989499999995</v>
      </c>
      <c r="P146" s="347">
        <v>112.15198599999999</v>
      </c>
      <c r="Q146" s="347">
        <v>104.3281605</v>
      </c>
      <c r="R146" s="347">
        <v>72.217664999999997</v>
      </c>
      <c r="S146" s="347">
        <v>81.277046500000012</v>
      </c>
      <c r="T146" s="347">
        <v>82.261529499999995</v>
      </c>
      <c r="U146" s="347">
        <v>71.135084500000005</v>
      </c>
      <c r="V146" s="347">
        <v>50.393040999999997</v>
      </c>
      <c r="W146" s="347">
        <v>73.894620500000002</v>
      </c>
      <c r="X146" s="347">
        <v>56.136073500000002</v>
      </c>
      <c r="Y146" s="347">
        <v>82.601700999999991</v>
      </c>
      <c r="Z146" s="347">
        <v>78.029693500000008</v>
      </c>
      <c r="AA146" s="347">
        <v>44.528880999999998</v>
      </c>
      <c r="AB146" s="347">
        <v>36.423717500000002</v>
      </c>
      <c r="AC146" s="347">
        <v>13.182649</v>
      </c>
      <c r="AD146" s="347">
        <v>2.9438735000000005</v>
      </c>
      <c r="AE146" s="347">
        <v>2.197165</v>
      </c>
      <c r="AF146" s="347">
        <v>-8.8722895000000008</v>
      </c>
      <c r="AG146" s="347">
        <v>-6.5830010000000003</v>
      </c>
      <c r="AH146" s="347">
        <v>-3.2892194999999989</v>
      </c>
      <c r="AI146" s="347">
        <v>-17.937819999999999</v>
      </c>
      <c r="AJ146" s="347">
        <v>-2.531754499999999</v>
      </c>
      <c r="AK146" s="347">
        <v>-18.294893999999999</v>
      </c>
      <c r="AL146" s="347">
        <v>-27.719386</v>
      </c>
      <c r="AM146" s="347">
        <v>-10.496148</v>
      </c>
      <c r="AN146" s="347">
        <v>-19.277018500000001</v>
      </c>
      <c r="AO146" s="347">
        <v>-15.575068</v>
      </c>
      <c r="AP146" s="347">
        <v>-8.9636420000000001</v>
      </c>
      <c r="AQ146" s="347">
        <v>-8.09328</v>
      </c>
      <c r="AR146" s="347">
        <v>14.793893499999999</v>
      </c>
      <c r="AS146" s="347">
        <v>18.352225999999998</v>
      </c>
      <c r="AT146" s="347">
        <v>8.8211790000000008</v>
      </c>
      <c r="AU146" s="347">
        <v>21.349317499999998</v>
      </c>
      <c r="AV146" s="347">
        <v>5.4041560000000004</v>
      </c>
      <c r="AW146" s="347">
        <v>-6.1500644999999992</v>
      </c>
      <c r="AX146" s="347">
        <v>61.8575935</v>
      </c>
      <c r="AY146" s="347">
        <v>66.276092000000006</v>
      </c>
      <c r="AZ146" s="347">
        <v>-0.80764700000000023</v>
      </c>
      <c r="BA146" s="347">
        <v>-13.234117999999999</v>
      </c>
      <c r="BB146" s="347">
        <v>-16.475518999999998</v>
      </c>
      <c r="BC146" s="347">
        <v>-5.5580254999999994</v>
      </c>
      <c r="BD146" s="347">
        <v>-14.258204000000001</v>
      </c>
      <c r="BE146" s="347">
        <v>-8.0513650000000005</v>
      </c>
      <c r="BF146" s="347">
        <v>9.5356255000000001</v>
      </c>
      <c r="BG146" s="347">
        <v>-1.3295945000000002</v>
      </c>
      <c r="BH146" s="347">
        <v>6.4751310000000002</v>
      </c>
      <c r="BI146" s="347">
        <v>14.969011500000001</v>
      </c>
      <c r="BJ146" s="347">
        <v>-7.8868694999999995</v>
      </c>
      <c r="BK146" s="347">
        <v>-3.2411259999999995</v>
      </c>
      <c r="BL146" s="347">
        <v>18.297113</v>
      </c>
      <c r="BM146" s="347">
        <v>37.073706000000001</v>
      </c>
      <c r="BN146" s="347">
        <v>55.830755500000002</v>
      </c>
      <c r="BO146" s="347">
        <v>47.861358499999994</v>
      </c>
      <c r="BP146" s="347">
        <v>56.527976499999994</v>
      </c>
      <c r="BQ146" s="347">
        <v>26.3479435</v>
      </c>
      <c r="BR146" s="347">
        <v>-3.1040655000000004</v>
      </c>
      <c r="BS146" s="347">
        <v>5.4642425000000001</v>
      </c>
      <c r="BT146" s="347">
        <v>3.0497820000000004</v>
      </c>
      <c r="BU146" s="347">
        <v>38.311088999999996</v>
      </c>
      <c r="BV146" s="347">
        <v>90.364641000000006</v>
      </c>
    </row>
    <row r="147" spans="1:74" x14ac:dyDescent="0.15">
      <c r="A147" s="301" t="s">
        <v>283</v>
      </c>
      <c r="B147" s="301" t="s">
        <v>73</v>
      </c>
      <c r="C147" s="301" t="s">
        <v>290</v>
      </c>
      <c r="D147" s="304" t="s">
        <v>291</v>
      </c>
      <c r="E147" s="347">
        <v>13.88873211092716</v>
      </c>
      <c r="F147" s="347">
        <v>13.88873211092716</v>
      </c>
      <c r="G147" s="347">
        <v>12.3812175830236</v>
      </c>
      <c r="H147" s="347">
        <v>12.3812175830236</v>
      </c>
      <c r="I147" s="347">
        <v>12.3812175830236</v>
      </c>
      <c r="J147" s="347">
        <v>19.602147445368502</v>
      </c>
      <c r="K147" s="347">
        <v>19.602147445368502</v>
      </c>
      <c r="L147" s="347">
        <v>19.602147445368502</v>
      </c>
      <c r="M147" s="347">
        <v>12.492658861513201</v>
      </c>
      <c r="N147" s="347">
        <v>12.492658861513201</v>
      </c>
      <c r="O147" s="347">
        <v>12.492658861513201</v>
      </c>
      <c r="P147" s="347">
        <v>19.325129141308299</v>
      </c>
      <c r="Q147" s="347">
        <v>19.325129141308299</v>
      </c>
      <c r="R147" s="347">
        <v>19.325129141308299</v>
      </c>
      <c r="S147" s="347">
        <v>29.032473798828001</v>
      </c>
      <c r="T147" s="347">
        <v>29.032473798828001</v>
      </c>
      <c r="U147" s="347">
        <v>29.032473798828001</v>
      </c>
      <c r="V147" s="347">
        <v>59.529977719939197</v>
      </c>
      <c r="W147" s="347">
        <v>59.529977719939197</v>
      </c>
      <c r="X147" s="347">
        <v>59.529977719939197</v>
      </c>
      <c r="Y147" s="347">
        <v>4.7224326425707499</v>
      </c>
      <c r="Z147" s="347">
        <v>4.7224326425707499</v>
      </c>
      <c r="AA147" s="347">
        <v>4.7224326425707499</v>
      </c>
      <c r="AB147" s="347">
        <v>12.380440470406301</v>
      </c>
      <c r="AC147" s="347">
        <v>12.380440470406301</v>
      </c>
      <c r="AD147" s="347">
        <v>12.380440470406301</v>
      </c>
      <c r="AE147" s="347">
        <v>4.2632356228088604</v>
      </c>
      <c r="AF147" s="347">
        <v>4.2632356228088604</v>
      </c>
      <c r="AG147" s="347">
        <v>4.2632356228088604</v>
      </c>
      <c r="AH147" s="347">
        <v>-2.61709374848117</v>
      </c>
      <c r="AI147" s="347">
        <v>-2.61709374848117</v>
      </c>
      <c r="AJ147" s="347">
        <v>-2.61709374848117</v>
      </c>
      <c r="AK147" s="347">
        <v>9.2727691223310593</v>
      </c>
      <c r="AL147" s="347">
        <v>9.2727691223310593</v>
      </c>
      <c r="AM147" s="347">
        <v>9.2727691223310593</v>
      </c>
      <c r="AN147" s="347">
        <v>12.434563764104</v>
      </c>
      <c r="AO147" s="347">
        <v>12.434563764104</v>
      </c>
      <c r="AP147" s="347">
        <v>12.434563764104</v>
      </c>
      <c r="AQ147" s="347">
        <v>15.4088565170408</v>
      </c>
      <c r="AR147" s="347">
        <v>15.4088565170408</v>
      </c>
      <c r="AS147" s="347">
        <v>15.4088565170408</v>
      </c>
      <c r="AT147" s="347">
        <v>39.913267897043497</v>
      </c>
      <c r="AU147" s="347">
        <v>39.913267897043497</v>
      </c>
      <c r="AV147" s="347">
        <v>39.913267897043497</v>
      </c>
      <c r="AW147" s="347">
        <v>8.8324814219302308</v>
      </c>
      <c r="AX147" s="347">
        <v>8.8324814219302308</v>
      </c>
      <c r="AY147" s="347">
        <v>8.8324814219302308</v>
      </c>
      <c r="AZ147" s="347">
        <v>14.0038543362668</v>
      </c>
      <c r="BA147" s="347">
        <v>14.0038543362668</v>
      </c>
      <c r="BB147" s="347">
        <v>14.0038543362668</v>
      </c>
      <c r="BC147" s="347">
        <v>8.9686407084238908</v>
      </c>
      <c r="BD147" s="347">
        <v>8.9686407084238908</v>
      </c>
      <c r="BE147" s="347">
        <v>8.9686407084238908</v>
      </c>
      <c r="BF147" s="347">
        <v>-0.82783722326880105</v>
      </c>
      <c r="BG147" s="347">
        <v>-0.82783722326880105</v>
      </c>
      <c r="BH147" s="347">
        <v>-0.82783722326880105</v>
      </c>
      <c r="BI147" s="347">
        <v>0.92598779052233104</v>
      </c>
      <c r="BJ147" s="347">
        <v>0.92598779052233104</v>
      </c>
      <c r="BK147" s="347">
        <v>0.92598779052233104</v>
      </c>
      <c r="BL147" s="347">
        <v>4.6135814803403496</v>
      </c>
      <c r="BM147" s="347">
        <v>4.6135814803403496</v>
      </c>
      <c r="BN147" s="347">
        <v>4.6135814803403496</v>
      </c>
      <c r="BO147" s="347">
        <v>10.217895878020601</v>
      </c>
      <c r="BP147" s="347">
        <v>10.217895878020601</v>
      </c>
      <c r="BQ147" s="347">
        <v>10.217895878020601</v>
      </c>
      <c r="BR147" s="347">
        <v>-4.2414094391817896</v>
      </c>
      <c r="BS147" s="347">
        <v>-4.2414094391817896</v>
      </c>
      <c r="BT147" s="347">
        <v>-4.2414094391817896</v>
      </c>
      <c r="BU147" s="347" t="s">
        <v>580</v>
      </c>
      <c r="BV147" s="347" t="s">
        <v>580</v>
      </c>
    </row>
    <row r="148" spans="1:74" x14ac:dyDescent="0.15">
      <c r="A148" s="301" t="s">
        <v>283</v>
      </c>
      <c r="B148" s="301" t="s">
        <v>73</v>
      </c>
      <c r="C148" s="301" t="s">
        <v>292</v>
      </c>
      <c r="D148" s="304" t="s">
        <v>293</v>
      </c>
      <c r="E148" s="347">
        <v>6.5629422477692767</v>
      </c>
      <c r="F148" s="347">
        <v>6.5629422477692767</v>
      </c>
      <c r="G148" s="347">
        <v>8.0957051842756904</v>
      </c>
      <c r="H148" s="347">
        <v>8.0957051842756904</v>
      </c>
      <c r="I148" s="347">
        <v>8.0957051842756904</v>
      </c>
      <c r="J148" s="347">
        <v>10.3150246955672</v>
      </c>
      <c r="K148" s="347">
        <v>10.3150246955672</v>
      </c>
      <c r="L148" s="347">
        <v>10.3150246955672</v>
      </c>
      <c r="M148" s="347">
        <v>22.644663170131501</v>
      </c>
      <c r="N148" s="347">
        <v>22.644663170131501</v>
      </c>
      <c r="O148" s="347">
        <v>22.644663170131501</v>
      </c>
      <c r="P148" s="347">
        <v>39.193677319038997</v>
      </c>
      <c r="Q148" s="347">
        <v>39.193677319038997</v>
      </c>
      <c r="R148" s="347">
        <v>39.193677319038997</v>
      </c>
      <c r="S148" s="347">
        <v>50.9657246324714</v>
      </c>
      <c r="T148" s="347">
        <v>50.9657246324714</v>
      </c>
      <c r="U148" s="347">
        <v>50.9657246324714</v>
      </c>
      <c r="V148" s="347">
        <v>72.454012473238095</v>
      </c>
      <c r="W148" s="347">
        <v>72.454012473238095</v>
      </c>
      <c r="X148" s="347">
        <v>72.454012473238095</v>
      </c>
      <c r="Y148" s="347">
        <v>0.76426378344094403</v>
      </c>
      <c r="Z148" s="347">
        <v>0.76426378344094403</v>
      </c>
      <c r="AA148" s="347">
        <v>0.76426378344094403</v>
      </c>
      <c r="AB148" s="347">
        <v>0.32082194928357799</v>
      </c>
      <c r="AC148" s="347">
        <v>0.32082194928357799</v>
      </c>
      <c r="AD148" s="347">
        <v>0.32082194928357799</v>
      </c>
      <c r="AE148" s="347">
        <v>-2.4635641806034601</v>
      </c>
      <c r="AF148" s="347">
        <v>-2.4635641806034601</v>
      </c>
      <c r="AG148" s="347">
        <v>-2.4635641806034601</v>
      </c>
      <c r="AH148" s="347">
        <v>-15.712579291592499</v>
      </c>
      <c r="AI148" s="347">
        <v>-15.712579291592499</v>
      </c>
      <c r="AJ148" s="347">
        <v>-15.712579291592499</v>
      </c>
      <c r="AK148" s="347">
        <v>4.2467600922993398</v>
      </c>
      <c r="AL148" s="347">
        <v>4.2467600922993398</v>
      </c>
      <c r="AM148" s="347">
        <v>4.2467600922993398</v>
      </c>
      <c r="AN148" s="347">
        <v>4.1475756162168098</v>
      </c>
      <c r="AO148" s="347">
        <v>4.1475756162168098</v>
      </c>
      <c r="AP148" s="347">
        <v>4.1475756162168098</v>
      </c>
      <c r="AQ148" s="347">
        <v>-2.0232275113145799</v>
      </c>
      <c r="AR148" s="347">
        <v>-2.0232275113145799</v>
      </c>
      <c r="AS148" s="347">
        <v>-2.0232275113145799</v>
      </c>
      <c r="AT148" s="347">
        <v>26.400865506930501</v>
      </c>
      <c r="AU148" s="347">
        <v>26.400865506930501</v>
      </c>
      <c r="AV148" s="347">
        <v>26.400865506930501</v>
      </c>
      <c r="AW148" s="347">
        <v>26.050021650831901</v>
      </c>
      <c r="AX148" s="347">
        <v>26.050021650831901</v>
      </c>
      <c r="AY148" s="347">
        <v>26.050021650831901</v>
      </c>
      <c r="AZ148" s="347">
        <v>32.824703963519298</v>
      </c>
      <c r="BA148" s="347">
        <v>32.824703963519298</v>
      </c>
      <c r="BB148" s="347">
        <v>32.824703963519298</v>
      </c>
      <c r="BC148" s="347">
        <v>35.088153880438803</v>
      </c>
      <c r="BD148" s="347">
        <v>35.088153880438803</v>
      </c>
      <c r="BE148" s="347">
        <v>35.088153880438803</v>
      </c>
      <c r="BF148" s="347">
        <v>18.857807712408199</v>
      </c>
      <c r="BG148" s="347">
        <v>18.857807712408199</v>
      </c>
      <c r="BH148" s="347">
        <v>18.857807712408199</v>
      </c>
      <c r="BI148" s="347">
        <v>8.4547291670199307</v>
      </c>
      <c r="BJ148" s="347">
        <v>8.4547291670199307</v>
      </c>
      <c r="BK148" s="347">
        <v>8.4547291670199307</v>
      </c>
      <c r="BL148" s="347">
        <v>19.906073723399199</v>
      </c>
      <c r="BM148" s="347">
        <v>19.906073723399199</v>
      </c>
      <c r="BN148" s="347">
        <v>19.906073723399199</v>
      </c>
      <c r="BO148" s="347">
        <v>18.197695536346401</v>
      </c>
      <c r="BP148" s="347">
        <v>18.197695536346401</v>
      </c>
      <c r="BQ148" s="347">
        <v>18.197695536346401</v>
      </c>
      <c r="BR148" s="347">
        <v>15.837843917180599</v>
      </c>
      <c r="BS148" s="347">
        <v>15.837843917180599</v>
      </c>
      <c r="BT148" s="347">
        <v>15.837843917180599</v>
      </c>
      <c r="BU148" s="347" t="s">
        <v>580</v>
      </c>
      <c r="BV148" s="347" t="s">
        <v>580</v>
      </c>
    </row>
    <row r="149" spans="1:74" x14ac:dyDescent="0.15">
      <c r="A149" s="301" t="s">
        <v>283</v>
      </c>
      <c r="B149" s="301" t="s">
        <v>73</v>
      </c>
      <c r="C149" s="301" t="s">
        <v>294</v>
      </c>
      <c r="D149" s="304" t="s">
        <v>295</v>
      </c>
      <c r="E149" s="347">
        <v>19.782712783666987</v>
      </c>
      <c r="F149" s="347">
        <v>19.782712783666987</v>
      </c>
      <c r="G149" s="347">
        <v>41.988222141339499</v>
      </c>
      <c r="H149" s="347">
        <v>41.988222141339499</v>
      </c>
      <c r="I149" s="347">
        <v>41.988222141339499</v>
      </c>
      <c r="J149" s="347">
        <v>38.326686494908301</v>
      </c>
      <c r="K149" s="347">
        <v>38.326686494908301</v>
      </c>
      <c r="L149" s="347">
        <v>38.326686494908301</v>
      </c>
      <c r="M149" s="347">
        <v>19.943537659461601</v>
      </c>
      <c r="N149" s="347">
        <v>19.943537659461601</v>
      </c>
      <c r="O149" s="347">
        <v>19.943537659461601</v>
      </c>
      <c r="P149" s="347">
        <v>21.293420018768899</v>
      </c>
      <c r="Q149" s="347">
        <v>21.293420018768899</v>
      </c>
      <c r="R149" s="347">
        <v>21.293420018768899</v>
      </c>
      <c r="S149" s="347">
        <v>13.784732806882801</v>
      </c>
      <c r="T149" s="347">
        <v>13.784732806882801</v>
      </c>
      <c r="U149" s="347">
        <v>13.784732806882801</v>
      </c>
      <c r="V149" s="347">
        <v>13.799464936246199</v>
      </c>
      <c r="W149" s="347">
        <v>13.799464936246199</v>
      </c>
      <c r="X149" s="347">
        <v>13.799464936246199</v>
      </c>
      <c r="Y149" s="347">
        <v>9.6510959358183008</v>
      </c>
      <c r="Z149" s="347">
        <v>9.6510959358183008</v>
      </c>
      <c r="AA149" s="347">
        <v>9.6510959358183008</v>
      </c>
      <c r="AB149" s="347">
        <v>17.809676112120599</v>
      </c>
      <c r="AC149" s="347">
        <v>17.809676112120599</v>
      </c>
      <c r="AD149" s="347">
        <v>17.809676112120599</v>
      </c>
      <c r="AE149" s="347">
        <v>1.9408584871704</v>
      </c>
      <c r="AF149" s="347">
        <v>1.9408584871704</v>
      </c>
      <c r="AG149" s="347">
        <v>1.9408584871704</v>
      </c>
      <c r="AH149" s="347">
        <v>2.1517583901684598</v>
      </c>
      <c r="AI149" s="347">
        <v>2.1517583901684598</v>
      </c>
      <c r="AJ149" s="347">
        <v>2.1517583901684598</v>
      </c>
      <c r="AK149" s="347">
        <v>12.2818993876944</v>
      </c>
      <c r="AL149" s="347">
        <v>12.2818993876944</v>
      </c>
      <c r="AM149" s="347">
        <v>12.2818993876944</v>
      </c>
      <c r="AN149" s="347">
        <v>-5.2434953632436798</v>
      </c>
      <c r="AO149" s="347">
        <v>-5.2434953632436798</v>
      </c>
      <c r="AP149" s="347">
        <v>-5.2434953632436798</v>
      </c>
      <c r="AQ149" s="347">
        <v>8.1979626020691096</v>
      </c>
      <c r="AR149" s="347">
        <v>8.1979626020691096</v>
      </c>
      <c r="AS149" s="347">
        <v>8.1979626020691096</v>
      </c>
      <c r="AT149" s="347">
        <v>21.061004200908201</v>
      </c>
      <c r="AU149" s="347">
        <v>21.061004200908201</v>
      </c>
      <c r="AV149" s="347">
        <v>21.061004200908201</v>
      </c>
      <c r="AW149" s="347">
        <v>2.6295052724619099</v>
      </c>
      <c r="AX149" s="347">
        <v>2.6295052724619099</v>
      </c>
      <c r="AY149" s="347">
        <v>2.6295052724619099</v>
      </c>
      <c r="AZ149" s="347">
        <v>6.4706429266254002</v>
      </c>
      <c r="BA149" s="347">
        <v>6.4706429266254002</v>
      </c>
      <c r="BB149" s="347">
        <v>6.4706429266254002</v>
      </c>
      <c r="BC149" s="347">
        <v>4.7803457039230297</v>
      </c>
      <c r="BD149" s="347">
        <v>4.7803457039230297</v>
      </c>
      <c r="BE149" s="347">
        <v>4.7803457039230297</v>
      </c>
      <c r="BF149" s="347">
        <v>1.14005090998397</v>
      </c>
      <c r="BG149" s="347">
        <v>1.14005090998397</v>
      </c>
      <c r="BH149" s="347">
        <v>1.14005090998397</v>
      </c>
      <c r="BI149" s="347">
        <v>1.93358237704664</v>
      </c>
      <c r="BJ149" s="347">
        <v>1.93358237704664</v>
      </c>
      <c r="BK149" s="347">
        <v>1.93358237704664</v>
      </c>
      <c r="BL149" s="347">
        <v>1.20649320231743</v>
      </c>
      <c r="BM149" s="347">
        <v>1.20649320231743</v>
      </c>
      <c r="BN149" s="347">
        <v>1.20649320231743</v>
      </c>
      <c r="BO149" s="347">
        <v>2.9305245364777699</v>
      </c>
      <c r="BP149" s="347">
        <v>2.9305245364777699</v>
      </c>
      <c r="BQ149" s="347">
        <v>2.9305245364777699</v>
      </c>
      <c r="BR149" s="347">
        <v>2.7840173793734202</v>
      </c>
      <c r="BS149" s="347">
        <v>2.7840173793734202</v>
      </c>
      <c r="BT149" s="347">
        <v>2.7840173793734202</v>
      </c>
      <c r="BU149" s="347" t="s">
        <v>580</v>
      </c>
      <c r="BV149" s="347" t="s">
        <v>580</v>
      </c>
    </row>
    <row r="150" spans="1:74" x14ac:dyDescent="0.15">
      <c r="A150" s="301" t="s">
        <v>283</v>
      </c>
      <c r="B150" s="301" t="s">
        <v>73</v>
      </c>
      <c r="C150" s="301" t="s">
        <v>296</v>
      </c>
      <c r="D150" s="304" t="s">
        <v>297</v>
      </c>
      <c r="E150" s="347">
        <v>9.2325957943337755</v>
      </c>
      <c r="F150" s="347">
        <v>9.2325957943337755</v>
      </c>
      <c r="G150" s="347">
        <v>15.007104956282401</v>
      </c>
      <c r="H150" s="347">
        <v>15.007104956282401</v>
      </c>
      <c r="I150" s="347">
        <v>15.007104956282401</v>
      </c>
      <c r="J150" s="347">
        <v>39.646736645701303</v>
      </c>
      <c r="K150" s="347">
        <v>39.646736645701303</v>
      </c>
      <c r="L150" s="347">
        <v>39.646736645701303</v>
      </c>
      <c r="M150" s="347">
        <v>56.126233272390301</v>
      </c>
      <c r="N150" s="347">
        <v>56.126233272390301</v>
      </c>
      <c r="O150" s="347">
        <v>56.126233272390301</v>
      </c>
      <c r="P150" s="347">
        <v>87.768354812887196</v>
      </c>
      <c r="Q150" s="347">
        <v>87.768354812887196</v>
      </c>
      <c r="R150" s="347">
        <v>87.768354812887196</v>
      </c>
      <c r="S150" s="347">
        <v>105.6175215662</v>
      </c>
      <c r="T150" s="347">
        <v>105.6175215662</v>
      </c>
      <c r="U150" s="347">
        <v>105.6175215662</v>
      </c>
      <c r="V150" s="347">
        <v>122.145841368177</v>
      </c>
      <c r="W150" s="347">
        <v>122.145841368177</v>
      </c>
      <c r="X150" s="347">
        <v>122.145841368177</v>
      </c>
      <c r="Y150" s="347">
        <v>35.193664977942802</v>
      </c>
      <c r="Z150" s="347">
        <v>35.193664977942802</v>
      </c>
      <c r="AA150" s="347">
        <v>35.193664977942802</v>
      </c>
      <c r="AB150" s="347">
        <v>27.7639310336106</v>
      </c>
      <c r="AC150" s="347">
        <v>27.7639310336106</v>
      </c>
      <c r="AD150" s="347">
        <v>27.7639310336106</v>
      </c>
      <c r="AE150" s="347">
        <v>25.8568247606581</v>
      </c>
      <c r="AF150" s="347">
        <v>25.8568247606581</v>
      </c>
      <c r="AG150" s="347">
        <v>25.8568247606581</v>
      </c>
      <c r="AH150" s="347">
        <v>-3.3833293425370798</v>
      </c>
      <c r="AI150" s="347">
        <v>-3.3833293425370798</v>
      </c>
      <c r="AJ150" s="347">
        <v>-3.3833293425370798</v>
      </c>
      <c r="AK150" s="347">
        <v>-9.2149997728385795</v>
      </c>
      <c r="AL150" s="347">
        <v>-9.2149997728385795</v>
      </c>
      <c r="AM150" s="347">
        <v>-9.2149997728385795</v>
      </c>
      <c r="AN150" s="347">
        <v>-34.7322480228991</v>
      </c>
      <c r="AO150" s="347">
        <v>-34.7322480228991</v>
      </c>
      <c r="AP150" s="347">
        <v>-34.7322480228991</v>
      </c>
      <c r="AQ150" s="347">
        <v>-18.275599550716802</v>
      </c>
      <c r="AR150" s="347">
        <v>-18.275599550716802</v>
      </c>
      <c r="AS150" s="347">
        <v>-18.275599550716802</v>
      </c>
      <c r="AT150" s="347">
        <v>-44.504767067981</v>
      </c>
      <c r="AU150" s="347">
        <v>-44.504767067981</v>
      </c>
      <c r="AV150" s="347">
        <v>-44.504767067981</v>
      </c>
      <c r="AW150" s="347">
        <v>0.72106355632604002</v>
      </c>
      <c r="AX150" s="347">
        <v>0.72106355632604002</v>
      </c>
      <c r="AY150" s="347">
        <v>0.72106355632604002</v>
      </c>
      <c r="AZ150" s="347">
        <v>3.4845421189550598</v>
      </c>
      <c r="BA150" s="347">
        <v>3.4845421189550598</v>
      </c>
      <c r="BB150" s="347">
        <v>3.4845421189550598</v>
      </c>
      <c r="BC150" s="347">
        <v>2.8225812086827702</v>
      </c>
      <c r="BD150" s="347">
        <v>2.8225812086827702</v>
      </c>
      <c r="BE150" s="347">
        <v>2.8225812086827702</v>
      </c>
      <c r="BF150" s="347">
        <v>16.231057622582501</v>
      </c>
      <c r="BG150" s="347">
        <v>16.231057622582501</v>
      </c>
      <c r="BH150" s="347">
        <v>16.231057622582501</v>
      </c>
      <c r="BI150" s="347">
        <v>14.393322114367299</v>
      </c>
      <c r="BJ150" s="347">
        <v>14.393322114367299</v>
      </c>
      <c r="BK150" s="347">
        <v>14.393322114367299</v>
      </c>
      <c r="BL150" s="347">
        <v>12.3823627977662</v>
      </c>
      <c r="BM150" s="347">
        <v>12.3823627977662</v>
      </c>
      <c r="BN150" s="347">
        <v>12.3823627977662</v>
      </c>
      <c r="BO150" s="347">
        <v>25.184028756069701</v>
      </c>
      <c r="BP150" s="347">
        <v>25.184028756069701</v>
      </c>
      <c r="BQ150" s="347">
        <v>25.184028756069701</v>
      </c>
      <c r="BR150" s="347">
        <v>23.919313287739701</v>
      </c>
      <c r="BS150" s="347">
        <v>23.919313287739701</v>
      </c>
      <c r="BT150" s="347">
        <v>23.919313287739701</v>
      </c>
      <c r="BU150" s="347" t="s">
        <v>580</v>
      </c>
      <c r="BV150" s="347" t="s">
        <v>580</v>
      </c>
    </row>
    <row r="151" spans="1:74" x14ac:dyDescent="0.15">
      <c r="A151" s="301" t="s">
        <v>283</v>
      </c>
      <c r="B151" s="301" t="s">
        <v>110</v>
      </c>
      <c r="C151" s="301" t="s">
        <v>298</v>
      </c>
      <c r="D151" s="304" t="s">
        <v>299</v>
      </c>
      <c r="E151" s="347">
        <v>11.280335114779593</v>
      </c>
      <c r="F151" s="347">
        <v>11.280335114779593</v>
      </c>
      <c r="G151" s="347">
        <v>13.189958531331801</v>
      </c>
      <c r="H151" s="347">
        <v>13.189958531331801</v>
      </c>
      <c r="I151" s="347">
        <v>13.189958531331801</v>
      </c>
      <c r="J151" s="347">
        <v>8.1025698348995707</v>
      </c>
      <c r="K151" s="347">
        <v>8.1025698348995707</v>
      </c>
      <c r="L151" s="347">
        <v>8.1025698348995707</v>
      </c>
      <c r="M151" s="347">
        <v>10.096390887410299</v>
      </c>
      <c r="N151" s="347">
        <v>10.096390887410299</v>
      </c>
      <c r="O151" s="347">
        <v>10.096390887410299</v>
      </c>
      <c r="P151" s="347">
        <v>14.268370929143201</v>
      </c>
      <c r="Q151" s="347">
        <v>14.268370929143201</v>
      </c>
      <c r="R151" s="347">
        <v>14.268370929143201</v>
      </c>
      <c r="S151" s="347">
        <v>23.271171482050701</v>
      </c>
      <c r="T151" s="347">
        <v>23.271171482050701</v>
      </c>
      <c r="U151" s="347">
        <v>23.271171482050701</v>
      </c>
      <c r="V151" s="347">
        <v>11.0252562626371</v>
      </c>
      <c r="W151" s="347">
        <v>11.0252562626371</v>
      </c>
      <c r="X151" s="347">
        <v>11.0252562626371</v>
      </c>
      <c r="Y151" s="347">
        <v>8.9374006205838796</v>
      </c>
      <c r="Z151" s="347">
        <v>8.9374006205838796</v>
      </c>
      <c r="AA151" s="347">
        <v>8.9374006205838796</v>
      </c>
      <c r="AB151" s="347">
        <v>18.119295771320498</v>
      </c>
      <c r="AC151" s="347">
        <v>18.119295771320498</v>
      </c>
      <c r="AD151" s="347">
        <v>18.119295771320498</v>
      </c>
      <c r="AE151" s="347">
        <v>-0.40305011393696499</v>
      </c>
      <c r="AF151" s="347">
        <v>-0.40305011393696499</v>
      </c>
      <c r="AG151" s="347">
        <v>-0.40305011393696499</v>
      </c>
      <c r="AH151" s="347">
        <v>1.91310898175912</v>
      </c>
      <c r="AI151" s="347">
        <v>1.91310898175912</v>
      </c>
      <c r="AJ151" s="347">
        <v>1.91310898175912</v>
      </c>
      <c r="AK151" s="347">
        <v>10.7514716467964</v>
      </c>
      <c r="AL151" s="347">
        <v>10.7514716467964</v>
      </c>
      <c r="AM151" s="347">
        <v>10.7514716467964</v>
      </c>
      <c r="AN151" s="347">
        <v>14.7145112224323</v>
      </c>
      <c r="AO151" s="347">
        <v>14.7145112224323</v>
      </c>
      <c r="AP151" s="347">
        <v>14.7145112224323</v>
      </c>
      <c r="AQ151" s="347">
        <v>32.081132170902102</v>
      </c>
      <c r="AR151" s="347">
        <v>32.081132170902102</v>
      </c>
      <c r="AS151" s="347">
        <v>32.081132170902102</v>
      </c>
      <c r="AT151" s="347">
        <v>51.542356862711301</v>
      </c>
      <c r="AU151" s="347">
        <v>51.542356862711301</v>
      </c>
      <c r="AV151" s="347">
        <v>51.542356862711301</v>
      </c>
      <c r="AW151" s="347">
        <v>6.5481686153638696</v>
      </c>
      <c r="AX151" s="347">
        <v>6.5481686153638696</v>
      </c>
      <c r="AY151" s="347">
        <v>6.5481686153638696</v>
      </c>
      <c r="AZ151" s="347">
        <v>42.9951614529026</v>
      </c>
      <c r="BA151" s="347">
        <v>42.9951614529026</v>
      </c>
      <c r="BB151" s="347">
        <v>42.9951614529026</v>
      </c>
      <c r="BC151" s="347">
        <v>49.874102824439902</v>
      </c>
      <c r="BD151" s="347">
        <v>49.874102824439902</v>
      </c>
      <c r="BE151" s="347">
        <v>49.874102824439902</v>
      </c>
      <c r="BF151" s="347">
        <v>66.248342587609898</v>
      </c>
      <c r="BG151" s="347">
        <v>66.248342587609898</v>
      </c>
      <c r="BH151" s="347">
        <v>66.248342587609898</v>
      </c>
      <c r="BI151" s="347">
        <v>57.261031190494698</v>
      </c>
      <c r="BJ151" s="347">
        <v>57.261031190494698</v>
      </c>
      <c r="BK151" s="347">
        <v>57.261031190494698</v>
      </c>
      <c r="BL151" s="347">
        <v>14.8517280081825</v>
      </c>
      <c r="BM151" s="347">
        <v>14.8517280081825</v>
      </c>
      <c r="BN151" s="347">
        <v>14.8517280081825</v>
      </c>
      <c r="BO151" s="347">
        <v>7.0771317029149703</v>
      </c>
      <c r="BP151" s="347">
        <v>7.0771317029149703</v>
      </c>
      <c r="BQ151" s="347">
        <v>7.0771317029149703</v>
      </c>
      <c r="BR151" s="347">
        <v>-12.670847682850001</v>
      </c>
      <c r="BS151" s="347">
        <v>-12.670847682850001</v>
      </c>
      <c r="BT151" s="347">
        <v>-12.670847682850001</v>
      </c>
      <c r="BU151" s="347" t="s">
        <v>580</v>
      </c>
      <c r="BV151" s="347" t="s">
        <v>580</v>
      </c>
    </row>
    <row r="152" spans="1:74" s="331" customFormat="1" x14ac:dyDescent="0.15">
      <c r="A152" s="330" t="s">
        <v>796</v>
      </c>
      <c r="B152" s="330" t="s">
        <v>70</v>
      </c>
      <c r="C152" s="331" t="s">
        <v>886</v>
      </c>
      <c r="D152" s="332" t="s">
        <v>657</v>
      </c>
      <c r="E152" s="349">
        <v>12.352724724717401</v>
      </c>
      <c r="F152" s="349">
        <v>12.352724724717401</v>
      </c>
      <c r="G152" s="349">
        <v>27.458403387916519</v>
      </c>
      <c r="H152" s="349">
        <v>27.458403387916519</v>
      </c>
      <c r="I152" s="349">
        <v>27.458403387916519</v>
      </c>
      <c r="J152" s="349">
        <v>34.581504471365896</v>
      </c>
      <c r="K152" s="349">
        <v>34.581504471365896</v>
      </c>
      <c r="L152" s="349">
        <v>34.581504471365896</v>
      </c>
      <c r="M152" s="349">
        <v>69.50998065294209</v>
      </c>
      <c r="N152" s="349">
        <v>69.50998065294209</v>
      </c>
      <c r="O152" s="349">
        <v>69.50998065294209</v>
      </c>
      <c r="P152" s="349">
        <v>81.847482415882112</v>
      </c>
      <c r="Q152" s="349">
        <v>81.847482415882112</v>
      </c>
      <c r="R152" s="349">
        <v>81.847482415882112</v>
      </c>
      <c r="S152" s="349">
        <v>163.08748014215323</v>
      </c>
      <c r="T152" s="349">
        <v>163.08748014215323</v>
      </c>
      <c r="U152" s="349">
        <v>163.08748014215323</v>
      </c>
      <c r="V152" s="349">
        <v>184.64973366184859</v>
      </c>
      <c r="W152" s="349">
        <v>184.64973366184859</v>
      </c>
      <c r="X152" s="349">
        <v>184.64973366184859</v>
      </c>
      <c r="Y152" s="349">
        <v>36.489351985371911</v>
      </c>
      <c r="Z152" s="349">
        <v>36.489351985371911</v>
      </c>
      <c r="AA152" s="349">
        <v>36.489351985371911</v>
      </c>
      <c r="AB152" s="349">
        <v>39.726466550284243</v>
      </c>
      <c r="AC152" s="349">
        <v>39.726466550284243</v>
      </c>
      <c r="AD152" s="349">
        <v>39.726466550284243</v>
      </c>
      <c r="AE152" s="349">
        <v>-4.9263692610479133</v>
      </c>
      <c r="AF152" s="349">
        <v>-4.9263692610479133</v>
      </c>
      <c r="AG152" s="349">
        <v>-4.9263692610479133</v>
      </c>
      <c r="AH152" s="349">
        <v>-13.712479233446739</v>
      </c>
      <c r="AI152" s="349">
        <v>-13.712479233446739</v>
      </c>
      <c r="AJ152" s="349">
        <v>-13.712479233446739</v>
      </c>
      <c r="AK152" s="349">
        <v>10.865682983744929</v>
      </c>
      <c r="AL152" s="349">
        <v>10.865682983744929</v>
      </c>
      <c r="AM152" s="349">
        <v>10.865682983744929</v>
      </c>
      <c r="AN152" s="349">
        <v>1.7245793509388596</v>
      </c>
      <c r="AO152" s="349">
        <v>1.7245793509388596</v>
      </c>
      <c r="AP152" s="349">
        <v>1.7245793509388596</v>
      </c>
      <c r="AQ152" s="349">
        <v>8.1460478545446247</v>
      </c>
      <c r="AR152" s="349">
        <v>8.1460478545446247</v>
      </c>
      <c r="AS152" s="349">
        <v>8.1460478545446247</v>
      </c>
      <c r="AT152" s="349">
        <v>24.133645591883312</v>
      </c>
      <c r="AU152" s="349">
        <v>24.133645591883312</v>
      </c>
      <c r="AV152" s="349">
        <v>24.133645591883312</v>
      </c>
      <c r="AW152" s="349">
        <v>24.133645591883312</v>
      </c>
      <c r="AX152" s="349">
        <v>24.133645591883312</v>
      </c>
      <c r="AY152" s="349">
        <v>24.133645591883312</v>
      </c>
      <c r="AZ152" s="349">
        <v>23.598023560290393</v>
      </c>
      <c r="BA152" s="349">
        <v>23.598023560290393</v>
      </c>
      <c r="BB152" s="349">
        <v>23.598023560290393</v>
      </c>
      <c r="BC152" s="349">
        <v>23.598023560290393</v>
      </c>
      <c r="BD152" s="349">
        <v>23.598023560290393</v>
      </c>
      <c r="BE152" s="349">
        <v>23.598023560290393</v>
      </c>
      <c r="BF152" s="349">
        <v>23.598023560290393</v>
      </c>
      <c r="BG152" s="349">
        <v>23.598023560290393</v>
      </c>
      <c r="BH152" s="349">
        <v>23.598023560290393</v>
      </c>
      <c r="BI152" s="349">
        <v>23.598023560290393</v>
      </c>
      <c r="BJ152" s="349">
        <v>23.598023560290393</v>
      </c>
      <c r="BK152" s="349">
        <v>23.598023560290393</v>
      </c>
      <c r="BL152" s="349" t="s">
        <v>580</v>
      </c>
      <c r="BM152" s="349" t="s">
        <v>580</v>
      </c>
      <c r="BN152" s="349" t="s">
        <v>580</v>
      </c>
      <c r="BO152" s="349" t="s">
        <v>580</v>
      </c>
      <c r="BP152" s="349" t="s">
        <v>580</v>
      </c>
      <c r="BQ152" s="349" t="s">
        <v>580</v>
      </c>
      <c r="BR152" s="349" t="s">
        <v>580</v>
      </c>
      <c r="BS152" s="349" t="s">
        <v>580</v>
      </c>
      <c r="BT152" s="349" t="s">
        <v>580</v>
      </c>
      <c r="BU152" s="349" t="s">
        <v>580</v>
      </c>
      <c r="BV152" s="349" t="s">
        <v>580</v>
      </c>
    </row>
    <row r="153" spans="1:74" x14ac:dyDescent="0.15">
      <c r="A153" s="301" t="s">
        <v>796</v>
      </c>
      <c r="B153" s="301" t="s">
        <v>70</v>
      </c>
      <c r="C153" s="295" t="s">
        <v>103</v>
      </c>
      <c r="D153" s="301" t="s">
        <v>658</v>
      </c>
      <c r="E153" s="347">
        <v>18.725000000000001</v>
      </c>
      <c r="F153" s="347">
        <v>18.725000000000001</v>
      </c>
      <c r="G153" s="347">
        <v>18.725000000000001</v>
      </c>
      <c r="H153" s="347">
        <v>21.5</v>
      </c>
      <c r="I153" s="347">
        <v>17.75</v>
      </c>
      <c r="J153" s="347">
        <v>9.1</v>
      </c>
      <c r="K153" s="347">
        <v>17.850000000000001</v>
      </c>
      <c r="L153" s="347">
        <v>13.1</v>
      </c>
      <c r="M153" s="347">
        <v>14.1</v>
      </c>
      <c r="N153" s="347">
        <v>12.6</v>
      </c>
      <c r="O153" s="347">
        <v>3.9499999999999997</v>
      </c>
      <c r="P153" s="347">
        <v>6.25</v>
      </c>
      <c r="Q153" s="347">
        <v>14.65</v>
      </c>
      <c r="R153" s="347">
        <v>34.65</v>
      </c>
      <c r="S153" s="347">
        <v>52.3</v>
      </c>
      <c r="T153" s="347">
        <v>46.7</v>
      </c>
      <c r="U153" s="347">
        <v>35.75</v>
      </c>
      <c r="V153" s="347">
        <v>30</v>
      </c>
      <c r="W153" s="347">
        <v>10.75</v>
      </c>
      <c r="X153" s="347">
        <v>4.0999999999999996</v>
      </c>
      <c r="Y153" s="347">
        <v>-1.35</v>
      </c>
      <c r="Z153" s="347">
        <v>11.1</v>
      </c>
      <c r="AA153" s="347">
        <v>27.4</v>
      </c>
      <c r="AB153" s="347">
        <v>12.3</v>
      </c>
      <c r="AC153" s="347">
        <v>-8.4</v>
      </c>
      <c r="AD153" s="347">
        <v>-23.9</v>
      </c>
      <c r="AE153" s="347">
        <v>-31.8</v>
      </c>
      <c r="AF153" s="347">
        <v>-30.4</v>
      </c>
      <c r="AG153" s="347">
        <v>-24.95</v>
      </c>
      <c r="AH153" s="347">
        <v>-17.8</v>
      </c>
      <c r="AI153" s="347">
        <v>-8.15</v>
      </c>
      <c r="AJ153" s="347">
        <v>-1.0499999999999998</v>
      </c>
      <c r="AK153" s="347">
        <v>1.6</v>
      </c>
      <c r="AL153" s="347">
        <v>-10.950000000000001</v>
      </c>
      <c r="AM153" s="347">
        <v>-26.75</v>
      </c>
      <c r="AN153" s="347">
        <v>-19.149999999999999</v>
      </c>
      <c r="AO153" s="347">
        <v>0.35000000000000053</v>
      </c>
      <c r="AP153" s="347">
        <v>6.9</v>
      </c>
      <c r="AQ153" s="347">
        <v>3.3</v>
      </c>
      <c r="AR153" s="347">
        <v>7.55</v>
      </c>
      <c r="AS153" s="347">
        <v>6.3</v>
      </c>
      <c r="AT153" s="347">
        <v>0.25</v>
      </c>
      <c r="AU153" s="347">
        <v>-0.75</v>
      </c>
      <c r="AV153" s="347">
        <v>-5.55</v>
      </c>
      <c r="AW153" s="347">
        <v>-3.9499999999999997</v>
      </c>
      <c r="AX153" s="347">
        <v>2.6999999999999997</v>
      </c>
      <c r="AY153" s="347">
        <v>9</v>
      </c>
      <c r="AZ153" s="347">
        <v>4.95</v>
      </c>
      <c r="BA153" s="347">
        <v>-7.7</v>
      </c>
      <c r="BB153" s="347">
        <v>-9.75</v>
      </c>
      <c r="BC153" s="347">
        <v>-10.5</v>
      </c>
      <c r="BD153" s="347">
        <v>-11.45</v>
      </c>
      <c r="BE153" s="347">
        <v>-6.2</v>
      </c>
      <c r="BF153" s="347">
        <v>-3.8499999999999996</v>
      </c>
      <c r="BG153" s="347">
        <v>-7.1</v>
      </c>
      <c r="BH153" s="347">
        <v>-3.35</v>
      </c>
      <c r="BI153" s="347">
        <v>-3.9499999999999997</v>
      </c>
      <c r="BJ153" s="347">
        <v>-10.6</v>
      </c>
      <c r="BK153" s="347" t="s">
        <v>580</v>
      </c>
      <c r="BL153" s="347" t="s">
        <v>580</v>
      </c>
      <c r="BM153" s="347" t="s">
        <v>580</v>
      </c>
      <c r="BN153" s="347" t="s">
        <v>580</v>
      </c>
      <c r="BO153" s="347" t="s">
        <v>580</v>
      </c>
      <c r="BP153" s="347" t="s">
        <v>580</v>
      </c>
      <c r="BQ153" s="347" t="s">
        <v>580</v>
      </c>
      <c r="BR153" s="347" t="s">
        <v>580</v>
      </c>
      <c r="BS153" s="347" t="s">
        <v>580</v>
      </c>
      <c r="BT153" s="347" t="s">
        <v>580</v>
      </c>
      <c r="BU153" s="347" t="s">
        <v>580</v>
      </c>
      <c r="BV153" s="347" t="s">
        <v>580</v>
      </c>
    </row>
    <row r="154" spans="1:74" x14ac:dyDescent="0.15">
      <c r="A154" s="301" t="s">
        <v>796</v>
      </c>
      <c r="B154" s="301" t="s">
        <v>70</v>
      </c>
      <c r="C154" s="295" t="s">
        <v>592</v>
      </c>
      <c r="D154" s="350" t="s">
        <v>659</v>
      </c>
      <c r="E154" s="347">
        <v>34.385774573942697</v>
      </c>
      <c r="F154" s="347">
        <v>34.385774573942697</v>
      </c>
      <c r="G154" s="347">
        <v>49.603878808094763</v>
      </c>
      <c r="H154" s="347">
        <v>49.603878808094763</v>
      </c>
      <c r="I154" s="347">
        <v>49.603878808094763</v>
      </c>
      <c r="J154" s="347">
        <v>55.798757385722688</v>
      </c>
      <c r="K154" s="347">
        <v>55.798757385722688</v>
      </c>
      <c r="L154" s="347">
        <v>55.798757385722688</v>
      </c>
      <c r="M154" s="347">
        <v>73.921328927872082</v>
      </c>
      <c r="N154" s="347">
        <v>73.921328927872082</v>
      </c>
      <c r="O154" s="347">
        <v>73.921328927872082</v>
      </c>
      <c r="P154" s="347">
        <v>69.715810460793534</v>
      </c>
      <c r="Q154" s="347">
        <v>69.715810460793534</v>
      </c>
      <c r="R154" s="347">
        <v>69.715810460793534</v>
      </c>
      <c r="S154" s="347">
        <v>62.90954011005536</v>
      </c>
      <c r="T154" s="347">
        <v>62.90954011005536</v>
      </c>
      <c r="U154" s="347">
        <v>62.90954011005536</v>
      </c>
      <c r="V154" s="347">
        <v>77.147371004570758</v>
      </c>
      <c r="W154" s="347">
        <v>77.147371004570758</v>
      </c>
      <c r="X154" s="347">
        <v>77.147371004570758</v>
      </c>
      <c r="Y154" s="347">
        <v>42.887653217087404</v>
      </c>
      <c r="Z154" s="347">
        <v>42.887653217087404</v>
      </c>
      <c r="AA154" s="347">
        <v>42.887653217087404</v>
      </c>
      <c r="AB154" s="347">
        <v>42.798276405630808</v>
      </c>
      <c r="AC154" s="347">
        <v>42.798276405630808</v>
      </c>
      <c r="AD154" s="347">
        <v>42.798276405630808</v>
      </c>
      <c r="AE154" s="347">
        <v>41.523435629951486</v>
      </c>
      <c r="AF154" s="347">
        <v>41.523435629951486</v>
      </c>
      <c r="AG154" s="347">
        <v>41.523435629951486</v>
      </c>
      <c r="AH154" s="347">
        <v>25.276647109860818</v>
      </c>
      <c r="AI154" s="347">
        <v>25.276647109860818</v>
      </c>
      <c r="AJ154" s="347">
        <v>25.276647109860818</v>
      </c>
      <c r="AK154" s="347">
        <v>41.236494458219482</v>
      </c>
      <c r="AL154" s="347">
        <v>41.236494458219482</v>
      </c>
      <c r="AM154" s="347">
        <v>41.236494458219482</v>
      </c>
      <c r="AN154" s="347">
        <v>44.222039268470439</v>
      </c>
      <c r="AO154" s="347">
        <v>44.222039268470439</v>
      </c>
      <c r="AP154" s="347">
        <v>44.222039268470439</v>
      </c>
      <c r="AQ154" s="347">
        <v>58.807333956765675</v>
      </c>
      <c r="AR154" s="347">
        <v>58.807333956765675</v>
      </c>
      <c r="AS154" s="347">
        <v>58.807333956765675</v>
      </c>
      <c r="AT154" s="347">
        <v>300.12376116056697</v>
      </c>
      <c r="AU154" s="347">
        <v>300.12376116056697</v>
      </c>
      <c r="AV154" s="347">
        <v>300.12376116056697</v>
      </c>
      <c r="AW154" s="347">
        <v>72.34522711720399</v>
      </c>
      <c r="AX154" s="347">
        <v>72.34522711720399</v>
      </c>
      <c r="AY154" s="347">
        <v>72.34522711720399</v>
      </c>
      <c r="AZ154" s="347">
        <v>340.28406757108246</v>
      </c>
      <c r="BA154" s="347">
        <v>340.28406757108246</v>
      </c>
      <c r="BB154" s="347">
        <v>340.28406757108246</v>
      </c>
      <c r="BC154" s="347">
        <v>72.338343326850477</v>
      </c>
      <c r="BD154" s="347">
        <v>72.338343326850477</v>
      </c>
      <c r="BE154" s="347">
        <v>72.338343326850477</v>
      </c>
      <c r="BF154" s="347">
        <v>77.230894137067295</v>
      </c>
      <c r="BG154" s="347">
        <v>77.230894137067295</v>
      </c>
      <c r="BH154" s="347">
        <v>77.230894137067295</v>
      </c>
      <c r="BI154" s="347">
        <v>105.22499467240122</v>
      </c>
      <c r="BJ154" s="347">
        <v>105.22499467240122</v>
      </c>
      <c r="BK154" s="347">
        <v>105.22499467240122</v>
      </c>
      <c r="BL154" s="347">
        <v>40.334774891760276</v>
      </c>
      <c r="BM154" s="347">
        <v>40.334774891760276</v>
      </c>
      <c r="BN154" s="347">
        <v>40.334774891760276</v>
      </c>
      <c r="BO154" s="347">
        <v>94.925185082738594</v>
      </c>
      <c r="BP154" s="347">
        <v>94.925185082738594</v>
      </c>
      <c r="BQ154" s="347">
        <v>94.925185082738594</v>
      </c>
      <c r="BR154" s="347">
        <v>13.182443557504598</v>
      </c>
      <c r="BS154" s="347">
        <v>13.182443557504598</v>
      </c>
      <c r="BT154" s="347">
        <v>13.182443557504598</v>
      </c>
      <c r="BU154" s="347" t="s">
        <v>580</v>
      </c>
      <c r="BV154" s="347" t="s">
        <v>580</v>
      </c>
    </row>
    <row r="155" spans="1:74" x14ac:dyDescent="0.15">
      <c r="A155" s="301" t="s">
        <v>796</v>
      </c>
      <c r="B155" s="301" t="s">
        <v>73</v>
      </c>
      <c r="C155" s="295" t="s">
        <v>594</v>
      </c>
      <c r="D155" s="301" t="s">
        <v>660</v>
      </c>
      <c r="E155" s="347">
        <v>33.75</v>
      </c>
      <c r="F155" s="347">
        <v>-15.900000000000002</v>
      </c>
      <c r="G155" s="347">
        <v>34.599999999999994</v>
      </c>
      <c r="H155" s="347">
        <v>35.699999999999996</v>
      </c>
      <c r="I155" s="347">
        <v>35.299999999999997</v>
      </c>
      <c r="J155" s="347">
        <v>34.650000000000006</v>
      </c>
      <c r="K155" s="347">
        <v>35.65</v>
      </c>
      <c r="L155" s="347">
        <v>35.200000000000003</v>
      </c>
      <c r="M155" s="347">
        <v>34.1</v>
      </c>
      <c r="N155" s="347">
        <v>28.1</v>
      </c>
      <c r="O155" s="347">
        <v>28.1</v>
      </c>
      <c r="P155" s="347">
        <v>28.599999999999998</v>
      </c>
      <c r="Q155" s="347">
        <v>28.799999999999997</v>
      </c>
      <c r="R155" s="347">
        <v>28.45</v>
      </c>
      <c r="S155" s="347">
        <v>27.800000000000004</v>
      </c>
      <c r="T155" s="347">
        <v>27.25</v>
      </c>
      <c r="U155" s="347">
        <v>26.35</v>
      </c>
      <c r="V155" s="347">
        <v>25.75</v>
      </c>
      <c r="W155" s="347">
        <v>26.5</v>
      </c>
      <c r="X155" s="347">
        <v>28.05</v>
      </c>
      <c r="Y155" s="347">
        <v>28.9</v>
      </c>
      <c r="Z155" s="347">
        <v>25.5</v>
      </c>
      <c r="AA155" s="347">
        <v>25.5</v>
      </c>
      <c r="AB155" s="347">
        <v>23.049999999999997</v>
      </c>
      <c r="AC155" s="347">
        <v>22.55</v>
      </c>
      <c r="AD155" s="347">
        <v>23.1</v>
      </c>
      <c r="AE155" s="347">
        <v>23.25</v>
      </c>
      <c r="AF155" s="347">
        <v>23.450000000000003</v>
      </c>
      <c r="AG155" s="347">
        <v>23.1</v>
      </c>
      <c r="AH155" s="347">
        <v>22.4</v>
      </c>
      <c r="AI155" s="347">
        <v>20.5</v>
      </c>
      <c r="AJ155" s="347">
        <v>17.799999999999997</v>
      </c>
      <c r="AK155" s="347">
        <v>16.7</v>
      </c>
      <c r="AL155" s="347" t="s">
        <v>580</v>
      </c>
      <c r="AM155" s="347" t="s">
        <v>580</v>
      </c>
      <c r="AN155" s="347" t="s">
        <v>580</v>
      </c>
      <c r="AO155" s="347" t="s">
        <v>580</v>
      </c>
      <c r="AP155" s="347" t="s">
        <v>580</v>
      </c>
      <c r="AQ155" s="347" t="s">
        <v>580</v>
      </c>
      <c r="AR155" s="347" t="s">
        <v>580</v>
      </c>
      <c r="AS155" s="347" t="s">
        <v>580</v>
      </c>
      <c r="AT155" s="347" t="s">
        <v>580</v>
      </c>
      <c r="AU155" s="347" t="s">
        <v>580</v>
      </c>
      <c r="AV155" s="347" t="s">
        <v>580</v>
      </c>
      <c r="AW155" s="347" t="s">
        <v>580</v>
      </c>
      <c r="AX155" s="347" t="s">
        <v>580</v>
      </c>
      <c r="AY155" s="347" t="s">
        <v>580</v>
      </c>
      <c r="AZ155" s="347" t="s">
        <v>580</v>
      </c>
      <c r="BA155" s="347" t="s">
        <v>580</v>
      </c>
      <c r="BB155" s="347" t="s">
        <v>580</v>
      </c>
      <c r="BC155" s="347" t="s">
        <v>580</v>
      </c>
      <c r="BD155" s="347" t="s">
        <v>580</v>
      </c>
      <c r="BE155" s="347" t="s">
        <v>580</v>
      </c>
      <c r="BF155" s="347" t="s">
        <v>580</v>
      </c>
      <c r="BG155" s="347" t="s">
        <v>580</v>
      </c>
      <c r="BH155" s="347" t="s">
        <v>580</v>
      </c>
      <c r="BI155" s="347" t="s">
        <v>580</v>
      </c>
      <c r="BJ155" s="347" t="s">
        <v>580</v>
      </c>
      <c r="BK155" s="347" t="s">
        <v>580</v>
      </c>
      <c r="BL155" s="347" t="s">
        <v>580</v>
      </c>
      <c r="BM155" s="347" t="s">
        <v>580</v>
      </c>
      <c r="BN155" s="347" t="s">
        <v>580</v>
      </c>
      <c r="BO155" s="347" t="s">
        <v>580</v>
      </c>
      <c r="BP155" s="347" t="s">
        <v>580</v>
      </c>
      <c r="BQ155" s="347" t="s">
        <v>580</v>
      </c>
      <c r="BR155" s="347" t="s">
        <v>580</v>
      </c>
      <c r="BS155" s="347" t="s">
        <v>580</v>
      </c>
      <c r="BT155" s="347" t="s">
        <v>580</v>
      </c>
      <c r="BU155" s="347" t="s">
        <v>580</v>
      </c>
      <c r="BV155" s="347" t="s">
        <v>580</v>
      </c>
    </row>
    <row r="156" spans="1:74" x14ac:dyDescent="0.15">
      <c r="A156" s="301" t="s">
        <v>796</v>
      </c>
      <c r="B156" s="301" t="s">
        <v>73</v>
      </c>
      <c r="C156" s="295" t="s">
        <v>596</v>
      </c>
      <c r="D156" s="301" t="s">
        <v>597</v>
      </c>
      <c r="E156" s="347">
        <v>40.69</v>
      </c>
      <c r="F156" s="347">
        <v>40.69</v>
      </c>
      <c r="G156" s="347">
        <v>40.69</v>
      </c>
      <c r="H156" s="347">
        <v>40.69</v>
      </c>
      <c r="I156" s="347">
        <v>40.69</v>
      </c>
      <c r="J156" s="347">
        <v>36.17</v>
      </c>
      <c r="K156" s="347">
        <v>36.17</v>
      </c>
      <c r="L156" s="347">
        <v>36.17</v>
      </c>
      <c r="M156" s="347">
        <v>33.619999999999997</v>
      </c>
      <c r="N156" s="347">
        <v>33.619999999999997</v>
      </c>
      <c r="O156" s="347">
        <v>33.619999999999997</v>
      </c>
      <c r="P156" s="347">
        <v>38.17</v>
      </c>
      <c r="Q156" s="347">
        <v>38.17</v>
      </c>
      <c r="R156" s="347">
        <v>38.17</v>
      </c>
      <c r="S156" s="347">
        <v>38.19</v>
      </c>
      <c r="T156" s="347">
        <v>38.19</v>
      </c>
      <c r="U156" s="347">
        <v>38.19</v>
      </c>
      <c r="V156" s="347">
        <v>39.33</v>
      </c>
      <c r="W156" s="347">
        <v>39.33</v>
      </c>
      <c r="X156" s="347">
        <v>39.33</v>
      </c>
      <c r="Y156" s="347">
        <v>38.33</v>
      </c>
      <c r="Z156" s="347">
        <v>38.33</v>
      </c>
      <c r="AA156" s="347">
        <v>38.33</v>
      </c>
      <c r="AB156" s="347">
        <v>35.79</v>
      </c>
      <c r="AC156" s="347">
        <v>35.79</v>
      </c>
      <c r="AD156" s="347">
        <v>35.79</v>
      </c>
      <c r="AE156" s="347">
        <v>38.270000000000003</v>
      </c>
      <c r="AF156" s="347">
        <v>38.270000000000003</v>
      </c>
      <c r="AG156" s="347">
        <v>38.270000000000003</v>
      </c>
      <c r="AH156" s="347">
        <v>47.37</v>
      </c>
      <c r="AI156" s="347">
        <v>47.37</v>
      </c>
      <c r="AJ156" s="347">
        <v>47.37</v>
      </c>
      <c r="AK156" s="347">
        <v>55.6</v>
      </c>
      <c r="AL156" s="347">
        <v>55.6</v>
      </c>
      <c r="AM156" s="347">
        <v>55.6</v>
      </c>
      <c r="AN156" s="347">
        <v>61.52</v>
      </c>
      <c r="AO156" s="347">
        <v>61.52</v>
      </c>
      <c r="AP156" s="347">
        <v>61.52</v>
      </c>
      <c r="AQ156" s="347">
        <v>70.430000000000007</v>
      </c>
      <c r="AR156" s="347">
        <v>70.430000000000007</v>
      </c>
      <c r="AS156" s="347">
        <v>70.430000000000007</v>
      </c>
      <c r="AT156" s="347" t="s">
        <v>580</v>
      </c>
      <c r="AU156" s="347" t="s">
        <v>580</v>
      </c>
      <c r="AV156" s="347" t="s">
        <v>580</v>
      </c>
      <c r="AW156" s="347" t="s">
        <v>580</v>
      </c>
      <c r="AX156" s="347" t="s">
        <v>580</v>
      </c>
      <c r="AY156" s="347" t="s">
        <v>580</v>
      </c>
      <c r="AZ156" s="347" t="s">
        <v>580</v>
      </c>
      <c r="BA156" s="347" t="s">
        <v>580</v>
      </c>
      <c r="BB156" s="347" t="s">
        <v>580</v>
      </c>
      <c r="BC156" s="347" t="s">
        <v>580</v>
      </c>
      <c r="BD156" s="347" t="s">
        <v>580</v>
      </c>
      <c r="BE156" s="347" t="s">
        <v>580</v>
      </c>
      <c r="BF156" s="347" t="s">
        <v>580</v>
      </c>
      <c r="BG156" s="347" t="s">
        <v>580</v>
      </c>
      <c r="BH156" s="347" t="s">
        <v>580</v>
      </c>
      <c r="BI156" s="347" t="s">
        <v>580</v>
      </c>
      <c r="BJ156" s="347" t="s">
        <v>580</v>
      </c>
      <c r="BK156" s="347" t="s">
        <v>580</v>
      </c>
      <c r="BL156" s="347" t="s">
        <v>580</v>
      </c>
      <c r="BM156" s="347" t="s">
        <v>580</v>
      </c>
      <c r="BN156" s="347" t="s">
        <v>580</v>
      </c>
      <c r="BO156" s="347" t="s">
        <v>580</v>
      </c>
      <c r="BP156" s="347" t="s">
        <v>580</v>
      </c>
      <c r="BQ156" s="347" t="s">
        <v>580</v>
      </c>
      <c r="BR156" s="347" t="s">
        <v>580</v>
      </c>
      <c r="BS156" s="347" t="s">
        <v>580</v>
      </c>
      <c r="BT156" s="347" t="s">
        <v>580</v>
      </c>
      <c r="BU156" s="347" t="s">
        <v>580</v>
      </c>
      <c r="BV156" s="347" t="s">
        <v>580</v>
      </c>
    </row>
    <row r="157" spans="1:74" x14ac:dyDescent="0.15">
      <c r="A157" s="301" t="s">
        <v>796</v>
      </c>
      <c r="B157" s="301" t="s">
        <v>110</v>
      </c>
      <c r="C157" s="295" t="s">
        <v>598</v>
      </c>
      <c r="D157" s="301" t="s">
        <v>599</v>
      </c>
      <c r="E157" s="347">
        <v>122.28947747656301</v>
      </c>
      <c r="F157" s="347">
        <v>122.28947747656301</v>
      </c>
      <c r="G157" s="347">
        <v>99.005774765254984</v>
      </c>
      <c r="H157" s="347">
        <v>80.381624859802088</v>
      </c>
      <c r="I157" s="347">
        <v>54.543110743868837</v>
      </c>
      <c r="J157" s="347">
        <v>7.2817245497455616</v>
      </c>
      <c r="K157" s="347">
        <v>18.727837052579577</v>
      </c>
      <c r="L157" s="347">
        <v>71.555403452618009</v>
      </c>
      <c r="M157" s="347">
        <v>70.041725390857835</v>
      </c>
      <c r="N157" s="347">
        <v>74.462086634096892</v>
      </c>
      <c r="O157" s="347">
        <v>110.81440350059424</v>
      </c>
      <c r="P157" s="347">
        <v>126.06905404845202</v>
      </c>
      <c r="Q157" s="347">
        <v>104.262978978961</v>
      </c>
      <c r="R157" s="347">
        <v>87.653680924260811</v>
      </c>
      <c r="S157" s="347">
        <v>95.770087236825034</v>
      </c>
      <c r="T157" s="347">
        <v>87.353282031021365</v>
      </c>
      <c r="U157" s="347">
        <v>88.06699258910993</v>
      </c>
      <c r="V157" s="347">
        <v>116.86863668907532</v>
      </c>
      <c r="W157" s="347">
        <v>206.15479597536904</v>
      </c>
      <c r="X157" s="347">
        <v>572.30505611926685</v>
      </c>
      <c r="Y157" s="347">
        <v>539.96120881928698</v>
      </c>
      <c r="Z157" s="347">
        <v>159.16511315109884</v>
      </c>
      <c r="AA157" s="347">
        <v>108.46077178315343</v>
      </c>
      <c r="AB157" s="347">
        <v>113.62788984953076</v>
      </c>
      <c r="AC157" s="347">
        <v>194.33224237785356</v>
      </c>
      <c r="AD157" s="347">
        <v>284.57122623957457</v>
      </c>
      <c r="AE157" s="347">
        <v>418.83518561858949</v>
      </c>
      <c r="AF157" s="347">
        <v>520.02166410885445</v>
      </c>
      <c r="AG157" s="347">
        <v>485.80452886264197</v>
      </c>
      <c r="AH157" s="347">
        <v>429.92904415877803</v>
      </c>
      <c r="AI157" s="347">
        <v>330.34277810098251</v>
      </c>
      <c r="AJ157" s="347">
        <v>168.30213633272319</v>
      </c>
      <c r="AK157" s="347">
        <v>284.25630716184622</v>
      </c>
      <c r="AL157" s="347">
        <v>502.05758076272434</v>
      </c>
      <c r="AM157" s="347" t="s">
        <v>580</v>
      </c>
      <c r="AN157" s="347" t="s">
        <v>580</v>
      </c>
      <c r="AO157" s="347" t="s">
        <v>580</v>
      </c>
      <c r="AP157" s="347" t="s">
        <v>580</v>
      </c>
      <c r="AQ157" s="347" t="s">
        <v>580</v>
      </c>
      <c r="AR157" s="347" t="s">
        <v>580</v>
      </c>
      <c r="AS157" s="347" t="s">
        <v>580</v>
      </c>
      <c r="AT157" s="347" t="s">
        <v>580</v>
      </c>
      <c r="AU157" s="347" t="s">
        <v>580</v>
      </c>
      <c r="AV157" s="347" t="s">
        <v>580</v>
      </c>
      <c r="AW157" s="347" t="s">
        <v>580</v>
      </c>
      <c r="AX157" s="347" t="s">
        <v>580</v>
      </c>
      <c r="AY157" s="347" t="s">
        <v>580</v>
      </c>
      <c r="AZ157" s="347" t="s">
        <v>580</v>
      </c>
      <c r="BA157" s="347" t="s">
        <v>580</v>
      </c>
      <c r="BB157" s="347" t="s">
        <v>580</v>
      </c>
      <c r="BC157" s="347" t="s">
        <v>580</v>
      </c>
      <c r="BD157" s="347" t="s">
        <v>580</v>
      </c>
      <c r="BE157" s="347" t="s">
        <v>580</v>
      </c>
      <c r="BF157" s="347" t="s">
        <v>580</v>
      </c>
      <c r="BG157" s="347" t="s">
        <v>580</v>
      </c>
      <c r="BH157" s="347" t="s">
        <v>580</v>
      </c>
      <c r="BI157" s="347" t="s">
        <v>580</v>
      </c>
      <c r="BJ157" s="347" t="s">
        <v>580</v>
      </c>
      <c r="BK157" s="347" t="s">
        <v>580</v>
      </c>
      <c r="BL157" s="347" t="s">
        <v>580</v>
      </c>
      <c r="BM157" s="347" t="s">
        <v>580</v>
      </c>
      <c r="BN157" s="347" t="s">
        <v>580</v>
      </c>
      <c r="BO157" s="347" t="s">
        <v>580</v>
      </c>
      <c r="BP157" s="347" t="s">
        <v>580</v>
      </c>
      <c r="BQ157" s="347" t="s">
        <v>580</v>
      </c>
      <c r="BR157" s="347" t="s">
        <v>580</v>
      </c>
      <c r="BS157" s="347" t="s">
        <v>580</v>
      </c>
      <c r="BT157" s="347" t="s">
        <v>580</v>
      </c>
      <c r="BU157" s="347" t="s">
        <v>580</v>
      </c>
      <c r="BV157" s="347" t="s">
        <v>580</v>
      </c>
    </row>
    <row r="158" spans="1:74" x14ac:dyDescent="0.15">
      <c r="A158" s="301" t="s">
        <v>796</v>
      </c>
      <c r="B158" s="301" t="s">
        <v>110</v>
      </c>
      <c r="C158" s="295" t="s">
        <v>887</v>
      </c>
      <c r="D158" s="301" t="s">
        <v>661</v>
      </c>
      <c r="E158" s="347">
        <v>10</v>
      </c>
      <c r="F158" s="347">
        <v>10</v>
      </c>
      <c r="G158" s="347">
        <v>1.9649999999999999</v>
      </c>
      <c r="H158" s="347">
        <v>-18.635000000000002</v>
      </c>
      <c r="I158" s="347">
        <v>-22.53</v>
      </c>
      <c r="J158" s="347">
        <v>-25.505000000000003</v>
      </c>
      <c r="K158" s="347">
        <v>-41.11</v>
      </c>
      <c r="L158" s="347">
        <v>-37.015000000000001</v>
      </c>
      <c r="M158" s="347">
        <v>-10.265000000000001</v>
      </c>
      <c r="N158" s="347">
        <v>-10.265000000000001</v>
      </c>
      <c r="O158" s="347">
        <v>4.8599999999999994</v>
      </c>
      <c r="P158" s="347">
        <v>27.869999999999997</v>
      </c>
      <c r="Q158" s="347">
        <v>29.14</v>
      </c>
      <c r="R158" s="347">
        <v>41.74</v>
      </c>
      <c r="S158" s="347">
        <v>67.47999999999999</v>
      </c>
      <c r="T158" s="347">
        <v>97.844999999999999</v>
      </c>
      <c r="U158" s="347">
        <v>71.704999999999998</v>
      </c>
      <c r="V158" s="347">
        <v>24.380000000000003</v>
      </c>
      <c r="W158" s="347">
        <v>60.69</v>
      </c>
      <c r="X158" s="347">
        <v>51.754999999999995</v>
      </c>
      <c r="Y158" s="347">
        <v>12.795</v>
      </c>
      <c r="Z158" s="347">
        <v>24.02</v>
      </c>
      <c r="AA158" s="347" t="s">
        <v>580</v>
      </c>
      <c r="AB158" s="347" t="s">
        <v>580</v>
      </c>
      <c r="AC158" s="347" t="s">
        <v>580</v>
      </c>
      <c r="AD158" s="347" t="s">
        <v>580</v>
      </c>
      <c r="AE158" s="347" t="s">
        <v>580</v>
      </c>
      <c r="AF158" s="347" t="s">
        <v>580</v>
      </c>
      <c r="AG158" s="347" t="s">
        <v>580</v>
      </c>
      <c r="AH158" s="347" t="s">
        <v>580</v>
      </c>
      <c r="AI158" s="347" t="s">
        <v>580</v>
      </c>
      <c r="AJ158" s="347" t="s">
        <v>580</v>
      </c>
      <c r="AK158" s="347" t="s">
        <v>580</v>
      </c>
      <c r="AL158" s="347" t="s">
        <v>580</v>
      </c>
      <c r="AM158" s="347" t="s">
        <v>580</v>
      </c>
      <c r="AN158" s="347" t="s">
        <v>580</v>
      </c>
      <c r="AO158" s="347" t="s">
        <v>580</v>
      </c>
      <c r="AP158" s="347" t="s">
        <v>580</v>
      </c>
      <c r="AQ158" s="347" t="s">
        <v>580</v>
      </c>
      <c r="AR158" s="347" t="s">
        <v>580</v>
      </c>
      <c r="AS158" s="347" t="s">
        <v>580</v>
      </c>
      <c r="AT158" s="347" t="s">
        <v>580</v>
      </c>
      <c r="AU158" s="347" t="s">
        <v>580</v>
      </c>
      <c r="AV158" s="347" t="s">
        <v>580</v>
      </c>
      <c r="AW158" s="347" t="s">
        <v>580</v>
      </c>
      <c r="AX158" s="347" t="s">
        <v>580</v>
      </c>
      <c r="AY158" s="347" t="s">
        <v>580</v>
      </c>
      <c r="AZ158" s="347" t="s">
        <v>580</v>
      </c>
      <c r="BA158" s="347" t="s">
        <v>580</v>
      </c>
      <c r="BB158" s="347" t="s">
        <v>580</v>
      </c>
      <c r="BC158" s="347" t="s">
        <v>580</v>
      </c>
      <c r="BD158" s="347" t="s">
        <v>580</v>
      </c>
      <c r="BE158" s="347" t="s">
        <v>580</v>
      </c>
      <c r="BF158" s="347" t="s">
        <v>580</v>
      </c>
      <c r="BG158" s="347" t="s">
        <v>580</v>
      </c>
      <c r="BH158" s="347" t="s">
        <v>580</v>
      </c>
      <c r="BI158" s="347" t="s">
        <v>580</v>
      </c>
      <c r="BJ158" s="347" t="s">
        <v>580</v>
      </c>
      <c r="BK158" s="347" t="s">
        <v>580</v>
      </c>
      <c r="BL158" s="347" t="s">
        <v>580</v>
      </c>
      <c r="BM158" s="347" t="s">
        <v>580</v>
      </c>
      <c r="BN158" s="347" t="s">
        <v>580</v>
      </c>
      <c r="BO158" s="347" t="s">
        <v>580</v>
      </c>
      <c r="BP158" s="347" t="s">
        <v>580</v>
      </c>
      <c r="BQ158" s="347" t="s">
        <v>580</v>
      </c>
      <c r="BR158" s="347" t="s">
        <v>580</v>
      </c>
      <c r="BS158" s="347" t="s">
        <v>580</v>
      </c>
      <c r="BT158" s="347" t="s">
        <v>580</v>
      </c>
      <c r="BU158" s="347" t="s">
        <v>580</v>
      </c>
      <c r="BV158" s="347" t="s">
        <v>580</v>
      </c>
    </row>
    <row r="159" spans="1:74" x14ac:dyDescent="0.15">
      <c r="A159" s="301" t="s">
        <v>796</v>
      </c>
      <c r="B159" s="301" t="s">
        <v>877</v>
      </c>
      <c r="D159" s="309" t="s">
        <v>601</v>
      </c>
      <c r="E159" s="347">
        <v>28.05</v>
      </c>
      <c r="F159" s="347">
        <v>28.05</v>
      </c>
      <c r="G159" s="347">
        <v>27.85</v>
      </c>
      <c r="H159" s="347">
        <v>27.2</v>
      </c>
      <c r="I159" s="347">
        <v>26.75</v>
      </c>
      <c r="J159" s="347">
        <v>26.450000000000003</v>
      </c>
      <c r="K159" s="347">
        <v>26.75</v>
      </c>
      <c r="L159" s="347">
        <v>27.15</v>
      </c>
      <c r="M159" s="347">
        <v>26.9</v>
      </c>
      <c r="N159" s="347">
        <v>27.299999999999997</v>
      </c>
      <c r="O159" s="347">
        <v>27.299999999999997</v>
      </c>
      <c r="P159" s="347">
        <v>27.25</v>
      </c>
      <c r="Q159" s="347">
        <v>27.75</v>
      </c>
      <c r="R159" s="347">
        <v>26.2</v>
      </c>
      <c r="S159" s="347">
        <v>17.75</v>
      </c>
      <c r="T159" s="347">
        <v>9.9499999999999993</v>
      </c>
      <c r="U159" s="347">
        <v>12.149999999999999</v>
      </c>
      <c r="V159" s="347">
        <v>13.95</v>
      </c>
      <c r="W159" s="347">
        <v>11.85</v>
      </c>
      <c r="X159" s="347">
        <v>10.55</v>
      </c>
      <c r="Y159" s="347">
        <v>10.6</v>
      </c>
      <c r="Z159" s="347">
        <v>14.05</v>
      </c>
      <c r="AA159" s="347">
        <v>14.05</v>
      </c>
      <c r="AB159" s="347">
        <v>14.05</v>
      </c>
      <c r="AC159" s="347">
        <v>16.05</v>
      </c>
      <c r="AD159" s="347">
        <v>18.399999999999999</v>
      </c>
      <c r="AE159" s="347">
        <v>22.25</v>
      </c>
      <c r="AF159" s="347">
        <v>29.3</v>
      </c>
      <c r="AG159" s="347">
        <v>38.35</v>
      </c>
      <c r="AH159" s="347">
        <v>45.3</v>
      </c>
      <c r="AI159" s="347">
        <v>48</v>
      </c>
      <c r="AJ159" s="347">
        <v>30.299999999999997</v>
      </c>
      <c r="AK159" s="347">
        <v>11.2</v>
      </c>
      <c r="AL159" s="347" t="s">
        <v>580</v>
      </c>
      <c r="AM159" s="347" t="s">
        <v>580</v>
      </c>
      <c r="AN159" s="347" t="s">
        <v>580</v>
      </c>
      <c r="AO159" s="347" t="s">
        <v>580</v>
      </c>
      <c r="AP159" s="347" t="s">
        <v>580</v>
      </c>
      <c r="AQ159" s="347" t="s">
        <v>580</v>
      </c>
      <c r="AR159" s="347" t="s">
        <v>580</v>
      </c>
      <c r="AS159" s="347" t="s">
        <v>580</v>
      </c>
      <c r="AT159" s="347" t="s">
        <v>580</v>
      </c>
      <c r="AU159" s="347" t="s">
        <v>580</v>
      </c>
      <c r="AV159" s="347" t="s">
        <v>580</v>
      </c>
      <c r="AW159" s="347" t="s">
        <v>580</v>
      </c>
      <c r="AX159" s="347" t="s">
        <v>580</v>
      </c>
      <c r="AY159" s="347" t="s">
        <v>580</v>
      </c>
      <c r="AZ159" s="347" t="s">
        <v>580</v>
      </c>
      <c r="BA159" s="347" t="s">
        <v>580</v>
      </c>
      <c r="BB159" s="347" t="s">
        <v>580</v>
      </c>
      <c r="BC159" s="347" t="s">
        <v>580</v>
      </c>
      <c r="BD159" s="347" t="s">
        <v>580</v>
      </c>
      <c r="BE159" s="347" t="s">
        <v>580</v>
      </c>
      <c r="BF159" s="347" t="s">
        <v>580</v>
      </c>
      <c r="BG159" s="347" t="s">
        <v>580</v>
      </c>
      <c r="BH159" s="347" t="s">
        <v>580</v>
      </c>
      <c r="BI159" s="347" t="s">
        <v>580</v>
      </c>
      <c r="BJ159" s="347" t="s">
        <v>580</v>
      </c>
      <c r="BK159" s="347" t="s">
        <v>580</v>
      </c>
      <c r="BL159" s="347" t="s">
        <v>580</v>
      </c>
      <c r="BM159" s="347" t="s">
        <v>580</v>
      </c>
      <c r="BN159" s="347" t="s">
        <v>580</v>
      </c>
      <c r="BO159" s="347" t="s">
        <v>580</v>
      </c>
      <c r="BP159" s="347" t="s">
        <v>580</v>
      </c>
      <c r="BQ159" s="347" t="s">
        <v>580</v>
      </c>
      <c r="BR159" s="347" t="s">
        <v>580</v>
      </c>
      <c r="BS159" s="347" t="s">
        <v>580</v>
      </c>
      <c r="BT159" s="347" t="s">
        <v>580</v>
      </c>
      <c r="BU159" s="347" t="s">
        <v>580</v>
      </c>
      <c r="BV159" s="347" t="s">
        <v>580</v>
      </c>
    </row>
    <row r="160" spans="1:74" s="331" customFormat="1" x14ac:dyDescent="0.15">
      <c r="A160" s="330" t="s">
        <v>604</v>
      </c>
      <c r="B160" s="330" t="s">
        <v>70</v>
      </c>
      <c r="C160" s="331" t="s">
        <v>888</v>
      </c>
      <c r="D160" s="330" t="s">
        <v>662</v>
      </c>
      <c r="E160" s="349">
        <v>-7.6241371264605737</v>
      </c>
      <c r="F160" s="349">
        <v>-13.0474409168439</v>
      </c>
      <c r="G160" s="349">
        <v>-14.315156740323101</v>
      </c>
      <c r="H160" s="349">
        <v>-13.70265804370575</v>
      </c>
      <c r="I160" s="349">
        <v>-15.192870186855451</v>
      </c>
      <c r="J160" s="349">
        <v>-14.843858998863601</v>
      </c>
      <c r="K160" s="349">
        <v>-13.4861377006146</v>
      </c>
      <c r="L160" s="349">
        <v>-10.763570845582031</v>
      </c>
      <c r="M160" s="349">
        <v>-8.4260398763565494</v>
      </c>
      <c r="N160" s="349">
        <v>-5.1657712264883946</v>
      </c>
      <c r="O160" s="349">
        <v>-1.5732140911554802</v>
      </c>
      <c r="P160" s="349">
        <v>4.4924261536183954</v>
      </c>
      <c r="Q160" s="349">
        <v>8.4362059474748197</v>
      </c>
      <c r="R160" s="349">
        <v>6.9563782095519198</v>
      </c>
      <c r="S160" s="349">
        <v>3.9403579445494685</v>
      </c>
      <c r="T160" s="349">
        <v>1.6461697266775837</v>
      </c>
      <c r="U160" s="349">
        <v>5.2259941670056449</v>
      </c>
      <c r="V160" s="349">
        <v>9.7973855526012308</v>
      </c>
      <c r="W160" s="349">
        <v>12.967026399695349</v>
      </c>
      <c r="X160" s="349">
        <v>6.2749642086129453</v>
      </c>
      <c r="Y160" s="349">
        <v>-8.4018477328047059</v>
      </c>
      <c r="Z160" s="349">
        <v>-19.967950007464349</v>
      </c>
      <c r="AA160" s="349">
        <v>-26.455023117021099</v>
      </c>
      <c r="AB160" s="349">
        <v>-30.365779946939149</v>
      </c>
      <c r="AC160" s="349">
        <v>-28.8038841797879</v>
      </c>
      <c r="AD160" s="349">
        <v>-28.88103963373165</v>
      </c>
      <c r="AE160" s="349">
        <v>-34.071791200137497</v>
      </c>
      <c r="AF160" s="349">
        <v>-39.503678313658355</v>
      </c>
      <c r="AG160" s="349">
        <v>-43.808216941792296</v>
      </c>
      <c r="AH160" s="349">
        <v>-45.683715000116798</v>
      </c>
      <c r="AI160" s="349">
        <v>-49.320687083741099</v>
      </c>
      <c r="AJ160" s="349">
        <v>-50.360530253250502</v>
      </c>
      <c r="AK160" s="349">
        <v>-48.370722670349153</v>
      </c>
      <c r="AL160" s="349">
        <v>-46.849454075500446</v>
      </c>
      <c r="AM160" s="349">
        <v>-43.910887119043352</v>
      </c>
      <c r="AN160" s="349">
        <v>-41.0761537882168</v>
      </c>
      <c r="AO160" s="349">
        <v>-43.22661769192365</v>
      </c>
      <c r="AP160" s="349">
        <v>-44.140986034316299</v>
      </c>
      <c r="AQ160" s="349">
        <v>-40.356156396308748</v>
      </c>
      <c r="AR160" s="349">
        <v>-33.648886836718603</v>
      </c>
      <c r="AS160" s="349">
        <v>-30.50155538540125</v>
      </c>
      <c r="AT160" s="349">
        <v>-31.264009854836601</v>
      </c>
      <c r="AU160" s="349">
        <v>-29.874418861513849</v>
      </c>
      <c r="AV160" s="349">
        <v>-29.675508324442699</v>
      </c>
      <c r="AW160" s="349">
        <v>-29.164381264385199</v>
      </c>
      <c r="AX160" s="349">
        <v>-26.2611866268795</v>
      </c>
      <c r="AY160" s="349">
        <v>-29.023424553841451</v>
      </c>
      <c r="AZ160" s="349">
        <v>-37.367450647683299</v>
      </c>
      <c r="BA160" s="349">
        <v>-42.638729596034594</v>
      </c>
      <c r="BB160" s="349">
        <v>-41.105824049443896</v>
      </c>
      <c r="BC160" s="349">
        <v>-35.195698920127398</v>
      </c>
      <c r="BD160" s="349">
        <v>-30.578470093427804</v>
      </c>
      <c r="BE160" s="349">
        <v>-26.92115427187565</v>
      </c>
      <c r="BF160" s="349">
        <v>-25.391604591553097</v>
      </c>
      <c r="BG160" s="349">
        <v>-25.398314019114849</v>
      </c>
      <c r="BH160" s="349">
        <v>-24.226120492031448</v>
      </c>
      <c r="BI160" s="349">
        <v>-17.813869586409702</v>
      </c>
      <c r="BJ160" s="349">
        <v>-11.1636084895728</v>
      </c>
      <c r="BK160" s="349">
        <v>-4.9430230334744198</v>
      </c>
      <c r="BL160" s="349">
        <v>2.9082581528815603</v>
      </c>
      <c r="BM160" s="349">
        <v>6.5373065418101195</v>
      </c>
      <c r="BN160" s="349">
        <v>6.1489401584415404</v>
      </c>
      <c r="BO160" s="349">
        <v>-3.5921755042384</v>
      </c>
      <c r="BP160" s="349">
        <v>-14.81583194994065</v>
      </c>
      <c r="BQ160" s="349">
        <v>-18.207874872944551</v>
      </c>
      <c r="BR160" s="349">
        <v>-13.538308623789117</v>
      </c>
      <c r="BS160" s="349">
        <v>-6.2539501459789708</v>
      </c>
      <c r="BT160" s="349">
        <v>-2.1129886753833049</v>
      </c>
      <c r="BU160" s="349" t="s">
        <v>580</v>
      </c>
      <c r="BV160" s="349" t="s">
        <v>580</v>
      </c>
    </row>
    <row r="161" spans="1:74" x14ac:dyDescent="0.15">
      <c r="A161" s="301" t="s">
        <v>604</v>
      </c>
      <c r="B161" s="301" t="s">
        <v>73</v>
      </c>
      <c r="C161" s="295" t="s">
        <v>889</v>
      </c>
      <c r="D161" s="301" t="s">
        <v>663</v>
      </c>
      <c r="E161" s="347">
        <v>-1.6773144544887153</v>
      </c>
      <c r="F161" s="347">
        <v>-1.662612774181436</v>
      </c>
      <c r="G161" s="347">
        <v>-9.1811717538126398</v>
      </c>
      <c r="H161" s="347">
        <v>-17.168600732940249</v>
      </c>
      <c r="I161" s="347">
        <v>-9.3160984075449242</v>
      </c>
      <c r="J161" s="347">
        <v>29.148913037568974</v>
      </c>
      <c r="K161" s="347">
        <v>67.882520289933154</v>
      </c>
      <c r="L161" s="347">
        <v>80.46973038270805</v>
      </c>
      <c r="M161" s="347">
        <v>54.990016708912954</v>
      </c>
      <c r="N161" s="347">
        <v>23.5811958251732</v>
      </c>
      <c r="O161" s="347">
        <v>13.392587525161865</v>
      </c>
      <c r="P161" s="347">
        <v>9.1908392152473652</v>
      </c>
      <c r="Q161" s="347">
        <v>14.333172298462999</v>
      </c>
      <c r="R161" s="347">
        <v>25.007849536679551</v>
      </c>
      <c r="S161" s="347">
        <v>40.285026322930598</v>
      </c>
      <c r="T161" s="347">
        <v>54.7378751889431</v>
      </c>
      <c r="U161" s="347">
        <v>68.536477072270856</v>
      </c>
      <c r="V161" s="347">
        <v>76.320858973034007</v>
      </c>
      <c r="W161" s="347">
        <v>67.354762275250408</v>
      </c>
      <c r="X161" s="347">
        <v>37.067754550470298</v>
      </c>
      <c r="Y161" s="347">
        <v>6.8927220937306846</v>
      </c>
      <c r="Z161" s="347">
        <v>-7.5716112587693143</v>
      </c>
      <c r="AA161" s="347">
        <v>-10.734126195137245</v>
      </c>
      <c r="AB161" s="347">
        <v>-9.2494221538268739</v>
      </c>
      <c r="AC161" s="347">
        <v>0.65752922717667062</v>
      </c>
      <c r="AD161" s="347">
        <v>7.2325393985096298</v>
      </c>
      <c r="AE161" s="347">
        <v>-4.5091694832316698</v>
      </c>
      <c r="AF161" s="347">
        <v>-23.919258272175497</v>
      </c>
      <c r="AG161" s="347">
        <v>-39.781063698959244</v>
      </c>
      <c r="AH161" s="347">
        <v>-45.804759450195846</v>
      </c>
      <c r="AI161" s="347">
        <v>-46.43949228125485</v>
      </c>
      <c r="AJ161" s="347">
        <v>-38.871241493749054</v>
      </c>
      <c r="AK161" s="347">
        <v>-25.920054688259551</v>
      </c>
      <c r="AL161" s="347">
        <v>-16.26232611485905</v>
      </c>
      <c r="AM161" s="347">
        <v>-13.1207989497833</v>
      </c>
      <c r="AN161" s="347">
        <v>-17.5975407804962</v>
      </c>
      <c r="AO161" s="347">
        <v>-30.847507716620349</v>
      </c>
      <c r="AP161" s="347">
        <v>-41.268115412882253</v>
      </c>
      <c r="AQ161" s="347">
        <v>-39.151985507618349</v>
      </c>
      <c r="AR161" s="347">
        <v>-27.961313744558851</v>
      </c>
      <c r="AS161" s="347">
        <v>-18.9446292854701</v>
      </c>
      <c r="AT161" s="347">
        <v>-18.460091898829752</v>
      </c>
      <c r="AU161" s="347">
        <v>-19.826299802858948</v>
      </c>
      <c r="AV161" s="347">
        <v>-23.3823914373998</v>
      </c>
      <c r="AW161" s="347">
        <v>-29.618270149315002</v>
      </c>
      <c r="AX161" s="347">
        <v>-33.853398965428553</v>
      </c>
      <c r="AY161" s="347">
        <v>-35.06943545913785</v>
      </c>
      <c r="AZ161" s="347">
        <v>-33.151431612610452</v>
      </c>
      <c r="BA161" s="347">
        <v>-29.3829551567135</v>
      </c>
      <c r="BB161" s="347">
        <v>-26.711698331847</v>
      </c>
      <c r="BC161" s="347">
        <v>-24.44772795733255</v>
      </c>
      <c r="BD161" s="347">
        <v>-22.237008784018002</v>
      </c>
      <c r="BE161" s="347">
        <v>-20.676016507835751</v>
      </c>
      <c r="BF161" s="347">
        <v>-21.8454665423879</v>
      </c>
      <c r="BG161" s="347">
        <v>-22.167319139951349</v>
      </c>
      <c r="BH161" s="347">
        <v>-18.790561506267451</v>
      </c>
      <c r="BI161" s="347">
        <v>-12.044205966302545</v>
      </c>
      <c r="BJ161" s="347">
        <v>-8.5331950596157551</v>
      </c>
      <c r="BK161" s="347">
        <v>-9.2278329854794752</v>
      </c>
      <c r="BL161" s="347">
        <v>-11.233794673241814</v>
      </c>
      <c r="BM161" s="347">
        <v>-17.083129268225651</v>
      </c>
      <c r="BN161" s="347">
        <v>-23.8339438803132</v>
      </c>
      <c r="BO161" s="347">
        <v>-32.153741113201548</v>
      </c>
      <c r="BP161" s="347">
        <v>-40.669016757252948</v>
      </c>
      <c r="BQ161" s="347">
        <v>-46.64173249628265</v>
      </c>
      <c r="BR161" s="347">
        <v>-48.26692316643485</v>
      </c>
      <c r="BS161" s="347">
        <v>-47.739658042040844</v>
      </c>
      <c r="BT161" s="347">
        <v>-24.022021286847998</v>
      </c>
      <c r="BU161" s="347" t="s">
        <v>580</v>
      </c>
      <c r="BV161" s="347" t="s">
        <v>580</v>
      </c>
    </row>
    <row r="162" spans="1:74" x14ac:dyDescent="0.15">
      <c r="A162" s="301" t="s">
        <v>604</v>
      </c>
      <c r="B162" s="301" t="s">
        <v>110</v>
      </c>
      <c r="C162" s="295" t="s">
        <v>890</v>
      </c>
      <c r="D162" s="301" t="s">
        <v>664</v>
      </c>
      <c r="E162" s="347">
        <v>-29.824999999999999</v>
      </c>
      <c r="F162" s="347">
        <v>-29.824999999999999</v>
      </c>
      <c r="G162" s="347">
        <v>-39.164999999999999</v>
      </c>
      <c r="H162" s="347">
        <v>-49.53</v>
      </c>
      <c r="I162" s="347">
        <v>-43.606666666666676</v>
      </c>
      <c r="J162" s="347">
        <v>-38.97</v>
      </c>
      <c r="K162" s="347">
        <v>-41.21</v>
      </c>
      <c r="L162" s="347">
        <v>-49.256666666666661</v>
      </c>
      <c r="M162" s="347">
        <v>-50.213333333333331</v>
      </c>
      <c r="N162" s="347">
        <v>-42.276666666666664</v>
      </c>
      <c r="O162" s="347">
        <v>-39.020000000000003</v>
      </c>
      <c r="P162" s="347">
        <v>-40.023333333333333</v>
      </c>
      <c r="Q162" s="347">
        <v>-41.126666666666665</v>
      </c>
      <c r="R162" s="347">
        <v>-33.500000000000007</v>
      </c>
      <c r="S162" s="347">
        <v>-24.743333333333336</v>
      </c>
      <c r="T162" s="347">
        <v>-21.936666666666667</v>
      </c>
      <c r="U162" s="347">
        <v>-29.963333333333335</v>
      </c>
      <c r="V162" s="347">
        <v>-33.096666666666671</v>
      </c>
      <c r="W162" s="347">
        <v>-16.8</v>
      </c>
      <c r="X162" s="347">
        <v>5.5533333333333337</v>
      </c>
      <c r="Y162" s="347">
        <v>19.02</v>
      </c>
      <c r="Z162" s="347">
        <v>25.483333333333334</v>
      </c>
      <c r="AA162" s="347">
        <v>39.483333333333334</v>
      </c>
      <c r="AB162" s="347">
        <v>63.79</v>
      </c>
      <c r="AC162" s="347">
        <v>75.08</v>
      </c>
      <c r="AD162" s="347">
        <v>79.756666666666675</v>
      </c>
      <c r="AE162" s="347">
        <v>84.333333333333329</v>
      </c>
      <c r="AF162" s="347">
        <v>89.336666666666659</v>
      </c>
      <c r="AG162" s="347">
        <v>88.536666666666676</v>
      </c>
      <c r="AH162" s="347">
        <v>87.19</v>
      </c>
      <c r="AI162" s="347">
        <v>82.586666666666659</v>
      </c>
      <c r="AJ162" s="347">
        <v>96.49666666666667</v>
      </c>
      <c r="AK162" s="347">
        <v>149.86333333333334</v>
      </c>
      <c r="AL162" s="347">
        <v>196.0566666666667</v>
      </c>
      <c r="AM162" s="347">
        <v>236.67999999999998</v>
      </c>
      <c r="AN162" s="347">
        <v>230.18333333333331</v>
      </c>
      <c r="AO162" s="347">
        <v>249.15333333333334</v>
      </c>
      <c r="AP162" s="347">
        <v>254.1933333333333</v>
      </c>
      <c r="AQ162" s="347">
        <v>250.73333333333332</v>
      </c>
      <c r="AR162" s="347">
        <v>233.53</v>
      </c>
      <c r="AS162" s="347">
        <v>242.32666666666668</v>
      </c>
      <c r="AT162" s="347">
        <v>260.71999999999997</v>
      </c>
      <c r="AU162" s="347">
        <v>272.83333333333331</v>
      </c>
      <c r="AV162" s="347">
        <v>258.90333333333331</v>
      </c>
      <c r="AW162" s="347">
        <v>182.64</v>
      </c>
      <c r="AX162" s="347">
        <v>114.81333333333333</v>
      </c>
      <c r="AY162" s="347">
        <v>42.669999999999995</v>
      </c>
      <c r="AZ162" s="347">
        <v>30.346666666666664</v>
      </c>
      <c r="BA162" s="347">
        <v>19.073333333333334</v>
      </c>
      <c r="BB162" s="347">
        <v>18.343333333333334</v>
      </c>
      <c r="BC162" s="347">
        <v>10.173333333333334</v>
      </c>
      <c r="BD162" s="347">
        <v>3.2966666666666669</v>
      </c>
      <c r="BE162" s="347">
        <v>-6.7600000000000007</v>
      </c>
      <c r="BF162" s="347">
        <v>-4.4366666666666665</v>
      </c>
      <c r="BG162" s="347">
        <v>-7.9233333333333329</v>
      </c>
      <c r="BH162" s="347">
        <v>0.97666666666666657</v>
      </c>
      <c r="BI162" s="347">
        <v>44.776666666666671</v>
      </c>
      <c r="BJ162" s="347">
        <v>96.02</v>
      </c>
      <c r="BK162" s="347">
        <v>111.24666666666667</v>
      </c>
      <c r="BL162" s="347">
        <v>81.77</v>
      </c>
      <c r="BM162" s="347">
        <v>39.270000000000003</v>
      </c>
      <c r="BN162" s="347">
        <v>16.266666666666666</v>
      </c>
      <c r="BO162" s="347">
        <v>7.5266666666666664</v>
      </c>
      <c r="BP162" s="347">
        <v>1.093333333333333</v>
      </c>
      <c r="BQ162" s="347">
        <v>-5.6166666666666671</v>
      </c>
      <c r="BR162" s="347">
        <v>-20.656666666666666</v>
      </c>
      <c r="BS162" s="347">
        <v>-26.026666666666667</v>
      </c>
      <c r="BT162" s="347">
        <v>-34.306666666666665</v>
      </c>
      <c r="BU162" s="347">
        <v>-35.04</v>
      </c>
      <c r="BV162" s="347">
        <v>-48.97</v>
      </c>
    </row>
    <row r="163" spans="1:74" x14ac:dyDescent="0.15">
      <c r="A163" s="301" t="s">
        <v>604</v>
      </c>
      <c r="B163" s="301" t="s">
        <v>110</v>
      </c>
      <c r="C163" s="295" t="s">
        <v>891</v>
      </c>
      <c r="D163" s="301" t="s">
        <v>665</v>
      </c>
      <c r="E163" s="347">
        <v>3.25</v>
      </c>
      <c r="F163" s="347">
        <v>3.25</v>
      </c>
      <c r="G163" s="347">
        <v>-32.019999999999996</v>
      </c>
      <c r="H163" s="347">
        <v>-32.76</v>
      </c>
      <c r="I163" s="347">
        <v>-23.166666666666668</v>
      </c>
      <c r="J163" s="347">
        <v>-26.876666666666665</v>
      </c>
      <c r="K163" s="347">
        <v>-42.223333333333336</v>
      </c>
      <c r="L163" s="347">
        <v>-63.910000000000004</v>
      </c>
      <c r="M163" s="347">
        <v>-71.523333333333326</v>
      </c>
      <c r="N163" s="347">
        <v>-73.649999999999991</v>
      </c>
      <c r="O163" s="347">
        <v>-76.38666666666667</v>
      </c>
      <c r="P163" s="347">
        <v>-83.063333333333333</v>
      </c>
      <c r="Q163" s="347">
        <v>-85.873333333333335</v>
      </c>
      <c r="R163" s="347">
        <v>-85.456666666666663</v>
      </c>
      <c r="S163" s="347">
        <v>-83.79</v>
      </c>
      <c r="T163" s="347">
        <v>-85.50333333333333</v>
      </c>
      <c r="U163" s="347">
        <v>-88.50333333333333</v>
      </c>
      <c r="V163" s="347">
        <v>-88.453333333333333</v>
      </c>
      <c r="W163" s="347">
        <v>-73.06</v>
      </c>
      <c r="X163" s="347">
        <v>-58.919999999999995</v>
      </c>
      <c r="Y163" s="347">
        <v>-47.526666666666671</v>
      </c>
      <c r="Z163" s="347">
        <v>-37.216666666666669</v>
      </c>
      <c r="AA163" s="347">
        <v>-11.549999999999997</v>
      </c>
      <c r="AB163" s="347">
        <v>30.52</v>
      </c>
      <c r="AC163" s="347">
        <v>52.886666666666663</v>
      </c>
      <c r="AD163" s="347">
        <v>78.686666666666667</v>
      </c>
      <c r="AE163" s="347">
        <v>97.806666666666658</v>
      </c>
      <c r="AF163" s="347">
        <v>137.65666666666667</v>
      </c>
      <c r="AG163" s="347">
        <v>172.92</v>
      </c>
      <c r="AH163" s="347">
        <v>199.92</v>
      </c>
      <c r="AI163" s="347">
        <v>185.9</v>
      </c>
      <c r="AJ163" s="347">
        <v>176.28333333333333</v>
      </c>
      <c r="AK163" s="347">
        <v>168.0633333333333</v>
      </c>
      <c r="AL163" s="347">
        <v>158.16</v>
      </c>
      <c r="AM163" s="347">
        <v>111.57666666666665</v>
      </c>
      <c r="AN163" s="347">
        <v>78.773333333333326</v>
      </c>
      <c r="AO163" s="347">
        <v>84.25</v>
      </c>
      <c r="AP163" s="347">
        <v>150.01</v>
      </c>
      <c r="AQ163" s="347">
        <v>148.57</v>
      </c>
      <c r="AR163" s="347">
        <v>148.58666666666667</v>
      </c>
      <c r="AS163" s="347">
        <v>122.09999999999998</v>
      </c>
      <c r="AT163" s="347">
        <v>117.03000000000002</v>
      </c>
      <c r="AU163" s="347">
        <v>94.92</v>
      </c>
      <c r="AV163" s="347">
        <v>66.350000000000009</v>
      </c>
      <c r="AW163" s="347">
        <v>85.673333333333332</v>
      </c>
      <c r="AX163" s="347">
        <v>115.61</v>
      </c>
      <c r="AY163" s="347">
        <v>150.22999999999999</v>
      </c>
      <c r="AZ163" s="347">
        <v>135.60999999999999</v>
      </c>
      <c r="BA163" s="347">
        <v>141.79333333333332</v>
      </c>
      <c r="BB163" s="347">
        <v>115.32666666666667</v>
      </c>
      <c r="BC163" s="347">
        <v>109.92666666666666</v>
      </c>
      <c r="BD163" s="347">
        <v>67.303333333333342</v>
      </c>
      <c r="BE163" s="347">
        <v>51.063333333333333</v>
      </c>
      <c r="BF163" s="347">
        <v>66.106666666666669</v>
      </c>
      <c r="BG163" s="347">
        <v>74.743333333333325</v>
      </c>
      <c r="BH163" s="347">
        <v>95.316666666666677</v>
      </c>
      <c r="BI163" s="347">
        <v>104.31333333333333</v>
      </c>
      <c r="BJ163" s="347">
        <v>132.35999999999999</v>
      </c>
      <c r="BK163" s="347">
        <v>110.17333333333333</v>
      </c>
      <c r="BL163" s="347">
        <v>88.043333333333337</v>
      </c>
      <c r="BM163" s="347">
        <v>46.79999999999999</v>
      </c>
      <c r="BN163" s="347">
        <v>23.08</v>
      </c>
      <c r="BO163" s="347">
        <v>11.563333333333333</v>
      </c>
      <c r="BP163" s="347">
        <v>10.913333333333332</v>
      </c>
      <c r="BQ163" s="347">
        <v>13.573333333333332</v>
      </c>
      <c r="BR163" s="347">
        <v>-5.6866666666666665</v>
      </c>
      <c r="BS163" s="347">
        <v>-3.2533333333333325</v>
      </c>
      <c r="BT163" s="347">
        <v>-6.2866666666666662</v>
      </c>
      <c r="BU163" s="347">
        <v>-0.88499999999999979</v>
      </c>
      <c r="BV163" s="347">
        <v>-26.62</v>
      </c>
    </row>
    <row r="164" spans="1:74" x14ac:dyDescent="0.15">
      <c r="A164" s="301" t="s">
        <v>604</v>
      </c>
      <c r="B164" s="301" t="s">
        <v>110</v>
      </c>
      <c r="C164" s="295" t="s">
        <v>892</v>
      </c>
      <c r="D164" s="309" t="s">
        <v>666</v>
      </c>
      <c r="E164" s="347">
        <v>-4.75</v>
      </c>
      <c r="F164" s="347">
        <v>-4.75</v>
      </c>
      <c r="G164" s="347">
        <v>-2.85</v>
      </c>
      <c r="H164" s="347">
        <v>-0.73333333333333373</v>
      </c>
      <c r="I164" s="347">
        <v>-8.4</v>
      </c>
      <c r="J164" s="347">
        <v>-13.199999999999998</v>
      </c>
      <c r="K164" s="347">
        <v>-7.2</v>
      </c>
      <c r="L164" s="347">
        <v>5.9666666666666659</v>
      </c>
      <c r="M164" s="347">
        <v>5.9666666666666659</v>
      </c>
      <c r="N164" s="347">
        <v>5.9666666666666659</v>
      </c>
      <c r="O164" s="347">
        <v>5.9666666666666659</v>
      </c>
      <c r="P164" s="347">
        <v>6.4333333333333327</v>
      </c>
      <c r="Q164" s="347">
        <v>10.299999999999999</v>
      </c>
      <c r="R164" s="347">
        <v>10.299999999999999</v>
      </c>
      <c r="S164" s="347">
        <v>10.299999999999999</v>
      </c>
      <c r="T164" s="347">
        <v>10.299999999999999</v>
      </c>
      <c r="U164" s="347">
        <v>15.300000000000002</v>
      </c>
      <c r="V164" s="347">
        <v>24.966666666666669</v>
      </c>
      <c r="W164" s="347">
        <v>33.666666666666664</v>
      </c>
      <c r="X164" s="347">
        <v>19.866666666666664</v>
      </c>
      <c r="Y164" s="347">
        <v>19.866666666666664</v>
      </c>
      <c r="Z164" s="347">
        <v>19.866666666666664</v>
      </c>
      <c r="AA164" s="347">
        <v>19.866666666666664</v>
      </c>
      <c r="AB164" s="347">
        <v>21.433333333333334</v>
      </c>
      <c r="AC164" s="347">
        <v>17</v>
      </c>
      <c r="AD164" s="347">
        <v>13.966666666666669</v>
      </c>
      <c r="AE164" s="347">
        <v>16.233333333333334</v>
      </c>
      <c r="AF164" s="347">
        <v>14.200000000000001</v>
      </c>
      <c r="AG164" s="347">
        <v>12.299999999999999</v>
      </c>
      <c r="AH164" s="347">
        <v>1.5999999999999996</v>
      </c>
      <c r="AI164" s="347">
        <v>-7.3999999999999995</v>
      </c>
      <c r="AJ164" s="347">
        <v>11.633333333333335</v>
      </c>
      <c r="AK164" s="347">
        <v>11.633333333333335</v>
      </c>
      <c r="AL164" s="347">
        <v>11.633333333333335</v>
      </c>
      <c r="AM164" s="347">
        <v>11.633333333333335</v>
      </c>
      <c r="AN164" s="347">
        <v>12.133333333333333</v>
      </c>
      <c r="AO164" s="347">
        <v>10.800000000000002</v>
      </c>
      <c r="AP164" s="347">
        <v>11.866666666666667</v>
      </c>
      <c r="AQ164" s="347">
        <v>14.9</v>
      </c>
      <c r="AR164" s="347">
        <v>16.2</v>
      </c>
      <c r="AS164" s="347">
        <v>15.300000000000002</v>
      </c>
      <c r="AT164" s="347">
        <v>12.6</v>
      </c>
      <c r="AU164" s="347">
        <v>10</v>
      </c>
      <c r="AV164" s="347">
        <v>4.2333333333333334</v>
      </c>
      <c r="AW164" s="347">
        <v>4.2333333333333334</v>
      </c>
      <c r="AX164" s="347">
        <v>4.2333333333333334</v>
      </c>
      <c r="AY164" s="347">
        <v>4.2333333333333334</v>
      </c>
      <c r="AZ164" s="347">
        <v>6.166666666666667</v>
      </c>
      <c r="BA164" s="347">
        <v>7.3000000000000007</v>
      </c>
      <c r="BB164" s="347">
        <v>7.7666666666666666</v>
      </c>
      <c r="BC164" s="347">
        <v>9.0333333333333332</v>
      </c>
      <c r="BD164" s="347">
        <v>9.8666666666666671</v>
      </c>
      <c r="BE164" s="347">
        <v>12.299999999999999</v>
      </c>
      <c r="BF164" s="347">
        <v>16.033333333333331</v>
      </c>
      <c r="BG164" s="347">
        <v>16.766666666666666</v>
      </c>
      <c r="BH164" s="347">
        <v>17.100000000000001</v>
      </c>
      <c r="BI164" s="347">
        <v>17.100000000000001</v>
      </c>
      <c r="BJ164" s="347">
        <v>17.100000000000001</v>
      </c>
      <c r="BK164" s="347">
        <v>17.100000000000001</v>
      </c>
      <c r="BL164" s="347">
        <v>16.966666666666665</v>
      </c>
      <c r="BM164" s="347">
        <v>14.733333333333334</v>
      </c>
      <c r="BN164" s="347">
        <v>13.6</v>
      </c>
      <c r="BO164" s="347">
        <v>14.799999999999999</v>
      </c>
      <c r="BP164" s="347">
        <v>14.200000000000001</v>
      </c>
      <c r="BQ164" s="347">
        <v>12.533333333333333</v>
      </c>
      <c r="BR164" s="347">
        <v>9.7666666666666675</v>
      </c>
      <c r="BS164" s="347">
        <v>9</v>
      </c>
      <c r="BT164" s="347" t="s">
        <v>580</v>
      </c>
      <c r="BU164" s="347" t="s">
        <v>580</v>
      </c>
      <c r="BV164" s="347" t="s">
        <v>580</v>
      </c>
    </row>
    <row r="165" spans="1:74" s="331" customFormat="1" ht="12.75" x14ac:dyDescent="0.15">
      <c r="A165" s="337" t="s">
        <v>681</v>
      </c>
      <c r="B165" s="337" t="s">
        <v>682</v>
      </c>
      <c r="C165" s="337" t="s">
        <v>683</v>
      </c>
      <c r="D165" s="337" t="s">
        <v>684</v>
      </c>
      <c r="E165" s="349">
        <v>175.125</v>
      </c>
      <c r="F165" s="349">
        <v>152.25</v>
      </c>
      <c r="G165" s="349">
        <v>118.905</v>
      </c>
      <c r="H165" s="349">
        <v>130.43</v>
      </c>
      <c r="I165" s="349">
        <v>149.65</v>
      </c>
      <c r="J165" s="349">
        <v>136.77500000000001</v>
      </c>
      <c r="K165" s="349">
        <v>126.87</v>
      </c>
      <c r="L165" s="349">
        <v>148.85500000000002</v>
      </c>
      <c r="M165" s="349">
        <v>183.51</v>
      </c>
      <c r="N165" s="349">
        <v>206.54500000000002</v>
      </c>
      <c r="O165" s="349">
        <v>186.005</v>
      </c>
      <c r="P165" s="349">
        <v>164.62</v>
      </c>
      <c r="Q165" s="349">
        <v>144.84500000000003</v>
      </c>
      <c r="R165" s="349">
        <v>159.54000000000002</v>
      </c>
      <c r="S165" s="349">
        <v>202.9</v>
      </c>
      <c r="T165" s="349">
        <v>212.36500000000001</v>
      </c>
      <c r="U165" s="349">
        <v>231.16</v>
      </c>
      <c r="V165" s="349">
        <v>292.375</v>
      </c>
      <c r="W165" s="349">
        <v>351.81</v>
      </c>
      <c r="X165" s="349">
        <v>558.78499999999997</v>
      </c>
      <c r="Y165" s="349">
        <v>570.94999999999993</v>
      </c>
      <c r="Z165" s="349">
        <v>314.25</v>
      </c>
      <c r="AA165" s="349">
        <v>179.39499999999998</v>
      </c>
      <c r="AB165" s="349">
        <v>98.19</v>
      </c>
      <c r="AC165" s="349">
        <v>57.814999999999998</v>
      </c>
      <c r="AD165" s="349">
        <v>51.69</v>
      </c>
      <c r="AE165" s="349">
        <v>45.414999999999999</v>
      </c>
      <c r="AF165" s="349">
        <v>27.854999999999997</v>
      </c>
      <c r="AG165" s="349">
        <v>1.2750000000000004</v>
      </c>
      <c r="AH165" s="349">
        <v>-25.204999999999998</v>
      </c>
      <c r="AI165" s="349">
        <v>-35.03</v>
      </c>
      <c r="AJ165" s="349">
        <v>-42.83</v>
      </c>
      <c r="AK165" s="349">
        <v>-41.34</v>
      </c>
      <c r="AL165" s="349">
        <v>-33.879999999999995</v>
      </c>
      <c r="AM165" s="349">
        <v>-18.564999999999998</v>
      </c>
      <c r="AN165" s="349">
        <v>10.354999999999999</v>
      </c>
      <c r="AO165" s="349">
        <v>27.434999999999999</v>
      </c>
      <c r="AP165" s="349">
        <v>24.475000000000001</v>
      </c>
      <c r="AQ165" s="349">
        <v>22.23</v>
      </c>
      <c r="AR165" s="349">
        <v>34.024999999999999</v>
      </c>
      <c r="AS165" s="349">
        <v>51.625</v>
      </c>
      <c r="AT165" s="349">
        <v>62.664999999999999</v>
      </c>
      <c r="AU165" s="349">
        <v>73.344999999999999</v>
      </c>
      <c r="AV165" s="349">
        <v>57.935000000000002</v>
      </c>
      <c r="AW165" s="349">
        <v>27.64</v>
      </c>
      <c r="AX165" s="349">
        <v>30.64</v>
      </c>
      <c r="AY165" s="349">
        <v>39.75</v>
      </c>
      <c r="AZ165" s="349">
        <v>33.620000000000005</v>
      </c>
      <c r="BA165" s="349">
        <v>22.274999999999999</v>
      </c>
      <c r="BB165" s="349">
        <v>6.0200000000000005</v>
      </c>
      <c r="BC165" s="349">
        <v>-4.42</v>
      </c>
      <c r="BD165" s="349">
        <v>-7.78</v>
      </c>
      <c r="BE165" s="349">
        <v>-12.265000000000001</v>
      </c>
      <c r="BF165" s="349">
        <v>-14.66</v>
      </c>
      <c r="BG165" s="349">
        <v>-20.45</v>
      </c>
      <c r="BH165" s="349">
        <v>-19.559999999999999</v>
      </c>
      <c r="BI165" s="349">
        <v>-5.7249999999999996</v>
      </c>
      <c r="BJ165" s="349">
        <v>1.6950000000000001</v>
      </c>
      <c r="BK165" s="349">
        <v>-3.5</v>
      </c>
      <c r="BL165" s="349">
        <v>-4.5949999999999998</v>
      </c>
      <c r="BM165" s="349">
        <v>2.39</v>
      </c>
      <c r="BN165" s="349">
        <v>6.2249999999999996</v>
      </c>
      <c r="BO165" s="349">
        <v>3.9550000000000001</v>
      </c>
      <c r="BP165" s="349">
        <v>0.495</v>
      </c>
      <c r="BQ165" s="349">
        <v>5.915</v>
      </c>
      <c r="BR165" s="349">
        <v>6.46</v>
      </c>
      <c r="BS165" s="349">
        <v>1.21</v>
      </c>
      <c r="BT165" s="349">
        <v>-11.32</v>
      </c>
      <c r="BU165" s="349">
        <v>-16.555</v>
      </c>
      <c r="BV165" s="349">
        <v>-8.8000000000000007</v>
      </c>
    </row>
    <row r="166" spans="1:74" ht="12.75" x14ac:dyDescent="0.15">
      <c r="A166" s="339" t="s">
        <v>681</v>
      </c>
      <c r="B166" s="339" t="s">
        <v>682</v>
      </c>
      <c r="C166" s="339" t="s">
        <v>685</v>
      </c>
      <c r="D166" s="339" t="s">
        <v>686</v>
      </c>
      <c r="E166" s="347">
        <v>77.144999999999996</v>
      </c>
      <c r="F166" s="347">
        <v>87.275000000000006</v>
      </c>
      <c r="G166" s="347">
        <v>89.6</v>
      </c>
      <c r="H166" s="347">
        <v>77.215000000000003</v>
      </c>
      <c r="I166" s="347">
        <v>57.355000000000004</v>
      </c>
      <c r="J166" s="347">
        <v>46.68</v>
      </c>
      <c r="K166" s="347">
        <v>58.790000000000006</v>
      </c>
      <c r="L166" s="347">
        <v>81.12</v>
      </c>
      <c r="M166" s="347">
        <v>92.365000000000009</v>
      </c>
      <c r="N166" s="347">
        <v>86.06</v>
      </c>
      <c r="O166" s="347">
        <v>69.56</v>
      </c>
      <c r="P166" s="347">
        <v>59.37</v>
      </c>
      <c r="Q166" s="347">
        <v>51.664999999999999</v>
      </c>
      <c r="R166" s="347">
        <v>40.715000000000003</v>
      </c>
      <c r="S166" s="347">
        <v>34.67</v>
      </c>
      <c r="T166" s="347">
        <v>37.019999999999996</v>
      </c>
      <c r="U166" s="347">
        <v>45.585000000000001</v>
      </c>
      <c r="V166" s="347">
        <v>51.65</v>
      </c>
      <c r="W166" s="347">
        <v>51.08</v>
      </c>
      <c r="X166" s="347">
        <v>76.930000000000007</v>
      </c>
      <c r="Y166" s="347">
        <v>75.86</v>
      </c>
      <c r="Z166" s="347">
        <v>53.795000000000002</v>
      </c>
      <c r="AA166" s="347">
        <v>57.854999999999997</v>
      </c>
      <c r="AB166" s="347">
        <v>48.545000000000002</v>
      </c>
      <c r="AC166" s="347">
        <v>42.47</v>
      </c>
      <c r="AD166" s="347">
        <v>48.57</v>
      </c>
      <c r="AE166" s="347">
        <v>52.59</v>
      </c>
      <c r="AF166" s="347">
        <v>51.41</v>
      </c>
      <c r="AG166" s="347">
        <v>33.594999999999999</v>
      </c>
      <c r="AH166" s="347">
        <v>17.685000000000002</v>
      </c>
      <c r="AI166" s="347">
        <v>19.579999999999998</v>
      </c>
      <c r="AJ166" s="347">
        <v>2.5350000000000001</v>
      </c>
      <c r="AK166" s="347">
        <v>1.2799999999999994</v>
      </c>
      <c r="AL166" s="347">
        <v>13.585000000000001</v>
      </c>
      <c r="AM166" s="347">
        <v>10.254999999999999</v>
      </c>
      <c r="AN166" s="347">
        <v>16.189999999999998</v>
      </c>
      <c r="AO166" s="347">
        <v>23.164999999999999</v>
      </c>
      <c r="AP166" s="347">
        <v>21.509999999999998</v>
      </c>
      <c r="AQ166" s="347">
        <v>15.330000000000002</v>
      </c>
      <c r="AR166" s="347">
        <v>14.54</v>
      </c>
      <c r="AS166" s="347">
        <v>27.65</v>
      </c>
      <c r="AT166" s="347">
        <v>37.340000000000003</v>
      </c>
      <c r="AU166" s="347">
        <v>42.879999999999995</v>
      </c>
      <c r="AV166" s="347">
        <v>82.08</v>
      </c>
      <c r="AW166" s="347">
        <v>97.125</v>
      </c>
      <c r="AX166" s="347">
        <v>83.18</v>
      </c>
      <c r="AY166" s="347">
        <v>80.710000000000008</v>
      </c>
      <c r="AZ166" s="347">
        <v>65.875</v>
      </c>
      <c r="BA166" s="347">
        <v>51.370000000000005</v>
      </c>
      <c r="BB166" s="347">
        <v>50.019999999999996</v>
      </c>
      <c r="BC166" s="347">
        <v>50.445</v>
      </c>
      <c r="BD166" s="347">
        <v>49.605000000000004</v>
      </c>
      <c r="BE166" s="347">
        <v>53.314999999999998</v>
      </c>
      <c r="BF166" s="347">
        <v>52.14</v>
      </c>
      <c r="BG166" s="347">
        <v>42.81</v>
      </c>
      <c r="BH166" s="347">
        <v>24.29</v>
      </c>
      <c r="BI166" s="347">
        <v>17.580000000000002</v>
      </c>
      <c r="BJ166" s="347">
        <v>18.515000000000001</v>
      </c>
      <c r="BK166" s="347">
        <v>17.689999999999998</v>
      </c>
      <c r="BL166" s="347">
        <v>31.16</v>
      </c>
      <c r="BM166" s="347">
        <v>50.010000000000005</v>
      </c>
      <c r="BN166" s="347">
        <v>57.454999999999998</v>
      </c>
      <c r="BO166" s="347">
        <v>63.195000000000007</v>
      </c>
      <c r="BP166" s="347">
        <v>37.475000000000001</v>
      </c>
      <c r="BQ166" s="347">
        <v>1.9950000000000001</v>
      </c>
      <c r="BR166" s="347">
        <v>2.19</v>
      </c>
      <c r="BS166" s="347">
        <v>23.134999999999998</v>
      </c>
      <c r="BT166" s="347">
        <v>29.125</v>
      </c>
      <c r="BU166" s="347">
        <v>16.060000000000002</v>
      </c>
      <c r="BV166" s="347">
        <v>14.59</v>
      </c>
    </row>
    <row r="167" spans="1:74" ht="12.75" x14ac:dyDescent="0.15">
      <c r="A167" s="339" t="s">
        <v>681</v>
      </c>
      <c r="B167" s="339" t="s">
        <v>682</v>
      </c>
      <c r="C167" s="339" t="s">
        <v>687</v>
      </c>
      <c r="D167" s="339" t="s">
        <v>688</v>
      </c>
      <c r="E167" s="347">
        <v>68.164999999999992</v>
      </c>
      <c r="F167" s="347">
        <v>64.72</v>
      </c>
      <c r="G167" s="347">
        <v>59.93</v>
      </c>
      <c r="H167" s="347">
        <v>57.25</v>
      </c>
      <c r="I167" s="347">
        <v>57.07</v>
      </c>
      <c r="J167" s="347">
        <v>58.8</v>
      </c>
      <c r="K167" s="347">
        <v>69.760000000000005</v>
      </c>
      <c r="L167" s="347">
        <v>86.585000000000008</v>
      </c>
      <c r="M167" s="347">
        <v>98.224999999999994</v>
      </c>
      <c r="N167" s="347">
        <v>90.039999999999992</v>
      </c>
      <c r="O167" s="347">
        <v>75.56</v>
      </c>
      <c r="P167" s="347">
        <v>74.069999999999993</v>
      </c>
      <c r="Q167" s="347">
        <v>78.58</v>
      </c>
      <c r="R167" s="347">
        <v>76.16</v>
      </c>
      <c r="S167" s="347">
        <v>84.674999999999997</v>
      </c>
      <c r="T167" s="347">
        <v>102.75</v>
      </c>
      <c r="U167" s="347">
        <v>107.74000000000001</v>
      </c>
      <c r="V167" s="347">
        <v>108.905</v>
      </c>
      <c r="W167" s="347">
        <v>100.61</v>
      </c>
      <c r="X167" s="347">
        <v>126.205</v>
      </c>
      <c r="Y167" s="347">
        <v>128.565</v>
      </c>
      <c r="Z167" s="347">
        <v>84.724999999999994</v>
      </c>
      <c r="AA167" s="347">
        <v>59.06</v>
      </c>
      <c r="AB167" s="347">
        <v>38.994999999999997</v>
      </c>
      <c r="AC167" s="347">
        <v>28.59</v>
      </c>
      <c r="AD167" s="347">
        <v>28.17</v>
      </c>
      <c r="AE167" s="347">
        <v>30.965</v>
      </c>
      <c r="AF167" s="347">
        <v>24.16</v>
      </c>
      <c r="AG167" s="347">
        <v>13.445</v>
      </c>
      <c r="AH167" s="347">
        <v>5.67</v>
      </c>
      <c r="AI167" s="347">
        <v>4.79</v>
      </c>
      <c r="AJ167" s="347">
        <v>-7.6800000000000006</v>
      </c>
      <c r="AK167" s="347">
        <v>-14.49</v>
      </c>
      <c r="AL167" s="347">
        <v>4.0849999999999991</v>
      </c>
      <c r="AM167" s="347">
        <v>17.015000000000001</v>
      </c>
      <c r="AN167" s="347">
        <v>22.64</v>
      </c>
      <c r="AO167" s="347">
        <v>27.704999999999998</v>
      </c>
      <c r="AP167" s="347">
        <v>32.144999999999996</v>
      </c>
      <c r="AQ167" s="347">
        <v>30.215</v>
      </c>
      <c r="AR167" s="347">
        <v>30.14</v>
      </c>
      <c r="AS167" s="347">
        <v>44.58</v>
      </c>
      <c r="AT167" s="347">
        <v>66.180000000000007</v>
      </c>
      <c r="AU167" s="347">
        <v>74.015000000000001</v>
      </c>
      <c r="AV167" s="347">
        <v>62.795000000000002</v>
      </c>
      <c r="AW167" s="347">
        <v>63.14</v>
      </c>
      <c r="AX167" s="347">
        <v>49.075000000000003</v>
      </c>
      <c r="AY167" s="347">
        <v>41.055</v>
      </c>
      <c r="AZ167" s="347">
        <v>60.594999999999999</v>
      </c>
      <c r="BA167" s="347">
        <v>61.67</v>
      </c>
      <c r="BB167" s="347">
        <v>51.71</v>
      </c>
      <c r="BC167" s="347">
        <v>44.365000000000002</v>
      </c>
      <c r="BD167" s="347">
        <v>45.72</v>
      </c>
      <c r="BE167" s="347">
        <v>43.07</v>
      </c>
      <c r="BF167" s="347">
        <v>29.984999999999999</v>
      </c>
      <c r="BG167" s="347">
        <v>31.419999999999998</v>
      </c>
      <c r="BH167" s="347">
        <v>49.384999999999998</v>
      </c>
      <c r="BI167" s="347">
        <v>55.164999999999999</v>
      </c>
      <c r="BJ167" s="347">
        <v>56.86</v>
      </c>
      <c r="BK167" s="347">
        <v>50.68</v>
      </c>
      <c r="BL167" s="347">
        <v>40.715000000000003</v>
      </c>
      <c r="BM167" s="347">
        <v>43.274999999999999</v>
      </c>
      <c r="BN167" s="347">
        <v>48.084999999999994</v>
      </c>
      <c r="BO167" s="347">
        <v>52.394999999999996</v>
      </c>
      <c r="BP167" s="347">
        <v>29.865000000000002</v>
      </c>
      <c r="BQ167" s="347">
        <v>3.31</v>
      </c>
      <c r="BR167" s="347">
        <v>4.835</v>
      </c>
      <c r="BS167" s="347">
        <v>17.86</v>
      </c>
      <c r="BT167" s="347">
        <v>23.799999999999997</v>
      </c>
      <c r="BU167" s="347">
        <v>11.67</v>
      </c>
      <c r="BV167" s="347">
        <v>2.0299999999999998</v>
      </c>
    </row>
    <row r="168" spans="1:74" ht="12.75" x14ac:dyDescent="0.15">
      <c r="A168" s="339" t="s">
        <v>681</v>
      </c>
      <c r="B168" s="339" t="s">
        <v>682</v>
      </c>
      <c r="C168" s="339" t="s">
        <v>689</v>
      </c>
      <c r="D168" s="340" t="s">
        <v>690</v>
      </c>
      <c r="E168" s="347">
        <v>13.136889265308383</v>
      </c>
      <c r="F168" s="347">
        <v>13.136889265308383</v>
      </c>
      <c r="G168" s="347">
        <v>21.9</v>
      </c>
      <c r="H168" s="347">
        <v>21.9</v>
      </c>
      <c r="I168" s="347">
        <v>21.9</v>
      </c>
      <c r="J168" s="347">
        <v>26.42441754255811</v>
      </c>
      <c r="K168" s="347">
        <v>26.42441754255811</v>
      </c>
      <c r="L168" s="347">
        <v>26.42441754255811</v>
      </c>
      <c r="M168" s="347">
        <v>33.665529494583232</v>
      </c>
      <c r="N168" s="347">
        <v>33.665529494583232</v>
      </c>
      <c r="O168" s="347">
        <v>33.665529494583232</v>
      </c>
      <c r="P168" s="347">
        <v>37.476028784258773</v>
      </c>
      <c r="Q168" s="347">
        <v>37.476028784258773</v>
      </c>
      <c r="R168" s="347">
        <v>37.476028784258773</v>
      </c>
      <c r="S168" s="347">
        <v>41.836547665026849</v>
      </c>
      <c r="T168" s="347">
        <v>41.836547665026849</v>
      </c>
      <c r="U168" s="347">
        <v>41.836547665026849</v>
      </c>
      <c r="V168" s="347">
        <v>61.00581400811167</v>
      </c>
      <c r="W168" s="347">
        <v>61.00581400811167</v>
      </c>
      <c r="X168" s="347">
        <v>61.00581400811167</v>
      </c>
      <c r="Y168" s="347">
        <v>37.73605329719625</v>
      </c>
      <c r="Z168" s="347">
        <v>37.73605329719625</v>
      </c>
      <c r="AA168" s="347">
        <v>37.73605329719625</v>
      </c>
      <c r="AB168" s="347">
        <v>62.015738787542539</v>
      </c>
      <c r="AC168" s="347">
        <v>62.015738787542539</v>
      </c>
      <c r="AD168" s="347">
        <v>62.015738787542539</v>
      </c>
      <c r="AE168" s="347">
        <v>65.414801329444799</v>
      </c>
      <c r="AF168" s="347">
        <v>65.414801329444799</v>
      </c>
      <c r="AG168" s="347">
        <v>65.414801329444799</v>
      </c>
      <c r="AH168" s="347">
        <v>43.658187311206099</v>
      </c>
      <c r="AI168" s="347">
        <v>43.658187311206099</v>
      </c>
      <c r="AJ168" s="347">
        <v>43.658187311206099</v>
      </c>
      <c r="AK168" s="347">
        <v>22.434083787475778</v>
      </c>
      <c r="AL168" s="347">
        <v>22.434083787475778</v>
      </c>
      <c r="AM168" s="347">
        <v>22.434083787475778</v>
      </c>
      <c r="AN168" s="347">
        <v>27.415914160196976</v>
      </c>
      <c r="AO168" s="347">
        <v>27.415914160196976</v>
      </c>
      <c r="AP168" s="347">
        <v>27.415914160196976</v>
      </c>
      <c r="AQ168" s="347">
        <v>20.883450786165181</v>
      </c>
      <c r="AR168" s="347">
        <v>20.883450786165181</v>
      </c>
      <c r="AS168" s="347">
        <v>20.883450786165181</v>
      </c>
      <c r="AT168" s="347">
        <v>38.346344475471092</v>
      </c>
      <c r="AU168" s="347">
        <v>38.346344475471092</v>
      </c>
      <c r="AV168" s="347">
        <v>38.346344475471092</v>
      </c>
      <c r="AW168" s="347">
        <v>25.102764418197498</v>
      </c>
      <c r="AX168" s="347">
        <v>25.102764418197498</v>
      </c>
      <c r="AY168" s="347">
        <v>25.102764418197498</v>
      </c>
      <c r="AZ168" s="347">
        <v>25.0688870778474</v>
      </c>
      <c r="BA168" s="347">
        <v>25.0688870778474</v>
      </c>
      <c r="BB168" s="347">
        <v>25.0688870778474</v>
      </c>
      <c r="BC168" s="347">
        <v>17.208179654452472</v>
      </c>
      <c r="BD168" s="347">
        <v>17.208179654452472</v>
      </c>
      <c r="BE168" s="347">
        <v>17.208179654452472</v>
      </c>
      <c r="BF168" s="347">
        <v>10.866870084488722</v>
      </c>
      <c r="BG168" s="347">
        <v>10.866870084488722</v>
      </c>
      <c r="BH168" s="347">
        <v>10.866870084488722</v>
      </c>
      <c r="BI168" s="347">
        <v>70.15154513973458</v>
      </c>
      <c r="BJ168" s="347">
        <v>70.15154513973458</v>
      </c>
      <c r="BK168" s="347">
        <v>70.15154513973458</v>
      </c>
      <c r="BL168" s="347">
        <v>27.394336389449457</v>
      </c>
      <c r="BM168" s="347">
        <v>27.394336389449457</v>
      </c>
      <c r="BN168" s="347">
        <v>27.394336389449457</v>
      </c>
      <c r="BO168" s="347">
        <v>26.969800713028324</v>
      </c>
      <c r="BP168" s="347">
        <v>26.969800713028324</v>
      </c>
      <c r="BQ168" s="347">
        <v>26.969800713028324</v>
      </c>
      <c r="BR168" s="347">
        <v>26.643356938723418</v>
      </c>
      <c r="BS168" s="347">
        <v>26.643356938723418</v>
      </c>
      <c r="BT168" s="347">
        <v>26.643356938723418</v>
      </c>
      <c r="BU168" s="347" t="s">
        <v>580</v>
      </c>
      <c r="BV168" s="347" t="s">
        <v>580</v>
      </c>
    </row>
    <row r="169" spans="1:74" ht="12.75" x14ac:dyDescent="0.15">
      <c r="A169" s="339" t="s">
        <v>681</v>
      </c>
      <c r="B169" s="339" t="s">
        <v>691</v>
      </c>
      <c r="C169" s="339" t="s">
        <v>692</v>
      </c>
      <c r="D169" s="339" t="s">
        <v>693</v>
      </c>
      <c r="E169" s="347">
        <v>-2.5760505220843779</v>
      </c>
      <c r="F169" s="347">
        <v>-2.5760505220843779</v>
      </c>
      <c r="G169" s="347">
        <v>7.6144045056969478E-2</v>
      </c>
      <c r="H169" s="347">
        <v>2.2901939023058593</v>
      </c>
      <c r="I169" s="347">
        <v>5.0852765830145197</v>
      </c>
      <c r="J169" s="347">
        <v>9.9941227208936496</v>
      </c>
      <c r="K169" s="347">
        <v>17.784666247453217</v>
      </c>
      <c r="L169" s="347">
        <v>22.482201129466084</v>
      </c>
      <c r="M169" s="347">
        <v>7.1424388289304197</v>
      </c>
      <c r="N169" s="347">
        <v>7.1424388289304197</v>
      </c>
      <c r="O169" s="347">
        <v>7.1424388289304197</v>
      </c>
      <c r="P169" s="347">
        <v>4.7479934921491047</v>
      </c>
      <c r="Q169" s="347">
        <v>1.4056985744112183</v>
      </c>
      <c r="R169" s="347">
        <v>3.6075738432496895</v>
      </c>
      <c r="S169" s="347">
        <v>10.552906800738469</v>
      </c>
      <c r="T169" s="347">
        <v>19.673221463392242</v>
      </c>
      <c r="U169" s="347">
        <v>25.874009462936954</v>
      </c>
      <c r="V169" s="347">
        <v>29.140758822083022</v>
      </c>
      <c r="W169" s="347">
        <v>36.784370675193834</v>
      </c>
      <c r="X169" s="347">
        <v>43.369648595739818</v>
      </c>
      <c r="Y169" s="347">
        <v>39.656358091753546</v>
      </c>
      <c r="Z169" s="347">
        <v>39.656358091753546</v>
      </c>
      <c r="AA169" s="347">
        <v>39.656358091753546</v>
      </c>
      <c r="AB169" s="347">
        <v>41.147607321083854</v>
      </c>
      <c r="AC169" s="347">
        <v>39.209685805077484</v>
      </c>
      <c r="AD169" s="347">
        <v>37.711696483554768</v>
      </c>
      <c r="AE169" s="347">
        <v>30.025805437396791</v>
      </c>
      <c r="AF169" s="347">
        <v>27.563976702342785</v>
      </c>
      <c r="AG169" s="347">
        <v>32.025598985978405</v>
      </c>
      <c r="AH169" s="347">
        <v>34.761966291905992</v>
      </c>
      <c r="AI169" s="347">
        <v>28.42886668228595</v>
      </c>
      <c r="AJ169" s="347">
        <v>19.612349274758234</v>
      </c>
      <c r="AK169" s="347">
        <v>22.983411198610838</v>
      </c>
      <c r="AL169" s="347">
        <v>22.983411198610838</v>
      </c>
      <c r="AM169" s="347">
        <v>22.983411198610838</v>
      </c>
      <c r="AN169" s="347">
        <v>27.17620533857853</v>
      </c>
      <c r="AO169" s="347">
        <v>27.229221356901633</v>
      </c>
      <c r="AP169" s="347">
        <v>19.994956184787771</v>
      </c>
      <c r="AQ169" s="347">
        <v>10.598174508484682</v>
      </c>
      <c r="AR169" s="347">
        <v>8.9085618070027905</v>
      </c>
      <c r="AS169" s="347">
        <v>13.388771005979516</v>
      </c>
      <c r="AT169" s="347">
        <v>11.764908465832546</v>
      </c>
      <c r="AU169" s="347">
        <v>14.278461155328891</v>
      </c>
      <c r="AV169" s="347">
        <v>19.349686150230671</v>
      </c>
      <c r="AW169" s="347">
        <v>13.687244948241005</v>
      </c>
      <c r="AX169" s="347">
        <v>13.687244948241005</v>
      </c>
      <c r="AY169" s="347">
        <v>13.687244948241005</v>
      </c>
      <c r="AZ169" s="347">
        <v>10.040916559665302</v>
      </c>
      <c r="BA169" s="347">
        <v>10.461584177245031</v>
      </c>
      <c r="BB169" s="347">
        <v>19.19579211203537</v>
      </c>
      <c r="BC169" s="347">
        <v>34.997007808796688</v>
      </c>
      <c r="BD169" s="347">
        <v>26.403557799903787</v>
      </c>
      <c r="BE169" s="347">
        <v>14.826370309766679</v>
      </c>
      <c r="BF169" s="347">
        <v>28.494721449859394</v>
      </c>
      <c r="BG169" s="347">
        <v>34.759929444239731</v>
      </c>
      <c r="BH169" s="347">
        <v>31.684711826763468</v>
      </c>
      <c r="BI169" s="347">
        <v>34.424950631050649</v>
      </c>
      <c r="BJ169" s="347">
        <v>34.424950631050649</v>
      </c>
      <c r="BK169" s="347">
        <v>34.424950631050649</v>
      </c>
      <c r="BL169" s="347">
        <v>30.904370820355478</v>
      </c>
      <c r="BM169" s="347">
        <v>35.679516733264776</v>
      </c>
      <c r="BN169" s="347">
        <v>33.33598788846561</v>
      </c>
      <c r="BO169" s="347">
        <v>36.634022956588787</v>
      </c>
      <c r="BP169" s="347">
        <v>61.121974778949017</v>
      </c>
      <c r="BQ169" s="347">
        <v>67.24165411194511</v>
      </c>
      <c r="BR169" s="347">
        <v>52.622473199937218</v>
      </c>
      <c r="BS169" s="347">
        <v>58.653787416521581</v>
      </c>
      <c r="BT169" s="347">
        <v>70.049691283284403</v>
      </c>
      <c r="BU169" s="347" t="s">
        <v>580</v>
      </c>
      <c r="BV169" s="347" t="s">
        <v>580</v>
      </c>
    </row>
    <row r="170" spans="1:74" ht="12.75" x14ac:dyDescent="0.15">
      <c r="A170" s="339" t="s">
        <v>681</v>
      </c>
      <c r="B170" s="339" t="s">
        <v>691</v>
      </c>
      <c r="C170" s="339" t="s">
        <v>694</v>
      </c>
      <c r="D170" s="340" t="s">
        <v>695</v>
      </c>
      <c r="E170" s="347">
        <v>24.59051123437974</v>
      </c>
      <c r="F170" s="347">
        <v>24.59051123437974</v>
      </c>
      <c r="G170" s="347">
        <v>16.317819397752853</v>
      </c>
      <c r="H170" s="347">
        <v>16.317819397752853</v>
      </c>
      <c r="I170" s="347">
        <v>16.317819397752853</v>
      </c>
      <c r="J170" s="347">
        <v>41.335281735881836</v>
      </c>
      <c r="K170" s="347">
        <v>41.335281735881836</v>
      </c>
      <c r="L170" s="347">
        <v>41.335281735881836</v>
      </c>
      <c r="M170" s="347">
        <v>38.124820374394687</v>
      </c>
      <c r="N170" s="347">
        <v>38.124820374394687</v>
      </c>
      <c r="O170" s="347">
        <v>38.124820374394687</v>
      </c>
      <c r="P170" s="347">
        <v>49.409014239394409</v>
      </c>
      <c r="Q170" s="347">
        <v>49.409014239394409</v>
      </c>
      <c r="R170" s="347">
        <v>49.409014239394409</v>
      </c>
      <c r="S170" s="347">
        <v>73.149170299531193</v>
      </c>
      <c r="T170" s="347">
        <v>73.149170299531193</v>
      </c>
      <c r="U170" s="347">
        <v>73.149170299531193</v>
      </c>
      <c r="V170" s="347">
        <v>26.559421610818944</v>
      </c>
      <c r="W170" s="347">
        <v>26.559421610818944</v>
      </c>
      <c r="X170" s="347">
        <v>26.559421610818944</v>
      </c>
      <c r="Y170" s="347">
        <v>196.12668471376242</v>
      </c>
      <c r="Z170" s="347">
        <v>196.12668471376242</v>
      </c>
      <c r="AA170" s="347">
        <v>196.12668471376242</v>
      </c>
      <c r="AB170" s="347">
        <v>185.85274825599231</v>
      </c>
      <c r="AC170" s="347">
        <v>185.85274825599231</v>
      </c>
      <c r="AD170" s="347">
        <v>185.85274825599231</v>
      </c>
      <c r="AE170" s="347">
        <v>268.66305808042148</v>
      </c>
      <c r="AF170" s="347">
        <v>268.66305808042148</v>
      </c>
      <c r="AG170" s="347">
        <v>268.66305808042148</v>
      </c>
      <c r="AH170" s="347">
        <v>31.582460643721145</v>
      </c>
      <c r="AI170" s="347">
        <v>31.582460643721145</v>
      </c>
      <c r="AJ170" s="347">
        <v>31.582460643721145</v>
      </c>
      <c r="AK170" s="347">
        <v>118.84786339179558</v>
      </c>
      <c r="AL170" s="347">
        <v>118.84786339179558</v>
      </c>
      <c r="AM170" s="347">
        <v>118.84786339179558</v>
      </c>
      <c r="AN170" s="347">
        <v>118.84786339179558</v>
      </c>
      <c r="AO170" s="347">
        <v>118.84786339179558</v>
      </c>
      <c r="AP170" s="347">
        <v>118.84786339179558</v>
      </c>
      <c r="AQ170" s="347">
        <v>4.1044039043528713</v>
      </c>
      <c r="AR170" s="347">
        <v>4.1044039043528713</v>
      </c>
      <c r="AS170" s="347">
        <v>4.1044039043528713</v>
      </c>
      <c r="AT170" s="347">
        <v>4.1044039043528713</v>
      </c>
      <c r="AU170" s="347">
        <v>4.1044039043528713</v>
      </c>
      <c r="AV170" s="347">
        <v>4.1044039043528713</v>
      </c>
      <c r="AW170" s="347">
        <v>-52.093420484836152</v>
      </c>
      <c r="AX170" s="347">
        <v>-52.093420484836152</v>
      </c>
      <c r="AY170" s="347">
        <v>-52.093420484836152</v>
      </c>
      <c r="AZ170" s="347">
        <v>-52.093420484836152</v>
      </c>
      <c r="BA170" s="347">
        <v>-52.093420484836152</v>
      </c>
      <c r="BB170" s="347">
        <v>-52.093420484836152</v>
      </c>
      <c r="BC170" s="347">
        <v>70.234348907713979</v>
      </c>
      <c r="BD170" s="347">
        <v>70.234348907713979</v>
      </c>
      <c r="BE170" s="347">
        <v>70.234348907713979</v>
      </c>
      <c r="BF170" s="347">
        <v>70.234348907713979</v>
      </c>
      <c r="BG170" s="347">
        <v>70.234348907713979</v>
      </c>
      <c r="BH170" s="347">
        <v>70.234348907713979</v>
      </c>
      <c r="BI170" s="347">
        <v>81.953189729900686</v>
      </c>
      <c r="BJ170" s="347">
        <v>81.953189729900686</v>
      </c>
      <c r="BK170" s="347">
        <v>81.953189729900686</v>
      </c>
      <c r="BL170" s="347">
        <v>81.953189729900686</v>
      </c>
      <c r="BM170" s="347">
        <v>81.953189729900686</v>
      </c>
      <c r="BN170" s="347">
        <v>81.953189729900686</v>
      </c>
      <c r="BO170" s="347" t="s">
        <v>580</v>
      </c>
      <c r="BP170" s="347" t="s">
        <v>580</v>
      </c>
      <c r="BQ170" s="347" t="s">
        <v>580</v>
      </c>
      <c r="BR170" s="347" t="s">
        <v>580</v>
      </c>
      <c r="BS170" s="347" t="s">
        <v>580</v>
      </c>
      <c r="BT170" s="347" t="s">
        <v>580</v>
      </c>
      <c r="BU170" s="347" t="s">
        <v>580</v>
      </c>
      <c r="BV170" s="347" t="s">
        <v>580</v>
      </c>
    </row>
    <row r="171" spans="1:74" ht="12.75" x14ac:dyDescent="0.15">
      <c r="A171" s="339" t="s">
        <v>681</v>
      </c>
      <c r="B171" s="339" t="s">
        <v>691</v>
      </c>
      <c r="C171" s="339" t="s">
        <v>696</v>
      </c>
      <c r="D171" s="342" t="s">
        <v>697</v>
      </c>
      <c r="E171" s="347">
        <v>33.256657547674862</v>
      </c>
      <c r="F171" s="347">
        <v>33.256657547674862</v>
      </c>
      <c r="G171" s="347">
        <v>38.900557458824061</v>
      </c>
      <c r="H171" s="347">
        <v>38.900557458824061</v>
      </c>
      <c r="I171" s="347">
        <v>38.900557458824061</v>
      </c>
      <c r="J171" s="347">
        <v>41.230655069811384</v>
      </c>
      <c r="K171" s="347">
        <v>41.230655069811384</v>
      </c>
      <c r="L171" s="347">
        <v>41.230655069811384</v>
      </c>
      <c r="M171" s="347">
        <v>14.942189288167596</v>
      </c>
      <c r="N171" s="347">
        <v>14.942189288167596</v>
      </c>
      <c r="O171" s="347">
        <v>14.942189288167596</v>
      </c>
      <c r="P171" s="347">
        <v>20.970738213297381</v>
      </c>
      <c r="Q171" s="347">
        <v>20.970738213297381</v>
      </c>
      <c r="R171" s="347">
        <v>20.970738213297381</v>
      </c>
      <c r="S171" s="347">
        <v>15.432958918287841</v>
      </c>
      <c r="T171" s="347">
        <v>15.432958918287841</v>
      </c>
      <c r="U171" s="347">
        <v>15.432958918287841</v>
      </c>
      <c r="V171" s="347">
        <v>43.535104682263871</v>
      </c>
      <c r="W171" s="347">
        <v>43.535104682263871</v>
      </c>
      <c r="X171" s="347">
        <v>43.535104682263871</v>
      </c>
      <c r="Y171" s="347">
        <v>20.295072617057876</v>
      </c>
      <c r="Z171" s="347">
        <v>20.295072617057876</v>
      </c>
      <c r="AA171" s="347">
        <v>20.295072617057876</v>
      </c>
      <c r="AB171" s="347">
        <v>34.357697820606894</v>
      </c>
      <c r="AC171" s="347">
        <v>34.357697820606894</v>
      </c>
      <c r="AD171" s="347">
        <v>34.357697820606894</v>
      </c>
      <c r="AE171" s="347">
        <v>34.359930050942843</v>
      </c>
      <c r="AF171" s="347">
        <v>34.359930050942843</v>
      </c>
      <c r="AG171" s="347">
        <v>34.359930050942843</v>
      </c>
      <c r="AH171" s="347">
        <v>-14.830326963642992</v>
      </c>
      <c r="AI171" s="347">
        <v>-14.830326963642992</v>
      </c>
      <c r="AJ171" s="347">
        <v>-14.830326963642992</v>
      </c>
      <c r="AK171" s="347">
        <v>14.055106895145396</v>
      </c>
      <c r="AL171" s="347">
        <v>14.055106895145396</v>
      </c>
      <c r="AM171" s="347">
        <v>14.055106895145396</v>
      </c>
      <c r="AN171" s="347">
        <v>22.993486860539967</v>
      </c>
      <c r="AO171" s="347">
        <v>22.993486860539967</v>
      </c>
      <c r="AP171" s="347">
        <v>22.993486860539967</v>
      </c>
      <c r="AQ171" s="347">
        <v>16.117465957190035</v>
      </c>
      <c r="AR171" s="347">
        <v>16.117465957190035</v>
      </c>
      <c r="AS171" s="347">
        <v>16.117465957190035</v>
      </c>
      <c r="AT171" s="347">
        <v>23.997085410834561</v>
      </c>
      <c r="AU171" s="347">
        <v>23.997085410834561</v>
      </c>
      <c r="AV171" s="347">
        <v>23.997085410834561</v>
      </c>
      <c r="AW171" s="347">
        <v>18.712610425048926</v>
      </c>
      <c r="AX171" s="347">
        <v>18.712610425048926</v>
      </c>
      <c r="AY171" s="347">
        <v>18.712610425048926</v>
      </c>
      <c r="AZ171" s="347">
        <v>-15.55117685991716</v>
      </c>
      <c r="BA171" s="347">
        <v>-15.55117685991716</v>
      </c>
      <c r="BB171" s="347">
        <v>-15.55117685991716</v>
      </c>
      <c r="BC171" s="347">
        <v>-14.884396109409636</v>
      </c>
      <c r="BD171" s="347">
        <v>-14.884396109409636</v>
      </c>
      <c r="BE171" s="347">
        <v>-14.884396109409636</v>
      </c>
      <c r="BF171" s="347">
        <v>6.2107903525917774</v>
      </c>
      <c r="BG171" s="347">
        <v>6.2107903525917774</v>
      </c>
      <c r="BH171" s="347">
        <v>6.2107903525917774</v>
      </c>
      <c r="BI171" s="347">
        <v>19.984959839229521</v>
      </c>
      <c r="BJ171" s="347">
        <v>19.984959839229521</v>
      </c>
      <c r="BK171" s="347">
        <v>19.984959839229521</v>
      </c>
      <c r="BL171" s="347">
        <v>69.524668780462889</v>
      </c>
      <c r="BM171" s="347">
        <v>69.524668780462889</v>
      </c>
      <c r="BN171" s="347">
        <v>69.524668780462889</v>
      </c>
      <c r="BO171" s="347">
        <v>53.189494882757415</v>
      </c>
      <c r="BP171" s="347">
        <v>53.189494882757415</v>
      </c>
      <c r="BQ171" s="347">
        <v>53.189494882757415</v>
      </c>
      <c r="BR171" s="347">
        <v>21.807917190931448</v>
      </c>
      <c r="BS171" s="347">
        <v>21.807917190931448</v>
      </c>
      <c r="BT171" s="347">
        <v>21.807917190931448</v>
      </c>
      <c r="BU171" s="347" t="s">
        <v>580</v>
      </c>
      <c r="BV171" s="347" t="s">
        <v>580</v>
      </c>
    </row>
    <row r="172" spans="1:74" ht="12.75" x14ac:dyDescent="0.15">
      <c r="A172" s="339" t="s">
        <v>681</v>
      </c>
      <c r="B172" s="339" t="s">
        <v>698</v>
      </c>
      <c r="C172" s="339" t="s">
        <v>699</v>
      </c>
      <c r="D172" s="339" t="s">
        <v>700</v>
      </c>
      <c r="E172" s="347">
        <v>-2.21</v>
      </c>
      <c r="F172" s="347">
        <v>-2.21</v>
      </c>
      <c r="G172" s="347">
        <v>-2.21</v>
      </c>
      <c r="H172" s="347">
        <v>12.5</v>
      </c>
      <c r="I172" s="347">
        <v>28.094999999999999</v>
      </c>
      <c r="J172" s="347">
        <v>26.204999999999998</v>
      </c>
      <c r="K172" s="347">
        <v>31.15</v>
      </c>
      <c r="L172" s="347">
        <v>36.159999999999997</v>
      </c>
      <c r="M172" s="347">
        <v>31.92</v>
      </c>
      <c r="N172" s="347">
        <v>-7.2299999999999995</v>
      </c>
      <c r="O172" s="347">
        <v>-7.2299999999999995</v>
      </c>
      <c r="P172" s="347">
        <v>-7.2299999999999995</v>
      </c>
      <c r="Q172" s="347">
        <v>-0.86499999999999999</v>
      </c>
      <c r="R172" s="347">
        <v>-2.5150000000000001</v>
      </c>
      <c r="S172" s="347">
        <v>-3.6550000000000002</v>
      </c>
      <c r="T172" s="347">
        <v>-8.5500000000000007</v>
      </c>
      <c r="U172" s="347">
        <v>-7.3949999999999996</v>
      </c>
      <c r="V172" s="347">
        <v>-4.0149999999999997</v>
      </c>
      <c r="W172" s="347">
        <v>-17.085000000000001</v>
      </c>
      <c r="X172" s="347">
        <v>-17.420000000000002</v>
      </c>
      <c r="Y172" s="347">
        <v>-8.52</v>
      </c>
      <c r="Z172" s="347">
        <v>10.790000000000001</v>
      </c>
      <c r="AA172" s="347">
        <v>10.790000000000001</v>
      </c>
      <c r="AB172" s="347">
        <v>10.790000000000001</v>
      </c>
      <c r="AC172" s="347">
        <v>11.655000000000001</v>
      </c>
      <c r="AD172" s="347">
        <v>7.33</v>
      </c>
      <c r="AE172" s="347">
        <v>5.13</v>
      </c>
      <c r="AF172" s="347">
        <v>6.9849999999999994</v>
      </c>
      <c r="AG172" s="347">
        <v>-5.4500000000000011</v>
      </c>
      <c r="AH172" s="347">
        <v>-9.6000000000000014</v>
      </c>
      <c r="AI172" s="347">
        <v>3.7750000000000004</v>
      </c>
      <c r="AJ172" s="347">
        <v>5.0000000000000266E-2</v>
      </c>
      <c r="AK172" s="347">
        <v>-5.64</v>
      </c>
      <c r="AL172" s="347">
        <v>-6.87</v>
      </c>
      <c r="AM172" s="347">
        <v>-6.87</v>
      </c>
      <c r="AN172" s="347">
        <v>-6.87</v>
      </c>
      <c r="AO172" s="347">
        <v>-5.01</v>
      </c>
      <c r="AP172" s="347">
        <v>-2.98</v>
      </c>
      <c r="AQ172" s="347">
        <v>-3.7949999999999999</v>
      </c>
      <c r="AR172" s="347">
        <v>7.25</v>
      </c>
      <c r="AS172" s="347">
        <v>12.675000000000001</v>
      </c>
      <c r="AT172" s="347">
        <v>10.879999999999999</v>
      </c>
      <c r="AU172" s="347">
        <v>15.61</v>
      </c>
      <c r="AV172" s="347">
        <v>-0.64000000000000057</v>
      </c>
      <c r="AW172" s="347">
        <v>-17.57</v>
      </c>
      <c r="AX172" s="347">
        <v>6.64</v>
      </c>
      <c r="AY172" s="347">
        <v>6.64</v>
      </c>
      <c r="AZ172" s="347">
        <v>6.64</v>
      </c>
      <c r="BA172" s="347">
        <v>3.0999999999999996</v>
      </c>
      <c r="BB172" s="347">
        <v>5.915</v>
      </c>
      <c r="BC172" s="347">
        <v>4.83</v>
      </c>
      <c r="BD172" s="347">
        <v>-7.8049999999999997</v>
      </c>
      <c r="BE172" s="347">
        <v>-2.2299999999999995</v>
      </c>
      <c r="BF172" s="347">
        <v>5.9749999999999996</v>
      </c>
      <c r="BG172" s="347">
        <v>-3.28</v>
      </c>
      <c r="BH172" s="347">
        <v>17.645000000000003</v>
      </c>
      <c r="BI172" s="347">
        <v>40.56</v>
      </c>
      <c r="BJ172" s="347">
        <v>11.934999999999999</v>
      </c>
      <c r="BK172" s="347">
        <v>11.934999999999999</v>
      </c>
      <c r="BL172" s="347">
        <v>11.934999999999999</v>
      </c>
      <c r="BM172" s="347">
        <v>20.975000000000001</v>
      </c>
      <c r="BN172" s="347">
        <v>8.56</v>
      </c>
      <c r="BO172" s="347">
        <v>-2.605</v>
      </c>
      <c r="BP172" s="347">
        <v>-3.0500000000000003</v>
      </c>
      <c r="BQ172" s="347">
        <v>-6.2650000000000006</v>
      </c>
      <c r="BR172" s="347">
        <v>-5.8599999999999994</v>
      </c>
      <c r="BS172" s="347">
        <v>-7.4999999999999734E-2</v>
      </c>
      <c r="BT172" s="347">
        <v>2.1500000000000004</v>
      </c>
      <c r="BU172" s="347">
        <v>-1.35</v>
      </c>
      <c r="BV172" s="347" t="s">
        <v>580</v>
      </c>
    </row>
    <row r="173" spans="1:74" ht="12.75" x14ac:dyDescent="0.15">
      <c r="A173" s="339" t="s">
        <v>681</v>
      </c>
      <c r="B173" s="339" t="s">
        <v>698</v>
      </c>
      <c r="C173" s="339" t="s">
        <v>701</v>
      </c>
      <c r="D173" s="339" t="s">
        <v>702</v>
      </c>
      <c r="E173" s="347">
        <v>68.164999999999992</v>
      </c>
      <c r="F173" s="347">
        <v>68.164999999999992</v>
      </c>
      <c r="G173" s="347">
        <v>68.919999999999987</v>
      </c>
      <c r="H173" s="347">
        <v>78.164999999999992</v>
      </c>
      <c r="I173" s="347">
        <v>89.405000000000001</v>
      </c>
      <c r="J173" s="347">
        <v>94.25</v>
      </c>
      <c r="K173" s="347">
        <v>96.38</v>
      </c>
      <c r="L173" s="347">
        <v>121.3</v>
      </c>
      <c r="M173" s="347">
        <v>143.26</v>
      </c>
      <c r="N173" s="347">
        <v>1.5149999999999988</v>
      </c>
      <c r="O173" s="347">
        <v>1.5149999999999988</v>
      </c>
      <c r="P173" s="347">
        <v>19.284999999999997</v>
      </c>
      <c r="Q173" s="347">
        <v>28.6</v>
      </c>
      <c r="R173" s="347">
        <v>40.980000000000004</v>
      </c>
      <c r="S173" s="347">
        <v>43.21</v>
      </c>
      <c r="T173" s="347">
        <v>42.865000000000002</v>
      </c>
      <c r="U173" s="347">
        <v>52.495000000000005</v>
      </c>
      <c r="V173" s="347">
        <v>64.430000000000007</v>
      </c>
      <c r="W173" s="347">
        <v>75.95</v>
      </c>
      <c r="X173" s="347">
        <v>157.14499999999998</v>
      </c>
      <c r="Y173" s="347">
        <v>231.07</v>
      </c>
      <c r="Z173" s="347">
        <v>88.54</v>
      </c>
      <c r="AA173" s="347">
        <v>88.54</v>
      </c>
      <c r="AB173" s="347">
        <v>36.549999999999997</v>
      </c>
      <c r="AC173" s="347">
        <v>15.85</v>
      </c>
      <c r="AD173" s="347">
        <v>1.095</v>
      </c>
      <c r="AE173" s="347">
        <v>-5.9799999999999995</v>
      </c>
      <c r="AF173" s="347">
        <v>-14.66</v>
      </c>
      <c r="AG173" s="347">
        <v>-23.195</v>
      </c>
      <c r="AH173" s="347">
        <v>-26.055</v>
      </c>
      <c r="AI173" s="347">
        <v>-33.435000000000002</v>
      </c>
      <c r="AJ173" s="347">
        <v>-49.28</v>
      </c>
      <c r="AK173" s="347">
        <v>-57.96</v>
      </c>
      <c r="AL173" s="347">
        <v>-29.204999999999998</v>
      </c>
      <c r="AM173" s="347">
        <v>-29.204999999999998</v>
      </c>
      <c r="AN173" s="347">
        <v>-37.754999999999995</v>
      </c>
      <c r="AO173" s="347">
        <v>-37.83</v>
      </c>
      <c r="AP173" s="347">
        <v>-38.945</v>
      </c>
      <c r="AQ173" s="347">
        <v>-40.795000000000002</v>
      </c>
      <c r="AR173" s="347">
        <v>-39.78</v>
      </c>
      <c r="AS173" s="347">
        <v>-34.21</v>
      </c>
      <c r="AT173" s="347">
        <v>-35.21</v>
      </c>
      <c r="AU173" s="347">
        <v>-40.64</v>
      </c>
      <c r="AV173" s="347">
        <v>-55.28</v>
      </c>
      <c r="AW173" s="347">
        <v>-69.099999999999994</v>
      </c>
      <c r="AX173" s="347">
        <v>-9.61</v>
      </c>
      <c r="AY173" s="347">
        <v>-9.61</v>
      </c>
      <c r="AZ173" s="347">
        <v>-8.77</v>
      </c>
      <c r="BA173" s="347">
        <v>-8.7650000000000006</v>
      </c>
      <c r="BB173" s="347">
        <v>-8.51</v>
      </c>
      <c r="BC173" s="347">
        <v>-5.59</v>
      </c>
      <c r="BD173" s="347">
        <v>4.5</v>
      </c>
      <c r="BE173" s="347">
        <v>19.774999999999999</v>
      </c>
      <c r="BF173" s="347">
        <v>32.28</v>
      </c>
      <c r="BG173" s="347">
        <v>80.16</v>
      </c>
      <c r="BH173" s="347">
        <v>136.1</v>
      </c>
      <c r="BI173" s="347">
        <v>149.43</v>
      </c>
      <c r="BJ173" s="347">
        <v>53.435000000000002</v>
      </c>
      <c r="BK173" s="347">
        <v>53.435000000000002</v>
      </c>
      <c r="BL173" s="347">
        <v>68.704999999999998</v>
      </c>
      <c r="BM173" s="347">
        <v>68.11</v>
      </c>
      <c r="BN173" s="347">
        <v>64.710000000000008</v>
      </c>
      <c r="BO173" s="347">
        <v>55.43</v>
      </c>
      <c r="BP173" s="347">
        <v>38.685000000000002</v>
      </c>
      <c r="BQ173" s="347">
        <v>31.705000000000002</v>
      </c>
      <c r="BR173" s="347">
        <v>39.005000000000003</v>
      </c>
      <c r="BS173" s="347">
        <v>24.61</v>
      </c>
      <c r="BT173" s="347">
        <v>16.490000000000002</v>
      </c>
      <c r="BU173" s="347">
        <v>25.32</v>
      </c>
      <c r="BV173" s="347" t="s">
        <v>580</v>
      </c>
    </row>
    <row r="174" spans="1:74" ht="12.75" x14ac:dyDescent="0.15">
      <c r="A174" s="339" t="s">
        <v>681</v>
      </c>
      <c r="B174" s="339" t="s">
        <v>698</v>
      </c>
      <c r="C174" s="339" t="s">
        <v>703</v>
      </c>
      <c r="D174" s="339" t="s">
        <v>704</v>
      </c>
      <c r="E174" s="347">
        <v>-2.69</v>
      </c>
      <c r="F174" s="347">
        <v>-2.69</v>
      </c>
      <c r="G174" s="347">
        <v>-3.1799999999999997</v>
      </c>
      <c r="H174" s="347">
        <v>-4.05</v>
      </c>
      <c r="I174" s="347">
        <v>-4.4399999999999995</v>
      </c>
      <c r="J174" s="347">
        <v>-3.97</v>
      </c>
      <c r="K174" s="347">
        <v>-2.665</v>
      </c>
      <c r="L174" s="347">
        <v>-1.6400000000000001</v>
      </c>
      <c r="M174" s="347">
        <v>-1.32</v>
      </c>
      <c r="N174" s="347">
        <v>2.08</v>
      </c>
      <c r="O174" s="347">
        <v>2.08</v>
      </c>
      <c r="P174" s="347">
        <v>3.02</v>
      </c>
      <c r="Q174" s="347">
        <v>3.75</v>
      </c>
      <c r="R174" s="347">
        <v>4.29</v>
      </c>
      <c r="S174" s="347">
        <v>5.3849999999999998</v>
      </c>
      <c r="T174" s="347">
        <v>6.5500000000000007</v>
      </c>
      <c r="U174" s="347">
        <v>7.7200000000000006</v>
      </c>
      <c r="V174" s="347">
        <v>9.26</v>
      </c>
      <c r="W174" s="347">
        <v>11.23</v>
      </c>
      <c r="X174" s="347">
        <v>13.335000000000001</v>
      </c>
      <c r="Y174" s="347">
        <v>14.15</v>
      </c>
      <c r="Z174" s="347">
        <v>-1.98</v>
      </c>
      <c r="AA174" s="347">
        <v>-1.98</v>
      </c>
      <c r="AB174" s="347">
        <v>-2.38</v>
      </c>
      <c r="AC174" s="347">
        <v>-2.875</v>
      </c>
      <c r="AD174" s="347">
        <v>-3.39</v>
      </c>
      <c r="AE174" s="347">
        <v>-4.1850000000000005</v>
      </c>
      <c r="AF174" s="347">
        <v>-5.08</v>
      </c>
      <c r="AG174" s="347">
        <v>-6.28</v>
      </c>
      <c r="AH174" s="347">
        <v>-8.0749999999999993</v>
      </c>
      <c r="AI174" s="347">
        <v>-10.18</v>
      </c>
      <c r="AJ174" s="347">
        <v>-12.29</v>
      </c>
      <c r="AK174" s="347">
        <v>-13.26</v>
      </c>
      <c r="AL174" s="347">
        <v>-1.1499999999999999</v>
      </c>
      <c r="AM174" s="347">
        <v>-1.1499999999999999</v>
      </c>
      <c r="AN174" s="347">
        <v>-1.5649999999999999</v>
      </c>
      <c r="AO174" s="347">
        <v>-1.68</v>
      </c>
      <c r="AP174" s="347">
        <v>-1.79</v>
      </c>
      <c r="AQ174" s="347">
        <v>-1.8399999999999999</v>
      </c>
      <c r="AR174" s="347">
        <v>-1.52</v>
      </c>
      <c r="AS174" s="347">
        <v>-1.2949999999999999</v>
      </c>
      <c r="AT174" s="347">
        <v>-0.81500000000000006</v>
      </c>
      <c r="AU174" s="347">
        <v>-0.33</v>
      </c>
      <c r="AV174" s="347">
        <v>-0.41000000000000003</v>
      </c>
      <c r="AW174" s="347">
        <v>-0.49</v>
      </c>
      <c r="AX174" s="347">
        <v>2.5149999999999997</v>
      </c>
      <c r="AY174" s="347">
        <v>2.5149999999999997</v>
      </c>
      <c r="AZ174" s="347">
        <v>3.165</v>
      </c>
      <c r="BA174" s="347">
        <v>3.3200000000000003</v>
      </c>
      <c r="BB174" s="347">
        <v>3.44</v>
      </c>
      <c r="BC174" s="347">
        <v>3.5350000000000001</v>
      </c>
      <c r="BD174" s="347">
        <v>3.645</v>
      </c>
      <c r="BE174" s="347">
        <v>3.92</v>
      </c>
      <c r="BF174" s="347">
        <v>3.7949999999999999</v>
      </c>
      <c r="BG174" s="347">
        <v>3.6799999999999997</v>
      </c>
      <c r="BH174" s="347">
        <v>5.0350000000000001</v>
      </c>
      <c r="BI174" s="347">
        <v>6.23</v>
      </c>
      <c r="BJ174" s="347">
        <v>-0.26</v>
      </c>
      <c r="BK174" s="347">
        <v>-0.26</v>
      </c>
      <c r="BL174" s="347">
        <v>-0.48</v>
      </c>
      <c r="BM174" s="347">
        <v>-0.32999999999999996</v>
      </c>
      <c r="BN174" s="347">
        <v>-0.19</v>
      </c>
      <c r="BO174" s="347">
        <v>-0.1</v>
      </c>
      <c r="BP174" s="347">
        <v>-0.22500000000000001</v>
      </c>
      <c r="BQ174" s="347">
        <v>-0.38</v>
      </c>
      <c r="BR174" s="347">
        <v>-0.21</v>
      </c>
      <c r="BS174" s="347">
        <v>6.5000000000000002E-2</v>
      </c>
      <c r="BT174" s="347">
        <v>0.35</v>
      </c>
      <c r="BU174" s="347">
        <v>0.52</v>
      </c>
      <c r="BV174" s="347" t="s">
        <v>580</v>
      </c>
    </row>
    <row r="175" spans="1:74" ht="12.75" x14ac:dyDescent="0.15">
      <c r="A175" s="339" t="s">
        <v>681</v>
      </c>
      <c r="B175" s="339" t="s">
        <v>698</v>
      </c>
      <c r="C175" s="339" t="s">
        <v>705</v>
      </c>
      <c r="D175" s="339" t="s">
        <v>706</v>
      </c>
      <c r="E175" s="347">
        <v>26.7</v>
      </c>
      <c r="F175" s="347">
        <v>26.7</v>
      </c>
      <c r="G175" s="347">
        <v>14.95</v>
      </c>
      <c r="H175" s="347">
        <v>3.9000000000000004</v>
      </c>
      <c r="I175" s="347">
        <v>12.8</v>
      </c>
      <c r="J175" s="347">
        <v>21.8</v>
      </c>
      <c r="K175" s="347">
        <v>20.5</v>
      </c>
      <c r="L175" s="347">
        <v>36.15</v>
      </c>
      <c r="M175" s="347">
        <v>52.9</v>
      </c>
      <c r="N175" s="347">
        <v>31.799999999999997</v>
      </c>
      <c r="O175" s="347">
        <v>31.799999999999997</v>
      </c>
      <c r="P175" s="347">
        <v>-8.7999999999999989</v>
      </c>
      <c r="Q175" s="347">
        <v>7.2499999999999991</v>
      </c>
      <c r="R175" s="347">
        <v>1.3499999999999996</v>
      </c>
      <c r="S175" s="347">
        <v>-32.950000000000003</v>
      </c>
      <c r="T175" s="347">
        <v>-57.3</v>
      </c>
      <c r="U175" s="347">
        <v>-65.45</v>
      </c>
      <c r="V175" s="347">
        <v>-66.55</v>
      </c>
      <c r="W175" s="347">
        <v>-56.199999999999996</v>
      </c>
      <c r="X175" s="347">
        <v>-27.2</v>
      </c>
      <c r="Y175" s="347">
        <v>-6.6</v>
      </c>
      <c r="Z175" s="347">
        <v>-38.549999999999997</v>
      </c>
      <c r="AA175" s="347">
        <v>-38.549999999999997</v>
      </c>
      <c r="AB175" s="347">
        <v>-39.4</v>
      </c>
      <c r="AC175" s="347">
        <v>-43.1</v>
      </c>
      <c r="AD175" s="347">
        <v>-32.75</v>
      </c>
      <c r="AE175" s="347">
        <v>-8.75</v>
      </c>
      <c r="AF175" s="347">
        <v>17.8</v>
      </c>
      <c r="AG175" s="347">
        <v>22.4</v>
      </c>
      <c r="AH175" s="347">
        <v>11.850000000000001</v>
      </c>
      <c r="AI175" s="347">
        <v>1.7499999999999998</v>
      </c>
      <c r="AJ175" s="347">
        <v>-16.75</v>
      </c>
      <c r="AK175" s="347">
        <v>-31.4</v>
      </c>
      <c r="AL175" s="347">
        <v>-11.8</v>
      </c>
      <c r="AM175" s="347">
        <v>-11.8</v>
      </c>
      <c r="AN175" s="347">
        <v>-3.5500000000000003</v>
      </c>
      <c r="AO175" s="347">
        <v>7</v>
      </c>
      <c r="AP175" s="347">
        <v>-3.4499999999999993</v>
      </c>
      <c r="AQ175" s="347">
        <v>-17.25</v>
      </c>
      <c r="AR175" s="347">
        <v>21.700000000000003</v>
      </c>
      <c r="AS175" s="347">
        <v>78.800000000000011</v>
      </c>
      <c r="AT175" s="347">
        <v>134.65</v>
      </c>
      <c r="AU175" s="347">
        <v>167.60000000000002</v>
      </c>
      <c r="AV175" s="347">
        <v>137.55000000000001</v>
      </c>
      <c r="AW175" s="347">
        <v>112.8</v>
      </c>
      <c r="AX175" s="347">
        <v>162</v>
      </c>
      <c r="AY175" s="347">
        <v>162</v>
      </c>
      <c r="AZ175" s="347">
        <v>139.94999999999999</v>
      </c>
      <c r="BA175" s="347">
        <v>134.60000000000002</v>
      </c>
      <c r="BB175" s="347">
        <v>110.25</v>
      </c>
      <c r="BC175" s="347">
        <v>95.15</v>
      </c>
      <c r="BD175" s="347">
        <v>49.6</v>
      </c>
      <c r="BE175" s="347">
        <v>0.25</v>
      </c>
      <c r="BF175" s="347">
        <v>-2.6</v>
      </c>
      <c r="BG175" s="347">
        <v>0.6</v>
      </c>
      <c r="BH175" s="347">
        <v>0.15000000000000002</v>
      </c>
      <c r="BI175" s="347">
        <v>-0.6</v>
      </c>
      <c r="BJ175" s="347">
        <v>-24.15</v>
      </c>
      <c r="BK175" s="347">
        <v>-24.15</v>
      </c>
      <c r="BL175" s="347">
        <v>-20.049999999999997</v>
      </c>
      <c r="BM175" s="347">
        <v>-17.850000000000001</v>
      </c>
      <c r="BN175" s="347">
        <v>-5.8</v>
      </c>
      <c r="BO175" s="347">
        <v>5.6000000000000005</v>
      </c>
      <c r="BP175" s="347">
        <v>0.50000000000000011</v>
      </c>
      <c r="BQ175" s="347">
        <v>-6.65</v>
      </c>
      <c r="BR175" s="347">
        <v>-23.05</v>
      </c>
      <c r="BS175" s="347">
        <v>-33.6</v>
      </c>
      <c r="BT175" s="347">
        <v>-32.6</v>
      </c>
      <c r="BU175" s="347">
        <v>-28.6</v>
      </c>
      <c r="BV175" s="347" t="s">
        <v>580</v>
      </c>
    </row>
    <row r="176" spans="1:74" ht="12.75" x14ac:dyDescent="0.15">
      <c r="A176" s="301" t="s">
        <v>797</v>
      </c>
      <c r="B176" s="339" t="s">
        <v>698</v>
      </c>
      <c r="C176" s="339" t="s">
        <v>708</v>
      </c>
      <c r="D176" s="270" t="s">
        <v>709</v>
      </c>
      <c r="E176" s="347">
        <v>44.1</v>
      </c>
      <c r="F176" s="347">
        <v>44.1</v>
      </c>
      <c r="G176" s="347">
        <v>31.164999999999999</v>
      </c>
      <c r="H176" s="347">
        <v>41.703457985</v>
      </c>
      <c r="I176" s="347">
        <v>53.186794599999999</v>
      </c>
      <c r="J176" s="347">
        <v>56.725949615000005</v>
      </c>
      <c r="K176" s="347">
        <v>63.527613000000002</v>
      </c>
      <c r="L176" s="347">
        <v>49.42</v>
      </c>
      <c r="M176" s="347">
        <v>46.995000000000005</v>
      </c>
      <c r="N176" s="347">
        <v>46.79</v>
      </c>
      <c r="O176" s="347">
        <v>32.869999999999997</v>
      </c>
      <c r="P176" s="347">
        <v>61.114999999999995</v>
      </c>
      <c r="Q176" s="347">
        <v>68.180000000000007</v>
      </c>
      <c r="R176" s="347">
        <v>48.64</v>
      </c>
      <c r="S176" s="347">
        <v>25.895</v>
      </c>
      <c r="T176" s="347">
        <v>1.6749999999999998</v>
      </c>
      <c r="U176" s="347">
        <v>0.96500000000000008</v>
      </c>
      <c r="V176" s="347">
        <v>2.0649999999999999</v>
      </c>
      <c r="W176" s="347">
        <v>2.165</v>
      </c>
      <c r="X176" s="347">
        <v>2.39</v>
      </c>
      <c r="Y176" s="347">
        <v>3.25</v>
      </c>
      <c r="Z176" s="347">
        <v>4.4649999999999999</v>
      </c>
      <c r="AA176" s="347">
        <v>4.0350000000000001</v>
      </c>
      <c r="AB176" s="347">
        <v>-8.8800000000000008</v>
      </c>
      <c r="AC176" s="347">
        <v>-17.454999999999998</v>
      </c>
      <c r="AD176" s="347">
        <v>-13.125</v>
      </c>
      <c r="AE176" s="347">
        <v>19.579999999999998</v>
      </c>
      <c r="AF176" s="347">
        <v>71.155000000000001</v>
      </c>
      <c r="AG176" s="347">
        <v>88.935000000000002</v>
      </c>
      <c r="AH176" s="347">
        <v>64.56</v>
      </c>
      <c r="AI176" s="347">
        <v>42.625</v>
      </c>
      <c r="AJ176" s="347">
        <v>46.39</v>
      </c>
      <c r="AK176" s="347">
        <v>31.035</v>
      </c>
      <c r="AL176" s="347">
        <v>40.29</v>
      </c>
      <c r="AM176" s="347">
        <v>49.78</v>
      </c>
      <c r="AN176" s="347">
        <v>40.305</v>
      </c>
      <c r="AO176" s="347">
        <v>42.61</v>
      </c>
      <c r="AP176" s="347">
        <v>24.229999999999997</v>
      </c>
      <c r="AQ176" s="347">
        <v>10.185</v>
      </c>
      <c r="AR176" s="347">
        <v>1.5799999999999998</v>
      </c>
      <c r="AS176" s="347">
        <v>-4.2300000000000004</v>
      </c>
      <c r="AT176" s="347">
        <v>-5.0500000000000007</v>
      </c>
      <c r="AU176" s="347">
        <v>-7.2750000000000004</v>
      </c>
      <c r="AV176" s="347">
        <v>-1.625</v>
      </c>
      <c r="AW176" s="347">
        <v>9.1150000000000002</v>
      </c>
      <c r="AX176" s="347">
        <v>1.2400000000000002</v>
      </c>
      <c r="AY176" s="347">
        <v>-4.2850000000000001</v>
      </c>
      <c r="AZ176" s="347">
        <v>1.645</v>
      </c>
      <c r="BA176" s="347">
        <v>4.9849999999999994</v>
      </c>
      <c r="BB176" s="347">
        <v>11.149999999999999</v>
      </c>
      <c r="BC176" s="347">
        <v>21.53</v>
      </c>
      <c r="BD176" s="347">
        <v>22.14</v>
      </c>
      <c r="BE176" s="347">
        <v>22.25</v>
      </c>
      <c r="BF176" s="347">
        <v>26.79</v>
      </c>
      <c r="BG176" s="347">
        <v>30.725000000000001</v>
      </c>
      <c r="BH176" s="347">
        <v>25.885000000000002</v>
      </c>
      <c r="BI176" s="347">
        <v>10.93</v>
      </c>
      <c r="BJ176" s="347">
        <v>34.549999999999997</v>
      </c>
      <c r="BK176" s="347">
        <v>43.004999999999995</v>
      </c>
      <c r="BL176" s="347">
        <v>20.29</v>
      </c>
      <c r="BM176" s="347">
        <v>20</v>
      </c>
      <c r="BN176" s="347">
        <v>28</v>
      </c>
      <c r="BO176" s="347">
        <v>35.25</v>
      </c>
      <c r="BP176" s="347">
        <v>52.300000000000004</v>
      </c>
      <c r="BQ176" s="347">
        <v>46.440000000000005</v>
      </c>
      <c r="BR176" s="347">
        <v>39.020000000000003</v>
      </c>
      <c r="BS176" s="347">
        <v>45.92</v>
      </c>
      <c r="BT176" s="347">
        <v>51.945</v>
      </c>
      <c r="BU176" s="347">
        <v>68.465000000000003</v>
      </c>
      <c r="BV176" s="347">
        <v>47.274999999999999</v>
      </c>
    </row>
    <row r="177" spans="1:74" ht="12.75" x14ac:dyDescent="0.15">
      <c r="A177" s="339" t="s">
        <v>681</v>
      </c>
      <c r="B177" s="339" t="s">
        <v>698</v>
      </c>
      <c r="C177" s="339" t="s">
        <v>710</v>
      </c>
      <c r="D177" s="340" t="s">
        <v>711</v>
      </c>
      <c r="E177" s="347">
        <v>175.62</v>
      </c>
      <c r="F177" s="347">
        <v>175.62</v>
      </c>
      <c r="G177" s="347">
        <v>171.94</v>
      </c>
      <c r="H177" s="347">
        <v>171.94</v>
      </c>
      <c r="I177" s="347">
        <v>171.94</v>
      </c>
      <c r="J177" s="347">
        <v>216.18</v>
      </c>
      <c r="K177" s="347">
        <v>216.18</v>
      </c>
      <c r="L177" s="347">
        <v>216.18</v>
      </c>
      <c r="M177" s="347">
        <v>84.14</v>
      </c>
      <c r="N177" s="347">
        <v>84.14</v>
      </c>
      <c r="O177" s="347">
        <v>84.14</v>
      </c>
      <c r="P177" s="347">
        <v>95.357199999999992</v>
      </c>
      <c r="Q177" s="347">
        <v>95.357199999999992</v>
      </c>
      <c r="R177" s="347">
        <v>95.357199999999992</v>
      </c>
      <c r="S177" s="347">
        <v>30.559100000000001</v>
      </c>
      <c r="T177" s="347">
        <v>30.559100000000001</v>
      </c>
      <c r="U177" s="347">
        <v>30.559100000000001</v>
      </c>
      <c r="V177" s="347">
        <v>51.689700000000002</v>
      </c>
      <c r="W177" s="347">
        <v>51.689700000000002</v>
      </c>
      <c r="X177" s="347">
        <v>51.689700000000002</v>
      </c>
      <c r="Y177" s="347">
        <v>-9.9544999999999995</v>
      </c>
      <c r="Z177" s="347">
        <v>-9.9544999999999995</v>
      </c>
      <c r="AA177" s="347">
        <v>-9.9544999999999995</v>
      </c>
      <c r="AB177" s="347">
        <v>38.9514</v>
      </c>
      <c r="AC177" s="347">
        <v>38.9514</v>
      </c>
      <c r="AD177" s="347">
        <v>38.9514</v>
      </c>
      <c r="AE177" s="347" t="s">
        <v>580</v>
      </c>
      <c r="AF177" s="347" t="s">
        <v>580</v>
      </c>
      <c r="AG177" s="347" t="s">
        <v>580</v>
      </c>
      <c r="AH177" s="347" t="s">
        <v>580</v>
      </c>
      <c r="AI177" s="347" t="s">
        <v>580</v>
      </c>
      <c r="AJ177" s="347" t="s">
        <v>580</v>
      </c>
      <c r="AK177" s="347" t="s">
        <v>580</v>
      </c>
      <c r="AL177" s="347" t="s">
        <v>580</v>
      </c>
      <c r="AM177" s="347" t="s">
        <v>580</v>
      </c>
      <c r="AN177" s="347" t="s">
        <v>580</v>
      </c>
      <c r="AO177" s="347" t="s">
        <v>580</v>
      </c>
      <c r="AP177" s="347" t="s">
        <v>580</v>
      </c>
      <c r="AQ177" s="347" t="s">
        <v>580</v>
      </c>
      <c r="AR177" s="347" t="s">
        <v>580</v>
      </c>
      <c r="AS177" s="347" t="s">
        <v>580</v>
      </c>
      <c r="AT177" s="347" t="s">
        <v>580</v>
      </c>
      <c r="AU177" s="347" t="s">
        <v>580</v>
      </c>
      <c r="AV177" s="347" t="s">
        <v>580</v>
      </c>
      <c r="AW177" s="347" t="s">
        <v>580</v>
      </c>
      <c r="AX177" s="347" t="s">
        <v>580</v>
      </c>
      <c r="AY177" s="347" t="s">
        <v>580</v>
      </c>
      <c r="AZ177" s="347" t="s">
        <v>580</v>
      </c>
      <c r="BA177" s="347" t="s">
        <v>580</v>
      </c>
      <c r="BB177" s="347" t="s">
        <v>580</v>
      </c>
      <c r="BC177" s="347" t="s">
        <v>580</v>
      </c>
      <c r="BD177" s="347" t="s">
        <v>580</v>
      </c>
      <c r="BE177" s="347" t="s">
        <v>580</v>
      </c>
      <c r="BF177" s="347" t="s">
        <v>580</v>
      </c>
      <c r="BG177" s="347" t="s">
        <v>580</v>
      </c>
      <c r="BH177" s="347" t="s">
        <v>580</v>
      </c>
      <c r="BI177" s="347" t="s">
        <v>580</v>
      </c>
      <c r="BJ177" s="347" t="s">
        <v>580</v>
      </c>
      <c r="BK177" s="347" t="s">
        <v>580</v>
      </c>
      <c r="BL177" s="347" t="s">
        <v>580</v>
      </c>
      <c r="BM177" s="347" t="s">
        <v>580</v>
      </c>
      <c r="BN177" s="347" t="s">
        <v>580</v>
      </c>
      <c r="BO177" s="347" t="s">
        <v>580</v>
      </c>
      <c r="BP177" s="347" t="s">
        <v>580</v>
      </c>
      <c r="BQ177" s="347" t="s">
        <v>580</v>
      </c>
      <c r="BR177" s="347" t="s">
        <v>580</v>
      </c>
      <c r="BS177" s="347" t="s">
        <v>580</v>
      </c>
      <c r="BT177" s="347" t="s">
        <v>580</v>
      </c>
      <c r="BU177" s="347" t="s">
        <v>580</v>
      </c>
      <c r="BV177" s="347" t="s">
        <v>580</v>
      </c>
    </row>
    <row r="178" spans="1:74" s="314" customFormat="1" ht="12.75" x14ac:dyDescent="0.15">
      <c r="A178" s="343" t="s">
        <v>681</v>
      </c>
      <c r="B178" s="343" t="s">
        <v>698</v>
      </c>
      <c r="C178" s="344" t="s">
        <v>712</v>
      </c>
      <c r="D178" s="345" t="s">
        <v>713</v>
      </c>
      <c r="E178" s="348">
        <v>38.590000000000003</v>
      </c>
      <c r="F178" s="348">
        <v>38.590000000000003</v>
      </c>
      <c r="G178" s="348">
        <v>8.1148564294631704</v>
      </c>
      <c r="H178" s="348">
        <v>8.1148564294631704</v>
      </c>
      <c r="I178" s="348">
        <v>8.1148564294631704</v>
      </c>
      <c r="J178" s="348">
        <v>24.6963562753036</v>
      </c>
      <c r="K178" s="348">
        <v>24.6963562753036</v>
      </c>
      <c r="L178" s="348">
        <v>24.6963562753036</v>
      </c>
      <c r="M178" s="348">
        <v>-8.5106382978723403</v>
      </c>
      <c r="N178" s="348">
        <v>-8.5106382978723403</v>
      </c>
      <c r="O178" s="348">
        <v>-8.5106382978723403</v>
      </c>
      <c r="P178" s="348">
        <v>39.205526770293595</v>
      </c>
      <c r="Q178" s="348">
        <v>39.205526770293595</v>
      </c>
      <c r="R178" s="348">
        <v>39.205526770293595</v>
      </c>
      <c r="S178" s="348">
        <v>116.486486486486</v>
      </c>
      <c r="T178" s="348">
        <v>116.486486486486</v>
      </c>
      <c r="U178" s="348">
        <v>116.486486486486</v>
      </c>
      <c r="V178" s="348">
        <v>68.600682593856703</v>
      </c>
      <c r="W178" s="348">
        <v>68.600682593856703</v>
      </c>
      <c r="X178" s="348">
        <v>68.600682593856703</v>
      </c>
      <c r="Y178" s="348">
        <v>72.477064220183493</v>
      </c>
      <c r="Z178" s="348">
        <v>72.477064220183493</v>
      </c>
      <c r="AA178" s="348">
        <v>72.477064220183493</v>
      </c>
      <c r="AB178" s="348">
        <v>44.0298507462687</v>
      </c>
      <c r="AC178" s="348">
        <v>44.0298507462687</v>
      </c>
      <c r="AD178" s="348">
        <v>44.0298507462687</v>
      </c>
      <c r="AE178" s="348">
        <v>0.27100271002709098</v>
      </c>
      <c r="AF178" s="348">
        <v>0.27100271002709098</v>
      </c>
      <c r="AG178" s="348">
        <v>0.27100271002709098</v>
      </c>
      <c r="AH178" s="348">
        <v>-9.5679012345678984</v>
      </c>
      <c r="AI178" s="348">
        <v>-9.5679012345678984</v>
      </c>
      <c r="AJ178" s="348">
        <v>-9.5679012345678984</v>
      </c>
      <c r="AK178" s="348">
        <v>17.3629935100418</v>
      </c>
      <c r="AL178" s="348">
        <v>17.3629935100418</v>
      </c>
      <c r="AM178" s="348">
        <v>17.3629935100418</v>
      </c>
      <c r="AN178" s="348">
        <v>0.67189726457925802</v>
      </c>
      <c r="AO178" s="348">
        <v>0.67189726457925802</v>
      </c>
      <c r="AP178" s="348">
        <v>0.67189726457925802</v>
      </c>
      <c r="AQ178" s="348">
        <v>-1.44441358090639</v>
      </c>
      <c r="AR178" s="348">
        <v>-1.44441358090639</v>
      </c>
      <c r="AS178" s="348">
        <v>-1.44441358090639</v>
      </c>
      <c r="AT178" s="348">
        <v>-20.979849861714701</v>
      </c>
      <c r="AU178" s="348">
        <v>-20.979849861714701</v>
      </c>
      <c r="AV178" s="348">
        <v>-20.979849861714701</v>
      </c>
      <c r="AW178" s="348">
        <v>24.647946395917302</v>
      </c>
      <c r="AX178" s="348">
        <v>24.647946395917302</v>
      </c>
      <c r="AY178" s="348">
        <v>24.647946395917302</v>
      </c>
      <c r="AZ178" s="348">
        <v>25.767153273176802</v>
      </c>
      <c r="BA178" s="348">
        <v>25.767153273176802</v>
      </c>
      <c r="BB178" s="348">
        <v>25.767153273176802</v>
      </c>
      <c r="BC178" s="348">
        <v>30.555826766162198</v>
      </c>
      <c r="BD178" s="348">
        <v>30.555826766162198</v>
      </c>
      <c r="BE178" s="348">
        <v>30.555826766162198</v>
      </c>
      <c r="BF178" s="348">
        <v>91.6492166174326</v>
      </c>
      <c r="BG178" s="348">
        <v>91.6492166174326</v>
      </c>
      <c r="BH178" s="348">
        <v>91.6492166174326</v>
      </c>
      <c r="BI178" s="348">
        <v>126.842485824105</v>
      </c>
      <c r="BJ178" s="348">
        <v>126.842485824105</v>
      </c>
      <c r="BK178" s="348">
        <v>126.842485824105</v>
      </c>
      <c r="BL178" s="348" t="s">
        <v>580</v>
      </c>
      <c r="BM178" s="348" t="s">
        <v>580</v>
      </c>
      <c r="BN178" s="348" t="s">
        <v>580</v>
      </c>
      <c r="BO178" s="348" t="s">
        <v>580</v>
      </c>
      <c r="BP178" s="348" t="s">
        <v>580</v>
      </c>
      <c r="BQ178" s="348" t="s">
        <v>580</v>
      </c>
      <c r="BR178" s="348" t="s">
        <v>580</v>
      </c>
      <c r="BS178" s="348" t="s">
        <v>580</v>
      </c>
      <c r="BT178" s="348" t="s">
        <v>580</v>
      </c>
      <c r="BU178" s="348" t="s">
        <v>580</v>
      </c>
      <c r="BV178" s="348" t="s">
        <v>580</v>
      </c>
    </row>
  </sheetData>
  <phoneticPr fontId="5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2060"/>
  </sheetPr>
  <dimension ref="A1:E183"/>
  <sheetViews>
    <sheetView showGridLines="0" zoomScale="75" zoomScaleNormal="75" workbookViewId="0">
      <pane ySplit="5" topLeftCell="A32" activePane="bottomLeft" state="frozen"/>
      <selection activeCell="X49" sqref="X49:Z55"/>
      <selection pane="bottomLeft" activeCell="H141" sqref="H141"/>
    </sheetView>
  </sheetViews>
  <sheetFormatPr defaultColWidth="9.140625" defaultRowHeight="12" x14ac:dyDescent="0.15"/>
  <cols>
    <col min="1" max="1" width="14.7109375" style="134" customWidth="1"/>
    <col min="2" max="2" width="7.5703125" style="134" bestFit="1" customWidth="1"/>
    <col min="3" max="3" width="34.5703125" style="16" bestFit="1" customWidth="1"/>
    <col min="4" max="4" width="36.85546875" style="12" bestFit="1" customWidth="1"/>
    <col min="5" max="5" width="2.5703125" style="13" customWidth="1"/>
  </cols>
  <sheetData>
    <row r="1" spans="1:5" s="192" customFormat="1" x14ac:dyDescent="0.15">
      <c r="A1" s="431" t="s">
        <v>525</v>
      </c>
      <c r="B1" s="431"/>
      <c r="C1" s="431"/>
      <c r="D1" s="431"/>
      <c r="E1" s="191"/>
    </row>
    <row r="2" spans="1:5" s="3" customFormat="1" x14ac:dyDescent="0.15">
      <c r="A2" s="432" t="s">
        <v>526</v>
      </c>
      <c r="B2" s="432"/>
      <c r="C2" s="432"/>
      <c r="D2" s="432"/>
      <c r="E2" s="193"/>
    </row>
    <row r="3" spans="1:5" x14ac:dyDescent="0.15">
      <c r="A3" s="12"/>
      <c r="B3" s="12"/>
      <c r="C3"/>
    </row>
    <row r="4" spans="1:5" s="195" customFormat="1" x14ac:dyDescent="0.15">
      <c r="A4" s="6" t="s">
        <v>22</v>
      </c>
      <c r="B4" s="6" t="s">
        <v>23</v>
      </c>
      <c r="C4" s="7" t="s">
        <v>24</v>
      </c>
      <c r="D4" s="187" t="s">
        <v>25</v>
      </c>
      <c r="E4" s="194"/>
    </row>
    <row r="5" spans="1:5" x14ac:dyDescent="0.15">
      <c r="A5" s="119"/>
      <c r="B5" s="119"/>
      <c r="C5" s="120"/>
      <c r="D5" s="121" t="s">
        <v>527</v>
      </c>
      <c r="E5" s="12"/>
    </row>
    <row r="6" spans="1:5" ht="12" customHeight="1" x14ac:dyDescent="0.15">
      <c r="A6" s="122" t="s">
        <v>26</v>
      </c>
      <c r="B6" s="122" t="s">
        <v>27</v>
      </c>
      <c r="C6" s="14" t="s">
        <v>28</v>
      </c>
      <c r="D6" s="8" t="s">
        <v>29</v>
      </c>
      <c r="E6" s="12"/>
    </row>
    <row r="7" spans="1:5" x14ac:dyDescent="0.15">
      <c r="A7" s="122" t="s">
        <v>26</v>
      </c>
      <c r="B7" s="122" t="s">
        <v>27</v>
      </c>
      <c r="C7" s="14" t="s">
        <v>30</v>
      </c>
      <c r="D7" s="8" t="s">
        <v>31</v>
      </c>
    </row>
    <row r="8" spans="1:5" x14ac:dyDescent="0.15">
      <c r="A8" s="122" t="s">
        <v>26</v>
      </c>
      <c r="B8" s="122" t="s">
        <v>27</v>
      </c>
      <c r="C8" s="14" t="s">
        <v>32</v>
      </c>
      <c r="D8" s="8" t="s">
        <v>33</v>
      </c>
    </row>
    <row r="9" spans="1:5" x14ac:dyDescent="0.15">
      <c r="A9" s="122" t="s">
        <v>26</v>
      </c>
      <c r="B9" s="122" t="s">
        <v>27</v>
      </c>
      <c r="C9" s="14" t="s">
        <v>34</v>
      </c>
      <c r="D9" s="8" t="s">
        <v>35</v>
      </c>
    </row>
    <row r="10" spans="1:5" x14ac:dyDescent="0.15">
      <c r="A10" s="122" t="s">
        <v>26</v>
      </c>
      <c r="B10" s="122" t="s">
        <v>27</v>
      </c>
      <c r="C10" s="14" t="s">
        <v>36</v>
      </c>
      <c r="D10" s="8" t="s">
        <v>37</v>
      </c>
    </row>
    <row r="11" spans="1:5" x14ac:dyDescent="0.15">
      <c r="A11" s="122" t="s">
        <v>26</v>
      </c>
      <c r="B11" s="122" t="s">
        <v>27</v>
      </c>
      <c r="C11" s="14" t="s">
        <v>38</v>
      </c>
      <c r="D11" s="8" t="s">
        <v>39</v>
      </c>
    </row>
    <row r="12" spans="1:5" x14ac:dyDescent="0.15">
      <c r="A12" s="122" t="s">
        <v>26</v>
      </c>
      <c r="B12" s="122" t="s">
        <v>40</v>
      </c>
      <c r="C12" s="14" t="s">
        <v>41</v>
      </c>
      <c r="D12" s="123" t="s">
        <v>42</v>
      </c>
    </row>
    <row r="13" spans="1:5" x14ac:dyDescent="0.15">
      <c r="A13" s="122" t="s">
        <v>26</v>
      </c>
      <c r="B13" s="122" t="s">
        <v>40</v>
      </c>
      <c r="C13" s="14" t="s">
        <v>43</v>
      </c>
      <c r="D13" s="8" t="s">
        <v>44</v>
      </c>
      <c r="E13" s="12"/>
    </row>
    <row r="14" spans="1:5" x14ac:dyDescent="0.15">
      <c r="A14" s="122" t="s">
        <v>26</v>
      </c>
      <c r="B14" s="122" t="s">
        <v>40</v>
      </c>
      <c r="C14" s="14" t="s">
        <v>45</v>
      </c>
      <c r="D14" s="8" t="s">
        <v>46</v>
      </c>
    </row>
    <row r="15" spans="1:5" x14ac:dyDescent="0.15">
      <c r="A15" s="122" t="s">
        <v>26</v>
      </c>
      <c r="B15" s="122" t="s">
        <v>40</v>
      </c>
      <c r="C15" s="14" t="s">
        <v>47</v>
      </c>
      <c r="D15" s="8" t="s">
        <v>48</v>
      </c>
    </row>
    <row r="16" spans="1:5" x14ac:dyDescent="0.15">
      <c r="A16" s="122" t="s">
        <v>26</v>
      </c>
      <c r="B16" s="122" t="s">
        <v>40</v>
      </c>
      <c r="C16" s="14" t="s">
        <v>49</v>
      </c>
      <c r="D16" s="8" t="s">
        <v>50</v>
      </c>
    </row>
    <row r="17" spans="1:4" x14ac:dyDescent="0.15">
      <c r="A17" s="122" t="s">
        <v>26</v>
      </c>
      <c r="B17" s="122" t="s">
        <v>40</v>
      </c>
      <c r="C17" s="14" t="s">
        <v>51</v>
      </c>
      <c r="D17" s="8" t="s">
        <v>52</v>
      </c>
    </row>
    <row r="18" spans="1:4" x14ac:dyDescent="0.15">
      <c r="A18" s="122" t="s">
        <v>26</v>
      </c>
      <c r="B18" s="122" t="s">
        <v>40</v>
      </c>
      <c r="C18" s="14" t="s">
        <v>53</v>
      </c>
      <c r="D18" s="8" t="s">
        <v>54</v>
      </c>
    </row>
    <row r="19" spans="1:4" x14ac:dyDescent="0.15">
      <c r="A19" s="122" t="s">
        <v>26</v>
      </c>
      <c r="B19" s="122" t="s">
        <v>40</v>
      </c>
      <c r="C19" s="14" t="s">
        <v>55</v>
      </c>
      <c r="D19" s="8" t="s">
        <v>528</v>
      </c>
    </row>
    <row r="20" spans="1:4" x14ac:dyDescent="0.15">
      <c r="A20" s="122" t="s">
        <v>26</v>
      </c>
      <c r="B20" s="122" t="s">
        <v>40</v>
      </c>
      <c r="C20" s="14" t="s">
        <v>57</v>
      </c>
      <c r="D20" s="123" t="s">
        <v>58</v>
      </c>
    </row>
    <row r="21" spans="1:4" x14ac:dyDescent="0.15">
      <c r="A21" s="122" t="s">
        <v>26</v>
      </c>
      <c r="B21" s="122" t="s">
        <v>40</v>
      </c>
      <c r="C21" s="14" t="s">
        <v>59</v>
      </c>
      <c r="D21" s="123" t="s">
        <v>60</v>
      </c>
    </row>
    <row r="22" spans="1:4" x14ac:dyDescent="0.15">
      <c r="A22" s="122" t="s">
        <v>26</v>
      </c>
      <c r="B22" s="122" t="s">
        <v>40</v>
      </c>
      <c r="C22" s="14" t="s">
        <v>61</v>
      </c>
      <c r="D22" s="8" t="s">
        <v>62</v>
      </c>
    </row>
    <row r="23" spans="1:4" x14ac:dyDescent="0.15">
      <c r="A23" s="122" t="s">
        <v>26</v>
      </c>
      <c r="B23" s="122" t="s">
        <v>40</v>
      </c>
      <c r="C23" s="14" t="s">
        <v>63</v>
      </c>
      <c r="D23" s="123" t="s">
        <v>64</v>
      </c>
    </row>
    <row r="24" spans="1:4" x14ac:dyDescent="0.15">
      <c r="A24" s="122" t="s">
        <v>26</v>
      </c>
      <c r="B24" s="122" t="s">
        <v>40</v>
      </c>
      <c r="C24" s="14" t="s">
        <v>65</v>
      </c>
      <c r="D24" s="8" t="s">
        <v>66</v>
      </c>
    </row>
    <row r="25" spans="1:4" x14ac:dyDescent="0.15">
      <c r="A25" s="124" t="s">
        <v>26</v>
      </c>
      <c r="B25" s="124" t="s">
        <v>67</v>
      </c>
      <c r="C25" s="125" t="s">
        <v>68</v>
      </c>
      <c r="D25" s="9" t="s">
        <v>529</v>
      </c>
    </row>
    <row r="26" spans="1:4" ht="12.75" customHeight="1" x14ac:dyDescent="0.15">
      <c r="A26" s="126" t="s">
        <v>530</v>
      </c>
      <c r="B26" s="126" t="s">
        <v>70</v>
      </c>
      <c r="C26" s="127" t="s">
        <v>71</v>
      </c>
      <c r="D26" s="128" t="s">
        <v>72</v>
      </c>
    </row>
    <row r="27" spans="1:4" x14ac:dyDescent="0.15">
      <c r="A27" s="122" t="s">
        <v>530</v>
      </c>
      <c r="B27" s="122" t="s">
        <v>73</v>
      </c>
      <c r="C27" s="14" t="s">
        <v>74</v>
      </c>
      <c r="D27" s="8" t="s">
        <v>75</v>
      </c>
    </row>
    <row r="28" spans="1:4" x14ac:dyDescent="0.15">
      <c r="A28" s="122" t="s">
        <v>530</v>
      </c>
      <c r="B28" s="122" t="s">
        <v>73</v>
      </c>
      <c r="C28" s="14" t="s">
        <v>78</v>
      </c>
      <c r="D28" s="123" t="s">
        <v>79</v>
      </c>
    </row>
    <row r="29" spans="1:4" x14ac:dyDescent="0.15">
      <c r="A29" s="122" t="s">
        <v>530</v>
      </c>
      <c r="B29" s="122" t="s">
        <v>73</v>
      </c>
      <c r="C29" s="14" t="s">
        <v>80</v>
      </c>
      <c r="D29" s="123" t="s">
        <v>81</v>
      </c>
    </row>
    <row r="30" spans="1:4" x14ac:dyDescent="0.15">
      <c r="A30" s="122" t="s">
        <v>530</v>
      </c>
      <c r="B30" s="122" t="s">
        <v>73</v>
      </c>
      <c r="C30" s="14" t="s">
        <v>76</v>
      </c>
      <c r="D30" s="129" t="s">
        <v>77</v>
      </c>
    </row>
    <row r="31" spans="1:4" x14ac:dyDescent="0.15">
      <c r="A31" s="122" t="s">
        <v>530</v>
      </c>
      <c r="B31" s="122" t="s">
        <v>73</v>
      </c>
      <c r="C31" s="14" t="s">
        <v>82</v>
      </c>
      <c r="D31" s="8" t="s">
        <v>83</v>
      </c>
    </row>
    <row r="32" spans="1:4" x14ac:dyDescent="0.15">
      <c r="A32" s="124" t="s">
        <v>530</v>
      </c>
      <c r="B32" s="124" t="s">
        <v>73</v>
      </c>
      <c r="C32" s="125" t="s">
        <v>84</v>
      </c>
      <c r="D32" s="9" t="s">
        <v>85</v>
      </c>
    </row>
    <row r="33" spans="1:4" ht="12" customHeight="1" x14ac:dyDescent="0.15">
      <c r="A33" s="126" t="s">
        <v>531</v>
      </c>
      <c r="B33" s="126" t="s">
        <v>73</v>
      </c>
      <c r="C33" s="127" t="s">
        <v>86</v>
      </c>
      <c r="D33" s="8" t="s">
        <v>87</v>
      </c>
    </row>
    <row r="34" spans="1:4" x14ac:dyDescent="0.15">
      <c r="A34" s="122" t="s">
        <v>531</v>
      </c>
      <c r="B34" s="122" t="s">
        <v>73</v>
      </c>
      <c r="C34" s="14" t="s">
        <v>88</v>
      </c>
      <c r="D34" s="8" t="s">
        <v>87</v>
      </c>
    </row>
    <row r="35" spans="1:4" x14ac:dyDescent="0.15">
      <c r="A35" s="122" t="s">
        <v>531</v>
      </c>
      <c r="B35" s="122" t="s">
        <v>73</v>
      </c>
      <c r="C35" s="14" t="s">
        <v>89</v>
      </c>
      <c r="D35" s="386" t="s">
        <v>911</v>
      </c>
    </row>
    <row r="36" spans="1:4" x14ac:dyDescent="0.15">
      <c r="A36" s="122" t="s">
        <v>531</v>
      </c>
      <c r="B36" s="122" t="s">
        <v>73</v>
      </c>
      <c r="C36" s="14" t="s">
        <v>76</v>
      </c>
      <c r="D36" s="129" t="s">
        <v>77</v>
      </c>
    </row>
    <row r="37" spans="1:4" x14ac:dyDescent="0.15">
      <c r="A37" s="122" t="s">
        <v>531</v>
      </c>
      <c r="B37" s="122" t="s">
        <v>73</v>
      </c>
      <c r="C37" s="14" t="s">
        <v>913</v>
      </c>
      <c r="D37" s="10" t="s">
        <v>912</v>
      </c>
    </row>
    <row r="38" spans="1:4" x14ac:dyDescent="0.15">
      <c r="A38" s="126" t="s">
        <v>532</v>
      </c>
      <c r="B38" s="126" t="s">
        <v>27</v>
      </c>
      <c r="C38" s="127" t="s">
        <v>93</v>
      </c>
      <c r="D38" s="128" t="s">
        <v>94</v>
      </c>
    </row>
    <row r="39" spans="1:4" x14ac:dyDescent="0.15">
      <c r="A39" s="122" t="s">
        <v>532</v>
      </c>
      <c r="B39" s="122" t="s">
        <v>73</v>
      </c>
      <c r="C39" s="14" t="s">
        <v>95</v>
      </c>
      <c r="D39" s="8" t="s">
        <v>96</v>
      </c>
    </row>
    <row r="40" spans="1:4" x14ac:dyDescent="0.15">
      <c r="A40" s="122" t="s">
        <v>532</v>
      </c>
      <c r="B40" s="122" t="s">
        <v>73</v>
      </c>
      <c r="C40" s="14" t="s">
        <v>97</v>
      </c>
      <c r="D40" s="8" t="s">
        <v>98</v>
      </c>
    </row>
    <row r="41" spans="1:4" x14ac:dyDescent="0.15">
      <c r="A41" s="122" t="s">
        <v>532</v>
      </c>
      <c r="B41" s="122" t="s">
        <v>73</v>
      </c>
      <c r="C41" s="14" t="s">
        <v>99</v>
      </c>
      <c r="D41" s="8" t="s">
        <v>100</v>
      </c>
    </row>
    <row r="42" spans="1:4" x14ac:dyDescent="0.15">
      <c r="A42" s="122" t="s">
        <v>532</v>
      </c>
      <c r="B42" s="122" t="s">
        <v>73</v>
      </c>
      <c r="C42" s="14" t="s">
        <v>101</v>
      </c>
      <c r="D42" s="8" t="s">
        <v>102</v>
      </c>
    </row>
    <row r="43" spans="1:4" x14ac:dyDescent="0.15">
      <c r="A43" s="122" t="s">
        <v>532</v>
      </c>
      <c r="B43" s="122" t="s">
        <v>73</v>
      </c>
      <c r="C43" s="14" t="s">
        <v>103</v>
      </c>
      <c r="D43" s="12" t="s">
        <v>591</v>
      </c>
    </row>
    <row r="44" spans="1:4" x14ac:dyDescent="0.15">
      <c r="A44" s="122" t="s">
        <v>532</v>
      </c>
      <c r="B44" s="122" t="s">
        <v>73</v>
      </c>
      <c r="C44" s="14" t="s">
        <v>104</v>
      </c>
      <c r="D44" s="123" t="s">
        <v>105</v>
      </c>
    </row>
    <row r="45" spans="1:4" x14ac:dyDescent="0.15">
      <c r="A45" s="122" t="s">
        <v>532</v>
      </c>
      <c r="B45" s="122" t="s">
        <v>73</v>
      </c>
      <c r="C45" s="14" t="s">
        <v>106</v>
      </c>
      <c r="D45" s="123" t="s">
        <v>107</v>
      </c>
    </row>
    <row r="46" spans="1:4" x14ac:dyDescent="0.15">
      <c r="A46" s="122" t="s">
        <v>532</v>
      </c>
      <c r="B46" s="122" t="s">
        <v>73</v>
      </c>
      <c r="C46" s="14" t="s">
        <v>108</v>
      </c>
      <c r="D46" s="10" t="s">
        <v>109</v>
      </c>
    </row>
    <row r="47" spans="1:4" x14ac:dyDescent="0.15">
      <c r="A47" s="122" t="s">
        <v>532</v>
      </c>
      <c r="B47" s="122" t="s">
        <v>110</v>
      </c>
      <c r="C47" s="14" t="s">
        <v>111</v>
      </c>
      <c r="D47" s="8" t="s">
        <v>112</v>
      </c>
    </row>
    <row r="48" spans="1:4" x14ac:dyDescent="0.15">
      <c r="A48" s="122" t="s">
        <v>532</v>
      </c>
      <c r="B48" s="122" t="s">
        <v>110</v>
      </c>
      <c r="C48" s="14" t="s">
        <v>111</v>
      </c>
      <c r="D48" s="8" t="s">
        <v>782</v>
      </c>
    </row>
    <row r="49" spans="1:4" x14ac:dyDescent="0.15">
      <c r="A49" s="122" t="s">
        <v>532</v>
      </c>
      <c r="B49" s="122" t="s">
        <v>110</v>
      </c>
      <c r="C49" s="14" t="s">
        <v>113</v>
      </c>
      <c r="D49" s="8" t="s">
        <v>114</v>
      </c>
    </row>
    <row r="50" spans="1:4" x14ac:dyDescent="0.15">
      <c r="A50" s="124" t="s">
        <v>532</v>
      </c>
      <c r="B50" s="124" t="s">
        <v>110</v>
      </c>
      <c r="C50" s="125" t="s">
        <v>115</v>
      </c>
      <c r="D50" s="11" t="s">
        <v>116</v>
      </c>
    </row>
    <row r="51" spans="1:4" ht="13.35" customHeight="1" x14ac:dyDescent="0.15">
      <c r="A51" s="126" t="s">
        <v>117</v>
      </c>
      <c r="B51" s="126" t="s">
        <v>70</v>
      </c>
      <c r="C51" s="127" t="s">
        <v>118</v>
      </c>
      <c r="D51" s="128" t="s">
        <v>613</v>
      </c>
    </row>
    <row r="52" spans="1:4" x14ac:dyDescent="0.15">
      <c r="A52" s="122" t="s">
        <v>117</v>
      </c>
      <c r="B52" s="122" t="s">
        <v>70</v>
      </c>
      <c r="C52" s="14" t="s">
        <v>120</v>
      </c>
      <c r="D52" s="8" t="s">
        <v>533</v>
      </c>
    </row>
    <row r="53" spans="1:4" x14ac:dyDescent="0.15">
      <c r="A53" s="122" t="s">
        <v>117</v>
      </c>
      <c r="B53" s="122" t="s">
        <v>70</v>
      </c>
      <c r="C53" s="14" t="s">
        <v>614</v>
      </c>
      <c r="D53" s="12" t="s">
        <v>615</v>
      </c>
    </row>
    <row r="54" spans="1:4" x14ac:dyDescent="0.15">
      <c r="A54" s="122" t="s">
        <v>117</v>
      </c>
      <c r="B54" s="122" t="s">
        <v>70</v>
      </c>
      <c r="C54" s="14" t="s">
        <v>122</v>
      </c>
      <c r="D54" s="8" t="s">
        <v>534</v>
      </c>
    </row>
    <row r="55" spans="1:4" x14ac:dyDescent="0.15">
      <c r="A55" s="122" t="s">
        <v>117</v>
      </c>
      <c r="B55" s="122" t="s">
        <v>70</v>
      </c>
      <c r="C55" s="14" t="s">
        <v>124</v>
      </c>
      <c r="D55" s="123" t="s">
        <v>125</v>
      </c>
    </row>
    <row r="56" spans="1:4" x14ac:dyDescent="0.15">
      <c r="A56" s="122" t="s">
        <v>117</v>
      </c>
      <c r="B56" s="122" t="s">
        <v>70</v>
      </c>
      <c r="C56" s="14" t="s">
        <v>126</v>
      </c>
      <c r="D56" s="123" t="s">
        <v>127</v>
      </c>
    </row>
    <row r="57" spans="1:4" x14ac:dyDescent="0.15">
      <c r="A57" s="122" t="s">
        <v>117</v>
      </c>
      <c r="B57" s="122" t="s">
        <v>70</v>
      </c>
      <c r="C57" s="14" t="s">
        <v>128</v>
      </c>
      <c r="D57" s="8" t="s">
        <v>129</v>
      </c>
    </row>
    <row r="58" spans="1:4" x14ac:dyDescent="0.15">
      <c r="A58" s="122" t="s">
        <v>117</v>
      </c>
      <c r="B58" s="122" t="s">
        <v>73</v>
      </c>
      <c r="C58" s="14" t="s">
        <v>130</v>
      </c>
      <c r="D58" s="123" t="s">
        <v>131</v>
      </c>
    </row>
    <row r="59" spans="1:4" x14ac:dyDescent="0.15">
      <c r="A59" s="122" t="s">
        <v>117</v>
      </c>
      <c r="B59" s="122" t="s">
        <v>73</v>
      </c>
      <c r="C59" s="14" t="s">
        <v>132</v>
      </c>
      <c r="D59" s="8" t="s">
        <v>535</v>
      </c>
    </row>
    <row r="60" spans="1:4" x14ac:dyDescent="0.15">
      <c r="A60" s="122" t="s">
        <v>117</v>
      </c>
      <c r="B60" s="122" t="s">
        <v>73</v>
      </c>
      <c r="C60" s="14" t="s">
        <v>134</v>
      </c>
      <c r="D60" s="8" t="s">
        <v>135</v>
      </c>
    </row>
    <row r="61" spans="1:4" x14ac:dyDescent="0.15">
      <c r="A61" s="122" t="s">
        <v>117</v>
      </c>
      <c r="B61" s="122" t="s">
        <v>73</v>
      </c>
      <c r="C61" s="14" t="s">
        <v>136</v>
      </c>
      <c r="D61" s="8" t="s">
        <v>137</v>
      </c>
    </row>
    <row r="62" spans="1:4" x14ac:dyDescent="0.15">
      <c r="A62" s="122" t="s">
        <v>117</v>
      </c>
      <c r="B62" s="122" t="s">
        <v>73</v>
      </c>
      <c r="C62" s="14" t="s">
        <v>138</v>
      </c>
      <c r="D62" s="8" t="s">
        <v>536</v>
      </c>
    </row>
    <row r="63" spans="1:4" x14ac:dyDescent="0.15">
      <c r="A63" s="122" t="s">
        <v>117</v>
      </c>
      <c r="B63" s="122" t="s">
        <v>73</v>
      </c>
      <c r="C63" s="14" t="s">
        <v>140</v>
      </c>
      <c r="D63" s="123" t="s">
        <v>141</v>
      </c>
    </row>
    <row r="64" spans="1:4" x14ac:dyDescent="0.15">
      <c r="A64" s="122" t="s">
        <v>117</v>
      </c>
      <c r="B64" s="122" t="s">
        <v>73</v>
      </c>
      <c r="C64" s="14" t="s">
        <v>142</v>
      </c>
      <c r="D64" s="8" t="s">
        <v>143</v>
      </c>
    </row>
    <row r="65" spans="1:4" x14ac:dyDescent="0.15">
      <c r="A65" s="122" t="s">
        <v>117</v>
      </c>
      <c r="B65" s="122" t="s">
        <v>73</v>
      </c>
      <c r="C65" s="14" t="s">
        <v>144</v>
      </c>
      <c r="D65" s="8" t="s">
        <v>145</v>
      </c>
    </row>
    <row r="66" spans="1:4" ht="12" customHeight="1" x14ac:dyDescent="0.15">
      <c r="A66" s="122" t="s">
        <v>117</v>
      </c>
      <c r="B66" s="122" t="s">
        <v>67</v>
      </c>
      <c r="C66" s="14" t="s">
        <v>146</v>
      </c>
      <c r="D66" s="10" t="s">
        <v>147</v>
      </c>
    </row>
    <row r="67" spans="1:4" ht="12" customHeight="1" x14ac:dyDescent="0.15">
      <c r="A67" s="122" t="s">
        <v>117</v>
      </c>
      <c r="B67" s="122" t="s">
        <v>67</v>
      </c>
      <c r="C67" s="14" t="s">
        <v>537</v>
      </c>
      <c r="D67" s="11" t="s">
        <v>538</v>
      </c>
    </row>
    <row r="68" spans="1:4" x14ac:dyDescent="0.15">
      <c r="A68" s="126" t="s">
        <v>539</v>
      </c>
      <c r="B68" s="127" t="s">
        <v>27</v>
      </c>
      <c r="C68" s="127" t="s">
        <v>149</v>
      </c>
      <c r="D68" s="8" t="s">
        <v>150</v>
      </c>
    </row>
    <row r="69" spans="1:4" x14ac:dyDescent="0.15">
      <c r="A69" s="122" t="s">
        <v>539</v>
      </c>
      <c r="B69" s="14" t="s">
        <v>27</v>
      </c>
      <c r="C69" s="14" t="s">
        <v>151</v>
      </c>
      <c r="D69" s="8" t="s">
        <v>152</v>
      </c>
    </row>
    <row r="70" spans="1:4" x14ac:dyDescent="0.15">
      <c r="A70" s="122" t="s">
        <v>539</v>
      </c>
      <c r="B70" s="14" t="s">
        <v>27</v>
      </c>
      <c r="C70" s="14" t="s">
        <v>153</v>
      </c>
      <c r="D70" s="8" t="s">
        <v>154</v>
      </c>
    </row>
    <row r="71" spans="1:4" x14ac:dyDescent="0.15">
      <c r="A71" s="122" t="s">
        <v>539</v>
      </c>
      <c r="B71" s="14" t="s">
        <v>40</v>
      </c>
      <c r="C71" s="14" t="s">
        <v>155</v>
      </c>
      <c r="D71" s="123" t="s">
        <v>156</v>
      </c>
    </row>
    <row r="72" spans="1:4" x14ac:dyDescent="0.15">
      <c r="A72" s="122" t="s">
        <v>539</v>
      </c>
      <c r="B72" s="14" t="s">
        <v>40</v>
      </c>
      <c r="C72" s="14" t="s">
        <v>157</v>
      </c>
      <c r="D72" s="123" t="s">
        <v>158</v>
      </c>
    </row>
    <row r="73" spans="1:4" x14ac:dyDescent="0.15">
      <c r="A73" s="122" t="s">
        <v>539</v>
      </c>
      <c r="B73" s="14" t="s">
        <v>40</v>
      </c>
      <c r="C73" s="14" t="s">
        <v>159</v>
      </c>
      <c r="D73" s="123" t="s">
        <v>160</v>
      </c>
    </row>
    <row r="74" spans="1:4" x14ac:dyDescent="0.15">
      <c r="A74" s="122" t="s">
        <v>539</v>
      </c>
      <c r="B74" s="14" t="s">
        <v>40</v>
      </c>
      <c r="C74" s="14" t="s">
        <v>161</v>
      </c>
      <c r="D74" s="123" t="s">
        <v>162</v>
      </c>
    </row>
    <row r="75" spans="1:4" x14ac:dyDescent="0.15">
      <c r="A75" s="122" t="s">
        <v>539</v>
      </c>
      <c r="B75" s="14" t="s">
        <v>40</v>
      </c>
      <c r="C75" s="14" t="s">
        <v>163</v>
      </c>
      <c r="D75" s="123" t="s">
        <v>164</v>
      </c>
    </row>
    <row r="76" spans="1:4" x14ac:dyDescent="0.15">
      <c r="A76" s="122" t="s">
        <v>539</v>
      </c>
      <c r="B76" s="14" t="s">
        <v>40</v>
      </c>
      <c r="C76" s="14" t="s">
        <v>165</v>
      </c>
      <c r="D76" s="10" t="s">
        <v>166</v>
      </c>
    </row>
    <row r="77" spans="1:4" x14ac:dyDescent="0.15">
      <c r="A77" s="122" t="s">
        <v>539</v>
      </c>
      <c r="B77" s="14" t="s">
        <v>40</v>
      </c>
      <c r="C77" s="14" t="s">
        <v>167</v>
      </c>
      <c r="D77" s="123" t="s">
        <v>168</v>
      </c>
    </row>
    <row r="78" spans="1:4" x14ac:dyDescent="0.15">
      <c r="A78" s="122" t="s">
        <v>539</v>
      </c>
      <c r="B78" s="14" t="s">
        <v>40</v>
      </c>
      <c r="C78" s="14" t="s">
        <v>169</v>
      </c>
      <c r="D78" s="123" t="s">
        <v>170</v>
      </c>
    </row>
    <row r="79" spans="1:4" x14ac:dyDescent="0.15">
      <c r="A79" s="122" t="s">
        <v>539</v>
      </c>
      <c r="B79" s="122" t="s">
        <v>67</v>
      </c>
      <c r="C79" s="14" t="s">
        <v>171</v>
      </c>
      <c r="D79" s="8" t="s">
        <v>172</v>
      </c>
    </row>
    <row r="80" spans="1:4" x14ac:dyDescent="0.15">
      <c r="A80" s="122" t="s">
        <v>539</v>
      </c>
      <c r="B80" s="122" t="s">
        <v>67</v>
      </c>
      <c r="C80" s="14" t="s">
        <v>173</v>
      </c>
      <c r="D80" s="8" t="s">
        <v>174</v>
      </c>
    </row>
    <row r="81" spans="1:4" x14ac:dyDescent="0.15">
      <c r="A81" s="124" t="s">
        <v>539</v>
      </c>
      <c r="B81" s="124" t="s">
        <v>67</v>
      </c>
      <c r="C81" s="125" t="s">
        <v>540</v>
      </c>
      <c r="D81" s="130" t="s">
        <v>616</v>
      </c>
    </row>
    <row r="82" spans="1:4" x14ac:dyDescent="0.15">
      <c r="A82" s="122" t="s">
        <v>541</v>
      </c>
      <c r="B82" s="122" t="s">
        <v>70</v>
      </c>
      <c r="C82" s="14" t="s">
        <v>177</v>
      </c>
      <c r="D82" s="5" t="s">
        <v>578</v>
      </c>
    </row>
    <row r="83" spans="1:4" x14ac:dyDescent="0.15">
      <c r="A83" s="122" t="s">
        <v>541</v>
      </c>
      <c r="B83" s="122" t="s">
        <v>70</v>
      </c>
      <c r="C83" s="14" t="s">
        <v>178</v>
      </c>
      <c r="D83" s="5" t="s">
        <v>578</v>
      </c>
    </row>
    <row r="84" spans="1:4" x14ac:dyDescent="0.15">
      <c r="A84" s="122" t="s">
        <v>541</v>
      </c>
      <c r="B84" s="122" t="s">
        <v>70</v>
      </c>
      <c r="C84" s="14" t="s">
        <v>179</v>
      </c>
      <c r="D84" s="5" t="s">
        <v>578</v>
      </c>
    </row>
    <row r="85" spans="1:4" x14ac:dyDescent="0.15">
      <c r="A85" s="122" t="s">
        <v>541</v>
      </c>
      <c r="B85" s="122" t="s">
        <v>70</v>
      </c>
      <c r="C85" s="14" t="s">
        <v>180</v>
      </c>
      <c r="D85" s="5" t="s">
        <v>578</v>
      </c>
    </row>
    <row r="86" spans="1:4" x14ac:dyDescent="0.15">
      <c r="A86" s="122" t="s">
        <v>541</v>
      </c>
      <c r="B86" s="122" t="s">
        <v>70</v>
      </c>
      <c r="C86" s="14" t="s">
        <v>181</v>
      </c>
      <c r="D86" s="5" t="s">
        <v>578</v>
      </c>
    </row>
    <row r="87" spans="1:4" x14ac:dyDescent="0.15">
      <c r="A87" s="122" t="s">
        <v>541</v>
      </c>
      <c r="B87" s="122" t="s">
        <v>70</v>
      </c>
      <c r="C87" s="14" t="s">
        <v>182</v>
      </c>
      <c r="D87" s="8" t="s">
        <v>183</v>
      </c>
    </row>
    <row r="88" spans="1:4" x14ac:dyDescent="0.15">
      <c r="A88" s="122" t="s">
        <v>541</v>
      </c>
      <c r="B88" s="122" t="s">
        <v>70</v>
      </c>
      <c r="C88" s="14" t="s">
        <v>184</v>
      </c>
      <c r="D88" s="8" t="s">
        <v>185</v>
      </c>
    </row>
    <row r="89" spans="1:4" x14ac:dyDescent="0.15">
      <c r="A89" s="122" t="s">
        <v>541</v>
      </c>
      <c r="B89" s="122" t="s">
        <v>70</v>
      </c>
      <c r="C89" s="14" t="s">
        <v>186</v>
      </c>
      <c r="D89" s="8" t="s">
        <v>185</v>
      </c>
    </row>
    <row r="90" spans="1:4" x14ac:dyDescent="0.15">
      <c r="A90" s="122" t="s">
        <v>541</v>
      </c>
      <c r="B90" s="122" t="s">
        <v>70</v>
      </c>
      <c r="C90" s="14" t="s">
        <v>187</v>
      </c>
      <c r="D90" s="8" t="s">
        <v>185</v>
      </c>
    </row>
    <row r="91" spans="1:4" x14ac:dyDescent="0.15">
      <c r="A91" s="122" t="s">
        <v>541</v>
      </c>
      <c r="B91" s="122" t="s">
        <v>70</v>
      </c>
      <c r="C91" s="14" t="s">
        <v>188</v>
      </c>
      <c r="D91" s="8" t="s">
        <v>185</v>
      </c>
    </row>
    <row r="92" spans="1:4" x14ac:dyDescent="0.15">
      <c r="A92" s="122" t="s">
        <v>541</v>
      </c>
      <c r="B92" s="122" t="s">
        <v>70</v>
      </c>
      <c r="C92" s="14" t="s">
        <v>189</v>
      </c>
      <c r="D92" s="8" t="s">
        <v>185</v>
      </c>
    </row>
    <row r="93" spans="1:4" x14ac:dyDescent="0.15">
      <c r="A93" s="122" t="s">
        <v>541</v>
      </c>
      <c r="B93" s="122" t="s">
        <v>70</v>
      </c>
      <c r="C93" s="14" t="s">
        <v>190</v>
      </c>
      <c r="D93" s="8" t="s">
        <v>185</v>
      </c>
    </row>
    <row r="94" spans="1:4" x14ac:dyDescent="0.15">
      <c r="A94" s="122" t="s">
        <v>541</v>
      </c>
      <c r="B94" s="122" t="s">
        <v>73</v>
      </c>
      <c r="C94" s="14" t="s">
        <v>191</v>
      </c>
      <c r="D94" s="8" t="s">
        <v>260</v>
      </c>
    </row>
    <row r="95" spans="1:4" x14ac:dyDescent="0.15">
      <c r="A95" s="122" t="s">
        <v>541</v>
      </c>
      <c r="B95" s="122" t="s">
        <v>73</v>
      </c>
      <c r="C95" s="14" t="s">
        <v>193</v>
      </c>
      <c r="D95" s="8" t="s">
        <v>194</v>
      </c>
    </row>
    <row r="96" spans="1:4" x14ac:dyDescent="0.15">
      <c r="A96" s="122" t="s">
        <v>541</v>
      </c>
      <c r="B96" s="122" t="s">
        <v>73</v>
      </c>
      <c r="C96" s="14" t="s">
        <v>542</v>
      </c>
      <c r="D96" s="8" t="s">
        <v>195</v>
      </c>
    </row>
    <row r="97" spans="1:4" x14ac:dyDescent="0.15">
      <c r="A97" s="122" t="s">
        <v>541</v>
      </c>
      <c r="B97" s="122" t="s">
        <v>73</v>
      </c>
      <c r="C97" s="14" t="s">
        <v>196</v>
      </c>
      <c r="D97" s="8" t="s">
        <v>197</v>
      </c>
    </row>
    <row r="98" spans="1:4" x14ac:dyDescent="0.15">
      <c r="A98" s="122" t="s">
        <v>541</v>
      </c>
      <c r="B98" s="122" t="s">
        <v>73</v>
      </c>
      <c r="C98" s="14" t="s">
        <v>198</v>
      </c>
      <c r="D98" s="8" t="s">
        <v>199</v>
      </c>
    </row>
    <row r="99" spans="1:4" x14ac:dyDescent="0.15">
      <c r="A99" s="122" t="s">
        <v>541</v>
      </c>
      <c r="B99" s="122" t="s">
        <v>73</v>
      </c>
      <c r="C99" s="14" t="s">
        <v>543</v>
      </c>
      <c r="D99" s="8" t="s">
        <v>96</v>
      </c>
    </row>
    <row r="100" spans="1:4" x14ac:dyDescent="0.15">
      <c r="A100" s="122" t="s">
        <v>541</v>
      </c>
      <c r="B100" s="122" t="s">
        <v>73</v>
      </c>
      <c r="C100" s="14" t="s">
        <v>200</v>
      </c>
      <c r="D100" s="8" t="s">
        <v>96</v>
      </c>
    </row>
    <row r="101" spans="1:4" x14ac:dyDescent="0.15">
      <c r="A101" s="122" t="s">
        <v>541</v>
      </c>
      <c r="B101" s="122" t="s">
        <v>73</v>
      </c>
      <c r="C101" s="14" t="s">
        <v>201</v>
      </c>
      <c r="D101" s="8" t="s">
        <v>96</v>
      </c>
    </row>
    <row r="102" spans="1:4" x14ac:dyDescent="0.15">
      <c r="A102" s="122" t="s">
        <v>541</v>
      </c>
      <c r="B102" s="122" t="s">
        <v>73</v>
      </c>
      <c r="C102" s="14" t="s">
        <v>544</v>
      </c>
      <c r="D102" s="8" t="s">
        <v>96</v>
      </c>
    </row>
    <row r="103" spans="1:4" ht="13.5" customHeight="1" x14ac:dyDescent="0.15">
      <c r="A103" s="122" t="s">
        <v>541</v>
      </c>
      <c r="B103" s="122" t="s">
        <v>73</v>
      </c>
      <c r="C103" s="14" t="s">
        <v>202</v>
      </c>
      <c r="D103" s="8" t="s">
        <v>545</v>
      </c>
    </row>
    <row r="104" spans="1:4" x14ac:dyDescent="0.15">
      <c r="A104" s="122" t="s">
        <v>541</v>
      </c>
      <c r="B104" s="122" t="s">
        <v>73</v>
      </c>
      <c r="C104" s="14" t="s">
        <v>204</v>
      </c>
      <c r="D104" s="8" t="s">
        <v>205</v>
      </c>
    </row>
    <row r="105" spans="1:4" ht="12" customHeight="1" x14ac:dyDescent="0.15">
      <c r="A105" s="122" t="s">
        <v>541</v>
      </c>
      <c r="B105" s="122" t="s">
        <v>73</v>
      </c>
      <c r="C105" s="14" t="s">
        <v>206</v>
      </c>
      <c r="D105" s="8" t="s">
        <v>207</v>
      </c>
    </row>
    <row r="106" spans="1:4" ht="12.75" customHeight="1" x14ac:dyDescent="0.15">
      <c r="A106" s="122" t="s">
        <v>541</v>
      </c>
      <c r="B106" s="122" t="s">
        <v>73</v>
      </c>
      <c r="C106" s="14" t="s">
        <v>208</v>
      </c>
      <c r="D106" s="8" t="s">
        <v>209</v>
      </c>
    </row>
    <row r="107" spans="1:4" ht="13.35" customHeight="1" x14ac:dyDescent="0.15">
      <c r="A107" s="122" t="s">
        <v>541</v>
      </c>
      <c r="B107" s="122" t="s">
        <v>210</v>
      </c>
      <c r="C107" s="14"/>
      <c r="D107" s="10" t="s">
        <v>211</v>
      </c>
    </row>
    <row r="108" spans="1:4" x14ac:dyDescent="0.15">
      <c r="A108" s="122" t="s">
        <v>541</v>
      </c>
      <c r="B108" s="122" t="s">
        <v>210</v>
      </c>
      <c r="C108" s="14"/>
      <c r="D108" s="10" t="s">
        <v>212</v>
      </c>
    </row>
    <row r="109" spans="1:4" x14ac:dyDescent="0.15">
      <c r="A109" s="126" t="s">
        <v>2</v>
      </c>
      <c r="B109" s="126" t="s">
        <v>70</v>
      </c>
      <c r="C109" s="127" t="s">
        <v>214</v>
      </c>
      <c r="D109" s="131" t="s">
        <v>215</v>
      </c>
    </row>
    <row r="110" spans="1:4" x14ac:dyDescent="0.15">
      <c r="A110" s="122" t="s">
        <v>2</v>
      </c>
      <c r="B110" s="122" t="s">
        <v>70</v>
      </c>
      <c r="C110" s="14" t="s">
        <v>216</v>
      </c>
      <c r="D110" s="12" t="s">
        <v>301</v>
      </c>
    </row>
    <row r="111" spans="1:4" x14ac:dyDescent="0.15">
      <c r="A111" s="122" t="s">
        <v>2</v>
      </c>
      <c r="B111" s="122" t="s">
        <v>70</v>
      </c>
      <c r="C111" s="14" t="s">
        <v>218</v>
      </c>
      <c r="D111" s="8" t="s">
        <v>302</v>
      </c>
    </row>
    <row r="112" spans="1:4" x14ac:dyDescent="0.15">
      <c r="A112" s="122" t="s">
        <v>2</v>
      </c>
      <c r="B112" s="122" t="s">
        <v>70</v>
      </c>
      <c r="C112" s="14" t="s">
        <v>220</v>
      </c>
      <c r="D112" s="8" t="s">
        <v>303</v>
      </c>
    </row>
    <row r="113" spans="1:4" x14ac:dyDescent="0.15">
      <c r="A113" s="122" t="s">
        <v>2</v>
      </c>
      <c r="B113" s="122" t="s">
        <v>70</v>
      </c>
      <c r="C113" s="14" t="s">
        <v>222</v>
      </c>
      <c r="D113" s="5" t="s">
        <v>577</v>
      </c>
    </row>
    <row r="114" spans="1:4" x14ac:dyDescent="0.15">
      <c r="A114" s="122" t="s">
        <v>2</v>
      </c>
      <c r="B114" s="122" t="s">
        <v>70</v>
      </c>
      <c r="C114" s="14" t="s">
        <v>223</v>
      </c>
      <c r="D114" s="8" t="s">
        <v>300</v>
      </c>
    </row>
    <row r="115" spans="1:4" x14ac:dyDescent="0.15">
      <c r="A115" s="122" t="s">
        <v>2</v>
      </c>
      <c r="B115" s="122" t="s">
        <v>70</v>
      </c>
      <c r="C115" s="14" t="s">
        <v>224</v>
      </c>
      <c r="D115" s="8" t="s">
        <v>225</v>
      </c>
    </row>
    <row r="116" spans="1:4" x14ac:dyDescent="0.15">
      <c r="A116" s="122" t="s">
        <v>2</v>
      </c>
      <c r="B116" s="122" t="s">
        <v>73</v>
      </c>
      <c r="C116" s="14" t="s">
        <v>226</v>
      </c>
      <c r="D116" s="10" t="s">
        <v>546</v>
      </c>
    </row>
    <row r="117" spans="1:4" x14ac:dyDescent="0.15">
      <c r="A117" s="122" t="s">
        <v>2</v>
      </c>
      <c r="B117" s="122" t="s">
        <v>73</v>
      </c>
      <c r="C117" s="14" t="s">
        <v>304</v>
      </c>
      <c r="D117" s="10" t="s">
        <v>305</v>
      </c>
    </row>
    <row r="118" spans="1:4" x14ac:dyDescent="0.15">
      <c r="A118" s="122" t="s">
        <v>2</v>
      </c>
      <c r="B118" s="122" t="s">
        <v>67</v>
      </c>
      <c r="C118" s="14" t="s">
        <v>230</v>
      </c>
      <c r="D118" s="123" t="s">
        <v>231</v>
      </c>
    </row>
    <row r="119" spans="1:4" x14ac:dyDescent="0.15">
      <c r="A119" s="122" t="s">
        <v>2</v>
      </c>
      <c r="B119" s="122" t="s">
        <v>67</v>
      </c>
      <c r="C119" s="14" t="s">
        <v>232</v>
      </c>
      <c r="D119" s="123" t="s">
        <v>233</v>
      </c>
    </row>
    <row r="120" spans="1:4" ht="13.5" customHeight="1" x14ac:dyDescent="0.15">
      <c r="A120" s="122" t="s">
        <v>2</v>
      </c>
      <c r="B120" s="122" t="s">
        <v>67</v>
      </c>
      <c r="C120" s="14" t="s">
        <v>234</v>
      </c>
      <c r="D120" s="123" t="s">
        <v>235</v>
      </c>
    </row>
    <row r="121" spans="1:4" x14ac:dyDescent="0.15">
      <c r="A121" s="122" t="s">
        <v>2</v>
      </c>
      <c r="B121" s="122" t="s">
        <v>67</v>
      </c>
      <c r="C121" s="14" t="s">
        <v>236</v>
      </c>
      <c r="D121" s="123" t="s">
        <v>237</v>
      </c>
    </row>
    <row r="122" spans="1:4" ht="12" customHeight="1" x14ac:dyDescent="0.15">
      <c r="A122" s="122" t="s">
        <v>2</v>
      </c>
      <c r="B122" s="122" t="s">
        <v>67</v>
      </c>
      <c r="C122" s="14" t="s">
        <v>238</v>
      </c>
      <c r="D122" s="123" t="s">
        <v>239</v>
      </c>
    </row>
    <row r="123" spans="1:4" x14ac:dyDescent="0.15">
      <c r="A123" s="122" t="s">
        <v>2</v>
      </c>
      <c r="B123" s="122" t="s">
        <v>67</v>
      </c>
      <c r="C123" s="14" t="s">
        <v>240</v>
      </c>
      <c r="D123" s="123" t="s">
        <v>241</v>
      </c>
    </row>
    <row r="124" spans="1:4" ht="13.35" customHeight="1" x14ac:dyDescent="0.15">
      <c r="A124" s="122" t="s">
        <v>2</v>
      </c>
      <c r="B124" s="122" t="s">
        <v>67</v>
      </c>
      <c r="C124" s="14" t="s">
        <v>242</v>
      </c>
      <c r="D124" s="123" t="s">
        <v>243</v>
      </c>
    </row>
    <row r="125" spans="1:4" ht="13.5" customHeight="1" x14ac:dyDescent="0.15">
      <c r="A125" s="122" t="s">
        <v>2</v>
      </c>
      <c r="B125" s="122" t="s">
        <v>67</v>
      </c>
      <c r="C125" s="14" t="s">
        <v>244</v>
      </c>
      <c r="D125" s="123" t="s">
        <v>245</v>
      </c>
    </row>
    <row r="126" spans="1:4" x14ac:dyDescent="0.15">
      <c r="A126" s="122" t="s">
        <v>2</v>
      </c>
      <c r="B126" s="122" t="s">
        <v>67</v>
      </c>
      <c r="C126" s="125" t="s">
        <v>246</v>
      </c>
      <c r="D126" s="132" t="s">
        <v>247</v>
      </c>
    </row>
    <row r="127" spans="1:4" ht="12" customHeight="1" x14ac:dyDescent="0.15">
      <c r="A127" s="126" t="s">
        <v>547</v>
      </c>
      <c r="B127" s="126" t="s">
        <v>70</v>
      </c>
      <c r="C127" s="14" t="s">
        <v>617</v>
      </c>
      <c r="D127" s="10" t="s">
        <v>524</v>
      </c>
    </row>
    <row r="128" spans="1:4" x14ac:dyDescent="0.15">
      <c r="A128" s="122" t="s">
        <v>547</v>
      </c>
      <c r="B128" s="122" t="s">
        <v>70</v>
      </c>
      <c r="C128" s="14" t="s">
        <v>250</v>
      </c>
      <c r="D128" s="8" t="s">
        <v>249</v>
      </c>
    </row>
    <row r="129" spans="1:4" ht="13.35" customHeight="1" x14ac:dyDescent="0.15">
      <c r="A129" s="122" t="s">
        <v>547</v>
      </c>
      <c r="B129" s="122" t="s">
        <v>73</v>
      </c>
      <c r="C129" s="14" t="s">
        <v>251</v>
      </c>
      <c r="D129" s="123" t="s">
        <v>252</v>
      </c>
    </row>
    <row r="130" spans="1:4" ht="12.75" customHeight="1" x14ac:dyDescent="0.15">
      <c r="A130" s="122" t="s">
        <v>547</v>
      </c>
      <c r="B130" s="122" t="s">
        <v>73</v>
      </c>
      <c r="C130" s="14" t="s">
        <v>253</v>
      </c>
      <c r="D130" s="123" t="s">
        <v>254</v>
      </c>
    </row>
    <row r="131" spans="1:4" x14ac:dyDescent="0.15">
      <c r="A131" s="124" t="s">
        <v>547</v>
      </c>
      <c r="B131" s="124" t="s">
        <v>73</v>
      </c>
      <c r="C131" s="125" t="s">
        <v>255</v>
      </c>
      <c r="D131" s="132" t="s">
        <v>256</v>
      </c>
    </row>
    <row r="132" spans="1:4" x14ac:dyDescent="0.15">
      <c r="A132" s="126" t="s">
        <v>263</v>
      </c>
      <c r="B132" s="126" t="s">
        <v>70</v>
      </c>
      <c r="C132" s="127" t="s">
        <v>257</v>
      </c>
      <c r="D132" s="128" t="s">
        <v>258</v>
      </c>
    </row>
    <row r="133" spans="1:4" x14ac:dyDescent="0.15">
      <c r="A133" s="122" t="s">
        <v>263</v>
      </c>
      <c r="B133" s="122" t="s">
        <v>70</v>
      </c>
      <c r="C133" s="14" t="s">
        <v>259</v>
      </c>
      <c r="D133" s="8" t="s">
        <v>260</v>
      </c>
    </row>
    <row r="134" spans="1:4" x14ac:dyDescent="0.15">
      <c r="A134" s="122" t="s">
        <v>263</v>
      </c>
      <c r="B134" s="122" t="s">
        <v>70</v>
      </c>
      <c r="C134" s="14" t="s">
        <v>261</v>
      </c>
      <c r="D134" s="123" t="s">
        <v>262</v>
      </c>
    </row>
    <row r="135" spans="1:4" x14ac:dyDescent="0.15">
      <c r="A135" s="122" t="s">
        <v>263</v>
      </c>
      <c r="B135" s="122" t="s">
        <v>70</v>
      </c>
      <c r="C135" s="14" t="s">
        <v>264</v>
      </c>
      <c r="D135" s="129" t="s">
        <v>98</v>
      </c>
    </row>
    <row r="136" spans="1:4" x14ac:dyDescent="0.15">
      <c r="A136" s="122" t="s">
        <v>263</v>
      </c>
      <c r="B136" s="122" t="s">
        <v>73</v>
      </c>
      <c r="C136" s="14" t="s">
        <v>265</v>
      </c>
      <c r="D136" s="123" t="s">
        <v>266</v>
      </c>
    </row>
    <row r="137" spans="1:4" x14ac:dyDescent="0.15">
      <c r="A137" s="122" t="s">
        <v>263</v>
      </c>
      <c r="B137" s="122" t="s">
        <v>73</v>
      </c>
      <c r="C137" s="14" t="s">
        <v>268</v>
      </c>
      <c r="D137" s="8" t="s">
        <v>269</v>
      </c>
    </row>
    <row r="138" spans="1:4" x14ac:dyDescent="0.15">
      <c r="A138" s="122" t="s">
        <v>263</v>
      </c>
      <c r="B138" s="122" t="s">
        <v>73</v>
      </c>
      <c r="C138" s="14" t="s">
        <v>270</v>
      </c>
      <c r="D138" s="8" t="s">
        <v>271</v>
      </c>
    </row>
    <row r="139" spans="1:4" x14ac:dyDescent="0.15">
      <c r="A139" s="122" t="s">
        <v>263</v>
      </c>
      <c r="B139" s="122" t="s">
        <v>73</v>
      </c>
      <c r="C139" s="14" t="s">
        <v>272</v>
      </c>
      <c r="D139" s="8" t="s">
        <v>271</v>
      </c>
    </row>
    <row r="140" spans="1:4" x14ac:dyDescent="0.15">
      <c r="A140" s="122" t="s">
        <v>263</v>
      </c>
      <c r="B140" s="122" t="s">
        <v>73</v>
      </c>
      <c r="C140" s="14" t="s">
        <v>273</v>
      </c>
      <c r="D140" s="8" t="s">
        <v>274</v>
      </c>
    </row>
    <row r="141" spans="1:4" x14ac:dyDescent="0.15">
      <c r="A141" s="122" t="s">
        <v>263</v>
      </c>
      <c r="B141" s="122" t="s">
        <v>73</v>
      </c>
      <c r="C141" s="14" t="s">
        <v>275</v>
      </c>
      <c r="D141" s="8" t="s">
        <v>276</v>
      </c>
    </row>
    <row r="142" spans="1:4" x14ac:dyDescent="0.15">
      <c r="A142" s="122" t="s">
        <v>263</v>
      </c>
      <c r="B142" s="122" t="s">
        <v>73</v>
      </c>
      <c r="C142" s="16" t="s">
        <v>277</v>
      </c>
      <c r="D142" s="12" t="s">
        <v>278</v>
      </c>
    </row>
    <row r="143" spans="1:4" x14ac:dyDescent="0.15">
      <c r="A143" s="122" t="s">
        <v>263</v>
      </c>
      <c r="B143" s="122" t="s">
        <v>73</v>
      </c>
      <c r="C143" s="16" t="s">
        <v>765</v>
      </c>
      <c r="D143" s="12" t="s">
        <v>771</v>
      </c>
    </row>
    <row r="144" spans="1:4" x14ac:dyDescent="0.15">
      <c r="A144" s="122" t="s">
        <v>263</v>
      </c>
      <c r="B144" s="122" t="s">
        <v>73</v>
      </c>
      <c r="C144" s="16" t="s">
        <v>767</v>
      </c>
      <c r="D144" s="12" t="s">
        <v>773</v>
      </c>
    </row>
    <row r="145" spans="1:4" x14ac:dyDescent="0.15">
      <c r="A145" s="122" t="s">
        <v>263</v>
      </c>
      <c r="B145" s="122" t="s">
        <v>73</v>
      </c>
      <c r="C145" s="16" t="s">
        <v>769</v>
      </c>
      <c r="D145" s="12" t="s">
        <v>775</v>
      </c>
    </row>
    <row r="146" spans="1:4" x14ac:dyDescent="0.15">
      <c r="A146" s="122" t="s">
        <v>263</v>
      </c>
      <c r="B146" s="122" t="s">
        <v>73</v>
      </c>
      <c r="C146" s="14" t="s">
        <v>279</v>
      </c>
      <c r="D146" s="123" t="s">
        <v>280</v>
      </c>
    </row>
    <row r="147" spans="1:4" x14ac:dyDescent="0.15">
      <c r="A147" s="124" t="s">
        <v>263</v>
      </c>
      <c r="B147" s="124" t="s">
        <v>67</v>
      </c>
      <c r="C147" s="125" t="s">
        <v>281</v>
      </c>
      <c r="D147" s="9" t="s">
        <v>282</v>
      </c>
    </row>
    <row r="148" spans="1:4" x14ac:dyDescent="0.15">
      <c r="A148" s="122" t="s">
        <v>283</v>
      </c>
      <c r="B148" s="126" t="s">
        <v>70</v>
      </c>
      <c r="C148" s="122" t="s">
        <v>284</v>
      </c>
      <c r="D148" s="133" t="s">
        <v>285</v>
      </c>
    </row>
    <row r="149" spans="1:4" x14ac:dyDescent="0.15">
      <c r="A149" s="122" t="s">
        <v>283</v>
      </c>
      <c r="B149" s="122" t="s">
        <v>70</v>
      </c>
      <c r="C149" s="122" t="s">
        <v>286</v>
      </c>
      <c r="D149" s="12" t="s">
        <v>287</v>
      </c>
    </row>
    <row r="150" spans="1:4" x14ac:dyDescent="0.15">
      <c r="A150" s="122" t="s">
        <v>283</v>
      </c>
      <c r="B150" s="122" t="s">
        <v>70</v>
      </c>
      <c r="C150" s="122" t="s">
        <v>288</v>
      </c>
      <c r="D150" s="12" t="s">
        <v>150</v>
      </c>
    </row>
    <row r="151" spans="1:4" x14ac:dyDescent="0.15">
      <c r="A151" s="122" t="s">
        <v>283</v>
      </c>
      <c r="B151" s="122" t="s">
        <v>27</v>
      </c>
      <c r="C151" s="122" t="s">
        <v>289</v>
      </c>
      <c r="D151" s="12" t="s">
        <v>150</v>
      </c>
    </row>
    <row r="152" spans="1:4" x14ac:dyDescent="0.15">
      <c r="A152" s="122" t="s">
        <v>283</v>
      </c>
      <c r="B152" s="122" t="s">
        <v>73</v>
      </c>
      <c r="C152" s="122" t="s">
        <v>290</v>
      </c>
      <c r="D152" s="133" t="s">
        <v>291</v>
      </c>
    </row>
    <row r="153" spans="1:4" x14ac:dyDescent="0.15">
      <c r="A153" s="122" t="s">
        <v>283</v>
      </c>
      <c r="B153" s="122" t="s">
        <v>73</v>
      </c>
      <c r="C153" s="122" t="s">
        <v>292</v>
      </c>
      <c r="D153" s="133" t="s">
        <v>293</v>
      </c>
    </row>
    <row r="154" spans="1:4" x14ac:dyDescent="0.15">
      <c r="A154" s="122" t="s">
        <v>283</v>
      </c>
      <c r="B154" s="122" t="s">
        <v>73</v>
      </c>
      <c r="C154" s="122" t="s">
        <v>294</v>
      </c>
      <c r="D154" s="133" t="s">
        <v>295</v>
      </c>
    </row>
    <row r="155" spans="1:4" x14ac:dyDescent="0.15">
      <c r="A155" s="122" t="s">
        <v>283</v>
      </c>
      <c r="B155" s="122" t="s">
        <v>73</v>
      </c>
      <c r="C155" s="122" t="s">
        <v>296</v>
      </c>
      <c r="D155" s="133" t="s">
        <v>297</v>
      </c>
    </row>
    <row r="156" spans="1:4" x14ac:dyDescent="0.15">
      <c r="A156" s="122" t="s">
        <v>283</v>
      </c>
      <c r="B156" s="122" t="s">
        <v>67</v>
      </c>
      <c r="C156" s="122" t="s">
        <v>298</v>
      </c>
      <c r="D156" s="133" t="s">
        <v>299</v>
      </c>
    </row>
    <row r="157" spans="1:4" x14ac:dyDescent="0.15">
      <c r="A157" s="152" t="s">
        <v>587</v>
      </c>
      <c r="B157" s="152" t="s">
        <v>27</v>
      </c>
      <c r="C157" s="153" t="s">
        <v>588</v>
      </c>
      <c r="D157" s="150" t="s">
        <v>589</v>
      </c>
    </row>
    <row r="158" spans="1:4" x14ac:dyDescent="0.15">
      <c r="A158" s="134" t="s">
        <v>587</v>
      </c>
      <c r="B158" s="134" t="s">
        <v>27</v>
      </c>
      <c r="C158" s="16" t="s">
        <v>590</v>
      </c>
      <c r="D158" s="12" t="s">
        <v>591</v>
      </c>
    </row>
    <row r="159" spans="1:4" x14ac:dyDescent="0.15">
      <c r="A159" s="134" t="s">
        <v>587</v>
      </c>
      <c r="B159" s="134" t="s">
        <v>27</v>
      </c>
      <c r="C159" s="16" t="s">
        <v>592</v>
      </c>
      <c r="D159" s="133" t="s">
        <v>593</v>
      </c>
    </row>
    <row r="160" spans="1:4" x14ac:dyDescent="0.15">
      <c r="A160" s="134" t="s">
        <v>587</v>
      </c>
      <c r="B160" s="134" t="s">
        <v>40</v>
      </c>
      <c r="C160" s="16" t="s">
        <v>618</v>
      </c>
      <c r="D160" s="12" t="s">
        <v>595</v>
      </c>
    </row>
    <row r="161" spans="1:4" x14ac:dyDescent="0.15">
      <c r="A161" s="134" t="s">
        <v>587</v>
      </c>
      <c r="B161" s="134" t="s">
        <v>40</v>
      </c>
      <c r="C161" s="16" t="s">
        <v>596</v>
      </c>
      <c r="D161" s="12" t="s">
        <v>597</v>
      </c>
    </row>
    <row r="162" spans="1:4" x14ac:dyDescent="0.15">
      <c r="A162" s="134" t="s">
        <v>587</v>
      </c>
      <c r="B162" s="134" t="s">
        <v>110</v>
      </c>
      <c r="C162" s="16" t="s">
        <v>619</v>
      </c>
      <c r="D162" s="12" t="s">
        <v>599</v>
      </c>
    </row>
    <row r="163" spans="1:4" x14ac:dyDescent="0.15">
      <c r="A163" s="134" t="s">
        <v>587</v>
      </c>
      <c r="B163" s="134" t="s">
        <v>110</v>
      </c>
      <c r="C163" s="16" t="s">
        <v>620</v>
      </c>
      <c r="D163" s="12" t="s">
        <v>600</v>
      </c>
    </row>
    <row r="164" spans="1:4" x14ac:dyDescent="0.15">
      <c r="A164" s="154" t="s">
        <v>587</v>
      </c>
      <c r="B164" s="134" t="s">
        <v>210</v>
      </c>
      <c r="D164" s="155" t="s">
        <v>601</v>
      </c>
    </row>
    <row r="165" spans="1:4" x14ac:dyDescent="0.15">
      <c r="A165" s="134" t="s">
        <v>586</v>
      </c>
      <c r="B165" s="152" t="s">
        <v>27</v>
      </c>
      <c r="C165" s="153" t="s">
        <v>602</v>
      </c>
      <c r="D165" s="12" t="s">
        <v>603</v>
      </c>
    </row>
    <row r="166" spans="1:4" x14ac:dyDescent="0.15">
      <c r="A166" s="134" t="s">
        <v>586</v>
      </c>
      <c r="B166" s="134" t="s">
        <v>40</v>
      </c>
      <c r="C166" s="16" t="s">
        <v>605</v>
      </c>
      <c r="D166" s="12" t="s">
        <v>606</v>
      </c>
    </row>
    <row r="167" spans="1:4" x14ac:dyDescent="0.15">
      <c r="A167" s="134" t="s">
        <v>586</v>
      </c>
      <c r="B167" s="134" t="s">
        <v>67</v>
      </c>
      <c r="C167" s="16" t="s">
        <v>607</v>
      </c>
      <c r="D167" s="12" t="s">
        <v>608</v>
      </c>
    </row>
    <row r="168" spans="1:4" x14ac:dyDescent="0.15">
      <c r="A168" s="134" t="s">
        <v>586</v>
      </c>
      <c r="B168" s="134" t="s">
        <v>67</v>
      </c>
      <c r="C168" s="16" t="s">
        <v>609</v>
      </c>
      <c r="D168" s="12" t="s">
        <v>610</v>
      </c>
    </row>
    <row r="169" spans="1:4" x14ac:dyDescent="0.15">
      <c r="A169" s="134" t="s">
        <v>586</v>
      </c>
      <c r="B169" s="134" t="s">
        <v>67</v>
      </c>
      <c r="C169" s="16" t="s">
        <v>611</v>
      </c>
      <c r="D169" s="151" t="s">
        <v>612</v>
      </c>
    </row>
    <row r="170" spans="1:4" ht="12.75" x14ac:dyDescent="0.15">
      <c r="A170" s="196" t="s">
        <v>681</v>
      </c>
      <c r="B170" s="196" t="s">
        <v>682</v>
      </c>
      <c r="C170" s="196" t="s">
        <v>683</v>
      </c>
      <c r="D170" s="197" t="s">
        <v>684</v>
      </c>
    </row>
    <row r="171" spans="1:4" ht="12.75" x14ac:dyDescent="0.15">
      <c r="A171" s="198" t="s">
        <v>681</v>
      </c>
      <c r="B171" s="198" t="s">
        <v>682</v>
      </c>
      <c r="C171" s="198" t="s">
        <v>685</v>
      </c>
      <c r="D171" s="83" t="s">
        <v>686</v>
      </c>
    </row>
    <row r="172" spans="1:4" ht="12.75" x14ac:dyDescent="0.15">
      <c r="A172" s="198" t="s">
        <v>681</v>
      </c>
      <c r="B172" s="198" t="s">
        <v>682</v>
      </c>
      <c r="C172" s="198" t="s">
        <v>687</v>
      </c>
      <c r="D172" s="83" t="s">
        <v>688</v>
      </c>
    </row>
    <row r="173" spans="1:4" ht="12.75" x14ac:dyDescent="0.15">
      <c r="A173" s="198" t="s">
        <v>681</v>
      </c>
      <c r="B173" s="198" t="s">
        <v>682</v>
      </c>
      <c r="C173" s="198" t="s">
        <v>689</v>
      </c>
      <c r="D173" s="199" t="s">
        <v>690</v>
      </c>
    </row>
    <row r="174" spans="1:4" ht="12.75" x14ac:dyDescent="0.15">
      <c r="A174" s="198" t="s">
        <v>681</v>
      </c>
      <c r="B174" s="198" t="s">
        <v>691</v>
      </c>
      <c r="C174" s="198" t="s">
        <v>692</v>
      </c>
      <c r="D174" s="83" t="s">
        <v>693</v>
      </c>
    </row>
    <row r="175" spans="1:4" ht="12.75" x14ac:dyDescent="0.15">
      <c r="A175" s="198" t="s">
        <v>681</v>
      </c>
      <c r="B175" s="198" t="s">
        <v>691</v>
      </c>
      <c r="C175" s="198" t="s">
        <v>694</v>
      </c>
      <c r="D175" s="199" t="s">
        <v>695</v>
      </c>
    </row>
    <row r="176" spans="1:4" ht="12.75" x14ac:dyDescent="0.15">
      <c r="A176" s="198" t="s">
        <v>681</v>
      </c>
      <c r="B176" s="198" t="s">
        <v>691</v>
      </c>
      <c r="C176" s="198" t="s">
        <v>696</v>
      </c>
      <c r="D176" s="200" t="s">
        <v>697</v>
      </c>
    </row>
    <row r="177" spans="1:4" ht="12.75" x14ac:dyDescent="0.15">
      <c r="A177" s="198" t="s">
        <v>681</v>
      </c>
      <c r="B177" s="198" t="s">
        <v>698</v>
      </c>
      <c r="C177" s="198" t="s">
        <v>699</v>
      </c>
      <c r="D177" s="83" t="s">
        <v>700</v>
      </c>
    </row>
    <row r="178" spans="1:4" ht="12.75" x14ac:dyDescent="0.15">
      <c r="A178" s="198" t="s">
        <v>681</v>
      </c>
      <c r="B178" s="198" t="s">
        <v>698</v>
      </c>
      <c r="C178" s="198" t="s">
        <v>701</v>
      </c>
      <c r="D178" s="83" t="s">
        <v>702</v>
      </c>
    </row>
    <row r="179" spans="1:4" ht="12.75" x14ac:dyDescent="0.15">
      <c r="A179" s="198" t="s">
        <v>681</v>
      </c>
      <c r="B179" s="198" t="s">
        <v>698</v>
      </c>
      <c r="C179" s="198" t="s">
        <v>703</v>
      </c>
      <c r="D179" s="83" t="s">
        <v>704</v>
      </c>
    </row>
    <row r="180" spans="1:4" ht="12.75" x14ac:dyDescent="0.15">
      <c r="A180" s="198" t="s">
        <v>681</v>
      </c>
      <c r="B180" s="198" t="s">
        <v>698</v>
      </c>
      <c r="C180" s="198" t="s">
        <v>705</v>
      </c>
      <c r="D180" s="83" t="s">
        <v>706</v>
      </c>
    </row>
    <row r="181" spans="1:4" ht="12.75" x14ac:dyDescent="0.15">
      <c r="A181" s="122" t="s">
        <v>707</v>
      </c>
      <c r="B181" s="198" t="s">
        <v>698</v>
      </c>
      <c r="C181" s="198" t="s">
        <v>708</v>
      </c>
      <c r="D181" s="1" t="s">
        <v>709</v>
      </c>
    </row>
    <row r="182" spans="1:4" ht="12.75" x14ac:dyDescent="0.15">
      <c r="A182" s="198" t="s">
        <v>681</v>
      </c>
      <c r="B182" s="198" t="s">
        <v>698</v>
      </c>
      <c r="C182" s="198" t="s">
        <v>710</v>
      </c>
      <c r="D182" s="199" t="s">
        <v>711</v>
      </c>
    </row>
    <row r="183" spans="1:4" ht="12.75" x14ac:dyDescent="0.15">
      <c r="A183" s="201" t="s">
        <v>681</v>
      </c>
      <c r="B183" s="201" t="s">
        <v>698</v>
      </c>
      <c r="C183" s="202" t="s">
        <v>712</v>
      </c>
      <c r="D183" s="203" t="s">
        <v>713</v>
      </c>
    </row>
  </sheetData>
  <mergeCells count="2">
    <mergeCell ref="A1:D1"/>
    <mergeCell ref="A2:D2"/>
  </mergeCells>
  <phoneticPr fontId="5" type="noConversion"/>
  <pageMargins left="0.7" right="0.7" top="0.75" bottom="0.75" header="0.3" footer="0.3"/>
  <pageSetup paperSize="9"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2060"/>
  </sheetPr>
  <dimension ref="A1:B110"/>
  <sheetViews>
    <sheetView showGridLines="0" zoomScale="75" zoomScaleNormal="75" workbookViewId="0">
      <pane ySplit="2" topLeftCell="A69" activePane="bottomLeft" state="frozen"/>
      <selection activeCell="X49" sqref="X49:Z55"/>
      <selection pane="bottomLeft" activeCell="B110" sqref="B110"/>
    </sheetView>
  </sheetViews>
  <sheetFormatPr defaultColWidth="8.85546875" defaultRowHeight="14.25" x14ac:dyDescent="0.15"/>
  <cols>
    <col min="1" max="1" width="43.140625" style="141" bestFit="1" customWidth="1"/>
    <col min="2" max="2" width="30.140625" style="141" bestFit="1" customWidth="1"/>
    <col min="3" max="16384" width="8.85546875" style="136"/>
  </cols>
  <sheetData>
    <row r="1" spans="1:2" x14ac:dyDescent="0.15">
      <c r="A1" s="135"/>
      <c r="B1" s="135"/>
    </row>
    <row r="2" spans="1:2" x14ac:dyDescent="0.15">
      <c r="A2" s="137" t="s">
        <v>548</v>
      </c>
      <c r="B2" s="137" t="s">
        <v>549</v>
      </c>
    </row>
    <row r="3" spans="1:2" x14ac:dyDescent="0.15">
      <c r="A3" s="138" t="s">
        <v>29</v>
      </c>
      <c r="B3" s="138" t="s">
        <v>550</v>
      </c>
    </row>
    <row r="4" spans="1:2" x14ac:dyDescent="0.15">
      <c r="A4" s="138" t="s">
        <v>31</v>
      </c>
      <c r="B4" s="138" t="s">
        <v>551</v>
      </c>
    </row>
    <row r="5" spans="1:2" x14ac:dyDescent="0.15">
      <c r="A5" s="138" t="s">
        <v>33</v>
      </c>
      <c r="B5" s="138" t="s">
        <v>551</v>
      </c>
    </row>
    <row r="6" spans="1:2" x14ac:dyDescent="0.15">
      <c r="A6" s="138" t="s">
        <v>35</v>
      </c>
      <c r="B6" s="139" t="s">
        <v>551</v>
      </c>
    </row>
    <row r="7" spans="1:2" x14ac:dyDescent="0.15">
      <c r="A7" s="138" t="s">
        <v>37</v>
      </c>
      <c r="B7" s="139" t="s">
        <v>550</v>
      </c>
    </row>
    <row r="8" spans="1:2" x14ac:dyDescent="0.15">
      <c r="A8" s="138" t="s">
        <v>39</v>
      </c>
      <c r="B8" s="138" t="s">
        <v>551</v>
      </c>
    </row>
    <row r="9" spans="1:2" x14ac:dyDescent="0.15">
      <c r="A9" s="138" t="s">
        <v>44</v>
      </c>
      <c r="B9" s="138" t="s">
        <v>551</v>
      </c>
    </row>
    <row r="10" spans="1:2" x14ac:dyDescent="0.15">
      <c r="A10" s="138" t="s">
        <v>46</v>
      </c>
      <c r="B10" s="138" t="s">
        <v>551</v>
      </c>
    </row>
    <row r="11" spans="1:2" x14ac:dyDescent="0.15">
      <c r="A11" s="138" t="s">
        <v>48</v>
      </c>
      <c r="B11" s="138" t="s">
        <v>551</v>
      </c>
    </row>
    <row r="12" spans="1:2" x14ac:dyDescent="0.15">
      <c r="A12" s="138" t="s">
        <v>50</v>
      </c>
      <c r="B12" s="138" t="s">
        <v>550</v>
      </c>
    </row>
    <row r="13" spans="1:2" x14ac:dyDescent="0.15">
      <c r="A13" s="138" t="s">
        <v>552</v>
      </c>
      <c r="B13" s="138" t="s">
        <v>551</v>
      </c>
    </row>
    <row r="14" spans="1:2" x14ac:dyDescent="0.15">
      <c r="A14" s="138" t="s">
        <v>54</v>
      </c>
      <c r="B14" s="138" t="s">
        <v>550</v>
      </c>
    </row>
    <row r="15" spans="1:2" x14ac:dyDescent="0.15">
      <c r="A15" s="138" t="s">
        <v>528</v>
      </c>
      <c r="B15" s="138" t="s">
        <v>551</v>
      </c>
    </row>
    <row r="16" spans="1:2" x14ac:dyDescent="0.15">
      <c r="A16" s="138" t="s">
        <v>62</v>
      </c>
      <c r="B16" s="139" t="s">
        <v>553</v>
      </c>
    </row>
    <row r="17" spans="1:2" x14ac:dyDescent="0.15">
      <c r="A17" s="138" t="s">
        <v>66</v>
      </c>
      <c r="B17" s="138" t="s">
        <v>551</v>
      </c>
    </row>
    <row r="18" spans="1:2" x14ac:dyDescent="0.15">
      <c r="A18" s="138" t="s">
        <v>554</v>
      </c>
      <c r="B18" s="138" t="s">
        <v>551</v>
      </c>
    </row>
    <row r="19" spans="1:2" x14ac:dyDescent="0.15">
      <c r="A19" s="138" t="s">
        <v>72</v>
      </c>
      <c r="B19" s="138" t="s">
        <v>550</v>
      </c>
    </row>
    <row r="20" spans="1:2" x14ac:dyDescent="0.15">
      <c r="A20" s="138" t="s">
        <v>75</v>
      </c>
      <c r="B20" s="138" t="s">
        <v>555</v>
      </c>
    </row>
    <row r="21" spans="1:2" x14ac:dyDescent="0.15">
      <c r="A21" s="138" t="s">
        <v>83</v>
      </c>
      <c r="B21" s="138" t="s">
        <v>555</v>
      </c>
    </row>
    <row r="22" spans="1:2" x14ac:dyDescent="0.15">
      <c r="A22" s="138" t="s">
        <v>77</v>
      </c>
      <c r="B22" s="138" t="s">
        <v>555</v>
      </c>
    </row>
    <row r="23" spans="1:2" x14ac:dyDescent="0.15">
      <c r="A23" s="138" t="s">
        <v>85</v>
      </c>
      <c r="B23" s="138" t="s">
        <v>551</v>
      </c>
    </row>
    <row r="24" spans="1:2" x14ac:dyDescent="0.15">
      <c r="A24" s="138" t="s">
        <v>87</v>
      </c>
      <c r="B24" s="138" t="s">
        <v>551</v>
      </c>
    </row>
    <row r="25" spans="1:2" x14ac:dyDescent="0.15">
      <c r="A25" s="138" t="s">
        <v>90</v>
      </c>
      <c r="B25" s="138" t="s">
        <v>551</v>
      </c>
    </row>
    <row r="26" spans="1:2" x14ac:dyDescent="0.15">
      <c r="A26" s="138" t="s">
        <v>91</v>
      </c>
      <c r="B26" s="138" t="s">
        <v>551</v>
      </c>
    </row>
    <row r="27" spans="1:2" x14ac:dyDescent="0.15">
      <c r="A27" s="138" t="s">
        <v>92</v>
      </c>
      <c r="B27" s="138" t="s">
        <v>551</v>
      </c>
    </row>
    <row r="28" spans="1:2" x14ac:dyDescent="0.15">
      <c r="A28" s="138" t="s">
        <v>94</v>
      </c>
      <c r="B28" s="138" t="s">
        <v>553</v>
      </c>
    </row>
    <row r="29" spans="1:2" x14ac:dyDescent="0.15">
      <c r="A29" s="138" t="s">
        <v>96</v>
      </c>
      <c r="B29" s="138" t="s">
        <v>553</v>
      </c>
    </row>
    <row r="30" spans="1:2" x14ac:dyDescent="0.15">
      <c r="A30" s="138" t="s">
        <v>98</v>
      </c>
      <c r="B30" s="138" t="s">
        <v>553</v>
      </c>
    </row>
    <row r="31" spans="1:2" x14ac:dyDescent="0.15">
      <c r="A31" s="138" t="s">
        <v>100</v>
      </c>
      <c r="B31" s="138" t="s">
        <v>553</v>
      </c>
    </row>
    <row r="32" spans="1:2" x14ac:dyDescent="0.15">
      <c r="A32" s="138" t="s">
        <v>102</v>
      </c>
      <c r="B32" s="138" t="s">
        <v>553</v>
      </c>
    </row>
    <row r="33" spans="1:2" x14ac:dyDescent="0.15">
      <c r="A33" s="138" t="s">
        <v>109</v>
      </c>
      <c r="B33" s="138" t="s">
        <v>556</v>
      </c>
    </row>
    <row r="34" spans="1:2" x14ac:dyDescent="0.15">
      <c r="A34" s="138" t="s">
        <v>112</v>
      </c>
      <c r="B34" s="138" t="s">
        <v>557</v>
      </c>
    </row>
    <row r="35" spans="1:2" x14ac:dyDescent="0.15">
      <c r="A35" s="138" t="s">
        <v>114</v>
      </c>
      <c r="B35" s="138" t="s">
        <v>553</v>
      </c>
    </row>
    <row r="36" spans="1:2" x14ac:dyDescent="0.15">
      <c r="A36" s="138" t="s">
        <v>116</v>
      </c>
      <c r="B36" s="138" t="s">
        <v>553</v>
      </c>
    </row>
    <row r="37" spans="1:2" x14ac:dyDescent="0.15">
      <c r="A37" s="138" t="s">
        <v>558</v>
      </c>
      <c r="B37" s="138" t="s">
        <v>551</v>
      </c>
    </row>
    <row r="38" spans="1:2" x14ac:dyDescent="0.15">
      <c r="A38" s="138" t="s">
        <v>559</v>
      </c>
      <c r="B38" s="138" t="s">
        <v>551</v>
      </c>
    </row>
    <row r="39" spans="1:2" x14ac:dyDescent="0.15">
      <c r="A39" s="138" t="s">
        <v>123</v>
      </c>
      <c r="B39" s="138" t="s">
        <v>551</v>
      </c>
    </row>
    <row r="40" spans="1:2" x14ac:dyDescent="0.15">
      <c r="A40" s="138" t="s">
        <v>129</v>
      </c>
      <c r="B40" s="138" t="s">
        <v>551</v>
      </c>
    </row>
    <row r="41" spans="1:2" x14ac:dyDescent="0.15">
      <c r="A41" s="138" t="s">
        <v>535</v>
      </c>
      <c r="B41" s="138" t="s">
        <v>551</v>
      </c>
    </row>
    <row r="42" spans="1:2" x14ac:dyDescent="0.15">
      <c r="A42" s="138" t="s">
        <v>560</v>
      </c>
      <c r="B42" s="138" t="s">
        <v>763</v>
      </c>
    </row>
    <row r="43" spans="1:2" x14ac:dyDescent="0.15">
      <c r="A43" s="138" t="s">
        <v>143</v>
      </c>
      <c r="B43" s="138" t="s">
        <v>553</v>
      </c>
    </row>
    <row r="44" spans="1:2" x14ac:dyDescent="0.15">
      <c r="A44" s="138" t="s">
        <v>561</v>
      </c>
      <c r="B44" s="138" t="s">
        <v>562</v>
      </c>
    </row>
    <row r="45" spans="1:2" x14ac:dyDescent="0.15">
      <c r="A45" s="138" t="s">
        <v>147</v>
      </c>
      <c r="B45" s="138" t="s">
        <v>551</v>
      </c>
    </row>
    <row r="46" spans="1:2" x14ac:dyDescent="0.15">
      <c r="A46" s="138" t="s">
        <v>538</v>
      </c>
      <c r="B46" s="138" t="s">
        <v>551</v>
      </c>
    </row>
    <row r="47" spans="1:2" x14ac:dyDescent="0.15">
      <c r="A47" s="138" t="s">
        <v>172</v>
      </c>
      <c r="B47" s="138" t="s">
        <v>563</v>
      </c>
    </row>
    <row r="48" spans="1:2" x14ac:dyDescent="0.15">
      <c r="A48" s="138" t="s">
        <v>564</v>
      </c>
      <c r="B48" s="138" t="s">
        <v>551</v>
      </c>
    </row>
    <row r="49" spans="1:2" x14ac:dyDescent="0.15">
      <c r="A49" s="138" t="s">
        <v>152</v>
      </c>
      <c r="B49" s="138" t="s">
        <v>551</v>
      </c>
    </row>
    <row r="50" spans="1:2" x14ac:dyDescent="0.15">
      <c r="A50" s="138" t="s">
        <v>565</v>
      </c>
      <c r="B50" s="138" t="s">
        <v>550</v>
      </c>
    </row>
    <row r="51" spans="1:2" x14ac:dyDescent="0.15">
      <c r="A51" s="138" t="s">
        <v>566</v>
      </c>
      <c r="B51" s="138" t="s">
        <v>551</v>
      </c>
    </row>
    <row r="52" spans="1:2" x14ac:dyDescent="0.15">
      <c r="A52" s="138" t="s">
        <v>579</v>
      </c>
      <c r="B52" s="138" t="s">
        <v>621</v>
      </c>
    </row>
    <row r="53" spans="1:2" x14ac:dyDescent="0.15">
      <c r="A53" s="138" t="s">
        <v>183</v>
      </c>
      <c r="B53" s="138" t="s">
        <v>553</v>
      </c>
    </row>
    <row r="54" spans="1:2" x14ac:dyDescent="0.15">
      <c r="A54" s="138" t="s">
        <v>567</v>
      </c>
      <c r="B54" s="138" t="s">
        <v>553</v>
      </c>
    </row>
    <row r="55" spans="1:2" x14ac:dyDescent="0.15">
      <c r="A55" s="138" t="s">
        <v>192</v>
      </c>
      <c r="B55" s="138" t="s">
        <v>553</v>
      </c>
    </row>
    <row r="56" spans="1:2" x14ac:dyDescent="0.15">
      <c r="A56" s="138" t="s">
        <v>568</v>
      </c>
      <c r="B56" s="138" t="s">
        <v>553</v>
      </c>
    </row>
    <row r="57" spans="1:2" x14ac:dyDescent="0.15">
      <c r="A57" s="138" t="s">
        <v>197</v>
      </c>
      <c r="B57" s="138" t="s">
        <v>553</v>
      </c>
    </row>
    <row r="58" spans="1:2" x14ac:dyDescent="0.15">
      <c r="A58" s="138" t="s">
        <v>569</v>
      </c>
      <c r="B58" s="138" t="s">
        <v>553</v>
      </c>
    </row>
    <row r="59" spans="1:2" x14ac:dyDescent="0.15">
      <c r="A59" s="140" t="s">
        <v>205</v>
      </c>
      <c r="B59" s="138" t="s">
        <v>553</v>
      </c>
    </row>
    <row r="60" spans="1:2" x14ac:dyDescent="0.15">
      <c r="A60" s="138" t="s">
        <v>207</v>
      </c>
      <c r="B60" s="138" t="s">
        <v>553</v>
      </c>
    </row>
    <row r="61" spans="1:2" x14ac:dyDescent="0.15">
      <c r="A61" s="138" t="s">
        <v>209</v>
      </c>
      <c r="B61" s="138" t="s">
        <v>553</v>
      </c>
    </row>
    <row r="62" spans="1:2" x14ac:dyDescent="0.15">
      <c r="A62" s="138" t="s">
        <v>570</v>
      </c>
      <c r="B62" s="138" t="s">
        <v>551</v>
      </c>
    </row>
    <row r="63" spans="1:2" x14ac:dyDescent="0.15">
      <c r="A63" s="138" t="s">
        <v>217</v>
      </c>
      <c r="B63" s="138" t="s">
        <v>571</v>
      </c>
    </row>
    <row r="64" spans="1:2" x14ac:dyDescent="0.15">
      <c r="A64" s="138" t="s">
        <v>572</v>
      </c>
      <c r="B64" s="138" t="s">
        <v>553</v>
      </c>
    </row>
    <row r="65" spans="1:2" x14ac:dyDescent="0.15">
      <c r="A65" s="138" t="s">
        <v>225</v>
      </c>
      <c r="B65" s="138" t="s">
        <v>551</v>
      </c>
    </row>
    <row r="66" spans="1:2" x14ac:dyDescent="0.15">
      <c r="A66" s="138" t="s">
        <v>573</v>
      </c>
      <c r="B66" s="138" t="s">
        <v>574</v>
      </c>
    </row>
    <row r="67" spans="1:2" x14ac:dyDescent="0.15">
      <c r="A67" s="138" t="s">
        <v>258</v>
      </c>
      <c r="B67" s="138" t="s">
        <v>553</v>
      </c>
    </row>
    <row r="68" spans="1:2" x14ac:dyDescent="0.15">
      <c r="A68" s="138" t="s">
        <v>267</v>
      </c>
      <c r="B68" s="138" t="s">
        <v>669</v>
      </c>
    </row>
    <row r="69" spans="1:2" x14ac:dyDescent="0.15">
      <c r="A69" s="138" t="s">
        <v>269</v>
      </c>
      <c r="B69" s="138" t="s">
        <v>669</v>
      </c>
    </row>
    <row r="70" spans="1:2" x14ac:dyDescent="0.15">
      <c r="A70" s="138" t="s">
        <v>271</v>
      </c>
      <c r="B70" s="138" t="s">
        <v>669</v>
      </c>
    </row>
    <row r="71" spans="1:2" x14ac:dyDescent="0.15">
      <c r="A71" s="138" t="s">
        <v>274</v>
      </c>
      <c r="B71" s="138" t="s">
        <v>669</v>
      </c>
    </row>
    <row r="72" spans="1:2" x14ac:dyDescent="0.15">
      <c r="A72" s="138" t="s">
        <v>276</v>
      </c>
      <c r="B72" s="138" t="s">
        <v>669</v>
      </c>
    </row>
    <row r="73" spans="1:2" x14ac:dyDescent="0.15">
      <c r="A73" s="138" t="s">
        <v>622</v>
      </c>
      <c r="B73" s="138" t="s">
        <v>575</v>
      </c>
    </row>
    <row r="74" spans="1:2" x14ac:dyDescent="0.15">
      <c r="A74" s="138" t="s">
        <v>306</v>
      </c>
      <c r="B74" s="141" t="s">
        <v>576</v>
      </c>
    </row>
    <row r="75" spans="1:2" x14ac:dyDescent="0.15">
      <c r="A75" s="138" t="s">
        <v>212</v>
      </c>
      <c r="B75" s="141" t="s">
        <v>563</v>
      </c>
    </row>
    <row r="76" spans="1:2" x14ac:dyDescent="0.15">
      <c r="A76" s="138" t="s">
        <v>302</v>
      </c>
      <c r="B76" s="138" t="s">
        <v>553</v>
      </c>
    </row>
    <row r="77" spans="1:2" x14ac:dyDescent="0.15">
      <c r="A77" s="141" t="s">
        <v>305</v>
      </c>
      <c r="B77" s="141" t="s">
        <v>563</v>
      </c>
    </row>
    <row r="78" spans="1:2" x14ac:dyDescent="0.15">
      <c r="A78" s="141" t="s">
        <v>577</v>
      </c>
      <c r="B78" s="141" t="s">
        <v>563</v>
      </c>
    </row>
    <row r="79" spans="1:2" x14ac:dyDescent="0.15">
      <c r="A79" s="141" t="s">
        <v>303</v>
      </c>
      <c r="B79" s="141" t="s">
        <v>562</v>
      </c>
    </row>
    <row r="80" spans="1:2" x14ac:dyDescent="0.15">
      <c r="A80" s="141" t="s">
        <v>546</v>
      </c>
      <c r="B80" s="141" t="s">
        <v>571</v>
      </c>
    </row>
    <row r="81" spans="1:2" x14ac:dyDescent="0.15">
      <c r="A81" s="141" t="s">
        <v>194</v>
      </c>
      <c r="B81" s="141" t="s">
        <v>563</v>
      </c>
    </row>
    <row r="82" spans="1:2" x14ac:dyDescent="0.15">
      <c r="A82" s="141" t="s">
        <v>137</v>
      </c>
      <c r="B82" s="141" t="s">
        <v>762</v>
      </c>
    </row>
    <row r="83" spans="1:2" x14ac:dyDescent="0.15">
      <c r="A83" s="141" t="s">
        <v>545</v>
      </c>
      <c r="B83" s="141" t="s">
        <v>562</v>
      </c>
    </row>
    <row r="84" spans="1:2" x14ac:dyDescent="0.15">
      <c r="A84" s="141" t="s">
        <v>174</v>
      </c>
      <c r="B84" s="141" t="s">
        <v>563</v>
      </c>
    </row>
    <row r="85" spans="1:2" x14ac:dyDescent="0.15">
      <c r="A85" s="141" t="s">
        <v>278</v>
      </c>
      <c r="B85" s="138" t="s">
        <v>669</v>
      </c>
    </row>
    <row r="86" spans="1:2" x14ac:dyDescent="0.15">
      <c r="A86" s="141" t="s">
        <v>536</v>
      </c>
      <c r="B86" s="141" t="s">
        <v>562</v>
      </c>
    </row>
    <row r="87" spans="1:2" x14ac:dyDescent="0.15">
      <c r="A87" s="141" t="s">
        <v>176</v>
      </c>
      <c r="B87" s="141" t="s">
        <v>562</v>
      </c>
    </row>
    <row r="88" spans="1:2" x14ac:dyDescent="0.15">
      <c r="A88" s="141" t="s">
        <v>623</v>
      </c>
      <c r="B88" s="141" t="s">
        <v>563</v>
      </c>
    </row>
    <row r="89" spans="1:2" x14ac:dyDescent="0.15">
      <c r="A89" s="141" t="s">
        <v>657</v>
      </c>
      <c r="B89" s="141" t="s">
        <v>571</v>
      </c>
    </row>
    <row r="90" spans="1:2" x14ac:dyDescent="0.15">
      <c r="A90" s="141" t="s">
        <v>658</v>
      </c>
      <c r="B90" s="141" t="s">
        <v>562</v>
      </c>
    </row>
    <row r="91" spans="1:2" x14ac:dyDescent="0.15">
      <c r="A91" s="141" t="s">
        <v>659</v>
      </c>
      <c r="B91" s="141" t="s">
        <v>571</v>
      </c>
    </row>
    <row r="92" spans="1:2" x14ac:dyDescent="0.15">
      <c r="A92" s="141" t="s">
        <v>660</v>
      </c>
      <c r="B92" s="141" t="s">
        <v>668</v>
      </c>
    </row>
    <row r="93" spans="1:2" x14ac:dyDescent="0.15">
      <c r="A93" s="141" t="s">
        <v>597</v>
      </c>
      <c r="B93" s="141" t="s">
        <v>562</v>
      </c>
    </row>
    <row r="94" spans="1:2" x14ac:dyDescent="0.15">
      <c r="A94" s="141" t="s">
        <v>661</v>
      </c>
      <c r="B94" s="141" t="s">
        <v>562</v>
      </c>
    </row>
    <row r="95" spans="1:2" x14ac:dyDescent="0.15">
      <c r="A95" s="141" t="s">
        <v>601</v>
      </c>
      <c r="B95" s="141" t="s">
        <v>562</v>
      </c>
    </row>
    <row r="96" spans="1:2" x14ac:dyDescent="0.15">
      <c r="A96" s="141" t="s">
        <v>662</v>
      </c>
      <c r="B96" s="141" t="s">
        <v>667</v>
      </c>
    </row>
    <row r="97" spans="1:2" x14ac:dyDescent="0.15">
      <c r="A97" s="141" t="s">
        <v>663</v>
      </c>
      <c r="B97" s="141" t="s">
        <v>667</v>
      </c>
    </row>
    <row r="98" spans="1:2" x14ac:dyDescent="0.15">
      <c r="A98" s="141" t="s">
        <v>664</v>
      </c>
      <c r="B98" s="141" t="s">
        <v>562</v>
      </c>
    </row>
    <row r="99" spans="1:2" x14ac:dyDescent="0.15">
      <c r="A99" s="141" t="s">
        <v>665</v>
      </c>
      <c r="B99" s="141" t="s">
        <v>562</v>
      </c>
    </row>
    <row r="100" spans="1:2" x14ac:dyDescent="0.15">
      <c r="A100" s="141" t="s">
        <v>666</v>
      </c>
      <c r="B100" s="141" t="s">
        <v>563</v>
      </c>
    </row>
    <row r="101" spans="1:2" x14ac:dyDescent="0.15">
      <c r="A101" s="141" t="s">
        <v>670</v>
      </c>
      <c r="B101" s="141" t="s">
        <v>671</v>
      </c>
    </row>
    <row r="102" spans="1:2" x14ac:dyDescent="0.15">
      <c r="A102" s="141" t="s">
        <v>672</v>
      </c>
      <c r="B102" s="141" t="s">
        <v>673</v>
      </c>
    </row>
    <row r="103" spans="1:2" x14ac:dyDescent="0.15">
      <c r="A103" s="141" t="s">
        <v>674</v>
      </c>
      <c r="B103" s="141" t="s">
        <v>671</v>
      </c>
    </row>
    <row r="104" spans="1:2" x14ac:dyDescent="0.15">
      <c r="A104" s="141" t="s">
        <v>675</v>
      </c>
      <c r="B104" s="141" t="s">
        <v>671</v>
      </c>
    </row>
    <row r="105" spans="1:2" x14ac:dyDescent="0.15">
      <c r="A105" s="141" t="s">
        <v>676</v>
      </c>
      <c r="B105" s="141" t="s">
        <v>551</v>
      </c>
    </row>
    <row r="106" spans="1:2" x14ac:dyDescent="0.15">
      <c r="A106" s="141" t="s">
        <v>677</v>
      </c>
      <c r="B106" s="141" t="s">
        <v>551</v>
      </c>
    </row>
    <row r="107" spans="1:2" x14ac:dyDescent="0.15">
      <c r="A107" s="141" t="s">
        <v>678</v>
      </c>
      <c r="B107" s="141" t="s">
        <v>551</v>
      </c>
    </row>
    <row r="108" spans="1:2" x14ac:dyDescent="0.15">
      <c r="A108" s="141" t="s">
        <v>679</v>
      </c>
      <c r="B108" s="141" t="s">
        <v>671</v>
      </c>
    </row>
    <row r="109" spans="1:2" x14ac:dyDescent="0.15">
      <c r="A109" s="141" t="s">
        <v>680</v>
      </c>
      <c r="B109" s="141" t="s">
        <v>671</v>
      </c>
    </row>
    <row r="110" spans="1:2" x14ac:dyDescent="0.15">
      <c r="A110" s="141" t="s">
        <v>782</v>
      </c>
      <c r="B110" s="141" t="s">
        <v>783</v>
      </c>
    </row>
  </sheetData>
  <phoneticPr fontId="5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37"/>
  <sheetViews>
    <sheetView showGridLines="0" zoomScale="75" zoomScaleNormal="75" workbookViewId="0">
      <selection activeCell="S26" sqref="S26"/>
    </sheetView>
  </sheetViews>
  <sheetFormatPr defaultRowHeight="12" x14ac:dyDescent="0.15"/>
  <cols>
    <col min="1" max="1" width="12" style="16" bestFit="1" customWidth="1"/>
    <col min="2" max="2" width="14.28515625" style="16" customWidth="1"/>
    <col min="3" max="3" width="17.85546875" style="16" customWidth="1"/>
    <col min="4" max="4" width="14.28515625" style="16" customWidth="1"/>
    <col min="5" max="5" width="14" style="16" customWidth="1"/>
    <col min="6" max="6" width="9.140625" style="17"/>
    <col min="7" max="10" width="9.42578125" style="18" customWidth="1"/>
    <col min="12" max="12" width="12" style="245" bestFit="1" customWidth="1"/>
    <col min="13" max="15" width="9.140625" style="245"/>
    <col min="19" max="19" width="12" bestFit="1" customWidth="1"/>
  </cols>
  <sheetData>
    <row r="1" spans="1:19" s="24" customFormat="1" ht="84" customHeight="1" x14ac:dyDescent="0.15">
      <c r="A1" s="19"/>
      <c r="B1" s="19"/>
      <c r="C1" s="19"/>
      <c r="D1" s="19"/>
      <c r="E1" s="19"/>
      <c r="F1" s="20" t="s">
        <v>307</v>
      </c>
      <c r="G1" s="21" t="s">
        <v>308</v>
      </c>
      <c r="H1" s="21" t="s">
        <v>776</v>
      </c>
      <c r="I1" s="21" t="s">
        <v>309</v>
      </c>
      <c r="J1" s="21" t="s">
        <v>310</v>
      </c>
      <c r="K1" s="22"/>
      <c r="L1" s="246"/>
      <c r="M1" s="247" t="s">
        <v>311</v>
      </c>
      <c r="N1" s="247" t="s">
        <v>312</v>
      </c>
      <c r="O1" s="247" t="s">
        <v>313</v>
      </c>
    </row>
    <row r="2" spans="1:19" x14ac:dyDescent="0.15">
      <c r="F2" s="17" t="s">
        <v>314</v>
      </c>
      <c r="G2" s="18" t="s">
        <v>315</v>
      </c>
      <c r="H2" s="18" t="s">
        <v>315</v>
      </c>
      <c r="I2" s="18" t="s">
        <v>315</v>
      </c>
      <c r="J2" s="18" t="s">
        <v>315</v>
      </c>
      <c r="L2" s="248">
        <v>45046</v>
      </c>
      <c r="N2" s="249">
        <f t="shared" ref="N2:N33" si="0">INDEX(F:J,MATCH(L8,F:F,0),3)</f>
        <v>-11.525318421870134</v>
      </c>
      <c r="O2" s="250">
        <f t="shared" ref="O2:O33" si="1">INDEX(F:J,MATCH(L8,F:F,0),5)</f>
        <v>215.29411764705881</v>
      </c>
      <c r="R2" s="148"/>
      <c r="S2" s="148"/>
    </row>
    <row r="3" spans="1:19" x14ac:dyDescent="0.15">
      <c r="F3" s="17" t="s">
        <v>316</v>
      </c>
      <c r="G3" s="18" t="s">
        <v>317</v>
      </c>
      <c r="H3" s="18" t="s">
        <v>318</v>
      </c>
      <c r="I3" s="18" t="s">
        <v>319</v>
      </c>
      <c r="J3" s="18" t="s">
        <v>318</v>
      </c>
      <c r="K3" s="26"/>
      <c r="L3" s="248">
        <v>45016</v>
      </c>
      <c r="N3" s="249">
        <f t="shared" si="0"/>
        <v>-8.8050314465408785</v>
      </c>
      <c r="O3" s="250">
        <f t="shared" si="1"/>
        <v>57.746478873239425</v>
      </c>
      <c r="R3" s="148"/>
    </row>
    <row r="4" spans="1:19" x14ac:dyDescent="0.15">
      <c r="F4" s="27">
        <v>44865</v>
      </c>
      <c r="G4" s="18">
        <v>35.6</v>
      </c>
      <c r="H4" s="18">
        <f>(G4/G16-1)*100</f>
        <v>-11.525318421870134</v>
      </c>
      <c r="I4" s="18">
        <v>1340</v>
      </c>
      <c r="J4" s="18">
        <f>(I4/I16-1)*100</f>
        <v>215.29411764705881</v>
      </c>
      <c r="K4" s="26"/>
      <c r="L4" s="248">
        <v>44985</v>
      </c>
      <c r="N4" s="249">
        <f t="shared" si="0"/>
        <v>-8.5799307984791628</v>
      </c>
      <c r="O4" s="250">
        <f t="shared" si="1"/>
        <v>51.145038167938935</v>
      </c>
      <c r="R4" s="148"/>
    </row>
    <row r="5" spans="1:19" x14ac:dyDescent="0.15">
      <c r="F5" s="27">
        <v>44834</v>
      </c>
      <c r="G5" s="18">
        <v>34.799999999999997</v>
      </c>
      <c r="H5" s="18">
        <f>(G5/G17-1)*100</f>
        <v>-8.8050314465408785</v>
      </c>
      <c r="I5" s="18">
        <v>1120</v>
      </c>
      <c r="J5" s="18">
        <f>(I5/I17-1)*100</f>
        <v>57.746478873239425</v>
      </c>
      <c r="K5" s="26"/>
      <c r="L5" s="248">
        <v>44957</v>
      </c>
      <c r="N5" s="249">
        <f t="shared" si="0"/>
        <v>-7.6748448766602699</v>
      </c>
      <c r="O5" s="250">
        <f t="shared" si="1"/>
        <v>52.238805970149251</v>
      </c>
      <c r="R5" s="148"/>
    </row>
    <row r="6" spans="1:19" x14ac:dyDescent="0.15">
      <c r="F6" s="27">
        <v>44804</v>
      </c>
      <c r="G6" s="18">
        <v>34.347825999999998</v>
      </c>
      <c r="H6" s="18">
        <f t="shared" ref="H6:H75" si="2">(G6/G18-1)*100</f>
        <v>-8.5799307984791628</v>
      </c>
      <c r="I6" s="18">
        <v>990</v>
      </c>
      <c r="J6" s="18">
        <f>(I6/I18-1)*100</f>
        <v>51.145038167938935</v>
      </c>
      <c r="K6" s="26"/>
      <c r="L6" s="248">
        <v>44926</v>
      </c>
      <c r="M6" s="247"/>
      <c r="N6" s="249">
        <f t="shared" si="0"/>
        <v>16.899934990189692</v>
      </c>
      <c r="O6" s="250">
        <f t="shared" si="1"/>
        <v>68.75</v>
      </c>
      <c r="R6" s="148"/>
    </row>
    <row r="7" spans="1:19" x14ac:dyDescent="0.15">
      <c r="F7" s="27">
        <v>44773</v>
      </c>
      <c r="G7" s="18">
        <v>35.385714</v>
      </c>
      <c r="H7" s="18">
        <f t="shared" si="2"/>
        <v>-7.6748448766602699</v>
      </c>
      <c r="I7" s="18">
        <v>1020</v>
      </c>
      <c r="J7" s="18">
        <f>(I7/I19-1)*100</f>
        <v>52.238805970149251</v>
      </c>
      <c r="L7" s="248">
        <v>44895</v>
      </c>
      <c r="M7" s="247"/>
      <c r="N7" s="249">
        <f t="shared" si="0"/>
        <v>39.391179922780005</v>
      </c>
      <c r="O7" s="250">
        <f t="shared" si="1"/>
        <v>60.642570281124499</v>
      </c>
      <c r="R7" s="148"/>
    </row>
    <row r="8" spans="1:19" x14ac:dyDescent="0.15">
      <c r="F8" s="27">
        <v>44742</v>
      </c>
      <c r="G8" s="18">
        <v>42.557143000000003</v>
      </c>
      <c r="H8" s="18">
        <f t="shared" si="2"/>
        <v>16.899934990189692</v>
      </c>
      <c r="I8" s="18">
        <v>1080</v>
      </c>
      <c r="J8" s="18">
        <f t="shared" ref="J8:J71" si="3">(I8/I20-1)*100</f>
        <v>68.75</v>
      </c>
      <c r="L8" s="248">
        <v>44865</v>
      </c>
      <c r="N8" s="249">
        <f t="shared" si="0"/>
        <v>52.853582802547706</v>
      </c>
      <c r="O8" s="250">
        <f t="shared" si="1"/>
        <v>-14.28571428571429</v>
      </c>
      <c r="R8" s="148"/>
    </row>
    <row r="9" spans="1:19" x14ac:dyDescent="0.15">
      <c r="F9" s="27">
        <v>44712</v>
      </c>
      <c r="G9" s="18">
        <v>50.142105000000001</v>
      </c>
      <c r="H9" s="18">
        <f t="shared" si="2"/>
        <v>39.391179922780005</v>
      </c>
      <c r="I9" s="18">
        <v>800</v>
      </c>
      <c r="J9" s="18">
        <f t="shared" si="3"/>
        <v>60.642570281124499</v>
      </c>
      <c r="L9" s="248">
        <v>44834</v>
      </c>
      <c r="M9" s="251">
        <v>82.9</v>
      </c>
      <c r="N9" s="249">
        <f t="shared" si="0"/>
        <v>50.977126099706929</v>
      </c>
      <c r="O9" s="250">
        <f t="shared" si="1"/>
        <v>-53.954496208017332</v>
      </c>
      <c r="R9" s="148"/>
    </row>
    <row r="10" spans="1:19" x14ac:dyDescent="0.15">
      <c r="F10" s="27">
        <v>44681</v>
      </c>
      <c r="G10" s="18">
        <v>54.852600000000002</v>
      </c>
      <c r="H10" s="18">
        <f t="shared" si="2"/>
        <v>52.853582802547706</v>
      </c>
      <c r="I10" s="18">
        <v>420</v>
      </c>
      <c r="J10" s="18">
        <f t="shared" si="3"/>
        <v>-14.28571428571429</v>
      </c>
      <c r="L10" s="248">
        <v>44804</v>
      </c>
      <c r="M10" s="251">
        <v>111.4</v>
      </c>
      <c r="N10" s="249">
        <f t="shared" si="0"/>
        <v>44.42434656778498</v>
      </c>
      <c r="O10" s="250">
        <f t="shared" si="1"/>
        <v>-53.225806451612897</v>
      </c>
      <c r="R10" s="148"/>
    </row>
    <row r="11" spans="1:19" x14ac:dyDescent="0.15">
      <c r="F11" s="27">
        <v>44651</v>
      </c>
      <c r="G11" s="18">
        <v>55.96</v>
      </c>
      <c r="H11" s="18">
        <f>(G11/G23-1)*100</f>
        <v>50.977126099706929</v>
      </c>
      <c r="I11" s="18">
        <v>425</v>
      </c>
      <c r="J11" s="18">
        <f t="shared" si="3"/>
        <v>-53.954496208017332</v>
      </c>
      <c r="L11" s="248">
        <v>44773</v>
      </c>
      <c r="M11" s="251">
        <v>117.3</v>
      </c>
      <c r="N11" s="249">
        <f t="shared" si="0"/>
        <v>59.529860228716643</v>
      </c>
      <c r="O11" s="250">
        <f t="shared" si="1"/>
        <v>-53.027139874739035</v>
      </c>
      <c r="R11" s="148"/>
    </row>
    <row r="12" spans="1:19" x14ac:dyDescent="0.15">
      <c r="F12" s="27">
        <v>44620</v>
      </c>
      <c r="G12" s="18">
        <v>53.23</v>
      </c>
      <c r="H12" s="18">
        <f t="shared" si="2"/>
        <v>44.42434656778498</v>
      </c>
      <c r="I12" s="18">
        <v>435</v>
      </c>
      <c r="J12" s="18">
        <f t="shared" si="3"/>
        <v>-53.225806451612897</v>
      </c>
      <c r="L12" s="248">
        <v>44742</v>
      </c>
      <c r="M12" s="251">
        <v>130.6</v>
      </c>
      <c r="N12" s="249">
        <f t="shared" si="0"/>
        <v>78.250464871857119</v>
      </c>
      <c r="O12" s="250">
        <f t="shared" si="1"/>
        <v>-48.186528497409334</v>
      </c>
      <c r="R12" s="148"/>
    </row>
    <row r="13" spans="1:19" x14ac:dyDescent="0.15">
      <c r="F13" s="27">
        <v>44592</v>
      </c>
      <c r="G13" s="18">
        <v>50.22</v>
      </c>
      <c r="H13" s="18">
        <f t="shared" si="2"/>
        <v>59.529860228716643</v>
      </c>
      <c r="I13" s="18">
        <v>450</v>
      </c>
      <c r="J13" s="18">
        <f t="shared" si="3"/>
        <v>-53.027139874739035</v>
      </c>
      <c r="L13" s="248">
        <v>44712</v>
      </c>
      <c r="M13" s="251">
        <v>91.2</v>
      </c>
      <c r="N13" s="249">
        <f t="shared" si="0"/>
        <v>60.982579563944441</v>
      </c>
      <c r="O13" s="250">
        <f t="shared" si="1"/>
        <v>-47.862356621480707</v>
      </c>
      <c r="R13" s="148"/>
    </row>
    <row r="14" spans="1:19" x14ac:dyDescent="0.15">
      <c r="F14" s="27">
        <v>44561</v>
      </c>
      <c r="G14" s="28">
        <v>47.93</v>
      </c>
      <c r="H14" s="18">
        <f t="shared" si="2"/>
        <v>78.250464871857119</v>
      </c>
      <c r="I14" s="18">
        <v>500</v>
      </c>
      <c r="J14" s="18">
        <f t="shared" si="3"/>
        <v>-48.186528497409334</v>
      </c>
      <c r="L14" s="248">
        <v>44681</v>
      </c>
      <c r="M14" s="251">
        <v>78.5</v>
      </c>
      <c r="N14" s="249">
        <f t="shared" si="0"/>
        <v>48.563516787815828</v>
      </c>
      <c r="O14" s="250">
        <f t="shared" si="1"/>
        <v>-55.821205821205822</v>
      </c>
      <c r="R14" s="148"/>
    </row>
    <row r="15" spans="1:19" x14ac:dyDescent="0.15">
      <c r="F15" s="27">
        <v>44530</v>
      </c>
      <c r="G15" s="28">
        <v>42.872727272727303</v>
      </c>
      <c r="H15" s="18">
        <f t="shared" si="2"/>
        <v>60.982579563944441</v>
      </c>
      <c r="I15" s="18">
        <v>500</v>
      </c>
      <c r="J15" s="18">
        <f t="shared" si="3"/>
        <v>-47.862356621480707</v>
      </c>
      <c r="L15" s="248">
        <v>44651</v>
      </c>
      <c r="M15" s="251">
        <v>137.6</v>
      </c>
      <c r="N15" s="249">
        <f t="shared" si="0"/>
        <v>37.04211557296788</v>
      </c>
      <c r="O15" s="250">
        <f t="shared" si="1"/>
        <v>-25.420168067226889</v>
      </c>
      <c r="R15" s="148"/>
    </row>
    <row r="16" spans="1:19" x14ac:dyDescent="0.15">
      <c r="F16" s="27">
        <v>44500</v>
      </c>
      <c r="G16" s="28">
        <v>40.237499999999997</v>
      </c>
      <c r="H16" s="18">
        <f t="shared" si="2"/>
        <v>48.563516787815828</v>
      </c>
      <c r="I16" s="28">
        <v>425</v>
      </c>
      <c r="J16" s="18">
        <f t="shared" si="3"/>
        <v>-55.821205821205822</v>
      </c>
      <c r="L16" s="248">
        <v>44620</v>
      </c>
      <c r="M16" s="251">
        <v>180.9</v>
      </c>
      <c r="N16" s="249">
        <f t="shared" si="0"/>
        <v>30.92176221687577</v>
      </c>
      <c r="O16" s="250">
        <f t="shared" si="1"/>
        <v>-31.628392484342381</v>
      </c>
      <c r="R16" s="148"/>
    </row>
    <row r="17" spans="6:18" x14ac:dyDescent="0.15">
      <c r="F17" s="27">
        <v>44469</v>
      </c>
      <c r="G17" s="28">
        <v>38.159999999999997</v>
      </c>
      <c r="H17" s="18">
        <f t="shared" si="2"/>
        <v>37.04211557296788</v>
      </c>
      <c r="I17" s="28">
        <v>710</v>
      </c>
      <c r="J17" s="18">
        <f t="shared" si="3"/>
        <v>-25.420168067226889</v>
      </c>
      <c r="L17" s="248">
        <v>44592</v>
      </c>
      <c r="M17" s="251">
        <v>135.69999999999999</v>
      </c>
      <c r="N17" s="249">
        <f t="shared" si="0"/>
        <v>51.166470501118155</v>
      </c>
      <c r="O17" s="250">
        <f t="shared" si="1"/>
        <v>-31.282051282051281</v>
      </c>
      <c r="R17" s="148"/>
    </row>
    <row r="18" spans="6:18" x14ac:dyDescent="0.15">
      <c r="F18" s="27">
        <v>44439</v>
      </c>
      <c r="G18" s="28">
        <v>37.571428571428598</v>
      </c>
      <c r="H18" s="18">
        <f t="shared" si="2"/>
        <v>30.92176221687577</v>
      </c>
      <c r="I18" s="28">
        <v>655</v>
      </c>
      <c r="J18" s="18">
        <f t="shared" si="3"/>
        <v>-31.628392484342381</v>
      </c>
      <c r="L18" s="248">
        <v>44561</v>
      </c>
      <c r="M18" s="251">
        <v>128.9</v>
      </c>
      <c r="N18" s="249">
        <f t="shared" si="0"/>
        <v>43.156751493361782</v>
      </c>
      <c r="O18" s="250">
        <f t="shared" si="1"/>
        <v>-24.260355029585799</v>
      </c>
      <c r="R18" s="148"/>
    </row>
    <row r="19" spans="6:18" x14ac:dyDescent="0.15">
      <c r="F19" s="27">
        <v>44408</v>
      </c>
      <c r="G19" s="28">
        <v>38.3272727272727</v>
      </c>
      <c r="H19" s="18">
        <f t="shared" si="2"/>
        <v>51.166470501118155</v>
      </c>
      <c r="I19" s="28">
        <v>670</v>
      </c>
      <c r="J19" s="18">
        <f t="shared" si="3"/>
        <v>-31.282051282051281</v>
      </c>
      <c r="L19" s="248">
        <v>44530</v>
      </c>
      <c r="M19" s="251">
        <v>122.3</v>
      </c>
      <c r="N19" s="249">
        <f t="shared" si="0"/>
        <v>41.95670046588085</v>
      </c>
      <c r="O19" s="250">
        <f t="shared" si="1"/>
        <v>-46.162162162162154</v>
      </c>
    </row>
    <row r="20" spans="6:18" x14ac:dyDescent="0.15">
      <c r="F20" s="27">
        <v>44377</v>
      </c>
      <c r="G20" s="28">
        <v>36.404761904761898</v>
      </c>
      <c r="H20" s="18">
        <f t="shared" si="2"/>
        <v>43.156751493361782</v>
      </c>
      <c r="I20" s="28">
        <v>640</v>
      </c>
      <c r="J20" s="18">
        <f t="shared" si="3"/>
        <v>-24.260355029585799</v>
      </c>
      <c r="L20" s="248">
        <v>44500</v>
      </c>
      <c r="M20" s="251">
        <v>138.1</v>
      </c>
      <c r="N20" s="249">
        <f t="shared" si="0"/>
        <v>44.450833812536253</v>
      </c>
      <c r="O20" s="250">
        <f t="shared" si="1"/>
        <v>-47.87234042553191</v>
      </c>
    </row>
    <row r="21" spans="6:18" x14ac:dyDescent="0.15">
      <c r="F21" s="27">
        <v>44347</v>
      </c>
      <c r="G21" s="28">
        <v>35.9722222222222</v>
      </c>
      <c r="H21" s="18">
        <f t="shared" si="2"/>
        <v>41.95670046588085</v>
      </c>
      <c r="I21" s="28">
        <v>498</v>
      </c>
      <c r="J21" s="18">
        <f t="shared" si="3"/>
        <v>-46.162162162162154</v>
      </c>
      <c r="L21" s="248">
        <v>44469</v>
      </c>
      <c r="M21" s="251">
        <v>202.1</v>
      </c>
      <c r="N21" s="249">
        <f t="shared" si="0"/>
        <v>44.044300054529948</v>
      </c>
      <c r="O21" s="250">
        <f t="shared" si="1"/>
        <v>25.578231292517017</v>
      </c>
    </row>
    <row r="22" spans="6:18" x14ac:dyDescent="0.15">
      <c r="F22" s="27">
        <v>44316</v>
      </c>
      <c r="G22" s="28">
        <v>35.8857142857143</v>
      </c>
      <c r="H22" s="18">
        <f t="shared" si="2"/>
        <v>44.450833812536253</v>
      </c>
      <c r="I22" s="28">
        <v>490</v>
      </c>
      <c r="J22" s="18">
        <f t="shared" si="3"/>
        <v>-47.87234042553191</v>
      </c>
      <c r="L22" s="248">
        <v>44439</v>
      </c>
      <c r="M22" s="251">
        <v>168</v>
      </c>
      <c r="N22" s="249">
        <f t="shared" si="0"/>
        <v>31.185857507267123</v>
      </c>
      <c r="O22" s="250">
        <f t="shared" si="1"/>
        <v>58.974358974358964</v>
      </c>
    </row>
    <row r="23" spans="6:18" x14ac:dyDescent="0.15">
      <c r="F23" s="27">
        <v>44286</v>
      </c>
      <c r="G23" s="28">
        <v>37.065217391304301</v>
      </c>
      <c r="H23" s="18">
        <f t="shared" si="2"/>
        <v>44.044300054529948</v>
      </c>
      <c r="I23" s="28">
        <v>923</v>
      </c>
      <c r="J23" s="18">
        <f t="shared" si="3"/>
        <v>25.578231292517017</v>
      </c>
      <c r="L23" s="248">
        <v>44408</v>
      </c>
      <c r="M23" s="251">
        <v>169.4</v>
      </c>
      <c r="N23" s="249">
        <f t="shared" si="0"/>
        <v>9.4242885074951044</v>
      </c>
      <c r="O23" s="250">
        <f t="shared" si="1"/>
        <v>47.611710323574741</v>
      </c>
    </row>
    <row r="24" spans="6:18" x14ac:dyDescent="0.15">
      <c r="F24" s="27">
        <v>44255</v>
      </c>
      <c r="G24" s="28">
        <v>36.856666666666698</v>
      </c>
      <c r="H24" s="18">
        <f t="shared" si="2"/>
        <v>31.185857507267123</v>
      </c>
      <c r="I24" s="28">
        <v>930</v>
      </c>
      <c r="J24" s="18">
        <f t="shared" si="3"/>
        <v>58.974358974358964</v>
      </c>
      <c r="L24" s="248">
        <v>44377</v>
      </c>
      <c r="M24" s="251">
        <v>177.7</v>
      </c>
      <c r="N24" s="249">
        <f t="shared" si="0"/>
        <v>-1.8970365563486857</v>
      </c>
      <c r="O24" s="250">
        <f t="shared" si="1"/>
        <v>42.330383480825958</v>
      </c>
    </row>
    <row r="25" spans="6:18" x14ac:dyDescent="0.15">
      <c r="F25" s="27">
        <v>44227</v>
      </c>
      <c r="G25" s="28">
        <v>31.48</v>
      </c>
      <c r="H25" s="18">
        <f t="shared" si="2"/>
        <v>9.4242885074951044</v>
      </c>
      <c r="I25" s="28">
        <v>958</v>
      </c>
      <c r="J25" s="18">
        <f t="shared" si="3"/>
        <v>47.611710323574741</v>
      </c>
      <c r="L25" s="248">
        <v>44347</v>
      </c>
      <c r="M25" s="251">
        <v>179.9</v>
      </c>
      <c r="N25" s="249">
        <f t="shared" si="0"/>
        <v>-6.6015364061454367</v>
      </c>
      <c r="O25" s="250">
        <f t="shared" si="1"/>
        <v>36.4153627311522</v>
      </c>
    </row>
    <row r="26" spans="6:18" x14ac:dyDescent="0.15">
      <c r="F26" s="27">
        <v>44196</v>
      </c>
      <c r="G26" s="28">
        <v>26.889130434782601</v>
      </c>
      <c r="H26" s="18">
        <f t="shared" si="2"/>
        <v>-1.8970365563486857</v>
      </c>
      <c r="I26" s="28">
        <v>965</v>
      </c>
      <c r="J26" s="18">
        <f t="shared" si="3"/>
        <v>42.330383480825958</v>
      </c>
      <c r="L26" s="248">
        <v>44316</v>
      </c>
      <c r="M26" s="251">
        <v>189.8</v>
      </c>
      <c r="N26" s="249">
        <f t="shared" si="0"/>
        <v>-9.4672701949861668</v>
      </c>
      <c r="O26" s="250">
        <f t="shared" si="1"/>
        <v>36.842105263157897</v>
      </c>
    </row>
    <row r="27" spans="6:18" x14ac:dyDescent="0.15">
      <c r="F27" s="27">
        <v>44165</v>
      </c>
      <c r="G27" s="28">
        <v>26.631904761904799</v>
      </c>
      <c r="H27" s="18">
        <f t="shared" si="2"/>
        <v>-6.6015364061454367</v>
      </c>
      <c r="I27" s="28">
        <v>959</v>
      </c>
      <c r="J27" s="18">
        <f t="shared" si="3"/>
        <v>36.4153627311522</v>
      </c>
      <c r="L27" s="248">
        <v>44286</v>
      </c>
      <c r="M27" s="251">
        <v>239.6</v>
      </c>
      <c r="N27" s="249">
        <f t="shared" si="0"/>
        <v>-8.1538565335053992</v>
      </c>
      <c r="O27" s="250">
        <f t="shared" si="1"/>
        <v>84.854368932038838</v>
      </c>
    </row>
    <row r="28" spans="6:18" x14ac:dyDescent="0.15">
      <c r="F28" s="27">
        <v>44135</v>
      </c>
      <c r="G28" s="28">
        <v>27.084375000000001</v>
      </c>
      <c r="H28" s="18">
        <f t="shared" si="2"/>
        <v>-9.4672701949861668</v>
      </c>
      <c r="I28" s="28">
        <v>962</v>
      </c>
      <c r="J28" s="18">
        <f t="shared" si="3"/>
        <v>36.842105263157897</v>
      </c>
      <c r="L28" s="248">
        <v>44255</v>
      </c>
      <c r="M28" s="251">
        <v>679.2</v>
      </c>
      <c r="N28" s="249">
        <f t="shared" si="0"/>
        <v>7.4634245187433113</v>
      </c>
      <c r="O28" s="250">
        <f t="shared" si="1"/>
        <v>87.475538160469668</v>
      </c>
    </row>
    <row r="29" spans="6:18" x14ac:dyDescent="0.15">
      <c r="F29" s="27">
        <v>44104</v>
      </c>
      <c r="G29" s="28">
        <v>27.845454545454501</v>
      </c>
      <c r="H29" s="18">
        <f t="shared" si="2"/>
        <v>-8.1538565335053992</v>
      </c>
      <c r="I29" s="28">
        <v>952</v>
      </c>
      <c r="J29" s="18">
        <f t="shared" si="3"/>
        <v>84.854368932038838</v>
      </c>
      <c r="L29" s="248">
        <v>44227</v>
      </c>
      <c r="M29" s="251">
        <v>274.60000000000002</v>
      </c>
      <c r="N29" s="249">
        <f t="shared" si="0"/>
        <v>14.141710706596244</v>
      </c>
      <c r="O29" s="250">
        <f t="shared" si="1"/>
        <v>95</v>
      </c>
    </row>
    <row r="30" spans="6:18" x14ac:dyDescent="0.15">
      <c r="F30" s="27">
        <v>44074</v>
      </c>
      <c r="G30" s="28">
        <v>28.697619047619</v>
      </c>
      <c r="H30" s="18">
        <f t="shared" si="2"/>
        <v>7.4634245187433113</v>
      </c>
      <c r="I30" s="28">
        <v>958</v>
      </c>
      <c r="J30" s="18">
        <f t="shared" si="3"/>
        <v>87.475538160469668</v>
      </c>
      <c r="L30" s="248">
        <v>44196</v>
      </c>
      <c r="M30" s="251">
        <v>59.6</v>
      </c>
      <c r="N30" s="249">
        <f t="shared" si="0"/>
        <v>5.7264770240698981</v>
      </c>
      <c r="O30" s="250">
        <f t="shared" si="1"/>
        <v>22.109826589595372</v>
      </c>
    </row>
    <row r="31" spans="6:18" x14ac:dyDescent="0.15">
      <c r="F31" s="27">
        <v>44043</v>
      </c>
      <c r="G31" s="28">
        <v>25.354347826087</v>
      </c>
      <c r="H31" s="18">
        <f t="shared" si="2"/>
        <v>14.141710706596244</v>
      </c>
      <c r="I31" s="28">
        <v>975</v>
      </c>
      <c r="J31" s="18">
        <f t="shared" si="3"/>
        <v>95</v>
      </c>
      <c r="L31" s="248">
        <v>44165</v>
      </c>
      <c r="M31" s="251">
        <v>138.69999999999999</v>
      </c>
      <c r="N31" s="249">
        <f t="shared" si="0"/>
        <v>-0.11715499496334214</v>
      </c>
      <c r="O31" s="250">
        <f t="shared" si="1"/>
        <v>33.670520231213864</v>
      </c>
    </row>
    <row r="32" spans="6:18" x14ac:dyDescent="0.15">
      <c r="F32" s="27">
        <v>44012</v>
      </c>
      <c r="G32" s="28">
        <v>25.43</v>
      </c>
      <c r="H32" s="18">
        <f t="shared" si="2"/>
        <v>5.7264770240698981</v>
      </c>
      <c r="I32" s="28">
        <v>845</v>
      </c>
      <c r="J32" s="18">
        <f t="shared" si="3"/>
        <v>22.109826589595372</v>
      </c>
      <c r="L32" s="248">
        <v>44135</v>
      </c>
      <c r="M32" s="251">
        <v>111.2</v>
      </c>
      <c r="N32" s="249">
        <f t="shared" si="0"/>
        <v>-11.078915970683523</v>
      </c>
      <c r="O32" s="250">
        <f t="shared" si="1"/>
        <v>32.58110014104372</v>
      </c>
    </row>
    <row r="33" spans="6:15" x14ac:dyDescent="0.15">
      <c r="F33" s="27">
        <v>43982</v>
      </c>
      <c r="G33" s="28">
        <v>25.3402777777778</v>
      </c>
      <c r="H33" s="18">
        <f t="shared" si="2"/>
        <v>-0.11715499496334214</v>
      </c>
      <c r="I33" s="28">
        <v>925</v>
      </c>
      <c r="J33" s="18">
        <f t="shared" si="3"/>
        <v>33.670520231213864</v>
      </c>
      <c r="L33" s="248">
        <v>44104</v>
      </c>
      <c r="M33" s="251">
        <v>84.1</v>
      </c>
      <c r="N33" s="249">
        <f t="shared" si="0"/>
        <v>-8.3811153241468475</v>
      </c>
      <c r="O33" s="250">
        <f t="shared" si="1"/>
        <v>7.6134699853587007</v>
      </c>
    </row>
    <row r="34" spans="6:15" x14ac:dyDescent="0.15">
      <c r="F34" s="27">
        <v>43951</v>
      </c>
      <c r="G34" s="28">
        <v>24.842857142857099</v>
      </c>
      <c r="H34" s="18">
        <f t="shared" si="2"/>
        <v>-11.078915970683523</v>
      </c>
      <c r="I34" s="28">
        <v>940</v>
      </c>
      <c r="J34" s="18">
        <f t="shared" si="3"/>
        <v>32.58110014104372</v>
      </c>
      <c r="L34" s="248">
        <v>44074</v>
      </c>
      <c r="M34" s="251">
        <v>47.2</v>
      </c>
      <c r="N34" s="249">
        <f t="shared" ref="N34:N65" si="4">INDEX(F:J,MATCH(L40,F:F,0),3)</f>
        <v>-12.422069825436409</v>
      </c>
      <c r="O34" s="250">
        <f t="shared" ref="O34:O65" si="5">INDEX(F:J,MATCH(L40,F:F,0),5)</f>
        <v>-2.3372287145242088</v>
      </c>
    </row>
    <row r="35" spans="6:15" x14ac:dyDescent="0.15">
      <c r="F35" s="27">
        <v>43921</v>
      </c>
      <c r="G35" s="28">
        <v>25.731818181818198</v>
      </c>
      <c r="H35" s="18">
        <f t="shared" si="2"/>
        <v>-8.3811153241468475</v>
      </c>
      <c r="I35" s="28">
        <v>735</v>
      </c>
      <c r="J35" s="18">
        <f t="shared" si="3"/>
        <v>7.6134699853587007</v>
      </c>
      <c r="L35" s="248">
        <v>44043</v>
      </c>
      <c r="M35" s="251">
        <v>30.4</v>
      </c>
      <c r="N35" s="249">
        <f t="shared" si="4"/>
        <v>-16.392007926023755</v>
      </c>
      <c r="O35" s="250">
        <f t="shared" si="5"/>
        <v>-7.9432624113475185</v>
      </c>
    </row>
    <row r="36" spans="6:15" x14ac:dyDescent="0.15">
      <c r="F36" s="27">
        <v>43890</v>
      </c>
      <c r="G36" s="28">
        <v>28.094999999999999</v>
      </c>
      <c r="H36" s="18">
        <f t="shared" si="2"/>
        <v>-12.422069825436409</v>
      </c>
      <c r="I36" s="28">
        <v>585</v>
      </c>
      <c r="J36" s="18">
        <f t="shared" si="3"/>
        <v>-2.3372287145242088</v>
      </c>
      <c r="L36" s="248">
        <v>44012</v>
      </c>
      <c r="M36" s="251">
        <v>-38.9</v>
      </c>
      <c r="N36" s="249">
        <f t="shared" si="4"/>
        <v>-26.782180021127555</v>
      </c>
      <c r="O36" s="250">
        <f t="shared" si="5"/>
        <v>-2.1645021645021689</v>
      </c>
    </row>
    <row r="37" spans="6:15" x14ac:dyDescent="0.15">
      <c r="F37" s="27">
        <v>43861</v>
      </c>
      <c r="G37" s="28">
        <v>28.768750000000001</v>
      </c>
      <c r="H37" s="18">
        <f t="shared" si="2"/>
        <v>-16.392007926023755</v>
      </c>
      <c r="I37" s="28">
        <v>649</v>
      </c>
      <c r="J37" s="18">
        <f t="shared" si="3"/>
        <v>-7.9432624113475185</v>
      </c>
      <c r="L37" s="248">
        <v>43982</v>
      </c>
      <c r="M37" s="251">
        <v>-27</v>
      </c>
      <c r="N37" s="249">
        <f t="shared" si="4"/>
        <v>-32.734903955148489</v>
      </c>
      <c r="O37" s="250">
        <f t="shared" si="5"/>
        <v>-9.6401028277634975</v>
      </c>
    </row>
    <row r="38" spans="6:15" x14ac:dyDescent="0.15">
      <c r="F38" s="27">
        <v>43830</v>
      </c>
      <c r="G38" s="28">
        <v>27.409090909090899</v>
      </c>
      <c r="H38" s="18">
        <f t="shared" si="2"/>
        <v>-26.782180021127555</v>
      </c>
      <c r="I38" s="28">
        <v>678</v>
      </c>
      <c r="J38" s="18">
        <f t="shared" si="3"/>
        <v>-2.1645021645021689</v>
      </c>
      <c r="L38" s="248">
        <v>43951</v>
      </c>
      <c r="M38" s="251">
        <v>-34.5</v>
      </c>
      <c r="N38" s="249">
        <f t="shared" si="4"/>
        <v>-35.470341521869301</v>
      </c>
      <c r="O38" s="250">
        <f t="shared" si="5"/>
        <v>-2.0891364902506981</v>
      </c>
    </row>
    <row r="39" spans="6:15" x14ac:dyDescent="0.15">
      <c r="F39" s="27">
        <v>43799</v>
      </c>
      <c r="G39" s="28">
        <v>28.514285714285698</v>
      </c>
      <c r="H39" s="18">
        <f t="shared" si="2"/>
        <v>-32.734903955148489</v>
      </c>
      <c r="I39" s="28">
        <v>703</v>
      </c>
      <c r="J39" s="18">
        <f t="shared" si="3"/>
        <v>-9.6401028277634975</v>
      </c>
      <c r="L39" s="248">
        <v>43921</v>
      </c>
      <c r="M39" s="251">
        <v>-48.6</v>
      </c>
      <c r="N39" s="249">
        <f t="shared" si="4"/>
        <v>-38.543422596820633</v>
      </c>
      <c r="O39" s="250">
        <f t="shared" si="5"/>
        <v>3.2850667843247416</v>
      </c>
    </row>
    <row r="40" spans="6:15" x14ac:dyDescent="0.15">
      <c r="F40" s="27">
        <v>43769</v>
      </c>
      <c r="G40" s="28">
        <v>29.9166666666667</v>
      </c>
      <c r="H40" s="18">
        <f t="shared" si="2"/>
        <v>-35.470341521869301</v>
      </c>
      <c r="I40" s="28">
        <v>703</v>
      </c>
      <c r="J40" s="18">
        <f t="shared" si="3"/>
        <v>-2.0891364902506981</v>
      </c>
      <c r="L40" s="248">
        <v>43890</v>
      </c>
      <c r="M40" s="251">
        <v>-69.5</v>
      </c>
      <c r="N40" s="249">
        <f t="shared" si="4"/>
        <v>-46.19791998471041</v>
      </c>
      <c r="O40" s="250">
        <f t="shared" si="5"/>
        <v>9.6566523605150287</v>
      </c>
    </row>
    <row r="41" spans="6:15" x14ac:dyDescent="0.15">
      <c r="F41" s="27">
        <v>43738</v>
      </c>
      <c r="G41" s="28">
        <v>30.317499999999999</v>
      </c>
      <c r="H41" s="18">
        <f t="shared" si="2"/>
        <v>-38.543422596820633</v>
      </c>
      <c r="I41" s="28">
        <v>515</v>
      </c>
      <c r="J41" s="18">
        <f t="shared" si="3"/>
        <v>3.2850667843247416</v>
      </c>
      <c r="L41" s="248">
        <v>43861</v>
      </c>
      <c r="M41" s="251">
        <v>-58.3</v>
      </c>
      <c r="N41" s="249">
        <f t="shared" si="4"/>
        <v>-58.189000982055092</v>
      </c>
      <c r="O41" s="250">
        <f t="shared" si="5"/>
        <v>-8.2568807339449499</v>
      </c>
    </row>
    <row r="42" spans="6:15" x14ac:dyDescent="0.15">
      <c r="F42" s="27">
        <v>43708</v>
      </c>
      <c r="G42" s="28">
        <v>26.704545454545499</v>
      </c>
      <c r="H42" s="18">
        <f t="shared" si="2"/>
        <v>-46.19791998471041</v>
      </c>
      <c r="I42" s="28">
        <v>511</v>
      </c>
      <c r="J42" s="18">
        <f t="shared" si="3"/>
        <v>9.6566523605150287</v>
      </c>
      <c r="L42" s="248">
        <v>43830</v>
      </c>
      <c r="M42" s="251">
        <v>-17.399999999999999</v>
      </c>
      <c r="N42" s="249">
        <f t="shared" si="4"/>
        <v>-58.296260808066933</v>
      </c>
      <c r="O42" s="250">
        <f t="shared" si="5"/>
        <v>4.0601503759398527</v>
      </c>
    </row>
    <row r="43" spans="6:15" x14ac:dyDescent="0.15">
      <c r="F43" s="27">
        <v>43677</v>
      </c>
      <c r="G43" s="28">
        <v>22.2130434782609</v>
      </c>
      <c r="H43" s="18">
        <f t="shared" si="2"/>
        <v>-58.189000982055092</v>
      </c>
      <c r="I43" s="28">
        <v>500</v>
      </c>
      <c r="J43" s="18">
        <f t="shared" si="3"/>
        <v>-8.2568807339449499</v>
      </c>
      <c r="L43" s="248">
        <v>43799</v>
      </c>
      <c r="M43" s="251">
        <v>-45.8</v>
      </c>
      <c r="N43" s="249">
        <f t="shared" si="4"/>
        <v>-59.941146917390377</v>
      </c>
      <c r="O43" s="250">
        <f t="shared" si="5"/>
        <v>-2.5352112676056304</v>
      </c>
    </row>
    <row r="44" spans="6:15" x14ac:dyDescent="0.15">
      <c r="F44" s="27">
        <v>43646</v>
      </c>
      <c r="G44" s="28">
        <v>24.052631578947398</v>
      </c>
      <c r="H44" s="18">
        <f t="shared" si="2"/>
        <v>-58.296260808066933</v>
      </c>
      <c r="I44" s="28">
        <v>692</v>
      </c>
      <c r="J44" s="18">
        <f t="shared" si="3"/>
        <v>4.0601503759398527</v>
      </c>
      <c r="L44" s="248">
        <v>43769</v>
      </c>
      <c r="M44" s="251">
        <v>-46</v>
      </c>
      <c r="N44" s="249">
        <f t="shared" si="4"/>
        <v>-57.436672510730972</v>
      </c>
      <c r="O44" s="250">
        <f t="shared" si="5"/>
        <v>-6.7105263157894779</v>
      </c>
    </row>
    <row r="45" spans="6:15" x14ac:dyDescent="0.15">
      <c r="F45" s="27">
        <v>43616</v>
      </c>
      <c r="G45" s="28">
        <v>25.37</v>
      </c>
      <c r="H45" s="18">
        <f t="shared" si="2"/>
        <v>-59.941146917390377</v>
      </c>
      <c r="I45" s="28">
        <v>692</v>
      </c>
      <c r="J45" s="18">
        <f t="shared" si="3"/>
        <v>-2.5352112676056304</v>
      </c>
      <c r="L45" s="248">
        <v>43738</v>
      </c>
      <c r="M45" s="251">
        <v>-34.799999999999997</v>
      </c>
      <c r="N45" s="249">
        <f t="shared" si="4"/>
        <v>-55.653074407111582</v>
      </c>
      <c r="O45" s="250">
        <f t="shared" si="5"/>
        <v>-11.298701298701296</v>
      </c>
    </row>
    <row r="46" spans="6:15" x14ac:dyDescent="0.15">
      <c r="F46" s="27">
        <v>43585</v>
      </c>
      <c r="G46" s="28">
        <v>27.938095238095201</v>
      </c>
      <c r="H46" s="18">
        <f t="shared" si="2"/>
        <v>-57.436672510730972</v>
      </c>
      <c r="I46" s="28">
        <v>709</v>
      </c>
      <c r="J46" s="18">
        <f t="shared" si="3"/>
        <v>-6.7105263157894779</v>
      </c>
      <c r="L46" s="248">
        <v>43708</v>
      </c>
      <c r="M46" s="251">
        <v>-23.4</v>
      </c>
      <c r="N46" s="249">
        <f t="shared" si="4"/>
        <v>-44.683296930681657</v>
      </c>
      <c r="O46" s="250">
        <f t="shared" si="5"/>
        <v>6.9642857142857117</v>
      </c>
    </row>
    <row r="47" spans="6:15" x14ac:dyDescent="0.15">
      <c r="F47" s="27">
        <v>43555</v>
      </c>
      <c r="G47" s="28">
        <v>28.0857142857143</v>
      </c>
      <c r="H47" s="18">
        <f t="shared" si="2"/>
        <v>-55.653074407111582</v>
      </c>
      <c r="I47" s="28">
        <v>683</v>
      </c>
      <c r="J47" s="18">
        <f t="shared" si="3"/>
        <v>-11.298701298701296</v>
      </c>
      <c r="L47" s="248">
        <v>43677</v>
      </c>
      <c r="M47" s="251">
        <v>-6.6</v>
      </c>
      <c r="N47" s="249">
        <f t="shared" si="4"/>
        <v>-37.313680026498865</v>
      </c>
      <c r="O47" s="250">
        <f t="shared" si="5"/>
        <v>8.4615384615384528</v>
      </c>
    </row>
    <row r="48" spans="6:15" x14ac:dyDescent="0.15">
      <c r="F48" s="27">
        <v>43524</v>
      </c>
      <c r="G48" s="28">
        <v>32.08</v>
      </c>
      <c r="H48" s="18">
        <f t="shared" si="2"/>
        <v>-44.683296930681657</v>
      </c>
      <c r="I48" s="28">
        <v>599</v>
      </c>
      <c r="J48" s="18">
        <f t="shared" si="3"/>
        <v>6.9642857142857117</v>
      </c>
      <c r="L48" s="248">
        <v>43646</v>
      </c>
      <c r="M48" s="251">
        <v>105</v>
      </c>
      <c r="N48" s="249">
        <f t="shared" si="4"/>
        <v>-27.910591471801883</v>
      </c>
      <c r="O48" s="250">
        <f t="shared" si="5"/>
        <v>10.000000000000009</v>
      </c>
    </row>
    <row r="49" spans="6:15" x14ac:dyDescent="0.15">
      <c r="F49" s="27">
        <v>43496</v>
      </c>
      <c r="G49" s="28">
        <v>34.409090909090899</v>
      </c>
      <c r="H49" s="18">
        <f t="shared" si="2"/>
        <v>-37.313680026498865</v>
      </c>
      <c r="I49" s="28">
        <v>705</v>
      </c>
      <c r="J49" s="18">
        <f t="shared" si="3"/>
        <v>8.4615384615384528</v>
      </c>
      <c r="L49" s="248">
        <v>43616</v>
      </c>
      <c r="M49" s="251">
        <v>1.6</v>
      </c>
      <c r="N49" s="249">
        <f t="shared" si="4"/>
        <v>-7.1115537848604689</v>
      </c>
      <c r="O49" s="250">
        <f t="shared" si="5"/>
        <v>-1.5189873417721489</v>
      </c>
    </row>
    <row r="50" spans="6:15" x14ac:dyDescent="0.15">
      <c r="F50" s="27">
        <v>43465</v>
      </c>
      <c r="G50" s="28">
        <v>37.435000000000002</v>
      </c>
      <c r="H50" s="18">
        <f t="shared" si="2"/>
        <v>-27.910591471801883</v>
      </c>
      <c r="I50" s="28">
        <v>693</v>
      </c>
      <c r="J50" s="18">
        <f t="shared" si="3"/>
        <v>10.000000000000009</v>
      </c>
      <c r="L50" s="248">
        <v>43585</v>
      </c>
      <c r="M50" s="251">
        <v>24.5</v>
      </c>
      <c r="N50" s="249">
        <f t="shared" si="4"/>
        <v>6.7649537915048574</v>
      </c>
      <c r="O50" s="250">
        <f t="shared" si="5"/>
        <v>-1.6438356164383605</v>
      </c>
    </row>
    <row r="51" spans="6:15" x14ac:dyDescent="0.15">
      <c r="F51" s="27">
        <v>43434</v>
      </c>
      <c r="G51" s="28">
        <v>42.390909090909098</v>
      </c>
      <c r="H51" s="18">
        <f t="shared" si="2"/>
        <v>-7.1115537848604689</v>
      </c>
      <c r="I51" s="28">
        <v>778</v>
      </c>
      <c r="J51" s="18">
        <f t="shared" si="3"/>
        <v>-1.5189873417721489</v>
      </c>
      <c r="L51" s="248">
        <v>43555</v>
      </c>
      <c r="M51" s="251">
        <v>101</v>
      </c>
      <c r="N51" s="249">
        <f t="shared" si="4"/>
        <v>15.646702153911063</v>
      </c>
      <c r="O51" s="250">
        <f t="shared" si="5"/>
        <v>-34.392105263157887</v>
      </c>
    </row>
    <row r="52" spans="6:15" x14ac:dyDescent="0.15">
      <c r="F52" s="27">
        <v>43404</v>
      </c>
      <c r="G52" s="28">
        <v>46.3611111111111</v>
      </c>
      <c r="H52" s="18">
        <f t="shared" si="2"/>
        <v>6.7649537915048574</v>
      </c>
      <c r="I52" s="28">
        <v>718</v>
      </c>
      <c r="J52" s="18">
        <f t="shared" si="3"/>
        <v>-1.6438356164383605</v>
      </c>
      <c r="L52" s="248">
        <v>43524</v>
      </c>
      <c r="M52" s="251">
        <v>63.6</v>
      </c>
      <c r="N52" s="249">
        <f t="shared" si="4"/>
        <v>19.991591339079505</v>
      </c>
      <c r="O52" s="250">
        <f t="shared" si="5"/>
        <v>-41.0126582278481</v>
      </c>
    </row>
    <row r="53" spans="6:15" x14ac:dyDescent="0.15">
      <c r="F53" s="27">
        <v>43373</v>
      </c>
      <c r="G53" s="28">
        <v>49.331578947368399</v>
      </c>
      <c r="H53" s="18">
        <f t="shared" si="2"/>
        <v>15.646702153911063</v>
      </c>
      <c r="I53" s="28">
        <v>498.62</v>
      </c>
      <c r="J53" s="18">
        <f t="shared" si="3"/>
        <v>-34.392105263157887</v>
      </c>
      <c r="L53" s="248">
        <v>43496</v>
      </c>
      <c r="M53" s="251">
        <v>196.5</v>
      </c>
      <c r="N53" s="249">
        <f t="shared" si="4"/>
        <v>35.085691642175497</v>
      </c>
      <c r="O53" s="250">
        <f t="shared" si="5"/>
        <v>-29.220779220779225</v>
      </c>
    </row>
    <row r="54" spans="6:15" x14ac:dyDescent="0.15">
      <c r="F54" s="27">
        <v>43343</v>
      </c>
      <c r="G54" s="28">
        <v>49.634782608695701</v>
      </c>
      <c r="H54" s="18">
        <f t="shared" si="2"/>
        <v>19.991591339079505</v>
      </c>
      <c r="I54" s="28">
        <v>466</v>
      </c>
      <c r="J54" s="18">
        <f t="shared" si="3"/>
        <v>-41.0126582278481</v>
      </c>
      <c r="L54" s="248">
        <v>43465</v>
      </c>
      <c r="M54" s="251">
        <v>77.7</v>
      </c>
      <c r="N54" s="249">
        <f t="shared" si="4"/>
        <v>52.81825846079726</v>
      </c>
      <c r="O54" s="250">
        <f t="shared" si="5"/>
        <v>-10.135135135135132</v>
      </c>
    </row>
    <row r="55" spans="6:15" x14ac:dyDescent="0.15">
      <c r="F55" s="27">
        <v>43312</v>
      </c>
      <c r="G55" s="28">
        <v>53.127272727272697</v>
      </c>
      <c r="H55" s="18">
        <f t="shared" si="2"/>
        <v>35.085691642175497</v>
      </c>
      <c r="I55" s="28">
        <v>545</v>
      </c>
      <c r="J55" s="18">
        <f t="shared" si="3"/>
        <v>-29.220779220779225</v>
      </c>
      <c r="L55" s="248">
        <v>43434</v>
      </c>
      <c r="M55" s="251">
        <v>58.6</v>
      </c>
      <c r="N55" s="249">
        <f t="shared" si="4"/>
        <v>71.468304269170702</v>
      </c>
      <c r="O55" s="250">
        <f t="shared" si="5"/>
        <v>0</v>
      </c>
    </row>
    <row r="56" spans="6:15" x14ac:dyDescent="0.15">
      <c r="F56" s="27">
        <v>43281</v>
      </c>
      <c r="G56" s="28">
        <v>57.674999999999997</v>
      </c>
      <c r="H56" s="18">
        <f t="shared" si="2"/>
        <v>52.81825846079726</v>
      </c>
      <c r="I56" s="28">
        <v>665</v>
      </c>
      <c r="J56" s="18">
        <f t="shared" si="3"/>
        <v>-10.135135135135132</v>
      </c>
      <c r="L56" s="248">
        <v>43404</v>
      </c>
      <c r="M56" s="251">
        <v>85.8</v>
      </c>
      <c r="N56" s="249">
        <f t="shared" si="4"/>
        <v>73.342136150234609</v>
      </c>
      <c r="O56" s="250">
        <f t="shared" si="5"/>
        <v>4.1095890410958846</v>
      </c>
    </row>
    <row r="57" spans="6:15" x14ac:dyDescent="0.15">
      <c r="F57" s="27">
        <v>43251</v>
      </c>
      <c r="G57" s="28">
        <v>63.3318181818182</v>
      </c>
      <c r="H57" s="18">
        <f t="shared" si="2"/>
        <v>71.468304269170702</v>
      </c>
      <c r="I57" s="28">
        <v>710</v>
      </c>
      <c r="J57" s="18">
        <f t="shared" si="3"/>
        <v>0</v>
      </c>
      <c r="L57" s="248">
        <v>43373</v>
      </c>
      <c r="M57" s="251">
        <v>68.599999999999994</v>
      </c>
      <c r="N57" s="249">
        <f t="shared" si="4"/>
        <v>67.102422643319798</v>
      </c>
      <c r="O57" s="250">
        <f t="shared" si="5"/>
        <v>6.944444444444442</v>
      </c>
    </row>
    <row r="58" spans="6:15" x14ac:dyDescent="0.15">
      <c r="F58" s="27">
        <v>43220</v>
      </c>
      <c r="G58" s="28">
        <v>65.6388888888889</v>
      </c>
      <c r="H58" s="18">
        <f t="shared" si="2"/>
        <v>73.342136150234609</v>
      </c>
      <c r="I58" s="28">
        <v>760</v>
      </c>
      <c r="J58" s="18">
        <f t="shared" si="3"/>
        <v>4.1095890410958846</v>
      </c>
      <c r="L58" s="248">
        <v>43343</v>
      </c>
      <c r="M58" s="251">
        <v>59.8</v>
      </c>
      <c r="N58" s="249">
        <f t="shared" si="4"/>
        <v>69.268688179017303</v>
      </c>
      <c r="O58" s="250">
        <f t="shared" si="5"/>
        <v>-24.324324324324319</v>
      </c>
    </row>
    <row r="59" spans="6:15" x14ac:dyDescent="0.15">
      <c r="F59" s="27">
        <v>43190</v>
      </c>
      <c r="G59" s="28">
        <v>63.3318181818182</v>
      </c>
      <c r="H59" s="18">
        <f t="shared" si="2"/>
        <v>67.102422643319798</v>
      </c>
      <c r="I59" s="28">
        <v>770</v>
      </c>
      <c r="J59" s="18">
        <f t="shared" si="3"/>
        <v>6.944444444444442</v>
      </c>
      <c r="L59" s="248">
        <v>43312</v>
      </c>
      <c r="M59" s="251">
        <v>67.2</v>
      </c>
      <c r="N59" s="249">
        <f t="shared" si="4"/>
        <v>92.52462268830169</v>
      </c>
      <c r="O59" s="250">
        <f t="shared" si="5"/>
        <v>-15.58441558441559</v>
      </c>
    </row>
    <row r="60" spans="6:15" x14ac:dyDescent="0.15">
      <c r="F60" s="27">
        <v>43159</v>
      </c>
      <c r="G60" s="28">
        <v>57.993333333333297</v>
      </c>
      <c r="H60" s="18">
        <f t="shared" si="2"/>
        <v>69.268688179017303</v>
      </c>
      <c r="I60" s="28">
        <v>560</v>
      </c>
      <c r="J60" s="18">
        <f t="shared" si="3"/>
        <v>-24.324324324324319</v>
      </c>
      <c r="L60" s="248">
        <v>43281</v>
      </c>
      <c r="M60" s="251">
        <v>81.7</v>
      </c>
      <c r="N60" s="249">
        <f t="shared" si="4"/>
        <v>109.33185000981584</v>
      </c>
      <c r="O60" s="250">
        <f t="shared" si="5"/>
        <v>-20.75471698113207</v>
      </c>
    </row>
    <row r="61" spans="6:15" x14ac:dyDescent="0.15">
      <c r="F61" s="27">
        <v>43131</v>
      </c>
      <c r="G61" s="28">
        <v>54.890909090909098</v>
      </c>
      <c r="H61" s="18">
        <f t="shared" si="2"/>
        <v>92.52462268830169</v>
      </c>
      <c r="I61" s="28">
        <v>650</v>
      </c>
      <c r="J61" s="18">
        <f t="shared" si="3"/>
        <v>-15.58441558441559</v>
      </c>
      <c r="L61" s="248">
        <v>43251</v>
      </c>
      <c r="M61" s="251">
        <v>159.1</v>
      </c>
      <c r="N61" s="249">
        <f t="shared" si="4"/>
        <v>104.98162515312322</v>
      </c>
      <c r="O61" s="250">
        <f t="shared" si="5"/>
        <v>0</v>
      </c>
    </row>
    <row r="62" spans="6:15" x14ac:dyDescent="0.15">
      <c r="F62" s="27">
        <v>43100</v>
      </c>
      <c r="G62" s="28">
        <v>51.928571428571402</v>
      </c>
      <c r="H62" s="18">
        <f t="shared" si="2"/>
        <v>109.33185000981584</v>
      </c>
      <c r="I62" s="28">
        <v>630</v>
      </c>
      <c r="J62" s="18">
        <f t="shared" si="3"/>
        <v>-20.75471698113207</v>
      </c>
      <c r="L62" s="248">
        <v>43220</v>
      </c>
      <c r="M62" s="251">
        <v>150</v>
      </c>
      <c r="N62" s="249">
        <f t="shared" si="4"/>
        <v>104.8279689234184</v>
      </c>
      <c r="O62" s="250">
        <f t="shared" si="5"/>
        <v>-1.3513513513513487</v>
      </c>
    </row>
    <row r="63" spans="6:15" x14ac:dyDescent="0.15">
      <c r="F63" s="27">
        <v>43069</v>
      </c>
      <c r="G63" s="28">
        <v>45.636363636363598</v>
      </c>
      <c r="H63" s="18">
        <f t="shared" si="2"/>
        <v>104.98162515312322</v>
      </c>
      <c r="I63" s="28">
        <v>790</v>
      </c>
      <c r="J63" s="18">
        <f t="shared" si="3"/>
        <v>0</v>
      </c>
      <c r="L63" s="248">
        <v>43190</v>
      </c>
      <c r="M63" s="251" t="e">
        <v>#N/A</v>
      </c>
      <c r="N63" s="249">
        <f t="shared" si="4"/>
        <v>101.21293800539104</v>
      </c>
      <c r="O63" s="250">
        <f t="shared" si="5"/>
        <v>-3.1847133757961776</v>
      </c>
    </row>
    <row r="64" spans="6:15" x14ac:dyDescent="0.15">
      <c r="F64" s="27">
        <v>43039</v>
      </c>
      <c r="G64" s="28">
        <v>43.423529411764697</v>
      </c>
      <c r="H64" s="18">
        <f t="shared" si="2"/>
        <v>104.8279689234184</v>
      </c>
      <c r="I64" s="28">
        <v>730</v>
      </c>
      <c r="J64" s="18">
        <f t="shared" si="3"/>
        <v>-1.3513513513513487</v>
      </c>
      <c r="L64" s="248">
        <v>43159</v>
      </c>
      <c r="M64" s="251">
        <v>80</v>
      </c>
      <c r="N64" s="249">
        <f t="shared" si="4"/>
        <v>95.118949958982554</v>
      </c>
      <c r="O64" s="250">
        <f t="shared" si="5"/>
        <v>3.9473684210526327</v>
      </c>
    </row>
    <row r="65" spans="1:19" x14ac:dyDescent="0.15">
      <c r="F65" s="27">
        <v>43008</v>
      </c>
      <c r="G65" s="28">
        <v>42.657142857142901</v>
      </c>
      <c r="H65" s="18">
        <f t="shared" si="2"/>
        <v>101.21293800539104</v>
      </c>
      <c r="I65" s="28">
        <v>760</v>
      </c>
      <c r="J65" s="18">
        <f t="shared" si="3"/>
        <v>-3.1847133757961776</v>
      </c>
      <c r="L65" s="248">
        <v>43131</v>
      </c>
      <c r="M65" s="251">
        <v>400</v>
      </c>
      <c r="N65" s="249">
        <f t="shared" si="4"/>
        <v>96.736541210099801</v>
      </c>
      <c r="O65" s="250">
        <f t="shared" si="5"/>
        <v>-3.1446540880503138</v>
      </c>
    </row>
    <row r="66" spans="1:19" x14ac:dyDescent="0.15">
      <c r="F66" s="27">
        <v>42978</v>
      </c>
      <c r="G66" s="28">
        <v>41.365217391304299</v>
      </c>
      <c r="H66" s="18">
        <f t="shared" si="2"/>
        <v>95.118949958982554</v>
      </c>
      <c r="I66" s="28">
        <v>790</v>
      </c>
      <c r="J66" s="18">
        <f t="shared" si="3"/>
        <v>3.9473684210526327</v>
      </c>
      <c r="L66" s="248">
        <v>43100</v>
      </c>
      <c r="M66" s="251">
        <v>108.51</v>
      </c>
      <c r="N66" s="249">
        <f t="shared" ref="N66:N90" si="6">INDEX(F:J,MATCH(L72,F:F,0),3)</f>
        <v>90.274308499667754</v>
      </c>
      <c r="O66" s="250">
        <f t="shared" ref="O66:O71" si="7">INDEX(F:J,MATCH(L72,F:F,0),5)</f>
        <v>-4.5161290322580649</v>
      </c>
    </row>
    <row r="67" spans="1:19" x14ac:dyDescent="0.15">
      <c r="F67" s="27">
        <v>42947</v>
      </c>
      <c r="G67" s="28">
        <v>39.328571428571401</v>
      </c>
      <c r="H67" s="18">
        <f t="shared" si="2"/>
        <v>96.736541210099801</v>
      </c>
      <c r="I67" s="28">
        <v>770</v>
      </c>
      <c r="J67" s="18">
        <f t="shared" si="3"/>
        <v>-3.1446540880503138</v>
      </c>
      <c r="L67" s="248">
        <v>43069</v>
      </c>
      <c r="M67" s="251">
        <v>80.430000000000007</v>
      </c>
      <c r="N67" s="249">
        <f t="shared" si="6"/>
        <v>80.170731707317074</v>
      </c>
      <c r="O67" s="250">
        <f t="shared" si="7"/>
        <v>-10.126582278481012</v>
      </c>
    </row>
    <row r="68" spans="1:19" x14ac:dyDescent="0.15">
      <c r="F68" s="27">
        <v>42916</v>
      </c>
      <c r="G68" s="28">
        <v>37.740909090909099</v>
      </c>
      <c r="H68" s="18">
        <f t="shared" si="2"/>
        <v>90.274308499667754</v>
      </c>
      <c r="I68" s="28">
        <v>740</v>
      </c>
      <c r="J68" s="18">
        <f t="shared" si="3"/>
        <v>-4.5161290322580649</v>
      </c>
      <c r="L68" s="248">
        <v>43039</v>
      </c>
      <c r="M68" s="251">
        <v>112.5</v>
      </c>
      <c r="N68" s="249">
        <f t="shared" si="6"/>
        <v>84.715447154471718</v>
      </c>
      <c r="O68" s="250">
        <f t="shared" si="7"/>
        <v>-8.1761006289308149</v>
      </c>
    </row>
    <row r="69" spans="1:19" x14ac:dyDescent="0.15">
      <c r="F69" s="27">
        <v>42886</v>
      </c>
      <c r="G69" s="28">
        <v>36.935000000000002</v>
      </c>
      <c r="H69" s="18">
        <f t="shared" si="2"/>
        <v>80.170731707317074</v>
      </c>
      <c r="I69" s="28">
        <v>710</v>
      </c>
      <c r="J69" s="18">
        <f t="shared" si="3"/>
        <v>-10.126582278481012</v>
      </c>
      <c r="L69" s="248">
        <v>43008</v>
      </c>
      <c r="M69" s="251">
        <v>96.77</v>
      </c>
      <c r="N69" s="249">
        <f t="shared" si="6"/>
        <v>86.101622544833916</v>
      </c>
      <c r="O69" s="250">
        <f t="shared" si="7"/>
        <v>-4.0000000000000036</v>
      </c>
    </row>
    <row r="70" spans="1:19" x14ac:dyDescent="0.15">
      <c r="F70" s="27">
        <v>42855</v>
      </c>
      <c r="G70" s="28">
        <v>37.866666666666703</v>
      </c>
      <c r="H70" s="18">
        <f t="shared" si="2"/>
        <v>84.715447154471718</v>
      </c>
      <c r="I70" s="28">
        <v>730</v>
      </c>
      <c r="J70" s="18">
        <f t="shared" si="3"/>
        <v>-8.1761006289308149</v>
      </c>
      <c r="L70" s="248">
        <v>42978</v>
      </c>
      <c r="M70" s="251">
        <v>83.33</v>
      </c>
      <c r="N70" s="249">
        <f t="shared" si="6"/>
        <v>66.442319045932138</v>
      </c>
      <c r="O70" s="250">
        <f t="shared" si="7"/>
        <v>-5.7324840764331197</v>
      </c>
    </row>
    <row r="71" spans="1:19" x14ac:dyDescent="0.15">
      <c r="F71" s="27">
        <v>42825</v>
      </c>
      <c r="G71" s="28">
        <v>37.9</v>
      </c>
      <c r="H71" s="18">
        <f t="shared" si="2"/>
        <v>86.101622544833916</v>
      </c>
      <c r="I71" s="28">
        <v>720</v>
      </c>
      <c r="J71" s="18">
        <f t="shared" si="3"/>
        <v>-4.0000000000000036</v>
      </c>
      <c r="L71" s="248">
        <v>42947</v>
      </c>
      <c r="M71" s="251">
        <v>46.67</v>
      </c>
      <c r="N71" s="249">
        <f t="shared" si="6"/>
        <v>32.918932918932867</v>
      </c>
      <c r="O71" s="250">
        <f t="shared" si="7"/>
        <v>-4.9382716049382713</v>
      </c>
    </row>
    <row r="72" spans="1:19" x14ac:dyDescent="0.15">
      <c r="F72" s="27">
        <v>42794</v>
      </c>
      <c r="G72" s="28">
        <v>34.261111111111099</v>
      </c>
      <c r="H72" s="18">
        <f t="shared" si="2"/>
        <v>66.442319045932138</v>
      </c>
      <c r="I72" s="28">
        <v>740</v>
      </c>
      <c r="J72" s="18">
        <f>(I72/I84-1)*100</f>
        <v>-5.7324840764331197</v>
      </c>
      <c r="L72" s="248">
        <v>42916</v>
      </c>
      <c r="M72" s="251">
        <v>26.47</v>
      </c>
      <c r="N72" s="249">
        <f t="shared" si="6"/>
        <v>15.043213667066802</v>
      </c>
      <c r="O72" s="249"/>
    </row>
    <row r="73" spans="1:19" x14ac:dyDescent="0.15">
      <c r="F73" s="27">
        <v>42766</v>
      </c>
      <c r="G73" s="28">
        <v>28.511111111111099</v>
      </c>
      <c r="H73" s="18">
        <f t="shared" si="2"/>
        <v>32.918932918932867</v>
      </c>
      <c r="I73" s="28">
        <v>770</v>
      </c>
      <c r="J73" s="18">
        <f>(I73/I85-1)*100</f>
        <v>-4.9382716049382713</v>
      </c>
      <c r="L73" s="248">
        <v>42886</v>
      </c>
      <c r="M73" s="251">
        <v>49.43</v>
      </c>
      <c r="N73" s="249">
        <f t="shared" si="6"/>
        <v>1.2970130292200288</v>
      </c>
      <c r="O73" s="249"/>
    </row>
    <row r="74" spans="1:19" x14ac:dyDescent="0.15">
      <c r="F74" s="27">
        <v>42735</v>
      </c>
      <c r="G74" s="28">
        <v>24.806818181818201</v>
      </c>
      <c r="H74" s="18">
        <f t="shared" si="2"/>
        <v>15.043213667066802</v>
      </c>
      <c r="I74" s="28">
        <v>795</v>
      </c>
      <c r="L74" s="248">
        <v>42855</v>
      </c>
      <c r="M74" s="251">
        <v>45.13</v>
      </c>
      <c r="N74" s="249">
        <f t="shared" si="6"/>
        <v>-4.288939051918728</v>
      </c>
      <c r="O74" s="249"/>
    </row>
    <row r="75" spans="1:19" x14ac:dyDescent="0.15">
      <c r="F75" s="27">
        <v>42704</v>
      </c>
      <c r="G75" s="28">
        <v>22.263636363636401</v>
      </c>
      <c r="H75" s="18">
        <f t="shared" si="2"/>
        <v>1.2970130292200288</v>
      </c>
      <c r="I75" s="28">
        <v>790</v>
      </c>
      <c r="L75" s="248">
        <v>42825</v>
      </c>
      <c r="M75" s="251">
        <v>78.06</v>
      </c>
      <c r="N75" s="249">
        <f t="shared" si="6"/>
        <v>-4.288939051918728</v>
      </c>
      <c r="O75" s="249"/>
    </row>
    <row r="76" spans="1:19" x14ac:dyDescent="0.15">
      <c r="F76" s="27">
        <v>42674</v>
      </c>
      <c r="G76" s="28">
        <v>21.2</v>
      </c>
      <c r="H76" s="18">
        <f t="shared" ref="H76:H139" si="8">(G76/G88-1)*100</f>
        <v>-4.288939051918728</v>
      </c>
      <c r="I76" s="28">
        <v>740</v>
      </c>
      <c r="L76" s="248">
        <v>42794</v>
      </c>
      <c r="M76" s="251">
        <v>66.67</v>
      </c>
      <c r="N76" s="249">
        <f t="shared" si="6"/>
        <v>-4.288939051918728</v>
      </c>
      <c r="O76" s="249"/>
    </row>
    <row r="77" spans="1:19" x14ac:dyDescent="0.15">
      <c r="F77" s="27">
        <v>42643</v>
      </c>
      <c r="G77" s="28">
        <v>21.2</v>
      </c>
      <c r="H77" s="18">
        <f t="shared" si="8"/>
        <v>-4.288939051918728</v>
      </c>
      <c r="I77" s="28">
        <v>785</v>
      </c>
      <c r="L77" s="248">
        <v>42766</v>
      </c>
      <c r="M77" s="251">
        <v>-67.09</v>
      </c>
      <c r="N77" s="249">
        <f t="shared" si="6"/>
        <v>-9.7495431581209768</v>
      </c>
      <c r="O77" s="249"/>
    </row>
    <row r="78" spans="1:19" x14ac:dyDescent="0.15">
      <c r="F78" s="27">
        <v>42613</v>
      </c>
      <c r="G78" s="28">
        <v>21.2</v>
      </c>
      <c r="H78" s="18">
        <f t="shared" si="8"/>
        <v>-4.288939051918728</v>
      </c>
      <c r="I78" s="28">
        <v>760</v>
      </c>
      <c r="L78" s="248">
        <v>42735</v>
      </c>
      <c r="M78" s="251">
        <v>6.82</v>
      </c>
      <c r="N78" s="249">
        <f t="shared" si="6"/>
        <v>-10.451467268623016</v>
      </c>
    </row>
    <row r="79" spans="1:19" x14ac:dyDescent="0.15">
      <c r="F79" s="27">
        <v>42582</v>
      </c>
      <c r="G79" s="28">
        <v>19.990476190476201</v>
      </c>
      <c r="H79" s="18">
        <f t="shared" si="8"/>
        <v>-9.7495431581209768</v>
      </c>
      <c r="I79" s="28">
        <v>795</v>
      </c>
      <c r="L79" s="248">
        <v>42704</v>
      </c>
      <c r="M79" s="251">
        <v>53.33</v>
      </c>
      <c r="N79" s="249">
        <f t="shared" si="6"/>
        <v>-7.4492099322798992</v>
      </c>
    </row>
    <row r="80" spans="1:19" s="245" customFormat="1" x14ac:dyDescent="0.15">
      <c r="A80" s="16"/>
      <c r="B80" s="16"/>
      <c r="C80" s="16"/>
      <c r="D80" s="16"/>
      <c r="E80" s="16"/>
      <c r="F80" s="27">
        <v>42551</v>
      </c>
      <c r="G80" s="28">
        <v>19.835000000000001</v>
      </c>
      <c r="H80" s="18">
        <f t="shared" si="8"/>
        <v>-10.451467268623016</v>
      </c>
      <c r="I80" s="28">
        <v>775</v>
      </c>
      <c r="J80" s="18"/>
      <c r="K80"/>
      <c r="L80" s="248">
        <v>42674</v>
      </c>
      <c r="M80" s="251">
        <v>52.38</v>
      </c>
      <c r="N80" s="249">
        <f t="shared" si="6"/>
        <v>-7.4492099322798992</v>
      </c>
      <c r="P80"/>
      <c r="Q80"/>
      <c r="R80"/>
      <c r="S80"/>
    </row>
    <row r="81" spans="1:19" s="245" customFormat="1" x14ac:dyDescent="0.15">
      <c r="A81" s="16"/>
      <c r="B81" s="16"/>
      <c r="C81" s="16"/>
      <c r="D81" s="16"/>
      <c r="E81" s="16"/>
      <c r="F81" s="27">
        <v>42521</v>
      </c>
      <c r="G81" s="28">
        <v>20.5</v>
      </c>
      <c r="H81" s="18">
        <f t="shared" si="8"/>
        <v>-7.4492099322798992</v>
      </c>
      <c r="I81" s="28">
        <v>790</v>
      </c>
      <c r="J81" s="18"/>
      <c r="K81"/>
      <c r="L81" s="248">
        <v>42643</v>
      </c>
      <c r="M81" s="251">
        <v>63.16</v>
      </c>
      <c r="N81" s="249">
        <f t="shared" si="6"/>
        <v>-8.0577092943372453</v>
      </c>
      <c r="P81"/>
      <c r="Q81"/>
      <c r="R81"/>
      <c r="S81"/>
    </row>
    <row r="82" spans="1:19" s="245" customFormat="1" x14ac:dyDescent="0.15">
      <c r="A82" s="16"/>
      <c r="B82" s="16"/>
      <c r="C82" s="16"/>
      <c r="D82" s="16"/>
      <c r="E82" s="16"/>
      <c r="F82" s="27">
        <v>42490</v>
      </c>
      <c r="G82" s="28">
        <v>20.5</v>
      </c>
      <c r="H82" s="18">
        <f t="shared" si="8"/>
        <v>-7.4492099322798992</v>
      </c>
      <c r="I82" s="28">
        <v>795</v>
      </c>
      <c r="J82" s="18"/>
      <c r="K82"/>
      <c r="L82" s="248">
        <v>42613</v>
      </c>
      <c r="M82" s="251">
        <v>150</v>
      </c>
      <c r="N82" s="249">
        <f t="shared" si="6"/>
        <v>-7.0682844243792236</v>
      </c>
      <c r="P82"/>
      <c r="Q82"/>
      <c r="R82"/>
      <c r="S82"/>
    </row>
    <row r="83" spans="1:19" s="245" customFormat="1" x14ac:dyDescent="0.15">
      <c r="A83" s="16"/>
      <c r="B83" s="16"/>
      <c r="C83" s="16"/>
      <c r="D83" s="16"/>
      <c r="E83" s="16"/>
      <c r="F83" s="27">
        <v>42460</v>
      </c>
      <c r="G83" s="28">
        <v>20.365217391304299</v>
      </c>
      <c r="H83" s="18">
        <f t="shared" si="8"/>
        <v>-8.0577092943372453</v>
      </c>
      <c r="I83" s="28">
        <v>750</v>
      </c>
      <c r="J83" s="18"/>
      <c r="K83"/>
      <c r="L83" s="248">
        <v>42582</v>
      </c>
      <c r="M83" s="251">
        <v>172.73</v>
      </c>
      <c r="N83" s="249">
        <f t="shared" si="6"/>
        <v>-2.941176470588247</v>
      </c>
      <c r="P83"/>
      <c r="Q83"/>
      <c r="R83"/>
      <c r="S83"/>
    </row>
    <row r="84" spans="1:19" s="245" customFormat="1" x14ac:dyDescent="0.15">
      <c r="A84" s="16"/>
      <c r="B84" s="16"/>
      <c r="C84" s="16"/>
      <c r="D84" s="16"/>
      <c r="E84" s="16"/>
      <c r="F84" s="27">
        <v>42429</v>
      </c>
      <c r="G84" s="28">
        <v>20.584375000000001</v>
      </c>
      <c r="H84" s="18">
        <f t="shared" si="8"/>
        <v>-7.0682844243792236</v>
      </c>
      <c r="I84" s="28">
        <v>785</v>
      </c>
      <c r="J84" s="18"/>
      <c r="K84"/>
      <c r="L84" s="248">
        <v>42551</v>
      </c>
      <c r="M84" s="251">
        <v>112.5</v>
      </c>
      <c r="N84" s="249">
        <f t="shared" si="6"/>
        <v>1.9529242470964769</v>
      </c>
      <c r="P84"/>
      <c r="Q84"/>
      <c r="R84"/>
      <c r="S84"/>
    </row>
    <row r="85" spans="1:19" s="245" customFormat="1" x14ac:dyDescent="0.15">
      <c r="A85" s="16"/>
      <c r="B85" s="16"/>
      <c r="C85" s="16"/>
      <c r="D85" s="16"/>
      <c r="E85" s="16"/>
      <c r="F85" s="27">
        <v>42400</v>
      </c>
      <c r="G85" s="28">
        <v>21.45</v>
      </c>
      <c r="H85" s="18">
        <f t="shared" si="8"/>
        <v>-2.941176470588247</v>
      </c>
      <c r="I85" s="28">
        <v>810</v>
      </c>
      <c r="J85" s="18"/>
      <c r="K85"/>
      <c r="L85" s="248">
        <v>42521</v>
      </c>
      <c r="M85" s="251">
        <v>160</v>
      </c>
      <c r="N85" s="249">
        <f t="shared" si="6"/>
        <v>-1.4634771191598284</v>
      </c>
      <c r="P85"/>
      <c r="Q85"/>
      <c r="R85"/>
      <c r="S85"/>
    </row>
    <row r="86" spans="1:19" s="245" customFormat="1" x14ac:dyDescent="0.15">
      <c r="A86" s="16"/>
      <c r="B86" s="16"/>
      <c r="C86" s="16"/>
      <c r="D86" s="16"/>
      <c r="E86" s="16"/>
      <c r="F86" s="27">
        <v>42369</v>
      </c>
      <c r="G86" s="28">
        <v>21.563043478260902</v>
      </c>
      <c r="H86" s="18">
        <f t="shared" si="8"/>
        <v>1.9529242470964769</v>
      </c>
      <c r="I86" s="18"/>
      <c r="J86" s="18"/>
      <c r="K86"/>
      <c r="L86" s="248">
        <v>42490</v>
      </c>
      <c r="M86" s="251">
        <v>162.5</v>
      </c>
      <c r="N86" s="249">
        <f t="shared" si="6"/>
        <v>-4.7311827956989294</v>
      </c>
      <c r="P86"/>
      <c r="Q86"/>
      <c r="R86"/>
      <c r="S86"/>
    </row>
    <row r="87" spans="1:19" s="245" customFormat="1" x14ac:dyDescent="0.15">
      <c r="A87" s="16"/>
      <c r="B87" s="16"/>
      <c r="C87" s="16"/>
      <c r="D87" s="16"/>
      <c r="E87" s="16"/>
      <c r="F87" s="27">
        <v>42338</v>
      </c>
      <c r="G87" s="28">
        <v>21.978571428571399</v>
      </c>
      <c r="H87" s="18">
        <f t="shared" si="8"/>
        <v>-1.4634771191598284</v>
      </c>
      <c r="I87" s="18"/>
      <c r="J87" s="18"/>
      <c r="K87"/>
      <c r="L87" s="248">
        <v>42460</v>
      </c>
      <c r="M87" s="251">
        <v>45.45</v>
      </c>
      <c r="N87" s="249">
        <f t="shared" si="6"/>
        <v>-5.5820562265299634</v>
      </c>
      <c r="P87"/>
      <c r="Q87"/>
      <c r="R87"/>
      <c r="S87"/>
    </row>
    <row r="88" spans="1:19" s="245" customFormat="1" x14ac:dyDescent="0.15">
      <c r="A88" s="16"/>
      <c r="B88" s="16"/>
      <c r="C88" s="16"/>
      <c r="D88" s="16"/>
      <c r="E88" s="16"/>
      <c r="F88" s="27">
        <v>42308</v>
      </c>
      <c r="G88" s="28">
        <v>22.15</v>
      </c>
      <c r="H88" s="18">
        <f t="shared" si="8"/>
        <v>-4.7311827956989294</v>
      </c>
      <c r="I88" s="18"/>
      <c r="J88" s="18"/>
      <c r="K88"/>
      <c r="L88" s="248">
        <v>42429</v>
      </c>
      <c r="M88" s="251">
        <v>150</v>
      </c>
      <c r="N88" s="249">
        <f t="shared" si="6"/>
        <v>-3.425724073497427</v>
      </c>
      <c r="P88"/>
      <c r="Q88"/>
      <c r="R88"/>
      <c r="S88"/>
    </row>
    <row r="89" spans="1:19" s="245" customFormat="1" x14ac:dyDescent="0.15">
      <c r="A89" s="16"/>
      <c r="B89" s="16"/>
      <c r="C89" s="16"/>
      <c r="D89" s="16"/>
      <c r="E89" s="16"/>
      <c r="F89" s="27">
        <v>42277</v>
      </c>
      <c r="G89" s="28">
        <v>22.15</v>
      </c>
      <c r="H89" s="18">
        <f t="shared" si="8"/>
        <v>-5.5820562265299634</v>
      </c>
      <c r="I89" s="18"/>
      <c r="J89" s="18"/>
      <c r="K89"/>
      <c r="L89" s="248">
        <v>42400</v>
      </c>
      <c r="M89" s="251">
        <v>250</v>
      </c>
      <c r="N89" s="249">
        <f t="shared" si="6"/>
        <v>4.5132834136832667</v>
      </c>
      <c r="P89"/>
      <c r="Q89"/>
      <c r="R89"/>
      <c r="S89"/>
    </row>
    <row r="90" spans="1:19" s="245" customFormat="1" x14ac:dyDescent="0.15">
      <c r="A90" s="16"/>
      <c r="B90" s="16"/>
      <c r="C90" s="16"/>
      <c r="D90" s="16"/>
      <c r="E90" s="16"/>
      <c r="F90" s="27">
        <v>42247</v>
      </c>
      <c r="G90" s="28">
        <v>22.15</v>
      </c>
      <c r="H90" s="18">
        <f t="shared" si="8"/>
        <v>-3.425724073497427</v>
      </c>
      <c r="I90" s="18"/>
      <c r="J90" s="18"/>
      <c r="K90"/>
      <c r="L90" s="248">
        <v>42369</v>
      </c>
      <c r="M90" s="251" t="e">
        <v>#N/A</v>
      </c>
      <c r="N90" s="249">
        <f t="shared" si="6"/>
        <v>10.473815461346625</v>
      </c>
      <c r="P90"/>
      <c r="Q90"/>
      <c r="R90"/>
      <c r="S90"/>
    </row>
    <row r="91" spans="1:19" s="245" customFormat="1" x14ac:dyDescent="0.15">
      <c r="A91" s="16"/>
      <c r="B91" s="16"/>
      <c r="C91" s="16"/>
      <c r="D91" s="16"/>
      <c r="E91" s="16"/>
      <c r="F91" s="27">
        <v>42216</v>
      </c>
      <c r="G91" s="28">
        <v>22.15</v>
      </c>
      <c r="H91" s="18">
        <f t="shared" si="8"/>
        <v>4.5132834136832667</v>
      </c>
      <c r="I91" s="18"/>
      <c r="J91" s="18"/>
      <c r="K91"/>
      <c r="L91" s="248">
        <v>42338</v>
      </c>
      <c r="M91" s="251"/>
      <c r="P91"/>
      <c r="Q91"/>
      <c r="R91"/>
      <c r="S91"/>
    </row>
    <row r="92" spans="1:19" s="245" customFormat="1" x14ac:dyDescent="0.15">
      <c r="A92" s="16"/>
      <c r="B92" s="16"/>
      <c r="C92" s="16"/>
      <c r="D92" s="16"/>
      <c r="E92" s="16"/>
      <c r="F92" s="27">
        <v>42185</v>
      </c>
      <c r="G92" s="28">
        <v>22.15</v>
      </c>
      <c r="H92" s="18">
        <f t="shared" si="8"/>
        <v>10.473815461346625</v>
      </c>
      <c r="I92" s="18"/>
      <c r="J92" s="18"/>
      <c r="K92"/>
      <c r="L92" s="248">
        <v>42308</v>
      </c>
      <c r="M92" s="251"/>
      <c r="P92"/>
      <c r="Q92"/>
      <c r="R92"/>
      <c r="S92"/>
    </row>
    <row r="93" spans="1:19" s="245" customFormat="1" x14ac:dyDescent="0.15">
      <c r="A93" s="16"/>
      <c r="B93" s="16"/>
      <c r="C93" s="16"/>
      <c r="D93" s="16"/>
      <c r="E93" s="16"/>
      <c r="F93" s="27">
        <v>42155</v>
      </c>
      <c r="G93" s="28">
        <v>22.15</v>
      </c>
      <c r="H93" s="18">
        <f t="shared" si="8"/>
        <v>10.473815461346625</v>
      </c>
      <c r="I93" s="18"/>
      <c r="J93" s="18"/>
      <c r="K93"/>
      <c r="L93" s="248">
        <v>42277</v>
      </c>
      <c r="M93" s="251"/>
      <c r="P93"/>
      <c r="Q93"/>
      <c r="R93"/>
      <c r="S93"/>
    </row>
    <row r="94" spans="1:19" s="245" customFormat="1" x14ac:dyDescent="0.15">
      <c r="A94" s="16"/>
      <c r="B94" s="16"/>
      <c r="C94" s="16"/>
      <c r="D94" s="16"/>
      <c r="E94" s="16"/>
      <c r="F94" s="27">
        <v>42124</v>
      </c>
      <c r="G94" s="28">
        <v>22.15</v>
      </c>
      <c r="H94" s="18">
        <f t="shared" si="8"/>
        <v>10.473815461346625</v>
      </c>
      <c r="I94" s="18"/>
      <c r="J94" s="18"/>
      <c r="K94"/>
      <c r="L94" s="248">
        <v>42247</v>
      </c>
      <c r="M94" s="251"/>
      <c r="P94"/>
      <c r="Q94"/>
      <c r="R94"/>
      <c r="S94"/>
    </row>
    <row r="95" spans="1:19" s="245" customFormat="1" x14ac:dyDescent="0.15">
      <c r="A95" s="16"/>
      <c r="B95" s="16"/>
      <c r="C95" s="16"/>
      <c r="D95" s="16"/>
      <c r="E95" s="16"/>
      <c r="F95" s="27">
        <v>42094</v>
      </c>
      <c r="G95" s="28">
        <v>22.15</v>
      </c>
      <c r="H95" s="18">
        <f t="shared" si="8"/>
        <v>10.473815461346625</v>
      </c>
      <c r="I95" s="18"/>
      <c r="J95" s="18"/>
      <c r="K95"/>
      <c r="L95" s="248">
        <v>42216</v>
      </c>
      <c r="M95" s="251"/>
      <c r="P95"/>
      <c r="Q95"/>
      <c r="R95"/>
      <c r="S95"/>
    </row>
    <row r="96" spans="1:19" s="245" customFormat="1" x14ac:dyDescent="0.15">
      <c r="A96" s="16"/>
      <c r="B96" s="16"/>
      <c r="C96" s="16"/>
      <c r="D96" s="16"/>
      <c r="E96" s="16"/>
      <c r="F96" s="27">
        <v>42063</v>
      </c>
      <c r="G96" s="28">
        <v>22.15</v>
      </c>
      <c r="H96" s="18">
        <f t="shared" si="8"/>
        <v>10.473815461346625</v>
      </c>
      <c r="I96" s="18"/>
      <c r="J96" s="18"/>
      <c r="K96"/>
      <c r="L96" s="248">
        <v>42185</v>
      </c>
      <c r="M96" s="251"/>
      <c r="P96"/>
      <c r="Q96"/>
      <c r="R96"/>
      <c r="S96"/>
    </row>
    <row r="97" spans="1:19" s="245" customFormat="1" x14ac:dyDescent="0.15">
      <c r="A97" s="16"/>
      <c r="B97" s="16"/>
      <c r="C97" s="16"/>
      <c r="D97" s="16"/>
      <c r="E97" s="16"/>
      <c r="F97" s="27">
        <v>42035</v>
      </c>
      <c r="G97" s="28">
        <v>22.1</v>
      </c>
      <c r="H97" s="18">
        <f t="shared" si="8"/>
        <v>10.224438902743138</v>
      </c>
      <c r="I97" s="18"/>
      <c r="J97" s="18"/>
      <c r="K97"/>
      <c r="L97" s="248">
        <v>42155</v>
      </c>
      <c r="M97" s="251"/>
      <c r="P97"/>
      <c r="Q97"/>
      <c r="R97"/>
      <c r="S97"/>
    </row>
    <row r="98" spans="1:19" s="245" customFormat="1" x14ac:dyDescent="0.15">
      <c r="A98" s="16"/>
      <c r="B98" s="16"/>
      <c r="C98" s="16"/>
      <c r="D98" s="16"/>
      <c r="E98" s="16"/>
      <c r="F98" s="27">
        <v>42004</v>
      </c>
      <c r="G98" s="28">
        <v>21.15</v>
      </c>
      <c r="H98" s="18">
        <f t="shared" si="8"/>
        <v>5.4862842892767993</v>
      </c>
      <c r="I98" s="18"/>
      <c r="J98" s="18"/>
      <c r="K98"/>
      <c r="L98" s="248">
        <v>42124</v>
      </c>
      <c r="M98" s="251"/>
      <c r="P98"/>
      <c r="Q98"/>
      <c r="R98"/>
      <c r="S98"/>
    </row>
    <row r="99" spans="1:19" s="245" customFormat="1" x14ac:dyDescent="0.15">
      <c r="A99" s="16"/>
      <c r="B99" s="16"/>
      <c r="C99" s="16"/>
      <c r="D99" s="16"/>
      <c r="E99" s="16"/>
      <c r="F99" s="27">
        <v>41973</v>
      </c>
      <c r="G99" s="28">
        <v>22.305</v>
      </c>
      <c r="H99" s="18">
        <f t="shared" si="8"/>
        <v>11.246882793017443</v>
      </c>
      <c r="I99" s="18"/>
      <c r="J99" s="18"/>
      <c r="K99"/>
      <c r="L99" s="248">
        <v>42094</v>
      </c>
      <c r="M99" s="251"/>
      <c r="P99"/>
      <c r="Q99"/>
      <c r="R99"/>
      <c r="S99"/>
    </row>
    <row r="100" spans="1:19" s="245" customFormat="1" x14ac:dyDescent="0.15">
      <c r="A100" s="16"/>
      <c r="B100" s="16"/>
      <c r="C100" s="16"/>
      <c r="D100" s="16"/>
      <c r="E100" s="16"/>
      <c r="F100" s="27">
        <v>41943</v>
      </c>
      <c r="G100" s="28">
        <v>23.25</v>
      </c>
      <c r="H100" s="18">
        <f t="shared" si="8"/>
        <v>14.391143911439119</v>
      </c>
      <c r="I100" s="18"/>
      <c r="J100" s="18"/>
      <c r="K100"/>
      <c r="P100"/>
      <c r="Q100"/>
      <c r="R100"/>
      <c r="S100"/>
    </row>
    <row r="101" spans="1:19" s="245" customFormat="1" x14ac:dyDescent="0.15">
      <c r="A101" s="16"/>
      <c r="B101" s="16"/>
      <c r="C101" s="16"/>
      <c r="D101" s="16"/>
      <c r="E101" s="16"/>
      <c r="F101" s="27">
        <v>41912</v>
      </c>
      <c r="G101" s="28">
        <v>23.459523809523802</v>
      </c>
      <c r="H101" s="18">
        <f t="shared" si="8"/>
        <v>14.436701509872197</v>
      </c>
      <c r="I101" s="18"/>
      <c r="J101" s="18"/>
      <c r="K101"/>
      <c r="P101"/>
      <c r="Q101"/>
      <c r="R101"/>
      <c r="S101"/>
    </row>
    <row r="102" spans="1:19" s="245" customFormat="1" x14ac:dyDescent="0.15">
      <c r="A102" s="16"/>
      <c r="B102" s="16"/>
      <c r="C102" s="16"/>
      <c r="D102" s="16"/>
      <c r="E102" s="16"/>
      <c r="F102" s="27">
        <v>41882</v>
      </c>
      <c r="G102" s="28">
        <v>22.935714285714301</v>
      </c>
      <c r="H102" s="18">
        <f t="shared" si="8"/>
        <v>9.4308640827835291</v>
      </c>
      <c r="I102" s="18"/>
      <c r="J102" s="18"/>
      <c r="K102"/>
      <c r="L102" s="248"/>
      <c r="M102" s="251"/>
      <c r="P102"/>
      <c r="Q102"/>
      <c r="R102"/>
      <c r="S102"/>
    </row>
    <row r="103" spans="1:19" s="245" customFormat="1" x14ac:dyDescent="0.15">
      <c r="A103" s="16"/>
      <c r="B103" s="16"/>
      <c r="C103" s="16"/>
      <c r="D103" s="16"/>
      <c r="E103" s="16"/>
      <c r="F103" s="27">
        <v>41851</v>
      </c>
      <c r="G103" s="28">
        <v>21.1934782608696</v>
      </c>
      <c r="H103" s="18">
        <f t="shared" si="8"/>
        <v>-0.62181447502512865</v>
      </c>
      <c r="I103" s="18"/>
      <c r="J103" s="18"/>
      <c r="K103"/>
      <c r="L103" s="248"/>
      <c r="M103" s="251"/>
      <c r="P103"/>
      <c r="Q103"/>
      <c r="R103"/>
      <c r="S103"/>
    </row>
    <row r="104" spans="1:19" s="245" customFormat="1" x14ac:dyDescent="0.15">
      <c r="A104" s="16"/>
      <c r="B104" s="16"/>
      <c r="C104" s="16"/>
      <c r="D104" s="16"/>
      <c r="E104" s="16"/>
      <c r="F104" s="27">
        <v>41820</v>
      </c>
      <c r="G104" s="28">
        <v>20.05</v>
      </c>
      <c r="H104" s="18">
        <f t="shared" si="8"/>
        <v>-0.71366152053585763</v>
      </c>
      <c r="I104" s="18"/>
      <c r="J104" s="18"/>
      <c r="K104"/>
      <c r="L104" s="248"/>
      <c r="M104" s="251"/>
      <c r="P104"/>
      <c r="Q104"/>
      <c r="R104"/>
      <c r="S104"/>
    </row>
    <row r="105" spans="1:19" s="245" customFormat="1" x14ac:dyDescent="0.15">
      <c r="A105" s="16"/>
      <c r="B105" s="16"/>
      <c r="C105" s="16"/>
      <c r="D105" s="16"/>
      <c r="E105" s="16"/>
      <c r="F105" s="27">
        <v>41790</v>
      </c>
      <c r="G105" s="28">
        <v>20.05</v>
      </c>
      <c r="H105" s="18">
        <f t="shared" si="8"/>
        <v>2.7247321844434902</v>
      </c>
      <c r="I105" s="18"/>
      <c r="J105" s="18"/>
      <c r="K105"/>
      <c r="L105" s="248"/>
      <c r="M105" s="251"/>
      <c r="P105"/>
      <c r="Q105"/>
      <c r="R105"/>
      <c r="S105"/>
    </row>
    <row r="106" spans="1:19" s="245" customFormat="1" x14ac:dyDescent="0.15">
      <c r="A106" s="16"/>
      <c r="B106" s="16"/>
      <c r="C106" s="16"/>
      <c r="D106" s="16"/>
      <c r="E106" s="16"/>
      <c r="F106" s="27">
        <v>41759</v>
      </c>
      <c r="G106" s="28">
        <v>20.05</v>
      </c>
      <c r="H106" s="18">
        <f t="shared" si="8"/>
        <v>-1.2450403611986238</v>
      </c>
      <c r="I106" s="18"/>
      <c r="J106" s="18"/>
      <c r="K106"/>
      <c r="L106" s="248"/>
      <c r="M106" s="251"/>
      <c r="P106"/>
      <c r="Q106"/>
      <c r="R106"/>
      <c r="S106"/>
    </row>
    <row r="107" spans="1:19" s="245" customFormat="1" x14ac:dyDescent="0.15">
      <c r="A107" s="16"/>
      <c r="B107" s="16"/>
      <c r="C107" s="16"/>
      <c r="D107" s="16"/>
      <c r="E107" s="16"/>
      <c r="F107" s="27">
        <v>41729</v>
      </c>
      <c r="G107" s="28">
        <v>20.05</v>
      </c>
      <c r="H107" s="18">
        <f t="shared" si="8"/>
        <v>-3.9794754846066982</v>
      </c>
      <c r="I107" s="18"/>
      <c r="J107" s="18"/>
      <c r="K107"/>
      <c r="L107" s="248"/>
      <c r="M107" s="251"/>
      <c r="P107"/>
      <c r="Q107"/>
      <c r="R107"/>
      <c r="S107"/>
    </row>
    <row r="108" spans="1:19" s="245" customFormat="1" x14ac:dyDescent="0.15">
      <c r="A108" s="16"/>
      <c r="B108" s="16"/>
      <c r="C108" s="16"/>
      <c r="D108" s="16"/>
      <c r="E108" s="16"/>
      <c r="F108" s="27">
        <v>41698</v>
      </c>
      <c r="G108" s="28">
        <v>20.05</v>
      </c>
      <c r="H108" s="18">
        <f t="shared" si="8"/>
        <v>-5.424528301886788</v>
      </c>
      <c r="I108" s="18"/>
      <c r="J108" s="18"/>
      <c r="K108"/>
      <c r="L108" s="248"/>
      <c r="M108" s="251"/>
      <c r="P108"/>
      <c r="Q108"/>
      <c r="R108"/>
      <c r="S108"/>
    </row>
    <row r="109" spans="1:19" s="245" customFormat="1" x14ac:dyDescent="0.15">
      <c r="A109" s="16"/>
      <c r="B109" s="16"/>
      <c r="C109" s="16"/>
      <c r="D109" s="16"/>
      <c r="E109" s="16"/>
      <c r="F109" s="27">
        <v>41670</v>
      </c>
      <c r="G109" s="28">
        <v>20.05</v>
      </c>
      <c r="H109" s="18">
        <f t="shared" si="8"/>
        <v>-5.1224417366615427</v>
      </c>
      <c r="I109" s="18"/>
      <c r="J109" s="18"/>
      <c r="K109"/>
      <c r="L109" s="248"/>
      <c r="M109" s="251"/>
      <c r="P109"/>
      <c r="Q109"/>
      <c r="R109"/>
      <c r="S109"/>
    </row>
    <row r="110" spans="1:19" s="245" customFormat="1" x14ac:dyDescent="0.15">
      <c r="A110" s="16"/>
      <c r="B110" s="16"/>
      <c r="C110" s="16"/>
      <c r="D110" s="16"/>
      <c r="E110" s="16"/>
      <c r="F110" s="27">
        <v>41639</v>
      </c>
      <c r="G110" s="28">
        <v>20.05</v>
      </c>
      <c r="H110" s="18">
        <f t="shared" si="8"/>
        <v>-4.7936687394007471</v>
      </c>
      <c r="I110" s="18"/>
      <c r="J110" s="18"/>
      <c r="K110"/>
      <c r="L110" s="248"/>
      <c r="M110" s="251"/>
      <c r="P110"/>
      <c r="Q110"/>
      <c r="R110"/>
      <c r="S110"/>
    </row>
    <row r="111" spans="1:19" s="245" customFormat="1" x14ac:dyDescent="0.15">
      <c r="A111" s="16"/>
      <c r="B111" s="16"/>
      <c r="C111" s="16"/>
      <c r="D111" s="16"/>
      <c r="E111" s="16"/>
      <c r="F111" s="27">
        <v>41608</v>
      </c>
      <c r="G111" s="28">
        <v>20.05</v>
      </c>
      <c r="H111" s="18">
        <f t="shared" si="8"/>
        <v>-5.6773227841335094</v>
      </c>
      <c r="I111" s="18"/>
      <c r="J111" s="18"/>
      <c r="K111"/>
      <c r="L111" s="248"/>
      <c r="M111" s="251"/>
      <c r="P111"/>
      <c r="Q111"/>
      <c r="R111"/>
      <c r="S111"/>
    </row>
    <row r="112" spans="1:19" s="245" customFormat="1" x14ac:dyDescent="0.15">
      <c r="A112" s="16"/>
      <c r="B112" s="16"/>
      <c r="C112" s="16"/>
      <c r="D112" s="16"/>
      <c r="E112" s="16"/>
      <c r="F112" s="27">
        <v>41578</v>
      </c>
      <c r="G112" s="28">
        <v>20.324999999999999</v>
      </c>
      <c r="H112" s="18">
        <f t="shared" si="8"/>
        <v>-8.8337901819086291</v>
      </c>
      <c r="I112" s="18"/>
      <c r="J112" s="18"/>
      <c r="K112"/>
      <c r="L112" s="248"/>
      <c r="M112" s="251"/>
      <c r="P112"/>
      <c r="Q112"/>
      <c r="R112"/>
      <c r="S112"/>
    </row>
    <row r="113" spans="1:19" s="245" customFormat="1" x14ac:dyDescent="0.15">
      <c r="A113" s="16"/>
      <c r="B113" s="16"/>
      <c r="C113" s="16"/>
      <c r="D113" s="16"/>
      <c r="E113" s="16"/>
      <c r="F113" s="27">
        <v>41547</v>
      </c>
      <c r="G113" s="28">
        <v>20.5</v>
      </c>
      <c r="H113" s="18">
        <f t="shared" si="8"/>
        <v>-8.6859688195991112</v>
      </c>
      <c r="I113" s="18"/>
      <c r="J113" s="18"/>
      <c r="K113"/>
      <c r="L113" s="248"/>
      <c r="M113" s="251"/>
      <c r="P113"/>
      <c r="Q113"/>
      <c r="R113"/>
      <c r="S113"/>
    </row>
    <row r="114" spans="1:19" s="245" customFormat="1" x14ac:dyDescent="0.15">
      <c r="A114" s="16"/>
      <c r="B114" s="16"/>
      <c r="C114" s="16"/>
      <c r="D114" s="16"/>
      <c r="E114" s="16"/>
      <c r="F114" s="27">
        <v>41517</v>
      </c>
      <c r="G114" s="28">
        <v>20.9590909090909</v>
      </c>
      <c r="H114" s="18">
        <f t="shared" si="8"/>
        <v>-3.6844973208610465</v>
      </c>
      <c r="I114" s="18"/>
      <c r="J114" s="18"/>
      <c r="K114"/>
      <c r="L114" s="248"/>
      <c r="M114" s="251"/>
      <c r="P114"/>
      <c r="Q114"/>
      <c r="R114"/>
      <c r="S114"/>
    </row>
    <row r="115" spans="1:19" s="245" customFormat="1" x14ac:dyDescent="0.15">
      <c r="A115" s="16"/>
      <c r="B115" s="16"/>
      <c r="C115" s="16"/>
      <c r="D115" s="16"/>
      <c r="E115" s="16"/>
      <c r="F115" s="27">
        <v>41486</v>
      </c>
      <c r="G115" s="28">
        <v>21.326086956521699</v>
      </c>
      <c r="H115" s="18">
        <f t="shared" si="8"/>
        <v>-5.5037435964798043</v>
      </c>
      <c r="I115" s="18"/>
      <c r="J115" s="18"/>
      <c r="K115"/>
      <c r="L115" s="248"/>
      <c r="M115" s="251"/>
      <c r="P115"/>
      <c r="Q115"/>
      <c r="R115"/>
      <c r="S115"/>
    </row>
    <row r="116" spans="1:19" s="245" customFormat="1" x14ac:dyDescent="0.15">
      <c r="A116" s="16"/>
      <c r="B116" s="16"/>
      <c r="C116" s="16"/>
      <c r="D116" s="16"/>
      <c r="E116" s="16"/>
      <c r="F116" s="27">
        <v>41455</v>
      </c>
      <c r="G116" s="28">
        <v>20.1941176470588</v>
      </c>
      <c r="H116" s="18">
        <f t="shared" si="8"/>
        <v>-15.239800012345018</v>
      </c>
      <c r="I116" s="18"/>
      <c r="J116" s="18"/>
      <c r="K116"/>
      <c r="L116" s="248"/>
      <c r="M116" s="251"/>
      <c r="P116"/>
      <c r="Q116"/>
      <c r="R116"/>
      <c r="S116"/>
    </row>
    <row r="117" spans="1:19" s="245" customFormat="1" x14ac:dyDescent="0.15">
      <c r="A117" s="16"/>
      <c r="B117" s="16"/>
      <c r="C117" s="16"/>
      <c r="D117" s="16"/>
      <c r="E117" s="16"/>
      <c r="F117" s="27">
        <v>41425</v>
      </c>
      <c r="G117" s="28">
        <v>19.518181818181802</v>
      </c>
      <c r="H117" s="18">
        <f t="shared" si="8"/>
        <v>-19.58801498127356</v>
      </c>
      <c r="I117" s="18"/>
      <c r="J117" s="18"/>
      <c r="K117"/>
      <c r="L117" s="248"/>
      <c r="M117" s="251"/>
      <c r="P117"/>
      <c r="Q117"/>
      <c r="R117"/>
      <c r="S117"/>
    </row>
    <row r="118" spans="1:19" s="245" customFormat="1" x14ac:dyDescent="0.15">
      <c r="A118" s="16"/>
      <c r="B118" s="16"/>
      <c r="C118" s="16"/>
      <c r="D118" s="16"/>
      <c r="E118" s="16"/>
      <c r="F118" s="27">
        <v>41394</v>
      </c>
      <c r="G118" s="28">
        <v>20.302777777777798</v>
      </c>
      <c r="H118" s="18">
        <f t="shared" si="8"/>
        <v>-16.022573668559005</v>
      </c>
      <c r="I118" s="18"/>
      <c r="J118" s="18"/>
      <c r="K118"/>
      <c r="L118" s="248"/>
      <c r="M118" s="251"/>
      <c r="P118"/>
      <c r="Q118"/>
      <c r="R118"/>
      <c r="S118"/>
    </row>
    <row r="119" spans="1:19" s="245" customFormat="1" x14ac:dyDescent="0.15">
      <c r="A119" s="16"/>
      <c r="B119" s="16"/>
      <c r="C119" s="16"/>
      <c r="D119" s="16"/>
      <c r="E119" s="16"/>
      <c r="F119" s="27">
        <v>41364</v>
      </c>
      <c r="G119" s="28">
        <v>20.880952380952401</v>
      </c>
      <c r="H119" s="18">
        <f t="shared" si="8"/>
        <v>-15.725380227306307</v>
      </c>
      <c r="I119" s="18"/>
      <c r="J119" s="18"/>
      <c r="K119"/>
      <c r="L119" s="248"/>
      <c r="M119" s="251"/>
      <c r="P119"/>
      <c r="Q119"/>
      <c r="R119"/>
      <c r="S119"/>
    </row>
    <row r="120" spans="1:19" s="245" customFormat="1" x14ac:dyDescent="0.15">
      <c r="A120" s="16"/>
      <c r="B120" s="16"/>
      <c r="C120" s="16"/>
      <c r="D120" s="16"/>
      <c r="E120" s="16"/>
      <c r="F120" s="27">
        <v>41333</v>
      </c>
      <c r="G120" s="28">
        <v>21.2</v>
      </c>
      <c r="H120" s="18">
        <f t="shared" si="8"/>
        <v>-15.697784510509216</v>
      </c>
      <c r="I120" s="18"/>
      <c r="J120" s="18"/>
      <c r="K120"/>
      <c r="L120" s="248"/>
      <c r="M120" s="251"/>
      <c r="P120"/>
      <c r="Q120"/>
      <c r="R120"/>
      <c r="S120"/>
    </row>
    <row r="121" spans="1:19" s="245" customFormat="1" x14ac:dyDescent="0.15">
      <c r="A121" s="16"/>
      <c r="B121" s="16"/>
      <c r="C121" s="16"/>
      <c r="D121" s="16"/>
      <c r="E121" s="16"/>
      <c r="F121" s="27">
        <v>41305</v>
      </c>
      <c r="G121" s="28">
        <v>21.1325</v>
      </c>
      <c r="H121" s="18">
        <f t="shared" si="8"/>
        <v>-13.978968792401735</v>
      </c>
      <c r="I121" s="18"/>
      <c r="J121" s="18"/>
      <c r="K121"/>
      <c r="L121" s="248"/>
      <c r="M121" s="251"/>
      <c r="P121"/>
      <c r="Q121"/>
      <c r="R121"/>
      <c r="S121"/>
    </row>
    <row r="122" spans="1:19" s="245" customFormat="1" x14ac:dyDescent="0.15">
      <c r="A122" s="16"/>
      <c r="B122" s="16"/>
      <c r="C122" s="16"/>
      <c r="D122" s="16"/>
      <c r="E122" s="16"/>
      <c r="F122" s="27">
        <v>41274</v>
      </c>
      <c r="G122" s="28">
        <v>21.0595238095238</v>
      </c>
      <c r="H122" s="18">
        <f t="shared" si="8"/>
        <v>-15.299904239575335</v>
      </c>
      <c r="I122" s="18"/>
      <c r="J122" s="18"/>
      <c r="K122"/>
      <c r="L122" s="248"/>
      <c r="M122" s="251"/>
      <c r="P122"/>
      <c r="Q122"/>
      <c r="R122"/>
      <c r="S122"/>
    </row>
    <row r="123" spans="1:19" s="245" customFormat="1" x14ac:dyDescent="0.15">
      <c r="A123" s="16"/>
      <c r="B123" s="16"/>
      <c r="C123" s="16"/>
      <c r="D123" s="16"/>
      <c r="E123" s="16"/>
      <c r="F123" s="27">
        <v>41243</v>
      </c>
      <c r="G123" s="28">
        <v>21.2568181818182</v>
      </c>
      <c r="H123" s="18">
        <f t="shared" si="8"/>
        <v>-21.2047177759055</v>
      </c>
      <c r="I123" s="18"/>
      <c r="J123" s="18"/>
      <c r="K123"/>
      <c r="L123" s="248"/>
      <c r="M123" s="251"/>
      <c r="P123"/>
      <c r="Q123"/>
      <c r="R123"/>
      <c r="S123"/>
    </row>
    <row r="124" spans="1:19" s="245" customFormat="1" x14ac:dyDescent="0.15">
      <c r="A124" s="16"/>
      <c r="B124" s="16"/>
      <c r="C124" s="16"/>
      <c r="D124" s="16"/>
      <c r="E124" s="16"/>
      <c r="F124" s="27">
        <v>41213</v>
      </c>
      <c r="G124" s="28">
        <v>22.294444444444402</v>
      </c>
      <c r="H124" s="18">
        <f t="shared" si="8"/>
        <v>-19.840199750312259</v>
      </c>
      <c r="I124" s="18"/>
      <c r="J124" s="18"/>
      <c r="K124"/>
      <c r="L124" s="248"/>
      <c r="M124" s="251"/>
      <c r="P124"/>
      <c r="Q124"/>
      <c r="R124"/>
      <c r="S124"/>
    </row>
    <row r="125" spans="1:19" s="245" customFormat="1" x14ac:dyDescent="0.15">
      <c r="A125" s="16"/>
      <c r="B125" s="16"/>
      <c r="C125" s="16"/>
      <c r="D125" s="16"/>
      <c r="E125" s="16"/>
      <c r="F125" s="27">
        <v>41182</v>
      </c>
      <c r="G125" s="28">
        <v>22.45</v>
      </c>
      <c r="H125" s="18">
        <f t="shared" si="8"/>
        <v>-21.620947630922583</v>
      </c>
      <c r="I125" s="18"/>
      <c r="J125" s="18"/>
      <c r="K125"/>
      <c r="L125" s="248"/>
      <c r="M125" s="251"/>
      <c r="P125"/>
      <c r="Q125"/>
      <c r="R125"/>
      <c r="S125"/>
    </row>
    <row r="126" spans="1:19" s="245" customFormat="1" x14ac:dyDescent="0.15">
      <c r="A126" s="16"/>
      <c r="B126" s="16"/>
      <c r="C126" s="16"/>
      <c r="D126" s="16"/>
      <c r="E126" s="16"/>
      <c r="F126" s="27">
        <v>41152</v>
      </c>
      <c r="G126" s="28">
        <v>21.760869565217401</v>
      </c>
      <c r="H126" s="18">
        <f t="shared" si="8"/>
        <v>-24.623493975903578</v>
      </c>
      <c r="I126" s="18"/>
      <c r="J126" s="18"/>
      <c r="K126"/>
      <c r="L126" s="248"/>
      <c r="M126" s="251"/>
      <c r="P126"/>
      <c r="Q126"/>
      <c r="R126"/>
      <c r="S126"/>
    </row>
    <row r="127" spans="1:19" s="245" customFormat="1" x14ac:dyDescent="0.15">
      <c r="A127" s="16"/>
      <c r="B127" s="16"/>
      <c r="C127" s="16"/>
      <c r="D127" s="16"/>
      <c r="E127" s="16"/>
      <c r="F127" s="27">
        <v>41121</v>
      </c>
      <c r="G127" s="28">
        <v>22.568181818181799</v>
      </c>
      <c r="H127" s="18">
        <f t="shared" si="8"/>
        <v>-23.497688751926106</v>
      </c>
      <c r="I127" s="18"/>
      <c r="J127" s="18"/>
      <c r="K127"/>
      <c r="L127" s="248"/>
      <c r="M127" s="251"/>
      <c r="P127"/>
      <c r="Q127"/>
      <c r="R127"/>
      <c r="S127"/>
    </row>
    <row r="128" spans="1:19" s="18" customFormat="1" x14ac:dyDescent="0.15">
      <c r="A128" s="16"/>
      <c r="B128" s="16"/>
      <c r="C128" s="16"/>
      <c r="D128" s="16"/>
      <c r="E128" s="16"/>
      <c r="F128" s="27">
        <v>41090</v>
      </c>
      <c r="G128" s="28">
        <v>23.824999999999999</v>
      </c>
      <c r="H128" s="18">
        <f t="shared" si="8"/>
        <v>-21.701877934272229</v>
      </c>
      <c r="K128"/>
      <c r="L128" s="245"/>
      <c r="M128" s="245"/>
      <c r="N128" s="245"/>
      <c r="O128" s="245"/>
      <c r="P128"/>
      <c r="Q128"/>
      <c r="R128"/>
      <c r="S128"/>
    </row>
    <row r="129" spans="1:19" s="18" customFormat="1" x14ac:dyDescent="0.15">
      <c r="A129" s="16"/>
      <c r="B129" s="16"/>
      <c r="C129" s="16"/>
      <c r="D129" s="16"/>
      <c r="E129" s="16"/>
      <c r="F129" s="27">
        <v>41060</v>
      </c>
      <c r="G129" s="28">
        <v>24.272727272727298</v>
      </c>
      <c r="H129" s="18">
        <f t="shared" si="8"/>
        <v>-22.943722943722868</v>
      </c>
      <c r="K129"/>
      <c r="L129" s="245"/>
      <c r="M129" s="245"/>
      <c r="N129" s="245"/>
      <c r="O129" s="245"/>
      <c r="P129"/>
      <c r="Q129"/>
      <c r="R129"/>
      <c r="S129"/>
    </row>
    <row r="130" spans="1:19" s="18" customFormat="1" x14ac:dyDescent="0.15">
      <c r="A130" s="16"/>
      <c r="B130" s="16"/>
      <c r="C130" s="16"/>
      <c r="D130" s="16"/>
      <c r="E130" s="16"/>
      <c r="F130" s="27">
        <v>41029</v>
      </c>
      <c r="G130" s="28">
        <v>24.176470588235301</v>
      </c>
      <c r="H130" s="18">
        <f t="shared" si="8"/>
        <v>-24.634464121990142</v>
      </c>
      <c r="K130"/>
      <c r="L130" s="245"/>
      <c r="M130" s="245"/>
      <c r="N130" s="245"/>
      <c r="O130" s="245"/>
      <c r="P130"/>
      <c r="Q130"/>
      <c r="R130"/>
      <c r="S130"/>
    </row>
    <row r="131" spans="1:19" s="18" customFormat="1" x14ac:dyDescent="0.15">
      <c r="A131" s="16"/>
      <c r="B131" s="16"/>
      <c r="C131" s="16"/>
      <c r="D131" s="16"/>
      <c r="E131" s="16"/>
      <c r="F131" s="27">
        <v>40999</v>
      </c>
      <c r="G131" s="28">
        <v>24.777272727272699</v>
      </c>
      <c r="H131" s="18">
        <f t="shared" si="8"/>
        <v>-25.652019213663046</v>
      </c>
      <c r="K131"/>
      <c r="L131" s="245"/>
      <c r="M131" s="245"/>
      <c r="N131" s="245"/>
      <c r="O131" s="245"/>
      <c r="P131"/>
      <c r="Q131"/>
      <c r="R131"/>
      <c r="S131"/>
    </row>
    <row r="132" spans="1:19" s="18" customFormat="1" x14ac:dyDescent="0.15">
      <c r="A132" s="16"/>
      <c r="B132" s="16"/>
      <c r="C132" s="16"/>
      <c r="D132" s="16"/>
      <c r="E132" s="16"/>
      <c r="F132" s="27">
        <v>40968</v>
      </c>
      <c r="G132" s="28">
        <v>25.147619047618999</v>
      </c>
      <c r="H132" s="18">
        <f t="shared" si="8"/>
        <v>-25.891103003087355</v>
      </c>
      <c r="K132"/>
      <c r="L132" s="245"/>
      <c r="M132" s="245"/>
      <c r="N132" s="245"/>
      <c r="O132" s="245"/>
      <c r="P132"/>
      <c r="Q132"/>
      <c r="R132"/>
      <c r="S132"/>
    </row>
    <row r="133" spans="1:19" s="18" customFormat="1" x14ac:dyDescent="0.15">
      <c r="A133" s="16"/>
      <c r="B133" s="16"/>
      <c r="C133" s="16"/>
      <c r="D133" s="16"/>
      <c r="E133" s="16"/>
      <c r="F133" s="27">
        <v>40939</v>
      </c>
      <c r="G133" s="28">
        <v>24.566666666666698</v>
      </c>
      <c r="H133" s="18">
        <f t="shared" si="8"/>
        <v>-25.611910169063744</v>
      </c>
      <c r="K133"/>
      <c r="L133" s="245"/>
      <c r="M133" s="245"/>
      <c r="N133" s="245"/>
      <c r="O133" s="245"/>
      <c r="P133"/>
      <c r="Q133"/>
      <c r="R133"/>
      <c r="S133"/>
    </row>
    <row r="134" spans="1:19" s="18" customFormat="1" x14ac:dyDescent="0.15">
      <c r="A134" s="16"/>
      <c r="B134" s="16"/>
      <c r="C134" s="16"/>
      <c r="D134" s="16"/>
      <c r="E134" s="16"/>
      <c r="F134" s="27">
        <v>40908</v>
      </c>
      <c r="G134" s="28">
        <v>24.863636363636399</v>
      </c>
      <c r="H134" s="18">
        <f t="shared" si="8"/>
        <v>-19.648217456282634</v>
      </c>
      <c r="K134"/>
      <c r="L134" s="245"/>
      <c r="M134" s="245"/>
      <c r="N134" s="245"/>
      <c r="O134" s="245"/>
      <c r="P134"/>
      <c r="Q134"/>
      <c r="R134"/>
      <c r="S134"/>
    </row>
    <row r="135" spans="1:19" s="18" customFormat="1" x14ac:dyDescent="0.15">
      <c r="A135" s="16"/>
      <c r="B135" s="16"/>
      <c r="C135" s="16"/>
      <c r="D135" s="16"/>
      <c r="E135" s="16"/>
      <c r="F135" s="27">
        <v>40877</v>
      </c>
      <c r="G135" s="28">
        <v>26.977272727272702</v>
      </c>
      <c r="H135" s="18">
        <f t="shared" si="8"/>
        <v>-17.854671280276925</v>
      </c>
      <c r="K135"/>
      <c r="L135" s="245"/>
      <c r="M135" s="245"/>
      <c r="N135" s="245"/>
      <c r="O135" s="245"/>
      <c r="P135"/>
      <c r="Q135"/>
      <c r="R135"/>
      <c r="S135"/>
    </row>
    <row r="136" spans="1:19" s="18" customFormat="1" x14ac:dyDescent="0.15">
      <c r="A136" s="16"/>
      <c r="B136" s="16"/>
      <c r="C136" s="16"/>
      <c r="D136" s="16"/>
      <c r="E136" s="16"/>
      <c r="F136" s="27">
        <v>40847</v>
      </c>
      <c r="G136" s="28">
        <v>27.8125</v>
      </c>
      <c r="H136" s="18">
        <f t="shared" si="8"/>
        <v>-22.168780061215564</v>
      </c>
      <c r="K136"/>
      <c r="L136" s="245"/>
      <c r="M136" s="245"/>
      <c r="N136" s="245"/>
      <c r="O136" s="245"/>
      <c r="P136"/>
      <c r="Q136"/>
      <c r="R136"/>
      <c r="S136"/>
    </row>
    <row r="137" spans="1:19" s="18" customFormat="1" x14ac:dyDescent="0.15">
      <c r="A137" s="16"/>
      <c r="B137" s="16"/>
      <c r="C137" s="16"/>
      <c r="D137" s="16"/>
      <c r="E137" s="16"/>
      <c r="F137" s="27">
        <v>40816</v>
      </c>
      <c r="G137" s="28">
        <v>28.6428571428571</v>
      </c>
      <c r="H137" s="18">
        <f t="shared" si="8"/>
        <v>-22.065833350381723</v>
      </c>
      <c r="K137"/>
      <c r="L137" s="245"/>
      <c r="M137" s="245"/>
      <c r="N137" s="245"/>
      <c r="O137" s="245"/>
      <c r="P137"/>
      <c r="Q137"/>
      <c r="R137"/>
      <c r="S137"/>
    </row>
    <row r="138" spans="1:19" s="18" customFormat="1" x14ac:dyDescent="0.15">
      <c r="A138" s="16"/>
      <c r="B138" s="16"/>
      <c r="C138" s="16"/>
      <c r="D138" s="16"/>
      <c r="E138" s="16"/>
      <c r="F138" s="27">
        <v>40786</v>
      </c>
      <c r="G138" s="28">
        <v>28.869565217391301</v>
      </c>
      <c r="H138" s="18">
        <f t="shared" si="8"/>
        <v>-21.448217824177952</v>
      </c>
      <c r="K138"/>
      <c r="L138" s="245"/>
      <c r="M138" s="245"/>
      <c r="N138" s="245"/>
      <c r="O138" s="245"/>
      <c r="P138"/>
      <c r="Q138"/>
      <c r="R138"/>
      <c r="S138"/>
    </row>
    <row r="139" spans="1:19" s="18" customFormat="1" x14ac:dyDescent="0.15">
      <c r="A139" s="16"/>
      <c r="B139" s="16"/>
      <c r="C139" s="16"/>
      <c r="D139" s="16"/>
      <c r="E139" s="16"/>
      <c r="F139" s="27">
        <v>40755</v>
      </c>
      <c r="G139" s="28">
        <v>29.5</v>
      </c>
      <c r="H139" s="18">
        <f t="shared" si="8"/>
        <v>-20.123076923076965</v>
      </c>
      <c r="K139"/>
      <c r="L139" s="245"/>
      <c r="M139" s="245"/>
      <c r="N139" s="245"/>
      <c r="O139" s="245"/>
      <c r="P139"/>
      <c r="Q139"/>
      <c r="R139"/>
      <c r="S139"/>
    </row>
    <row r="140" spans="1:19" s="18" customFormat="1" x14ac:dyDescent="0.15">
      <c r="A140" s="16"/>
      <c r="B140" s="16"/>
      <c r="C140" s="16"/>
      <c r="D140" s="16"/>
      <c r="E140" s="16"/>
      <c r="F140" s="27">
        <v>40724</v>
      </c>
      <c r="G140" s="28">
        <v>30.428571428571399</v>
      </c>
      <c r="H140" s="18">
        <f t="shared" ref="H140:H203" si="9">(G140/G152-1)*100</f>
        <v>-21.298277002061361</v>
      </c>
      <c r="K140"/>
      <c r="L140" s="245"/>
      <c r="M140" s="245"/>
      <c r="N140" s="245"/>
      <c r="O140" s="245"/>
      <c r="P140"/>
      <c r="Q140"/>
      <c r="R140"/>
      <c r="S140"/>
    </row>
    <row r="141" spans="1:19" s="18" customFormat="1" x14ac:dyDescent="0.15">
      <c r="A141" s="16"/>
      <c r="B141" s="16"/>
      <c r="C141" s="16"/>
      <c r="D141" s="16"/>
      <c r="E141" s="16"/>
      <c r="F141" s="27">
        <v>40694</v>
      </c>
      <c r="G141" s="28">
        <v>31.5</v>
      </c>
      <c r="H141" s="18">
        <f t="shared" si="9"/>
        <v>-23.450789793438631</v>
      </c>
      <c r="K141"/>
      <c r="L141" s="245"/>
      <c r="M141" s="245"/>
      <c r="N141" s="245"/>
      <c r="O141" s="245"/>
      <c r="P141"/>
      <c r="Q141"/>
      <c r="R141"/>
      <c r="S141"/>
    </row>
    <row r="142" spans="1:19" s="18" customFormat="1" x14ac:dyDescent="0.15">
      <c r="A142" s="16"/>
      <c r="B142" s="16"/>
      <c r="C142" s="16"/>
      <c r="D142" s="16"/>
      <c r="E142" s="16"/>
      <c r="F142" s="27">
        <v>40663</v>
      </c>
      <c r="G142" s="28">
        <v>32.078947368421098</v>
      </c>
      <c r="H142" s="18">
        <f t="shared" si="9"/>
        <v>-21.512537022388145</v>
      </c>
      <c r="K142"/>
      <c r="L142" s="245"/>
      <c r="M142" s="245"/>
      <c r="N142" s="245"/>
      <c r="O142" s="245"/>
      <c r="P142"/>
      <c r="Q142"/>
      <c r="R142"/>
      <c r="S142"/>
    </row>
    <row r="143" spans="1:19" s="18" customFormat="1" x14ac:dyDescent="0.15">
      <c r="A143" s="16"/>
      <c r="B143" s="16"/>
      <c r="C143" s="16"/>
      <c r="D143" s="16"/>
      <c r="E143" s="16"/>
      <c r="F143" s="27">
        <v>40633</v>
      </c>
      <c r="G143" s="28">
        <v>33.326086956521699</v>
      </c>
      <c r="H143" s="18">
        <f t="shared" si="9"/>
        <v>-16.114911080711416</v>
      </c>
      <c r="K143"/>
      <c r="L143" s="245"/>
      <c r="M143" s="245"/>
      <c r="N143" s="245"/>
      <c r="O143" s="245"/>
      <c r="P143"/>
      <c r="Q143"/>
      <c r="R143"/>
      <c r="S143"/>
    </row>
    <row r="144" spans="1:19" s="18" customFormat="1" x14ac:dyDescent="0.15">
      <c r="A144" s="16"/>
      <c r="B144" s="16"/>
      <c r="C144" s="16"/>
      <c r="D144" s="16"/>
      <c r="E144" s="16"/>
      <c r="F144" s="27">
        <v>40602</v>
      </c>
      <c r="G144" s="28">
        <v>33.933333333333302</v>
      </c>
      <c r="H144" s="18">
        <f t="shared" si="9"/>
        <v>-11.861471861471939</v>
      </c>
      <c r="K144"/>
      <c r="L144" s="245"/>
      <c r="M144" s="245"/>
      <c r="N144" s="245"/>
      <c r="O144" s="245"/>
      <c r="P144"/>
      <c r="Q144"/>
      <c r="R144"/>
      <c r="S144"/>
    </row>
    <row r="145" spans="1:19" s="18" customFormat="1" x14ac:dyDescent="0.15">
      <c r="A145" s="16"/>
      <c r="B145" s="16"/>
      <c r="C145" s="16"/>
      <c r="D145" s="16"/>
      <c r="E145" s="16"/>
      <c r="F145" s="27">
        <v>40574</v>
      </c>
      <c r="G145" s="28">
        <v>33.024999999999999</v>
      </c>
      <c r="H145" s="18">
        <f t="shared" si="9"/>
        <v>-14.220779220779223</v>
      </c>
      <c r="K145"/>
      <c r="L145" s="245"/>
      <c r="M145" s="245"/>
      <c r="N145" s="245"/>
      <c r="O145" s="245"/>
      <c r="P145"/>
      <c r="Q145"/>
      <c r="R145"/>
      <c r="S145"/>
    </row>
    <row r="146" spans="1:19" s="18" customFormat="1" x14ac:dyDescent="0.15">
      <c r="A146" s="16"/>
      <c r="B146" s="16"/>
      <c r="C146" s="16"/>
      <c r="D146" s="16"/>
      <c r="E146" s="16"/>
      <c r="F146" s="27">
        <v>40543</v>
      </c>
      <c r="G146" s="28">
        <v>30.9434782608696</v>
      </c>
      <c r="H146" s="18">
        <f t="shared" si="9"/>
        <v>-19.627329192546494</v>
      </c>
      <c r="K146"/>
      <c r="L146" s="245"/>
      <c r="M146" s="245"/>
      <c r="N146" s="245"/>
      <c r="O146" s="245"/>
      <c r="P146"/>
      <c r="Q146"/>
      <c r="R146"/>
      <c r="S146"/>
    </row>
    <row r="147" spans="1:19" s="18" customFormat="1" x14ac:dyDescent="0.15">
      <c r="A147" s="16"/>
      <c r="B147" s="16"/>
      <c r="C147" s="16"/>
      <c r="D147" s="16"/>
      <c r="E147" s="16"/>
      <c r="F147" s="27">
        <v>40512</v>
      </c>
      <c r="G147" s="28">
        <v>32.840909090909101</v>
      </c>
      <c r="H147" s="18">
        <f t="shared" si="9"/>
        <v>-14.487403483063698</v>
      </c>
      <c r="K147"/>
      <c r="L147" s="245"/>
      <c r="M147" s="245"/>
      <c r="N147" s="245"/>
      <c r="O147" s="245"/>
      <c r="P147"/>
      <c r="Q147"/>
      <c r="R147"/>
      <c r="S147"/>
    </row>
    <row r="148" spans="1:19" s="18" customFormat="1" x14ac:dyDescent="0.15">
      <c r="A148" s="16"/>
      <c r="B148" s="16"/>
      <c r="C148" s="16"/>
      <c r="D148" s="16"/>
      <c r="E148" s="16"/>
      <c r="F148" s="27">
        <v>40482</v>
      </c>
      <c r="G148" s="28">
        <v>35.734375</v>
      </c>
      <c r="H148" s="18">
        <f t="shared" si="9"/>
        <v>-2.0976027397260233</v>
      </c>
      <c r="K148"/>
      <c r="L148" s="245"/>
      <c r="M148" s="245"/>
      <c r="N148" s="245"/>
      <c r="O148" s="245"/>
      <c r="P148"/>
      <c r="Q148"/>
      <c r="R148"/>
      <c r="S148"/>
    </row>
    <row r="149" spans="1:19" s="18" customFormat="1" x14ac:dyDescent="0.15">
      <c r="A149" s="16"/>
      <c r="B149" s="16"/>
      <c r="C149" s="16"/>
      <c r="D149" s="16"/>
      <c r="E149" s="16"/>
      <c r="F149" s="27">
        <v>40451</v>
      </c>
      <c r="G149" s="28">
        <v>36.752631578947401</v>
      </c>
      <c r="H149" s="18">
        <f t="shared" si="9"/>
        <v>0.69214131218466868</v>
      </c>
      <c r="K149"/>
      <c r="L149" s="245"/>
      <c r="M149" s="245"/>
      <c r="N149" s="245"/>
      <c r="O149" s="245"/>
      <c r="P149"/>
      <c r="Q149"/>
      <c r="R149"/>
      <c r="S149"/>
    </row>
    <row r="150" spans="1:19" s="18" customFormat="1" x14ac:dyDescent="0.15">
      <c r="A150" s="16"/>
      <c r="B150" s="16"/>
      <c r="C150" s="16"/>
      <c r="D150" s="16"/>
      <c r="E150" s="16"/>
      <c r="F150" s="27">
        <v>40421</v>
      </c>
      <c r="G150" s="28">
        <v>36.752272727272697</v>
      </c>
      <c r="H150" s="18">
        <f t="shared" si="9"/>
        <v>3.8590702881080574E-2</v>
      </c>
      <c r="K150"/>
      <c r="L150" s="245"/>
      <c r="M150" s="245"/>
      <c r="N150" s="245"/>
      <c r="O150" s="245"/>
      <c r="P150"/>
      <c r="Q150"/>
      <c r="R150"/>
      <c r="S150"/>
    </row>
    <row r="151" spans="1:19" s="18" customFormat="1" x14ac:dyDescent="0.15">
      <c r="A151" s="16"/>
      <c r="B151" s="16"/>
      <c r="C151" s="16"/>
      <c r="D151" s="16"/>
      <c r="E151" s="16"/>
      <c r="F151" s="27">
        <v>40390</v>
      </c>
      <c r="G151" s="28">
        <v>36.931818181818201</v>
      </c>
      <c r="H151" s="18">
        <f t="shared" si="9"/>
        <v>9.8166539343010228</v>
      </c>
      <c r="K151"/>
      <c r="L151" s="245"/>
      <c r="M151" s="245"/>
      <c r="N151" s="245"/>
      <c r="O151" s="245"/>
      <c r="P151"/>
      <c r="Q151"/>
      <c r="R151"/>
      <c r="S151"/>
    </row>
    <row r="152" spans="1:19" s="18" customFormat="1" x14ac:dyDescent="0.15">
      <c r="A152" s="16"/>
      <c r="B152" s="16"/>
      <c r="C152" s="16"/>
      <c r="D152" s="16"/>
      <c r="E152" s="16"/>
      <c r="F152" s="27">
        <v>40359</v>
      </c>
      <c r="G152" s="28">
        <v>38.663157894736798</v>
      </c>
      <c r="H152" s="18">
        <f t="shared" si="9"/>
        <v>28.100824350031473</v>
      </c>
      <c r="K152"/>
      <c r="L152" s="245"/>
      <c r="M152" s="245"/>
      <c r="N152" s="245"/>
      <c r="O152" s="245"/>
      <c r="P152"/>
      <c r="Q152"/>
      <c r="R152"/>
      <c r="S152"/>
    </row>
    <row r="153" spans="1:19" s="18" customFormat="1" x14ac:dyDescent="0.15">
      <c r="A153" s="16"/>
      <c r="B153" s="16"/>
      <c r="C153" s="16"/>
      <c r="D153" s="16"/>
      <c r="E153" s="16"/>
      <c r="F153" s="27">
        <v>40329</v>
      </c>
      <c r="G153" s="28">
        <v>41.15</v>
      </c>
      <c r="H153" s="18">
        <f t="shared" si="9"/>
        <v>25.969387755101913</v>
      </c>
      <c r="K153"/>
      <c r="L153" s="245"/>
      <c r="M153" s="245"/>
      <c r="N153" s="245"/>
      <c r="O153" s="245"/>
      <c r="P153"/>
      <c r="Q153"/>
      <c r="R153"/>
      <c r="S153"/>
    </row>
    <row r="154" spans="1:19" s="18" customFormat="1" x14ac:dyDescent="0.15">
      <c r="A154" s="16"/>
      <c r="B154" s="16"/>
      <c r="C154" s="16"/>
      <c r="D154" s="16"/>
      <c r="E154" s="16"/>
      <c r="F154" s="27">
        <v>40298</v>
      </c>
      <c r="G154" s="28">
        <v>40.871428571428602</v>
      </c>
      <c r="H154" s="18">
        <f t="shared" si="9"/>
        <v>24.121475054230125</v>
      </c>
      <c r="K154"/>
      <c r="L154" s="245"/>
      <c r="M154" s="245"/>
      <c r="N154" s="245"/>
      <c r="O154" s="245"/>
      <c r="P154"/>
      <c r="Q154"/>
      <c r="R154"/>
      <c r="S154"/>
    </row>
    <row r="155" spans="1:19" s="18" customFormat="1" x14ac:dyDescent="0.15">
      <c r="A155" s="16"/>
      <c r="B155" s="16"/>
      <c r="C155" s="16"/>
      <c r="D155" s="16"/>
      <c r="E155" s="16"/>
      <c r="F155" s="27">
        <v>40268</v>
      </c>
      <c r="G155" s="28">
        <v>39.728260869565197</v>
      </c>
      <c r="H155" s="18">
        <f t="shared" si="9"/>
        <v>30.256593014967859</v>
      </c>
      <c r="K155"/>
      <c r="L155" s="245"/>
      <c r="M155" s="245"/>
      <c r="N155" s="245"/>
      <c r="O155" s="245"/>
      <c r="P155"/>
      <c r="Q155"/>
      <c r="R155"/>
      <c r="S155"/>
    </row>
    <row r="156" spans="1:19" s="18" customFormat="1" x14ac:dyDescent="0.15">
      <c r="A156" s="16"/>
      <c r="B156" s="16"/>
      <c r="C156" s="16"/>
      <c r="D156" s="16"/>
      <c r="E156" s="16"/>
      <c r="F156" s="27">
        <v>40237</v>
      </c>
      <c r="G156" s="28">
        <v>38.5</v>
      </c>
      <c r="H156" s="18">
        <f t="shared" si="9"/>
        <v>9.3306288032454674</v>
      </c>
      <c r="K156"/>
      <c r="L156" s="245"/>
      <c r="M156" s="245"/>
      <c r="N156" s="245"/>
      <c r="O156" s="245"/>
      <c r="P156"/>
      <c r="Q156"/>
      <c r="R156"/>
      <c r="S156"/>
    </row>
    <row r="157" spans="1:19" s="18" customFormat="1" x14ac:dyDescent="0.15">
      <c r="A157" s="16"/>
      <c r="B157" s="16"/>
      <c r="C157" s="16"/>
      <c r="D157" s="16"/>
      <c r="E157" s="16"/>
      <c r="F157" s="27">
        <v>40209</v>
      </c>
      <c r="G157" s="28">
        <v>38.5</v>
      </c>
      <c r="H157" s="18">
        <f t="shared" si="9"/>
        <v>19.379844961240302</v>
      </c>
      <c r="K157"/>
      <c r="L157" s="245"/>
      <c r="M157" s="245"/>
      <c r="N157" s="245"/>
      <c r="O157" s="245"/>
      <c r="P157"/>
      <c r="Q157"/>
      <c r="R157"/>
      <c r="S157"/>
    </row>
    <row r="158" spans="1:19" s="18" customFormat="1" x14ac:dyDescent="0.15">
      <c r="A158" s="16"/>
      <c r="B158" s="16"/>
      <c r="C158" s="16"/>
      <c r="D158" s="16"/>
      <c r="E158" s="16"/>
      <c r="F158" s="27">
        <v>40178</v>
      </c>
      <c r="G158" s="28">
        <v>38.5</v>
      </c>
      <c r="H158" s="18">
        <f t="shared" si="9"/>
        <v>39.668769716088569</v>
      </c>
      <c r="K158"/>
      <c r="L158" s="245"/>
      <c r="M158" s="245"/>
      <c r="N158" s="245"/>
      <c r="O158" s="245"/>
      <c r="P158"/>
      <c r="Q158"/>
      <c r="R158"/>
      <c r="S158"/>
    </row>
    <row r="159" spans="1:19" s="18" customFormat="1" x14ac:dyDescent="0.15">
      <c r="A159" s="16"/>
      <c r="B159" s="16"/>
      <c r="C159" s="16"/>
      <c r="D159" s="16"/>
      <c r="E159" s="16"/>
      <c r="F159" s="27">
        <v>40147</v>
      </c>
      <c r="G159" s="28">
        <v>38.404761904761898</v>
      </c>
      <c r="H159" s="18">
        <f t="shared" si="9"/>
        <v>7.5010830084307756</v>
      </c>
      <c r="K159"/>
      <c r="L159" s="245"/>
      <c r="M159" s="245"/>
      <c r="N159" s="245"/>
      <c r="O159" s="245"/>
      <c r="P159"/>
      <c r="Q159"/>
      <c r="R159"/>
      <c r="S159"/>
    </row>
    <row r="160" spans="1:19" s="18" customFormat="1" x14ac:dyDescent="0.15">
      <c r="A160" s="16"/>
      <c r="B160" s="16"/>
      <c r="C160" s="16"/>
      <c r="D160" s="16"/>
      <c r="E160" s="16"/>
      <c r="F160" s="27">
        <v>40117</v>
      </c>
      <c r="G160" s="28">
        <v>36.5</v>
      </c>
      <c r="H160" s="18">
        <f t="shared" si="9"/>
        <v>-31.067044381491982</v>
      </c>
      <c r="K160"/>
      <c r="L160" s="245"/>
      <c r="M160" s="245"/>
      <c r="N160" s="245"/>
      <c r="O160" s="245"/>
      <c r="P160"/>
      <c r="Q160"/>
      <c r="R160"/>
      <c r="S160"/>
    </row>
    <row r="161" spans="1:19" s="18" customFormat="1" x14ac:dyDescent="0.15">
      <c r="A161" s="16"/>
      <c r="B161" s="16"/>
      <c r="C161" s="16"/>
      <c r="D161" s="16"/>
      <c r="E161" s="16"/>
      <c r="F161" s="27">
        <v>40086</v>
      </c>
      <c r="G161" s="28">
        <v>36.5</v>
      </c>
      <c r="H161" s="18">
        <f t="shared" si="9"/>
        <v>-36.098374322634406</v>
      </c>
      <c r="K161"/>
      <c r="L161" s="245"/>
      <c r="M161" s="245"/>
      <c r="N161" s="245"/>
      <c r="O161" s="245"/>
      <c r="P161"/>
      <c r="Q161"/>
      <c r="R161"/>
      <c r="S161"/>
    </row>
    <row r="162" spans="1:19" s="18" customFormat="1" x14ac:dyDescent="0.15">
      <c r="A162" s="16"/>
      <c r="B162" s="16"/>
      <c r="C162" s="16"/>
      <c r="D162" s="16"/>
      <c r="E162" s="16"/>
      <c r="F162" s="27">
        <v>40056</v>
      </c>
      <c r="G162" s="28">
        <v>36.738095238095198</v>
      </c>
      <c r="H162" s="18">
        <f t="shared" si="9"/>
        <v>-30.604902181245862</v>
      </c>
      <c r="K162"/>
      <c r="L162" s="245"/>
      <c r="M162" s="245"/>
      <c r="N162" s="245"/>
      <c r="O162" s="245"/>
      <c r="P162"/>
      <c r="Q162"/>
      <c r="R162"/>
      <c r="S162"/>
    </row>
    <row r="163" spans="1:19" s="18" customFormat="1" x14ac:dyDescent="0.15">
      <c r="A163" s="16"/>
      <c r="B163" s="16"/>
      <c r="C163" s="16"/>
      <c r="D163" s="16"/>
      <c r="E163" s="16"/>
      <c r="F163" s="27">
        <v>40025</v>
      </c>
      <c r="G163" s="28">
        <v>33.630434782608702</v>
      </c>
      <c r="H163" s="18">
        <f t="shared" si="9"/>
        <v>-44.641259617105014</v>
      </c>
      <c r="K163"/>
      <c r="L163" s="245"/>
      <c r="M163" s="245"/>
      <c r="N163" s="245"/>
      <c r="O163" s="245"/>
      <c r="P163"/>
      <c r="Q163"/>
      <c r="R163"/>
      <c r="S163"/>
    </row>
    <row r="164" spans="1:19" s="18" customFormat="1" x14ac:dyDescent="0.15">
      <c r="A164" s="16"/>
      <c r="B164" s="16"/>
      <c r="C164" s="16"/>
      <c r="D164" s="16"/>
      <c r="E164" s="16"/>
      <c r="F164" s="27">
        <v>39994</v>
      </c>
      <c r="G164" s="28">
        <v>30.181818181818201</v>
      </c>
      <c r="H164" s="18">
        <f t="shared" si="9"/>
        <v>-55.712665910758332</v>
      </c>
      <c r="K164"/>
      <c r="L164" s="245"/>
      <c r="M164" s="245"/>
      <c r="N164" s="245"/>
      <c r="O164" s="245"/>
      <c r="P164"/>
      <c r="Q164"/>
      <c r="R164"/>
      <c r="S164"/>
    </row>
    <row r="165" spans="1:19" s="18" customFormat="1" x14ac:dyDescent="0.15">
      <c r="A165" s="16"/>
      <c r="B165" s="16"/>
      <c r="C165" s="16"/>
      <c r="D165" s="16"/>
      <c r="E165" s="16"/>
      <c r="F165" s="27">
        <v>39964</v>
      </c>
      <c r="G165" s="28">
        <v>32.6666666666667</v>
      </c>
      <c r="H165" s="18">
        <f t="shared" si="9"/>
        <v>-54.49419568822551</v>
      </c>
      <c r="K165"/>
      <c r="L165" s="245"/>
      <c r="M165" s="245"/>
      <c r="N165" s="245"/>
      <c r="O165" s="245"/>
      <c r="P165"/>
      <c r="Q165"/>
      <c r="R165"/>
      <c r="S165"/>
    </row>
    <row r="166" spans="1:19" s="18" customFormat="1" x14ac:dyDescent="0.15">
      <c r="A166" s="16"/>
      <c r="B166" s="16"/>
      <c r="C166" s="16"/>
      <c r="D166" s="16"/>
      <c r="E166" s="16"/>
      <c r="F166" s="27">
        <v>39933</v>
      </c>
      <c r="G166" s="28">
        <v>32.928571428571402</v>
      </c>
      <c r="H166" s="18">
        <f t="shared" si="9"/>
        <v>-58.654708520179433</v>
      </c>
      <c r="K166"/>
      <c r="L166" s="245"/>
      <c r="M166" s="245"/>
      <c r="N166" s="245"/>
      <c r="O166" s="245"/>
      <c r="P166"/>
      <c r="Q166"/>
      <c r="R166"/>
      <c r="S166"/>
    </row>
    <row r="167" spans="1:19" s="18" customFormat="1" x14ac:dyDescent="0.15">
      <c r="A167" s="16"/>
      <c r="B167" s="16"/>
      <c r="C167" s="16"/>
      <c r="D167" s="16"/>
      <c r="E167" s="16"/>
      <c r="F167" s="27">
        <v>39903</v>
      </c>
      <c r="G167" s="28">
        <v>30.5</v>
      </c>
      <c r="H167" s="18">
        <f t="shared" si="9"/>
        <v>-65.000000000000014</v>
      </c>
      <c r="K167"/>
      <c r="L167" s="245"/>
      <c r="M167" s="245"/>
      <c r="N167" s="245"/>
      <c r="O167" s="245"/>
      <c r="P167"/>
      <c r="Q167"/>
      <c r="R167"/>
      <c r="S167"/>
    </row>
    <row r="168" spans="1:19" s="18" customFormat="1" x14ac:dyDescent="0.15">
      <c r="A168" s="16"/>
      <c r="B168" s="16"/>
      <c r="C168" s="16"/>
      <c r="D168" s="16"/>
      <c r="E168" s="16"/>
      <c r="F168" s="27">
        <v>39872</v>
      </c>
      <c r="G168" s="28">
        <v>35.214285714285701</v>
      </c>
      <c r="H168" s="18">
        <f t="shared" si="9"/>
        <v>-59.793394046486334</v>
      </c>
      <c r="K168"/>
      <c r="L168" s="245"/>
      <c r="M168" s="245"/>
      <c r="N168" s="245"/>
      <c r="O168" s="245"/>
      <c r="P168"/>
      <c r="Q168"/>
      <c r="R168"/>
      <c r="S168"/>
    </row>
    <row r="169" spans="1:19" s="18" customFormat="1" x14ac:dyDescent="0.15">
      <c r="A169" s="16"/>
      <c r="B169" s="16"/>
      <c r="C169" s="16"/>
      <c r="D169" s="16"/>
      <c r="E169" s="16"/>
      <c r="F169" s="27">
        <v>39844</v>
      </c>
      <c r="G169" s="28">
        <v>32.25</v>
      </c>
      <c r="H169" s="18">
        <f t="shared" si="9"/>
        <v>-62.697160883280766</v>
      </c>
      <c r="K169"/>
      <c r="L169" s="245"/>
      <c r="M169" s="245"/>
      <c r="N169" s="245"/>
      <c r="O169" s="245"/>
      <c r="P169"/>
      <c r="Q169"/>
      <c r="R169"/>
      <c r="S169"/>
    </row>
    <row r="170" spans="1:19" s="18" customFormat="1" x14ac:dyDescent="0.15">
      <c r="A170" s="16"/>
      <c r="B170" s="16"/>
      <c r="C170" s="16"/>
      <c r="D170" s="16"/>
      <c r="E170" s="16"/>
      <c r="F170" s="27">
        <v>39813</v>
      </c>
      <c r="G170" s="28">
        <v>27.565217391304301</v>
      </c>
      <c r="H170" s="18">
        <f t="shared" si="9"/>
        <v>-62.374418900397146</v>
      </c>
      <c r="K170"/>
      <c r="L170" s="245"/>
      <c r="M170" s="245"/>
      <c r="N170" s="245"/>
      <c r="O170" s="245"/>
      <c r="P170"/>
      <c r="Q170"/>
      <c r="R170"/>
      <c r="S170"/>
    </row>
    <row r="171" spans="1:19" s="18" customFormat="1" x14ac:dyDescent="0.15">
      <c r="A171" s="16"/>
      <c r="B171" s="16"/>
      <c r="C171" s="16"/>
      <c r="D171" s="16"/>
      <c r="E171" s="16"/>
      <c r="F171" s="27">
        <v>39782</v>
      </c>
      <c r="G171" s="28">
        <v>35.725000000000001</v>
      </c>
      <c r="H171" s="18">
        <f t="shared" si="9"/>
        <v>-40.525917517971976</v>
      </c>
      <c r="K171"/>
      <c r="L171" s="245"/>
      <c r="M171" s="245"/>
      <c r="N171" s="245"/>
      <c r="O171" s="245"/>
      <c r="P171"/>
      <c r="Q171"/>
      <c r="R171"/>
      <c r="S171"/>
    </row>
    <row r="172" spans="1:19" s="18" customFormat="1" x14ac:dyDescent="0.15">
      <c r="A172" s="16"/>
      <c r="B172" s="16"/>
      <c r="C172" s="16"/>
      <c r="D172" s="16"/>
      <c r="E172" s="16"/>
      <c r="F172" s="27">
        <v>39752</v>
      </c>
      <c r="G172" s="28">
        <v>52.95</v>
      </c>
      <c r="H172" s="18">
        <f t="shared" si="9"/>
        <v>-8.3777937995674563</v>
      </c>
      <c r="K172"/>
      <c r="L172" s="245"/>
      <c r="M172" s="245"/>
      <c r="N172" s="245"/>
      <c r="O172" s="245"/>
      <c r="P172"/>
      <c r="Q172"/>
      <c r="R172"/>
      <c r="S172"/>
    </row>
    <row r="173" spans="1:19" s="18" customFormat="1" x14ac:dyDescent="0.15">
      <c r="A173" s="16"/>
      <c r="B173" s="16"/>
      <c r="C173" s="16"/>
      <c r="D173" s="16"/>
      <c r="E173" s="16"/>
      <c r="F173" s="27">
        <v>39721</v>
      </c>
      <c r="G173" s="28">
        <v>57.119047619047599</v>
      </c>
      <c r="H173" s="18">
        <f t="shared" si="9"/>
        <v>9.8443223443223093</v>
      </c>
      <c r="K173"/>
      <c r="L173" s="245"/>
      <c r="M173" s="245"/>
      <c r="N173" s="245"/>
      <c r="O173" s="245"/>
      <c r="P173"/>
      <c r="Q173"/>
      <c r="R173"/>
      <c r="S173"/>
    </row>
    <row r="174" spans="1:19" s="18" customFormat="1" x14ac:dyDescent="0.15">
      <c r="A174" s="16"/>
      <c r="B174" s="16"/>
      <c r="C174" s="16"/>
      <c r="D174" s="16"/>
      <c r="E174" s="16"/>
      <c r="F174" s="27">
        <v>39691</v>
      </c>
      <c r="G174" s="28">
        <v>52.940476190476197</v>
      </c>
      <c r="H174" s="18">
        <f t="shared" si="9"/>
        <v>9.1311631083085274</v>
      </c>
      <c r="K174"/>
      <c r="L174" s="245"/>
      <c r="M174" s="245"/>
      <c r="N174" s="245"/>
      <c r="O174" s="245"/>
      <c r="P174"/>
      <c r="Q174"/>
      <c r="R174"/>
      <c r="S174"/>
    </row>
    <row r="175" spans="1:19" s="18" customFormat="1" x14ac:dyDescent="0.15">
      <c r="A175" s="16"/>
      <c r="B175" s="16"/>
      <c r="C175" s="16"/>
      <c r="D175" s="16"/>
      <c r="E175" s="16"/>
      <c r="F175" s="27">
        <v>39660</v>
      </c>
      <c r="G175" s="28">
        <v>60.75</v>
      </c>
      <c r="H175" s="18">
        <f t="shared" si="9"/>
        <v>21.887824897400797</v>
      </c>
      <c r="K175"/>
      <c r="L175" s="245"/>
      <c r="M175" s="245"/>
      <c r="N175" s="245"/>
      <c r="O175" s="245"/>
      <c r="P175"/>
      <c r="Q175"/>
      <c r="R175"/>
      <c r="S175"/>
    </row>
    <row r="176" spans="1:19" s="18" customFormat="1" x14ac:dyDescent="0.15">
      <c r="A176" s="16"/>
      <c r="B176" s="16"/>
      <c r="C176" s="16"/>
      <c r="D176" s="16"/>
      <c r="E176" s="16"/>
      <c r="F176" s="27">
        <v>39629</v>
      </c>
      <c r="G176" s="28">
        <v>68.150000000000006</v>
      </c>
      <c r="H176" s="18">
        <f t="shared" si="9"/>
        <v>34.285714285714299</v>
      </c>
      <c r="K176"/>
      <c r="L176" s="245"/>
      <c r="M176" s="245"/>
      <c r="N176" s="245"/>
      <c r="O176" s="245"/>
      <c r="P176"/>
      <c r="Q176"/>
      <c r="R176"/>
      <c r="S176"/>
    </row>
    <row r="177" spans="1:19" s="18" customFormat="1" x14ac:dyDescent="0.15">
      <c r="A177" s="16"/>
      <c r="B177" s="16"/>
      <c r="C177" s="16"/>
      <c r="D177" s="16"/>
      <c r="E177" s="16"/>
      <c r="F177" s="27">
        <v>39599</v>
      </c>
      <c r="G177" s="28">
        <v>71.785714285714306</v>
      </c>
      <c r="H177" s="18">
        <f t="shared" si="9"/>
        <v>41.760050152809349</v>
      </c>
      <c r="K177"/>
      <c r="L177" s="245"/>
      <c r="M177" s="245"/>
      <c r="N177" s="245"/>
      <c r="O177" s="245"/>
      <c r="P177"/>
      <c r="Q177"/>
      <c r="R177"/>
      <c r="S177"/>
    </row>
    <row r="178" spans="1:19" s="18" customFormat="1" x14ac:dyDescent="0.15">
      <c r="A178" s="16"/>
      <c r="B178" s="16"/>
      <c r="C178" s="16"/>
      <c r="D178" s="16"/>
      <c r="E178" s="16"/>
      <c r="F178" s="27">
        <v>39568</v>
      </c>
      <c r="G178" s="28">
        <v>79.642857142857196</v>
      </c>
      <c r="H178" s="18">
        <f t="shared" si="9"/>
        <v>60.226172253288148</v>
      </c>
      <c r="K178"/>
      <c r="L178" s="245"/>
      <c r="M178" s="245"/>
      <c r="N178" s="245"/>
      <c r="O178" s="245"/>
      <c r="P178"/>
      <c r="Q178"/>
      <c r="R178"/>
      <c r="S178"/>
    </row>
    <row r="179" spans="1:19" s="18" customFormat="1" x14ac:dyDescent="0.15">
      <c r="A179" s="16"/>
      <c r="B179" s="16"/>
      <c r="C179" s="16"/>
      <c r="D179" s="16"/>
      <c r="E179" s="16"/>
      <c r="F179" s="27">
        <v>39538</v>
      </c>
      <c r="G179" s="28">
        <v>87.142857142857196</v>
      </c>
      <c r="H179" s="18">
        <f t="shared" si="9"/>
        <v>79.549787604107578</v>
      </c>
      <c r="K179"/>
      <c r="L179" s="245"/>
      <c r="M179" s="245"/>
      <c r="N179" s="245"/>
      <c r="O179" s="245"/>
      <c r="P179"/>
      <c r="Q179"/>
      <c r="R179"/>
      <c r="S179"/>
    </row>
    <row r="180" spans="1:19" s="18" customFormat="1" x14ac:dyDescent="0.15">
      <c r="A180" s="16"/>
      <c r="B180" s="16"/>
      <c r="C180" s="16"/>
      <c r="D180" s="16"/>
      <c r="E180" s="16"/>
      <c r="F180" s="27">
        <v>39507</v>
      </c>
      <c r="G180" s="28">
        <v>87.5833333333333</v>
      </c>
      <c r="H180" s="18">
        <f t="shared" si="9"/>
        <v>112.64542235710664</v>
      </c>
      <c r="K180"/>
      <c r="L180" s="245"/>
      <c r="M180" s="245"/>
      <c r="N180" s="245"/>
      <c r="O180" s="245"/>
      <c r="P180"/>
      <c r="Q180"/>
      <c r="R180"/>
      <c r="S180"/>
    </row>
    <row r="181" spans="1:19" s="18" customFormat="1" x14ac:dyDescent="0.15">
      <c r="A181" s="16"/>
      <c r="B181" s="16"/>
      <c r="C181" s="16"/>
      <c r="D181" s="16"/>
      <c r="E181" s="16"/>
      <c r="F181" s="27">
        <v>39478</v>
      </c>
      <c r="G181" s="28">
        <v>86.454545454545496</v>
      </c>
      <c r="H181" s="18">
        <f t="shared" si="9"/>
        <v>128.56456167758225</v>
      </c>
      <c r="K181"/>
      <c r="L181" s="245"/>
      <c r="M181" s="245"/>
      <c r="N181" s="245"/>
      <c r="O181" s="245"/>
      <c r="P181"/>
      <c r="Q181"/>
      <c r="R181"/>
      <c r="S181"/>
    </row>
    <row r="182" spans="1:19" s="18" customFormat="1" x14ac:dyDescent="0.15">
      <c r="A182" s="16"/>
      <c r="B182" s="16"/>
      <c r="C182" s="16"/>
      <c r="D182" s="16"/>
      <c r="E182" s="16"/>
      <c r="F182" s="27">
        <v>39447</v>
      </c>
      <c r="G182" s="28">
        <v>73.261904761904802</v>
      </c>
      <c r="H182" s="18">
        <f t="shared" si="9"/>
        <v>81.575841543514144</v>
      </c>
      <c r="K182"/>
      <c r="L182" s="245"/>
      <c r="M182" s="245"/>
      <c r="N182" s="245"/>
      <c r="O182" s="245"/>
      <c r="P182"/>
      <c r="Q182"/>
      <c r="R182"/>
      <c r="S182"/>
    </row>
    <row r="183" spans="1:19" s="18" customFormat="1" x14ac:dyDescent="0.15">
      <c r="A183" s="16"/>
      <c r="B183" s="16"/>
      <c r="C183" s="16"/>
      <c r="D183" s="16"/>
      <c r="E183" s="16"/>
      <c r="F183" s="27">
        <v>39416</v>
      </c>
      <c r="G183" s="28">
        <v>60.068181818181799</v>
      </c>
      <c r="H183" s="18">
        <f t="shared" si="9"/>
        <v>66.488188976377671</v>
      </c>
      <c r="K183"/>
      <c r="L183" s="245"/>
      <c r="M183" s="245"/>
      <c r="N183" s="245"/>
      <c r="O183" s="245"/>
      <c r="P183"/>
      <c r="Q183"/>
      <c r="R183"/>
      <c r="S183"/>
    </row>
    <row r="184" spans="1:19" s="18" customFormat="1" x14ac:dyDescent="0.15">
      <c r="A184" s="16"/>
      <c r="B184" s="16"/>
      <c r="C184" s="16"/>
      <c r="D184" s="16"/>
      <c r="E184" s="16"/>
      <c r="F184" s="27">
        <v>39386</v>
      </c>
      <c r="G184" s="28">
        <v>57.7916666666667</v>
      </c>
      <c r="H184" s="18">
        <f t="shared" si="9"/>
        <v>55.504895732117546</v>
      </c>
      <c r="K184"/>
      <c r="L184" s="245"/>
      <c r="M184" s="245"/>
      <c r="N184" s="245"/>
      <c r="O184" s="245"/>
      <c r="P184"/>
      <c r="Q184"/>
      <c r="R184"/>
      <c r="S184"/>
    </row>
    <row r="185" spans="1:19" s="18" customFormat="1" x14ac:dyDescent="0.15">
      <c r="A185" s="16"/>
      <c r="B185" s="16"/>
      <c r="C185" s="16"/>
      <c r="D185" s="16"/>
      <c r="E185" s="16"/>
      <c r="F185" s="27">
        <v>39355</v>
      </c>
      <c r="G185" s="28">
        <v>52</v>
      </c>
      <c r="H185" s="18">
        <f t="shared" si="9"/>
        <v>34.921570939969286</v>
      </c>
      <c r="K185"/>
      <c r="L185" s="245"/>
      <c r="M185" s="245"/>
      <c r="N185" s="245"/>
      <c r="O185" s="245"/>
      <c r="P185"/>
      <c r="Q185"/>
      <c r="R185"/>
      <c r="S185"/>
    </row>
    <row r="186" spans="1:19" s="18" customFormat="1" x14ac:dyDescent="0.15">
      <c r="A186" s="16"/>
      <c r="B186" s="16"/>
      <c r="C186" s="16"/>
      <c r="D186" s="16"/>
      <c r="E186" s="16"/>
      <c r="F186" s="27">
        <v>39325</v>
      </c>
      <c r="G186" s="28">
        <v>48.510869565217398</v>
      </c>
      <c r="H186" s="18">
        <f t="shared" si="9"/>
        <v>43.486368312757271</v>
      </c>
      <c r="K186"/>
      <c r="L186" s="245"/>
      <c r="M186" s="245"/>
      <c r="N186" s="245"/>
      <c r="O186" s="245"/>
      <c r="P186"/>
      <c r="Q186"/>
      <c r="R186"/>
      <c r="S186"/>
    </row>
    <row r="187" spans="1:19" s="18" customFormat="1" x14ac:dyDescent="0.15">
      <c r="A187" s="16"/>
      <c r="B187" s="16"/>
      <c r="C187" s="16"/>
      <c r="D187" s="16"/>
      <c r="E187" s="16"/>
      <c r="F187" s="27">
        <v>39294</v>
      </c>
      <c r="G187" s="28">
        <v>49.840909090909101</v>
      </c>
      <c r="H187" s="18">
        <f t="shared" si="9"/>
        <v>75.790912144623675</v>
      </c>
      <c r="K187"/>
      <c r="L187" s="245"/>
      <c r="M187" s="245"/>
      <c r="N187" s="245"/>
      <c r="O187" s="245"/>
      <c r="P187"/>
      <c r="Q187"/>
      <c r="R187"/>
      <c r="S187"/>
    </row>
    <row r="188" spans="1:19" s="18" customFormat="1" x14ac:dyDescent="0.15">
      <c r="A188" s="16"/>
      <c r="B188" s="16"/>
      <c r="C188" s="16"/>
      <c r="D188" s="16"/>
      <c r="E188" s="16"/>
      <c r="F188" s="27">
        <v>39263</v>
      </c>
      <c r="G188" s="28">
        <v>50.75</v>
      </c>
      <c r="H188" s="18">
        <f t="shared" si="9"/>
        <v>67.966903073286119</v>
      </c>
      <c r="K188"/>
      <c r="L188" s="245"/>
      <c r="M188" s="245"/>
      <c r="N188" s="245"/>
      <c r="O188" s="245"/>
      <c r="P188"/>
      <c r="Q188"/>
      <c r="R188"/>
      <c r="S188"/>
    </row>
    <row r="189" spans="1:19" s="18" customFormat="1" x14ac:dyDescent="0.15">
      <c r="A189" s="16"/>
      <c r="B189" s="16"/>
      <c r="C189" s="16"/>
      <c r="D189" s="16"/>
      <c r="E189" s="16"/>
      <c r="F189" s="27">
        <v>39233</v>
      </c>
      <c r="G189" s="28">
        <v>50.6388888888889</v>
      </c>
      <c r="H189" s="18">
        <f t="shared" si="9"/>
        <v>59.353146853146789</v>
      </c>
      <c r="K189"/>
      <c r="L189" s="245"/>
      <c r="M189" s="245"/>
      <c r="N189" s="245"/>
      <c r="O189" s="245"/>
      <c r="P189"/>
      <c r="Q189"/>
      <c r="R189"/>
      <c r="S189"/>
    </row>
    <row r="190" spans="1:19" s="18" customFormat="1" x14ac:dyDescent="0.15">
      <c r="A190" s="16"/>
      <c r="B190" s="16"/>
      <c r="C190" s="16"/>
      <c r="D190" s="16"/>
      <c r="E190" s="16"/>
      <c r="F190" s="27">
        <v>39202</v>
      </c>
      <c r="G190" s="28">
        <v>49.706521739130402</v>
      </c>
      <c r="H190" s="18">
        <f t="shared" si="9"/>
        <v>69.936826458565477</v>
      </c>
      <c r="K190"/>
      <c r="L190" s="245"/>
      <c r="M190" s="245"/>
      <c r="N190" s="245"/>
      <c r="O190" s="245"/>
      <c r="P190"/>
      <c r="Q190"/>
      <c r="R190"/>
      <c r="S190"/>
    </row>
    <row r="191" spans="1:19" s="18" customFormat="1" x14ac:dyDescent="0.15">
      <c r="A191" s="16"/>
      <c r="B191" s="16"/>
      <c r="C191" s="16"/>
      <c r="D191" s="16"/>
      <c r="E191" s="16"/>
      <c r="F191" s="27">
        <v>39172</v>
      </c>
      <c r="G191" s="28">
        <v>48.534090909090899</v>
      </c>
      <c r="H191" s="18">
        <f t="shared" si="9"/>
        <v>89.779682235479257</v>
      </c>
      <c r="K191"/>
      <c r="L191" s="245"/>
      <c r="M191" s="245"/>
      <c r="N191" s="245"/>
      <c r="O191" s="245"/>
      <c r="P191"/>
      <c r="Q191"/>
      <c r="R191"/>
      <c r="S191"/>
    </row>
    <row r="192" spans="1:19" s="18" customFormat="1" x14ac:dyDescent="0.15">
      <c r="A192" s="16"/>
      <c r="B192" s="16"/>
      <c r="C192" s="16"/>
      <c r="D192" s="16"/>
      <c r="E192" s="16"/>
      <c r="F192" s="27">
        <v>39141</v>
      </c>
      <c r="G192" s="28">
        <v>41.1875</v>
      </c>
      <c r="H192" s="18">
        <f t="shared" si="9"/>
        <v>56.291852678571352</v>
      </c>
      <c r="K192"/>
      <c r="L192" s="245"/>
      <c r="M192" s="245"/>
      <c r="N192" s="245"/>
      <c r="O192" s="245"/>
      <c r="P192"/>
      <c r="Q192"/>
      <c r="R192"/>
      <c r="S192"/>
    </row>
    <row r="193" spans="1:19" s="18" customFormat="1" x14ac:dyDescent="0.15">
      <c r="A193" s="16"/>
      <c r="B193" s="16"/>
      <c r="C193" s="16"/>
      <c r="D193" s="16"/>
      <c r="E193" s="16"/>
      <c r="F193" s="27">
        <v>39113</v>
      </c>
      <c r="G193" s="28">
        <v>37.825000000000003</v>
      </c>
      <c r="H193" s="18">
        <f t="shared" si="9"/>
        <v>45.744560290117818</v>
      </c>
      <c r="K193"/>
      <c r="L193" s="245"/>
      <c r="M193" s="245"/>
      <c r="N193" s="245"/>
      <c r="O193" s="245"/>
      <c r="P193"/>
      <c r="Q193"/>
      <c r="R193"/>
      <c r="S193"/>
    </row>
    <row r="194" spans="1:19" s="18" customFormat="1" x14ac:dyDescent="0.15">
      <c r="A194" s="16"/>
      <c r="B194" s="16"/>
      <c r="C194" s="16"/>
      <c r="D194" s="16"/>
      <c r="E194" s="16"/>
      <c r="F194" s="27">
        <v>39082</v>
      </c>
      <c r="G194" s="28">
        <v>40.347826086956502</v>
      </c>
      <c r="H194" s="18">
        <f t="shared" si="9"/>
        <v>57.021996615905437</v>
      </c>
      <c r="K194"/>
      <c r="L194" s="245"/>
      <c r="M194" s="245"/>
      <c r="N194" s="245"/>
      <c r="O194" s="245"/>
      <c r="P194"/>
      <c r="Q194"/>
      <c r="R194"/>
      <c r="S194"/>
    </row>
    <row r="195" spans="1:19" s="18" customFormat="1" x14ac:dyDescent="0.15">
      <c r="A195" s="16"/>
      <c r="B195" s="16"/>
      <c r="C195" s="16"/>
      <c r="D195" s="16"/>
      <c r="E195" s="16"/>
      <c r="F195" s="27">
        <v>39051</v>
      </c>
      <c r="G195" s="28">
        <v>36.079545454545503</v>
      </c>
      <c r="H195" s="18">
        <f t="shared" si="9"/>
        <v>39.744718309859437</v>
      </c>
      <c r="K195"/>
      <c r="L195" s="245"/>
      <c r="M195" s="245"/>
      <c r="N195" s="245"/>
      <c r="O195" s="245"/>
      <c r="P195"/>
      <c r="Q195"/>
      <c r="R195"/>
      <c r="S195"/>
    </row>
    <row r="196" spans="1:19" s="18" customFormat="1" x14ac:dyDescent="0.15">
      <c r="A196" s="16"/>
      <c r="B196" s="16"/>
      <c r="C196" s="16"/>
      <c r="D196" s="16"/>
      <c r="E196" s="16"/>
      <c r="F196" s="27">
        <v>39021</v>
      </c>
      <c r="G196" s="28">
        <v>37.163888888888899</v>
      </c>
      <c r="H196" s="18">
        <f t="shared" si="9"/>
        <v>29.943667443667476</v>
      </c>
      <c r="K196"/>
      <c r="L196" s="245"/>
      <c r="M196" s="245"/>
      <c r="N196" s="245"/>
      <c r="O196" s="245"/>
      <c r="P196"/>
      <c r="Q196"/>
      <c r="R196"/>
      <c r="S196"/>
    </row>
    <row r="197" spans="1:19" s="18" customFormat="1" x14ac:dyDescent="0.15">
      <c r="A197" s="16"/>
      <c r="B197" s="16"/>
      <c r="C197" s="16"/>
      <c r="D197" s="16"/>
      <c r="E197" s="16"/>
      <c r="F197" s="27">
        <v>38990</v>
      </c>
      <c r="G197" s="28">
        <v>38.540909090909103</v>
      </c>
      <c r="H197" s="18">
        <f t="shared" si="9"/>
        <v>25.950683303624512</v>
      </c>
      <c r="K197"/>
      <c r="L197" s="245"/>
      <c r="M197" s="245"/>
      <c r="N197" s="245"/>
      <c r="O197" s="245"/>
      <c r="P197"/>
      <c r="Q197"/>
      <c r="R197"/>
      <c r="S197"/>
    </row>
    <row r="198" spans="1:19" s="18" customFormat="1" x14ac:dyDescent="0.15">
      <c r="A198" s="16"/>
      <c r="B198" s="16"/>
      <c r="C198" s="16"/>
      <c r="D198" s="16"/>
      <c r="E198" s="16"/>
      <c r="F198" s="27">
        <v>38960</v>
      </c>
      <c r="G198" s="28">
        <v>33.808695652173903</v>
      </c>
      <c r="H198" s="18">
        <f t="shared" si="9"/>
        <v>8.9686098654709667</v>
      </c>
      <c r="K198"/>
      <c r="L198" s="245"/>
      <c r="M198" s="245"/>
      <c r="N198" s="245"/>
      <c r="O198" s="245"/>
      <c r="P198"/>
      <c r="Q198"/>
      <c r="R198"/>
      <c r="S198"/>
    </row>
    <row r="199" spans="1:19" s="18" customFormat="1" x14ac:dyDescent="0.15">
      <c r="A199" s="16"/>
      <c r="B199" s="16"/>
      <c r="C199" s="16"/>
      <c r="D199" s="16"/>
      <c r="E199" s="16"/>
      <c r="F199" s="27">
        <v>38929</v>
      </c>
      <c r="G199" s="28">
        <v>28.352380952381001</v>
      </c>
      <c r="H199" s="18">
        <f t="shared" si="9"/>
        <v>-11.26676602086436</v>
      </c>
      <c r="K199"/>
      <c r="L199" s="245"/>
      <c r="M199" s="245"/>
      <c r="N199" s="245"/>
      <c r="O199" s="245"/>
      <c r="P199"/>
      <c r="Q199"/>
      <c r="R199"/>
      <c r="S199"/>
    </row>
    <row r="200" spans="1:19" s="18" customFormat="1" x14ac:dyDescent="0.15">
      <c r="A200" s="16"/>
      <c r="B200" s="16"/>
      <c r="C200" s="16"/>
      <c r="D200" s="16"/>
      <c r="E200" s="16"/>
      <c r="F200" s="27">
        <v>38898</v>
      </c>
      <c r="G200" s="28">
        <v>30.214285714285701</v>
      </c>
      <c r="H200" s="18">
        <f t="shared" si="9"/>
        <v>-15.484515484515526</v>
      </c>
      <c r="K200"/>
      <c r="L200" s="245"/>
      <c r="M200" s="245"/>
      <c r="N200" s="245"/>
      <c r="O200" s="245"/>
      <c r="P200"/>
      <c r="Q200"/>
      <c r="R200"/>
      <c r="S200"/>
    </row>
    <row r="201" spans="1:19" s="18" customFormat="1" x14ac:dyDescent="0.15">
      <c r="A201" s="16"/>
      <c r="B201" s="16"/>
      <c r="C201" s="16"/>
      <c r="D201" s="16"/>
      <c r="E201" s="16"/>
      <c r="F201" s="27">
        <v>38868</v>
      </c>
      <c r="G201" s="28">
        <v>31.7777777777778</v>
      </c>
      <c r="H201" s="18">
        <f t="shared" si="9"/>
        <v>-15.882352941176459</v>
      </c>
      <c r="K201"/>
      <c r="L201" s="245"/>
      <c r="M201" s="245"/>
      <c r="N201" s="245"/>
      <c r="O201" s="245"/>
      <c r="P201"/>
      <c r="Q201"/>
      <c r="R201"/>
      <c r="S201"/>
    </row>
    <row r="202" spans="1:19" s="18" customFormat="1" x14ac:dyDescent="0.15">
      <c r="A202" s="16"/>
      <c r="B202" s="16"/>
      <c r="C202" s="16"/>
      <c r="D202" s="16"/>
      <c r="E202" s="16"/>
      <c r="F202" s="27">
        <v>38837</v>
      </c>
      <c r="G202" s="28">
        <v>29.25</v>
      </c>
      <c r="H202" s="18">
        <f t="shared" si="9"/>
        <v>-20.945945945945944</v>
      </c>
      <c r="K202"/>
      <c r="L202" s="245"/>
      <c r="M202" s="245"/>
      <c r="N202" s="245"/>
      <c r="O202" s="245"/>
      <c r="P202"/>
      <c r="Q202"/>
      <c r="R202"/>
      <c r="S202"/>
    </row>
    <row r="203" spans="1:19" s="18" customFormat="1" x14ac:dyDescent="0.15">
      <c r="A203" s="16"/>
      <c r="B203" s="16"/>
      <c r="C203" s="16"/>
      <c r="D203" s="16"/>
      <c r="E203" s="16"/>
      <c r="F203" s="27">
        <v>38807</v>
      </c>
      <c r="G203" s="28">
        <v>25.573913043478299</v>
      </c>
      <c r="H203" s="18">
        <f t="shared" si="9"/>
        <v>-32.313003452243905</v>
      </c>
      <c r="K203"/>
      <c r="L203" s="245"/>
      <c r="M203" s="245"/>
      <c r="N203" s="245"/>
      <c r="O203" s="245"/>
      <c r="P203"/>
      <c r="Q203"/>
      <c r="R203"/>
      <c r="S203"/>
    </row>
    <row r="204" spans="1:19" s="18" customFormat="1" x14ac:dyDescent="0.15">
      <c r="A204" s="16"/>
      <c r="B204" s="16"/>
      <c r="C204" s="16"/>
      <c r="D204" s="16"/>
      <c r="E204" s="16"/>
      <c r="F204" s="27">
        <v>38776</v>
      </c>
      <c r="G204" s="28">
        <v>26.352941176470601</v>
      </c>
      <c r="H204" s="18">
        <f t="shared" ref="H204:H224" si="10">(G204/G216-1)*100</f>
        <v>-31.276181485633249</v>
      </c>
      <c r="K204"/>
      <c r="L204" s="245"/>
      <c r="M204" s="245"/>
      <c r="N204" s="245"/>
      <c r="O204" s="245"/>
      <c r="P204"/>
      <c r="Q204"/>
      <c r="R204"/>
      <c r="S204"/>
    </row>
    <row r="205" spans="1:19" s="18" customFormat="1" x14ac:dyDescent="0.15">
      <c r="A205" s="16"/>
      <c r="B205" s="16"/>
      <c r="C205" s="16"/>
      <c r="D205" s="16"/>
      <c r="E205" s="16"/>
      <c r="F205" s="27">
        <v>38748</v>
      </c>
      <c r="G205" s="28">
        <v>25.952941176470599</v>
      </c>
      <c r="H205" s="18">
        <f t="shared" si="10"/>
        <v>-31.159307224215926</v>
      </c>
      <c r="K205"/>
      <c r="L205" s="245"/>
      <c r="M205" s="245"/>
      <c r="N205" s="245"/>
      <c r="O205" s="245"/>
      <c r="P205"/>
      <c r="Q205"/>
      <c r="R205"/>
      <c r="S205"/>
    </row>
    <row r="206" spans="1:19" s="18" customFormat="1" x14ac:dyDescent="0.15">
      <c r="A206" s="16"/>
      <c r="B206" s="16"/>
      <c r="C206" s="16"/>
      <c r="D206" s="16"/>
      <c r="E206" s="16"/>
      <c r="F206" s="27">
        <v>38717</v>
      </c>
      <c r="G206" s="28">
        <v>25.695652173913</v>
      </c>
      <c r="H206" s="18">
        <f t="shared" si="10"/>
        <v>-24.424552429667646</v>
      </c>
      <c r="K206"/>
      <c r="L206" s="245"/>
      <c r="M206" s="245"/>
      <c r="N206" s="245"/>
      <c r="O206" s="245"/>
      <c r="P206"/>
      <c r="Q206"/>
      <c r="R206"/>
      <c r="S206"/>
    </row>
    <row r="207" spans="1:19" s="18" customFormat="1" x14ac:dyDescent="0.15">
      <c r="A207" s="16"/>
      <c r="B207" s="16"/>
      <c r="C207" s="16"/>
      <c r="D207" s="16"/>
      <c r="E207" s="16"/>
      <c r="F207" s="27">
        <v>38686</v>
      </c>
      <c r="G207" s="28">
        <v>25.818181818181799</v>
      </c>
      <c r="H207" s="18">
        <f t="shared" si="10"/>
        <v>-32.461355529131986</v>
      </c>
      <c r="K207"/>
      <c r="L207" s="245"/>
      <c r="M207" s="245"/>
      <c r="N207" s="245"/>
      <c r="O207" s="245"/>
      <c r="P207"/>
      <c r="Q207"/>
      <c r="R207"/>
      <c r="S207"/>
    </row>
    <row r="208" spans="1:19" s="18" customFormat="1" x14ac:dyDescent="0.15">
      <c r="A208" s="16"/>
      <c r="B208" s="16"/>
      <c r="C208" s="16"/>
      <c r="D208" s="16"/>
      <c r="E208" s="16"/>
      <c r="F208" s="27">
        <v>38656</v>
      </c>
      <c r="G208" s="28">
        <v>28.6</v>
      </c>
      <c r="H208" s="18">
        <f t="shared" si="10"/>
        <v>-31.327683615819179</v>
      </c>
      <c r="K208"/>
      <c r="L208" s="245"/>
      <c r="M208" s="245"/>
      <c r="N208" s="245"/>
      <c r="O208" s="245"/>
      <c r="P208"/>
      <c r="Q208"/>
      <c r="R208"/>
      <c r="S208"/>
    </row>
    <row r="209" spans="1:19" s="18" customFormat="1" x14ac:dyDescent="0.15">
      <c r="A209" s="16"/>
      <c r="B209" s="16"/>
      <c r="C209" s="16"/>
      <c r="D209" s="16"/>
      <c r="E209" s="16"/>
      <c r="F209" s="27">
        <v>38625</v>
      </c>
      <c r="G209" s="28">
        <v>30.6</v>
      </c>
      <c r="H209" s="18">
        <f t="shared" si="10"/>
        <v>-28.382978723404207</v>
      </c>
      <c r="K209"/>
      <c r="L209" s="245"/>
      <c r="M209" s="245"/>
      <c r="N209" s="245"/>
      <c r="O209" s="245"/>
      <c r="P209"/>
      <c r="Q209"/>
      <c r="R209"/>
      <c r="S209"/>
    </row>
    <row r="210" spans="1:19" s="18" customFormat="1" x14ac:dyDescent="0.15">
      <c r="A210" s="16"/>
      <c r="B210" s="16"/>
      <c r="C210" s="16"/>
      <c r="D210" s="16"/>
      <c r="E210" s="16"/>
      <c r="F210" s="27">
        <v>38595</v>
      </c>
      <c r="G210" s="28">
        <v>31.026086956521699</v>
      </c>
      <c r="H210" s="18">
        <f t="shared" si="10"/>
        <v>-32.551984877126742</v>
      </c>
      <c r="K210"/>
      <c r="L210" s="245"/>
      <c r="M210" s="245"/>
      <c r="N210" s="245"/>
      <c r="O210" s="245"/>
      <c r="P210"/>
      <c r="Q210"/>
      <c r="R210"/>
      <c r="S210"/>
    </row>
    <row r="211" spans="1:19" s="18" customFormat="1" x14ac:dyDescent="0.15">
      <c r="A211" s="16"/>
      <c r="B211" s="16"/>
      <c r="C211" s="16"/>
      <c r="D211" s="16"/>
      <c r="E211" s="16"/>
      <c r="F211" s="27">
        <v>38564</v>
      </c>
      <c r="G211" s="28">
        <v>31.952380952380999</v>
      </c>
      <c r="H211" s="18">
        <f t="shared" si="10"/>
        <v>-30.538302277432617</v>
      </c>
      <c r="K211"/>
      <c r="L211" s="245"/>
      <c r="M211" s="245"/>
      <c r="N211" s="245"/>
      <c r="O211" s="245"/>
      <c r="P211"/>
      <c r="Q211"/>
      <c r="R211"/>
      <c r="S211"/>
    </row>
    <row r="212" spans="1:19" s="18" customFormat="1" x14ac:dyDescent="0.15">
      <c r="A212" s="16"/>
      <c r="B212" s="16"/>
      <c r="C212" s="16"/>
      <c r="D212" s="16"/>
      <c r="E212" s="16"/>
      <c r="F212" s="27">
        <v>38533</v>
      </c>
      <c r="G212" s="28">
        <v>35.75</v>
      </c>
      <c r="H212" s="18">
        <f t="shared" si="10"/>
        <v>-25.801886792452855</v>
      </c>
      <c r="K212"/>
      <c r="L212" s="245"/>
      <c r="M212" s="245"/>
      <c r="N212" s="245"/>
      <c r="O212" s="245"/>
      <c r="P212"/>
      <c r="Q212"/>
      <c r="R212"/>
      <c r="S212"/>
    </row>
    <row r="213" spans="1:19" s="18" customFormat="1" x14ac:dyDescent="0.15">
      <c r="A213" s="16"/>
      <c r="B213" s="16"/>
      <c r="C213" s="16"/>
      <c r="D213" s="16"/>
      <c r="E213" s="16"/>
      <c r="F213" s="27">
        <v>38503</v>
      </c>
      <c r="G213" s="28">
        <v>37.7777777777778</v>
      </c>
      <c r="H213" s="18">
        <f t="shared" si="10"/>
        <v>-24.94481236203081</v>
      </c>
      <c r="K213"/>
      <c r="L213" s="245"/>
      <c r="M213" s="245"/>
      <c r="N213" s="245"/>
      <c r="O213" s="245"/>
      <c r="P213"/>
      <c r="Q213"/>
      <c r="R213"/>
      <c r="S213"/>
    </row>
    <row r="214" spans="1:19" s="18" customFormat="1" x14ac:dyDescent="0.15">
      <c r="A214" s="16"/>
      <c r="B214" s="16"/>
      <c r="C214" s="16"/>
      <c r="D214" s="16"/>
      <c r="E214" s="16"/>
      <c r="F214" s="27">
        <v>38472</v>
      </c>
      <c r="G214" s="28">
        <v>37</v>
      </c>
      <c r="H214" s="18">
        <f t="shared" si="10"/>
        <v>-23.062381852552004</v>
      </c>
      <c r="K214"/>
      <c r="L214" s="245"/>
      <c r="M214" s="245"/>
      <c r="N214" s="245"/>
      <c r="O214" s="245"/>
      <c r="P214"/>
      <c r="Q214"/>
      <c r="R214"/>
      <c r="S214"/>
    </row>
    <row r="215" spans="1:19" s="18" customFormat="1" x14ac:dyDescent="0.15">
      <c r="A215" s="16"/>
      <c r="B215" s="16"/>
      <c r="C215" s="16"/>
      <c r="D215" s="16"/>
      <c r="E215" s="16"/>
      <c r="F215" s="27">
        <v>38442</v>
      </c>
      <c r="G215" s="28">
        <v>37.7826086956522</v>
      </c>
      <c r="H215" s="18">
        <f t="shared" si="10"/>
        <v>-13.789682539682403</v>
      </c>
      <c r="K215"/>
      <c r="L215" s="245"/>
      <c r="M215" s="245"/>
      <c r="N215" s="245"/>
      <c r="O215" s="245"/>
      <c r="P215"/>
      <c r="Q215"/>
      <c r="R215"/>
      <c r="S215"/>
    </row>
    <row r="216" spans="1:19" s="18" customFormat="1" x14ac:dyDescent="0.15">
      <c r="A216" s="16"/>
      <c r="B216" s="16"/>
      <c r="C216" s="16"/>
      <c r="D216" s="16"/>
      <c r="E216" s="16"/>
      <c r="F216" s="27">
        <v>38411</v>
      </c>
      <c r="G216" s="28">
        <v>38.346153846153797</v>
      </c>
      <c r="H216" s="18">
        <f t="shared" si="10"/>
        <v>-12.651130190993632</v>
      </c>
      <c r="K216"/>
      <c r="L216" s="245"/>
      <c r="M216" s="245"/>
      <c r="N216" s="245"/>
      <c r="O216" s="245"/>
      <c r="P216"/>
      <c r="Q216"/>
      <c r="R216"/>
      <c r="S216"/>
    </row>
    <row r="217" spans="1:19" s="18" customFormat="1" x14ac:dyDescent="0.15">
      <c r="A217" s="16"/>
      <c r="B217" s="16"/>
      <c r="C217" s="16"/>
      <c r="D217" s="16"/>
      <c r="E217" s="16"/>
      <c r="F217" s="27">
        <v>38383</v>
      </c>
      <c r="G217" s="28">
        <v>37.700000000000003</v>
      </c>
      <c r="H217" s="18">
        <f t="shared" si="10"/>
        <v>-17.531249999999964</v>
      </c>
      <c r="K217"/>
      <c r="L217" s="245"/>
      <c r="M217" s="245"/>
      <c r="N217" s="245"/>
      <c r="O217" s="245"/>
      <c r="P217"/>
      <c r="Q217"/>
      <c r="R217"/>
      <c r="S217"/>
    </row>
    <row r="218" spans="1:19" s="18" customFormat="1" x14ac:dyDescent="0.15">
      <c r="A218" s="16"/>
      <c r="B218" s="16"/>
      <c r="C218" s="16"/>
      <c r="D218" s="16"/>
      <c r="E218" s="16"/>
      <c r="F218" s="27">
        <v>38352</v>
      </c>
      <c r="G218" s="28">
        <v>34</v>
      </c>
      <c r="H218" s="18">
        <f t="shared" si="10"/>
        <v>-6.6825775656325748</v>
      </c>
      <c r="K218"/>
      <c r="L218" s="245"/>
      <c r="M218" s="245"/>
      <c r="N218" s="245"/>
      <c r="O218" s="245"/>
      <c r="P218"/>
      <c r="Q218"/>
      <c r="R218"/>
      <c r="S218"/>
    </row>
    <row r="219" spans="1:19" s="18" customFormat="1" x14ac:dyDescent="0.15">
      <c r="A219" s="16"/>
      <c r="B219" s="16"/>
      <c r="C219" s="16"/>
      <c r="D219" s="16"/>
      <c r="E219" s="16"/>
      <c r="F219" s="27">
        <v>38321</v>
      </c>
      <c r="G219" s="28">
        <v>38.227272727272698</v>
      </c>
      <c r="H219" s="18">
        <f t="shared" si="10"/>
        <v>32.159974856603959</v>
      </c>
      <c r="K219"/>
      <c r="L219" s="245"/>
      <c r="M219" s="245"/>
      <c r="N219" s="245"/>
      <c r="O219" s="245"/>
      <c r="P219"/>
      <c r="Q219"/>
      <c r="R219"/>
      <c r="S219"/>
    </row>
    <row r="220" spans="1:19" s="18" customFormat="1" x14ac:dyDescent="0.15">
      <c r="A220" s="16"/>
      <c r="B220" s="16"/>
      <c r="C220" s="16"/>
      <c r="D220" s="16"/>
      <c r="E220" s="16"/>
      <c r="F220" s="27">
        <v>38291</v>
      </c>
      <c r="G220" s="28">
        <v>41.647058823529399</v>
      </c>
      <c r="H220" s="18">
        <f t="shared" si="10"/>
        <v>94.561915085265397</v>
      </c>
      <c r="K220"/>
      <c r="L220" s="245"/>
      <c r="M220" s="245"/>
      <c r="N220" s="245"/>
      <c r="O220" s="245"/>
      <c r="P220"/>
      <c r="Q220"/>
      <c r="R220"/>
      <c r="S220"/>
    </row>
    <row r="221" spans="1:19" s="18" customFormat="1" x14ac:dyDescent="0.15">
      <c r="A221" s="16"/>
      <c r="B221" s="16"/>
      <c r="C221" s="16"/>
      <c r="D221" s="16"/>
      <c r="E221" s="16"/>
      <c r="F221" s="27">
        <v>38260</v>
      </c>
      <c r="G221" s="28">
        <v>42.727272727272698</v>
      </c>
      <c r="H221" s="18">
        <f t="shared" si="10"/>
        <v>122.22222222222237</v>
      </c>
      <c r="K221"/>
      <c r="L221" s="245"/>
      <c r="M221" s="245"/>
      <c r="N221" s="245"/>
      <c r="O221" s="245"/>
      <c r="P221"/>
      <c r="Q221"/>
      <c r="R221"/>
      <c r="S221"/>
    </row>
    <row r="222" spans="1:19" s="18" customFormat="1" x14ac:dyDescent="0.15">
      <c r="A222" s="16"/>
      <c r="B222" s="16"/>
      <c r="C222" s="16"/>
      <c r="D222" s="16"/>
      <c r="E222" s="16"/>
      <c r="F222" s="27">
        <v>38230</v>
      </c>
      <c r="G222" s="28">
        <v>46</v>
      </c>
      <c r="H222" s="18">
        <f t="shared" si="10"/>
        <v>139.58333333333334</v>
      </c>
      <c r="K222"/>
      <c r="L222" s="245"/>
      <c r="M222" s="245"/>
      <c r="N222" s="245"/>
      <c r="O222" s="245"/>
      <c r="P222"/>
      <c r="Q222"/>
      <c r="R222"/>
      <c r="S222"/>
    </row>
    <row r="223" spans="1:19" s="18" customFormat="1" x14ac:dyDescent="0.15">
      <c r="A223" s="16"/>
      <c r="B223" s="16"/>
      <c r="C223" s="16"/>
      <c r="D223" s="16"/>
      <c r="E223" s="16"/>
      <c r="F223" s="27">
        <v>38199</v>
      </c>
      <c r="G223" s="28">
        <v>46</v>
      </c>
      <c r="H223" s="18">
        <f t="shared" si="10"/>
        <v>141.49737502853256</v>
      </c>
      <c r="K223"/>
      <c r="L223" s="245"/>
      <c r="M223" s="245"/>
      <c r="N223" s="245"/>
      <c r="O223" s="245"/>
      <c r="P223"/>
      <c r="Q223"/>
      <c r="R223"/>
      <c r="S223"/>
    </row>
    <row r="224" spans="1:19" s="18" customFormat="1" x14ac:dyDescent="0.15">
      <c r="A224" s="16"/>
      <c r="B224" s="16"/>
      <c r="C224" s="16"/>
      <c r="D224" s="16"/>
      <c r="E224" s="16"/>
      <c r="F224" s="27">
        <v>38168</v>
      </c>
      <c r="G224" s="28">
        <v>48.181818181818201</v>
      </c>
      <c r="H224" s="18">
        <f t="shared" si="10"/>
        <v>160.44226044226053</v>
      </c>
      <c r="K224"/>
      <c r="L224" s="245"/>
      <c r="M224" s="245"/>
      <c r="N224" s="245"/>
      <c r="O224" s="245"/>
      <c r="P224"/>
      <c r="Q224"/>
      <c r="R224"/>
      <c r="S224"/>
    </row>
    <row r="225" spans="1:19" s="18" customFormat="1" x14ac:dyDescent="0.15">
      <c r="A225" s="16"/>
      <c r="B225" s="16"/>
      <c r="C225" s="16"/>
      <c r="D225" s="16"/>
      <c r="E225" s="16"/>
      <c r="F225" s="27">
        <v>38138</v>
      </c>
      <c r="G225" s="28">
        <v>50.3333333333333</v>
      </c>
      <c r="K225"/>
      <c r="L225" s="245"/>
      <c r="M225" s="245"/>
      <c r="N225" s="245"/>
      <c r="O225" s="245"/>
      <c r="P225"/>
      <c r="Q225"/>
      <c r="R225"/>
      <c r="S225"/>
    </row>
    <row r="226" spans="1:19" s="18" customFormat="1" x14ac:dyDescent="0.15">
      <c r="A226" s="16"/>
      <c r="B226" s="16"/>
      <c r="C226" s="16"/>
      <c r="D226" s="16"/>
      <c r="E226" s="16"/>
      <c r="F226" s="27">
        <v>38107</v>
      </c>
      <c r="G226" s="28">
        <v>48.090909090909101</v>
      </c>
      <c r="K226"/>
      <c r="L226" s="245"/>
      <c r="M226" s="245"/>
      <c r="N226" s="245"/>
      <c r="O226" s="245"/>
      <c r="P226"/>
      <c r="Q226"/>
      <c r="R226"/>
      <c r="S226"/>
    </row>
    <row r="227" spans="1:19" s="18" customFormat="1" x14ac:dyDescent="0.15">
      <c r="A227" s="16"/>
      <c r="B227" s="16"/>
      <c r="C227" s="16"/>
      <c r="D227" s="16"/>
      <c r="E227" s="16"/>
      <c r="F227" s="27">
        <v>38077</v>
      </c>
      <c r="G227" s="28">
        <v>43.826086956521699</v>
      </c>
      <c r="K227"/>
      <c r="L227" s="245"/>
      <c r="M227" s="245"/>
      <c r="N227" s="245"/>
      <c r="O227" s="245"/>
      <c r="P227"/>
      <c r="Q227"/>
      <c r="R227"/>
      <c r="S227"/>
    </row>
    <row r="228" spans="1:19" s="18" customFormat="1" x14ac:dyDescent="0.15">
      <c r="A228" s="16"/>
      <c r="B228" s="16"/>
      <c r="C228" s="16"/>
      <c r="D228" s="16"/>
      <c r="E228" s="16"/>
      <c r="F228" s="27">
        <v>38046</v>
      </c>
      <c r="G228" s="28">
        <v>43.9</v>
      </c>
      <c r="K228"/>
      <c r="L228" s="245"/>
      <c r="M228" s="245"/>
      <c r="N228" s="245"/>
      <c r="O228" s="245"/>
      <c r="P228"/>
      <c r="Q228"/>
      <c r="R228"/>
      <c r="S228"/>
    </row>
    <row r="229" spans="1:19" s="18" customFormat="1" x14ac:dyDescent="0.15">
      <c r="A229" s="16"/>
      <c r="B229" s="16"/>
      <c r="C229" s="16"/>
      <c r="D229" s="16"/>
      <c r="E229" s="16"/>
      <c r="F229" s="27">
        <v>38017</v>
      </c>
      <c r="G229" s="28">
        <v>45.714285714285701</v>
      </c>
      <c r="K229"/>
      <c r="L229" s="245"/>
      <c r="M229" s="245"/>
      <c r="N229" s="245"/>
      <c r="O229" s="245"/>
      <c r="P229"/>
      <c r="Q229"/>
      <c r="R229"/>
      <c r="S229"/>
    </row>
    <row r="230" spans="1:19" s="18" customFormat="1" x14ac:dyDescent="0.15">
      <c r="A230" s="16"/>
      <c r="B230" s="16"/>
      <c r="C230" s="16"/>
      <c r="D230" s="16"/>
      <c r="E230" s="16"/>
      <c r="F230" s="27">
        <v>37986</v>
      </c>
      <c r="G230" s="28">
        <v>36.434782608695699</v>
      </c>
      <c r="K230"/>
      <c r="L230" s="245"/>
      <c r="M230" s="245"/>
      <c r="N230" s="245"/>
      <c r="O230" s="245"/>
      <c r="P230"/>
      <c r="Q230"/>
      <c r="R230"/>
      <c r="S230"/>
    </row>
    <row r="231" spans="1:19" s="18" customFormat="1" x14ac:dyDescent="0.15">
      <c r="A231" s="16"/>
      <c r="B231" s="16"/>
      <c r="C231" s="16"/>
      <c r="D231" s="16"/>
      <c r="E231" s="16"/>
      <c r="F231" s="27">
        <v>37955</v>
      </c>
      <c r="G231" s="28">
        <v>28.925000000000001</v>
      </c>
      <c r="K231"/>
      <c r="L231" s="245"/>
      <c r="M231" s="245"/>
      <c r="N231" s="245"/>
      <c r="O231" s="245"/>
      <c r="P231"/>
      <c r="Q231"/>
      <c r="R231"/>
      <c r="S231"/>
    </row>
    <row r="232" spans="1:19" s="18" customFormat="1" x14ac:dyDescent="0.15">
      <c r="A232" s="16"/>
      <c r="B232" s="16"/>
      <c r="C232" s="16"/>
      <c r="D232" s="16"/>
      <c r="E232" s="16"/>
      <c r="F232" s="27">
        <v>37925</v>
      </c>
      <c r="G232" s="28">
        <v>21.405555555555601</v>
      </c>
      <c r="K232"/>
      <c r="L232" s="245"/>
      <c r="M232" s="245"/>
      <c r="N232" s="245"/>
      <c r="O232" s="245"/>
      <c r="P232"/>
      <c r="Q232"/>
      <c r="R232"/>
      <c r="S232"/>
    </row>
    <row r="233" spans="1:19" x14ac:dyDescent="0.15">
      <c r="F233" s="27">
        <v>37894</v>
      </c>
      <c r="G233" s="28">
        <v>19.227272727272702</v>
      </c>
    </row>
    <row r="234" spans="1:19" s="18" customFormat="1" x14ac:dyDescent="0.15">
      <c r="A234" s="16"/>
      <c r="B234" s="16"/>
      <c r="C234" s="16"/>
      <c r="D234" s="16"/>
      <c r="E234" s="16"/>
      <c r="F234" s="27">
        <v>37864</v>
      </c>
      <c r="G234" s="28">
        <v>19.2</v>
      </c>
      <c r="K234"/>
      <c r="L234" s="245"/>
      <c r="M234" s="245"/>
      <c r="N234" s="245"/>
      <c r="O234" s="245"/>
      <c r="P234"/>
      <c r="Q234"/>
      <c r="R234"/>
      <c r="S234"/>
    </row>
    <row r="235" spans="1:19" x14ac:dyDescent="0.15">
      <c r="F235" s="27">
        <v>37833</v>
      </c>
      <c r="G235" s="28">
        <v>19.047826086956501</v>
      </c>
    </row>
    <row r="236" spans="1:19" x14ac:dyDescent="0.15">
      <c r="F236" s="27">
        <v>37802</v>
      </c>
      <c r="G236" s="28">
        <v>18.5</v>
      </c>
    </row>
    <row r="237" spans="1:19" ht="14.25" x14ac:dyDescent="0.15">
      <c r="F237" s="29" t="s">
        <v>320</v>
      </c>
    </row>
  </sheetData>
  <phoneticPr fontId="5" type="noConversion"/>
  <pageMargins left="0.7" right="0.7" top="0.75" bottom="0.75" header="0.3" footer="0.3"/>
  <pageSetup paperSize="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2:AP48"/>
  <sheetViews>
    <sheetView showGridLines="0" zoomScale="75" zoomScaleNormal="75" workbookViewId="0">
      <pane xSplit="17" ySplit="3" topLeftCell="Z4" activePane="bottomRight" state="frozen"/>
      <selection activeCell="H5" sqref="H5"/>
      <selection pane="topRight" activeCell="H5" sqref="H5"/>
      <selection pane="bottomLeft" activeCell="H5" sqref="H5"/>
      <selection pane="bottomRight" activeCell="AK40" sqref="AK40"/>
    </sheetView>
  </sheetViews>
  <sheetFormatPr defaultColWidth="8.5703125" defaultRowHeight="12" outlineLevelCol="1" x14ac:dyDescent="0.15"/>
  <cols>
    <col min="1" max="1" width="12" style="14" bestFit="1" customWidth="1"/>
    <col min="2" max="15" width="8.5703125" style="14"/>
    <col min="16" max="16" width="8.5703125" style="5"/>
    <col min="17" max="17" width="6.85546875" style="8" bestFit="1" customWidth="1"/>
    <col min="18" max="19" width="8.5703125" style="5"/>
    <col min="20" max="21" width="8.5703125" style="30"/>
    <col min="22" max="23" width="8.5703125" style="5"/>
    <col min="24" max="25" width="8.5703125" style="30"/>
    <col min="26" max="26" width="8.5703125" style="5"/>
    <col min="27" max="27" width="10" style="8" bestFit="1" customWidth="1"/>
    <col min="28" max="28" width="12" style="31" bestFit="1" customWidth="1"/>
    <col min="29" max="29" width="10.28515625" style="31" customWidth="1"/>
    <col min="30" max="30" width="7.42578125" style="5" customWidth="1"/>
    <col min="31" max="31" width="13" style="32" bestFit="1" customWidth="1"/>
    <col min="32" max="33" width="10" style="31" customWidth="1"/>
    <col min="34" max="34" width="2.5703125" style="5" customWidth="1"/>
    <col min="35" max="35" width="5.5703125" style="5" customWidth="1" outlineLevel="1"/>
    <col min="36" max="36" width="33.7109375" style="5" bestFit="1" customWidth="1" outlineLevel="1"/>
    <col min="37" max="37" width="11.85546875" style="31" customWidth="1" outlineLevel="1"/>
    <col min="38" max="38" width="8.5703125" style="5" customWidth="1"/>
    <col min="39" max="39" width="9" style="8" bestFit="1" customWidth="1"/>
    <col min="40" max="42" width="10.5703125" style="5" customWidth="1"/>
    <col min="43" max="16384" width="8.5703125" style="5"/>
  </cols>
  <sheetData>
    <row r="2" spans="1:42" x14ac:dyDescent="0.15">
      <c r="Q2" s="433" t="s">
        <v>321</v>
      </c>
      <c r="R2" s="433"/>
      <c r="S2" s="433"/>
      <c r="T2" s="433"/>
      <c r="U2" s="433"/>
      <c r="V2" s="433"/>
      <c r="W2" s="433"/>
      <c r="X2" s="433"/>
      <c r="Y2" s="433"/>
      <c r="AA2" s="204" t="s">
        <v>1023</v>
      </c>
      <c r="AM2" s="433" t="s">
        <v>755</v>
      </c>
      <c r="AN2" s="433"/>
      <c r="AO2" s="433"/>
      <c r="AP2" s="433"/>
    </row>
    <row r="3" spans="1:42" s="35" customFormat="1" ht="60" x14ac:dyDescent="0.15">
      <c r="A3" s="34"/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14"/>
      <c r="O3" s="34"/>
      <c r="Q3" s="36"/>
      <c r="R3" s="37" t="s">
        <v>323</v>
      </c>
      <c r="S3" s="37" t="s">
        <v>324</v>
      </c>
      <c r="T3" s="37" t="s">
        <v>325</v>
      </c>
      <c r="U3" s="37" t="s">
        <v>326</v>
      </c>
      <c r="V3" s="37" t="s">
        <v>327</v>
      </c>
      <c r="W3" s="37" t="s">
        <v>328</v>
      </c>
      <c r="X3" s="37" t="s">
        <v>325</v>
      </c>
      <c r="Y3" s="37" t="s">
        <v>326</v>
      </c>
      <c r="AA3" s="409" t="s">
        <v>329</v>
      </c>
      <c r="AB3" s="409" t="s">
        <v>330</v>
      </c>
      <c r="AC3" s="23" t="s">
        <v>331</v>
      </c>
      <c r="AE3" s="39"/>
      <c r="AF3" s="23" t="s">
        <v>332</v>
      </c>
      <c r="AG3" s="23" t="s">
        <v>333</v>
      </c>
      <c r="AK3" s="23"/>
      <c r="AM3" s="36"/>
      <c r="AN3" s="37" t="s">
        <v>334</v>
      </c>
      <c r="AO3" s="37" t="s">
        <v>335</v>
      </c>
      <c r="AP3" s="37" t="s">
        <v>336</v>
      </c>
    </row>
    <row r="4" spans="1:42" x14ac:dyDescent="0.15">
      <c r="Q4" s="8">
        <v>2011</v>
      </c>
      <c r="R4" s="40">
        <v>2.5499999999999998</v>
      </c>
      <c r="S4" s="40"/>
      <c r="T4" s="41"/>
      <c r="U4" s="41"/>
      <c r="V4" s="40">
        <v>29.78</v>
      </c>
      <c r="W4" s="40"/>
      <c r="X4" s="41"/>
      <c r="Y4" s="41"/>
      <c r="AA4" s="410" t="s">
        <v>337</v>
      </c>
      <c r="AB4" s="410" t="s">
        <v>377</v>
      </c>
      <c r="AM4" s="42">
        <v>43769</v>
      </c>
      <c r="AN4" s="229">
        <v>0.26</v>
      </c>
      <c r="AP4" s="43">
        <v>-0.53049999999999997</v>
      </c>
    </row>
    <row r="5" spans="1:42" x14ac:dyDescent="0.15">
      <c r="Q5" s="8">
        <v>2011</v>
      </c>
      <c r="R5" s="40">
        <v>2.5499999999999998</v>
      </c>
      <c r="S5" s="40"/>
      <c r="T5" s="41"/>
      <c r="U5" s="41"/>
      <c r="V5" s="40">
        <v>29.78</v>
      </c>
      <c r="W5" s="40"/>
      <c r="X5" s="41"/>
      <c r="Y5" s="41"/>
      <c r="AA5" s="410" t="s">
        <v>339</v>
      </c>
      <c r="AB5" s="410" t="s">
        <v>1022</v>
      </c>
      <c r="AM5" s="42">
        <v>43799</v>
      </c>
      <c r="AN5" s="229">
        <v>0.52</v>
      </c>
      <c r="AP5" s="43">
        <v>-0.53010000000000002</v>
      </c>
    </row>
    <row r="6" spans="1:42" x14ac:dyDescent="0.15">
      <c r="Q6" s="8">
        <v>2012</v>
      </c>
      <c r="R6" s="40">
        <v>4.59</v>
      </c>
      <c r="S6" s="40"/>
      <c r="T6" s="41">
        <f>R6/R5-1</f>
        <v>0.8</v>
      </c>
      <c r="U6" s="41"/>
      <c r="V6" s="40">
        <v>30.95</v>
      </c>
      <c r="W6" s="40"/>
      <c r="X6" s="41">
        <f>V6/V5-1</f>
        <v>3.9288112827400967E-2</v>
      </c>
      <c r="Y6" s="41"/>
      <c r="AA6" s="117">
        <v>44834</v>
      </c>
      <c r="AB6" s="142">
        <v>2172</v>
      </c>
      <c r="AC6" s="44">
        <f>AB6/AB10-1</f>
        <v>0.73067729083665345</v>
      </c>
      <c r="AD6" s="43"/>
      <c r="AE6" s="45">
        <v>44926</v>
      </c>
      <c r="AF6" s="46">
        <v>5540</v>
      </c>
      <c r="AG6" s="44">
        <f>AF6/AF10-1</f>
        <v>0.88627851549199854</v>
      </c>
      <c r="AH6" s="43"/>
      <c r="AI6" s="5" t="s">
        <v>340</v>
      </c>
      <c r="AK6" s="31" t="s">
        <v>341</v>
      </c>
      <c r="AM6" s="42">
        <v>43830</v>
      </c>
      <c r="AN6" s="229">
        <v>0.66</v>
      </c>
      <c r="AP6" s="43">
        <v>-0.40710000000000002</v>
      </c>
    </row>
    <row r="7" spans="1:42" x14ac:dyDescent="0.15">
      <c r="Q7" s="8">
        <v>2013</v>
      </c>
      <c r="R7" s="40">
        <v>10.73</v>
      </c>
      <c r="S7" s="40"/>
      <c r="T7" s="41">
        <f t="shared" ref="T7:U21" si="0">R7/R6-1</f>
        <v>1.3376906318082789</v>
      </c>
      <c r="U7" s="41"/>
      <c r="V7" s="40">
        <v>37.08</v>
      </c>
      <c r="W7" s="40"/>
      <c r="X7" s="41">
        <f t="shared" ref="X7:Y21" si="1">V7/V6-1</f>
        <v>0.19806138933764128</v>
      </c>
      <c r="Y7" s="41"/>
      <c r="AA7" s="117">
        <v>44742</v>
      </c>
      <c r="AB7" s="142">
        <v>1767</v>
      </c>
      <c r="AC7" s="44">
        <f t="shared" ref="AC7:AC38" si="2">AB7/AB11-1</f>
        <v>1.30078125</v>
      </c>
      <c r="AD7" s="43"/>
      <c r="AE7" s="45">
        <v>44834</v>
      </c>
      <c r="AF7" s="46">
        <f t="shared" ref="AF7:AF43" si="3">INDEX(AA:AC,MATCH(AE7,AA:AA,0),2)</f>
        <v>2172</v>
      </c>
      <c r="AG7" s="44">
        <f t="shared" ref="AG7:AG39" si="4">AF7/AF11-1</f>
        <v>0.73067729083665345</v>
      </c>
      <c r="AH7" s="43"/>
      <c r="AI7" s="47" t="s">
        <v>342</v>
      </c>
      <c r="AK7" s="48">
        <f>SUM(AB7,AB11,AB15,AB19,AB27,AB23,AB31)/SUM($AB$7:$AB$34)</f>
        <v>0.28601838084543618</v>
      </c>
      <c r="AM7" s="42">
        <v>43861</v>
      </c>
      <c r="AN7" s="229">
        <v>0.26</v>
      </c>
      <c r="AP7" s="49" t="e">
        <f>NA()</f>
        <v>#N/A</v>
      </c>
    </row>
    <row r="8" spans="1:42" x14ac:dyDescent="0.15">
      <c r="Q8" s="8">
        <v>2014</v>
      </c>
      <c r="R8" s="40">
        <v>10.210000000000001</v>
      </c>
      <c r="S8" s="40"/>
      <c r="T8" s="41">
        <f t="shared" si="0"/>
        <v>-4.8462255358806994E-2</v>
      </c>
      <c r="U8" s="41"/>
      <c r="V8" s="40">
        <v>43.22</v>
      </c>
      <c r="W8" s="40"/>
      <c r="X8" s="41">
        <f t="shared" si="1"/>
        <v>0.16558791801510253</v>
      </c>
      <c r="Y8" s="41"/>
      <c r="AA8" s="117">
        <v>44651</v>
      </c>
      <c r="AB8" s="142">
        <v>1321</v>
      </c>
      <c r="AC8" s="44">
        <f t="shared" si="2"/>
        <v>1.4784240150093808</v>
      </c>
      <c r="AD8" s="43"/>
      <c r="AE8" s="45">
        <v>44742</v>
      </c>
      <c r="AF8" s="46">
        <f t="shared" si="3"/>
        <v>1767</v>
      </c>
      <c r="AG8" s="44">
        <f t="shared" si="4"/>
        <v>1.30078125</v>
      </c>
      <c r="AH8" s="43"/>
      <c r="AI8" s="15" t="s">
        <v>343</v>
      </c>
      <c r="AK8" s="50">
        <f>SUM(AB8,AB12,AB20,AB24,AB28,AB32,AB16)/SUM($AB$7:$AB$34)</f>
        <v>0.15497196987367476</v>
      </c>
      <c r="AM8" s="42">
        <v>43890</v>
      </c>
      <c r="AN8" s="229">
        <v>1.44</v>
      </c>
      <c r="AP8" s="43">
        <v>-0.69340000000000002</v>
      </c>
    </row>
    <row r="9" spans="1:42" x14ac:dyDescent="0.15">
      <c r="Q9" s="8">
        <v>2015</v>
      </c>
      <c r="R9" s="40">
        <v>14.82</v>
      </c>
      <c r="S9" s="40"/>
      <c r="T9" s="41">
        <f t="shared" si="0"/>
        <v>0.4515181194906952</v>
      </c>
      <c r="U9" s="41"/>
      <c r="V9" s="40">
        <v>53.09</v>
      </c>
      <c r="W9" s="40"/>
      <c r="X9" s="41">
        <f t="shared" si="1"/>
        <v>0.22836649699213329</v>
      </c>
      <c r="Y9" s="41"/>
      <c r="AA9" s="117">
        <v>44561</v>
      </c>
      <c r="AB9" s="142">
        <v>2937</v>
      </c>
      <c r="AC9" s="44">
        <f t="shared" si="2"/>
        <v>-3.6733355198425688E-2</v>
      </c>
      <c r="AD9" s="43"/>
      <c r="AE9" s="45">
        <v>44651</v>
      </c>
      <c r="AF9" s="46">
        <f t="shared" si="3"/>
        <v>1321</v>
      </c>
      <c r="AG9" s="44">
        <f t="shared" si="4"/>
        <v>1.4784240150093808</v>
      </c>
      <c r="AH9" s="43"/>
      <c r="AI9" s="15" t="s">
        <v>344</v>
      </c>
      <c r="AK9" s="50">
        <f>SUM(AB9,AB13,AB17,AB21,AB29,AB25,AB33)/SUM($AB$8:$AB$35)</f>
        <v>0.3846019148654784</v>
      </c>
      <c r="AM9" s="42">
        <v>43921</v>
      </c>
      <c r="AN9" s="229">
        <v>4.46</v>
      </c>
      <c r="AP9" s="43">
        <v>-0.30909999999999999</v>
      </c>
    </row>
    <row r="10" spans="1:42" x14ac:dyDescent="0.15">
      <c r="Q10" s="8">
        <v>2016</v>
      </c>
      <c r="R10" s="40">
        <v>34.74</v>
      </c>
      <c r="S10" s="40"/>
      <c r="T10" s="41">
        <f t="shared" si="0"/>
        <v>1.3441295546558707</v>
      </c>
      <c r="U10" s="41"/>
      <c r="V10" s="40">
        <v>69.16</v>
      </c>
      <c r="W10" s="40"/>
      <c r="X10" s="41">
        <f t="shared" si="1"/>
        <v>0.30269353927293263</v>
      </c>
      <c r="Y10" s="41"/>
      <c r="AA10" s="117">
        <v>44469</v>
      </c>
      <c r="AB10" s="142">
        <v>1255</v>
      </c>
      <c r="AC10" s="44">
        <f t="shared" si="2"/>
        <v>0.66005291005291</v>
      </c>
      <c r="AD10" s="43"/>
      <c r="AE10" s="45">
        <v>44561</v>
      </c>
      <c r="AF10" s="46">
        <f t="shared" si="3"/>
        <v>2937</v>
      </c>
      <c r="AG10" s="44">
        <f t="shared" si="4"/>
        <v>-3.6733355198425688E-2</v>
      </c>
      <c r="AH10" s="43"/>
      <c r="AI10" s="15" t="s">
        <v>345</v>
      </c>
      <c r="AK10" s="50">
        <f>SUM(AB10,AB14,AB18,AB22,AB26,AB30,AB34)/SUM($AB$7:$AB$34)</f>
        <v>0.19486850479994955</v>
      </c>
      <c r="AM10" s="42">
        <v>43951</v>
      </c>
      <c r="AN10" s="229">
        <v>4.1900000000000004</v>
      </c>
      <c r="AP10" s="43">
        <v>-0.1709</v>
      </c>
    </row>
    <row r="11" spans="1:42" x14ac:dyDescent="0.15">
      <c r="Q11" s="8">
        <v>2017</v>
      </c>
      <c r="R11" s="40">
        <v>53.14</v>
      </c>
      <c r="S11" s="40"/>
      <c r="T11" s="41">
        <f t="shared" si="0"/>
        <v>0.52964881980426015</v>
      </c>
      <c r="U11" s="41"/>
      <c r="V11" s="40">
        <v>101.39</v>
      </c>
      <c r="W11" s="40"/>
      <c r="X11" s="41">
        <f t="shared" si="1"/>
        <v>0.46602082128397937</v>
      </c>
      <c r="Y11" s="41"/>
      <c r="AA11" s="117">
        <v>44377</v>
      </c>
      <c r="AB11" s="142">
        <v>768</v>
      </c>
      <c r="AC11" s="44">
        <f t="shared" si="2"/>
        <v>0.14115898959881124</v>
      </c>
      <c r="AD11" s="43"/>
      <c r="AE11" s="45">
        <v>44469</v>
      </c>
      <c r="AF11" s="46">
        <f t="shared" si="3"/>
        <v>1255</v>
      </c>
      <c r="AG11" s="44">
        <f t="shared" si="4"/>
        <v>0.66005291005291</v>
      </c>
      <c r="AH11" s="43"/>
      <c r="AM11" s="42">
        <v>43982</v>
      </c>
      <c r="AN11" s="229">
        <v>6.42</v>
      </c>
      <c r="AP11" s="43">
        <v>-0.23319999999999999</v>
      </c>
    </row>
    <row r="12" spans="1:42" x14ac:dyDescent="0.15">
      <c r="Q12" s="8">
        <v>2018</v>
      </c>
      <c r="R12" s="40">
        <v>44.45</v>
      </c>
      <c r="S12" s="40"/>
      <c r="T12" s="41">
        <f t="shared" si="0"/>
        <v>-0.16353029732781332</v>
      </c>
      <c r="U12" s="41"/>
      <c r="V12" s="40">
        <v>105.04</v>
      </c>
      <c r="W12" s="40"/>
      <c r="X12" s="41">
        <f t="shared" si="1"/>
        <v>3.5999605483775676E-2</v>
      </c>
      <c r="Y12" s="41"/>
      <c r="AA12" s="117">
        <v>44286</v>
      </c>
      <c r="AB12" s="142">
        <v>533</v>
      </c>
      <c r="AC12" s="44">
        <f t="shared" si="2"/>
        <v>0.5584795321637428</v>
      </c>
      <c r="AD12" s="43"/>
      <c r="AE12" s="45">
        <v>44377</v>
      </c>
      <c r="AF12" s="46">
        <f t="shared" si="3"/>
        <v>768</v>
      </c>
      <c r="AG12" s="44">
        <f t="shared" si="4"/>
        <v>0.14115898959881124</v>
      </c>
      <c r="AH12" s="43"/>
      <c r="AJ12" s="31" t="s">
        <v>346</v>
      </c>
      <c r="AK12" s="51">
        <v>10800</v>
      </c>
      <c r="AM12" s="42">
        <v>44012</v>
      </c>
      <c r="AN12" s="229">
        <v>11.14</v>
      </c>
      <c r="AP12" s="43">
        <v>-0.128</v>
      </c>
    </row>
    <row r="13" spans="1:42" x14ac:dyDescent="0.15">
      <c r="Q13" s="8">
        <v>2019</v>
      </c>
      <c r="R13" s="40">
        <v>30.146000000000001</v>
      </c>
      <c r="S13" s="40"/>
      <c r="T13" s="41">
        <f t="shared" si="0"/>
        <v>-0.32179977502812152</v>
      </c>
      <c r="U13" s="41"/>
      <c r="V13" s="40">
        <v>113.66</v>
      </c>
      <c r="W13" s="40"/>
      <c r="X13" s="41">
        <f t="shared" si="1"/>
        <v>8.2063975628331898E-2</v>
      </c>
      <c r="Y13" s="41"/>
      <c r="AA13" s="117">
        <v>44196</v>
      </c>
      <c r="AB13" s="142">
        <v>3049</v>
      </c>
      <c r="AC13" s="44">
        <f t="shared" si="2"/>
        <v>1.9317307692307693</v>
      </c>
      <c r="AD13" s="43"/>
      <c r="AE13" s="45">
        <v>44286</v>
      </c>
      <c r="AF13" s="46">
        <f t="shared" si="3"/>
        <v>533</v>
      </c>
      <c r="AG13" s="44">
        <f t="shared" si="4"/>
        <v>0.5584795321637428</v>
      </c>
      <c r="AH13" s="43"/>
      <c r="AI13" s="22"/>
      <c r="AJ13" s="31"/>
      <c r="AK13" s="51"/>
      <c r="AM13" s="42">
        <v>44043</v>
      </c>
      <c r="AN13" s="229">
        <v>16.39</v>
      </c>
      <c r="AP13" s="43">
        <v>-2.75E-2</v>
      </c>
    </row>
    <row r="14" spans="1:42" x14ac:dyDescent="0.15">
      <c r="Q14" s="8">
        <v>2020</v>
      </c>
      <c r="R14" s="40">
        <v>48.54</v>
      </c>
      <c r="S14" s="40">
        <v>48.54</v>
      </c>
      <c r="T14" s="41">
        <f t="shared" si="0"/>
        <v>0.61016386917003906</v>
      </c>
      <c r="U14" s="41"/>
      <c r="V14" s="40">
        <v>128.5</v>
      </c>
      <c r="W14" s="40">
        <v>128.5</v>
      </c>
      <c r="X14" s="41">
        <f t="shared" si="1"/>
        <v>0.13056484251275746</v>
      </c>
      <c r="Y14" s="41"/>
      <c r="AA14" s="117">
        <v>44104</v>
      </c>
      <c r="AB14" s="142">
        <v>756</v>
      </c>
      <c r="AC14" s="44">
        <f t="shared" si="2"/>
        <v>0.6875</v>
      </c>
      <c r="AD14" s="43"/>
      <c r="AE14" s="45">
        <v>44196</v>
      </c>
      <c r="AF14" s="46">
        <f t="shared" si="3"/>
        <v>3049</v>
      </c>
      <c r="AG14" s="44">
        <f t="shared" si="4"/>
        <v>1.9317307692307693</v>
      </c>
      <c r="AH14" s="43"/>
      <c r="AK14" s="50"/>
      <c r="AM14" s="42">
        <v>44074</v>
      </c>
      <c r="AN14" s="229">
        <v>8.52</v>
      </c>
      <c r="AP14" s="43">
        <v>1.47E-2</v>
      </c>
    </row>
    <row r="15" spans="1:42" x14ac:dyDescent="0.15">
      <c r="Q15" s="8">
        <v>2021</v>
      </c>
      <c r="R15" s="40">
        <v>54.67</v>
      </c>
      <c r="S15" s="40">
        <v>54.67</v>
      </c>
      <c r="T15" s="41">
        <f t="shared" si="0"/>
        <v>0.12628759785743715</v>
      </c>
      <c r="U15" s="41">
        <f t="shared" si="0"/>
        <v>0.12628759785743715</v>
      </c>
      <c r="V15" s="40">
        <v>168.18</v>
      </c>
      <c r="W15" s="40">
        <v>168.18</v>
      </c>
      <c r="X15" s="41">
        <f t="shared" si="1"/>
        <v>0.30879377431906629</v>
      </c>
      <c r="Y15" s="44">
        <f>W15/W14-1</f>
        <v>0.30879377431906629</v>
      </c>
      <c r="AA15" s="117">
        <v>44012</v>
      </c>
      <c r="AB15" s="142">
        <v>673</v>
      </c>
      <c r="AC15" s="44">
        <f t="shared" si="2"/>
        <v>5.979073243647326E-3</v>
      </c>
      <c r="AD15" s="43"/>
      <c r="AE15" s="45">
        <v>44104</v>
      </c>
      <c r="AF15" s="46">
        <f>INDEX(AA:AC,MATCH(AE15,AA:AA,0),2)</f>
        <v>756</v>
      </c>
      <c r="AG15" s="44">
        <f t="shared" si="4"/>
        <v>0.6875</v>
      </c>
      <c r="AH15" s="43"/>
      <c r="AM15" s="42">
        <v>44104</v>
      </c>
      <c r="AN15" s="229">
        <v>5.24</v>
      </c>
      <c r="AP15" s="43">
        <v>9.8599999999999993E-2</v>
      </c>
    </row>
    <row r="16" spans="1:42" x14ac:dyDescent="0.15">
      <c r="Q16" s="52" t="s">
        <v>347</v>
      </c>
      <c r="R16" s="53">
        <v>89.92</v>
      </c>
      <c r="S16" s="53">
        <v>74.599999999999994</v>
      </c>
      <c r="T16" s="44">
        <f t="shared" si="0"/>
        <v>0.64477775745381383</v>
      </c>
      <c r="U16" s="44">
        <f t="shared" si="0"/>
        <v>0.36455094201573068</v>
      </c>
      <c r="V16" s="53">
        <v>238.91</v>
      </c>
      <c r="W16" s="53">
        <v>194.19</v>
      </c>
      <c r="X16" s="44">
        <f t="shared" si="1"/>
        <v>0.42056130336544162</v>
      </c>
      <c r="Y16" s="44">
        <f t="shared" si="1"/>
        <v>0.15465572600784872</v>
      </c>
      <c r="AA16" s="117">
        <v>43921</v>
      </c>
      <c r="AB16" s="142">
        <v>342</v>
      </c>
      <c r="AC16" s="44">
        <f t="shared" si="2"/>
        <v>-0.30909090909090908</v>
      </c>
      <c r="AD16" s="43"/>
      <c r="AE16" s="45">
        <v>44012</v>
      </c>
      <c r="AF16" s="46">
        <f t="shared" si="3"/>
        <v>673</v>
      </c>
      <c r="AG16" s="44">
        <f t="shared" si="4"/>
        <v>5.979073243647326E-3</v>
      </c>
      <c r="AH16" s="43"/>
      <c r="AM16" s="42">
        <v>44135</v>
      </c>
      <c r="AN16" s="229">
        <v>2.23</v>
      </c>
      <c r="AO16" s="55">
        <f t="shared" ref="AO16:AO31" si="5">AN16/AN4-1</f>
        <v>7.5769230769230766</v>
      </c>
      <c r="AP16" s="43">
        <v>0.27649999999999997</v>
      </c>
    </row>
    <row r="17" spans="1:42" s="31" customFormat="1" x14ac:dyDescent="0.15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5"/>
      <c r="Q17" s="52" t="s">
        <v>348</v>
      </c>
      <c r="R17" s="53">
        <v>95.03</v>
      </c>
      <c r="S17" s="53">
        <v>80.22</v>
      </c>
      <c r="T17" s="44">
        <f t="shared" si="0"/>
        <v>5.682829181494653E-2</v>
      </c>
      <c r="U17" s="54">
        <f t="shared" si="0"/>
        <v>7.5335120643431619E-2</v>
      </c>
      <c r="V17" s="53">
        <v>274.86</v>
      </c>
      <c r="W17" s="53">
        <v>218.96</v>
      </c>
      <c r="X17" s="44">
        <f t="shared" si="1"/>
        <v>0.1504750742957599</v>
      </c>
      <c r="Y17" s="54">
        <f t="shared" si="1"/>
        <v>0.12755548689427876</v>
      </c>
      <c r="Z17" s="5"/>
      <c r="AA17" s="117">
        <v>43830</v>
      </c>
      <c r="AB17" s="142">
        <v>1040</v>
      </c>
      <c r="AC17" s="44">
        <f t="shared" si="2"/>
        <v>1.8609206660137101E-2</v>
      </c>
      <c r="AD17" s="43"/>
      <c r="AE17" s="45">
        <v>43921</v>
      </c>
      <c r="AF17" s="46">
        <f t="shared" si="3"/>
        <v>342</v>
      </c>
      <c r="AG17" s="44">
        <f t="shared" si="4"/>
        <v>-0.30909090909090908</v>
      </c>
      <c r="AH17" s="43"/>
      <c r="AI17" s="5"/>
      <c r="AJ17" s="5"/>
      <c r="AL17" s="5"/>
      <c r="AM17" s="42">
        <v>44165</v>
      </c>
      <c r="AN17" s="229">
        <v>6.69</v>
      </c>
      <c r="AO17" s="55">
        <f t="shared" si="5"/>
        <v>11.865384615384615</v>
      </c>
      <c r="AP17" s="43">
        <v>0.44209999999999999</v>
      </c>
    </row>
    <row r="18" spans="1:42" s="31" customFormat="1" x14ac:dyDescent="0.15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5"/>
      <c r="Q18" s="52" t="s">
        <v>349</v>
      </c>
      <c r="R18" s="53">
        <v>100.14</v>
      </c>
      <c r="S18" s="53">
        <v>84.82</v>
      </c>
      <c r="T18" s="44">
        <f t="shared" si="0"/>
        <v>5.3772492896979829E-2</v>
      </c>
      <c r="U18" s="54">
        <f t="shared" si="0"/>
        <v>5.734230865120904E-2</v>
      </c>
      <c r="V18" s="53">
        <v>299.63</v>
      </c>
      <c r="W18" s="53">
        <v>243.73</v>
      </c>
      <c r="X18" s="44">
        <f t="shared" si="1"/>
        <v>9.0118605835698196E-2</v>
      </c>
      <c r="Y18" s="54">
        <f t="shared" si="1"/>
        <v>0.11312568505663134</v>
      </c>
      <c r="Z18" s="5"/>
      <c r="AA18" s="117">
        <v>43738</v>
      </c>
      <c r="AB18" s="142">
        <v>448</v>
      </c>
      <c r="AC18" s="44">
        <f t="shared" si="2"/>
        <v>-0.48564867967853043</v>
      </c>
      <c r="AD18" s="43"/>
      <c r="AE18" s="45">
        <v>43830</v>
      </c>
      <c r="AF18" s="46">
        <f t="shared" si="3"/>
        <v>1040</v>
      </c>
      <c r="AG18" s="44">
        <f t="shared" si="4"/>
        <v>1.8609206660137101E-2</v>
      </c>
      <c r="AH18" s="43"/>
      <c r="AI18" s="5"/>
      <c r="AJ18" s="5"/>
      <c r="AL18" s="5"/>
      <c r="AM18" s="42">
        <v>44196</v>
      </c>
      <c r="AN18" s="229">
        <v>5.5</v>
      </c>
      <c r="AO18" s="55">
        <f t="shared" si="5"/>
        <v>7.3333333333333321</v>
      </c>
      <c r="AP18" s="43">
        <v>0.8175</v>
      </c>
    </row>
    <row r="19" spans="1:42" s="31" customFormat="1" x14ac:dyDescent="0.15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5"/>
      <c r="Q19" s="52" t="s">
        <v>350</v>
      </c>
      <c r="R19" s="53">
        <v>109.34</v>
      </c>
      <c r="S19" s="53">
        <v>89.93</v>
      </c>
      <c r="T19" s="44">
        <f t="shared" si="0"/>
        <v>9.1871380067904962E-2</v>
      </c>
      <c r="U19" s="54">
        <f t="shared" si="0"/>
        <v>6.0245225182740114E-2</v>
      </c>
      <c r="V19" s="53">
        <v>328.13</v>
      </c>
      <c r="W19" s="53">
        <v>268.5</v>
      </c>
      <c r="X19" s="44">
        <f t="shared" si="1"/>
        <v>9.5117311350665812E-2</v>
      </c>
      <c r="Y19" s="54">
        <f t="shared" si="1"/>
        <v>0.10162885159807988</v>
      </c>
      <c r="Z19" s="5"/>
      <c r="AA19" s="117">
        <v>43646</v>
      </c>
      <c r="AB19" s="142">
        <v>669</v>
      </c>
      <c r="AC19" s="44">
        <f t="shared" si="2"/>
        <v>-0.53702422145328721</v>
      </c>
      <c r="AD19" s="43"/>
      <c r="AE19" s="45">
        <v>43738</v>
      </c>
      <c r="AF19" s="46">
        <f t="shared" si="3"/>
        <v>448</v>
      </c>
      <c r="AG19" s="44">
        <f t="shared" si="4"/>
        <v>-0.48564867967853043</v>
      </c>
      <c r="AH19" s="43"/>
      <c r="AI19" s="5"/>
      <c r="AJ19" s="5"/>
      <c r="AL19" s="5"/>
      <c r="AM19" s="42">
        <v>44227</v>
      </c>
      <c r="AN19" s="229">
        <v>2.23</v>
      </c>
      <c r="AO19" s="55">
        <f t="shared" si="5"/>
        <v>7.5769230769230766</v>
      </c>
      <c r="AP19" s="43">
        <v>0</v>
      </c>
    </row>
    <row r="20" spans="1:42" s="31" customFormat="1" x14ac:dyDescent="0.15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5"/>
      <c r="Q20" s="52" t="s">
        <v>351</v>
      </c>
      <c r="R20" s="53">
        <v>121.61</v>
      </c>
      <c r="S20" s="53">
        <v>99.64</v>
      </c>
      <c r="T20" s="44">
        <f t="shared" si="0"/>
        <v>0.11221876714834456</v>
      </c>
      <c r="U20" s="54">
        <f t="shared" si="0"/>
        <v>0.10797286778605564</v>
      </c>
      <c r="V20" s="53">
        <v>360.35</v>
      </c>
      <c r="W20" s="53">
        <v>299.49</v>
      </c>
      <c r="X20" s="44">
        <f t="shared" si="1"/>
        <v>9.8192789443208639E-2</v>
      </c>
      <c r="Y20" s="54">
        <f t="shared" si="1"/>
        <v>0.11541899441340786</v>
      </c>
      <c r="Z20" s="5"/>
      <c r="AA20" s="117">
        <v>43555</v>
      </c>
      <c r="AB20" s="142">
        <v>495</v>
      </c>
      <c r="AC20" s="44">
        <f t="shared" si="2"/>
        <v>-0.56426056338028174</v>
      </c>
      <c r="AD20" s="43"/>
      <c r="AE20" s="45">
        <v>43646</v>
      </c>
      <c r="AF20" s="46">
        <f t="shared" si="3"/>
        <v>669</v>
      </c>
      <c r="AG20" s="44">
        <f t="shared" si="4"/>
        <v>-0.53702422145328721</v>
      </c>
      <c r="AH20" s="43"/>
      <c r="AI20" s="5"/>
      <c r="AJ20" s="5"/>
      <c r="AL20" s="5"/>
      <c r="AM20" s="42">
        <v>44255</v>
      </c>
      <c r="AN20" s="229">
        <v>13.62</v>
      </c>
      <c r="AO20" s="55">
        <f t="shared" si="5"/>
        <v>8.4583333333333339</v>
      </c>
      <c r="AP20" s="43">
        <v>2.0373999999999999</v>
      </c>
    </row>
    <row r="21" spans="1:42" s="31" customFormat="1" x14ac:dyDescent="0.15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5"/>
      <c r="Q21" s="52" t="s">
        <v>352</v>
      </c>
      <c r="R21" s="53">
        <v>127.73</v>
      </c>
      <c r="S21" s="53">
        <v>104.23</v>
      </c>
      <c r="T21" s="44">
        <f t="shared" si="0"/>
        <v>5.0324808815064515E-2</v>
      </c>
      <c r="U21" s="54">
        <f t="shared" si="0"/>
        <v>4.6065837013247624E-2</v>
      </c>
      <c r="V21" s="53">
        <v>365.25</v>
      </c>
      <c r="W21" s="53">
        <v>315.56</v>
      </c>
      <c r="X21" s="44">
        <f t="shared" si="1"/>
        <v>1.3597890939364365E-2</v>
      </c>
      <c r="Y21" s="54">
        <f t="shared" si="1"/>
        <v>5.3657885071287881E-2</v>
      </c>
      <c r="Z21" s="5"/>
      <c r="AA21" s="117">
        <v>43465</v>
      </c>
      <c r="AB21" s="142">
        <v>1021</v>
      </c>
      <c r="AC21" s="44">
        <f t="shared" si="2"/>
        <v>-7.72816808692387E-2</v>
      </c>
      <c r="AD21" s="43"/>
      <c r="AE21" s="45">
        <v>43555</v>
      </c>
      <c r="AF21" s="46">
        <f t="shared" si="3"/>
        <v>495</v>
      </c>
      <c r="AG21" s="44">
        <f t="shared" si="4"/>
        <v>-0.56426056338028174</v>
      </c>
      <c r="AH21" s="43"/>
      <c r="AI21" s="5"/>
      <c r="AJ21" s="5"/>
      <c r="AL21" s="5"/>
      <c r="AM21" s="42">
        <v>44286</v>
      </c>
      <c r="AN21" s="229">
        <v>2.88</v>
      </c>
      <c r="AO21" s="55">
        <f t="shared" si="5"/>
        <v>-0.35426008968609868</v>
      </c>
      <c r="AP21" s="43">
        <v>0.5585</v>
      </c>
    </row>
    <row r="22" spans="1:42" s="31" customFormat="1" x14ac:dyDescent="0.15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5"/>
      <c r="Q22" s="52"/>
      <c r="R22" s="5"/>
      <c r="S22" s="5"/>
      <c r="T22" s="30"/>
      <c r="U22" s="30"/>
      <c r="V22" s="5"/>
      <c r="W22" s="5"/>
      <c r="X22" s="30"/>
      <c r="Y22" s="30"/>
      <c r="Z22" s="5"/>
      <c r="AA22" s="117">
        <v>43373</v>
      </c>
      <c r="AB22" s="142">
        <v>871</v>
      </c>
      <c r="AC22" s="44">
        <f t="shared" si="2"/>
        <v>-0.53402774434119227</v>
      </c>
      <c r="AD22" s="43"/>
      <c r="AE22" s="45">
        <v>43465</v>
      </c>
      <c r="AF22" s="46">
        <f t="shared" si="3"/>
        <v>1021</v>
      </c>
      <c r="AG22" s="44">
        <f t="shared" si="4"/>
        <v>-7.72816808692387E-2</v>
      </c>
      <c r="AH22" s="43"/>
      <c r="AI22" s="5"/>
      <c r="AJ22" s="5"/>
      <c r="AL22" s="5"/>
      <c r="AM22" s="42">
        <v>44316</v>
      </c>
      <c r="AN22" s="229">
        <v>5.37</v>
      </c>
      <c r="AO22" s="55">
        <f t="shared" si="5"/>
        <v>0.28162291169451059</v>
      </c>
      <c r="AP22" s="43">
        <v>0.55259999999999998</v>
      </c>
    </row>
    <row r="23" spans="1:42" s="31" customFormat="1" x14ac:dyDescent="0.15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5"/>
      <c r="Q23" s="8"/>
      <c r="R23" s="5"/>
      <c r="S23" s="5"/>
      <c r="T23" s="30"/>
      <c r="U23" s="30"/>
      <c r="V23" s="5"/>
      <c r="W23" s="5"/>
      <c r="X23" s="30"/>
      <c r="Y23" s="30"/>
      <c r="Z23" s="5"/>
      <c r="AA23" s="117">
        <v>43281</v>
      </c>
      <c r="AB23" s="142">
        <v>1445</v>
      </c>
      <c r="AC23" s="44">
        <f t="shared" si="2"/>
        <v>-0.26555423970886471</v>
      </c>
      <c r="AD23" s="43"/>
      <c r="AE23" s="45">
        <v>43373</v>
      </c>
      <c r="AF23" s="46">
        <f t="shared" si="3"/>
        <v>871</v>
      </c>
      <c r="AG23" s="44">
        <f t="shared" si="4"/>
        <v>-0.53402774434119227</v>
      </c>
      <c r="AH23" s="43"/>
      <c r="AI23" s="5"/>
      <c r="AJ23" s="5"/>
      <c r="AL23" s="5"/>
      <c r="AM23" s="42">
        <v>44347</v>
      </c>
      <c r="AN23" s="229">
        <v>1.84</v>
      </c>
      <c r="AO23" s="55">
        <f t="shared" si="5"/>
        <v>-0.71339563862928346</v>
      </c>
      <c r="AP23" s="43">
        <v>0.61140000000000005</v>
      </c>
    </row>
    <row r="24" spans="1:42" s="31" customFormat="1" x14ac:dyDescent="0.15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5"/>
      <c r="Q24" s="8"/>
      <c r="R24" s="5"/>
      <c r="S24" s="5"/>
      <c r="T24" s="30"/>
      <c r="U24" s="30"/>
      <c r="V24" s="5"/>
      <c r="W24" s="5"/>
      <c r="X24" s="30"/>
      <c r="Y24" s="30"/>
      <c r="Z24" s="5"/>
      <c r="AA24" s="117">
        <v>43190</v>
      </c>
      <c r="AB24" s="142">
        <v>1136</v>
      </c>
      <c r="AC24" s="44">
        <f t="shared" si="2"/>
        <v>1.8808358481474907</v>
      </c>
      <c r="AD24" s="43"/>
      <c r="AE24" s="45">
        <v>43281</v>
      </c>
      <c r="AF24" s="46">
        <f t="shared" si="3"/>
        <v>1445</v>
      </c>
      <c r="AG24" s="44">
        <f t="shared" si="4"/>
        <v>-0.26555423970886471</v>
      </c>
      <c r="AH24" s="43"/>
      <c r="AI24" s="5"/>
      <c r="AJ24" s="5"/>
      <c r="AL24" s="5"/>
      <c r="AM24" s="42">
        <v>44377</v>
      </c>
      <c r="AN24" s="229">
        <v>1.44</v>
      </c>
      <c r="AO24" s="55">
        <f t="shared" si="5"/>
        <v>-0.87073608617594256</v>
      </c>
      <c r="AP24" s="43">
        <v>0.28179999999999999</v>
      </c>
    </row>
    <row r="25" spans="1:42" s="31" customFormat="1" x14ac:dyDescent="0.15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5"/>
      <c r="Q25" s="8"/>
      <c r="R25" s="5"/>
      <c r="S25" s="5"/>
      <c r="T25" s="30"/>
      <c r="U25" s="30"/>
      <c r="V25" s="5"/>
      <c r="W25" s="5"/>
      <c r="X25" s="30"/>
      <c r="Y25" s="30"/>
      <c r="Z25" s="5"/>
      <c r="AA25" s="117">
        <v>43100</v>
      </c>
      <c r="AB25" s="142">
        <v>1106.5132000000001</v>
      </c>
      <c r="AC25" s="44">
        <f t="shared" si="2"/>
        <v>-8.1914639407918655E-2</v>
      </c>
      <c r="AD25" s="43"/>
      <c r="AE25" s="45">
        <v>43190</v>
      </c>
      <c r="AF25" s="46">
        <f t="shared" si="3"/>
        <v>1136</v>
      </c>
      <c r="AG25" s="44">
        <f t="shared" si="4"/>
        <v>1.8808358481474907</v>
      </c>
      <c r="AH25" s="43"/>
      <c r="AI25" s="5"/>
      <c r="AJ25" s="5"/>
      <c r="AL25" s="5"/>
      <c r="AM25" s="42">
        <v>44408</v>
      </c>
      <c r="AN25" s="229">
        <v>10.220000000000001</v>
      </c>
      <c r="AO25" s="55">
        <f t="shared" si="5"/>
        <v>-0.3764490543014033</v>
      </c>
      <c r="AP25" s="43">
        <v>0.3705</v>
      </c>
    </row>
    <row r="26" spans="1:42" s="31" customFormat="1" x14ac:dyDescent="0.15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5"/>
      <c r="Q26" s="8"/>
      <c r="R26" s="5"/>
      <c r="S26" s="5"/>
      <c r="T26" s="30"/>
      <c r="U26" s="30"/>
      <c r="V26" s="5"/>
      <c r="W26" s="5"/>
      <c r="X26" s="30"/>
      <c r="Y26" s="30"/>
      <c r="Z26" s="5"/>
      <c r="AA26" s="117">
        <v>43008</v>
      </c>
      <c r="AB26" s="142">
        <v>1869.21</v>
      </c>
      <c r="AC26" s="44">
        <f t="shared" si="2"/>
        <v>2.78198850760764</v>
      </c>
      <c r="AD26" s="43"/>
      <c r="AE26" s="45">
        <v>43100</v>
      </c>
      <c r="AF26" s="46">
        <f t="shared" si="3"/>
        <v>1106.5132000000001</v>
      </c>
      <c r="AG26" s="44">
        <f t="shared" si="4"/>
        <v>-8.1914639407918655E-2</v>
      </c>
      <c r="AH26" s="43"/>
      <c r="AI26" s="5"/>
      <c r="AJ26" s="5"/>
      <c r="AL26" s="5"/>
      <c r="AM26" s="42">
        <v>44439</v>
      </c>
      <c r="AN26" s="229">
        <v>7.07</v>
      </c>
      <c r="AO26" s="55">
        <f t="shared" si="5"/>
        <v>-0.17018779342723001</v>
      </c>
      <c r="AP26" s="43">
        <v>0.45350000000000001</v>
      </c>
    </row>
    <row r="27" spans="1:42" s="31" customFormat="1" x14ac:dyDescent="0.15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5"/>
      <c r="Q27" s="8"/>
      <c r="R27" s="5"/>
      <c r="S27" s="5"/>
      <c r="T27" s="30"/>
      <c r="U27" s="30"/>
      <c r="V27" s="5"/>
      <c r="W27" s="5"/>
      <c r="X27" s="30"/>
      <c r="Y27" s="30"/>
      <c r="Z27" s="5"/>
      <c r="AA27" s="117">
        <v>42916</v>
      </c>
      <c r="AB27" s="142">
        <v>1967.47</v>
      </c>
      <c r="AC27" s="44">
        <f t="shared" si="2"/>
        <v>0.49342654582441425</v>
      </c>
      <c r="AD27" s="43"/>
      <c r="AE27" s="45">
        <v>43008</v>
      </c>
      <c r="AF27" s="46">
        <f t="shared" si="3"/>
        <v>1869.21</v>
      </c>
      <c r="AG27" s="44">
        <f t="shared" si="4"/>
        <v>2.78198850760764</v>
      </c>
      <c r="AH27" s="43"/>
      <c r="AI27" s="5"/>
      <c r="AJ27" s="5"/>
      <c r="AL27" s="5"/>
      <c r="AM27" s="42">
        <v>44469</v>
      </c>
      <c r="AN27" s="229">
        <v>8.1300000000000008</v>
      </c>
      <c r="AO27" s="55">
        <f t="shared" si="5"/>
        <v>0.55152671755725202</v>
      </c>
      <c r="AP27" s="43">
        <v>0.44329999999999997</v>
      </c>
    </row>
    <row r="28" spans="1:42" s="31" customFormat="1" x14ac:dyDescent="0.15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5"/>
      <c r="Q28" s="8"/>
      <c r="R28" s="5"/>
      <c r="S28" s="5"/>
      <c r="T28" s="30"/>
      <c r="U28" s="30"/>
      <c r="V28" s="5"/>
      <c r="W28" s="5"/>
      <c r="X28" s="30"/>
      <c r="Y28" s="30"/>
      <c r="Z28" s="5"/>
      <c r="AA28" s="117">
        <v>42825</v>
      </c>
      <c r="AB28" s="142">
        <v>394.33</v>
      </c>
      <c r="AC28" s="44">
        <f t="shared" si="2"/>
        <v>-0.10805247681520025</v>
      </c>
      <c r="AD28" s="43"/>
      <c r="AE28" s="45">
        <v>42916</v>
      </c>
      <c r="AF28" s="46">
        <f t="shared" si="3"/>
        <v>1967.47</v>
      </c>
      <c r="AG28" s="44">
        <f t="shared" si="4"/>
        <v>0.49342654582441425</v>
      </c>
      <c r="AH28" s="43"/>
      <c r="AI28" s="5"/>
      <c r="AJ28" s="5"/>
      <c r="AL28" s="5"/>
      <c r="AM28" s="42">
        <v>44500</v>
      </c>
      <c r="AN28" s="229">
        <v>5.64</v>
      </c>
      <c r="AO28" s="55">
        <f t="shared" si="5"/>
        <v>1.52914798206278</v>
      </c>
      <c r="AP28" s="43">
        <v>0.33960000000000001</v>
      </c>
    </row>
    <row r="29" spans="1:42" s="31" customFormat="1" x14ac:dyDescent="0.15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5"/>
      <c r="Q29" s="8"/>
      <c r="R29" s="5"/>
      <c r="S29" s="5"/>
      <c r="T29" s="30"/>
      <c r="U29" s="30"/>
      <c r="V29" s="5"/>
      <c r="W29" s="5"/>
      <c r="X29" s="30"/>
      <c r="Y29" s="30"/>
      <c r="Z29" s="5"/>
      <c r="AA29" s="117">
        <v>42735</v>
      </c>
      <c r="AB29" s="142">
        <v>1205.24</v>
      </c>
      <c r="AC29" s="44">
        <f t="shared" si="2"/>
        <v>1.0120404571647601</v>
      </c>
      <c r="AD29" s="43"/>
      <c r="AE29" s="45">
        <v>42825</v>
      </c>
      <c r="AF29" s="46">
        <f t="shared" si="3"/>
        <v>394.33</v>
      </c>
      <c r="AG29" s="44">
        <f t="shared" si="4"/>
        <v>-0.10805247681520025</v>
      </c>
      <c r="AH29" s="43"/>
      <c r="AI29" s="5"/>
      <c r="AJ29" s="5"/>
      <c r="AL29" s="5"/>
      <c r="AM29" s="42">
        <v>44530</v>
      </c>
      <c r="AN29" s="229">
        <v>3.54</v>
      </c>
      <c r="AO29" s="55">
        <f t="shared" si="5"/>
        <v>-0.47085201793721976</v>
      </c>
      <c r="AP29" s="43">
        <v>0.3448</v>
      </c>
    </row>
    <row r="30" spans="1:42" s="31" customFormat="1" x14ac:dyDescent="0.15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5"/>
      <c r="Q30" s="8"/>
      <c r="R30" s="5"/>
      <c r="S30" s="5"/>
      <c r="T30" s="30"/>
      <c r="U30" s="30"/>
      <c r="V30" s="5"/>
      <c r="W30" s="5"/>
      <c r="X30" s="30"/>
      <c r="Y30" s="30"/>
      <c r="Z30" s="5"/>
      <c r="AA30" s="117">
        <v>42643</v>
      </c>
      <c r="AB30" s="142">
        <v>494.24</v>
      </c>
      <c r="AC30" s="44">
        <f t="shared" si="2"/>
        <v>1.8979184989739077</v>
      </c>
      <c r="AD30" s="43"/>
      <c r="AE30" s="45">
        <v>42735</v>
      </c>
      <c r="AF30" s="46">
        <f t="shared" si="3"/>
        <v>1205.24</v>
      </c>
      <c r="AG30" s="44">
        <f t="shared" si="4"/>
        <v>1.0120404571647601</v>
      </c>
      <c r="AH30" s="43"/>
      <c r="AI30" s="5"/>
      <c r="AJ30" s="5"/>
      <c r="AL30" s="5"/>
      <c r="AM30" s="42">
        <v>44561</v>
      </c>
      <c r="AN30" s="229">
        <v>3.54</v>
      </c>
      <c r="AO30" s="55">
        <f t="shared" si="5"/>
        <v>-0.35636363636363633</v>
      </c>
      <c r="AP30" s="43">
        <v>0.1396</v>
      </c>
    </row>
    <row r="31" spans="1:42" s="31" customFormat="1" x14ac:dyDescent="0.15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5"/>
      <c r="Q31" s="8"/>
      <c r="R31" s="5"/>
      <c r="S31" s="5"/>
      <c r="T31" s="30"/>
      <c r="U31" s="30"/>
      <c r="V31" s="5"/>
      <c r="W31" s="5"/>
      <c r="X31" s="30"/>
      <c r="Y31" s="30"/>
      <c r="Z31" s="5"/>
      <c r="AA31" s="117">
        <v>42551</v>
      </c>
      <c r="AB31" s="142">
        <v>1317.42</v>
      </c>
      <c r="AC31" s="44">
        <f t="shared" si="2"/>
        <v>6.9312483067938961</v>
      </c>
      <c r="AD31" s="43"/>
      <c r="AE31" s="45">
        <v>42643</v>
      </c>
      <c r="AF31" s="46">
        <f t="shared" si="3"/>
        <v>494.24</v>
      </c>
      <c r="AG31" s="44">
        <f t="shared" si="4"/>
        <v>1.8979184989739077</v>
      </c>
      <c r="AH31" s="43"/>
      <c r="AI31" s="5"/>
      <c r="AJ31" s="5"/>
      <c r="AL31" s="5"/>
      <c r="AM31" s="42">
        <v>44592</v>
      </c>
      <c r="AN31" s="229">
        <v>30.28</v>
      </c>
      <c r="AO31" s="55">
        <f t="shared" si="5"/>
        <v>12.578475336322871</v>
      </c>
      <c r="AP31" s="43">
        <v>0</v>
      </c>
    </row>
    <row r="32" spans="1:42" s="31" customFormat="1" x14ac:dyDescent="0.15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5"/>
      <c r="Q32" s="8"/>
      <c r="R32" s="5"/>
      <c r="S32" s="5"/>
      <c r="T32" s="30"/>
      <c r="U32" s="30"/>
      <c r="V32" s="5"/>
      <c r="W32" s="5"/>
      <c r="X32" s="30"/>
      <c r="Y32" s="30"/>
      <c r="Z32" s="5"/>
      <c r="AA32" s="117">
        <v>42460</v>
      </c>
      <c r="AB32" s="142">
        <v>442.1</v>
      </c>
      <c r="AC32" s="44">
        <f t="shared" si="2"/>
        <v>0.27772720047398169</v>
      </c>
      <c r="AD32" s="43"/>
      <c r="AE32" s="45">
        <v>42551</v>
      </c>
      <c r="AF32" s="46">
        <f t="shared" si="3"/>
        <v>1317.42</v>
      </c>
      <c r="AG32" s="44">
        <f t="shared" si="4"/>
        <v>6.9312483067938961</v>
      </c>
      <c r="AH32" s="43"/>
      <c r="AI32" s="5"/>
      <c r="AJ32" s="5"/>
      <c r="AL32" s="5"/>
      <c r="AM32" s="42">
        <v>44620</v>
      </c>
      <c r="AN32" s="229">
        <v>9.6199999999999992</v>
      </c>
      <c r="AO32" s="55">
        <f>AN32/AN20-1</f>
        <v>-0.29368575624082238</v>
      </c>
      <c r="AP32" s="43">
        <v>2.3414999999999999</v>
      </c>
    </row>
    <row r="33" spans="1:42" s="31" customFormat="1" x14ac:dyDescent="0.15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5"/>
      <c r="Q33" s="8"/>
      <c r="R33" s="5"/>
      <c r="S33" s="5"/>
      <c r="T33" s="30"/>
      <c r="U33" s="30"/>
      <c r="V33" s="5"/>
      <c r="W33" s="5"/>
      <c r="X33" s="30"/>
      <c r="Y33" s="30"/>
      <c r="Z33" s="5"/>
      <c r="AA33" s="117">
        <v>42369</v>
      </c>
      <c r="AB33" s="142">
        <v>599.01379999999995</v>
      </c>
      <c r="AC33" s="44">
        <f t="shared" si="2"/>
        <v>-9.1147464375015197E-2</v>
      </c>
      <c r="AD33" s="43"/>
      <c r="AE33" s="45">
        <v>42460</v>
      </c>
      <c r="AF33" s="46">
        <f t="shared" si="3"/>
        <v>442.1</v>
      </c>
      <c r="AG33" s="44">
        <f t="shared" si="4"/>
        <v>0.27772720047398169</v>
      </c>
      <c r="AH33" s="43"/>
      <c r="AI33" s="5"/>
      <c r="AJ33" s="5"/>
      <c r="AL33" s="5"/>
      <c r="AM33" s="42">
        <v>44651</v>
      </c>
      <c r="AN33" s="229">
        <v>21.63</v>
      </c>
      <c r="AO33" s="55">
        <f>AN33/AN21-1</f>
        <v>6.510416666666667</v>
      </c>
      <c r="AP33" s="43">
        <v>1.4783999999999999</v>
      </c>
    </row>
    <row r="34" spans="1:42" s="31" customFormat="1" x14ac:dyDescent="0.15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5"/>
      <c r="Q34" s="8"/>
      <c r="R34" s="5"/>
      <c r="S34" s="5"/>
      <c r="T34" s="30"/>
      <c r="U34" s="30"/>
      <c r="V34" s="5"/>
      <c r="W34" s="5"/>
      <c r="X34" s="30"/>
      <c r="Y34" s="30"/>
      <c r="Z34" s="5"/>
      <c r="AA34" s="117">
        <v>42277</v>
      </c>
      <c r="AB34" s="142">
        <v>170.55</v>
      </c>
      <c r="AC34" s="44">
        <f t="shared" si="2"/>
        <v>1.3684210526315788</v>
      </c>
      <c r="AD34" s="43"/>
      <c r="AE34" s="45">
        <v>42369</v>
      </c>
      <c r="AF34" s="46">
        <f t="shared" si="3"/>
        <v>599.01379999999995</v>
      </c>
      <c r="AG34" s="44">
        <f t="shared" si="4"/>
        <v>-9.1147464375015197E-2</v>
      </c>
      <c r="AH34" s="43"/>
      <c r="AI34" s="5"/>
      <c r="AJ34" s="5"/>
      <c r="AL34" s="5"/>
      <c r="AM34" s="42">
        <v>44681</v>
      </c>
      <c r="AN34" s="229">
        <v>20.79</v>
      </c>
      <c r="AO34" s="55">
        <v>2.8715083798882679</v>
      </c>
      <c r="AP34" s="43">
        <v>1.3842000000000001</v>
      </c>
    </row>
    <row r="35" spans="1:42" s="31" customFormat="1" x14ac:dyDescent="0.15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5"/>
      <c r="Q35" s="8"/>
      <c r="R35" s="5"/>
      <c r="S35" s="5"/>
      <c r="T35" s="30"/>
      <c r="U35" s="30"/>
      <c r="V35" s="5"/>
      <c r="W35" s="5"/>
      <c r="X35" s="30"/>
      <c r="Y35" s="30"/>
      <c r="Z35" s="5"/>
      <c r="AA35" s="117">
        <v>42185</v>
      </c>
      <c r="AB35" s="142">
        <v>166.10499999999999</v>
      </c>
      <c r="AC35" s="44">
        <f t="shared" si="2"/>
        <v>1.8153389830508471</v>
      </c>
      <c r="AD35" s="43"/>
      <c r="AE35" s="45">
        <v>42277</v>
      </c>
      <c r="AF35" s="46">
        <f t="shared" si="3"/>
        <v>170.55</v>
      </c>
      <c r="AG35" s="44">
        <f t="shared" si="4"/>
        <v>1.3684210526315788</v>
      </c>
      <c r="AH35" s="43"/>
      <c r="AI35" s="5"/>
      <c r="AJ35" s="5"/>
      <c r="AL35" s="5"/>
      <c r="AM35" s="42">
        <v>44712</v>
      </c>
      <c r="AN35" s="229">
        <v>29.27</v>
      </c>
      <c r="AO35" s="55">
        <f t="shared" ref="AO35:AO40" si="6">AN35/AN23-1</f>
        <v>14.907608695652174</v>
      </c>
      <c r="AP35" s="43">
        <v>1.3925000000000001</v>
      </c>
    </row>
    <row r="36" spans="1:42" s="31" customFormat="1" x14ac:dyDescent="0.15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5"/>
      <c r="Q36" s="8"/>
      <c r="R36" s="5"/>
      <c r="S36" s="5"/>
      <c r="T36" s="30"/>
      <c r="U36" s="30"/>
      <c r="V36" s="5"/>
      <c r="W36" s="5"/>
      <c r="X36" s="30"/>
      <c r="Y36" s="30"/>
      <c r="Z36" s="5"/>
      <c r="AA36" s="117">
        <v>42094</v>
      </c>
      <c r="AB36" s="142">
        <v>346.005</v>
      </c>
      <c r="AC36" s="44">
        <f t="shared" si="2"/>
        <v>8.8858571428571427</v>
      </c>
      <c r="AD36" s="43"/>
      <c r="AE36" s="45">
        <v>42185</v>
      </c>
      <c r="AF36" s="46">
        <f t="shared" si="3"/>
        <v>166.10499999999999</v>
      </c>
      <c r="AG36" s="44">
        <f t="shared" si="4"/>
        <v>1.8153389830508471</v>
      </c>
      <c r="AH36" s="43"/>
      <c r="AI36" s="5"/>
      <c r="AJ36" s="5"/>
      <c r="AL36" s="5"/>
      <c r="AM36" s="42">
        <v>44742</v>
      </c>
      <c r="AN36" s="229">
        <v>10.47</v>
      </c>
      <c r="AO36" s="55">
        <f t="shared" si="6"/>
        <v>6.2708333333333339</v>
      </c>
      <c r="AP36" s="43">
        <v>1.3740000000000001</v>
      </c>
    </row>
    <row r="37" spans="1:42" s="31" customFormat="1" x14ac:dyDescent="0.15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5"/>
      <c r="Q37" s="8"/>
      <c r="R37" s="5"/>
      <c r="S37" s="5"/>
      <c r="T37" s="30"/>
      <c r="U37" s="30"/>
      <c r="V37" s="5"/>
      <c r="W37" s="5"/>
      <c r="X37" s="30"/>
      <c r="Y37" s="30"/>
      <c r="Z37" s="5"/>
      <c r="AA37" s="117">
        <v>42004</v>
      </c>
      <c r="AB37" s="142">
        <v>659.08799999999997</v>
      </c>
      <c r="AC37" s="44">
        <f t="shared" si="2"/>
        <v>-0.18606994665085952</v>
      </c>
      <c r="AD37" s="43"/>
      <c r="AE37" s="45">
        <v>42094</v>
      </c>
      <c r="AF37" s="46">
        <f t="shared" si="3"/>
        <v>346.005</v>
      </c>
      <c r="AG37" s="44">
        <f t="shared" si="4"/>
        <v>8.8858571428571427</v>
      </c>
      <c r="AH37" s="43"/>
      <c r="AI37" s="5"/>
      <c r="AJ37" s="5"/>
      <c r="AL37" s="5"/>
      <c r="AM37" s="42">
        <v>44773</v>
      </c>
      <c r="AN37" s="229">
        <v>4.375</v>
      </c>
      <c r="AO37" s="55">
        <f t="shared" si="6"/>
        <v>-0.57191780821917804</v>
      </c>
      <c r="AP37" s="43">
        <v>1.1031</v>
      </c>
    </row>
    <row r="38" spans="1:42" s="31" customFormat="1" x14ac:dyDescent="0.15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5"/>
      <c r="Q38" s="8"/>
      <c r="R38" s="5"/>
      <c r="S38" s="5"/>
      <c r="T38" s="30"/>
      <c r="U38" s="30"/>
      <c r="V38" s="5"/>
      <c r="W38" s="5"/>
      <c r="X38" s="30"/>
      <c r="Y38" s="30"/>
      <c r="Z38" s="5"/>
      <c r="AA38" s="117">
        <v>41912</v>
      </c>
      <c r="AB38" s="142">
        <v>72.010000000000005</v>
      </c>
      <c r="AC38" s="44">
        <f t="shared" si="2"/>
        <v>-0.60585659551176785</v>
      </c>
      <c r="AD38" s="43"/>
      <c r="AE38" s="45">
        <v>42004</v>
      </c>
      <c r="AF38" s="46">
        <f t="shared" si="3"/>
        <v>659.08799999999997</v>
      </c>
      <c r="AG38" s="44">
        <f t="shared" si="4"/>
        <v>-0.18606994665085952</v>
      </c>
      <c r="AH38" s="43"/>
      <c r="AI38" s="5"/>
      <c r="AJ38" s="5"/>
      <c r="AL38" s="5"/>
      <c r="AM38" s="252">
        <v>44804</v>
      </c>
      <c r="AN38" s="253">
        <v>8.82</v>
      </c>
      <c r="AO38" s="254">
        <f t="shared" si="6"/>
        <v>0.24752475247524752</v>
      </c>
      <c r="AP38" s="255">
        <v>1.0169999999999999</v>
      </c>
    </row>
    <row r="39" spans="1:42" s="31" customFormat="1" x14ac:dyDescent="0.15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5"/>
      <c r="Q39" s="8"/>
      <c r="R39" s="5"/>
      <c r="S39" s="5"/>
      <c r="T39" s="30"/>
      <c r="U39" s="30"/>
      <c r="V39" s="5"/>
      <c r="W39" s="5"/>
      <c r="X39" s="30"/>
      <c r="Y39" s="30"/>
      <c r="Z39" s="5"/>
      <c r="AA39" s="117">
        <v>41820</v>
      </c>
      <c r="AB39" s="142">
        <v>59</v>
      </c>
      <c r="AC39" s="44"/>
      <c r="AD39" s="43"/>
      <c r="AE39" s="45">
        <v>41912</v>
      </c>
      <c r="AF39" s="46">
        <f t="shared" si="3"/>
        <v>72.010000000000005</v>
      </c>
      <c r="AG39" s="44">
        <f t="shared" si="4"/>
        <v>-0.60585659551176785</v>
      </c>
      <c r="AH39" s="43"/>
      <c r="AI39" s="5"/>
      <c r="AJ39" s="5"/>
      <c r="AL39" s="5"/>
      <c r="AM39" s="252">
        <v>44834</v>
      </c>
      <c r="AN39" s="253">
        <v>9.4700000000000006</v>
      </c>
      <c r="AO39" s="254">
        <f t="shared" si="6"/>
        <v>0.16482164821648215</v>
      </c>
      <c r="AP39" s="255">
        <v>1.0579000000000001</v>
      </c>
    </row>
    <row r="40" spans="1:42" s="31" customFormat="1" x14ac:dyDescent="0.15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5"/>
      <c r="Q40" s="8"/>
      <c r="R40" s="5"/>
      <c r="S40" s="5"/>
      <c r="T40" s="30"/>
      <c r="U40" s="30"/>
      <c r="V40" s="5"/>
      <c r="W40" s="5"/>
      <c r="X40" s="30"/>
      <c r="Y40" s="30"/>
      <c r="Z40" s="5"/>
      <c r="AA40" s="117">
        <v>41729</v>
      </c>
      <c r="AB40" s="142">
        <v>35</v>
      </c>
      <c r="AC40" s="44"/>
      <c r="AD40" s="43"/>
      <c r="AE40" s="45">
        <v>41820</v>
      </c>
      <c r="AF40" s="46">
        <f t="shared" si="3"/>
        <v>59</v>
      </c>
      <c r="AG40" s="44"/>
      <c r="AH40" s="43"/>
      <c r="AI40" s="5"/>
      <c r="AJ40" s="5"/>
      <c r="AL40" s="5"/>
      <c r="AM40" s="252">
        <v>44865</v>
      </c>
      <c r="AN40" s="229">
        <v>9.82</v>
      </c>
      <c r="AO40" s="254">
        <f t="shared" si="6"/>
        <v>0.74113475177304977</v>
      </c>
      <c r="AP40" s="5"/>
    </row>
    <row r="41" spans="1:42" s="31" customFormat="1" x14ac:dyDescent="0.15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5"/>
      <c r="Q41" s="8"/>
      <c r="R41" s="5"/>
      <c r="S41" s="5"/>
      <c r="T41" s="30"/>
      <c r="U41" s="30"/>
      <c r="V41" s="5"/>
      <c r="W41" s="5"/>
      <c r="X41" s="30"/>
      <c r="Y41" s="30"/>
      <c r="Z41" s="5"/>
      <c r="AA41" s="117">
        <v>41639</v>
      </c>
      <c r="AB41" s="142">
        <v>809.76</v>
      </c>
      <c r="AC41" s="44"/>
      <c r="AD41" s="43"/>
      <c r="AE41" s="45">
        <v>41729</v>
      </c>
      <c r="AF41" s="46">
        <f t="shared" si="3"/>
        <v>35</v>
      </c>
      <c r="AG41" s="44"/>
      <c r="AH41" s="43"/>
      <c r="AI41" s="5"/>
      <c r="AJ41" s="5"/>
      <c r="AL41" s="5"/>
      <c r="AM41" s="8"/>
      <c r="AN41" s="5"/>
      <c r="AO41" s="5"/>
      <c r="AP41" s="5"/>
    </row>
    <row r="42" spans="1:42" s="31" customFormat="1" x14ac:dyDescent="0.15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5"/>
      <c r="Q42" s="8"/>
      <c r="R42" s="5"/>
      <c r="S42" s="5"/>
      <c r="T42" s="30"/>
      <c r="U42" s="30"/>
      <c r="V42" s="5"/>
      <c r="W42" s="5"/>
      <c r="X42" s="30"/>
      <c r="Y42" s="30"/>
      <c r="Z42" s="5"/>
      <c r="AA42" s="117">
        <v>41547</v>
      </c>
      <c r="AB42" s="142">
        <v>182.7</v>
      </c>
      <c r="AC42" s="44"/>
      <c r="AD42" s="43"/>
      <c r="AE42" s="45">
        <v>41639</v>
      </c>
      <c r="AF42" s="46">
        <f t="shared" si="3"/>
        <v>809.76</v>
      </c>
      <c r="AG42" s="44"/>
      <c r="AH42" s="43"/>
      <c r="AI42" s="5"/>
      <c r="AJ42" s="5"/>
      <c r="AL42" s="5"/>
      <c r="AM42" s="8"/>
      <c r="AN42" s="5"/>
      <c r="AO42" s="5"/>
      <c r="AP42" s="5"/>
    </row>
    <row r="43" spans="1:42" s="31" customFormat="1" x14ac:dyDescent="0.15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5"/>
      <c r="Q43" s="8"/>
      <c r="R43" s="5"/>
      <c r="S43" s="5"/>
      <c r="T43" s="30"/>
      <c r="U43" s="30"/>
      <c r="V43" s="5"/>
      <c r="W43" s="5"/>
      <c r="X43" s="30"/>
      <c r="Y43" s="30"/>
      <c r="Z43" s="5"/>
      <c r="AA43" s="117">
        <v>41455</v>
      </c>
      <c r="AB43" s="142">
        <v>73</v>
      </c>
      <c r="AC43" s="44"/>
      <c r="AD43" s="43"/>
      <c r="AE43" s="45">
        <v>41547</v>
      </c>
      <c r="AF43" s="46">
        <f t="shared" si="3"/>
        <v>182.7</v>
      </c>
      <c r="AG43" s="44"/>
      <c r="AH43" s="43"/>
      <c r="AI43" s="5"/>
      <c r="AJ43" s="5"/>
      <c r="AL43" s="5"/>
      <c r="AM43" s="8"/>
      <c r="AN43" s="5"/>
      <c r="AO43" s="5"/>
      <c r="AP43" s="5"/>
    </row>
    <row r="44" spans="1:42" s="31" customFormat="1" x14ac:dyDescent="0.15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5"/>
      <c r="Q44" s="8"/>
      <c r="R44" s="5"/>
      <c r="S44" s="5"/>
      <c r="T44" s="30"/>
      <c r="U44" s="30"/>
      <c r="V44" s="5"/>
      <c r="W44" s="5"/>
      <c r="X44" s="30"/>
      <c r="Y44" s="30"/>
      <c r="Z44" s="5"/>
      <c r="AA44" s="117">
        <v>41364</v>
      </c>
      <c r="AB44" s="142">
        <v>65</v>
      </c>
      <c r="AC44" s="44"/>
      <c r="AD44" s="43"/>
      <c r="AE44" s="45"/>
      <c r="AF44" s="44"/>
      <c r="AG44" s="44"/>
      <c r="AH44" s="43"/>
      <c r="AI44" s="5"/>
      <c r="AJ44" s="5"/>
      <c r="AL44" s="5"/>
      <c r="AM44" s="8"/>
      <c r="AN44" s="5"/>
      <c r="AO44" s="5"/>
      <c r="AP44" s="5"/>
    </row>
    <row r="45" spans="1:42" s="31" customFormat="1" x14ac:dyDescent="0.15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5"/>
      <c r="Q45" s="8"/>
      <c r="R45" s="5"/>
      <c r="S45" s="5"/>
      <c r="T45" s="30"/>
      <c r="U45" s="30"/>
      <c r="V45" s="5"/>
      <c r="W45" s="5"/>
      <c r="X45" s="30"/>
      <c r="Y45" s="30"/>
      <c r="Z45" s="5"/>
      <c r="AA45" s="117">
        <v>40908</v>
      </c>
      <c r="AB45" s="142">
        <v>172.85</v>
      </c>
      <c r="AC45" s="44"/>
      <c r="AD45" s="43"/>
      <c r="AE45" s="45"/>
      <c r="AF45" s="44"/>
      <c r="AG45" s="44"/>
      <c r="AH45" s="43"/>
      <c r="AI45" s="5"/>
      <c r="AJ45" s="5"/>
      <c r="AL45" s="5"/>
      <c r="AM45" s="8"/>
      <c r="AN45" s="5"/>
      <c r="AO45" s="5"/>
      <c r="AP45" s="5"/>
    </row>
    <row r="46" spans="1:42" s="31" customFormat="1" x14ac:dyDescent="0.15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5"/>
      <c r="Q46" s="8"/>
      <c r="R46" s="5"/>
      <c r="S46" s="5"/>
      <c r="T46" s="30"/>
      <c r="U46" s="30"/>
      <c r="V46" s="5"/>
      <c r="W46" s="5"/>
      <c r="X46" s="30"/>
      <c r="Y46" s="30"/>
      <c r="Z46" s="5"/>
      <c r="AA46" s="117">
        <v>40816</v>
      </c>
      <c r="AB46" s="142">
        <v>13.37</v>
      </c>
      <c r="AC46" s="44"/>
      <c r="AD46" s="43"/>
      <c r="AE46" s="45"/>
      <c r="AF46" s="44"/>
      <c r="AG46" s="44"/>
      <c r="AH46" s="43"/>
      <c r="AI46" s="5"/>
      <c r="AJ46" s="5"/>
      <c r="AL46" s="5"/>
      <c r="AM46" s="8"/>
      <c r="AN46" s="5"/>
      <c r="AO46" s="5"/>
      <c r="AP46" s="5"/>
    </row>
    <row r="47" spans="1:42" s="31" customFormat="1" x14ac:dyDescent="0.15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5"/>
      <c r="Q47" s="8"/>
      <c r="R47" s="5"/>
      <c r="S47" s="5"/>
      <c r="T47" s="30"/>
      <c r="U47" s="30"/>
      <c r="V47" s="5"/>
      <c r="W47" s="5"/>
      <c r="X47" s="30"/>
      <c r="Y47" s="30"/>
      <c r="Z47" s="5"/>
      <c r="AA47" s="117">
        <v>40178</v>
      </c>
      <c r="AB47" s="142">
        <v>2.79</v>
      </c>
      <c r="AC47" s="44"/>
      <c r="AD47" s="43"/>
      <c r="AE47" s="45"/>
      <c r="AF47" s="44"/>
      <c r="AG47" s="44"/>
      <c r="AH47" s="43"/>
      <c r="AI47" s="5"/>
      <c r="AJ47" s="5"/>
      <c r="AL47" s="5"/>
      <c r="AM47" s="8"/>
      <c r="AN47" s="5"/>
      <c r="AO47" s="5"/>
      <c r="AP47" s="5"/>
    </row>
    <row r="48" spans="1:42" s="31" customFormat="1" x14ac:dyDescent="0.15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5"/>
      <c r="Q48" s="8"/>
      <c r="R48" s="5"/>
      <c r="S48" s="5"/>
      <c r="T48" s="30"/>
      <c r="U48" s="30"/>
      <c r="V48" s="5"/>
      <c r="W48" s="5"/>
      <c r="X48" s="30"/>
      <c r="Y48" s="30"/>
      <c r="Z48" s="5"/>
      <c r="AA48" s="117"/>
      <c r="AD48" s="5"/>
      <c r="AE48" s="32"/>
      <c r="AH48" s="5"/>
      <c r="AI48" s="5"/>
      <c r="AJ48" s="5"/>
      <c r="AL48" s="5"/>
      <c r="AM48" s="8"/>
      <c r="AN48" s="5"/>
      <c r="AO48" s="5"/>
      <c r="AP48" s="5"/>
    </row>
  </sheetData>
  <mergeCells count="2">
    <mergeCell ref="Q2:Y2"/>
    <mergeCell ref="AM2:AP2"/>
  </mergeCells>
  <phoneticPr fontId="5" type="noConversion"/>
  <hyperlinks>
    <hyperlink ref="AA2" r:id="rId1" display="/=@edb()"/>
  </hyperlinks>
  <pageMargins left="0.7" right="0.7" top="0.75" bottom="0.75" header="0.3" footer="0.3"/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T64"/>
  <sheetViews>
    <sheetView showGridLines="0" zoomScale="75" zoomScaleNormal="75" workbookViewId="0">
      <pane xSplit="14" ySplit="5" topLeftCell="Z15" activePane="bottomRight" state="frozen"/>
      <selection activeCell="H5" sqref="H5"/>
      <selection pane="topRight" activeCell="H5" sqref="H5"/>
      <selection pane="bottomLeft" activeCell="H5" sqref="H5"/>
      <selection pane="bottomRight" activeCell="AE62" sqref="AE62"/>
    </sheetView>
  </sheetViews>
  <sheetFormatPr defaultColWidth="8.85546875" defaultRowHeight="12" x14ac:dyDescent="0.15"/>
  <cols>
    <col min="1" max="1" width="12" style="56" bestFit="1" customWidth="1"/>
    <col min="2" max="13" width="8.85546875" style="56"/>
    <col min="14" max="14" width="16.7109375" style="57" customWidth="1"/>
    <col min="15" max="18" width="16.7109375" style="13" customWidth="1"/>
    <col min="19" max="19" width="8.85546875" style="57"/>
    <col min="20" max="20" width="10" style="57" bestFit="1" customWidth="1"/>
    <col min="21" max="22" width="11" style="13" bestFit="1" customWidth="1"/>
    <col min="23" max="26" width="8.85546875" style="13"/>
    <col min="27" max="27" width="8.85546875" style="57"/>
    <col min="28" max="28" width="11.7109375" style="57" bestFit="1" customWidth="1"/>
    <col min="29" max="29" width="12.42578125" style="57" bestFit="1" customWidth="1"/>
    <col min="30" max="31" width="10" style="57" bestFit="1" customWidth="1"/>
    <col min="32" max="32" width="12.42578125" style="57" bestFit="1" customWidth="1"/>
    <col min="33" max="34" width="10" style="57" bestFit="1" customWidth="1"/>
    <col min="35" max="41" width="8.85546875" style="57"/>
    <col min="42" max="42" width="9" style="57" bestFit="1" customWidth="1"/>
    <col min="43" max="44" width="8" style="57" bestFit="1" customWidth="1"/>
    <col min="45" max="45" width="12.42578125" style="57" bestFit="1" customWidth="1"/>
    <col min="46" max="46" width="10" style="57" bestFit="1" customWidth="1"/>
    <col min="47" max="16384" width="8.85546875" style="57"/>
  </cols>
  <sheetData>
    <row r="1" spans="1:46" ht="15" customHeight="1" x14ac:dyDescent="0.15">
      <c r="N1" s="58" t="e">
        <v>#NAME?</v>
      </c>
      <c r="O1" s="59"/>
      <c r="P1" s="59"/>
      <c r="Q1" s="60"/>
      <c r="R1" s="60"/>
      <c r="T1" s="61" t="s">
        <v>322</v>
      </c>
      <c r="U1" s="62"/>
      <c r="V1" s="60"/>
      <c r="AB1" s="433" t="s">
        <v>353</v>
      </c>
      <c r="AC1" s="433"/>
      <c r="AD1" s="433"/>
      <c r="AE1" s="433"/>
      <c r="AF1" s="433"/>
      <c r="AG1" s="433"/>
      <c r="AH1" s="433"/>
      <c r="AI1" s="433"/>
      <c r="AJ1" s="433"/>
      <c r="AK1" s="433"/>
      <c r="AL1" s="433"/>
      <c r="AM1" s="433"/>
      <c r="AN1" s="433"/>
      <c r="AP1" s="433" t="s">
        <v>624</v>
      </c>
      <c r="AQ1" s="433"/>
      <c r="AR1" s="433"/>
      <c r="AS1" s="433"/>
      <c r="AT1" s="433"/>
    </row>
    <row r="2" spans="1:46" s="58" customFormat="1" ht="79.5" customHeight="1" x14ac:dyDescent="0.15">
      <c r="A2" s="63"/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256" t="s">
        <v>329</v>
      </c>
      <c r="O2" s="257" t="s">
        <v>354</v>
      </c>
      <c r="P2" s="257" t="s">
        <v>355</v>
      </c>
      <c r="Q2" s="257" t="s">
        <v>356</v>
      </c>
      <c r="R2" s="257" t="s">
        <v>357</v>
      </c>
      <c r="T2" s="411" t="s">
        <v>329</v>
      </c>
      <c r="U2" s="412" t="s">
        <v>358</v>
      </c>
      <c r="V2" s="412" t="s">
        <v>359</v>
      </c>
      <c r="W2" s="59" t="s">
        <v>360</v>
      </c>
      <c r="X2" s="59" t="s">
        <v>361</v>
      </c>
      <c r="Y2" s="59" t="s">
        <v>362</v>
      </c>
      <c r="Z2" s="59" t="s">
        <v>363</v>
      </c>
      <c r="AB2" s="64"/>
      <c r="AC2" s="65" t="s">
        <v>364</v>
      </c>
      <c r="AD2" s="65" t="s">
        <v>365</v>
      </c>
      <c r="AE2" s="65" t="s">
        <v>366</v>
      </c>
      <c r="AF2" s="65" t="s">
        <v>367</v>
      </c>
      <c r="AG2" s="65" t="s">
        <v>368</v>
      </c>
      <c r="AH2" s="65" t="s">
        <v>369</v>
      </c>
      <c r="AI2" s="65" t="s">
        <v>370</v>
      </c>
      <c r="AJ2" s="65" t="s">
        <v>371</v>
      </c>
      <c r="AK2" s="65" t="s">
        <v>372</v>
      </c>
      <c r="AL2" s="65" t="s">
        <v>373</v>
      </c>
      <c r="AM2" s="65" t="s">
        <v>374</v>
      </c>
      <c r="AN2" s="65" t="s">
        <v>375</v>
      </c>
      <c r="AP2" s="65"/>
      <c r="AQ2" s="65" t="s">
        <v>625</v>
      </c>
      <c r="AR2" s="65" t="s">
        <v>626</v>
      </c>
      <c r="AS2" s="65" t="s">
        <v>1024</v>
      </c>
      <c r="AT2" s="65" t="s">
        <v>627</v>
      </c>
    </row>
    <row r="3" spans="1:46" x14ac:dyDescent="0.15">
      <c r="N3" s="256" t="s">
        <v>376</v>
      </c>
      <c r="O3" s="257" t="s">
        <v>377</v>
      </c>
      <c r="P3" s="257" t="s">
        <v>377</v>
      </c>
      <c r="Q3" s="257" t="s">
        <v>377</v>
      </c>
      <c r="R3" s="257" t="s">
        <v>377</v>
      </c>
      <c r="T3" s="413" t="s">
        <v>337</v>
      </c>
      <c r="U3" s="413" t="s">
        <v>377</v>
      </c>
      <c r="V3" s="413" t="s">
        <v>377</v>
      </c>
      <c r="AB3" s="24"/>
      <c r="AC3" s="66" t="s">
        <v>378</v>
      </c>
      <c r="AD3" s="66" t="s">
        <v>378</v>
      </c>
      <c r="AE3" s="66" t="s">
        <v>378</v>
      </c>
      <c r="AF3" s="67"/>
      <c r="AG3" s="67"/>
      <c r="AH3" s="67"/>
      <c r="AI3" s="68" t="s">
        <v>378</v>
      </c>
      <c r="AJ3" s="68" t="s">
        <v>378</v>
      </c>
      <c r="AK3" s="68" t="s">
        <v>378</v>
      </c>
      <c r="AL3" s="24"/>
      <c r="AM3" s="24"/>
      <c r="AN3" s="24"/>
      <c r="AP3" s="71">
        <v>44227</v>
      </c>
      <c r="AQ3" s="156">
        <v>2.0421999999999998</v>
      </c>
      <c r="AR3" s="156"/>
      <c r="AS3" s="156" t="e">
        <f>NA()</f>
        <v>#N/A</v>
      </c>
      <c r="AT3" s="156" t="e">
        <f>NA()</f>
        <v>#N/A</v>
      </c>
    </row>
    <row r="4" spans="1:46" x14ac:dyDescent="0.15">
      <c r="N4" s="256" t="s">
        <v>339</v>
      </c>
      <c r="O4" s="257" t="s">
        <v>379</v>
      </c>
      <c r="P4" s="257" t="s">
        <v>380</v>
      </c>
      <c r="Q4" s="257" t="s">
        <v>379</v>
      </c>
      <c r="R4" s="257" t="s">
        <v>380</v>
      </c>
      <c r="T4" s="413" t="s">
        <v>339</v>
      </c>
      <c r="U4" s="413" t="s">
        <v>1022</v>
      </c>
      <c r="V4" s="413" t="s">
        <v>1022</v>
      </c>
      <c r="W4" s="13" t="s">
        <v>378</v>
      </c>
      <c r="AB4" s="12">
        <v>2004</v>
      </c>
      <c r="AC4" s="69">
        <f>SUM(AD4:AE4)</f>
        <v>0.2</v>
      </c>
      <c r="AD4" s="69">
        <v>0.2</v>
      </c>
      <c r="AE4" s="69"/>
      <c r="AF4" s="70"/>
      <c r="AG4" s="70"/>
      <c r="AH4" s="70"/>
      <c r="AI4" s="69">
        <f>SUM(AJ4:AK4)</f>
        <v>8.7999999999999989</v>
      </c>
      <c r="AJ4" s="69">
        <v>8.6999999999999993</v>
      </c>
      <c r="AK4" s="69">
        <v>0.1</v>
      </c>
      <c r="AL4" s="70"/>
      <c r="AM4" s="70"/>
      <c r="AN4" s="70"/>
      <c r="AP4" s="71">
        <v>44255</v>
      </c>
      <c r="AQ4" s="156">
        <v>4.4039000000000001</v>
      </c>
      <c r="AR4" s="156"/>
      <c r="AS4" s="156" t="e">
        <f>NA()</f>
        <v>#N/A</v>
      </c>
      <c r="AT4" s="156" t="e">
        <f>NA()</f>
        <v>#N/A</v>
      </c>
    </row>
    <row r="5" spans="1:46" x14ac:dyDescent="0.15">
      <c r="N5" s="256" t="s">
        <v>381</v>
      </c>
      <c r="O5" s="258" t="s">
        <v>382</v>
      </c>
      <c r="P5" s="258" t="s">
        <v>382</v>
      </c>
      <c r="Q5" s="259" t="s">
        <v>382</v>
      </c>
      <c r="R5" s="259" t="s">
        <v>382</v>
      </c>
      <c r="T5" s="118">
        <v>39813</v>
      </c>
      <c r="U5" s="143">
        <v>499.07</v>
      </c>
      <c r="V5" s="143">
        <v>499.07</v>
      </c>
      <c r="W5" s="72">
        <f>U5/100</f>
        <v>4.9907000000000004</v>
      </c>
      <c r="X5" s="72"/>
      <c r="AB5" s="12">
        <v>2005</v>
      </c>
      <c r="AC5" s="69">
        <f t="shared" ref="AC5:AC26" si="0">SUM(AD5:AE5)</f>
        <v>0.3</v>
      </c>
      <c r="AD5" s="69">
        <v>0.3</v>
      </c>
      <c r="AE5" s="69"/>
      <c r="AF5" s="70"/>
      <c r="AG5" s="70"/>
      <c r="AH5" s="70"/>
      <c r="AI5" s="69">
        <f t="shared" ref="AI5:AI26" si="1">SUM(AJ5:AK5)</f>
        <v>11.299999999999999</v>
      </c>
      <c r="AJ5" s="69">
        <v>11.2</v>
      </c>
      <c r="AK5" s="69">
        <v>0.1</v>
      </c>
      <c r="AL5" s="70"/>
      <c r="AM5" s="70"/>
      <c r="AN5" s="70"/>
      <c r="AP5" s="71">
        <v>44286</v>
      </c>
      <c r="AQ5" s="156">
        <v>5.96</v>
      </c>
      <c r="AR5" s="156"/>
      <c r="AS5" s="156" t="e">
        <f>NA()</f>
        <v>#N/A</v>
      </c>
      <c r="AT5" s="156" t="e">
        <f>NA()</f>
        <v>#N/A</v>
      </c>
    </row>
    <row r="6" spans="1:46" x14ac:dyDescent="0.15">
      <c r="N6" s="256">
        <v>44834</v>
      </c>
      <c r="O6" s="259">
        <v>82.1</v>
      </c>
      <c r="P6" s="259">
        <v>76.3</v>
      </c>
      <c r="Q6" s="259">
        <v>142.30000000000001</v>
      </c>
      <c r="R6" s="259">
        <v>25.2</v>
      </c>
      <c r="T6" s="118">
        <v>39903</v>
      </c>
      <c r="U6" s="143" t="e">
        <v>#N/A</v>
      </c>
      <c r="V6" s="143" t="e">
        <v>#N/A</v>
      </c>
      <c r="W6" s="72" t="e">
        <f>U6/100</f>
        <v>#N/A</v>
      </c>
      <c r="X6" s="72"/>
      <c r="AB6" s="12">
        <v>2006</v>
      </c>
      <c r="AC6" s="69">
        <f t="shared" si="0"/>
        <v>1</v>
      </c>
      <c r="AD6" s="69">
        <v>1</v>
      </c>
      <c r="AE6" s="69"/>
      <c r="AF6" s="70"/>
      <c r="AG6" s="70"/>
      <c r="AH6" s="70"/>
      <c r="AI6" s="69">
        <f>SUM(AJ6:AK6)</f>
        <v>14.799999999999999</v>
      </c>
      <c r="AJ6" s="69">
        <v>14.7</v>
      </c>
      <c r="AK6" s="69">
        <v>0.1</v>
      </c>
      <c r="AL6" s="70"/>
      <c r="AM6" s="70"/>
      <c r="AN6" s="70"/>
      <c r="AP6" s="71">
        <v>44316</v>
      </c>
      <c r="AQ6" s="156">
        <v>4.3810000000000002</v>
      </c>
      <c r="AR6" s="156"/>
      <c r="AS6" s="156" t="e">
        <f>NA()</f>
        <v>#N/A</v>
      </c>
      <c r="AT6" s="156" t="e">
        <f>NA()</f>
        <v>#N/A</v>
      </c>
    </row>
    <row r="7" spans="1:46" x14ac:dyDescent="0.15">
      <c r="N7" s="256">
        <v>44742</v>
      </c>
      <c r="O7" s="259">
        <v>62.3</v>
      </c>
      <c r="P7" s="259">
        <v>51.1</v>
      </c>
      <c r="Q7" s="259">
        <v>53.5</v>
      </c>
      <c r="R7" s="259">
        <v>26.4</v>
      </c>
      <c r="T7" s="118">
        <v>39994</v>
      </c>
      <c r="U7" s="143">
        <v>198.83</v>
      </c>
      <c r="V7" s="143" t="e">
        <v>#N/A</v>
      </c>
      <c r="W7" s="72">
        <f t="shared" ref="W7:W55" si="2">U7/100</f>
        <v>1.9883000000000002</v>
      </c>
      <c r="X7" s="72"/>
      <c r="AB7" s="12">
        <v>2007</v>
      </c>
      <c r="AC7" s="69">
        <f t="shared" si="0"/>
        <v>2.1</v>
      </c>
      <c r="AD7" s="69">
        <v>2.1</v>
      </c>
      <c r="AE7" s="69"/>
      <c r="AF7" s="70"/>
      <c r="AG7" s="70"/>
      <c r="AH7" s="70"/>
      <c r="AI7" s="69">
        <f t="shared" si="1"/>
        <v>18.400000000000002</v>
      </c>
      <c r="AJ7" s="69">
        <v>18.100000000000001</v>
      </c>
      <c r="AK7" s="69">
        <v>0.3</v>
      </c>
      <c r="AL7" s="70"/>
      <c r="AM7" s="70"/>
      <c r="AN7" s="70"/>
      <c r="AP7" s="71">
        <v>44347</v>
      </c>
      <c r="AQ7" s="156">
        <v>2.8</v>
      </c>
      <c r="AR7" s="156">
        <v>5</v>
      </c>
      <c r="AS7" s="156" t="e">
        <f>NA()</f>
        <v>#N/A</v>
      </c>
      <c r="AT7" s="156" t="e">
        <f>NA()</f>
        <v>#N/A</v>
      </c>
    </row>
    <row r="8" spans="1:46" x14ac:dyDescent="0.15">
      <c r="N8" s="256">
        <v>44651</v>
      </c>
      <c r="O8" s="258">
        <v>74</v>
      </c>
      <c r="P8" s="258">
        <v>24.7</v>
      </c>
      <c r="Q8" s="259">
        <v>74</v>
      </c>
      <c r="R8" s="259">
        <v>24.7</v>
      </c>
      <c r="T8" s="118">
        <v>40086</v>
      </c>
      <c r="U8" s="143">
        <v>406.71</v>
      </c>
      <c r="V8" s="143">
        <v>207.88</v>
      </c>
      <c r="W8" s="72">
        <f t="shared" si="2"/>
        <v>4.0670999999999999</v>
      </c>
      <c r="X8" s="72"/>
      <c r="AB8" s="12">
        <v>2008</v>
      </c>
      <c r="AC8" s="69">
        <f t="shared" si="0"/>
        <v>4.2</v>
      </c>
      <c r="AD8" s="69">
        <v>4.2</v>
      </c>
      <c r="AE8" s="69"/>
      <c r="AF8" s="70"/>
      <c r="AG8" s="70"/>
      <c r="AH8" s="70"/>
      <c r="AI8" s="69">
        <f t="shared" si="1"/>
        <v>24</v>
      </c>
      <c r="AJ8" s="69">
        <v>23.7</v>
      </c>
      <c r="AK8" s="69">
        <v>0.3</v>
      </c>
      <c r="AL8" s="70"/>
      <c r="AM8" s="70"/>
      <c r="AN8" s="70"/>
      <c r="AP8" s="71">
        <v>44377</v>
      </c>
      <c r="AQ8" s="156">
        <v>0.77700000000000002</v>
      </c>
      <c r="AR8" s="156"/>
      <c r="AS8" s="156" t="e">
        <f>NA()</f>
        <v>#N/A</v>
      </c>
      <c r="AT8" s="156" t="e">
        <f>NA()</f>
        <v>#N/A</v>
      </c>
    </row>
    <row r="9" spans="1:46" x14ac:dyDescent="0.15">
      <c r="N9" s="256">
        <v>44561</v>
      </c>
      <c r="O9" s="258">
        <v>74</v>
      </c>
      <c r="P9" s="258">
        <v>54.2</v>
      </c>
      <c r="Q9" s="259">
        <v>-10.9</v>
      </c>
      <c r="R9" s="259">
        <v>12.3</v>
      </c>
      <c r="T9" s="118">
        <v>40178</v>
      </c>
      <c r="U9" s="143">
        <v>973</v>
      </c>
      <c r="V9" s="143">
        <v>566.29</v>
      </c>
      <c r="W9" s="72">
        <f t="shared" si="2"/>
        <v>9.73</v>
      </c>
      <c r="X9" s="72"/>
      <c r="Y9" s="73"/>
      <c r="Z9" s="73"/>
      <c r="AB9" s="12">
        <v>2009</v>
      </c>
      <c r="AC9" s="69">
        <f t="shared" si="0"/>
        <v>9.1999999999999993</v>
      </c>
      <c r="AD9" s="69">
        <v>9.1999999999999993</v>
      </c>
      <c r="AE9" s="69"/>
      <c r="AF9" s="70"/>
      <c r="AG9" s="70"/>
      <c r="AH9" s="70"/>
      <c r="AI9" s="69">
        <f t="shared" si="1"/>
        <v>34.5</v>
      </c>
      <c r="AJ9" s="69">
        <v>33.9</v>
      </c>
      <c r="AK9" s="69">
        <v>0.6</v>
      </c>
      <c r="AL9" s="70"/>
      <c r="AM9" s="70"/>
      <c r="AN9" s="70"/>
      <c r="AP9" s="71">
        <v>44408</v>
      </c>
      <c r="AQ9" s="156">
        <v>0.63049999999999995</v>
      </c>
      <c r="AR9" s="156"/>
      <c r="AS9" s="156">
        <v>2609.3406513409959</v>
      </c>
      <c r="AT9" s="156" t="e">
        <f>NA()</f>
        <v>#N/A</v>
      </c>
    </row>
    <row r="10" spans="1:46" x14ac:dyDescent="0.15">
      <c r="N10" s="256">
        <v>44469</v>
      </c>
      <c r="O10" s="258">
        <v>115.1</v>
      </c>
      <c r="P10" s="258">
        <v>41.9</v>
      </c>
      <c r="Q10" s="259">
        <v>65.099999999999994</v>
      </c>
      <c r="R10" s="259">
        <v>10.4</v>
      </c>
      <c r="T10" s="118">
        <v>40268</v>
      </c>
      <c r="U10" s="143">
        <v>209</v>
      </c>
      <c r="V10" s="143">
        <v>209</v>
      </c>
      <c r="W10" s="72">
        <f t="shared" si="2"/>
        <v>2.09</v>
      </c>
      <c r="X10" s="72"/>
      <c r="Y10" s="73"/>
      <c r="Z10" s="73"/>
      <c r="AB10" s="12">
        <v>2010</v>
      </c>
      <c r="AC10" s="69">
        <f t="shared" si="0"/>
        <v>11.9</v>
      </c>
      <c r="AD10" s="69">
        <v>11.8</v>
      </c>
      <c r="AE10" s="69">
        <v>0.1</v>
      </c>
      <c r="AF10" s="70"/>
      <c r="AG10" s="70"/>
      <c r="AH10" s="70"/>
      <c r="AI10" s="69">
        <f t="shared" si="1"/>
        <v>30.700000000000003</v>
      </c>
      <c r="AJ10" s="69">
        <v>29.6</v>
      </c>
      <c r="AK10" s="69">
        <v>1.1000000000000001</v>
      </c>
      <c r="AL10" s="70"/>
      <c r="AM10" s="70"/>
      <c r="AN10" s="70"/>
      <c r="AP10" s="71">
        <v>44439</v>
      </c>
      <c r="AQ10" s="156">
        <v>3.37</v>
      </c>
      <c r="AR10" s="156"/>
      <c r="AS10" s="156">
        <v>2533.3895795078124</v>
      </c>
      <c r="AT10" s="156" t="e">
        <f>NA()</f>
        <v>#N/A</v>
      </c>
    </row>
    <row r="11" spans="1:46" x14ac:dyDescent="0.15">
      <c r="N11" s="256">
        <v>44377</v>
      </c>
      <c r="O11" s="258">
        <v>168</v>
      </c>
      <c r="P11" s="258">
        <v>31.5</v>
      </c>
      <c r="Q11" s="259">
        <v>156.69999999999999</v>
      </c>
      <c r="R11" s="259">
        <v>17.2</v>
      </c>
      <c r="T11" s="118">
        <v>40359</v>
      </c>
      <c r="U11" s="143">
        <v>330</v>
      </c>
      <c r="V11" s="143">
        <v>121</v>
      </c>
      <c r="W11" s="72">
        <f t="shared" si="2"/>
        <v>3.3</v>
      </c>
      <c r="X11" s="72"/>
      <c r="Y11" s="73" t="e">
        <f>IF(MONTH(T11)=12,W11/W7-1,NA())</f>
        <v>#N/A</v>
      </c>
      <c r="Z11" s="73"/>
      <c r="AB11" s="12">
        <v>2011</v>
      </c>
      <c r="AC11" s="69">
        <f t="shared" si="0"/>
        <v>16.600000000000001</v>
      </c>
      <c r="AD11" s="69">
        <v>16.5</v>
      </c>
      <c r="AE11" s="69">
        <v>0.1</v>
      </c>
      <c r="AF11" s="70"/>
      <c r="AG11" s="70"/>
      <c r="AH11" s="70"/>
      <c r="AI11" s="69">
        <f t="shared" si="1"/>
        <v>39.199999999999996</v>
      </c>
      <c r="AJ11" s="69">
        <v>38.299999999999997</v>
      </c>
      <c r="AK11" s="69">
        <v>0.9</v>
      </c>
      <c r="AL11" s="70"/>
      <c r="AM11" s="70"/>
      <c r="AN11" s="70"/>
      <c r="AP11" s="71">
        <v>44469</v>
      </c>
      <c r="AQ11" s="156">
        <v>4.7300000000000004</v>
      </c>
      <c r="AR11" s="156">
        <v>0.69</v>
      </c>
      <c r="AS11" s="156">
        <v>2386.9030761523049</v>
      </c>
      <c r="AT11" s="156" t="e">
        <f>NA()</f>
        <v>#N/A</v>
      </c>
    </row>
    <row r="12" spans="1:46" x14ac:dyDescent="0.15">
      <c r="N12" s="256">
        <v>44286</v>
      </c>
      <c r="O12" s="258">
        <v>182</v>
      </c>
      <c r="P12" s="258">
        <v>14.2</v>
      </c>
      <c r="Q12" s="259">
        <v>182</v>
      </c>
      <c r="R12" s="259">
        <v>14.2</v>
      </c>
      <c r="T12" s="118">
        <v>40451</v>
      </c>
      <c r="U12" s="143">
        <v>494.48</v>
      </c>
      <c r="V12" s="143">
        <v>164.48</v>
      </c>
      <c r="W12" s="72">
        <f t="shared" si="2"/>
        <v>4.9447999999999999</v>
      </c>
      <c r="X12" s="72"/>
      <c r="Y12" s="73" t="e">
        <f t="shared" ref="Y12:Y52" si="3">IF(MONTH(T12)=12,W12/W8-1,NA())</f>
        <v>#N/A</v>
      </c>
      <c r="Z12" s="73"/>
      <c r="AB12" s="12">
        <v>2012</v>
      </c>
      <c r="AC12" s="69">
        <f t="shared" si="0"/>
        <v>15.2</v>
      </c>
      <c r="AD12" s="69">
        <v>15.1</v>
      </c>
      <c r="AE12" s="69">
        <v>0.1</v>
      </c>
      <c r="AF12" s="70"/>
      <c r="AG12" s="70"/>
      <c r="AH12" s="70"/>
      <c r="AI12" s="69">
        <f t="shared" si="1"/>
        <v>46.699999999999996</v>
      </c>
      <c r="AJ12" s="69">
        <v>45.4</v>
      </c>
      <c r="AK12" s="69">
        <v>1.3</v>
      </c>
      <c r="AL12" s="70"/>
      <c r="AM12" s="70"/>
      <c r="AN12" s="70"/>
      <c r="AP12" s="71">
        <v>44500</v>
      </c>
      <c r="AQ12" s="156">
        <v>9.36</v>
      </c>
      <c r="AR12" s="156">
        <v>0.5</v>
      </c>
      <c r="AS12" s="156">
        <v>2417.0500000000002</v>
      </c>
      <c r="AT12" s="156" t="e">
        <f>NA()</f>
        <v>#N/A</v>
      </c>
    </row>
    <row r="13" spans="1:46" x14ac:dyDescent="0.15">
      <c r="N13" s="256">
        <v>44196</v>
      </c>
      <c r="O13" s="258">
        <v>-52.3</v>
      </c>
      <c r="P13" s="258">
        <v>31.1</v>
      </c>
      <c r="Q13" s="259">
        <v>-10.4</v>
      </c>
      <c r="R13" s="259">
        <v>13.8</v>
      </c>
      <c r="T13" s="118">
        <v>40543</v>
      </c>
      <c r="U13" s="143">
        <v>1457.31</v>
      </c>
      <c r="V13" s="143">
        <v>962.83</v>
      </c>
      <c r="W13" s="72">
        <f t="shared" si="2"/>
        <v>14.5731</v>
      </c>
      <c r="X13" s="72"/>
      <c r="Y13" s="73">
        <f t="shared" si="3"/>
        <v>0.49774922918807807</v>
      </c>
      <c r="Z13" s="73"/>
      <c r="AB13" s="12">
        <v>2013</v>
      </c>
      <c r="AC13" s="69">
        <f t="shared" si="0"/>
        <v>15.1</v>
      </c>
      <c r="AD13" s="69">
        <v>15</v>
      </c>
      <c r="AE13" s="69">
        <v>0.1</v>
      </c>
      <c r="AF13" s="70"/>
      <c r="AG13" s="70"/>
      <c r="AH13" s="70"/>
      <c r="AI13" s="69">
        <f t="shared" si="1"/>
        <v>32.700000000000003</v>
      </c>
      <c r="AJ13" s="69">
        <v>30.8</v>
      </c>
      <c r="AK13" s="69">
        <v>1.9</v>
      </c>
      <c r="AL13" s="70"/>
      <c r="AM13" s="70"/>
      <c r="AN13" s="70"/>
      <c r="AP13" s="71">
        <v>44530</v>
      </c>
      <c r="AQ13" s="156">
        <v>2.96</v>
      </c>
      <c r="AR13" s="156">
        <v>0.8</v>
      </c>
      <c r="AS13" s="156">
        <v>2154.1453086419756</v>
      </c>
      <c r="AT13" s="156" t="e">
        <f>NA()</f>
        <v>#N/A</v>
      </c>
    </row>
    <row r="14" spans="1:46" x14ac:dyDescent="0.15">
      <c r="N14" s="256">
        <v>44104</v>
      </c>
      <c r="O14" s="258">
        <v>-61.2</v>
      </c>
      <c r="P14" s="258">
        <v>17.3</v>
      </c>
      <c r="Q14" s="259">
        <v>-64</v>
      </c>
      <c r="R14" s="259">
        <v>6.3</v>
      </c>
      <c r="T14" s="118">
        <v>40633</v>
      </c>
      <c r="U14" s="143">
        <v>250</v>
      </c>
      <c r="V14" s="143">
        <v>250</v>
      </c>
      <c r="W14" s="72">
        <f t="shared" si="2"/>
        <v>2.5</v>
      </c>
      <c r="X14" s="72"/>
      <c r="Y14" s="73" t="e">
        <f t="shared" si="3"/>
        <v>#N/A</v>
      </c>
      <c r="Z14" s="73"/>
      <c r="AB14" s="12">
        <v>2014</v>
      </c>
      <c r="AC14" s="69">
        <f t="shared" si="0"/>
        <v>20</v>
      </c>
      <c r="AD14" s="69">
        <v>20</v>
      </c>
      <c r="AE14" s="69">
        <v>0</v>
      </c>
      <c r="AF14" s="70"/>
      <c r="AG14" s="70"/>
      <c r="AH14" s="70"/>
      <c r="AI14" s="69">
        <f t="shared" si="1"/>
        <v>49.599999999999994</v>
      </c>
      <c r="AJ14" s="69">
        <v>48.3</v>
      </c>
      <c r="AK14" s="69">
        <v>1.3</v>
      </c>
      <c r="AL14" s="70"/>
      <c r="AM14" s="70"/>
      <c r="AN14" s="70"/>
      <c r="AP14" s="71">
        <v>44561</v>
      </c>
      <c r="AQ14" s="156">
        <v>8.77</v>
      </c>
      <c r="AR14" s="156"/>
      <c r="AS14" s="156">
        <v>2250.6367895217554</v>
      </c>
      <c r="AT14" s="156" t="e">
        <f>NA()</f>
        <v>#N/A</v>
      </c>
    </row>
    <row r="15" spans="1:46" x14ac:dyDescent="0.15">
      <c r="N15" s="256">
        <v>44012</v>
      </c>
      <c r="O15" s="258">
        <v>-66</v>
      </c>
      <c r="P15" s="258">
        <v>11</v>
      </c>
      <c r="Q15" s="259">
        <v>-61.5</v>
      </c>
      <c r="R15" s="259">
        <v>6.7</v>
      </c>
      <c r="T15" s="118">
        <v>40724</v>
      </c>
      <c r="U15" s="143">
        <v>509</v>
      </c>
      <c r="V15" s="143">
        <v>259</v>
      </c>
      <c r="W15" s="72">
        <f t="shared" si="2"/>
        <v>5.09</v>
      </c>
      <c r="X15" s="72"/>
      <c r="Y15" s="73" t="e">
        <f t="shared" si="3"/>
        <v>#N/A</v>
      </c>
      <c r="Z15" s="73"/>
      <c r="AB15" s="12">
        <v>2015</v>
      </c>
      <c r="AC15" s="69">
        <f t="shared" si="0"/>
        <v>34.700000000000003</v>
      </c>
      <c r="AD15" s="69">
        <v>34.6</v>
      </c>
      <c r="AE15" s="69">
        <v>0.1</v>
      </c>
      <c r="AF15" s="70"/>
      <c r="AG15" s="70"/>
      <c r="AH15" s="70"/>
      <c r="AI15" s="69">
        <f t="shared" si="1"/>
        <v>67.400000000000006</v>
      </c>
      <c r="AJ15" s="69">
        <v>64.400000000000006</v>
      </c>
      <c r="AK15" s="69">
        <v>3</v>
      </c>
      <c r="AL15" s="70"/>
      <c r="AM15" s="70"/>
      <c r="AN15" s="70"/>
      <c r="AP15" s="71">
        <v>44592</v>
      </c>
      <c r="AQ15" s="156">
        <v>7.16</v>
      </c>
      <c r="AR15" s="156">
        <v>3.4</v>
      </c>
      <c r="AS15" s="156">
        <v>2193.0947916666669</v>
      </c>
      <c r="AT15" s="156">
        <v>4013</v>
      </c>
    </row>
    <row r="16" spans="1:46" x14ac:dyDescent="0.15">
      <c r="N16" s="256">
        <v>43921</v>
      </c>
      <c r="O16" s="258">
        <v>-71.099999999999994</v>
      </c>
      <c r="P16" s="258">
        <v>4.3</v>
      </c>
      <c r="Q16" s="259">
        <v>-71.099999999999994</v>
      </c>
      <c r="R16" s="259">
        <v>4.3</v>
      </c>
      <c r="T16" s="118">
        <v>40816</v>
      </c>
      <c r="U16" s="143">
        <v>658</v>
      </c>
      <c r="V16" s="143">
        <v>149</v>
      </c>
      <c r="W16" s="72">
        <f t="shared" si="2"/>
        <v>6.58</v>
      </c>
      <c r="X16" s="72" t="e">
        <f t="shared" ref="X16:X64" si="4">INDEX(N:R,MATCH(T12,N:N,0),3)</f>
        <v>#N/A</v>
      </c>
      <c r="Y16" s="73" t="e">
        <f t="shared" si="3"/>
        <v>#N/A</v>
      </c>
      <c r="Z16" s="73"/>
      <c r="AB16" s="12">
        <v>2016</v>
      </c>
      <c r="AC16" s="69">
        <f t="shared" si="0"/>
        <v>17.299999999999997</v>
      </c>
      <c r="AD16" s="69">
        <v>16.399999999999999</v>
      </c>
      <c r="AE16" s="69">
        <v>0.9</v>
      </c>
      <c r="AF16" s="74">
        <f>AC16/AC15-1</f>
        <v>-0.50144092219020187</v>
      </c>
      <c r="AG16" s="74">
        <f>AD16/AD15-1</f>
        <v>-0.52601156069364174</v>
      </c>
      <c r="AH16" s="74">
        <f>AE16/AE15-1</f>
        <v>8</v>
      </c>
      <c r="AI16" s="69">
        <f t="shared" si="1"/>
        <v>50.6</v>
      </c>
      <c r="AJ16" s="69">
        <v>48</v>
      </c>
      <c r="AK16" s="69">
        <v>2.6</v>
      </c>
      <c r="AL16" s="74">
        <f>AI16/AI15-1</f>
        <v>-0.24925816023738878</v>
      </c>
      <c r="AM16" s="74">
        <f>AJ16/AJ15-1</f>
        <v>-0.25465838509316774</v>
      </c>
      <c r="AN16" s="74">
        <f>AK16/AK15-1</f>
        <v>-0.1333333333333333</v>
      </c>
      <c r="AP16" s="71">
        <v>44620</v>
      </c>
      <c r="AQ16" s="156">
        <v>2.56</v>
      </c>
      <c r="AR16" s="156">
        <v>0.5</v>
      </c>
      <c r="AS16" s="156">
        <v>1978.1595799177458</v>
      </c>
      <c r="AT16" s="156" t="e">
        <f>NA()</f>
        <v>#N/A</v>
      </c>
    </row>
    <row r="17" spans="14:46" x14ac:dyDescent="0.15">
      <c r="N17" s="256">
        <v>43830</v>
      </c>
      <c r="O17" s="258">
        <v>94.6</v>
      </c>
      <c r="P17" s="258">
        <v>65.2</v>
      </c>
      <c r="Q17" s="259">
        <v>60.4</v>
      </c>
      <c r="R17" s="259">
        <v>15.4</v>
      </c>
      <c r="T17" s="118">
        <v>40908</v>
      </c>
      <c r="U17" s="143">
        <v>1527.77</v>
      </c>
      <c r="V17" s="143">
        <v>869.77</v>
      </c>
      <c r="W17" s="72">
        <f t="shared" si="2"/>
        <v>15.277699999999999</v>
      </c>
      <c r="X17" s="72" t="e">
        <f t="shared" si="4"/>
        <v>#N/A</v>
      </c>
      <c r="Y17" s="73">
        <f t="shared" si="3"/>
        <v>4.8349356005242372E-2</v>
      </c>
      <c r="Z17" s="73"/>
      <c r="AB17" s="12">
        <v>2017</v>
      </c>
      <c r="AC17" s="69">
        <f t="shared" si="0"/>
        <v>15</v>
      </c>
      <c r="AD17" s="69">
        <v>14.5</v>
      </c>
      <c r="AE17" s="69">
        <v>0.5</v>
      </c>
      <c r="AF17" s="74">
        <f t="shared" ref="AF17:AH26" si="5">AC17/AC16-1</f>
        <v>-0.13294797687861259</v>
      </c>
      <c r="AG17" s="74">
        <f t="shared" si="5"/>
        <v>-0.11585365853658525</v>
      </c>
      <c r="AH17" s="74">
        <f t="shared" si="5"/>
        <v>-0.44444444444444442</v>
      </c>
      <c r="AI17" s="69">
        <f t="shared" si="1"/>
        <v>46.4</v>
      </c>
      <c r="AJ17" s="69">
        <v>42.6</v>
      </c>
      <c r="AK17" s="69">
        <v>3.8</v>
      </c>
      <c r="AL17" s="74">
        <f t="shared" ref="AL17:AN26" si="6">AI17/AI16-1</f>
        <v>-8.3003952569170036E-2</v>
      </c>
      <c r="AM17" s="74">
        <f t="shared" si="6"/>
        <v>-0.11249999999999993</v>
      </c>
      <c r="AN17" s="74">
        <f t="shared" si="6"/>
        <v>0.46153846153846145</v>
      </c>
      <c r="AP17" s="71">
        <v>44651</v>
      </c>
      <c r="AQ17" s="156">
        <v>6.84</v>
      </c>
      <c r="AR17" s="156">
        <v>1.1000000000000001</v>
      </c>
      <c r="AS17" s="156">
        <v>1947.6995238095235</v>
      </c>
      <c r="AT17" s="156" t="e">
        <f>NA()</f>
        <v>#N/A</v>
      </c>
    </row>
    <row r="18" spans="14:46" x14ac:dyDescent="0.15">
      <c r="N18" s="256">
        <v>43738</v>
      </c>
      <c r="O18" s="258">
        <v>108.5</v>
      </c>
      <c r="P18" s="258">
        <v>49.9</v>
      </c>
      <c r="Q18" s="259">
        <v>143.1</v>
      </c>
      <c r="R18" s="259">
        <v>17.5</v>
      </c>
      <c r="T18" s="118">
        <v>40999</v>
      </c>
      <c r="U18" s="143">
        <v>144</v>
      </c>
      <c r="V18" s="143">
        <v>144</v>
      </c>
      <c r="W18" s="72">
        <f t="shared" si="2"/>
        <v>1.44</v>
      </c>
      <c r="X18" s="72">
        <f t="shared" si="4"/>
        <v>8.4</v>
      </c>
      <c r="Y18" s="73" t="e">
        <f t="shared" si="3"/>
        <v>#N/A</v>
      </c>
      <c r="Z18" s="73"/>
      <c r="AB18" s="12">
        <v>2018</v>
      </c>
      <c r="AC18" s="69">
        <f t="shared" si="0"/>
        <v>20.6</v>
      </c>
      <c r="AD18" s="69">
        <v>19</v>
      </c>
      <c r="AE18" s="69">
        <v>1.6</v>
      </c>
      <c r="AF18" s="74">
        <f t="shared" si="5"/>
        <v>0.37333333333333352</v>
      </c>
      <c r="AG18" s="74">
        <f t="shared" si="5"/>
        <v>0.31034482758620685</v>
      </c>
      <c r="AH18" s="74">
        <f t="shared" si="5"/>
        <v>2.2000000000000002</v>
      </c>
      <c r="AI18" s="69">
        <f t="shared" si="1"/>
        <v>49.7</v>
      </c>
      <c r="AJ18" s="69">
        <v>45.5</v>
      </c>
      <c r="AK18" s="69">
        <v>4.2</v>
      </c>
      <c r="AL18" s="74">
        <f t="shared" si="6"/>
        <v>7.1120689655172598E-2</v>
      </c>
      <c r="AM18" s="74">
        <f t="shared" si="6"/>
        <v>6.8075117370892002E-2</v>
      </c>
      <c r="AN18" s="74">
        <f t="shared" si="6"/>
        <v>0.10526315789473695</v>
      </c>
      <c r="AP18" s="71">
        <v>44681</v>
      </c>
      <c r="AQ18" s="156">
        <v>14.13</v>
      </c>
      <c r="AR18" s="156">
        <v>0.75</v>
      </c>
      <c r="AS18" s="156">
        <v>1982.8900510204078</v>
      </c>
      <c r="AT18" s="156">
        <v>3828</v>
      </c>
    </row>
    <row r="19" spans="14:46" x14ac:dyDescent="0.15">
      <c r="N19" s="256">
        <v>43646</v>
      </c>
      <c r="O19" s="258">
        <v>93.4</v>
      </c>
      <c r="P19" s="258">
        <v>32.299999999999997</v>
      </c>
      <c r="Q19" s="259">
        <v>87.1</v>
      </c>
      <c r="R19" s="259">
        <v>17.399999999999999</v>
      </c>
      <c r="T19" s="118">
        <v>41090</v>
      </c>
      <c r="U19" s="143">
        <v>419.4</v>
      </c>
      <c r="V19" s="143">
        <v>275.39999999999998</v>
      </c>
      <c r="W19" s="72">
        <f t="shared" si="2"/>
        <v>4.194</v>
      </c>
      <c r="X19" s="72">
        <f t="shared" si="4"/>
        <v>12.3</v>
      </c>
      <c r="Y19" s="73" t="e">
        <f t="shared" si="3"/>
        <v>#N/A</v>
      </c>
      <c r="Z19" s="73"/>
      <c r="AB19" s="12">
        <v>2019</v>
      </c>
      <c r="AC19" s="69">
        <f t="shared" si="0"/>
        <v>26.1</v>
      </c>
      <c r="AD19" s="69">
        <v>23.8</v>
      </c>
      <c r="AE19" s="69">
        <v>2.2999999999999998</v>
      </c>
      <c r="AF19" s="74">
        <f t="shared" si="5"/>
        <v>0.2669902912621358</v>
      </c>
      <c r="AG19" s="74">
        <f t="shared" si="5"/>
        <v>0.25263157894736854</v>
      </c>
      <c r="AH19" s="74">
        <f t="shared" si="5"/>
        <v>0.43749999999999978</v>
      </c>
      <c r="AI19" s="69">
        <f t="shared" si="1"/>
        <v>60</v>
      </c>
      <c r="AJ19" s="69">
        <v>53.8</v>
      </c>
      <c r="AK19" s="69">
        <v>6.2</v>
      </c>
      <c r="AL19" s="74">
        <f t="shared" si="6"/>
        <v>0.20724346076458744</v>
      </c>
      <c r="AM19" s="74">
        <f t="shared" si="6"/>
        <v>0.18241758241758244</v>
      </c>
      <c r="AN19" s="74">
        <f t="shared" si="6"/>
        <v>0.47619047619047628</v>
      </c>
      <c r="AP19" s="71">
        <v>44712</v>
      </c>
      <c r="AQ19" s="156">
        <v>4.16</v>
      </c>
      <c r="AR19" s="156">
        <v>1.46</v>
      </c>
      <c r="AS19" s="156">
        <v>1847.2030112456748</v>
      </c>
      <c r="AT19" s="156">
        <v>4595</v>
      </c>
    </row>
    <row r="20" spans="14:46" x14ac:dyDescent="0.15">
      <c r="N20" s="256">
        <v>43555</v>
      </c>
      <c r="O20" s="258">
        <v>101</v>
      </c>
      <c r="P20" s="258">
        <v>14.9</v>
      </c>
      <c r="Q20" s="259">
        <v>101</v>
      </c>
      <c r="R20" s="259">
        <v>14.9</v>
      </c>
      <c r="T20" s="118">
        <v>41182</v>
      </c>
      <c r="U20" s="143">
        <v>588.02</v>
      </c>
      <c r="V20" s="143">
        <v>168.62</v>
      </c>
      <c r="W20" s="72">
        <f t="shared" si="2"/>
        <v>5.8801999999999994</v>
      </c>
      <c r="X20" s="72">
        <f t="shared" si="4"/>
        <v>15.3</v>
      </c>
      <c r="Y20" s="73" t="e">
        <f t="shared" si="3"/>
        <v>#N/A</v>
      </c>
      <c r="Z20" s="73" t="e">
        <f>IF(MONTH(T20)=12,X20/X16-1,NA())</f>
        <v>#N/A</v>
      </c>
      <c r="AB20" s="12">
        <v>2020</v>
      </c>
      <c r="AC20" s="69">
        <f t="shared" si="0"/>
        <v>71.699999999999989</v>
      </c>
      <c r="AD20" s="69">
        <v>68.599999999999994</v>
      </c>
      <c r="AE20" s="69">
        <v>3.1</v>
      </c>
      <c r="AF20" s="74">
        <f t="shared" si="5"/>
        <v>1.7471264367816084</v>
      </c>
      <c r="AG20" s="74">
        <f t="shared" si="5"/>
        <v>1.8823529411764701</v>
      </c>
      <c r="AH20" s="74">
        <f t="shared" si="5"/>
        <v>0.34782608695652195</v>
      </c>
      <c r="AI20" s="69">
        <f t="shared" si="1"/>
        <v>113.5</v>
      </c>
      <c r="AJ20" s="69">
        <v>107.3</v>
      </c>
      <c r="AK20" s="69">
        <v>6.2</v>
      </c>
      <c r="AL20" s="74">
        <f t="shared" si="6"/>
        <v>0.89166666666666661</v>
      </c>
      <c r="AM20" s="74">
        <f t="shared" si="6"/>
        <v>0.99442379182156149</v>
      </c>
      <c r="AN20" s="74">
        <f t="shared" si="6"/>
        <v>0</v>
      </c>
      <c r="AP20" s="71">
        <v>44742</v>
      </c>
      <c r="AQ20" s="156">
        <v>7</v>
      </c>
      <c r="AR20" s="156">
        <v>1.1000000000000001</v>
      </c>
      <c r="AS20" s="156">
        <v>1761.6308536288821</v>
      </c>
      <c r="AT20" s="156">
        <v>4571</v>
      </c>
    </row>
    <row r="21" spans="14:46" x14ac:dyDescent="0.15">
      <c r="N21" s="256">
        <v>43465</v>
      </c>
      <c r="O21" s="258">
        <v>23.2</v>
      </c>
      <c r="P21" s="258">
        <v>33.5</v>
      </c>
      <c r="Q21" s="259">
        <v>62.7</v>
      </c>
      <c r="R21" s="259">
        <v>9.6</v>
      </c>
      <c r="T21" s="118">
        <v>41274</v>
      </c>
      <c r="U21" s="143">
        <v>1296</v>
      </c>
      <c r="V21" s="143">
        <v>707.98</v>
      </c>
      <c r="W21" s="72">
        <f t="shared" si="2"/>
        <v>12.96</v>
      </c>
      <c r="X21" s="72">
        <f t="shared" si="4"/>
        <v>20.8</v>
      </c>
      <c r="Y21" s="73">
        <f t="shared" si="3"/>
        <v>-0.15170477231520441</v>
      </c>
      <c r="Z21" s="73" t="e">
        <f t="shared" ref="Z21:Z52" si="7">IF(MONTH(T21)=12,X21/X17-1,NA())</f>
        <v>#N/A</v>
      </c>
      <c r="AB21" s="12">
        <v>2021</v>
      </c>
      <c r="AC21" s="69">
        <f t="shared" si="0"/>
        <v>45.3</v>
      </c>
      <c r="AD21" s="69">
        <f>31.9+4</f>
        <v>35.9</v>
      </c>
      <c r="AE21" s="69">
        <f>8+1.4</f>
        <v>9.4</v>
      </c>
      <c r="AF21" s="74">
        <f t="shared" si="5"/>
        <v>-0.36820083682008364</v>
      </c>
      <c r="AG21" s="74">
        <f t="shared" si="5"/>
        <v>-0.47667638483965014</v>
      </c>
      <c r="AH21" s="74">
        <f t="shared" si="5"/>
        <v>2.032258064516129</v>
      </c>
      <c r="AI21" s="69">
        <f t="shared" si="1"/>
        <v>101.39999999999999</v>
      </c>
      <c r="AJ21" s="69">
        <f>78.5+10.8</f>
        <v>89.3</v>
      </c>
      <c r="AK21" s="69">
        <f>10.5+1.6</f>
        <v>12.1</v>
      </c>
      <c r="AL21" s="74">
        <f t="shared" si="6"/>
        <v>-0.10660792951541853</v>
      </c>
      <c r="AM21" s="74">
        <f t="shared" si="6"/>
        <v>-0.16775396085740912</v>
      </c>
      <c r="AN21" s="74">
        <f t="shared" si="6"/>
        <v>0.95161290322580627</v>
      </c>
      <c r="AP21" s="71">
        <v>44773</v>
      </c>
      <c r="AQ21" s="156">
        <v>6.5</v>
      </c>
      <c r="AR21" s="156">
        <v>1.7</v>
      </c>
      <c r="AS21" s="156">
        <v>1766.0249346502942</v>
      </c>
      <c r="AT21" s="156">
        <v>4194</v>
      </c>
    </row>
    <row r="22" spans="14:46" x14ac:dyDescent="0.15">
      <c r="N22" s="256">
        <v>43373</v>
      </c>
      <c r="O22" s="258">
        <v>11.7</v>
      </c>
      <c r="P22" s="258">
        <v>23.9</v>
      </c>
      <c r="Q22" s="259">
        <v>18</v>
      </c>
      <c r="R22" s="259">
        <v>7.2</v>
      </c>
      <c r="T22" s="118">
        <v>41364</v>
      </c>
      <c r="U22" s="143">
        <v>166.16</v>
      </c>
      <c r="V22" s="143">
        <v>166.16</v>
      </c>
      <c r="W22" s="72">
        <f t="shared" si="2"/>
        <v>1.6616</v>
      </c>
      <c r="X22" s="72">
        <f t="shared" si="4"/>
        <v>2.2000000000000002</v>
      </c>
      <c r="Y22" s="73" t="e">
        <f t="shared" si="3"/>
        <v>#N/A</v>
      </c>
      <c r="Z22" s="73" t="e">
        <f t="shared" si="7"/>
        <v>#N/A</v>
      </c>
      <c r="AB22" s="12" t="s">
        <v>383</v>
      </c>
      <c r="AC22" s="75">
        <f t="shared" si="0"/>
        <v>46.1</v>
      </c>
      <c r="AD22" s="75">
        <f>30.9+9.6</f>
        <v>40.5</v>
      </c>
      <c r="AE22" s="75">
        <f>5+0.6</f>
        <v>5.6</v>
      </c>
      <c r="AF22" s="76">
        <f t="shared" si="5"/>
        <v>1.7660044150110465E-2</v>
      </c>
      <c r="AG22" s="76">
        <f t="shared" si="5"/>
        <v>0.12813370473537611</v>
      </c>
      <c r="AH22" s="76">
        <f t="shared" si="5"/>
        <v>-0.4042553191489362</v>
      </c>
      <c r="AI22" s="75">
        <f t="shared" si="1"/>
        <v>103.9</v>
      </c>
      <c r="AJ22" s="75">
        <f>70+21.4</f>
        <v>91.4</v>
      </c>
      <c r="AK22" s="75">
        <f>11+1.5</f>
        <v>12.5</v>
      </c>
      <c r="AL22" s="76">
        <f t="shared" si="6"/>
        <v>2.4654832347140276E-2</v>
      </c>
      <c r="AM22" s="76">
        <f t="shared" si="6"/>
        <v>2.3516237402015694E-2</v>
      </c>
      <c r="AN22" s="76">
        <f t="shared" si="6"/>
        <v>3.3057851239669533E-2</v>
      </c>
      <c r="AP22" s="71">
        <v>44804</v>
      </c>
      <c r="AQ22" s="156">
        <v>3.74</v>
      </c>
      <c r="AR22" s="156">
        <v>1.75</v>
      </c>
      <c r="AS22" s="156">
        <v>1653.3702884615386</v>
      </c>
      <c r="AT22" s="156">
        <v>3811</v>
      </c>
    </row>
    <row r="23" spans="14:46" x14ac:dyDescent="0.15">
      <c r="N23" s="256">
        <v>43281</v>
      </c>
      <c r="O23" s="258">
        <v>9.1999999999999993</v>
      </c>
      <c r="P23" s="258">
        <v>16.7</v>
      </c>
      <c r="Q23" s="259">
        <v>8.1</v>
      </c>
      <c r="R23" s="259">
        <v>9.3000000000000007</v>
      </c>
      <c r="T23" s="118">
        <v>41455</v>
      </c>
      <c r="U23" s="143">
        <v>410</v>
      </c>
      <c r="V23" s="143">
        <v>243.84</v>
      </c>
      <c r="W23" s="72">
        <f t="shared" si="2"/>
        <v>4.0999999999999996</v>
      </c>
      <c r="X23" s="72">
        <f t="shared" si="4"/>
        <v>4.5</v>
      </c>
      <c r="Y23" s="73" t="e">
        <f t="shared" si="3"/>
        <v>#N/A</v>
      </c>
      <c r="Z23" s="73" t="e">
        <f t="shared" si="7"/>
        <v>#N/A</v>
      </c>
      <c r="AB23" s="12" t="s">
        <v>384</v>
      </c>
      <c r="AC23" s="75">
        <f t="shared" si="0"/>
        <v>44.800000000000004</v>
      </c>
      <c r="AD23" s="75">
        <f>36.6+3.6</f>
        <v>40.200000000000003</v>
      </c>
      <c r="AE23" s="75">
        <f>4.2+0.4</f>
        <v>4.6000000000000005</v>
      </c>
      <c r="AF23" s="76">
        <f t="shared" si="5"/>
        <v>-2.8199566160520551E-2</v>
      </c>
      <c r="AG23" s="76">
        <f t="shared" si="5"/>
        <v>-7.4074074074073071E-3</v>
      </c>
      <c r="AH23" s="76">
        <f t="shared" si="5"/>
        <v>-0.17857142857142838</v>
      </c>
      <c r="AI23" s="75">
        <f t="shared" si="1"/>
        <v>99.8</v>
      </c>
      <c r="AJ23" s="75">
        <f>72+16.1</f>
        <v>88.1</v>
      </c>
      <c r="AK23" s="75">
        <f>11.7</f>
        <v>11.7</v>
      </c>
      <c r="AL23" s="76">
        <f t="shared" si="6"/>
        <v>-3.9461020211742137E-2</v>
      </c>
      <c r="AM23" s="76">
        <f t="shared" si="6"/>
        <v>-3.6105032822757233E-2</v>
      </c>
      <c r="AN23" s="76">
        <f t="shared" si="6"/>
        <v>-6.4000000000000057E-2</v>
      </c>
      <c r="AP23" s="71">
        <v>44834</v>
      </c>
      <c r="AQ23" s="156">
        <v>5.81</v>
      </c>
      <c r="AR23" s="156">
        <v>0.4</v>
      </c>
      <c r="AS23" s="156">
        <v>1709.2320602757725</v>
      </c>
      <c r="AT23" s="156">
        <v>3500</v>
      </c>
    </row>
    <row r="24" spans="14:46" x14ac:dyDescent="0.15">
      <c r="N24" s="256">
        <v>43190</v>
      </c>
      <c r="O24" s="258">
        <v>10</v>
      </c>
      <c r="P24" s="258">
        <v>7.4</v>
      </c>
      <c r="Q24" s="259">
        <v>10</v>
      </c>
      <c r="R24" s="259">
        <v>7.4</v>
      </c>
      <c r="T24" s="118">
        <v>41547</v>
      </c>
      <c r="U24" s="143">
        <v>647.20000000000005</v>
      </c>
      <c r="V24" s="143">
        <v>237.2</v>
      </c>
      <c r="W24" s="72">
        <f t="shared" si="2"/>
        <v>6.4720000000000004</v>
      </c>
      <c r="X24" s="72">
        <f t="shared" si="4"/>
        <v>5.9</v>
      </c>
      <c r="Y24" s="73" t="e">
        <f t="shared" si="3"/>
        <v>#N/A</v>
      </c>
      <c r="Z24" s="73" t="e">
        <f t="shared" si="7"/>
        <v>#N/A</v>
      </c>
      <c r="AB24" s="12" t="s">
        <v>385</v>
      </c>
      <c r="AC24" s="75">
        <f t="shared" si="0"/>
        <v>46.7</v>
      </c>
      <c r="AD24" s="75">
        <f>39.6+1.6</f>
        <v>41.2</v>
      </c>
      <c r="AE24" s="75">
        <f>4.6+0.9</f>
        <v>5.5</v>
      </c>
      <c r="AF24" s="76">
        <f t="shared" si="5"/>
        <v>4.2410714285714191E-2</v>
      </c>
      <c r="AG24" s="76">
        <f t="shared" si="5"/>
        <v>2.4875621890547261E-2</v>
      </c>
      <c r="AH24" s="76">
        <f t="shared" si="5"/>
        <v>0.19565217391304324</v>
      </c>
      <c r="AI24" s="75">
        <f t="shared" si="1"/>
        <v>108.9</v>
      </c>
      <c r="AJ24" s="75">
        <f>76+16.7</f>
        <v>92.7</v>
      </c>
      <c r="AK24" s="75">
        <f>11.8+4.4</f>
        <v>16.200000000000003</v>
      </c>
      <c r="AL24" s="76">
        <f t="shared" si="6"/>
        <v>9.1182364729458953E-2</v>
      </c>
      <c r="AM24" s="76">
        <f t="shared" si="6"/>
        <v>5.2213393870601754E-2</v>
      </c>
      <c r="AN24" s="76">
        <f t="shared" si="6"/>
        <v>0.38461538461538503</v>
      </c>
      <c r="AP24" s="71">
        <v>44865</v>
      </c>
      <c r="AQ24" s="156">
        <v>5.6712899999999999</v>
      </c>
      <c r="AR24" s="156">
        <v>2.5169999999999999</v>
      </c>
      <c r="AS24" s="156">
        <v>2070.4749999999999</v>
      </c>
      <c r="AT24" s="156">
        <v>3650</v>
      </c>
    </row>
    <row r="25" spans="14:46" x14ac:dyDescent="0.15">
      <c r="N25" s="256">
        <v>43100</v>
      </c>
      <c r="O25" s="258">
        <v>-4.2</v>
      </c>
      <c r="P25" s="258">
        <v>27.2</v>
      </c>
      <c r="Q25" s="259">
        <v>40.5</v>
      </c>
      <c r="R25" s="259">
        <v>5.9</v>
      </c>
      <c r="T25" s="118">
        <v>41639</v>
      </c>
      <c r="U25" s="143">
        <v>1406.42</v>
      </c>
      <c r="V25" s="143">
        <v>759.22</v>
      </c>
      <c r="W25" s="72">
        <f t="shared" si="2"/>
        <v>14.064200000000001</v>
      </c>
      <c r="X25" s="72">
        <f t="shared" si="4"/>
        <v>8.4</v>
      </c>
      <c r="Y25" s="73">
        <f t="shared" si="3"/>
        <v>8.5200617283950564E-2</v>
      </c>
      <c r="Z25" s="73">
        <f t="shared" si="7"/>
        <v>-0.59615384615384615</v>
      </c>
      <c r="AB25" s="12" t="s">
        <v>386</v>
      </c>
      <c r="AC25" s="75">
        <f t="shared" si="0"/>
        <v>51.699999999999996</v>
      </c>
      <c r="AD25" s="75">
        <f>39.9+4.5</f>
        <v>44.4</v>
      </c>
      <c r="AE25" s="75">
        <f>5.5+1.8</f>
        <v>7.3</v>
      </c>
      <c r="AF25" s="76">
        <f t="shared" si="5"/>
        <v>0.10706638115631684</v>
      </c>
      <c r="AG25" s="76">
        <f t="shared" si="5"/>
        <v>7.7669902912621325E-2</v>
      </c>
      <c r="AH25" s="76">
        <f t="shared" si="5"/>
        <v>0.32727272727272716</v>
      </c>
      <c r="AI25" s="75">
        <f t="shared" si="1"/>
        <v>121.69999999999999</v>
      </c>
      <c r="AJ25" s="75">
        <f>77.1+23.8</f>
        <v>100.89999999999999</v>
      </c>
      <c r="AK25" s="75">
        <f>16.1+4.7</f>
        <v>20.8</v>
      </c>
      <c r="AL25" s="76">
        <f t="shared" si="6"/>
        <v>0.11753902662993565</v>
      </c>
      <c r="AM25" s="76">
        <f t="shared" si="6"/>
        <v>8.84573894282632E-2</v>
      </c>
      <c r="AN25" s="76">
        <f t="shared" si="6"/>
        <v>0.28395061728395055</v>
      </c>
    </row>
    <row r="26" spans="14:46" x14ac:dyDescent="0.15">
      <c r="N26" s="256">
        <v>43008</v>
      </c>
      <c r="O26" s="258">
        <v>-11.7</v>
      </c>
      <c r="P26" s="258">
        <v>21.4</v>
      </c>
      <c r="Q26" s="259">
        <v>-39</v>
      </c>
      <c r="R26" s="259">
        <v>6.1</v>
      </c>
      <c r="T26" s="118">
        <v>41729</v>
      </c>
      <c r="U26" s="143">
        <v>196</v>
      </c>
      <c r="V26" s="143">
        <v>196</v>
      </c>
      <c r="W26" s="72">
        <f t="shared" si="2"/>
        <v>1.96</v>
      </c>
      <c r="X26" s="72">
        <f t="shared" si="4"/>
        <v>3.8</v>
      </c>
      <c r="Y26" s="73" t="e">
        <f t="shared" si="3"/>
        <v>#N/A</v>
      </c>
      <c r="Z26" s="73" t="e">
        <f t="shared" si="7"/>
        <v>#N/A</v>
      </c>
      <c r="AB26" s="12" t="s">
        <v>387</v>
      </c>
      <c r="AC26" s="75">
        <f t="shared" si="0"/>
        <v>53.9</v>
      </c>
      <c r="AD26" s="75">
        <f>41+4</f>
        <v>45</v>
      </c>
      <c r="AE26" s="75">
        <f>6.1+2.8</f>
        <v>8.8999999999999986</v>
      </c>
      <c r="AF26" s="76">
        <f t="shared" si="5"/>
        <v>4.2553191489361764E-2</v>
      </c>
      <c r="AG26" s="76">
        <f t="shared" si="5"/>
        <v>1.3513513513513598E-2</v>
      </c>
      <c r="AH26" s="76">
        <f t="shared" si="5"/>
        <v>0.21917808219178059</v>
      </c>
      <c r="AI26" s="75">
        <f t="shared" si="1"/>
        <v>137.4</v>
      </c>
      <c r="AJ26" s="75">
        <f>77.7+32.6</f>
        <v>110.30000000000001</v>
      </c>
      <c r="AK26" s="75">
        <f>20.9+6.2</f>
        <v>27.099999999999998</v>
      </c>
      <c r="AL26" s="76">
        <f t="shared" si="6"/>
        <v>0.1290057518488088</v>
      </c>
      <c r="AM26" s="76">
        <f t="shared" si="6"/>
        <v>9.3161546085233082E-2</v>
      </c>
      <c r="AN26" s="76">
        <f t="shared" si="6"/>
        <v>0.3028846153846152</v>
      </c>
    </row>
    <row r="27" spans="14:46" x14ac:dyDescent="0.15">
      <c r="N27" s="256">
        <v>42916</v>
      </c>
      <c r="O27" s="258">
        <v>7.8</v>
      </c>
      <c r="P27" s="258">
        <v>15.3</v>
      </c>
      <c r="Q27" s="259">
        <v>30.3</v>
      </c>
      <c r="R27" s="259">
        <v>8.6</v>
      </c>
      <c r="T27" s="118">
        <v>41820</v>
      </c>
      <c r="U27" s="143">
        <v>443</v>
      </c>
      <c r="V27" s="143">
        <v>247</v>
      </c>
      <c r="W27" s="72">
        <f t="shared" si="2"/>
        <v>4.43</v>
      </c>
      <c r="X27" s="72">
        <f t="shared" si="4"/>
        <v>8.6</v>
      </c>
      <c r="Y27" s="73" t="e">
        <f t="shared" si="3"/>
        <v>#N/A</v>
      </c>
      <c r="Z27" s="73" t="e">
        <f t="shared" si="7"/>
        <v>#N/A</v>
      </c>
    </row>
    <row r="28" spans="14:46" x14ac:dyDescent="0.15">
      <c r="N28" s="256">
        <v>42825</v>
      </c>
      <c r="O28" s="258">
        <v>-11.8</v>
      </c>
      <c r="P28" s="258">
        <v>6.7</v>
      </c>
      <c r="Q28" s="259">
        <v>-11.8</v>
      </c>
      <c r="R28" s="259">
        <v>6.7</v>
      </c>
      <c r="T28" s="118">
        <v>41912</v>
      </c>
      <c r="U28" s="143">
        <v>609.22</v>
      </c>
      <c r="V28" s="143">
        <v>166.22</v>
      </c>
      <c r="W28" s="72">
        <f t="shared" si="2"/>
        <v>6.0922000000000001</v>
      </c>
      <c r="X28" s="72">
        <f t="shared" si="4"/>
        <v>12.6</v>
      </c>
      <c r="Y28" s="73" t="e">
        <f t="shared" si="3"/>
        <v>#N/A</v>
      </c>
      <c r="Z28" s="73" t="e">
        <f t="shared" si="7"/>
        <v>#N/A</v>
      </c>
      <c r="AC28" s="434"/>
      <c r="AD28" s="434"/>
      <c r="AE28" s="434"/>
      <c r="AF28" s="434"/>
      <c r="AG28" s="434"/>
      <c r="AH28" s="434"/>
    </row>
    <row r="29" spans="14:46" x14ac:dyDescent="0.15">
      <c r="N29" s="256">
        <v>42735</v>
      </c>
      <c r="O29" s="258">
        <v>51.9</v>
      </c>
      <c r="P29" s="258">
        <v>28.4</v>
      </c>
      <c r="Q29" s="259">
        <v>-2.2999999999999998</v>
      </c>
      <c r="R29" s="259">
        <v>4.2</v>
      </c>
      <c r="T29" s="118">
        <v>42004</v>
      </c>
      <c r="U29" s="143">
        <v>2100.5700000000002</v>
      </c>
      <c r="V29" s="143">
        <v>1491.35</v>
      </c>
      <c r="W29" s="72">
        <f t="shared" si="2"/>
        <v>21.005700000000001</v>
      </c>
      <c r="X29" s="72">
        <f t="shared" si="4"/>
        <v>17.399999999999999</v>
      </c>
      <c r="Y29" s="73">
        <f t="shared" si="3"/>
        <v>0.49355811208600553</v>
      </c>
      <c r="Z29" s="73">
        <f t="shared" si="7"/>
        <v>1.0714285714285712</v>
      </c>
    </row>
    <row r="30" spans="14:46" ht="12.75" x14ac:dyDescent="0.15">
      <c r="N30" s="256">
        <v>42643</v>
      </c>
      <c r="O30" s="258">
        <v>68.099999999999994</v>
      </c>
      <c r="P30" s="258">
        <v>24.2</v>
      </c>
      <c r="Q30" s="259">
        <v>56.3</v>
      </c>
      <c r="R30" s="259">
        <v>10</v>
      </c>
      <c r="T30" s="118">
        <v>42094</v>
      </c>
      <c r="U30" s="143">
        <v>198.88</v>
      </c>
      <c r="V30" s="143">
        <v>198.88</v>
      </c>
      <c r="W30" s="72">
        <f t="shared" si="2"/>
        <v>1.9887999999999999</v>
      </c>
      <c r="X30" s="72">
        <f t="shared" si="4"/>
        <v>6.8</v>
      </c>
      <c r="Y30" s="73" t="e">
        <f t="shared" si="3"/>
        <v>#N/A</v>
      </c>
      <c r="Z30" s="73" t="e">
        <f t="shared" si="7"/>
        <v>#N/A</v>
      </c>
      <c r="AB30" s="239"/>
      <c r="AC30" s="240"/>
      <c r="AD30" s="240"/>
      <c r="AE30" s="240"/>
      <c r="AF30" s="240"/>
      <c r="AG30" s="240"/>
      <c r="AH30" s="240"/>
    </row>
    <row r="31" spans="14:46" ht="12.75" x14ac:dyDescent="0.15">
      <c r="N31" s="256">
        <v>42551</v>
      </c>
      <c r="O31" s="258">
        <v>77.5</v>
      </c>
      <c r="P31" s="258">
        <v>14.2</v>
      </c>
      <c r="Q31" s="259">
        <v>78.400000000000006</v>
      </c>
      <c r="R31" s="259">
        <v>6.6</v>
      </c>
      <c r="T31" s="118">
        <v>42185</v>
      </c>
      <c r="U31" s="143">
        <v>650.78</v>
      </c>
      <c r="V31" s="143">
        <v>451.9</v>
      </c>
      <c r="W31" s="72">
        <f t="shared" si="2"/>
        <v>6.5077999999999996</v>
      </c>
      <c r="X31" s="72">
        <f t="shared" si="4"/>
        <v>12.3</v>
      </c>
      <c r="Y31" s="73" t="e">
        <f t="shared" si="3"/>
        <v>#N/A</v>
      </c>
      <c r="Z31" s="73" t="e">
        <f t="shared" si="7"/>
        <v>#N/A</v>
      </c>
      <c r="AB31" s="239"/>
      <c r="AC31" s="240"/>
      <c r="AD31" s="240"/>
      <c r="AE31" s="240"/>
      <c r="AF31" s="240"/>
      <c r="AG31" s="240"/>
      <c r="AH31" s="240"/>
    </row>
    <row r="32" spans="14:46" ht="12.75" x14ac:dyDescent="0.15">
      <c r="N32" s="256">
        <v>42460</v>
      </c>
      <c r="O32" s="258">
        <v>76.7</v>
      </c>
      <c r="P32" s="258">
        <v>7.6</v>
      </c>
      <c r="Q32" s="259">
        <v>76.7</v>
      </c>
      <c r="R32" s="259">
        <v>7.6</v>
      </c>
      <c r="T32" s="118">
        <v>42277</v>
      </c>
      <c r="U32" s="143">
        <v>1159.54</v>
      </c>
      <c r="V32" s="143">
        <v>508.76</v>
      </c>
      <c r="W32" s="72">
        <f t="shared" si="2"/>
        <v>11.5954</v>
      </c>
      <c r="X32" s="72">
        <f t="shared" si="4"/>
        <v>17.3</v>
      </c>
      <c r="Y32" s="73" t="e">
        <f t="shared" si="3"/>
        <v>#N/A</v>
      </c>
      <c r="Z32" s="73" t="e">
        <f t="shared" si="7"/>
        <v>#N/A</v>
      </c>
      <c r="AB32" s="239"/>
      <c r="AC32" s="240"/>
      <c r="AD32" s="240"/>
      <c r="AE32" s="240"/>
      <c r="AF32" s="240"/>
      <c r="AG32" s="240"/>
      <c r="AH32" s="240"/>
    </row>
    <row r="33" spans="14:34" ht="12.75" x14ac:dyDescent="0.15">
      <c r="N33" s="256">
        <v>42369</v>
      </c>
      <c r="O33" s="258">
        <v>-32</v>
      </c>
      <c r="P33" s="258">
        <v>18.7</v>
      </c>
      <c r="Q33" s="259">
        <v>-57.8</v>
      </c>
      <c r="R33" s="259">
        <v>4.3</v>
      </c>
      <c r="T33" s="118">
        <v>42369</v>
      </c>
      <c r="U33" s="143">
        <v>2960.8649999999998</v>
      </c>
      <c r="V33" s="143">
        <v>1801.325</v>
      </c>
      <c r="W33" s="72">
        <f t="shared" si="2"/>
        <v>29.608649999999997</v>
      </c>
      <c r="X33" s="72">
        <f t="shared" si="4"/>
        <v>27.5</v>
      </c>
      <c r="Y33" s="73">
        <f t="shared" si="3"/>
        <v>0.40955312129564803</v>
      </c>
      <c r="Z33" s="73">
        <f t="shared" si="7"/>
        <v>0.58045977011494276</v>
      </c>
      <c r="AB33" s="239"/>
      <c r="AC33" s="240"/>
      <c r="AD33" s="240"/>
      <c r="AE33" s="240"/>
      <c r="AF33" s="240"/>
      <c r="AG33" s="240"/>
      <c r="AH33" s="240"/>
    </row>
    <row r="34" spans="14:34" ht="12.75" x14ac:dyDescent="0.15">
      <c r="N34" s="256">
        <v>42277</v>
      </c>
      <c r="O34" s="258">
        <v>-16.8</v>
      </c>
      <c r="P34" s="258">
        <v>14.4</v>
      </c>
      <c r="Q34" s="259">
        <v>36.200000000000003</v>
      </c>
      <c r="R34" s="259">
        <v>6.4</v>
      </c>
      <c r="T34" s="118">
        <v>42460</v>
      </c>
      <c r="U34" s="143">
        <v>250.89</v>
      </c>
      <c r="V34" s="143">
        <v>250.89</v>
      </c>
      <c r="W34" s="72">
        <f t="shared" si="2"/>
        <v>2.5088999999999997</v>
      </c>
      <c r="X34" s="72">
        <f t="shared" si="4"/>
        <v>4.3</v>
      </c>
      <c r="Y34" s="73" t="e">
        <f t="shared" si="3"/>
        <v>#N/A</v>
      </c>
      <c r="Z34" s="73" t="e">
        <f t="shared" si="7"/>
        <v>#N/A</v>
      </c>
      <c r="AB34" s="239"/>
      <c r="AC34" s="240"/>
      <c r="AD34" s="240"/>
      <c r="AE34" s="240"/>
      <c r="AF34" s="240"/>
      <c r="AG34" s="240"/>
      <c r="AH34" s="240"/>
    </row>
    <row r="35" spans="14:34" ht="12.75" x14ac:dyDescent="0.15">
      <c r="N35" s="256">
        <v>42185</v>
      </c>
      <c r="O35" s="258">
        <v>-35</v>
      </c>
      <c r="P35" s="258">
        <v>8</v>
      </c>
      <c r="Q35" s="259">
        <v>-36.200000000000003</v>
      </c>
      <c r="R35" s="259">
        <v>3.7</v>
      </c>
      <c r="T35" s="118">
        <v>42551</v>
      </c>
      <c r="U35" s="143">
        <v>573.95000000000005</v>
      </c>
      <c r="V35" s="143">
        <v>323.06</v>
      </c>
      <c r="W35" s="72">
        <f t="shared" si="2"/>
        <v>5.7395000000000005</v>
      </c>
      <c r="X35" s="72">
        <f t="shared" si="4"/>
        <v>8</v>
      </c>
      <c r="Y35" s="73" t="e">
        <f t="shared" si="3"/>
        <v>#N/A</v>
      </c>
      <c r="Z35" s="73" t="e">
        <f t="shared" si="7"/>
        <v>#N/A</v>
      </c>
      <c r="AB35" s="239"/>
      <c r="AC35" s="240"/>
      <c r="AD35" s="240"/>
      <c r="AE35" s="240"/>
      <c r="AF35" s="240"/>
      <c r="AG35" s="240"/>
      <c r="AH35" s="240"/>
    </row>
    <row r="36" spans="14:34" ht="12.75" x14ac:dyDescent="0.15">
      <c r="N36" s="256">
        <v>42094</v>
      </c>
      <c r="O36" s="258">
        <v>-36.799999999999997</v>
      </c>
      <c r="P36" s="258">
        <v>4.3</v>
      </c>
      <c r="Q36" s="259">
        <v>-36.799999999999997</v>
      </c>
      <c r="R36" s="259">
        <v>4.3</v>
      </c>
      <c r="T36" s="118">
        <v>42643</v>
      </c>
      <c r="U36" s="143">
        <v>824.34</v>
      </c>
      <c r="V36" s="143">
        <v>250.39</v>
      </c>
      <c r="W36" s="72">
        <f t="shared" si="2"/>
        <v>8.2434000000000012</v>
      </c>
      <c r="X36" s="72">
        <f t="shared" si="4"/>
        <v>14.4</v>
      </c>
      <c r="Y36" s="73" t="e">
        <f t="shared" si="3"/>
        <v>#N/A</v>
      </c>
      <c r="Z36" s="73" t="e">
        <f t="shared" si="7"/>
        <v>#N/A</v>
      </c>
      <c r="AB36" s="239"/>
      <c r="AC36" s="240"/>
      <c r="AD36" s="240"/>
      <c r="AE36" s="240"/>
      <c r="AF36" s="240"/>
      <c r="AG36" s="240"/>
      <c r="AH36" s="240"/>
    </row>
    <row r="37" spans="14:34" ht="12.75" x14ac:dyDescent="0.15">
      <c r="N37" s="256">
        <v>42004</v>
      </c>
      <c r="O37" s="258">
        <v>58</v>
      </c>
      <c r="P37" s="258">
        <v>27.5</v>
      </c>
      <c r="Q37" s="259">
        <v>112.5</v>
      </c>
      <c r="R37" s="259">
        <v>10.199999999999999</v>
      </c>
      <c r="T37" s="118">
        <v>42735</v>
      </c>
      <c r="U37" s="143">
        <v>1873</v>
      </c>
      <c r="V37" s="143">
        <v>1048.6600000000001</v>
      </c>
      <c r="W37" s="72">
        <f t="shared" si="2"/>
        <v>18.73</v>
      </c>
      <c r="X37" s="72">
        <f t="shared" si="4"/>
        <v>18.7</v>
      </c>
      <c r="Y37" s="73">
        <f t="shared" si="3"/>
        <v>-0.36741458999312693</v>
      </c>
      <c r="Z37" s="73">
        <f t="shared" si="7"/>
        <v>-0.32000000000000006</v>
      </c>
      <c r="AB37" s="239"/>
      <c r="AC37" s="240"/>
      <c r="AD37" s="240"/>
      <c r="AE37" s="240"/>
      <c r="AF37" s="240"/>
      <c r="AG37" s="240"/>
      <c r="AH37" s="240"/>
    </row>
    <row r="38" spans="14:34" ht="12.75" x14ac:dyDescent="0.15">
      <c r="N38" s="256">
        <v>41912</v>
      </c>
      <c r="O38" s="258">
        <v>37</v>
      </c>
      <c r="P38" s="258">
        <v>17.3</v>
      </c>
      <c r="Q38" s="259">
        <v>17.5</v>
      </c>
      <c r="R38" s="259">
        <v>4.7</v>
      </c>
      <c r="T38" s="118">
        <v>42825</v>
      </c>
      <c r="U38" s="143">
        <v>351.72</v>
      </c>
      <c r="V38" s="143">
        <v>351.72</v>
      </c>
      <c r="W38" s="72">
        <f t="shared" si="2"/>
        <v>3.5172000000000003</v>
      </c>
      <c r="X38" s="72">
        <f t="shared" si="4"/>
        <v>7.6</v>
      </c>
      <c r="Y38" s="73" t="e">
        <f t="shared" si="3"/>
        <v>#N/A</v>
      </c>
      <c r="Z38" s="73" t="e">
        <f t="shared" si="7"/>
        <v>#N/A</v>
      </c>
      <c r="AB38" s="239"/>
      <c r="AC38" s="240"/>
      <c r="AD38" s="240"/>
      <c r="AE38" s="240"/>
      <c r="AF38" s="240"/>
      <c r="AG38" s="240"/>
      <c r="AH38" s="240"/>
    </row>
    <row r="39" spans="14:34" ht="12.75" x14ac:dyDescent="0.15">
      <c r="N39" s="256">
        <v>41820</v>
      </c>
      <c r="O39" s="258">
        <v>43</v>
      </c>
      <c r="P39" s="258">
        <v>12.3</v>
      </c>
      <c r="Q39" s="259">
        <v>20.8</v>
      </c>
      <c r="R39" s="259">
        <v>5.8</v>
      </c>
      <c r="T39" s="118">
        <v>42916</v>
      </c>
      <c r="U39" s="143">
        <v>600.82000000000005</v>
      </c>
      <c r="V39" s="143">
        <v>249.1</v>
      </c>
      <c r="W39" s="72">
        <f t="shared" si="2"/>
        <v>6.0082000000000004</v>
      </c>
      <c r="X39" s="72">
        <f t="shared" si="4"/>
        <v>14.2</v>
      </c>
      <c r="Y39" s="73" t="e">
        <f t="shared" si="3"/>
        <v>#N/A</v>
      </c>
      <c r="Z39" s="73" t="e">
        <f t="shared" si="7"/>
        <v>#N/A</v>
      </c>
      <c r="AB39" s="239"/>
      <c r="AC39" s="240"/>
      <c r="AD39" s="240"/>
      <c r="AE39" s="240"/>
      <c r="AF39" s="240"/>
      <c r="AG39" s="240"/>
      <c r="AH39" s="240"/>
    </row>
    <row r="40" spans="14:34" ht="12.75" x14ac:dyDescent="0.15">
      <c r="N40" s="256">
        <v>41729</v>
      </c>
      <c r="O40" s="258">
        <v>79</v>
      </c>
      <c r="P40" s="258">
        <v>6.8</v>
      </c>
      <c r="Q40" s="259">
        <v>79</v>
      </c>
      <c r="R40" s="259">
        <v>6.8</v>
      </c>
      <c r="T40" s="118">
        <v>43008</v>
      </c>
      <c r="U40" s="143">
        <v>970.1</v>
      </c>
      <c r="V40" s="143">
        <v>369.28</v>
      </c>
      <c r="W40" s="72">
        <f t="shared" si="2"/>
        <v>9.7010000000000005</v>
      </c>
      <c r="X40" s="72">
        <f t="shared" si="4"/>
        <v>24.2</v>
      </c>
      <c r="Y40" s="73" t="e">
        <f t="shared" si="3"/>
        <v>#N/A</v>
      </c>
      <c r="Z40" s="73" t="e">
        <f t="shared" si="7"/>
        <v>#N/A</v>
      </c>
      <c r="AB40" s="239"/>
      <c r="AC40" s="240"/>
      <c r="AD40" s="240"/>
      <c r="AE40" s="240"/>
      <c r="AF40" s="240"/>
      <c r="AG40" s="240"/>
      <c r="AH40" s="240"/>
    </row>
    <row r="41" spans="14:34" ht="12.75" x14ac:dyDescent="0.15">
      <c r="N41" s="256">
        <v>41639</v>
      </c>
      <c r="O41" s="258">
        <v>107.1</v>
      </c>
      <c r="P41" s="258">
        <v>17.399999999999999</v>
      </c>
      <c r="Q41" s="259">
        <v>92</v>
      </c>
      <c r="R41" s="259">
        <v>4.8</v>
      </c>
      <c r="T41" s="118">
        <v>43100</v>
      </c>
      <c r="U41" s="143">
        <v>1951.6742999999999</v>
      </c>
      <c r="V41" s="143">
        <v>981.57429999999999</v>
      </c>
      <c r="W41" s="72">
        <f t="shared" si="2"/>
        <v>19.516742999999998</v>
      </c>
      <c r="X41" s="72">
        <f t="shared" si="4"/>
        <v>28.4</v>
      </c>
      <c r="Y41" s="73">
        <f t="shared" si="3"/>
        <v>4.2004431393486197E-2</v>
      </c>
      <c r="Z41" s="73">
        <f t="shared" si="7"/>
        <v>0.51871657754010703</v>
      </c>
      <c r="AB41" s="239"/>
      <c r="AC41" s="240"/>
      <c r="AD41" s="240"/>
      <c r="AE41" s="240"/>
      <c r="AF41" s="240"/>
      <c r="AG41" s="240"/>
      <c r="AH41" s="240"/>
    </row>
    <row r="42" spans="14:34" ht="12.75" x14ac:dyDescent="0.15">
      <c r="N42" s="256">
        <v>41547</v>
      </c>
      <c r="O42" s="258">
        <v>113.6</v>
      </c>
      <c r="P42" s="258">
        <v>12.6</v>
      </c>
      <c r="Q42" s="259">
        <v>185.7</v>
      </c>
      <c r="R42" s="259">
        <v>4</v>
      </c>
      <c r="T42" s="118">
        <v>43190</v>
      </c>
      <c r="U42" s="143">
        <v>526</v>
      </c>
      <c r="V42" s="143">
        <v>526</v>
      </c>
      <c r="W42" s="72">
        <f t="shared" si="2"/>
        <v>5.26</v>
      </c>
      <c r="X42" s="72">
        <f t="shared" si="4"/>
        <v>6.7</v>
      </c>
      <c r="Y42" s="73" t="e">
        <f t="shared" si="3"/>
        <v>#N/A</v>
      </c>
      <c r="Z42" s="73" t="e">
        <f t="shared" si="7"/>
        <v>#N/A</v>
      </c>
      <c r="AB42" s="239"/>
      <c r="AC42" s="240"/>
      <c r="AD42" s="240"/>
      <c r="AE42" s="240"/>
      <c r="AF42" s="240"/>
      <c r="AG42" s="240"/>
      <c r="AH42" s="240"/>
    </row>
    <row r="43" spans="14:34" ht="12.75" x14ac:dyDescent="0.15">
      <c r="N43" s="256">
        <v>41455</v>
      </c>
      <c r="O43" s="258">
        <v>91.1</v>
      </c>
      <c r="P43" s="258">
        <v>8.6</v>
      </c>
      <c r="Q43" s="259">
        <v>108.7</v>
      </c>
      <c r="R43" s="259">
        <v>4.8</v>
      </c>
      <c r="T43" s="118">
        <v>43281</v>
      </c>
      <c r="U43" s="143">
        <v>753</v>
      </c>
      <c r="V43" s="143">
        <v>227</v>
      </c>
      <c r="W43" s="72">
        <f t="shared" si="2"/>
        <v>7.53</v>
      </c>
      <c r="X43" s="72">
        <f t="shared" si="4"/>
        <v>15.3</v>
      </c>
      <c r="Y43" s="73" t="e">
        <f t="shared" si="3"/>
        <v>#N/A</v>
      </c>
      <c r="Z43" s="73" t="e">
        <f t="shared" si="7"/>
        <v>#N/A</v>
      </c>
      <c r="AB43" s="239"/>
      <c r="AC43" s="240"/>
      <c r="AD43" s="240"/>
      <c r="AE43" s="240"/>
      <c r="AF43" s="240"/>
      <c r="AG43" s="240"/>
      <c r="AH43" s="240"/>
    </row>
    <row r="44" spans="14:34" ht="12.75" x14ac:dyDescent="0.15">
      <c r="N44" s="256">
        <v>41364</v>
      </c>
      <c r="O44" s="258">
        <v>72.7</v>
      </c>
      <c r="P44" s="258">
        <v>3.8</v>
      </c>
      <c r="Q44" s="259">
        <v>72.7</v>
      </c>
      <c r="R44" s="259">
        <v>3.8</v>
      </c>
      <c r="T44" s="118">
        <v>43373</v>
      </c>
      <c r="U44" s="143">
        <v>1261</v>
      </c>
      <c r="V44" s="143">
        <v>508</v>
      </c>
      <c r="W44" s="72">
        <f t="shared" si="2"/>
        <v>12.61</v>
      </c>
      <c r="X44" s="72">
        <f t="shared" si="4"/>
        <v>21.4</v>
      </c>
      <c r="Y44" s="73" t="e">
        <f t="shared" si="3"/>
        <v>#N/A</v>
      </c>
      <c r="Z44" s="73" t="e">
        <f t="shared" si="7"/>
        <v>#N/A</v>
      </c>
      <c r="AB44" s="239"/>
      <c r="AC44" s="240"/>
      <c r="AD44" s="240"/>
      <c r="AE44" s="240"/>
      <c r="AF44" s="240"/>
      <c r="AG44" s="240"/>
      <c r="AH44" s="240"/>
    </row>
    <row r="45" spans="14:34" ht="12.75" x14ac:dyDescent="0.15">
      <c r="N45" s="256">
        <v>41274</v>
      </c>
      <c r="O45" s="258">
        <v>-59.6</v>
      </c>
      <c r="P45" s="258">
        <v>8.4</v>
      </c>
      <c r="Q45" s="259">
        <v>-54.6</v>
      </c>
      <c r="R45" s="259">
        <v>2.5</v>
      </c>
      <c r="T45" s="118">
        <v>43465</v>
      </c>
      <c r="U45" s="143">
        <v>2100</v>
      </c>
      <c r="V45" s="143">
        <v>839</v>
      </c>
      <c r="W45" s="72">
        <f t="shared" si="2"/>
        <v>21</v>
      </c>
      <c r="X45" s="72">
        <f t="shared" si="4"/>
        <v>27.2</v>
      </c>
      <c r="Y45" s="73">
        <f t="shared" si="3"/>
        <v>7.5999207449726658E-2</v>
      </c>
      <c r="Z45" s="73">
        <f t="shared" si="7"/>
        <v>-4.2253521126760507E-2</v>
      </c>
      <c r="AB45" s="239"/>
      <c r="AC45" s="240"/>
      <c r="AD45" s="240"/>
      <c r="AE45" s="240"/>
      <c r="AF45" s="240"/>
      <c r="AG45" s="240"/>
      <c r="AH45" s="240"/>
    </row>
    <row r="46" spans="14:34" ht="12.75" x14ac:dyDescent="0.15">
      <c r="N46" s="256">
        <v>41182</v>
      </c>
      <c r="O46" s="258">
        <v>-61.4</v>
      </c>
      <c r="P46" s="258">
        <v>5.9</v>
      </c>
      <c r="Q46" s="259">
        <v>-53.3</v>
      </c>
      <c r="R46" s="259">
        <v>1.4</v>
      </c>
      <c r="T46" s="118">
        <v>43555</v>
      </c>
      <c r="U46" s="143">
        <v>478</v>
      </c>
      <c r="V46" s="143">
        <v>478</v>
      </c>
      <c r="W46" s="72">
        <f t="shared" si="2"/>
        <v>4.78</v>
      </c>
      <c r="X46" s="72">
        <f t="shared" si="4"/>
        <v>7.4</v>
      </c>
      <c r="Y46" s="73" t="e">
        <f t="shared" si="3"/>
        <v>#N/A</v>
      </c>
      <c r="Z46" s="73" t="e">
        <f t="shared" si="7"/>
        <v>#N/A</v>
      </c>
      <c r="AB46" s="239"/>
      <c r="AC46" s="240"/>
      <c r="AD46" s="240"/>
      <c r="AE46" s="240"/>
      <c r="AF46" s="240"/>
      <c r="AG46" s="240"/>
      <c r="AH46" s="240"/>
    </row>
    <row r="47" spans="14:34" ht="12.75" x14ac:dyDescent="0.15">
      <c r="N47" s="256">
        <v>41090</v>
      </c>
      <c r="O47" s="258">
        <v>-63.4</v>
      </c>
      <c r="P47" s="258">
        <v>4.5</v>
      </c>
      <c r="Q47" s="259">
        <v>-41</v>
      </c>
      <c r="R47" s="259">
        <v>2.2999999999999998</v>
      </c>
      <c r="T47" s="118">
        <v>43646</v>
      </c>
      <c r="U47" s="143">
        <v>909</v>
      </c>
      <c r="V47" s="143">
        <v>431</v>
      </c>
      <c r="W47" s="72">
        <f t="shared" si="2"/>
        <v>9.09</v>
      </c>
      <c r="X47" s="72">
        <f t="shared" si="4"/>
        <v>16.7</v>
      </c>
      <c r="Y47" s="73" t="e">
        <f t="shared" si="3"/>
        <v>#N/A</v>
      </c>
      <c r="Z47" s="73" t="e">
        <f t="shared" si="7"/>
        <v>#N/A</v>
      </c>
      <c r="AB47" s="239"/>
      <c r="AC47" s="240"/>
      <c r="AD47" s="240"/>
      <c r="AE47" s="240"/>
      <c r="AF47" s="240"/>
      <c r="AG47" s="240"/>
      <c r="AH47" s="240"/>
    </row>
    <row r="48" spans="14:34" ht="12.75" x14ac:dyDescent="0.15">
      <c r="N48" s="256">
        <v>40999</v>
      </c>
      <c r="O48" s="258">
        <v>-73.8</v>
      </c>
      <c r="P48" s="258">
        <v>2.2000000000000002</v>
      </c>
      <c r="Q48" s="259">
        <v>-73.8</v>
      </c>
      <c r="R48" s="259">
        <v>2.2000000000000002</v>
      </c>
      <c r="T48" s="118">
        <v>43738</v>
      </c>
      <c r="U48" s="143">
        <v>1308</v>
      </c>
      <c r="V48" s="143">
        <v>399</v>
      </c>
      <c r="W48" s="72">
        <f t="shared" si="2"/>
        <v>13.08</v>
      </c>
      <c r="X48" s="72">
        <f t="shared" si="4"/>
        <v>23.9</v>
      </c>
      <c r="Y48" s="73" t="e">
        <f t="shared" si="3"/>
        <v>#N/A</v>
      </c>
      <c r="Z48" s="73" t="e">
        <f t="shared" si="7"/>
        <v>#N/A</v>
      </c>
      <c r="AB48" s="239"/>
      <c r="AC48" s="240"/>
      <c r="AD48" s="240"/>
      <c r="AE48" s="240"/>
      <c r="AF48" s="240"/>
      <c r="AG48" s="240"/>
      <c r="AH48" s="240"/>
    </row>
    <row r="49" spans="14:34" ht="12.75" x14ac:dyDescent="0.15">
      <c r="N49" s="256">
        <v>40908</v>
      </c>
      <c r="O49" s="258"/>
      <c r="P49" s="258">
        <v>20.8</v>
      </c>
      <c r="Q49" s="259"/>
      <c r="R49" s="259">
        <v>5.5</v>
      </c>
      <c r="T49" s="118">
        <v>43830</v>
      </c>
      <c r="U49" s="143">
        <v>2572</v>
      </c>
      <c r="V49" s="143">
        <v>1264</v>
      </c>
      <c r="W49" s="72">
        <f t="shared" si="2"/>
        <v>25.72</v>
      </c>
      <c r="X49" s="72">
        <f t="shared" si="4"/>
        <v>33.5</v>
      </c>
      <c r="Y49" s="73">
        <f t="shared" si="3"/>
        <v>0.22476190476190472</v>
      </c>
      <c r="Z49" s="73">
        <f t="shared" si="7"/>
        <v>0.23161764705882359</v>
      </c>
      <c r="AB49" s="239"/>
      <c r="AC49" s="240"/>
      <c r="AD49" s="240"/>
      <c r="AE49" s="240"/>
      <c r="AF49" s="240"/>
      <c r="AG49" s="240"/>
      <c r="AH49" s="240"/>
    </row>
    <row r="50" spans="14:34" ht="12.75" x14ac:dyDescent="0.15">
      <c r="N50" s="256">
        <v>40816</v>
      </c>
      <c r="O50" s="258"/>
      <c r="P50" s="258">
        <v>15.3</v>
      </c>
      <c r="Q50" s="259"/>
      <c r="R50" s="259">
        <v>3</v>
      </c>
      <c r="T50" s="118">
        <v>43921</v>
      </c>
      <c r="U50" s="143">
        <v>236</v>
      </c>
      <c r="V50" s="143">
        <v>236</v>
      </c>
      <c r="W50" s="72">
        <f t="shared" si="2"/>
        <v>2.36</v>
      </c>
      <c r="X50" s="72">
        <f t="shared" si="4"/>
        <v>14.9</v>
      </c>
      <c r="Y50" s="73" t="e">
        <f t="shared" si="3"/>
        <v>#N/A</v>
      </c>
      <c r="Z50" s="73" t="e">
        <f t="shared" si="7"/>
        <v>#N/A</v>
      </c>
      <c r="AB50" s="239"/>
      <c r="AC50" s="240"/>
      <c r="AD50" s="240"/>
      <c r="AE50" s="240"/>
      <c r="AF50" s="240"/>
      <c r="AG50" s="240"/>
      <c r="AH50" s="240"/>
    </row>
    <row r="51" spans="14:34" ht="12.75" x14ac:dyDescent="0.15">
      <c r="N51" s="256">
        <v>40724</v>
      </c>
      <c r="O51" s="258"/>
      <c r="P51" s="258">
        <v>12.3</v>
      </c>
      <c r="Q51" s="259"/>
      <c r="R51" s="259">
        <v>3.9</v>
      </c>
      <c r="T51" s="118">
        <v>44012</v>
      </c>
      <c r="U51" s="143">
        <v>632</v>
      </c>
      <c r="V51" s="143">
        <v>396</v>
      </c>
      <c r="W51" s="72">
        <f t="shared" si="2"/>
        <v>6.32</v>
      </c>
      <c r="X51" s="72">
        <f t="shared" si="4"/>
        <v>32.299999999999997</v>
      </c>
      <c r="Y51" s="73" t="e">
        <f t="shared" si="3"/>
        <v>#N/A</v>
      </c>
      <c r="Z51" s="73" t="e">
        <f t="shared" si="7"/>
        <v>#N/A</v>
      </c>
      <c r="AB51" s="239"/>
      <c r="AC51" s="240"/>
      <c r="AD51" s="240"/>
      <c r="AE51" s="240"/>
      <c r="AF51" s="240"/>
      <c r="AG51" s="240"/>
      <c r="AH51" s="240"/>
    </row>
    <row r="52" spans="14:34" x14ac:dyDescent="0.15">
      <c r="N52" s="256">
        <v>40633</v>
      </c>
      <c r="O52" s="259"/>
      <c r="P52" s="259">
        <v>8.4</v>
      </c>
      <c r="Q52" s="259"/>
      <c r="R52" s="259">
        <v>8.4</v>
      </c>
      <c r="T52" s="118">
        <v>44104</v>
      </c>
      <c r="U52" s="143">
        <v>1306</v>
      </c>
      <c r="V52" s="143">
        <v>674</v>
      </c>
      <c r="W52" s="72">
        <f t="shared" si="2"/>
        <v>13.06</v>
      </c>
      <c r="X52" s="72">
        <f t="shared" si="4"/>
        <v>49.9</v>
      </c>
      <c r="Y52" s="73" t="e">
        <f t="shared" si="3"/>
        <v>#N/A</v>
      </c>
      <c r="Z52" s="73" t="e">
        <f t="shared" si="7"/>
        <v>#N/A</v>
      </c>
    </row>
    <row r="53" spans="14:34" ht="12.75" x14ac:dyDescent="0.15">
      <c r="N53" s="256">
        <v>40633</v>
      </c>
      <c r="O53" s="259"/>
      <c r="P53" s="259">
        <v>8.4</v>
      </c>
      <c r="Q53" s="259"/>
      <c r="R53" s="259">
        <v>8.4</v>
      </c>
      <c r="T53" s="118">
        <v>44196</v>
      </c>
      <c r="U53" s="143">
        <v>7211</v>
      </c>
      <c r="V53" s="143">
        <v>5905</v>
      </c>
      <c r="W53" s="72">
        <f t="shared" si="2"/>
        <v>72.11</v>
      </c>
      <c r="X53" s="72">
        <f t="shared" si="4"/>
        <v>65.2</v>
      </c>
      <c r="Y53" s="73">
        <f>IF(MONTH(T53)=12,W53/W49-1,NA())</f>
        <v>1.8036547433903576</v>
      </c>
      <c r="Z53" s="73">
        <f>IF(MONTH(T53)=12,X53/X49-1,NA())</f>
        <v>0.94626865671641802</v>
      </c>
      <c r="AC53" s="240"/>
    </row>
    <row r="54" spans="14:34" x14ac:dyDescent="0.15">
      <c r="T54" s="118">
        <v>44286</v>
      </c>
      <c r="U54" s="143">
        <v>526</v>
      </c>
      <c r="V54" s="143">
        <v>526</v>
      </c>
      <c r="W54" s="72">
        <f t="shared" si="2"/>
        <v>5.26</v>
      </c>
      <c r="X54" s="72">
        <f t="shared" si="4"/>
        <v>4.3</v>
      </c>
      <c r="Y54" s="73" t="e">
        <f>IF(MONTH(T54)=12,W54/W50-1,NA())</f>
        <v>#N/A</v>
      </c>
      <c r="Z54" s="73" t="e">
        <f>IF(MONTH(T54)=12,X54/X50-1,NA())</f>
        <v>#N/A</v>
      </c>
    </row>
    <row r="55" spans="14:34" x14ac:dyDescent="0.15">
      <c r="T55" s="118">
        <v>44377</v>
      </c>
      <c r="U55" s="143">
        <v>1084</v>
      </c>
      <c r="V55" s="143">
        <v>558</v>
      </c>
      <c r="W55" s="72">
        <f t="shared" si="2"/>
        <v>10.84</v>
      </c>
      <c r="X55" s="72">
        <f t="shared" si="4"/>
        <v>11</v>
      </c>
      <c r="Y55" s="73" t="e">
        <f>IF(MONTH(T55)=12,W55/W51-1,NA())</f>
        <v>#N/A</v>
      </c>
      <c r="Z55" s="73" t="e">
        <f>IF(MONTH(T55)=12,X55/X51-1,NA())</f>
        <v>#N/A</v>
      </c>
    </row>
    <row r="56" spans="14:34" x14ac:dyDescent="0.15">
      <c r="T56" s="118">
        <v>44469</v>
      </c>
      <c r="U56" s="143">
        <v>1643</v>
      </c>
      <c r="V56" s="143">
        <v>559</v>
      </c>
      <c r="W56" s="72">
        <f>U56/100</f>
        <v>16.43</v>
      </c>
      <c r="X56" s="72">
        <f t="shared" si="4"/>
        <v>17.3</v>
      </c>
      <c r="Y56" s="73" t="e">
        <f>IF(MONTH(T56)=12,W56/W52-1,NA())</f>
        <v>#N/A</v>
      </c>
      <c r="Z56" s="73" t="e">
        <f>IF(MONTH(T56)=12,X56/X52-1,NA())</f>
        <v>#N/A</v>
      </c>
    </row>
    <row r="57" spans="14:34" x14ac:dyDescent="0.15">
      <c r="T57" s="118">
        <v>44561</v>
      </c>
      <c r="U57" s="143">
        <v>4757</v>
      </c>
      <c r="V57" s="143">
        <v>3114</v>
      </c>
      <c r="W57" s="72">
        <f>U57/100</f>
        <v>47.57</v>
      </c>
      <c r="X57" s="72">
        <f t="shared" si="4"/>
        <v>31.1</v>
      </c>
      <c r="Y57" s="73">
        <f>IF(MONTH(T57)=12,W57/W53-1,NA())</f>
        <v>-0.34031341006795168</v>
      </c>
      <c r="Z57" s="73">
        <f>IF(MONTH(T57)=12,X57/X53-1,NA())</f>
        <v>-0.52300613496932513</v>
      </c>
    </row>
    <row r="58" spans="14:34" x14ac:dyDescent="0.15">
      <c r="T58" s="118">
        <v>44651</v>
      </c>
      <c r="U58" s="143">
        <v>790</v>
      </c>
      <c r="V58" s="143">
        <v>790</v>
      </c>
      <c r="W58" s="72">
        <f>U58/100</f>
        <v>7.9</v>
      </c>
      <c r="X58" s="72">
        <f t="shared" si="4"/>
        <v>14.2</v>
      </c>
      <c r="Y58" s="73">
        <f t="shared" ref="Y58:Y59" si="8">U58/U54-1</f>
        <v>0.50190114068441072</v>
      </c>
      <c r="Z58" s="73">
        <f t="shared" ref="Z58:Z59" si="9">X58/X54-1</f>
        <v>2.3023255813953489</v>
      </c>
    </row>
    <row r="59" spans="14:34" x14ac:dyDescent="0.15">
      <c r="T59" s="118">
        <v>44742</v>
      </c>
      <c r="U59" s="143">
        <v>1294</v>
      </c>
      <c r="V59" s="143">
        <v>504</v>
      </c>
      <c r="W59" s="72">
        <f>U59/100</f>
        <v>12.94</v>
      </c>
      <c r="X59" s="72">
        <f t="shared" si="4"/>
        <v>31.5</v>
      </c>
      <c r="Y59" s="73">
        <f t="shared" si="8"/>
        <v>0.19372693726937262</v>
      </c>
      <c r="Z59" s="73">
        <f t="shared" si="9"/>
        <v>1.8636363636363638</v>
      </c>
    </row>
    <row r="60" spans="14:34" x14ac:dyDescent="0.15">
      <c r="T60" s="118">
        <v>44834</v>
      </c>
      <c r="U60" s="143">
        <v>1924</v>
      </c>
      <c r="V60" s="143">
        <v>630</v>
      </c>
      <c r="W60" s="72">
        <f>U60/100</f>
        <v>19.239999999999998</v>
      </c>
      <c r="X60" s="72">
        <f>INDEX(N:R,MATCH(T56,N:N,0),3)</f>
        <v>41.9</v>
      </c>
      <c r="Y60" s="73">
        <f>U60/U56-1</f>
        <v>0.17102860620815585</v>
      </c>
      <c r="Z60" s="73">
        <f>X60/X56-1</f>
        <v>1.4219653179190748</v>
      </c>
    </row>
    <row r="61" spans="14:34" x14ac:dyDescent="0.15">
      <c r="T61" s="149">
        <v>44926</v>
      </c>
      <c r="X61" s="72">
        <f t="shared" si="4"/>
        <v>54.2</v>
      </c>
      <c r="Z61" s="73">
        <f>X61/X57-1</f>
        <v>0.74276527331189701</v>
      </c>
    </row>
    <row r="62" spans="14:34" x14ac:dyDescent="0.15">
      <c r="T62" s="149">
        <v>45016</v>
      </c>
      <c r="X62" s="72">
        <f t="shared" si="4"/>
        <v>24.7</v>
      </c>
      <c r="Z62" s="73">
        <f t="shared" ref="Z62:Z64" si="10">X62/X58-1</f>
        <v>0.73943661971830998</v>
      </c>
    </row>
    <row r="63" spans="14:34" x14ac:dyDescent="0.15">
      <c r="T63" s="149">
        <v>45107</v>
      </c>
      <c r="U63" s="157"/>
      <c r="V63" s="157"/>
      <c r="W63" s="157"/>
      <c r="X63" s="72">
        <f t="shared" si="4"/>
        <v>51.1</v>
      </c>
      <c r="Y63" s="157"/>
      <c r="Z63" s="73">
        <f t="shared" si="10"/>
        <v>0.62222222222222223</v>
      </c>
    </row>
    <row r="64" spans="14:34" x14ac:dyDescent="0.15">
      <c r="T64" s="149">
        <v>45199</v>
      </c>
      <c r="X64" s="72">
        <f t="shared" si="4"/>
        <v>76.3</v>
      </c>
      <c r="Z64" s="73">
        <f t="shared" si="10"/>
        <v>0.82100238663484482</v>
      </c>
    </row>
  </sheetData>
  <mergeCells count="4">
    <mergeCell ref="AB1:AN1"/>
    <mergeCell ref="AP1:AT1"/>
    <mergeCell ref="AC28:AE28"/>
    <mergeCell ref="AF28:AH28"/>
  </mergeCells>
  <phoneticPr fontId="5" type="noConversion"/>
  <pageMargins left="0.7" right="0.7" top="0.75" bottom="0.75" header="0.3" footer="0.3"/>
  <drawing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4"/>
  <sheetViews>
    <sheetView workbookViewId="0">
      <selection activeCell="E18" sqref="E18"/>
    </sheetView>
  </sheetViews>
  <sheetFormatPr defaultRowHeight="12.75" x14ac:dyDescent="0.15"/>
  <cols>
    <col min="1" max="1" width="65.7109375" style="16" customWidth="1"/>
    <col min="3" max="3" width="21.28515625" style="1" bestFit="1" customWidth="1"/>
    <col min="4" max="4" width="34.7109375" style="1" bestFit="1" customWidth="1"/>
    <col min="5" max="5" width="44.7109375" style="1" bestFit="1" customWidth="1"/>
    <col min="6" max="6" width="35.42578125" bestFit="1" customWidth="1"/>
    <col min="7" max="7" width="35.42578125" style="242" bestFit="1" customWidth="1"/>
  </cols>
  <sheetData>
    <row r="1" spans="2:7" x14ac:dyDescent="0.15">
      <c r="G1" s="385"/>
    </row>
    <row r="2" spans="2:7" x14ac:dyDescent="0.15">
      <c r="C2" s="2" t="s">
        <v>750</v>
      </c>
      <c r="D2" s="2" t="s">
        <v>751</v>
      </c>
    </row>
    <row r="3" spans="2:7" x14ac:dyDescent="0.2">
      <c r="B3" s="230">
        <v>44592</v>
      </c>
      <c r="C3" s="231">
        <v>3.14</v>
      </c>
      <c r="D3" s="231">
        <v>1.3145</v>
      </c>
    </row>
    <row r="4" spans="2:7" x14ac:dyDescent="0.2">
      <c r="B4" s="230">
        <v>44620</v>
      </c>
      <c r="C4" s="231">
        <v>0.51749999999999996</v>
      </c>
      <c r="D4" s="231">
        <v>0.53600000000000003</v>
      </c>
    </row>
    <row r="5" spans="2:7" x14ac:dyDescent="0.2">
      <c r="B5" s="230">
        <v>44651</v>
      </c>
      <c r="C5" s="231">
        <v>3.2010000000000001</v>
      </c>
      <c r="D5" s="231">
        <v>5.3236499999999998</v>
      </c>
    </row>
    <row r="6" spans="2:7" x14ac:dyDescent="0.2">
      <c r="B6" s="230">
        <v>44681</v>
      </c>
      <c r="C6" s="231">
        <v>16.893999999999998</v>
      </c>
      <c r="D6" s="231">
        <v>0.3367</v>
      </c>
    </row>
    <row r="7" spans="2:7" x14ac:dyDescent="0.2">
      <c r="B7" s="230">
        <v>44712</v>
      </c>
      <c r="C7" s="231">
        <v>4.1100000000000003</v>
      </c>
      <c r="D7" s="231">
        <v>0.39200000000000002</v>
      </c>
    </row>
    <row r="8" spans="2:7" x14ac:dyDescent="0.2">
      <c r="B8" s="230">
        <v>44742</v>
      </c>
      <c r="C8" s="231">
        <v>2.23</v>
      </c>
      <c r="D8" s="231">
        <v>3.711516</v>
      </c>
    </row>
    <row r="9" spans="2:7" x14ac:dyDescent="0.2">
      <c r="B9" s="230">
        <v>44773</v>
      </c>
      <c r="C9" s="231">
        <v>26.491500000000006</v>
      </c>
      <c r="D9" s="231">
        <v>8.3094800000000006</v>
      </c>
    </row>
    <row r="10" spans="2:7" x14ac:dyDescent="0.2">
      <c r="B10" s="230">
        <v>44804</v>
      </c>
      <c r="C10" s="231">
        <v>12.910999999999991</v>
      </c>
      <c r="D10" s="231">
        <v>4.2528119999999996</v>
      </c>
    </row>
    <row r="11" spans="2:7" x14ac:dyDescent="0.2">
      <c r="B11" s="230">
        <v>44834</v>
      </c>
      <c r="C11" s="231">
        <v>13</v>
      </c>
      <c r="D11" s="231">
        <v>1.8220000000000001</v>
      </c>
    </row>
    <row r="12" spans="2:7" x14ac:dyDescent="0.2">
      <c r="B12" s="230"/>
    </row>
    <row r="13" spans="2:7" x14ac:dyDescent="0.15">
      <c r="B13" s="83"/>
      <c r="C13" s="159" t="s">
        <v>756</v>
      </c>
    </row>
    <row r="14" spans="2:7" x14ac:dyDescent="0.15">
      <c r="B14" s="83">
        <v>2020</v>
      </c>
      <c r="C14" s="238">
        <v>3.5999999999999997E-2</v>
      </c>
    </row>
    <row r="15" spans="2:7" x14ac:dyDescent="0.15">
      <c r="B15" s="83">
        <v>2021</v>
      </c>
      <c r="C15" s="238">
        <v>4.2999999999999997E-2</v>
      </c>
    </row>
    <row r="16" spans="2:7" x14ac:dyDescent="0.15">
      <c r="B16" s="83" t="s">
        <v>631</v>
      </c>
      <c r="C16" s="238">
        <v>0.1</v>
      </c>
    </row>
    <row r="17" spans="2:7" x14ac:dyDescent="0.15">
      <c r="B17" s="83" t="s">
        <v>632</v>
      </c>
      <c r="C17" s="238">
        <v>0.151</v>
      </c>
    </row>
    <row r="18" spans="2:7" x14ac:dyDescent="0.15">
      <c r="B18" s="83" t="s">
        <v>633</v>
      </c>
      <c r="C18" s="238">
        <v>0.20899999999999999</v>
      </c>
    </row>
    <row r="19" spans="2:7" x14ac:dyDescent="0.15">
      <c r="B19" s="83" t="s">
        <v>350</v>
      </c>
      <c r="C19" s="238">
        <v>0.27700000000000002</v>
      </c>
    </row>
    <row r="21" spans="2:7" x14ac:dyDescent="0.15">
      <c r="B21" s="233" t="s">
        <v>757</v>
      </c>
    </row>
    <row r="23" spans="2:7" x14ac:dyDescent="0.2">
      <c r="B23" s="234"/>
      <c r="C23" s="237"/>
      <c r="D23" s="237" t="s">
        <v>760</v>
      </c>
      <c r="E23" s="237" t="s">
        <v>758</v>
      </c>
      <c r="F23" s="237" t="s">
        <v>761</v>
      </c>
      <c r="G23" s="234" t="s">
        <v>759</v>
      </c>
    </row>
    <row r="24" spans="2:7" x14ac:dyDescent="0.2">
      <c r="B24" s="234">
        <v>1</v>
      </c>
      <c r="C24" s="235">
        <v>43861</v>
      </c>
      <c r="D24" s="236">
        <v>2.958333333333333E-2</v>
      </c>
      <c r="E24" s="236">
        <v>3.0707353000000003E-2</v>
      </c>
      <c r="F24" s="236"/>
      <c r="G24" s="236"/>
    </row>
    <row r="25" spans="2:7" x14ac:dyDescent="0.2">
      <c r="B25" s="234">
        <v>2</v>
      </c>
      <c r="C25" s="235">
        <v>43890</v>
      </c>
      <c r="D25" s="236">
        <v>3.0166666666666665E-2</v>
      </c>
      <c r="E25" s="236">
        <v>2.9987275600000002E-2</v>
      </c>
      <c r="F25" s="236"/>
      <c r="G25" s="236"/>
    </row>
    <row r="26" spans="2:7" x14ac:dyDescent="0.2">
      <c r="B26" s="234">
        <v>3</v>
      </c>
      <c r="C26" s="235">
        <v>43921</v>
      </c>
      <c r="D26" s="236">
        <v>3.075E-2</v>
      </c>
      <c r="E26" s="236">
        <v>2.99690398E-2</v>
      </c>
      <c r="F26" s="236"/>
      <c r="G26" s="236"/>
    </row>
    <row r="27" spans="2:7" x14ac:dyDescent="0.2">
      <c r="B27" s="234">
        <v>4</v>
      </c>
      <c r="C27" s="235">
        <v>43951</v>
      </c>
      <c r="D27" s="236">
        <v>3.1333333333333331E-2</v>
      </c>
      <c r="E27" s="236">
        <v>3.0439064800000002E-2</v>
      </c>
      <c r="F27" s="236"/>
      <c r="G27" s="236"/>
    </row>
    <row r="28" spans="2:7" x14ac:dyDescent="0.2">
      <c r="B28" s="234">
        <v>5</v>
      </c>
      <c r="C28" s="235">
        <v>43982</v>
      </c>
      <c r="D28" s="236">
        <v>3.1916666666666663E-2</v>
      </c>
      <c r="E28" s="236">
        <v>3.1219205800000004E-2</v>
      </c>
      <c r="F28" s="236"/>
      <c r="G28" s="236"/>
    </row>
    <row r="29" spans="2:7" x14ac:dyDescent="0.2">
      <c r="B29" s="234">
        <v>6</v>
      </c>
      <c r="C29" s="235">
        <v>44012</v>
      </c>
      <c r="D29" s="236">
        <v>3.2500000000000001E-2</v>
      </c>
      <c r="E29" s="236">
        <v>3.2164341999999999E-2</v>
      </c>
      <c r="F29" s="236"/>
      <c r="G29" s="236"/>
    </row>
    <row r="30" spans="2:7" x14ac:dyDescent="0.2">
      <c r="B30" s="234">
        <v>7</v>
      </c>
      <c r="C30" s="235">
        <v>44043</v>
      </c>
      <c r="D30" s="236">
        <v>3.3083333333333333E-2</v>
      </c>
      <c r="E30" s="236">
        <v>3.3159964599999994E-2</v>
      </c>
      <c r="F30" s="236"/>
      <c r="G30" s="236"/>
    </row>
    <row r="31" spans="2:7" x14ac:dyDescent="0.2">
      <c r="B31" s="234">
        <v>8</v>
      </c>
      <c r="C31" s="235">
        <v>44074</v>
      </c>
      <c r="D31" s="236">
        <v>3.3666666666666664E-2</v>
      </c>
      <c r="E31" s="236">
        <v>3.4119764800000001E-2</v>
      </c>
      <c r="F31" s="236"/>
      <c r="G31" s="236"/>
    </row>
    <row r="32" spans="2:7" x14ac:dyDescent="0.2">
      <c r="B32" s="234">
        <v>9</v>
      </c>
      <c r="C32" s="235">
        <v>44104</v>
      </c>
      <c r="D32" s="236">
        <v>3.4249999999999996E-2</v>
      </c>
      <c r="E32" s="236">
        <v>3.4983221799999992E-2</v>
      </c>
      <c r="F32" s="236"/>
      <c r="G32" s="236"/>
    </row>
    <row r="33" spans="2:7" x14ac:dyDescent="0.2">
      <c r="B33" s="234">
        <v>10</v>
      </c>
      <c r="C33" s="235">
        <v>44135</v>
      </c>
      <c r="D33" s="236">
        <v>3.4833333333333327E-2</v>
      </c>
      <c r="E33" s="236">
        <v>3.5713190800000003E-2</v>
      </c>
      <c r="F33" s="236"/>
      <c r="G33" s="236"/>
    </row>
    <row r="34" spans="2:7" x14ac:dyDescent="0.2">
      <c r="B34" s="234">
        <v>11</v>
      </c>
      <c r="C34" s="235">
        <v>44165</v>
      </c>
      <c r="D34" s="236">
        <v>3.5416666666666666E-2</v>
      </c>
      <c r="E34" s="236">
        <v>3.629349099999999E-2</v>
      </c>
    </row>
    <row r="35" spans="2:7" x14ac:dyDescent="0.2">
      <c r="B35" s="234">
        <v>12</v>
      </c>
      <c r="C35" s="235">
        <v>44196</v>
      </c>
      <c r="D35" s="236">
        <v>3.5999999999999997E-2</v>
      </c>
      <c r="E35" s="236">
        <v>3.6726493599999993E-2</v>
      </c>
      <c r="F35" s="236">
        <v>6.5627997926303297E-3</v>
      </c>
      <c r="G35" s="236"/>
    </row>
    <row r="36" spans="2:7" x14ac:dyDescent="0.2">
      <c r="B36" s="234">
        <v>13</v>
      </c>
      <c r="C36" s="235">
        <v>44227</v>
      </c>
      <c r="D36" s="236">
        <v>3.6583333333333329E-2</v>
      </c>
      <c r="E36" s="236">
        <v>3.7030709799999985E-2</v>
      </c>
      <c r="F36" s="236">
        <f t="shared" ref="F36:F56" si="0">E36-E24</f>
        <v>6.3233567999999817E-3</v>
      </c>
      <c r="G36" s="236"/>
    </row>
    <row r="37" spans="2:7" x14ac:dyDescent="0.2">
      <c r="B37" s="234">
        <v>14</v>
      </c>
      <c r="C37" s="235">
        <v>44255</v>
      </c>
      <c r="D37" s="236">
        <v>3.7166666666666667E-2</v>
      </c>
      <c r="E37" s="236">
        <v>3.7238378799999999E-2</v>
      </c>
      <c r="F37" s="236">
        <f t="shared" si="0"/>
        <v>7.2511031999999975E-3</v>
      </c>
      <c r="G37" s="236"/>
    </row>
    <row r="38" spans="2:7" x14ac:dyDescent="0.2">
      <c r="B38" s="234">
        <v>15</v>
      </c>
      <c r="C38" s="235">
        <v>44286</v>
      </c>
      <c r="D38" s="236">
        <v>3.7749999999999999E-2</v>
      </c>
      <c r="E38" s="236">
        <v>3.7393055799999977E-2</v>
      </c>
      <c r="F38" s="236">
        <f t="shared" si="0"/>
        <v>7.4240159999999777E-3</v>
      </c>
      <c r="G38" s="236"/>
    </row>
    <row r="39" spans="2:7" x14ac:dyDescent="0.2">
      <c r="B39" s="234">
        <v>16</v>
      </c>
      <c r="C39" s="235">
        <v>44316</v>
      </c>
      <c r="D39" s="236">
        <v>3.833333333333333E-2</v>
      </c>
      <c r="E39" s="236">
        <v>3.7547199999999982E-2</v>
      </c>
      <c r="F39" s="236">
        <f t="shared" si="0"/>
        <v>7.1081351999999799E-3</v>
      </c>
      <c r="G39" s="236"/>
    </row>
    <row r="40" spans="2:7" x14ac:dyDescent="0.2">
      <c r="B40" s="234">
        <v>17</v>
      </c>
      <c r="C40" s="235">
        <v>44347</v>
      </c>
      <c r="D40" s="236">
        <v>3.8916666666666662E-2</v>
      </c>
      <c r="E40" s="236">
        <v>3.7759762599999955E-2</v>
      </c>
      <c r="F40" s="236">
        <f t="shared" si="0"/>
        <v>6.5405567999999512E-3</v>
      </c>
      <c r="G40" s="236"/>
    </row>
    <row r="41" spans="2:7" x14ac:dyDescent="0.2">
      <c r="B41" s="234">
        <v>18</v>
      </c>
      <c r="C41" s="235">
        <v>44377</v>
      </c>
      <c r="D41" s="236">
        <v>3.9499999999999993E-2</v>
      </c>
      <c r="E41" s="236">
        <v>3.8093774799999966E-2</v>
      </c>
      <c r="F41" s="236">
        <f t="shared" si="0"/>
        <v>5.9294327999999674E-3</v>
      </c>
      <c r="G41" s="236"/>
    </row>
    <row r="42" spans="2:7" x14ac:dyDescent="0.2">
      <c r="B42" s="234">
        <v>19</v>
      </c>
      <c r="C42" s="235">
        <v>44408</v>
      </c>
      <c r="D42" s="236">
        <v>4.0083333333333332E-2</v>
      </c>
      <c r="E42" s="236">
        <v>3.8613935799999978E-2</v>
      </c>
      <c r="F42" s="236">
        <f t="shared" si="0"/>
        <v>5.4539711999999838E-3</v>
      </c>
      <c r="G42" s="236"/>
    </row>
    <row r="43" spans="2:7" x14ac:dyDescent="0.2">
      <c r="B43" s="234">
        <v>20</v>
      </c>
      <c r="C43" s="235">
        <v>44439</v>
      </c>
      <c r="D43" s="236">
        <v>4.0666666666666663E-2</v>
      </c>
      <c r="E43" s="236">
        <v>3.9384200800000026E-2</v>
      </c>
      <c r="F43" s="236">
        <f t="shared" si="0"/>
        <v>5.2644360000000251E-3</v>
      </c>
      <c r="G43" s="236"/>
    </row>
    <row r="44" spans="2:7" x14ac:dyDescent="0.2">
      <c r="B44" s="234">
        <v>21</v>
      </c>
      <c r="C44" s="235">
        <v>44469</v>
      </c>
      <c r="D44" s="236">
        <v>4.1249999999999995E-2</v>
      </c>
      <c r="E44" s="236">
        <v>4.0465368999999973E-2</v>
      </c>
      <c r="F44" s="236">
        <f t="shared" si="0"/>
        <v>5.4821471999999816E-3</v>
      </c>
      <c r="G44" s="236"/>
    </row>
    <row r="45" spans="2:7" x14ac:dyDescent="0.2">
      <c r="B45" s="234">
        <v>22</v>
      </c>
      <c r="C45" s="235">
        <v>44500</v>
      </c>
      <c r="D45" s="236">
        <v>4.1833333333333333E-2</v>
      </c>
      <c r="E45" s="236">
        <v>4.1912671599999916E-2</v>
      </c>
      <c r="F45" s="236">
        <f t="shared" si="0"/>
        <v>6.1994807999999138E-3</v>
      </c>
      <c r="G45" s="236"/>
    </row>
    <row r="46" spans="2:7" x14ac:dyDescent="0.2">
      <c r="B46" s="234">
        <v>23</v>
      </c>
      <c r="C46" s="235">
        <v>44530</v>
      </c>
      <c r="D46" s="236">
        <v>4.2416666666666665E-2</v>
      </c>
      <c r="E46" s="236">
        <v>4.377335979999996E-2</v>
      </c>
      <c r="F46" s="236">
        <f t="shared" si="0"/>
        <v>7.4798687999999697E-3</v>
      </c>
      <c r="G46" s="236"/>
    </row>
    <row r="47" spans="2:7" x14ac:dyDescent="0.2">
      <c r="B47" s="234">
        <v>24</v>
      </c>
      <c r="C47" s="235">
        <v>44561</v>
      </c>
      <c r="D47" s="236">
        <v>4.2999999999999997E-2</v>
      </c>
      <c r="E47" s="236">
        <v>4.6084292799999885E-2</v>
      </c>
      <c r="F47" s="236">
        <f t="shared" si="0"/>
        <v>9.3577991999998916E-3</v>
      </c>
      <c r="G47" s="236">
        <f>F47-F35</f>
        <v>2.794999407369562E-3</v>
      </c>
    </row>
    <row r="48" spans="2:7" x14ac:dyDescent="0.2">
      <c r="B48" s="234">
        <v>25</v>
      </c>
      <c r="C48" s="235">
        <v>44592</v>
      </c>
      <c r="D48" s="236">
        <v>4.7750000000000001E-2</v>
      </c>
      <c r="E48" s="236">
        <v>4.8869525799999848E-2</v>
      </c>
      <c r="F48" s="236">
        <f t="shared" si="0"/>
        <v>1.1838815999999863E-2</v>
      </c>
      <c r="G48" s="236">
        <f t="shared" ref="G48:G52" si="1">F48-F36</f>
        <v>5.5154591999998816E-3</v>
      </c>
    </row>
    <row r="49" spans="2:7" x14ac:dyDescent="0.2">
      <c r="B49" s="234">
        <v>26</v>
      </c>
      <c r="C49" s="235">
        <v>44620</v>
      </c>
      <c r="D49" s="236">
        <v>5.2499999999999998E-2</v>
      </c>
      <c r="E49" s="236">
        <v>5.2137897999999912E-2</v>
      </c>
      <c r="F49" s="236">
        <f t="shared" si="0"/>
        <v>1.4899519199999912E-2</v>
      </c>
      <c r="G49" s="236">
        <f t="shared" si="1"/>
        <v>7.6484159999999149E-3</v>
      </c>
    </row>
    <row r="50" spans="2:7" x14ac:dyDescent="0.2">
      <c r="B50" s="234">
        <v>27</v>
      </c>
      <c r="C50" s="235">
        <v>44651</v>
      </c>
      <c r="D50" s="236">
        <v>5.7249999999999995E-2</v>
      </c>
      <c r="E50" s="236">
        <v>5.5880620599999903E-2</v>
      </c>
      <c r="F50" s="236">
        <f t="shared" si="0"/>
        <v>1.8487564799999925E-2</v>
      </c>
      <c r="G50" s="236">
        <f t="shared" si="1"/>
        <v>1.1063548799999948E-2</v>
      </c>
    </row>
    <row r="51" spans="2:7" x14ac:dyDescent="0.2">
      <c r="B51" s="234">
        <v>28</v>
      </c>
      <c r="C51" s="235">
        <v>44681</v>
      </c>
      <c r="D51" s="236">
        <v>6.2E-2</v>
      </c>
      <c r="E51" s="236">
        <v>6.0068864799999948E-2</v>
      </c>
      <c r="F51" s="236">
        <f t="shared" si="0"/>
        <v>2.2521664799999966E-2</v>
      </c>
      <c r="G51" s="236">
        <f t="shared" si="1"/>
        <v>1.5413529599999986E-2</v>
      </c>
    </row>
    <row r="52" spans="2:7" x14ac:dyDescent="0.2">
      <c r="B52" s="234">
        <v>29</v>
      </c>
      <c r="C52" s="235">
        <v>44712</v>
      </c>
      <c r="D52" s="236">
        <v>6.6750000000000004E-2</v>
      </c>
      <c r="E52" s="236">
        <v>6.4651349799999785E-2</v>
      </c>
      <c r="F52" s="236">
        <f t="shared" si="0"/>
        <v>2.6891587199999831E-2</v>
      </c>
      <c r="G52" s="236">
        <f t="shared" si="1"/>
        <v>2.035103039999988E-2</v>
      </c>
    </row>
    <row r="53" spans="2:7" x14ac:dyDescent="0.2">
      <c r="B53" s="234">
        <v>30</v>
      </c>
      <c r="C53" s="235">
        <v>44742</v>
      </c>
      <c r="D53" s="236">
        <v>7.1500000000000008E-2</v>
      </c>
      <c r="E53" s="236">
        <v>6.9551930799999828E-2</v>
      </c>
      <c r="F53" s="236">
        <f t="shared" si="0"/>
        <v>3.1458155999999862E-2</v>
      </c>
      <c r="G53" s="236">
        <f>F53-F41</f>
        <v>2.5528723199999895E-2</v>
      </c>
    </row>
    <row r="54" spans="2:7" x14ac:dyDescent="0.2">
      <c r="B54" s="234">
        <v>31</v>
      </c>
      <c r="C54" s="235">
        <v>44773</v>
      </c>
      <c r="D54" s="236">
        <v>7.6249999999999998E-2</v>
      </c>
      <c r="E54" s="236">
        <v>7.4667186999999802E-2</v>
      </c>
      <c r="F54" s="236">
        <f t="shared" si="0"/>
        <v>3.6053251199999824E-2</v>
      </c>
      <c r="G54" s="236">
        <f>F54-F42</f>
        <v>3.059927999999984E-2</v>
      </c>
    </row>
    <row r="55" spans="2:7" x14ac:dyDescent="0.2">
      <c r="B55" s="234">
        <v>32</v>
      </c>
      <c r="C55" s="235">
        <v>44804</v>
      </c>
      <c r="D55" s="236">
        <v>8.1000000000000003E-2</v>
      </c>
      <c r="E55" s="236">
        <v>7.9864009599999813E-2</v>
      </c>
      <c r="F55" s="236">
        <f t="shared" si="0"/>
        <v>4.0479808799999788E-2</v>
      </c>
      <c r="G55" s="236">
        <f>F55-F43</f>
        <v>3.5215372799999763E-2</v>
      </c>
    </row>
    <row r="56" spans="2:7" x14ac:dyDescent="0.2">
      <c r="B56" s="234">
        <v>33</v>
      </c>
      <c r="C56" s="235">
        <v>44834</v>
      </c>
      <c r="D56" s="236">
        <v>8.5999999999999993E-2</v>
      </c>
      <c r="E56" s="236">
        <v>8.4977189799999797E-2</v>
      </c>
      <c r="F56" s="236">
        <f t="shared" si="0"/>
        <v>4.4511820799999824E-2</v>
      </c>
      <c r="G56" s="236">
        <f>F56-F44</f>
        <v>3.9029673599999842E-2</v>
      </c>
    </row>
    <row r="57" spans="2:7" x14ac:dyDescent="0.2">
      <c r="B57" s="234"/>
      <c r="D57" s="260"/>
      <c r="E57" s="260"/>
    </row>
    <row r="58" spans="2:7" x14ac:dyDescent="0.2">
      <c r="B58" s="234"/>
      <c r="D58" s="260"/>
      <c r="E58" s="260"/>
    </row>
    <row r="59" spans="2:7" x14ac:dyDescent="0.2">
      <c r="B59" s="234"/>
      <c r="D59" s="260"/>
      <c r="E59" s="260"/>
    </row>
    <row r="60" spans="2:7" x14ac:dyDescent="0.2">
      <c r="B60" s="234"/>
      <c r="D60"/>
      <c r="E60" s="260"/>
    </row>
    <row r="61" spans="2:7" x14ac:dyDescent="0.2">
      <c r="B61" s="234"/>
      <c r="D61"/>
      <c r="E61" s="260"/>
    </row>
    <row r="62" spans="2:7" x14ac:dyDescent="0.2">
      <c r="B62" s="234"/>
      <c r="D62"/>
      <c r="E62" s="260"/>
    </row>
    <row r="63" spans="2:7" x14ac:dyDescent="0.15">
      <c r="D63"/>
    </row>
    <row r="64" spans="2:7" x14ac:dyDescent="0.15">
      <c r="D64"/>
    </row>
  </sheetData>
  <phoneticPr fontId="5" type="noConversion"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55"/>
  <sheetViews>
    <sheetView showGridLines="0" zoomScale="75" zoomScaleNormal="75" workbookViewId="0">
      <pane xSplit="12" ySplit="12" topLeftCell="AC13" activePane="bottomRight" state="frozen"/>
      <selection activeCell="AX6" sqref="AX6"/>
      <selection pane="topRight" activeCell="AX6" sqref="AX6"/>
      <selection pane="bottomLeft" activeCell="AX6" sqref="AX6"/>
      <selection pane="bottomRight" activeCell="G52" sqref="G52"/>
    </sheetView>
  </sheetViews>
  <sheetFormatPr defaultColWidth="8.85546875" defaultRowHeight="12.75" outlineLevelCol="1" x14ac:dyDescent="0.15"/>
  <cols>
    <col min="1" max="1" width="12" style="205" customWidth="1"/>
    <col min="2" max="8" width="8.85546875" style="205"/>
    <col min="9" max="9" width="24.42578125" style="206" hidden="1" customWidth="1" outlineLevel="1"/>
    <col min="10" max="10" width="13" style="206" hidden="1" customWidth="1" outlineLevel="1"/>
    <col min="11" max="11" width="28" style="206" customWidth="1" collapsed="1"/>
    <col min="12" max="12" width="18" style="206" customWidth="1"/>
    <col min="13" max="13" width="14.28515625" style="206" customWidth="1"/>
    <col min="14" max="15" width="11" style="206" hidden="1" customWidth="1" outlineLevel="1"/>
    <col min="16" max="17" width="10.5703125" style="206" hidden="1" customWidth="1" outlineLevel="1"/>
    <col min="18" max="18" width="10.5703125" style="206" customWidth="1" collapsed="1"/>
    <col min="19" max="36" width="10.5703125" style="206" customWidth="1"/>
    <col min="37" max="37" width="12.85546875" style="206" bestFit="1" customWidth="1"/>
    <col min="38" max="40" width="10.5703125" style="206" customWidth="1"/>
    <col min="41" max="42" width="11.42578125" style="206" customWidth="1"/>
    <col min="43" max="44" width="11.42578125" style="225" customWidth="1"/>
    <col min="45" max="45" width="13.5703125" style="225" customWidth="1"/>
    <col min="46" max="46" width="11.42578125" style="206" customWidth="1"/>
    <col min="47" max="48" width="12.28515625" style="206" customWidth="1"/>
    <col min="49" max="49" width="13.7109375" style="206" bestFit="1" customWidth="1"/>
    <col min="50" max="16384" width="8.85546875" style="206"/>
  </cols>
  <sheetData>
    <row r="1" spans="9:49" x14ac:dyDescent="0.15">
      <c r="K1" s="207" t="s">
        <v>714</v>
      </c>
      <c r="R1" s="208">
        <f t="shared" ref="R1:AW1" si="0">SUM(R13:R48)</f>
        <v>66695.54859999998</v>
      </c>
      <c r="S1" s="208">
        <f t="shared" si="0"/>
        <v>74089.555800000002</v>
      </c>
      <c r="T1" s="208">
        <f t="shared" si="0"/>
        <v>83559.211599999981</v>
      </c>
      <c r="U1" s="208">
        <f t="shared" si="0"/>
        <v>86205.315699999992</v>
      </c>
      <c r="V1" s="208">
        <f t="shared" si="0"/>
        <v>83747.683099999966</v>
      </c>
      <c r="W1" s="208">
        <f t="shared" si="0"/>
        <v>89965.511299999984</v>
      </c>
      <c r="X1" s="208">
        <f t="shared" si="0"/>
        <v>99858.738700000002</v>
      </c>
      <c r="Y1" s="208">
        <f t="shared" si="0"/>
        <v>105058.68470000001</v>
      </c>
      <c r="Z1" s="208">
        <f t="shared" si="0"/>
        <v>102585.6923</v>
      </c>
      <c r="AA1" s="208">
        <f t="shared" si="0"/>
        <v>107133.41619999998</v>
      </c>
      <c r="AB1" s="208">
        <f t="shared" si="0"/>
        <v>110117.92769999996</v>
      </c>
      <c r="AC1" s="208">
        <f t="shared" si="0"/>
        <v>105494.9023</v>
      </c>
      <c r="AD1" s="208">
        <f t="shared" si="0"/>
        <v>90898.62980000001</v>
      </c>
      <c r="AE1" s="208">
        <f t="shared" si="0"/>
        <v>96638.393100000001</v>
      </c>
      <c r="AF1" s="208">
        <f t="shared" si="0"/>
        <v>100310.78180000003</v>
      </c>
      <c r="AG1" s="208">
        <f t="shared" si="0"/>
        <v>105758.7052</v>
      </c>
      <c r="AH1" s="208">
        <f t="shared" si="0"/>
        <v>100874.33829999999</v>
      </c>
      <c r="AI1" s="208">
        <f t="shared" si="0"/>
        <v>105706.99949999999</v>
      </c>
      <c r="AJ1" s="208">
        <f t="shared" si="0"/>
        <v>117803.17569999999</v>
      </c>
      <c r="AK1" s="208">
        <f t="shared" si="0"/>
        <v>126172.66899999998</v>
      </c>
      <c r="AL1" s="208">
        <f t="shared" si="0"/>
        <v>129078.04229999999</v>
      </c>
      <c r="AM1" s="208">
        <f t="shared" si="0"/>
        <v>137799.09780000002</v>
      </c>
      <c r="AN1" s="208">
        <f t="shared" si="0"/>
        <v>149262.84640000001</v>
      </c>
      <c r="AO1" s="208">
        <f t="shared" si="0"/>
        <v>156593.4841</v>
      </c>
      <c r="AP1" s="208">
        <f t="shared" si="0"/>
        <v>156599.18479999999</v>
      </c>
      <c r="AQ1" s="414">
        <f t="shared" si="0"/>
        <v>159995.5399</v>
      </c>
      <c r="AR1" s="414">
        <f t="shared" si="0"/>
        <v>158346.26300000006</v>
      </c>
      <c r="AS1" s="209">
        <f t="shared" si="0"/>
        <v>147352.69999999998</v>
      </c>
      <c r="AT1" s="209">
        <f t="shared" si="0"/>
        <v>140010.09999999995</v>
      </c>
      <c r="AU1" s="209">
        <f t="shared" si="0"/>
        <v>143368.50000000003</v>
      </c>
      <c r="AV1" s="209">
        <f t="shared" si="0"/>
        <v>153802.60000000003</v>
      </c>
      <c r="AW1" s="209">
        <f t="shared" si="0"/>
        <v>159955.70000000007</v>
      </c>
    </row>
    <row r="2" spans="9:49" x14ac:dyDescent="0.15">
      <c r="J2" s="210"/>
      <c r="K2" s="207" t="s">
        <v>715</v>
      </c>
      <c r="M2" s="211"/>
      <c r="N2" s="211"/>
      <c r="O2" s="211"/>
      <c r="P2" s="211"/>
      <c r="Q2" s="211"/>
      <c r="R2" s="212">
        <f t="shared" ref="R2:AS2" si="1">SUM(R13:R48)/SUM(N13:N48)-1</f>
        <v>-6.56310247880737E-2</v>
      </c>
      <c r="S2" s="212">
        <f t="shared" si="1"/>
        <v>5.4242520094870406E-2</v>
      </c>
      <c r="T2" s="212">
        <f t="shared" si="1"/>
        <v>0.16355190889092053</v>
      </c>
      <c r="U2" s="212">
        <f t="shared" si="1"/>
        <v>0.22524783618549393</v>
      </c>
      <c r="V2" s="212">
        <f t="shared" si="1"/>
        <v>0.25567125329860452</v>
      </c>
      <c r="W2" s="212">
        <f t="shared" si="1"/>
        <v>0.21428061389456965</v>
      </c>
      <c r="X2" s="212">
        <f t="shared" si="1"/>
        <v>0.19506559226559328</v>
      </c>
      <c r="Y2" s="212">
        <f t="shared" si="1"/>
        <v>0.21870309095103768</v>
      </c>
      <c r="Z2" s="212">
        <f t="shared" si="1"/>
        <v>0.22493767591762825</v>
      </c>
      <c r="AA2" s="212">
        <f t="shared" si="1"/>
        <v>0.19082762551920274</v>
      </c>
      <c r="AB2" s="212">
        <f t="shared" si="1"/>
        <v>0.10273701764670862</v>
      </c>
      <c r="AC2" s="212">
        <f t="shared" si="1"/>
        <v>4.1521326984592655E-3</v>
      </c>
      <c r="AD2" s="212">
        <f t="shared" si="1"/>
        <v>-0.11392487819668384</v>
      </c>
      <c r="AE2" s="212">
        <f t="shared" si="1"/>
        <v>-9.7962180916620234E-2</v>
      </c>
      <c r="AF2" s="212">
        <f t="shared" si="1"/>
        <v>-8.9060392842826186E-2</v>
      </c>
      <c r="AG2" s="212">
        <f t="shared" si="1"/>
        <v>2.5006222504457831E-3</v>
      </c>
      <c r="AH2" s="212">
        <f t="shared" si="1"/>
        <v>0.10974542214716609</v>
      </c>
      <c r="AI2" s="212">
        <f t="shared" si="1"/>
        <v>9.3840616644110808E-2</v>
      </c>
      <c r="AJ2" s="212">
        <f t="shared" si="1"/>
        <v>0.17438199150791545</v>
      </c>
      <c r="AK2" s="212">
        <f t="shared" si="1"/>
        <v>0.19302395733188282</v>
      </c>
      <c r="AL2" s="212">
        <f t="shared" si="1"/>
        <v>0.27959245607264616</v>
      </c>
      <c r="AM2" s="212">
        <f t="shared" si="1"/>
        <v>0.30359482770107404</v>
      </c>
      <c r="AN2" s="212">
        <f t="shared" si="1"/>
        <v>0.267052823602276</v>
      </c>
      <c r="AO2" s="212">
        <f t="shared" si="1"/>
        <v>0.24110463336556687</v>
      </c>
      <c r="AP2" s="212">
        <f t="shared" si="1"/>
        <v>0.21321320039884117</v>
      </c>
      <c r="AQ2" s="415">
        <f t="shared" si="1"/>
        <v>0.16107828319903539</v>
      </c>
      <c r="AR2" s="415">
        <f t="shared" si="1"/>
        <v>6.0855174740926277E-2</v>
      </c>
      <c r="AS2" s="213">
        <f t="shared" si="1"/>
        <v>-5.9011293816662813E-2</v>
      </c>
      <c r="AT2" s="213">
        <f>SUM(AT13:AT47)/SUM(AP13:AP47)-1</f>
        <v>-0.10717428984220823</v>
      </c>
      <c r="AU2" s="213">
        <f>SUM(AU13:AU47)/SUM(AQ13:AQ47)-1</f>
        <v>-0.10595053764801399</v>
      </c>
      <c r="AV2" s="213">
        <f>SUM(AV13:AV47)/SUM(AR13:AR47)-1</f>
        <v>-2.783752497391212E-2</v>
      </c>
      <c r="AW2" s="213">
        <f>SUM(AW13:AW47)/SUM(AS13:AS47)-1</f>
        <v>8.6823131117155228E-2</v>
      </c>
    </row>
    <row r="3" spans="9:49" x14ac:dyDescent="0.15">
      <c r="J3" s="210"/>
      <c r="K3" s="214" t="s">
        <v>716</v>
      </c>
      <c r="M3" s="211"/>
      <c r="N3" s="211"/>
      <c r="O3" s="211"/>
      <c r="P3" s="211"/>
      <c r="Q3" s="211"/>
      <c r="R3" s="212">
        <f>SUMPRODUCT($J$4:$J$10,R4:R10)</f>
        <v>-7.8558583382209418E-2</v>
      </c>
      <c r="S3" s="212">
        <f t="shared" ref="S3:AV3" si="2">SUMPRODUCT($J$4:$J$10,S4:S10)</f>
        <v>1.0260527724796483E-3</v>
      </c>
      <c r="T3" s="212">
        <f t="shared" si="2"/>
        <v>0.13540002786399655</v>
      </c>
      <c r="U3" s="212">
        <f t="shared" si="2"/>
        <v>0.21727465849954528</v>
      </c>
      <c r="V3" s="212">
        <f t="shared" si="2"/>
        <v>0.272388689289704</v>
      </c>
      <c r="W3" s="212">
        <f t="shared" si="2"/>
        <v>0.42107286292565471</v>
      </c>
      <c r="X3" s="212">
        <f t="shared" si="2"/>
        <v>0.3733639734448852</v>
      </c>
      <c r="Y3" s="212">
        <f t="shared" si="2"/>
        <v>0.41384353719904821</v>
      </c>
      <c r="Z3" s="212">
        <f t="shared" si="2"/>
        <v>0.37068236686855643</v>
      </c>
      <c r="AA3" s="212">
        <f t="shared" si="2"/>
        <v>0.19802817262791578</v>
      </c>
      <c r="AB3" s="212">
        <f t="shared" si="2"/>
        <v>4.7867286028745307E-2</v>
      </c>
      <c r="AC3" s="212">
        <f t="shared" si="2"/>
        <v>-4.2878023839018564E-2</v>
      </c>
      <c r="AD3" s="212">
        <f t="shared" si="2"/>
        <v>-0.16243404731738564</v>
      </c>
      <c r="AE3" s="212">
        <f t="shared" si="2"/>
        <v>-0.17744699474822961</v>
      </c>
      <c r="AF3" s="212">
        <f t="shared" si="2"/>
        <v>-6.4452596744303717E-2</v>
      </c>
      <c r="AG3" s="212">
        <f t="shared" si="2"/>
        <v>-1.1725125856414536E-2</v>
      </c>
      <c r="AH3" s="212">
        <f t="shared" si="2"/>
        <v>0.11501095169444821</v>
      </c>
      <c r="AI3" s="212">
        <f t="shared" si="2"/>
        <v>0.1540562150114258</v>
      </c>
      <c r="AJ3" s="212">
        <f t="shared" si="2"/>
        <v>0.15411285589546314</v>
      </c>
      <c r="AK3" s="212">
        <f t="shared" si="2"/>
        <v>0.20358582584086896</v>
      </c>
      <c r="AL3" s="212">
        <f t="shared" si="2"/>
        <v>0.26068924289574913</v>
      </c>
      <c r="AM3" s="212">
        <f t="shared" si="2"/>
        <v>0.28218625578669765</v>
      </c>
      <c r="AN3" s="212">
        <f t="shared" si="2"/>
        <v>0.29002491562481258</v>
      </c>
      <c r="AO3" s="212">
        <f t="shared" si="2"/>
        <v>0.25180593924183048</v>
      </c>
      <c r="AP3" s="212">
        <f t="shared" si="2"/>
        <v>0.23318046197338274</v>
      </c>
      <c r="AQ3" s="415">
        <f t="shared" si="2"/>
        <v>0.18240425373232586</v>
      </c>
      <c r="AR3" s="415">
        <f>SUMPRODUCT($J$4:$J$10,AR4:AR10)</f>
        <v>8.5531436669738059E-2</v>
      </c>
      <c r="AS3" s="213">
        <f t="shared" si="2"/>
        <v>-6.7754013163430243E-2</v>
      </c>
      <c r="AT3" s="213">
        <f t="shared" si="2"/>
        <v>-0.12499175899263906</v>
      </c>
      <c r="AU3" s="213">
        <f t="shared" si="2"/>
        <v>-0.13726700398793895</v>
      </c>
      <c r="AV3" s="213">
        <f t="shared" si="2"/>
        <v>-6.5431134434414992E-2</v>
      </c>
      <c r="AW3" s="213">
        <f t="shared" ref="AW3" si="3">SUMPRODUCT($J$4:$J$10,AW4:AW10)</f>
        <v>9.5375135692862434E-2</v>
      </c>
    </row>
    <row r="4" spans="9:49" x14ac:dyDescent="0.15">
      <c r="J4" s="215">
        <v>0.19825169077167801</v>
      </c>
      <c r="K4" s="207" t="s">
        <v>717</v>
      </c>
      <c r="R4" s="212">
        <f t="shared" ref="R4:AG10" si="4">SUMIF($I$13:$I$48,$K4,R$13:R$48)/SUMIF($I$13:$I$48,$K4,N$13:N$48)-1</f>
        <v>5.349502092449665E-3</v>
      </c>
      <c r="S4" s="212">
        <f t="shared" si="4"/>
        <v>0.1333443172052724</v>
      </c>
      <c r="T4" s="212">
        <f t="shared" si="4"/>
        <v>0.20415180569876656</v>
      </c>
      <c r="U4" s="212">
        <f t="shared" si="4"/>
        <v>0.18992980470231191</v>
      </c>
      <c r="V4" s="212">
        <f t="shared" si="4"/>
        <v>0.14861327843233441</v>
      </c>
      <c r="W4" s="212">
        <f t="shared" si="4"/>
        <v>7.3886741023406532E-2</v>
      </c>
      <c r="X4" s="212">
        <f t="shared" si="4"/>
        <v>5.5549373004548874E-2</v>
      </c>
      <c r="Y4" s="212">
        <f t="shared" si="4"/>
        <v>8.0770023934357171E-2</v>
      </c>
      <c r="Z4" s="212">
        <f t="shared" si="4"/>
        <v>0.13557213257883527</v>
      </c>
      <c r="AA4" s="212">
        <f t="shared" si="4"/>
        <v>0.13656817790274123</v>
      </c>
      <c r="AB4" s="212">
        <f t="shared" si="4"/>
        <v>0.1057152173436493</v>
      </c>
      <c r="AC4" s="212">
        <f t="shared" si="4"/>
        <v>4.1510071827466355E-3</v>
      </c>
      <c r="AD4" s="212">
        <f t="shared" si="4"/>
        <v>-3.5211715691716106E-2</v>
      </c>
      <c r="AE4" s="212">
        <f t="shared" si="4"/>
        <v>6.0398872956770822E-2</v>
      </c>
      <c r="AF4" s="212">
        <f t="shared" si="4"/>
        <v>-3.6515982894684273E-2</v>
      </c>
      <c r="AG4" s="212">
        <f t="shared" si="4"/>
        <v>6.602915166157719E-2</v>
      </c>
      <c r="AH4" s="212">
        <f t="shared" ref="AH4:AS10" si="5">SUMIF($I$13:$I$48,$K4,AH$13:AH$48)/SUMIF($I$13:$I$48,$K4,AD$13:AD$48)-1</f>
        <v>0.12381961207383441</v>
      </c>
      <c r="AI4" s="212">
        <f t="shared" si="5"/>
        <v>-2.9618529785424563E-3</v>
      </c>
      <c r="AJ4" s="212">
        <f t="shared" si="5"/>
        <v>0.15779476019720029</v>
      </c>
      <c r="AK4" s="212">
        <f t="shared" si="5"/>
        <v>0.20886117031179374</v>
      </c>
      <c r="AL4" s="212">
        <f t="shared" si="5"/>
        <v>0.2596732112152198</v>
      </c>
      <c r="AM4" s="212">
        <f t="shared" si="5"/>
        <v>0.29938756908219033</v>
      </c>
      <c r="AN4" s="212">
        <f t="shared" si="5"/>
        <v>0.21244329698842512</v>
      </c>
      <c r="AO4" s="212">
        <f t="shared" si="5"/>
        <v>0.21544049732812343</v>
      </c>
      <c r="AP4" s="212">
        <f t="shared" si="5"/>
        <v>0.21596311379362421</v>
      </c>
      <c r="AQ4" s="415">
        <f t="shared" si="5"/>
        <v>0.11431517486349074</v>
      </c>
      <c r="AR4" s="415">
        <f t="shared" si="5"/>
        <v>3.4788910369576431E-2</v>
      </c>
      <c r="AS4" s="213">
        <f t="shared" si="5"/>
        <v>-9.8695662857344213E-2</v>
      </c>
      <c r="AT4" s="213">
        <f t="shared" ref="AT4:AW10" si="6">SUMIF($I$13:$I$47,$K4,AT$13:AT$47)/SUMIF($I$13:$I$47,$K4,AP$13:AP$47)-1</f>
        <v>-0.11587819264056942</v>
      </c>
      <c r="AU4" s="213">
        <f t="shared" si="6"/>
        <v>-4.4486733319564098E-2</v>
      </c>
      <c r="AV4" s="213">
        <f t="shared" si="6"/>
        <v>3.9119029649165471E-2</v>
      </c>
      <c r="AW4" s="213">
        <f t="shared" si="6"/>
        <v>0.15029445482670356</v>
      </c>
    </row>
    <row r="5" spans="9:49" x14ac:dyDescent="0.15">
      <c r="J5" s="215">
        <v>0.13321381567726401</v>
      </c>
      <c r="K5" s="207" t="s">
        <v>718</v>
      </c>
      <c r="P5" s="216"/>
      <c r="R5" s="212">
        <f t="shared" si="4"/>
        <v>-0.10195396343882424</v>
      </c>
      <c r="S5" s="212">
        <f t="shared" si="4"/>
        <v>2.7574988056157768E-2</v>
      </c>
      <c r="T5" s="212">
        <f t="shared" si="4"/>
        <v>0.2233135649189093</v>
      </c>
      <c r="U5" s="212">
        <f t="shared" si="4"/>
        <v>0.30298136212606042</v>
      </c>
      <c r="V5" s="212">
        <f t="shared" si="4"/>
        <v>0.21239777319467867</v>
      </c>
      <c r="W5" s="212">
        <f t="shared" si="4"/>
        <v>4.3569338161903115E-2</v>
      </c>
      <c r="X5" s="212">
        <f t="shared" si="4"/>
        <v>1.7156918515615072E-2</v>
      </c>
      <c r="Y5" s="212">
        <f t="shared" si="4"/>
        <v>9.1810263391475688E-2</v>
      </c>
      <c r="Z5" s="212">
        <f t="shared" si="4"/>
        <v>0.11019650703406958</v>
      </c>
      <c r="AA5" s="212">
        <f t="shared" si="4"/>
        <v>0.11130325864527713</v>
      </c>
      <c r="AB5" s="212">
        <f t="shared" si="4"/>
        <v>3.2726775085914372E-2</v>
      </c>
      <c r="AC5" s="212">
        <f t="shared" si="4"/>
        <v>1.5685672815456186E-2</v>
      </c>
      <c r="AD5" s="212">
        <f t="shared" si="4"/>
        <v>-0.15850023420320725</v>
      </c>
      <c r="AE5" s="212">
        <f t="shared" si="4"/>
        <v>-3.3604934720524282E-2</v>
      </c>
      <c r="AF5" s="212">
        <f t="shared" si="4"/>
        <v>6.9504028081405211E-2</v>
      </c>
      <c r="AG5" s="212">
        <f t="shared" si="4"/>
        <v>0.10734167329938482</v>
      </c>
      <c r="AH5" s="212">
        <f t="shared" si="5"/>
        <v>0.41208550188822302</v>
      </c>
      <c r="AI5" s="212">
        <f t="shared" si="5"/>
        <v>0.31188923783211009</v>
      </c>
      <c r="AJ5" s="212">
        <f t="shared" si="5"/>
        <v>0.28440306592000741</v>
      </c>
      <c r="AK5" s="212">
        <f t="shared" si="5"/>
        <v>0.20992364766508853</v>
      </c>
      <c r="AL5" s="212">
        <f t="shared" si="5"/>
        <v>0.24639071527859402</v>
      </c>
      <c r="AM5" s="212">
        <f t="shared" si="5"/>
        <v>0.29056220593851645</v>
      </c>
      <c r="AN5" s="212">
        <f t="shared" si="5"/>
        <v>0.25582506618189838</v>
      </c>
      <c r="AO5" s="212">
        <f t="shared" si="5"/>
        <v>0.28916730043956052</v>
      </c>
      <c r="AP5" s="212">
        <f t="shared" si="5"/>
        <v>0.39241636074963826</v>
      </c>
      <c r="AQ5" s="415">
        <f t="shared" si="5"/>
        <v>0.37478694171314686</v>
      </c>
      <c r="AR5" s="415">
        <f t="shared" si="5"/>
        <v>0.33737513847975698</v>
      </c>
      <c r="AS5" s="213">
        <f t="shared" si="5"/>
        <v>0.20493374569461276</v>
      </c>
      <c r="AT5" s="213">
        <f t="shared" si="6"/>
        <v>-3.4158909016327454E-2</v>
      </c>
      <c r="AU5" s="213">
        <f t="shared" si="6"/>
        <v>-5.5001038334335228E-2</v>
      </c>
      <c r="AV5" s="213">
        <f t="shared" si="6"/>
        <v>-2.6473250356924938E-2</v>
      </c>
      <c r="AW5" s="213">
        <f t="shared" si="6"/>
        <v>6.4683000511617017E-2</v>
      </c>
    </row>
    <row r="6" spans="9:49" x14ac:dyDescent="0.15">
      <c r="J6" s="215">
        <v>0.19825169077167801</v>
      </c>
      <c r="K6" s="207" t="s">
        <v>719</v>
      </c>
      <c r="R6" s="212">
        <f t="shared" si="4"/>
        <v>-0.27192311157137949</v>
      </c>
      <c r="S6" s="212">
        <f t="shared" si="4"/>
        <v>-0.13206790717020145</v>
      </c>
      <c r="T6" s="212">
        <f t="shared" si="4"/>
        <v>4.9042550665951534E-2</v>
      </c>
      <c r="U6" s="212">
        <f t="shared" si="4"/>
        <v>0.28680200171461756</v>
      </c>
      <c r="V6" s="212">
        <f t="shared" si="4"/>
        <v>0.67644675204763138</v>
      </c>
      <c r="W6" s="212">
        <f t="shared" si="4"/>
        <v>0.66915659418097362</v>
      </c>
      <c r="X6" s="212">
        <f t="shared" si="4"/>
        <v>0.57601775881163464</v>
      </c>
      <c r="Y6" s="212">
        <f t="shared" si="4"/>
        <v>0.50428205803585224</v>
      </c>
      <c r="Z6" s="212">
        <f t="shared" si="4"/>
        <v>0.38894950197666667</v>
      </c>
      <c r="AA6" s="212">
        <f t="shared" si="4"/>
        <v>0.37910920930289982</v>
      </c>
      <c r="AB6" s="212">
        <f t="shared" si="4"/>
        <v>0.28051374621365777</v>
      </c>
      <c r="AC6" s="212">
        <f t="shared" si="4"/>
        <v>3.2897382406780418E-2</v>
      </c>
      <c r="AD6" s="212">
        <f t="shared" si="4"/>
        <v>-0.24243322464536787</v>
      </c>
      <c r="AE6" s="212">
        <f t="shared" si="4"/>
        <v>-0.3801631201960235</v>
      </c>
      <c r="AF6" s="212">
        <f t="shared" si="4"/>
        <v>-0.38105997928308599</v>
      </c>
      <c r="AG6" s="212">
        <f t="shared" si="4"/>
        <v>-0.27136459802303237</v>
      </c>
      <c r="AH6" s="212">
        <f t="shared" si="5"/>
        <v>-3.3382756970342986E-2</v>
      </c>
      <c r="AI6" s="212">
        <f t="shared" si="5"/>
        <v>0.20246766868283794</v>
      </c>
      <c r="AJ6" s="212">
        <f t="shared" si="5"/>
        <v>0.14894211165287885</v>
      </c>
      <c r="AK6" s="212">
        <f t="shared" si="5"/>
        <v>0.10299474100348327</v>
      </c>
      <c r="AL6" s="212">
        <f t="shared" si="5"/>
        <v>0.19884340453637384</v>
      </c>
      <c r="AM6" s="212">
        <f t="shared" si="5"/>
        <v>0.28388821432786671</v>
      </c>
      <c r="AN6" s="212">
        <f t="shared" si="5"/>
        <v>0.3975292394783454</v>
      </c>
      <c r="AO6" s="212">
        <f t="shared" si="5"/>
        <v>0.36416028241853748</v>
      </c>
      <c r="AP6" s="212">
        <f t="shared" si="5"/>
        <v>0.23657115678924878</v>
      </c>
      <c r="AQ6" s="415">
        <f t="shared" si="5"/>
        <v>0.11949004334917501</v>
      </c>
      <c r="AR6" s="415">
        <f t="shared" si="5"/>
        <v>-0.20987203939157395</v>
      </c>
      <c r="AS6" s="213">
        <f t="shared" si="5"/>
        <v>-0.37912274812253555</v>
      </c>
      <c r="AT6" s="213">
        <f t="shared" si="6"/>
        <v>-0.3901134792942943</v>
      </c>
      <c r="AU6" s="213">
        <f t="shared" si="6"/>
        <v>-0.38720155966213643</v>
      </c>
      <c r="AV6" s="213">
        <f t="shared" si="6"/>
        <v>-9.6155295891443671E-2</v>
      </c>
      <c r="AW6" s="213">
        <f t="shared" si="6"/>
        <v>0.29386281588447649</v>
      </c>
    </row>
    <row r="7" spans="9:49" x14ac:dyDescent="0.15">
      <c r="J7" s="215">
        <v>0.25008176756004702</v>
      </c>
      <c r="K7" s="207" t="s">
        <v>720</v>
      </c>
      <c r="R7" s="212">
        <f t="shared" si="4"/>
        <v>-1.346357266369258E-2</v>
      </c>
      <c r="S7" s="212">
        <f t="shared" si="4"/>
        <v>-5.4513595002968929E-2</v>
      </c>
      <c r="T7" s="212">
        <f t="shared" si="4"/>
        <v>0.12290444092944841</v>
      </c>
      <c r="U7" s="212">
        <f t="shared" si="4"/>
        <v>0.16651093752538548</v>
      </c>
      <c r="V7" s="212">
        <f t="shared" si="4"/>
        <v>0.10463705655176514</v>
      </c>
      <c r="W7" s="212">
        <f t="shared" si="4"/>
        <v>0.88516933698166533</v>
      </c>
      <c r="X7" s="212">
        <f t="shared" si="4"/>
        <v>0.78333736894964301</v>
      </c>
      <c r="Y7" s="212">
        <f t="shared" si="4"/>
        <v>0.93236120411787282</v>
      </c>
      <c r="Z7" s="212">
        <f t="shared" si="4"/>
        <v>0.79483645136983605</v>
      </c>
      <c r="AA7" s="212">
        <f t="shared" si="4"/>
        <v>0.16187538752591535</v>
      </c>
      <c r="AB7" s="212">
        <f t="shared" si="4"/>
        <v>-0.22849270465671856</v>
      </c>
      <c r="AC7" s="212">
        <f t="shared" si="4"/>
        <v>-0.28986598713338319</v>
      </c>
      <c r="AD7" s="212">
        <f t="shared" si="4"/>
        <v>-0.30831364196494948</v>
      </c>
      <c r="AE7" s="212">
        <f t="shared" si="4"/>
        <v>-0.3891806698959237</v>
      </c>
      <c r="AF7" s="212">
        <f t="shared" si="4"/>
        <v>4.317234669008041E-2</v>
      </c>
      <c r="AG7" s="212">
        <f t="shared" si="4"/>
        <v>4.3199671495190772E-2</v>
      </c>
      <c r="AH7" s="212">
        <f t="shared" si="5"/>
        <v>0.16076688107149462</v>
      </c>
      <c r="AI7" s="212">
        <f t="shared" si="5"/>
        <v>0.25113138266066959</v>
      </c>
      <c r="AJ7" s="212">
        <f t="shared" si="5"/>
        <v>0.1425698682331078</v>
      </c>
      <c r="AK7" s="212">
        <f t="shared" si="5"/>
        <v>0.32386620398938915</v>
      </c>
      <c r="AL7" s="212">
        <f t="shared" si="5"/>
        <v>0.27194911445639791</v>
      </c>
      <c r="AM7" s="212">
        <f t="shared" si="5"/>
        <v>0.24656051812980073</v>
      </c>
      <c r="AN7" s="212">
        <f t="shared" si="5"/>
        <v>0.27809538569033987</v>
      </c>
      <c r="AO7" s="212">
        <f t="shared" si="5"/>
        <v>0.20315993676313981</v>
      </c>
      <c r="AP7" s="212">
        <f t="shared" si="5"/>
        <v>0.21018716762046341</v>
      </c>
      <c r="AQ7" s="415">
        <f t="shared" si="5"/>
        <v>0.16915696639894096</v>
      </c>
      <c r="AR7" s="415">
        <f t="shared" si="5"/>
        <v>0.1695645596872184</v>
      </c>
      <c r="AS7" s="213">
        <f t="shared" si="5"/>
        <v>-3.0265116157168759E-2</v>
      </c>
      <c r="AT7" s="213">
        <f t="shared" si="6"/>
        <v>-6.2774309130055772E-2</v>
      </c>
      <c r="AU7" s="213">
        <f t="shared" si="6"/>
        <v>-0.10112420611008988</v>
      </c>
      <c r="AV7" s="213">
        <f t="shared" si="6"/>
        <v>-0.10052194084670407</v>
      </c>
      <c r="AW7" s="213">
        <f t="shared" si="6"/>
        <v>3.100960716605683E-2</v>
      </c>
    </row>
    <row r="8" spans="9:49" x14ac:dyDescent="0.15">
      <c r="J8" s="215">
        <v>7.0072276212577195E-2</v>
      </c>
      <c r="K8" s="214" t="s">
        <v>721</v>
      </c>
      <c r="M8" s="217"/>
      <c r="N8" s="217"/>
      <c r="O8" s="217"/>
      <c r="P8" s="217"/>
      <c r="Q8" s="217"/>
      <c r="R8" s="212">
        <f t="shared" si="4"/>
        <v>-9.0716774781359755E-3</v>
      </c>
      <c r="S8" s="212">
        <f t="shared" si="4"/>
        <v>6.4340931412552038E-3</v>
      </c>
      <c r="T8" s="212">
        <f t="shared" si="4"/>
        <v>3.878342692461656E-2</v>
      </c>
      <c r="U8" s="212">
        <f t="shared" si="4"/>
        <v>0.16158609530453139</v>
      </c>
      <c r="V8" s="212">
        <f t="shared" si="4"/>
        <v>0.22149864049284673</v>
      </c>
      <c r="W8" s="212">
        <f t="shared" si="4"/>
        <v>0.19274698273139035</v>
      </c>
      <c r="X8" s="212">
        <f t="shared" si="4"/>
        <v>0.22670424554707647</v>
      </c>
      <c r="Y8" s="212">
        <f t="shared" si="4"/>
        <v>0.21268342676953589</v>
      </c>
      <c r="Z8" s="212">
        <f t="shared" si="4"/>
        <v>0.14007971896470517</v>
      </c>
      <c r="AA8" s="212">
        <f t="shared" si="4"/>
        <v>0.1446143639889983</v>
      </c>
      <c r="AB8" s="212">
        <f t="shared" si="4"/>
        <v>0.1376879441816885</v>
      </c>
      <c r="AC8" s="212">
        <f t="shared" si="4"/>
        <v>7.8351200249195285E-2</v>
      </c>
      <c r="AD8" s="212">
        <f t="shared" si="4"/>
        <v>-2.4737903076485934E-2</v>
      </c>
      <c r="AE8" s="212">
        <f t="shared" si="4"/>
        <v>-4.229512711877037E-2</v>
      </c>
      <c r="AF8" s="212">
        <f t="shared" si="4"/>
        <v>-3.3760524292891336E-2</v>
      </c>
      <c r="AG8" s="212">
        <f t="shared" si="4"/>
        <v>-1.9083847784794661E-2</v>
      </c>
      <c r="AH8" s="212">
        <f t="shared" si="5"/>
        <v>-2.8772265517522655E-3</v>
      </c>
      <c r="AI8" s="212">
        <f t="shared" si="5"/>
        <v>-1.5625716604012241E-2</v>
      </c>
      <c r="AJ8" s="212">
        <f t="shared" si="5"/>
        <v>0.1074452916690396</v>
      </c>
      <c r="AK8" s="212">
        <f t="shared" si="5"/>
        <v>0.24565849061509515</v>
      </c>
      <c r="AL8" s="212">
        <f t="shared" si="5"/>
        <v>0.36022298335828751</v>
      </c>
      <c r="AM8" s="212">
        <f t="shared" si="5"/>
        <v>0.3948212916795073</v>
      </c>
      <c r="AN8" s="212">
        <f t="shared" si="5"/>
        <v>0.2302290288482316</v>
      </c>
      <c r="AO8" s="212">
        <f t="shared" si="5"/>
        <v>0.15283698940644408</v>
      </c>
      <c r="AP8" s="212">
        <f t="shared" si="5"/>
        <v>0.18580374110297915</v>
      </c>
      <c r="AQ8" s="415">
        <f t="shared" si="5"/>
        <v>0.2305088194280549</v>
      </c>
      <c r="AR8" s="415">
        <f t="shared" si="5"/>
        <v>0.22776438598484017</v>
      </c>
      <c r="AS8" s="213">
        <f t="shared" si="5"/>
        <v>0.12255191871962601</v>
      </c>
      <c r="AT8" s="213">
        <f t="shared" si="6"/>
        <v>2.7428919592913381E-2</v>
      </c>
      <c r="AU8" s="213">
        <f t="shared" si="6"/>
        <v>-8.6059190417639986E-3</v>
      </c>
      <c r="AV8" s="213">
        <f t="shared" si="6"/>
        <v>-1.9259757092794483E-2</v>
      </c>
      <c r="AW8" s="213">
        <f t="shared" si="6"/>
        <v>7.5209519291588034E-3</v>
      </c>
    </row>
    <row r="9" spans="9:49" x14ac:dyDescent="0.15">
      <c r="J9" s="215">
        <v>6.08443414071244E-2</v>
      </c>
      <c r="K9" s="207" t="s">
        <v>722</v>
      </c>
      <c r="M9" s="218"/>
      <c r="N9" s="217"/>
      <c r="O9" s="217"/>
      <c r="P9" s="217"/>
      <c r="Q9" s="217"/>
      <c r="R9" s="212">
        <f t="shared" si="4"/>
        <v>-5.847856797437001E-2</v>
      </c>
      <c r="S9" s="212">
        <f t="shared" si="4"/>
        <v>0.10067937256065052</v>
      </c>
      <c r="T9" s="212">
        <f t="shared" si="4"/>
        <v>0.19364632683233718</v>
      </c>
      <c r="U9" s="212">
        <f t="shared" si="4"/>
        <v>0.36262290666471819</v>
      </c>
      <c r="V9" s="212">
        <f t="shared" si="4"/>
        <v>0.4330760467323076</v>
      </c>
      <c r="W9" s="212">
        <f t="shared" si="4"/>
        <v>0.28972253105667423</v>
      </c>
      <c r="X9" s="212">
        <f t="shared" si="4"/>
        <v>0.34984570374246227</v>
      </c>
      <c r="Y9" s="212">
        <f t="shared" si="4"/>
        <v>0.31503654346211363</v>
      </c>
      <c r="Z9" s="212">
        <f t="shared" si="4"/>
        <v>0.28956537481849542</v>
      </c>
      <c r="AA9" s="212">
        <f t="shared" si="4"/>
        <v>0.21073969172328932</v>
      </c>
      <c r="AB9" s="212">
        <f t="shared" si="4"/>
        <v>2.0889223965816495E-3</v>
      </c>
      <c r="AC9" s="212">
        <f t="shared" si="4"/>
        <v>2.1717631032990292E-2</v>
      </c>
      <c r="AD9" s="212">
        <f t="shared" si="4"/>
        <v>-0.14308155522068966</v>
      </c>
      <c r="AE9" s="212">
        <f t="shared" si="4"/>
        <v>-0.12528634887390666</v>
      </c>
      <c r="AF9" s="212">
        <f t="shared" si="4"/>
        <v>2.3502414739024591E-2</v>
      </c>
      <c r="AG9" s="212">
        <f t="shared" si="4"/>
        <v>0.1632873856638235</v>
      </c>
      <c r="AH9" s="212">
        <f t="shared" si="5"/>
        <v>0.11666004028810439</v>
      </c>
      <c r="AI9" s="212">
        <f t="shared" si="5"/>
        <v>0.23667552662648395</v>
      </c>
      <c r="AJ9" s="212">
        <f t="shared" si="5"/>
        <v>0.32168283335728964</v>
      </c>
      <c r="AK9" s="212">
        <f t="shared" si="5"/>
        <v>0.20361485375045296</v>
      </c>
      <c r="AL9" s="212">
        <f t="shared" si="5"/>
        <v>0.53137923729025793</v>
      </c>
      <c r="AM9" s="212">
        <f t="shared" si="5"/>
        <v>0.38416027177568823</v>
      </c>
      <c r="AN9" s="212">
        <f t="shared" si="5"/>
        <v>0.32245430679297526</v>
      </c>
      <c r="AO9" s="212">
        <f t="shared" si="5"/>
        <v>0.20690324093956347</v>
      </c>
      <c r="AP9" s="212">
        <f t="shared" si="5"/>
        <v>2.4070953057775402E-3</v>
      </c>
      <c r="AQ9" s="415">
        <f t="shared" si="5"/>
        <v>0.11354072467446175</v>
      </c>
      <c r="AR9" s="415">
        <f t="shared" si="5"/>
        <v>6.4539912769439489E-2</v>
      </c>
      <c r="AS9" s="213">
        <f t="shared" si="5"/>
        <v>9.719581798693544E-2</v>
      </c>
      <c r="AT9" s="213">
        <f t="shared" si="6"/>
        <v>0.13260133197187773</v>
      </c>
      <c r="AU9" s="213">
        <f t="shared" si="6"/>
        <v>-7.0527291220845778E-2</v>
      </c>
      <c r="AV9" s="213">
        <f t="shared" si="6"/>
        <v>-0.11492323145358019</v>
      </c>
      <c r="AW9" s="213">
        <f t="shared" si="6"/>
        <v>-0.13585694924474401</v>
      </c>
    </row>
    <row r="10" spans="9:49" x14ac:dyDescent="0.15">
      <c r="J10" s="215">
        <v>8.92844175996301E-2</v>
      </c>
      <c r="K10" s="207" t="s">
        <v>723</v>
      </c>
      <c r="R10" s="212">
        <f t="shared" si="4"/>
        <v>-5.1156530147029811E-2</v>
      </c>
      <c r="S10" s="212">
        <f t="shared" si="4"/>
        <v>4.6546391703165435E-2</v>
      </c>
      <c r="T10" s="212">
        <f t="shared" si="4"/>
        <v>0.11445760375297831</v>
      </c>
      <c r="U10" s="212">
        <f t="shared" si="4"/>
        <v>8.2577247981108215E-2</v>
      </c>
      <c r="V10" s="212">
        <f t="shared" si="4"/>
        <v>0.13984371485281022</v>
      </c>
      <c r="W10" s="212">
        <f t="shared" si="4"/>
        <v>0.17315808568784807</v>
      </c>
      <c r="X10" s="212">
        <f t="shared" si="4"/>
        <v>0.14335060603237237</v>
      </c>
      <c r="Y10" s="212">
        <f t="shared" si="4"/>
        <v>0.20594451961294902</v>
      </c>
      <c r="Z10" s="212">
        <f t="shared" si="4"/>
        <v>0.28904421986685613</v>
      </c>
      <c r="AA10" s="212">
        <f t="shared" si="4"/>
        <v>0.1963306584234501</v>
      </c>
      <c r="AB10" s="212">
        <f t="shared" si="4"/>
        <v>0.16020415959330325</v>
      </c>
      <c r="AC10" s="212">
        <f t="shared" si="4"/>
        <v>0.14970225300112983</v>
      </c>
      <c r="AD10" s="212">
        <f t="shared" si="4"/>
        <v>1.4187439133532376E-2</v>
      </c>
      <c r="AE10" s="212">
        <f t="shared" si="4"/>
        <v>-1.862452046493468E-2</v>
      </c>
      <c r="AF10" s="212">
        <f t="shared" si="4"/>
        <v>-8.8176857361059735E-3</v>
      </c>
      <c r="AG10" s="212">
        <f t="shared" si="4"/>
        <v>-5.2839402902416177E-2</v>
      </c>
      <c r="AH10" s="212">
        <f t="shared" si="5"/>
        <v>-5.505042482795075E-2</v>
      </c>
      <c r="AI10" s="212">
        <f t="shared" si="5"/>
        <v>-3.5313248114768991E-2</v>
      </c>
      <c r="AJ10" s="212">
        <f t="shared" si="5"/>
        <v>-8.2212622441881988E-2</v>
      </c>
      <c r="AK10" s="212">
        <f t="shared" si="5"/>
        <v>3.5834248494900134E-2</v>
      </c>
      <c r="AL10" s="212">
        <f t="shared" si="5"/>
        <v>0.12748385669518392</v>
      </c>
      <c r="AM10" s="212">
        <f t="shared" si="5"/>
        <v>0.1696113418373304</v>
      </c>
      <c r="AN10" s="212">
        <f t="shared" si="5"/>
        <v>0.33285335668786242</v>
      </c>
      <c r="AO10" s="212">
        <f t="shared" si="5"/>
        <v>0.2718604503016564</v>
      </c>
      <c r="AP10" s="212">
        <f t="shared" si="5"/>
        <v>0.28514907796422539</v>
      </c>
      <c r="AQ10" s="415">
        <f t="shared" si="5"/>
        <v>0.23253233279357199</v>
      </c>
      <c r="AR10" s="415">
        <f t="shared" si="5"/>
        <v>0.14568131379396276</v>
      </c>
      <c r="AS10" s="213">
        <f t="shared" si="5"/>
        <v>-8.1293751057921915E-2</v>
      </c>
      <c r="AT10" s="213">
        <f t="shared" si="6"/>
        <v>-0.1614946219310367</v>
      </c>
      <c r="AU10" s="213">
        <f t="shared" si="6"/>
        <v>-0.15874694697534319</v>
      </c>
      <c r="AV10" s="213">
        <f t="shared" si="6"/>
        <v>-0.19170520443367844</v>
      </c>
      <c r="AW10" s="213">
        <f t="shared" si="6"/>
        <v>-1.4697799762423913E-2</v>
      </c>
    </row>
    <row r="11" spans="9:49" x14ac:dyDescent="0.15">
      <c r="AP11" s="219" t="e">
        <f ca="1">_xll.BDP($L13, "BEST_SALES", "BEST_FPERIOD_OVERRIDE", AP$12,"eqy fund crncy","usd")</f>
        <v>#NAME?</v>
      </c>
      <c r="AS11" s="220" t="s">
        <v>724</v>
      </c>
      <c r="AT11" s="220" t="s">
        <v>388</v>
      </c>
      <c r="AU11" s="220" t="s">
        <v>389</v>
      </c>
      <c r="AV11" s="220" t="s">
        <v>390</v>
      </c>
      <c r="AW11" s="220" t="s">
        <v>581</v>
      </c>
    </row>
    <row r="12" spans="9:49" x14ac:dyDescent="0.15">
      <c r="M12" s="218">
        <v>42004</v>
      </c>
      <c r="N12" s="218">
        <v>42094</v>
      </c>
      <c r="O12" s="218">
        <v>42185</v>
      </c>
      <c r="P12" s="218">
        <v>42277</v>
      </c>
      <c r="Q12" s="218">
        <v>42369</v>
      </c>
      <c r="R12" s="218">
        <v>42460</v>
      </c>
      <c r="S12" s="218">
        <v>42551</v>
      </c>
      <c r="T12" s="218">
        <v>42643</v>
      </c>
      <c r="U12" s="218">
        <v>42735</v>
      </c>
      <c r="V12" s="218">
        <v>42825</v>
      </c>
      <c r="W12" s="218">
        <v>42916</v>
      </c>
      <c r="X12" s="218">
        <v>43008</v>
      </c>
      <c r="Y12" s="218">
        <v>43100</v>
      </c>
      <c r="Z12" s="218">
        <v>43190</v>
      </c>
      <c r="AA12" s="218">
        <v>43281</v>
      </c>
      <c r="AB12" s="218">
        <v>43373</v>
      </c>
      <c r="AC12" s="218">
        <v>43465</v>
      </c>
      <c r="AD12" s="218">
        <v>43555</v>
      </c>
      <c r="AE12" s="218">
        <v>43646</v>
      </c>
      <c r="AF12" s="218">
        <v>43738</v>
      </c>
      <c r="AG12" s="218">
        <v>43830</v>
      </c>
      <c r="AH12" s="218">
        <v>43921</v>
      </c>
      <c r="AI12" s="218">
        <v>44012</v>
      </c>
      <c r="AJ12" s="218">
        <v>44104</v>
      </c>
      <c r="AK12" s="218">
        <v>44196</v>
      </c>
      <c r="AL12" s="218">
        <v>44286</v>
      </c>
      <c r="AM12" s="218">
        <v>44377</v>
      </c>
      <c r="AN12" s="218">
        <v>44469</v>
      </c>
      <c r="AO12" s="218">
        <v>44561</v>
      </c>
      <c r="AP12" s="218">
        <v>44651</v>
      </c>
      <c r="AQ12" s="218">
        <v>44742</v>
      </c>
      <c r="AR12" s="218">
        <v>44834</v>
      </c>
      <c r="AS12" s="221">
        <v>44926</v>
      </c>
      <c r="AT12" s="221">
        <v>45016</v>
      </c>
      <c r="AU12" s="221">
        <v>45107</v>
      </c>
      <c r="AV12" s="221">
        <v>45199</v>
      </c>
      <c r="AW12" s="221">
        <v>45291</v>
      </c>
    </row>
    <row r="13" spans="9:49" x14ac:dyDescent="0.15">
      <c r="I13" s="222" t="s">
        <v>725</v>
      </c>
      <c r="J13" s="210" t="s">
        <v>391</v>
      </c>
      <c r="K13" s="206" t="s">
        <v>392</v>
      </c>
      <c r="L13" s="206" t="s">
        <v>726</v>
      </c>
      <c r="M13" s="208">
        <v>14721</v>
      </c>
      <c r="N13" s="208">
        <v>12781</v>
      </c>
      <c r="O13" s="208">
        <v>13195</v>
      </c>
      <c r="P13" s="208">
        <v>14465</v>
      </c>
      <c r="Q13" s="208">
        <v>14914</v>
      </c>
      <c r="R13" s="208">
        <v>13702</v>
      </c>
      <c r="S13" s="208">
        <v>13533</v>
      </c>
      <c r="T13" s="208">
        <v>15778</v>
      </c>
      <c r="U13" s="208">
        <v>16374</v>
      </c>
      <c r="V13" s="208">
        <v>14796</v>
      </c>
      <c r="W13" s="208">
        <v>14763</v>
      </c>
      <c r="X13" s="208">
        <v>16149</v>
      </c>
      <c r="Y13" s="208">
        <v>17053</v>
      </c>
      <c r="Z13" s="208">
        <v>16066</v>
      </c>
      <c r="AA13" s="208">
        <v>16962</v>
      </c>
      <c r="AB13" s="208">
        <v>19163</v>
      </c>
      <c r="AC13" s="208">
        <v>18657</v>
      </c>
      <c r="AD13" s="208">
        <v>16061</v>
      </c>
      <c r="AE13" s="208">
        <v>16505</v>
      </c>
      <c r="AF13" s="208">
        <v>19190</v>
      </c>
      <c r="AG13" s="208">
        <v>20209</v>
      </c>
      <c r="AH13" s="208">
        <v>19828</v>
      </c>
      <c r="AI13" s="208">
        <v>19728</v>
      </c>
      <c r="AJ13" s="208">
        <v>18333</v>
      </c>
      <c r="AK13" s="208">
        <v>19978</v>
      </c>
      <c r="AL13" s="208">
        <v>19673</v>
      </c>
      <c r="AM13" s="208">
        <v>19631</v>
      </c>
      <c r="AN13" s="208">
        <v>19192</v>
      </c>
      <c r="AO13" s="208">
        <v>20528</v>
      </c>
      <c r="AP13" s="208">
        <v>18353</v>
      </c>
      <c r="AQ13" s="208">
        <v>15321</v>
      </c>
      <c r="AR13" s="208">
        <v>15338</v>
      </c>
      <c r="AS13" s="209">
        <v>14533.6</v>
      </c>
      <c r="AT13" s="209">
        <v>14163.8</v>
      </c>
      <c r="AU13" s="209">
        <v>14756.4</v>
      </c>
      <c r="AV13" s="209">
        <v>15672.3</v>
      </c>
      <c r="AW13" s="209">
        <v>16433</v>
      </c>
    </row>
    <row r="14" spans="9:49" x14ac:dyDescent="0.15">
      <c r="I14" s="222" t="s">
        <v>725</v>
      </c>
      <c r="J14" s="210" t="s">
        <v>391</v>
      </c>
      <c r="K14" s="206" t="s">
        <v>393</v>
      </c>
      <c r="L14" s="206" t="s">
        <v>394</v>
      </c>
      <c r="M14" s="208">
        <v>1251</v>
      </c>
      <c r="N14" s="208">
        <v>1151</v>
      </c>
      <c r="O14" s="208">
        <v>1153</v>
      </c>
      <c r="P14" s="208">
        <v>1305</v>
      </c>
      <c r="Q14" s="208">
        <v>1401</v>
      </c>
      <c r="R14" s="208">
        <v>1305</v>
      </c>
      <c r="S14" s="208">
        <v>1428</v>
      </c>
      <c r="T14" s="208">
        <v>2004</v>
      </c>
      <c r="U14" s="208">
        <v>2173</v>
      </c>
      <c r="V14" s="208">
        <v>1937</v>
      </c>
      <c r="W14" s="208">
        <v>2230</v>
      </c>
      <c r="X14" s="208">
        <v>2636</v>
      </c>
      <c r="Y14" s="208">
        <v>2911</v>
      </c>
      <c r="Z14" s="208">
        <v>3207</v>
      </c>
      <c r="AA14" s="208">
        <v>3123</v>
      </c>
      <c r="AB14" s="208">
        <v>3181</v>
      </c>
      <c r="AC14" s="208">
        <v>2205</v>
      </c>
      <c r="AD14" s="208">
        <v>2220</v>
      </c>
      <c r="AE14" s="208">
        <v>2579</v>
      </c>
      <c r="AF14" s="208">
        <v>3014</v>
      </c>
      <c r="AG14" s="208">
        <v>3105</v>
      </c>
      <c r="AH14" s="208">
        <v>3080</v>
      </c>
      <c r="AI14" s="208">
        <v>3866</v>
      </c>
      <c r="AJ14" s="208">
        <v>4726</v>
      </c>
      <c r="AK14" s="208">
        <v>5003</v>
      </c>
      <c r="AL14" s="208">
        <v>5661</v>
      </c>
      <c r="AM14" s="208">
        <v>6507</v>
      </c>
      <c r="AN14" s="208">
        <v>7103</v>
      </c>
      <c r="AO14" s="208">
        <v>7643</v>
      </c>
      <c r="AP14" s="208">
        <v>8288</v>
      </c>
      <c r="AQ14" s="208">
        <v>6704</v>
      </c>
      <c r="AR14" s="208">
        <v>5853.7</v>
      </c>
      <c r="AS14" s="209">
        <v>6158.8</v>
      </c>
      <c r="AT14" s="209">
        <v>6693.9</v>
      </c>
      <c r="AU14" s="209">
        <v>7252.3</v>
      </c>
      <c r="AV14" s="209">
        <v>7831.5</v>
      </c>
      <c r="AW14" s="209">
        <v>8377.2000000000007</v>
      </c>
    </row>
    <row r="15" spans="9:49" x14ac:dyDescent="0.15">
      <c r="I15" s="222" t="s">
        <v>725</v>
      </c>
      <c r="J15" s="210" t="s">
        <v>391</v>
      </c>
      <c r="K15" s="206" t="s">
        <v>727</v>
      </c>
      <c r="L15" s="206" t="s">
        <v>395</v>
      </c>
      <c r="M15" s="208">
        <v>1239</v>
      </c>
      <c r="N15" s="208">
        <v>1030</v>
      </c>
      <c r="O15" s="208">
        <v>942</v>
      </c>
      <c r="P15" s="208">
        <v>1061</v>
      </c>
      <c r="Q15" s="208">
        <v>958</v>
      </c>
      <c r="R15" s="208">
        <v>832</v>
      </c>
      <c r="S15" s="208">
        <v>1027</v>
      </c>
      <c r="T15" s="208">
        <v>1307</v>
      </c>
      <c r="U15" s="208">
        <v>1106</v>
      </c>
      <c r="V15" s="208">
        <v>1178</v>
      </c>
      <c r="W15" s="208">
        <v>1151</v>
      </c>
      <c r="X15" s="208">
        <v>1584</v>
      </c>
      <c r="Y15" s="208">
        <v>1340</v>
      </c>
      <c r="Z15" s="208">
        <v>1647</v>
      </c>
      <c r="AA15" s="208">
        <v>1756</v>
      </c>
      <c r="AB15" s="208">
        <v>1653</v>
      </c>
      <c r="AC15" s="208">
        <v>1419</v>
      </c>
      <c r="AD15" s="208">
        <v>1272</v>
      </c>
      <c r="AE15" s="208">
        <v>1531</v>
      </c>
      <c r="AF15" s="208">
        <v>1801</v>
      </c>
      <c r="AG15" s="208">
        <v>2127</v>
      </c>
      <c r="AH15" s="208">
        <v>1786</v>
      </c>
      <c r="AI15" s="208">
        <v>1932</v>
      </c>
      <c r="AJ15" s="208">
        <v>2801</v>
      </c>
      <c r="AK15" s="208">
        <v>3244</v>
      </c>
      <c r="AL15" s="208">
        <v>3445</v>
      </c>
      <c r="AM15" s="208">
        <v>3850</v>
      </c>
      <c r="AN15" s="208">
        <v>4313</v>
      </c>
      <c r="AO15" s="208">
        <v>4826</v>
      </c>
      <c r="AP15" s="208">
        <v>5887</v>
      </c>
      <c r="AQ15" s="208">
        <v>6550</v>
      </c>
      <c r="AR15" s="208">
        <v>5565</v>
      </c>
      <c r="AS15" s="209">
        <v>5525.2</v>
      </c>
      <c r="AT15" s="209">
        <v>5613.6</v>
      </c>
      <c r="AU15" s="209">
        <v>6035.1</v>
      </c>
      <c r="AV15" s="209">
        <v>6584.5</v>
      </c>
      <c r="AW15" s="209">
        <v>6909.2</v>
      </c>
    </row>
    <row r="16" spans="9:49" x14ac:dyDescent="0.15">
      <c r="I16" s="222" t="s">
        <v>725</v>
      </c>
      <c r="J16" s="210" t="s">
        <v>396</v>
      </c>
      <c r="K16" s="206" t="s">
        <v>397</v>
      </c>
      <c r="L16" s="206" t="s">
        <v>398</v>
      </c>
      <c r="M16" s="208">
        <v>805.5</v>
      </c>
      <c r="N16" s="208">
        <v>762.1</v>
      </c>
      <c r="O16" s="208">
        <v>810</v>
      </c>
      <c r="P16" s="208">
        <v>880.8</v>
      </c>
      <c r="Q16" s="208">
        <v>926.8</v>
      </c>
      <c r="R16" s="208">
        <v>775.1</v>
      </c>
      <c r="S16" s="208">
        <v>751.7</v>
      </c>
      <c r="T16" s="208">
        <v>835.4</v>
      </c>
      <c r="U16" s="208">
        <v>914.3</v>
      </c>
      <c r="V16" s="208">
        <v>851.7</v>
      </c>
      <c r="W16" s="208">
        <v>900.8</v>
      </c>
      <c r="X16" s="208">
        <v>984.6</v>
      </c>
      <c r="Y16" s="208">
        <v>1051.9000000000001</v>
      </c>
      <c r="Z16" s="208">
        <v>913.4</v>
      </c>
      <c r="AA16" s="208">
        <v>894.3</v>
      </c>
      <c r="AB16" s="208">
        <v>1008.4</v>
      </c>
      <c r="AC16" s="208">
        <v>972</v>
      </c>
      <c r="AD16" s="208">
        <v>810.4</v>
      </c>
      <c r="AE16" s="208">
        <v>767</v>
      </c>
      <c r="AF16" s="208">
        <v>827.4</v>
      </c>
      <c r="AG16" s="208">
        <v>896.1</v>
      </c>
      <c r="AH16" s="208">
        <v>766.1</v>
      </c>
      <c r="AI16" s="208">
        <v>736.8</v>
      </c>
      <c r="AJ16" s="208">
        <v>956.8</v>
      </c>
      <c r="AK16" s="208">
        <v>1510</v>
      </c>
      <c r="AL16" s="208">
        <v>1171.8</v>
      </c>
      <c r="AM16" s="208">
        <v>1116.4000000000001</v>
      </c>
      <c r="AN16" s="208">
        <v>1310.9</v>
      </c>
      <c r="AO16" s="208">
        <v>1510.4</v>
      </c>
      <c r="AP16" s="208">
        <v>1335.6</v>
      </c>
      <c r="AQ16" s="208">
        <v>1232.5999999999999</v>
      </c>
      <c r="AR16" s="208">
        <v>1407</v>
      </c>
      <c r="AS16" s="209">
        <v>1412.8</v>
      </c>
      <c r="AT16" s="209">
        <v>1241.4000000000001</v>
      </c>
      <c r="AU16" s="209">
        <v>1228.3</v>
      </c>
      <c r="AV16" s="209">
        <v>1395.2</v>
      </c>
      <c r="AW16" s="209">
        <v>1526</v>
      </c>
    </row>
    <row r="17" spans="9:49" x14ac:dyDescent="0.15">
      <c r="I17" s="222" t="s">
        <v>725</v>
      </c>
      <c r="J17" s="210" t="s">
        <v>396</v>
      </c>
      <c r="K17" s="206" t="s">
        <v>728</v>
      </c>
      <c r="L17" s="206" t="s">
        <v>399</v>
      </c>
      <c r="M17" s="208">
        <v>397.08600000000001</v>
      </c>
      <c r="N17" s="208">
        <v>634.89200000000005</v>
      </c>
      <c r="O17" s="208">
        <v>673.64099999999996</v>
      </c>
      <c r="P17" s="208">
        <v>708.33500000000004</v>
      </c>
      <c r="Q17" s="208">
        <v>620.68100000000004</v>
      </c>
      <c r="R17" s="208">
        <v>608.06899999999996</v>
      </c>
      <c r="S17" s="208">
        <v>698.53700000000003</v>
      </c>
      <c r="T17" s="208">
        <v>864.69799999999998</v>
      </c>
      <c r="U17" s="208">
        <v>826.34699999999998</v>
      </c>
      <c r="V17" s="208">
        <v>642.99199999999996</v>
      </c>
      <c r="W17" s="208">
        <v>640.83100000000002</v>
      </c>
      <c r="X17" s="208">
        <v>821.58299999999997</v>
      </c>
      <c r="Y17" s="208">
        <v>845.73900000000003</v>
      </c>
      <c r="Z17" s="208">
        <v>665.38300000000004</v>
      </c>
      <c r="AA17" s="208">
        <v>692.67</v>
      </c>
      <c r="AB17" s="208">
        <v>884.44299999999998</v>
      </c>
      <c r="AC17" s="208">
        <v>832.33</v>
      </c>
      <c r="AD17" s="208">
        <v>680.88199999999995</v>
      </c>
      <c r="AE17" s="208">
        <v>775.59799999999996</v>
      </c>
      <c r="AF17" s="208">
        <v>806.69799999999998</v>
      </c>
      <c r="AG17" s="208">
        <v>869.07299999999998</v>
      </c>
      <c r="AH17" s="208">
        <v>787.77200000000005</v>
      </c>
      <c r="AI17" s="208">
        <v>787.45100000000002</v>
      </c>
      <c r="AJ17" s="208">
        <v>1060.2919999999999</v>
      </c>
      <c r="AK17" s="208">
        <v>1094.8340000000001</v>
      </c>
      <c r="AL17" s="208">
        <v>1072.73</v>
      </c>
      <c r="AM17" s="208">
        <v>1110.3510000000001</v>
      </c>
      <c r="AN17" s="208">
        <v>1255.248</v>
      </c>
      <c r="AO17" s="208">
        <v>1113.9570000000001</v>
      </c>
      <c r="AP17" s="208">
        <v>1166.1579999999999</v>
      </c>
      <c r="AQ17" s="208">
        <v>1035.3579999999999</v>
      </c>
      <c r="AR17" s="208">
        <v>1158.0999999999999</v>
      </c>
      <c r="AS17" s="209">
        <v>726.1</v>
      </c>
      <c r="AT17" s="209">
        <v>760.5</v>
      </c>
      <c r="AU17" s="209">
        <v>813.3</v>
      </c>
      <c r="AV17" s="209">
        <v>953.2</v>
      </c>
      <c r="AW17" s="209">
        <v>982.9</v>
      </c>
    </row>
    <row r="18" spans="9:49" x14ac:dyDescent="0.15">
      <c r="I18" s="222" t="s">
        <v>725</v>
      </c>
      <c r="J18" s="210" t="s">
        <v>396</v>
      </c>
      <c r="K18" s="206" t="s">
        <v>400</v>
      </c>
      <c r="L18" s="206" t="s">
        <v>401</v>
      </c>
      <c r="M18" s="208"/>
      <c r="N18" s="208">
        <v>1635</v>
      </c>
      <c r="O18" s="208">
        <v>1614</v>
      </c>
      <c r="P18" s="208">
        <v>1735</v>
      </c>
      <c r="Q18" s="208">
        <v>1840</v>
      </c>
      <c r="R18" s="208">
        <v>1771</v>
      </c>
      <c r="S18" s="208">
        <v>3541</v>
      </c>
      <c r="T18" s="208">
        <v>3792</v>
      </c>
      <c r="U18" s="208">
        <v>4136</v>
      </c>
      <c r="V18" s="208">
        <v>4139</v>
      </c>
      <c r="W18" s="208">
        <v>4190</v>
      </c>
      <c r="X18" s="208">
        <v>4463</v>
      </c>
      <c r="Y18" s="208">
        <v>4844</v>
      </c>
      <c r="Z18" s="208">
        <v>5327</v>
      </c>
      <c r="AA18" s="208">
        <v>5014</v>
      </c>
      <c r="AB18" s="208">
        <v>5063</v>
      </c>
      <c r="AC18" s="208">
        <v>5444</v>
      </c>
      <c r="AD18" s="208">
        <v>5789</v>
      </c>
      <c r="AE18" s="208">
        <v>5517</v>
      </c>
      <c r="AF18" s="208">
        <v>5515</v>
      </c>
      <c r="AG18" s="208">
        <v>5776</v>
      </c>
      <c r="AH18" s="208">
        <v>5858</v>
      </c>
      <c r="AI18" s="208">
        <v>5742</v>
      </c>
      <c r="AJ18" s="208">
        <v>5821</v>
      </c>
      <c r="AK18" s="208">
        <v>6467</v>
      </c>
      <c r="AL18" s="208">
        <v>6655</v>
      </c>
      <c r="AM18" s="208">
        <v>6610</v>
      </c>
      <c r="AN18" s="208">
        <v>6778</v>
      </c>
      <c r="AO18" s="208">
        <v>7407</v>
      </c>
      <c r="AP18" s="208">
        <v>7706</v>
      </c>
      <c r="AQ18" s="208">
        <v>8103</v>
      </c>
      <c r="AR18" s="208">
        <v>8464</v>
      </c>
      <c r="AS18" s="209">
        <v>8904.4</v>
      </c>
      <c r="AT18" s="209">
        <v>8808.7000000000007</v>
      </c>
      <c r="AU18" s="209">
        <v>8548.9</v>
      </c>
      <c r="AV18" s="209">
        <v>8675.1</v>
      </c>
      <c r="AW18" s="209">
        <v>9103.9</v>
      </c>
    </row>
    <row r="19" spans="9:49" x14ac:dyDescent="0.15">
      <c r="I19" s="222" t="s">
        <v>725</v>
      </c>
      <c r="J19" s="210" t="s">
        <v>396</v>
      </c>
      <c r="K19" s="206" t="s">
        <v>402</v>
      </c>
      <c r="L19" s="206" t="s">
        <v>403</v>
      </c>
      <c r="M19" s="208">
        <v>7099</v>
      </c>
      <c r="N19" s="208">
        <v>6894</v>
      </c>
      <c r="O19" s="208">
        <v>5832</v>
      </c>
      <c r="P19" s="208">
        <v>5456</v>
      </c>
      <c r="Q19" s="208">
        <v>5775</v>
      </c>
      <c r="R19" s="208">
        <v>5551</v>
      </c>
      <c r="S19" s="208">
        <v>6044</v>
      </c>
      <c r="T19" s="208">
        <v>6184</v>
      </c>
      <c r="U19" s="208">
        <v>5999</v>
      </c>
      <c r="V19" s="208">
        <v>5016</v>
      </c>
      <c r="W19" s="208">
        <v>5371</v>
      </c>
      <c r="X19" s="208">
        <v>5905</v>
      </c>
      <c r="Y19" s="208">
        <v>6035</v>
      </c>
      <c r="Z19" s="208">
        <v>5220</v>
      </c>
      <c r="AA19" s="208">
        <v>5577</v>
      </c>
      <c r="AB19" s="208">
        <v>5778</v>
      </c>
      <c r="AC19" s="208">
        <v>4842</v>
      </c>
      <c r="AD19" s="208">
        <v>4982</v>
      </c>
      <c r="AE19" s="208">
        <v>9635</v>
      </c>
      <c r="AF19" s="208">
        <v>4814</v>
      </c>
      <c r="AG19" s="208">
        <v>5077</v>
      </c>
      <c r="AH19" s="208">
        <v>5216</v>
      </c>
      <c r="AI19" s="208">
        <v>4893</v>
      </c>
      <c r="AJ19" s="208">
        <v>8346</v>
      </c>
      <c r="AK19" s="208">
        <v>8235</v>
      </c>
      <c r="AL19" s="208">
        <v>7935</v>
      </c>
      <c r="AM19" s="208">
        <v>8060</v>
      </c>
      <c r="AN19" s="208">
        <v>9336</v>
      </c>
      <c r="AO19" s="208">
        <v>10705</v>
      </c>
      <c r="AP19" s="208">
        <v>11164</v>
      </c>
      <c r="AQ19" s="208">
        <v>10936</v>
      </c>
      <c r="AR19" s="208">
        <v>11396</v>
      </c>
      <c r="AS19" s="209">
        <v>9636.2999999999993</v>
      </c>
      <c r="AT19" s="209">
        <v>9836.2000000000007</v>
      </c>
      <c r="AU19" s="209">
        <v>10080.1</v>
      </c>
      <c r="AV19" s="209">
        <v>11187</v>
      </c>
      <c r="AW19" s="209">
        <v>11699.2</v>
      </c>
    </row>
    <row r="20" spans="9:49" x14ac:dyDescent="0.15">
      <c r="I20" s="222" t="s">
        <v>725</v>
      </c>
      <c r="J20" s="210" t="s">
        <v>396</v>
      </c>
      <c r="K20" s="206" t="s">
        <v>404</v>
      </c>
      <c r="L20" s="206" t="s">
        <v>405</v>
      </c>
      <c r="M20" s="208">
        <v>1797.6577</v>
      </c>
      <c r="N20" s="208">
        <v>1506.7315000000001</v>
      </c>
      <c r="O20" s="208">
        <v>1525.5304000000001</v>
      </c>
      <c r="P20" s="208">
        <v>1780.5418</v>
      </c>
      <c r="Q20" s="208">
        <v>1890.6918000000001</v>
      </c>
      <c r="R20" s="208">
        <v>1690.6347000000001</v>
      </c>
      <c r="S20" s="208">
        <v>2238.6262000000002</v>
      </c>
      <c r="T20" s="208">
        <v>2473.6772000000001</v>
      </c>
      <c r="U20" s="208">
        <v>2160.511</v>
      </c>
      <c r="V20" s="208">
        <v>1806.6094000000001</v>
      </c>
      <c r="W20" s="208">
        <v>1919.1469</v>
      </c>
      <c r="X20" s="208">
        <v>2103.5437999999999</v>
      </c>
      <c r="Y20" s="208">
        <v>2006.0612000000001</v>
      </c>
      <c r="Z20" s="208">
        <v>1695.4474</v>
      </c>
      <c r="AA20" s="208">
        <v>2032.4274</v>
      </c>
      <c r="AB20" s="208">
        <v>2186.3132000000001</v>
      </c>
      <c r="AC20" s="208">
        <v>1974.3439000000001</v>
      </c>
      <c r="AD20" s="208">
        <v>1710.4586999999999</v>
      </c>
      <c r="AE20" s="208">
        <v>1979.2397000000001</v>
      </c>
      <c r="AF20" s="208">
        <v>2156.2329</v>
      </c>
      <c r="AG20" s="208">
        <v>2122.9513999999999</v>
      </c>
      <c r="AH20" s="208">
        <v>2020.8931</v>
      </c>
      <c r="AI20" s="208">
        <v>2260.9551999999999</v>
      </c>
      <c r="AJ20" s="208">
        <v>3310.5306</v>
      </c>
      <c r="AK20" s="208">
        <v>3385.5988000000002</v>
      </c>
      <c r="AL20" s="208">
        <v>3844.6673000000001</v>
      </c>
      <c r="AM20" s="208">
        <v>4493.8239000000003</v>
      </c>
      <c r="AN20" s="208">
        <v>4705.0048999999999</v>
      </c>
      <c r="AO20" s="208">
        <v>4623.9228000000003</v>
      </c>
      <c r="AP20" s="208">
        <v>5093.4417999999996</v>
      </c>
      <c r="AQ20" s="208">
        <v>5286.9292999999998</v>
      </c>
      <c r="AR20" s="208">
        <v>4678.3999999999996</v>
      </c>
      <c r="AS20" s="209">
        <v>3799.3</v>
      </c>
      <c r="AT20" s="209">
        <v>3723.3</v>
      </c>
      <c r="AU20" s="209">
        <v>4111.1000000000004</v>
      </c>
      <c r="AV20" s="209">
        <v>4649.6000000000004</v>
      </c>
      <c r="AW20" s="209">
        <v>4649.8999999999996</v>
      </c>
    </row>
    <row r="21" spans="9:49" x14ac:dyDescent="0.15">
      <c r="I21" s="222" t="s">
        <v>725</v>
      </c>
      <c r="J21" s="210" t="s">
        <v>396</v>
      </c>
      <c r="K21" s="206" t="s">
        <v>406</v>
      </c>
      <c r="L21" s="206" t="s">
        <v>407</v>
      </c>
      <c r="M21" s="208">
        <v>857.452</v>
      </c>
      <c r="N21" s="208">
        <v>724.28800000000001</v>
      </c>
      <c r="O21" s="208">
        <v>710.49199999999996</v>
      </c>
      <c r="P21" s="208">
        <v>674.89</v>
      </c>
      <c r="Q21" s="208">
        <v>602.51300000000003</v>
      </c>
      <c r="R21" s="208">
        <v>519.38300000000004</v>
      </c>
      <c r="S21" s="208">
        <v>597.346</v>
      </c>
      <c r="T21" s="208">
        <v>623.65099999999995</v>
      </c>
      <c r="U21" s="208">
        <v>566.36199999999997</v>
      </c>
      <c r="V21" s="208">
        <v>572.70899999999995</v>
      </c>
      <c r="W21" s="208">
        <v>604.75</v>
      </c>
      <c r="X21" s="208">
        <v>616.30200000000002</v>
      </c>
      <c r="Y21" s="208">
        <v>615.40899999999999</v>
      </c>
      <c r="Z21" s="208">
        <v>604.63099999999997</v>
      </c>
      <c r="AA21" s="208">
        <v>665.31</v>
      </c>
      <c r="AB21" s="208">
        <v>851.05100000000004</v>
      </c>
      <c r="AC21" s="208">
        <v>744.79899999999998</v>
      </c>
      <c r="AD21" s="208">
        <v>662.452</v>
      </c>
      <c r="AE21" s="208">
        <v>656.56799999999998</v>
      </c>
      <c r="AF21" s="208">
        <v>662.47</v>
      </c>
      <c r="AG21" s="208">
        <v>717.67100000000005</v>
      </c>
      <c r="AH21" s="208">
        <v>693.64099999999996</v>
      </c>
      <c r="AI21" s="208">
        <v>727.29700000000003</v>
      </c>
      <c r="AJ21" s="208">
        <v>750.14300000000003</v>
      </c>
      <c r="AK21" s="208">
        <v>797.81899999999996</v>
      </c>
      <c r="AL21" s="208">
        <v>832.279</v>
      </c>
      <c r="AM21" s="208">
        <v>1075.8810000000001</v>
      </c>
      <c r="AN21" s="208">
        <v>1211.2449999999999</v>
      </c>
      <c r="AO21" s="208">
        <v>1342.9780000000001</v>
      </c>
      <c r="AP21" s="208">
        <v>1446.9</v>
      </c>
      <c r="AQ21" s="208">
        <v>1516.9</v>
      </c>
      <c r="AR21" s="208">
        <v>1563.13</v>
      </c>
      <c r="AS21" s="209">
        <v>1629.6</v>
      </c>
      <c r="AT21" s="209">
        <v>1662.2</v>
      </c>
      <c r="AU21" s="209">
        <v>1730.5</v>
      </c>
      <c r="AV21" s="209">
        <v>1804.2</v>
      </c>
      <c r="AW21" s="209">
        <v>1895.6</v>
      </c>
    </row>
    <row r="22" spans="9:49" x14ac:dyDescent="0.15">
      <c r="I22" s="222" t="s">
        <v>725</v>
      </c>
      <c r="J22" s="210" t="s">
        <v>396</v>
      </c>
      <c r="K22" s="206" t="s">
        <v>408</v>
      </c>
      <c r="L22" s="206" t="s">
        <v>409</v>
      </c>
      <c r="M22" s="208">
        <v>413.15699999999998</v>
      </c>
      <c r="N22" s="208">
        <v>409.51900000000001</v>
      </c>
      <c r="O22" s="208">
        <v>382.15699999999998</v>
      </c>
      <c r="P22" s="208">
        <v>381.54899999999998</v>
      </c>
      <c r="Q22" s="208">
        <v>393.75799999999998</v>
      </c>
      <c r="R22" s="208">
        <v>366.91899999999998</v>
      </c>
      <c r="S22" s="208">
        <v>388.41300000000001</v>
      </c>
      <c r="T22" s="208">
        <v>371.23099999999999</v>
      </c>
      <c r="U22" s="208">
        <v>401.32600000000002</v>
      </c>
      <c r="V22" s="208">
        <v>341.505</v>
      </c>
      <c r="W22" s="208">
        <v>358.93900000000002</v>
      </c>
      <c r="X22" s="208">
        <v>360.39800000000002</v>
      </c>
      <c r="Y22" s="208">
        <v>367.87</v>
      </c>
      <c r="Z22" s="208">
        <v>225.2</v>
      </c>
      <c r="AA22" s="208">
        <v>265.8</v>
      </c>
      <c r="AB22" s="208">
        <v>274.2</v>
      </c>
      <c r="AC22" s="208">
        <v>280.5</v>
      </c>
      <c r="AD22" s="208">
        <v>274</v>
      </c>
      <c r="AE22" s="208">
        <v>251.2</v>
      </c>
      <c r="AF22" s="208">
        <v>242.8</v>
      </c>
      <c r="AG22" s="208">
        <v>120.7</v>
      </c>
      <c r="AH22" s="208">
        <v>113.9</v>
      </c>
      <c r="AI22" s="208">
        <v>205.7</v>
      </c>
      <c r="AJ22" s="208">
        <v>115.5</v>
      </c>
      <c r="AK22" s="208">
        <v>127</v>
      </c>
      <c r="AL22" s="208">
        <v>137.30000000000001</v>
      </c>
      <c r="AM22" s="208">
        <v>145.80000000000001</v>
      </c>
      <c r="AN22" s="208">
        <v>156.6</v>
      </c>
      <c r="AO22" s="208">
        <v>173.1</v>
      </c>
      <c r="AP22" s="208">
        <v>188</v>
      </c>
      <c r="AQ22" s="208">
        <v>228.5</v>
      </c>
      <c r="AR22" s="208">
        <v>241.3</v>
      </c>
      <c r="AS22" s="209">
        <v>227.1</v>
      </c>
      <c r="AT22" s="209">
        <v>257.60000000000002</v>
      </c>
      <c r="AU22" s="209">
        <v>287.5</v>
      </c>
      <c r="AV22" s="209">
        <v>304</v>
      </c>
      <c r="AW22" s="209">
        <v>353.9</v>
      </c>
    </row>
    <row r="23" spans="9:49" x14ac:dyDescent="0.15">
      <c r="I23" s="222" t="s">
        <v>725</v>
      </c>
      <c r="J23" s="210" t="s">
        <v>410</v>
      </c>
      <c r="K23" s="206" t="s">
        <v>411</v>
      </c>
      <c r="L23" s="206" t="s">
        <v>412</v>
      </c>
      <c r="M23" s="208">
        <v>3269</v>
      </c>
      <c r="N23" s="208">
        <v>3150</v>
      </c>
      <c r="O23" s="208">
        <v>3232</v>
      </c>
      <c r="P23" s="208">
        <v>3429</v>
      </c>
      <c r="Q23" s="208">
        <v>3189</v>
      </c>
      <c r="R23" s="208">
        <v>3008</v>
      </c>
      <c r="S23" s="208">
        <v>3273</v>
      </c>
      <c r="T23" s="208">
        <v>3675</v>
      </c>
      <c r="U23" s="208">
        <v>3414</v>
      </c>
      <c r="V23" s="208">
        <v>3402</v>
      </c>
      <c r="W23" s="208">
        <v>3693</v>
      </c>
      <c r="X23" s="208">
        <v>4116</v>
      </c>
      <c r="Y23" s="208">
        <v>3750</v>
      </c>
      <c r="Z23" s="208">
        <v>3789</v>
      </c>
      <c r="AA23" s="208">
        <v>4017</v>
      </c>
      <c r="AB23" s="208">
        <v>4261</v>
      </c>
      <c r="AC23" s="208">
        <v>3717</v>
      </c>
      <c r="AD23" s="208">
        <v>3594</v>
      </c>
      <c r="AE23" s="208">
        <v>3668</v>
      </c>
      <c r="AF23" s="208">
        <v>3771</v>
      </c>
      <c r="AG23" s="208">
        <v>3350</v>
      </c>
      <c r="AH23" s="208">
        <v>3329</v>
      </c>
      <c r="AI23" s="208">
        <v>3239</v>
      </c>
      <c r="AJ23" s="208">
        <v>3817</v>
      </c>
      <c r="AK23" s="208">
        <v>4076</v>
      </c>
      <c r="AL23" s="208">
        <v>4289</v>
      </c>
      <c r="AM23" s="208">
        <v>4580</v>
      </c>
      <c r="AN23" s="208">
        <v>4643</v>
      </c>
      <c r="AO23" s="208">
        <v>4832</v>
      </c>
      <c r="AP23" s="208">
        <v>4905</v>
      </c>
      <c r="AQ23" s="208">
        <v>5212</v>
      </c>
      <c r="AR23" s="208">
        <v>5241</v>
      </c>
      <c r="AS23" s="209">
        <v>4607.5</v>
      </c>
      <c r="AT23" s="209">
        <v>4424.3</v>
      </c>
      <c r="AU23" s="209">
        <v>4512.6000000000004</v>
      </c>
      <c r="AV23" s="209">
        <v>4722.1000000000004</v>
      </c>
      <c r="AW23" s="209">
        <v>4659.3</v>
      </c>
    </row>
    <row r="24" spans="9:49" x14ac:dyDescent="0.15">
      <c r="I24" s="222" t="s">
        <v>725</v>
      </c>
      <c r="J24" s="210" t="s">
        <v>410</v>
      </c>
      <c r="K24" s="206" t="s">
        <v>413</v>
      </c>
      <c r="L24" s="206" t="s">
        <v>729</v>
      </c>
      <c r="M24" s="208">
        <v>771.98599999999999</v>
      </c>
      <c r="N24" s="208">
        <v>821.01900000000001</v>
      </c>
      <c r="O24" s="208">
        <v>863.36500000000001</v>
      </c>
      <c r="P24" s="208">
        <v>978.72199999999998</v>
      </c>
      <c r="Q24" s="208">
        <v>769.42899999999997</v>
      </c>
      <c r="R24" s="208">
        <v>778.76599999999996</v>
      </c>
      <c r="S24" s="208">
        <v>869.59100000000001</v>
      </c>
      <c r="T24" s="208">
        <v>1003.623</v>
      </c>
      <c r="U24" s="208">
        <v>984.44899999999996</v>
      </c>
      <c r="V24" s="208">
        <v>1147.982</v>
      </c>
      <c r="W24" s="208">
        <v>1433.902</v>
      </c>
      <c r="X24" s="208">
        <v>1541.17</v>
      </c>
      <c r="Y24" s="208">
        <v>1566.87</v>
      </c>
      <c r="Z24" s="208">
        <v>1563.502</v>
      </c>
      <c r="AA24" s="208">
        <v>1558.1890000000001</v>
      </c>
      <c r="AB24" s="208">
        <v>1536.1279999999999</v>
      </c>
      <c r="AC24" s="208">
        <v>1541.1010000000001</v>
      </c>
      <c r="AD24" s="208">
        <v>1526.6020000000001</v>
      </c>
      <c r="AE24" s="208">
        <v>1480.143</v>
      </c>
      <c r="AF24" s="208">
        <v>1443.2190000000001</v>
      </c>
      <c r="AG24" s="208">
        <v>1303.5650000000001</v>
      </c>
      <c r="AH24" s="208">
        <v>1317.06</v>
      </c>
      <c r="AI24" s="208">
        <v>1456.136</v>
      </c>
      <c r="AJ24" s="208">
        <v>1526.2950000000001</v>
      </c>
      <c r="AK24" s="208">
        <v>1558.4580000000001</v>
      </c>
      <c r="AL24" s="208">
        <v>1661.4069999999999</v>
      </c>
      <c r="AM24" s="208">
        <v>1758.8530000000001</v>
      </c>
      <c r="AN24" s="208">
        <v>2339.5680000000002</v>
      </c>
      <c r="AO24" s="208">
        <v>2684.2930000000001</v>
      </c>
      <c r="AP24" s="208">
        <v>2972.0639999999999</v>
      </c>
      <c r="AQ24" s="208">
        <v>3109.88</v>
      </c>
      <c r="AR24" s="208">
        <v>3151.4</v>
      </c>
      <c r="AS24" s="209">
        <v>3026.3</v>
      </c>
      <c r="AT24" s="209">
        <v>2981.1</v>
      </c>
      <c r="AU24" s="209">
        <v>3004.8</v>
      </c>
      <c r="AV24" s="209">
        <v>3099.7</v>
      </c>
      <c r="AW24" s="209">
        <v>3099.6</v>
      </c>
    </row>
    <row r="25" spans="9:49" x14ac:dyDescent="0.15">
      <c r="I25" s="222" t="s">
        <v>725</v>
      </c>
      <c r="J25" s="210" t="s">
        <v>410</v>
      </c>
      <c r="K25" s="206" t="s">
        <v>414</v>
      </c>
      <c r="L25" s="206" t="s">
        <v>415</v>
      </c>
      <c r="M25" s="208">
        <v>30.671299999999999</v>
      </c>
      <c r="N25" s="208">
        <v>28.652100000000001</v>
      </c>
      <c r="O25" s="208">
        <v>40.557200000000002</v>
      </c>
      <c r="P25" s="208">
        <v>37.260199999999998</v>
      </c>
      <c r="Q25" s="208">
        <v>41.4925</v>
      </c>
      <c r="R25" s="208">
        <v>39.837800000000001</v>
      </c>
      <c r="S25" s="208">
        <v>55.518500000000003</v>
      </c>
      <c r="T25" s="208">
        <v>59.722200000000001</v>
      </c>
      <c r="U25" s="208">
        <v>67.007900000000006</v>
      </c>
      <c r="V25" s="208">
        <v>58.968600000000002</v>
      </c>
      <c r="W25" s="208">
        <v>72.187799999999996</v>
      </c>
      <c r="X25" s="208">
        <v>75.427300000000002</v>
      </c>
      <c r="Y25" s="208">
        <v>76.441900000000004</v>
      </c>
      <c r="Z25" s="208">
        <v>74.399600000000007</v>
      </c>
      <c r="AA25" s="208">
        <v>81.476399999999998</v>
      </c>
      <c r="AB25" s="208">
        <v>82.792199999999994</v>
      </c>
      <c r="AC25" s="208">
        <v>73.677499999999995</v>
      </c>
      <c r="AD25" s="208">
        <v>66.664299999999997</v>
      </c>
      <c r="AE25" s="208">
        <v>81.095500000000001</v>
      </c>
      <c r="AF25" s="208">
        <v>92.326999999999998</v>
      </c>
      <c r="AG25" s="208">
        <v>108.9855</v>
      </c>
      <c r="AH25" s="208">
        <v>94.751800000000003</v>
      </c>
      <c r="AI25" s="208">
        <v>110.3939</v>
      </c>
      <c r="AJ25" s="208">
        <v>124.0031</v>
      </c>
      <c r="AK25" s="208">
        <v>143.22620000000001</v>
      </c>
      <c r="AL25" s="208">
        <v>148.75489999999999</v>
      </c>
      <c r="AM25" s="208">
        <v>188.05260000000001</v>
      </c>
      <c r="AN25" s="208">
        <v>212.28319999999999</v>
      </c>
      <c r="AO25" s="208">
        <v>221.18119999999999</v>
      </c>
      <c r="AP25" s="208">
        <v>214.8853</v>
      </c>
      <c r="AQ25" s="208">
        <v>230.88820000000001</v>
      </c>
      <c r="AR25" s="208">
        <v>190.6</v>
      </c>
      <c r="AS25" s="209">
        <v>187.2</v>
      </c>
      <c r="AT25" s="209">
        <v>187.2</v>
      </c>
      <c r="AU25" s="209">
        <v>208.6</v>
      </c>
      <c r="AV25" s="209">
        <v>236.6</v>
      </c>
      <c r="AW25" s="209">
        <v>251.2</v>
      </c>
    </row>
    <row r="26" spans="9:49" x14ac:dyDescent="0.15">
      <c r="I26" s="222" t="s">
        <v>725</v>
      </c>
      <c r="J26" s="210" t="s">
        <v>410</v>
      </c>
      <c r="K26" s="206" t="s">
        <v>420</v>
      </c>
      <c r="L26" s="206" t="s">
        <v>421</v>
      </c>
      <c r="M26" s="208">
        <v>1537</v>
      </c>
      <c r="N26" s="208">
        <v>1467</v>
      </c>
      <c r="O26" s="208">
        <v>1506</v>
      </c>
      <c r="P26" s="208">
        <v>1522</v>
      </c>
      <c r="Q26" s="208">
        <v>1606</v>
      </c>
      <c r="R26" s="208">
        <v>2224</v>
      </c>
      <c r="S26" s="208">
        <v>2365</v>
      </c>
      <c r="T26" s="208">
        <v>2469</v>
      </c>
      <c r="U26" s="208">
        <v>2440</v>
      </c>
      <c r="V26" s="208">
        <v>2211</v>
      </c>
      <c r="W26" s="208">
        <v>2202</v>
      </c>
      <c r="X26" s="208">
        <v>2387</v>
      </c>
      <c r="Y26" s="208">
        <v>2456</v>
      </c>
      <c r="Z26" s="208">
        <v>2269</v>
      </c>
      <c r="AA26" s="208">
        <v>2290</v>
      </c>
      <c r="AB26" s="208">
        <v>2445</v>
      </c>
      <c r="AC26" s="208">
        <v>2403</v>
      </c>
      <c r="AD26" s="208">
        <v>2094</v>
      </c>
      <c r="AE26" s="208">
        <v>2217</v>
      </c>
      <c r="AF26" s="208">
        <v>2265</v>
      </c>
      <c r="AG26" s="208">
        <v>2301</v>
      </c>
      <c r="AH26" s="208">
        <v>2021</v>
      </c>
      <c r="AI26" s="208">
        <v>1817</v>
      </c>
      <c r="AJ26" s="208">
        <v>2267</v>
      </c>
      <c r="AK26" s="208">
        <v>2507</v>
      </c>
      <c r="AL26" s="208">
        <v>2567</v>
      </c>
      <c r="AM26" s="208">
        <v>2596</v>
      </c>
      <c r="AN26" s="208">
        <v>2861</v>
      </c>
      <c r="AO26" s="208">
        <v>3039</v>
      </c>
      <c r="AP26" s="208">
        <v>3136</v>
      </c>
      <c r="AQ26" s="208">
        <v>3312</v>
      </c>
      <c r="AR26" s="208">
        <v>3445</v>
      </c>
      <c r="AS26" s="209">
        <v>3302.8</v>
      </c>
      <c r="AT26" s="209">
        <v>3175.7</v>
      </c>
      <c r="AU26" s="209">
        <v>3149.8</v>
      </c>
      <c r="AV26" s="209">
        <v>3225.7</v>
      </c>
      <c r="AW26" s="209">
        <v>3306.4</v>
      </c>
    </row>
    <row r="27" spans="9:49" x14ac:dyDescent="0.15">
      <c r="I27" s="206" t="s">
        <v>730</v>
      </c>
      <c r="J27" s="210" t="s">
        <v>431</v>
      </c>
      <c r="K27" s="206" t="s">
        <v>731</v>
      </c>
      <c r="L27" s="206" t="s">
        <v>432</v>
      </c>
      <c r="M27" s="208">
        <v>4734.8993</v>
      </c>
      <c r="N27" s="208">
        <v>4374.7244000000001</v>
      </c>
      <c r="O27" s="208">
        <v>4226.0793999999996</v>
      </c>
      <c r="P27" s="208">
        <v>4210.9931999999999</v>
      </c>
      <c r="Q27" s="208">
        <v>3814.7539000000002</v>
      </c>
      <c r="R27" s="208">
        <v>3046.9769999999999</v>
      </c>
      <c r="S27" s="208">
        <v>3388.6635999999999</v>
      </c>
      <c r="T27" s="208">
        <v>3787.8472000000002</v>
      </c>
      <c r="U27" s="208">
        <v>4629.9418999999998</v>
      </c>
      <c r="V27" s="208">
        <v>5460.7222000000002</v>
      </c>
      <c r="W27" s="208">
        <v>5919.1283000000003</v>
      </c>
      <c r="X27" s="208">
        <v>7150.1112999999996</v>
      </c>
      <c r="Y27" s="208">
        <v>8150.6689999999999</v>
      </c>
      <c r="Z27" s="208">
        <v>8133.7308999999996</v>
      </c>
      <c r="AA27" s="208">
        <v>9602.893</v>
      </c>
      <c r="AB27" s="208">
        <v>10181.9509</v>
      </c>
      <c r="AC27" s="208">
        <v>8811.1460000000006</v>
      </c>
      <c r="AD27" s="208">
        <v>6019.3999000000003</v>
      </c>
      <c r="AE27" s="208">
        <v>5534.8006999999998</v>
      </c>
      <c r="AF27" s="208">
        <v>5727.9011</v>
      </c>
      <c r="AG27" s="208">
        <v>5892.1184999999996</v>
      </c>
      <c r="AH27" s="208">
        <v>6038.0191000000004</v>
      </c>
      <c r="AI27" s="208">
        <v>7057.6016</v>
      </c>
      <c r="AJ27" s="208">
        <v>6840.1009999999997</v>
      </c>
      <c r="AK27" s="208">
        <v>7126.8603999999996</v>
      </c>
      <c r="AL27" s="208">
        <v>7621.6624000000002</v>
      </c>
      <c r="AM27" s="208">
        <v>9204.9843999999994</v>
      </c>
      <c r="AN27" s="208">
        <v>10178.787899999999</v>
      </c>
      <c r="AO27" s="208">
        <v>10456.361199999999</v>
      </c>
      <c r="AP27" s="208">
        <v>10084.6805</v>
      </c>
      <c r="AQ27" s="208">
        <v>10951.6345</v>
      </c>
      <c r="AR27" s="208">
        <v>8192</v>
      </c>
      <c r="AS27" s="209">
        <v>6921.1</v>
      </c>
      <c r="AT27" s="209">
        <v>6104.2</v>
      </c>
      <c r="AU27" s="209">
        <v>6300.2</v>
      </c>
      <c r="AV27" s="209">
        <v>7115.9</v>
      </c>
      <c r="AW27" s="209">
        <v>8091.8</v>
      </c>
    </row>
    <row r="28" spans="9:49" x14ac:dyDescent="0.15">
      <c r="I28" s="206" t="s">
        <v>730</v>
      </c>
      <c r="J28" s="210" t="s">
        <v>431</v>
      </c>
      <c r="K28" s="206" t="s">
        <v>433</v>
      </c>
      <c r="L28" s="206" t="s">
        <v>434</v>
      </c>
      <c r="M28" s="208">
        <v>4573</v>
      </c>
      <c r="N28" s="208">
        <v>4166</v>
      </c>
      <c r="O28" s="208">
        <v>3853</v>
      </c>
      <c r="P28" s="208">
        <v>3600</v>
      </c>
      <c r="Q28" s="208">
        <v>3350</v>
      </c>
      <c r="R28" s="208">
        <v>2934</v>
      </c>
      <c r="S28" s="208">
        <v>2898</v>
      </c>
      <c r="T28" s="208">
        <v>3217</v>
      </c>
      <c r="U28" s="208">
        <v>3970</v>
      </c>
      <c r="V28" s="208">
        <v>4648</v>
      </c>
      <c r="W28" s="208">
        <v>5566</v>
      </c>
      <c r="X28" s="208">
        <v>6138</v>
      </c>
      <c r="Y28" s="208">
        <v>6803</v>
      </c>
      <c r="Z28" s="208">
        <v>7351</v>
      </c>
      <c r="AA28" s="208">
        <v>7797</v>
      </c>
      <c r="AB28" s="208">
        <v>8440</v>
      </c>
      <c r="AC28" s="208">
        <v>7913</v>
      </c>
      <c r="AD28" s="208">
        <v>5835</v>
      </c>
      <c r="AE28" s="208">
        <v>4788</v>
      </c>
      <c r="AF28" s="208">
        <v>4870</v>
      </c>
      <c r="AG28" s="208">
        <v>5144</v>
      </c>
      <c r="AH28" s="208">
        <v>4797</v>
      </c>
      <c r="AI28" s="208">
        <v>5438</v>
      </c>
      <c r="AJ28" s="208">
        <v>6056</v>
      </c>
      <c r="AK28" s="208">
        <v>5773</v>
      </c>
      <c r="AL28" s="208">
        <v>6236</v>
      </c>
      <c r="AM28" s="208">
        <v>7422</v>
      </c>
      <c r="AN28" s="208">
        <v>8274</v>
      </c>
      <c r="AO28" s="208">
        <v>7687</v>
      </c>
      <c r="AP28" s="208">
        <v>7786</v>
      </c>
      <c r="AQ28" s="208">
        <v>8642</v>
      </c>
      <c r="AR28" s="208">
        <v>6643</v>
      </c>
      <c r="AS28" s="209">
        <v>4269.3999999999996</v>
      </c>
      <c r="AT28" s="209">
        <v>4253.3</v>
      </c>
      <c r="AU28" s="209">
        <v>4894.2</v>
      </c>
      <c r="AV28" s="209">
        <v>5778.9</v>
      </c>
      <c r="AW28" s="209">
        <v>6291.2</v>
      </c>
    </row>
    <row r="29" spans="9:49" x14ac:dyDescent="0.15">
      <c r="I29" s="206" t="s">
        <v>730</v>
      </c>
      <c r="J29" s="210" t="s">
        <v>431</v>
      </c>
      <c r="K29" s="206" t="s">
        <v>435</v>
      </c>
      <c r="L29" s="206" t="s">
        <v>436</v>
      </c>
      <c r="M29" s="208">
        <v>3888</v>
      </c>
      <c r="N29" s="208">
        <v>3550</v>
      </c>
      <c r="O29" s="208">
        <v>3191</v>
      </c>
      <c r="P29" s="208">
        <v>3360</v>
      </c>
      <c r="Q29" s="208">
        <v>3317</v>
      </c>
      <c r="R29" s="208">
        <v>2822</v>
      </c>
      <c r="S29" s="208">
        <v>3495</v>
      </c>
      <c r="T29" s="208">
        <v>4714</v>
      </c>
      <c r="U29" s="208">
        <v>4888</v>
      </c>
      <c r="V29" s="208">
        <v>4649</v>
      </c>
      <c r="W29" s="208">
        <v>4842</v>
      </c>
      <c r="X29" s="208">
        <v>5181</v>
      </c>
      <c r="Y29" s="208">
        <v>5336</v>
      </c>
      <c r="Z29" s="208">
        <v>5013</v>
      </c>
      <c r="AA29" s="208">
        <v>5117</v>
      </c>
      <c r="AB29" s="208">
        <v>5028</v>
      </c>
      <c r="AC29" s="208">
        <v>4233</v>
      </c>
      <c r="AD29" s="208">
        <v>3674</v>
      </c>
      <c r="AE29" s="208">
        <v>3634</v>
      </c>
      <c r="AF29" s="208">
        <v>4040</v>
      </c>
      <c r="AG29" s="208">
        <v>4234</v>
      </c>
      <c r="AH29" s="208">
        <v>4175</v>
      </c>
      <c r="AI29" s="208">
        <v>4287</v>
      </c>
      <c r="AJ29" s="208">
        <v>3922</v>
      </c>
      <c r="AK29" s="208">
        <v>3943</v>
      </c>
      <c r="AL29" s="208">
        <v>4137</v>
      </c>
      <c r="AM29" s="208">
        <v>4920</v>
      </c>
      <c r="AN29" s="208">
        <v>5051</v>
      </c>
      <c r="AO29" s="208">
        <v>4833</v>
      </c>
      <c r="AP29" s="208">
        <v>4381</v>
      </c>
      <c r="AQ29" s="208">
        <v>4528</v>
      </c>
      <c r="AR29" s="208">
        <v>3736</v>
      </c>
      <c r="AS29" s="209">
        <v>3075</v>
      </c>
      <c r="AT29" s="209">
        <v>3213.5</v>
      </c>
      <c r="AU29" s="209">
        <v>3587.3</v>
      </c>
      <c r="AV29" s="209">
        <v>3890.5</v>
      </c>
      <c r="AW29" s="209">
        <v>4074.6</v>
      </c>
    </row>
    <row r="30" spans="9:49" x14ac:dyDescent="0.15">
      <c r="I30" s="206" t="s">
        <v>732</v>
      </c>
      <c r="J30" s="210" t="s">
        <v>422</v>
      </c>
      <c r="K30" s="206" t="s">
        <v>423</v>
      </c>
      <c r="L30" s="206" t="s">
        <v>424</v>
      </c>
      <c r="M30" s="208">
        <v>7213.6539000000002</v>
      </c>
      <c r="N30" s="208">
        <v>7037.7035999999998</v>
      </c>
      <c r="O30" s="208">
        <v>6661.9381999999996</v>
      </c>
      <c r="P30" s="208">
        <v>6642.5613999999996</v>
      </c>
      <c r="Q30" s="208">
        <v>6235.1752999999999</v>
      </c>
      <c r="R30" s="208">
        <v>6153.8918999999996</v>
      </c>
      <c r="S30" s="208">
        <v>6846.3771999999999</v>
      </c>
      <c r="T30" s="208">
        <v>8215.9619000000002</v>
      </c>
      <c r="U30" s="208">
        <v>8249.6010999999999</v>
      </c>
      <c r="V30" s="208">
        <v>7535.1541999999999</v>
      </c>
      <c r="W30" s="208">
        <v>7066.6000999999997</v>
      </c>
      <c r="X30" s="208">
        <v>8331.6121000000003</v>
      </c>
      <c r="Y30" s="208">
        <v>9218.4048000000003</v>
      </c>
      <c r="Z30" s="208">
        <v>8470.7063999999991</v>
      </c>
      <c r="AA30" s="208">
        <v>7839.0830999999998</v>
      </c>
      <c r="AB30" s="208">
        <v>8491.7317999999996</v>
      </c>
      <c r="AC30" s="208">
        <v>9395.4398000000001</v>
      </c>
      <c r="AD30" s="208">
        <v>7095.4390999999996</v>
      </c>
      <c r="AE30" s="208">
        <v>7747.5420000000004</v>
      </c>
      <c r="AF30" s="208">
        <v>9399.4835999999996</v>
      </c>
      <c r="AG30" s="208">
        <v>10407.9084</v>
      </c>
      <c r="AH30" s="208">
        <v>10313.063200000001</v>
      </c>
      <c r="AI30" s="208">
        <v>10391.174199999999</v>
      </c>
      <c r="AJ30" s="208">
        <v>12130.1783</v>
      </c>
      <c r="AK30" s="208">
        <v>12696.4683</v>
      </c>
      <c r="AL30" s="208">
        <v>12897.4202</v>
      </c>
      <c r="AM30" s="208">
        <v>13309.266600000001</v>
      </c>
      <c r="AN30" s="208">
        <v>14884.885</v>
      </c>
      <c r="AO30" s="208">
        <v>15748.8727</v>
      </c>
      <c r="AP30" s="208">
        <v>17526.812999999998</v>
      </c>
      <c r="AQ30" s="208">
        <v>18133.743999999999</v>
      </c>
      <c r="AR30" s="208">
        <v>20178.2</v>
      </c>
      <c r="AS30" s="209">
        <v>19726.099999999999</v>
      </c>
      <c r="AT30" s="209">
        <v>17453.099999999999</v>
      </c>
      <c r="AU30" s="209">
        <v>17767.099999999999</v>
      </c>
      <c r="AV30" s="209">
        <v>20128.5</v>
      </c>
      <c r="AW30" s="209">
        <v>21285.5</v>
      </c>
    </row>
    <row r="31" spans="9:49" x14ac:dyDescent="0.15">
      <c r="I31" s="206" t="s">
        <v>732</v>
      </c>
      <c r="J31" s="210" t="s">
        <v>422</v>
      </c>
      <c r="K31" s="206" t="s">
        <v>425</v>
      </c>
      <c r="L31" s="206" t="s">
        <v>426</v>
      </c>
      <c r="M31" s="208">
        <v>1207.0879</v>
      </c>
      <c r="N31" s="208">
        <v>1193.3616999999999</v>
      </c>
      <c r="O31" s="208">
        <v>1232.6271999999999</v>
      </c>
      <c r="P31" s="208">
        <v>1104.0414000000001</v>
      </c>
      <c r="Q31" s="208">
        <v>1037.0397</v>
      </c>
      <c r="R31" s="208">
        <v>1040.4118000000001</v>
      </c>
      <c r="S31" s="208">
        <v>1141.9336000000001</v>
      </c>
      <c r="T31" s="208">
        <v>1204.0841</v>
      </c>
      <c r="U31" s="208">
        <v>1205.0949000000001</v>
      </c>
      <c r="V31" s="208">
        <v>1205.3556000000001</v>
      </c>
      <c r="W31" s="208">
        <v>1240.3961999999999</v>
      </c>
      <c r="X31" s="208">
        <v>1245.8453999999999</v>
      </c>
      <c r="Y31" s="208">
        <v>1216.5436999999999</v>
      </c>
      <c r="Z31" s="208">
        <v>1280.3488</v>
      </c>
      <c r="AA31" s="208">
        <v>1305.5766000000001</v>
      </c>
      <c r="AB31" s="208">
        <v>1284.6693</v>
      </c>
      <c r="AC31" s="208">
        <v>1151.6013</v>
      </c>
      <c r="AD31" s="208">
        <v>1057.0904</v>
      </c>
      <c r="AE31" s="208">
        <v>1158.319</v>
      </c>
      <c r="AF31" s="208">
        <v>1210.4670000000001</v>
      </c>
      <c r="AG31" s="208">
        <v>1372.9831999999999</v>
      </c>
      <c r="AH31" s="208">
        <v>1403.4608000000001</v>
      </c>
      <c r="AI31" s="208">
        <v>1484.4794999999999</v>
      </c>
      <c r="AJ31" s="208">
        <v>1527.0668000000001</v>
      </c>
      <c r="AK31" s="208">
        <v>1590.7362000000001</v>
      </c>
      <c r="AL31" s="208">
        <v>1676.0839000000001</v>
      </c>
      <c r="AM31" s="208">
        <v>1820.6465000000001</v>
      </c>
      <c r="AN31" s="208">
        <v>2006.8095000000001</v>
      </c>
      <c r="AO31" s="208">
        <v>2124.0862999999999</v>
      </c>
      <c r="AP31" s="208">
        <v>2263.6010999999999</v>
      </c>
      <c r="AQ31" s="208">
        <v>2446.2266</v>
      </c>
      <c r="AR31" s="208">
        <v>2481.1</v>
      </c>
      <c r="AS31" s="209">
        <v>2124.6</v>
      </c>
      <c r="AT31" s="209">
        <v>1912.3</v>
      </c>
      <c r="AU31" s="209">
        <v>1906.9</v>
      </c>
      <c r="AV31" s="209">
        <v>2025.7</v>
      </c>
      <c r="AW31" s="209">
        <v>2064.8000000000002</v>
      </c>
    </row>
    <row r="32" spans="9:49" x14ac:dyDescent="0.15">
      <c r="I32" s="206" t="s">
        <v>732</v>
      </c>
      <c r="J32" s="210" t="s">
        <v>422</v>
      </c>
      <c r="K32" s="206" t="s">
        <v>427</v>
      </c>
      <c r="L32" s="206" t="s">
        <v>428</v>
      </c>
      <c r="M32" s="208">
        <v>208.05869999999999</v>
      </c>
      <c r="N32" s="208">
        <v>202.79949999999999</v>
      </c>
      <c r="O32" s="208">
        <v>199.23570000000001</v>
      </c>
      <c r="P32" s="208">
        <v>165.53059999999999</v>
      </c>
      <c r="Q32" s="208">
        <v>167.9513</v>
      </c>
      <c r="R32" s="208">
        <v>187.93389999999999</v>
      </c>
      <c r="S32" s="208">
        <v>199.4864</v>
      </c>
      <c r="T32" s="208">
        <v>206.80189999999999</v>
      </c>
      <c r="U32" s="208">
        <v>207.52369999999999</v>
      </c>
      <c r="V32" s="208">
        <v>201.76580000000001</v>
      </c>
      <c r="W32" s="208">
        <v>194.0042</v>
      </c>
      <c r="X32" s="208">
        <v>211.50829999999999</v>
      </c>
      <c r="Y32" s="208">
        <v>211.7209</v>
      </c>
      <c r="Z32" s="208">
        <v>219.3991</v>
      </c>
      <c r="AA32" s="208">
        <v>236.8657</v>
      </c>
      <c r="AB32" s="208">
        <v>252.75380000000001</v>
      </c>
      <c r="AC32" s="208">
        <v>249.81729999999999</v>
      </c>
      <c r="AD32" s="208">
        <v>224.07</v>
      </c>
      <c r="AE32" s="208">
        <v>222.40379999999999</v>
      </c>
      <c r="AF32" s="208">
        <v>228.6003</v>
      </c>
      <c r="AG32" s="208">
        <v>240.62350000000001</v>
      </c>
      <c r="AH32" s="208">
        <v>260.44940000000003</v>
      </c>
      <c r="AI32" s="208">
        <v>275.13830000000002</v>
      </c>
      <c r="AJ32" s="208">
        <v>283.95370000000003</v>
      </c>
      <c r="AK32" s="208">
        <v>306.12909999999999</v>
      </c>
      <c r="AL32" s="208">
        <v>326.70159999999998</v>
      </c>
      <c r="AM32" s="208">
        <v>363.20089999999999</v>
      </c>
      <c r="AN32" s="208">
        <v>426.36320000000001</v>
      </c>
      <c r="AO32" s="208">
        <v>457.7971</v>
      </c>
      <c r="AP32" s="208">
        <v>481.54140000000001</v>
      </c>
      <c r="AQ32" s="208">
        <v>519.45460000000003</v>
      </c>
      <c r="AR32" s="208">
        <v>438.6</v>
      </c>
      <c r="AS32" s="209">
        <v>340.2</v>
      </c>
      <c r="AT32" s="209">
        <v>313.3</v>
      </c>
      <c r="AU32" s="209">
        <v>342.3</v>
      </c>
      <c r="AV32" s="209">
        <v>380.9</v>
      </c>
      <c r="AW32" s="209">
        <v>409.9</v>
      </c>
    </row>
    <row r="33" spans="9:49" x14ac:dyDescent="0.15">
      <c r="I33" s="206" t="s">
        <v>732</v>
      </c>
      <c r="J33" s="210" t="s">
        <v>422</v>
      </c>
      <c r="K33" s="206" t="s">
        <v>733</v>
      </c>
      <c r="L33" s="206" t="s">
        <v>429</v>
      </c>
      <c r="M33" s="208">
        <v>485.89299999999997</v>
      </c>
      <c r="N33" s="208">
        <v>509.798</v>
      </c>
      <c r="O33" s="208">
        <v>546.61500000000001</v>
      </c>
      <c r="P33" s="208">
        <v>569.85400000000004</v>
      </c>
      <c r="Q33" s="208">
        <v>610.14800000000002</v>
      </c>
      <c r="R33" s="208">
        <v>634.31200000000001</v>
      </c>
      <c r="S33" s="208">
        <v>690.221</v>
      </c>
      <c r="T33" s="208">
        <v>774.84500000000003</v>
      </c>
      <c r="U33" s="208">
        <v>814.80200000000002</v>
      </c>
      <c r="V33" s="208">
        <v>793.08500000000004</v>
      </c>
      <c r="W33" s="208">
        <v>751.19299999999998</v>
      </c>
      <c r="X33" s="208">
        <v>769.72299999999996</v>
      </c>
      <c r="Y33" s="208">
        <v>787.17399999999998</v>
      </c>
      <c r="Z33" s="208">
        <v>831.04399999999998</v>
      </c>
      <c r="AA33" s="208">
        <v>890.71299999999997</v>
      </c>
      <c r="AB33" s="208">
        <v>850.66200000000003</v>
      </c>
      <c r="AC33" s="208">
        <v>787.56500000000005</v>
      </c>
      <c r="AD33" s="208">
        <v>668.899</v>
      </c>
      <c r="AE33" s="208">
        <v>790.88199999999995</v>
      </c>
      <c r="AF33" s="208">
        <v>816.452</v>
      </c>
      <c r="AG33" s="208">
        <v>839.43899999999996</v>
      </c>
      <c r="AH33" s="208">
        <v>904.91200000000003</v>
      </c>
      <c r="AI33" s="208">
        <v>938.46299999999997</v>
      </c>
      <c r="AJ33" s="208">
        <v>1082.5050000000001</v>
      </c>
      <c r="AK33" s="208">
        <v>981.09500000000003</v>
      </c>
      <c r="AL33" s="208">
        <v>1103.6489999999999</v>
      </c>
      <c r="AM33" s="208">
        <v>1344.1020000000001</v>
      </c>
      <c r="AN33" s="208">
        <v>1415.3019999999999</v>
      </c>
      <c r="AO33" s="208">
        <v>1580.059</v>
      </c>
      <c r="AP33" s="208">
        <v>1841.894</v>
      </c>
      <c r="AQ33" s="208">
        <v>1903.164</v>
      </c>
      <c r="AR33" s="208">
        <v>1933.1</v>
      </c>
      <c r="AS33" s="209">
        <v>1823.8</v>
      </c>
      <c r="AT33" s="209">
        <v>1680.9</v>
      </c>
      <c r="AU33" s="209">
        <v>1720.3</v>
      </c>
      <c r="AV33" s="209">
        <v>1836.7</v>
      </c>
      <c r="AW33" s="209">
        <v>1853.1</v>
      </c>
    </row>
    <row r="34" spans="9:49" x14ac:dyDescent="0.15">
      <c r="I34" s="206" t="s">
        <v>732</v>
      </c>
      <c r="J34" s="210" t="s">
        <v>422</v>
      </c>
      <c r="K34" s="206" t="s">
        <v>734</v>
      </c>
      <c r="L34" s="206" t="s">
        <v>430</v>
      </c>
      <c r="M34" s="208">
        <v>166.12899999999999</v>
      </c>
      <c r="N34" s="208">
        <v>166.08799999999999</v>
      </c>
      <c r="O34" s="208">
        <v>172.28399999999999</v>
      </c>
      <c r="P34" s="208">
        <v>172.357</v>
      </c>
      <c r="Q34" s="208">
        <v>139.40199999999999</v>
      </c>
      <c r="R34" s="208">
        <v>164.42599999999999</v>
      </c>
      <c r="S34" s="208">
        <v>177.69200000000001</v>
      </c>
      <c r="T34" s="208">
        <v>185.28399999999999</v>
      </c>
      <c r="U34" s="208">
        <v>194.02600000000001</v>
      </c>
      <c r="V34" s="208">
        <v>183.23599999999999</v>
      </c>
      <c r="W34" s="208">
        <v>198.06800000000001</v>
      </c>
      <c r="X34" s="208">
        <v>209.928</v>
      </c>
      <c r="Y34" s="208">
        <v>216.916</v>
      </c>
      <c r="Z34" s="208">
        <v>210.09299999999999</v>
      </c>
      <c r="AA34" s="208">
        <v>229.86799999999999</v>
      </c>
      <c r="AB34" s="208">
        <v>241.22200000000001</v>
      </c>
      <c r="AC34" s="208">
        <v>249.08600000000001</v>
      </c>
      <c r="AD34" s="208">
        <v>220.75299999999999</v>
      </c>
      <c r="AE34" s="208">
        <v>230.03700000000001</v>
      </c>
      <c r="AF34" s="208">
        <v>238.99299999999999</v>
      </c>
      <c r="AG34" s="208">
        <v>242.78399999999999</v>
      </c>
      <c r="AH34" s="208">
        <v>202.85400000000001</v>
      </c>
      <c r="AI34" s="208">
        <v>225.35</v>
      </c>
      <c r="AJ34" s="208">
        <v>252.98099999999999</v>
      </c>
      <c r="AK34" s="208">
        <v>280.09399999999999</v>
      </c>
      <c r="AL34" s="208">
        <v>304.84300000000002</v>
      </c>
      <c r="AM34" s="208">
        <v>346.11</v>
      </c>
      <c r="AN34" s="208">
        <v>451.48399999999998</v>
      </c>
      <c r="AO34" s="208">
        <v>528.31700000000001</v>
      </c>
      <c r="AP34" s="208">
        <v>594.64800000000002</v>
      </c>
      <c r="AQ34" s="208">
        <v>620.82299999999998</v>
      </c>
      <c r="AR34" s="208">
        <v>626.33299999999997</v>
      </c>
      <c r="AS34" s="209">
        <v>613.1</v>
      </c>
      <c r="AT34" s="209">
        <v>573.20000000000005</v>
      </c>
      <c r="AU34" s="209">
        <v>587.5</v>
      </c>
      <c r="AV34" s="209">
        <v>606.29999999999995</v>
      </c>
      <c r="AW34" s="209">
        <v>607.5</v>
      </c>
    </row>
    <row r="35" spans="9:49" x14ac:dyDescent="0.15">
      <c r="I35" s="206" t="s">
        <v>735</v>
      </c>
      <c r="J35" s="210" t="s">
        <v>437</v>
      </c>
      <c r="K35" s="206" t="s">
        <v>438</v>
      </c>
      <c r="L35" s="206" t="s">
        <v>439</v>
      </c>
      <c r="M35" s="208">
        <v>2359</v>
      </c>
      <c r="N35" s="208">
        <v>2442</v>
      </c>
      <c r="O35" s="208">
        <v>2490</v>
      </c>
      <c r="P35" s="208">
        <v>2368</v>
      </c>
      <c r="Q35" s="208">
        <v>2257</v>
      </c>
      <c r="R35" s="208">
        <v>2450</v>
      </c>
      <c r="S35" s="208">
        <v>2821</v>
      </c>
      <c r="T35" s="208">
        <v>3297</v>
      </c>
      <c r="U35" s="208">
        <v>3278</v>
      </c>
      <c r="V35" s="208">
        <v>3546</v>
      </c>
      <c r="W35" s="208">
        <v>3744</v>
      </c>
      <c r="X35" s="208">
        <v>4130</v>
      </c>
      <c r="Y35" s="208">
        <v>4205</v>
      </c>
      <c r="Z35" s="208">
        <v>4579</v>
      </c>
      <c r="AA35" s="208">
        <v>4162</v>
      </c>
      <c r="AB35" s="208">
        <v>3759</v>
      </c>
      <c r="AC35" s="208">
        <v>3753</v>
      </c>
      <c r="AD35" s="208">
        <v>3539</v>
      </c>
      <c r="AE35" s="208">
        <v>3562</v>
      </c>
      <c r="AF35" s="208">
        <v>3754</v>
      </c>
      <c r="AG35" s="208">
        <v>4162</v>
      </c>
      <c r="AH35" s="208">
        <v>3957</v>
      </c>
      <c r="AI35" s="208">
        <v>4395</v>
      </c>
      <c r="AJ35" s="208">
        <v>4688</v>
      </c>
      <c r="AK35" s="208">
        <v>5162</v>
      </c>
      <c r="AL35" s="208">
        <v>5582</v>
      </c>
      <c r="AM35" s="208">
        <v>6196</v>
      </c>
      <c r="AN35" s="208">
        <v>6123</v>
      </c>
      <c r="AO35" s="208">
        <v>6271</v>
      </c>
      <c r="AP35" s="208">
        <v>6245</v>
      </c>
      <c r="AQ35" s="208">
        <v>6520</v>
      </c>
      <c r="AR35" s="208">
        <v>6468.1</v>
      </c>
      <c r="AS35" s="209">
        <v>6394.8</v>
      </c>
      <c r="AT35" s="209">
        <v>6084</v>
      </c>
      <c r="AU35" s="209">
        <v>5812.8</v>
      </c>
      <c r="AV35" s="209">
        <v>5716.3</v>
      </c>
      <c r="AW35" s="209">
        <v>5417.6</v>
      </c>
    </row>
    <row r="36" spans="9:49" x14ac:dyDescent="0.15">
      <c r="I36" s="206" t="s">
        <v>735</v>
      </c>
      <c r="J36" s="210" t="s">
        <v>437</v>
      </c>
      <c r="K36" s="206" t="s">
        <v>440</v>
      </c>
      <c r="L36" s="206" t="s">
        <v>441</v>
      </c>
      <c r="M36" s="208">
        <v>1865.2248999999999</v>
      </c>
      <c r="N36" s="208">
        <v>1858.5796</v>
      </c>
      <c r="O36" s="208">
        <v>1830.8336999999999</v>
      </c>
      <c r="P36" s="208">
        <v>1722.6614999999999</v>
      </c>
      <c r="Q36" s="208">
        <v>1570.6780000000001</v>
      </c>
      <c r="R36" s="208">
        <v>1471.1116</v>
      </c>
      <c r="S36" s="208">
        <v>1964.9821999999999</v>
      </c>
      <c r="T36" s="208">
        <v>2025.4431999999999</v>
      </c>
      <c r="U36" s="208">
        <v>2142.6891999999998</v>
      </c>
      <c r="V36" s="208">
        <v>2070.2927</v>
      </c>
      <c r="W36" s="208">
        <v>2313.7213999999999</v>
      </c>
      <c r="X36" s="208">
        <v>2874.2624999999998</v>
      </c>
      <c r="Y36" s="208">
        <v>3015.4796000000001</v>
      </c>
      <c r="Z36" s="208">
        <v>2808.0536000000002</v>
      </c>
      <c r="AA36" s="208">
        <v>3268.7575999999999</v>
      </c>
      <c r="AB36" s="208">
        <v>3228.4474</v>
      </c>
      <c r="AC36" s="208">
        <v>3585.8678</v>
      </c>
      <c r="AD36" s="208">
        <v>2531.8362999999999</v>
      </c>
      <c r="AE36" s="208">
        <v>2885.1761000000001</v>
      </c>
      <c r="AF36" s="208">
        <v>3321.0637000000002</v>
      </c>
      <c r="AG36" s="208">
        <v>4469.3604999999998</v>
      </c>
      <c r="AH36" s="208">
        <v>2690.7676999999999</v>
      </c>
      <c r="AI36" s="208">
        <v>3661.9005000000002</v>
      </c>
      <c r="AJ36" s="208">
        <v>4627.5901999999996</v>
      </c>
      <c r="AK36" s="208">
        <v>5075.0454</v>
      </c>
      <c r="AL36" s="208">
        <v>5258.4832999999999</v>
      </c>
      <c r="AM36" s="208">
        <v>4845.2026999999998</v>
      </c>
      <c r="AN36" s="208">
        <v>6177.6662999999999</v>
      </c>
      <c r="AO36" s="208">
        <v>5699.6271999999999</v>
      </c>
      <c r="AP36" s="208">
        <v>3965.6333</v>
      </c>
      <c r="AQ36" s="208">
        <v>5780.6881999999996</v>
      </c>
      <c r="AR36" s="208">
        <v>5813.3</v>
      </c>
      <c r="AS36" s="209">
        <v>6297.9</v>
      </c>
      <c r="AT36" s="209">
        <v>6076.4</v>
      </c>
      <c r="AU36" s="209">
        <v>6147.9</v>
      </c>
      <c r="AV36" s="209">
        <v>6171.6</v>
      </c>
      <c r="AW36" s="209">
        <v>6242.1</v>
      </c>
    </row>
    <row r="37" spans="9:49" x14ac:dyDescent="0.15">
      <c r="I37" s="206" t="s">
        <v>735</v>
      </c>
      <c r="J37" s="210" t="s">
        <v>437</v>
      </c>
      <c r="K37" s="206" t="s">
        <v>442</v>
      </c>
      <c r="L37" s="206" t="s">
        <v>443</v>
      </c>
      <c r="M37" s="208">
        <v>1232.241</v>
      </c>
      <c r="N37" s="208">
        <v>1393.3330000000001</v>
      </c>
      <c r="O37" s="208">
        <v>1481.37</v>
      </c>
      <c r="P37" s="208">
        <v>1600.0429999999999</v>
      </c>
      <c r="Q37" s="208">
        <v>1425.5340000000001</v>
      </c>
      <c r="R37" s="208">
        <v>1314.0550000000001</v>
      </c>
      <c r="S37" s="208">
        <v>1546.261</v>
      </c>
      <c r="T37" s="208">
        <v>1632.4190000000001</v>
      </c>
      <c r="U37" s="208">
        <v>1882.299</v>
      </c>
      <c r="V37" s="208">
        <v>2153.9949999999999</v>
      </c>
      <c r="W37" s="208">
        <v>2344.9070000000002</v>
      </c>
      <c r="X37" s="208">
        <v>2478.14</v>
      </c>
      <c r="Y37" s="208">
        <v>2580.8150000000001</v>
      </c>
      <c r="Z37" s="208">
        <v>2892.1149999999998</v>
      </c>
      <c r="AA37" s="208">
        <v>3125.9279999999999</v>
      </c>
      <c r="AB37" s="208">
        <v>2330.6909999999998</v>
      </c>
      <c r="AC37" s="208">
        <v>2522.6729999999998</v>
      </c>
      <c r="AD37" s="208">
        <v>2439.0479999999998</v>
      </c>
      <c r="AE37" s="208">
        <v>2361.1469999999999</v>
      </c>
      <c r="AF37" s="208">
        <v>2165.7460000000001</v>
      </c>
      <c r="AG37" s="208">
        <v>2583.5010000000002</v>
      </c>
      <c r="AH37" s="208">
        <v>2503.625</v>
      </c>
      <c r="AI37" s="208">
        <v>2791.864</v>
      </c>
      <c r="AJ37" s="208">
        <v>3177.08</v>
      </c>
      <c r="AK37" s="208">
        <v>3456.2370000000001</v>
      </c>
      <c r="AL37" s="208">
        <v>3847.654</v>
      </c>
      <c r="AM37" s="208">
        <v>4145.1790000000001</v>
      </c>
      <c r="AN37" s="208">
        <v>4304.4650000000001</v>
      </c>
      <c r="AO37" s="208">
        <v>4226.6040000000003</v>
      </c>
      <c r="AP37" s="208">
        <v>4060.4160000000002</v>
      </c>
      <c r="AQ37" s="208">
        <v>4635.5540000000001</v>
      </c>
      <c r="AR37" s="208">
        <v>5074.1000000000004</v>
      </c>
      <c r="AS37" s="209">
        <v>5103.8999999999996</v>
      </c>
      <c r="AT37" s="209">
        <v>4334.5</v>
      </c>
      <c r="AU37" s="209">
        <v>3855.1</v>
      </c>
      <c r="AV37" s="209">
        <v>3663.3</v>
      </c>
      <c r="AW37" s="209">
        <v>3777.9</v>
      </c>
    </row>
    <row r="38" spans="9:49" x14ac:dyDescent="0.15">
      <c r="I38" s="206" t="s">
        <v>735</v>
      </c>
      <c r="J38" s="210" t="s">
        <v>437</v>
      </c>
      <c r="K38" s="206" t="s">
        <v>444</v>
      </c>
      <c r="L38" s="206" t="s">
        <v>445</v>
      </c>
      <c r="M38" s="208">
        <v>323.23599999999999</v>
      </c>
      <c r="N38" s="208">
        <v>342.40100000000001</v>
      </c>
      <c r="O38" s="208">
        <v>512.73900000000003</v>
      </c>
      <c r="P38" s="208">
        <v>465.99400000000003</v>
      </c>
      <c r="Q38" s="208">
        <v>318.44400000000002</v>
      </c>
      <c r="R38" s="208">
        <v>430.99400000000003</v>
      </c>
      <c r="S38" s="208">
        <v>531.79200000000003</v>
      </c>
      <c r="T38" s="208">
        <v>410.47500000000002</v>
      </c>
      <c r="U38" s="208">
        <v>379.98899999999998</v>
      </c>
      <c r="V38" s="208">
        <v>456.91300000000001</v>
      </c>
      <c r="W38" s="208">
        <v>696.90099999999995</v>
      </c>
      <c r="X38" s="208">
        <v>503.37799999999999</v>
      </c>
      <c r="Y38" s="208">
        <v>479.41500000000002</v>
      </c>
      <c r="Z38" s="208">
        <v>487.46699999999998</v>
      </c>
      <c r="AA38" s="208">
        <v>526.92899999999997</v>
      </c>
      <c r="AB38" s="208">
        <v>566.84799999999996</v>
      </c>
      <c r="AC38" s="208">
        <v>519.55799999999999</v>
      </c>
      <c r="AD38" s="208">
        <v>494.09899999999999</v>
      </c>
      <c r="AE38" s="208">
        <v>564.178</v>
      </c>
      <c r="AF38" s="208">
        <v>582.03800000000001</v>
      </c>
      <c r="AG38" s="208">
        <v>654.65</v>
      </c>
      <c r="AH38" s="208">
        <v>704.35500000000002</v>
      </c>
      <c r="AI38" s="208">
        <v>838.66099999999994</v>
      </c>
      <c r="AJ38" s="208">
        <v>819.48400000000004</v>
      </c>
      <c r="AK38" s="208">
        <v>758.96799999999996</v>
      </c>
      <c r="AL38" s="208">
        <v>781.60599999999999</v>
      </c>
      <c r="AM38" s="208">
        <v>1085.7280000000001</v>
      </c>
      <c r="AN38" s="208">
        <v>950.50099999999998</v>
      </c>
      <c r="AO38" s="208">
        <v>885.04700000000003</v>
      </c>
      <c r="AP38" s="208">
        <v>755.37</v>
      </c>
      <c r="AQ38" s="208">
        <v>840.76599999999996</v>
      </c>
      <c r="AR38" s="208">
        <v>827.1</v>
      </c>
      <c r="AS38" s="209">
        <v>711.7</v>
      </c>
      <c r="AT38" s="209">
        <v>640.20000000000005</v>
      </c>
      <c r="AU38" s="209">
        <v>792.1</v>
      </c>
      <c r="AV38" s="209">
        <v>831</v>
      </c>
      <c r="AW38" s="209">
        <v>816.1</v>
      </c>
    </row>
    <row r="39" spans="9:49" x14ac:dyDescent="0.15">
      <c r="I39" s="206" t="s">
        <v>735</v>
      </c>
      <c r="J39" s="210" t="s">
        <v>437</v>
      </c>
      <c r="K39" s="206" t="s">
        <v>446</v>
      </c>
      <c r="L39" s="206" t="s">
        <v>447</v>
      </c>
      <c r="M39" s="208">
        <v>676.35699999999997</v>
      </c>
      <c r="N39" s="208">
        <v>738.45899999999995</v>
      </c>
      <c r="O39" s="208">
        <v>756.33199999999999</v>
      </c>
      <c r="P39" s="208">
        <v>642.64400000000001</v>
      </c>
      <c r="Q39" s="208">
        <v>710.245</v>
      </c>
      <c r="R39" s="208">
        <v>712.43299999999999</v>
      </c>
      <c r="S39" s="208">
        <v>919.17100000000005</v>
      </c>
      <c r="T39" s="208">
        <v>750.673</v>
      </c>
      <c r="U39" s="208">
        <v>876.88499999999999</v>
      </c>
      <c r="V39" s="208">
        <v>913.80899999999997</v>
      </c>
      <c r="W39" s="208">
        <v>938.64700000000005</v>
      </c>
      <c r="X39" s="208">
        <v>969.58100000000002</v>
      </c>
      <c r="Y39" s="208">
        <v>975.822</v>
      </c>
      <c r="Z39" s="208">
        <v>1021.294</v>
      </c>
      <c r="AA39" s="208">
        <v>1070.0039999999999</v>
      </c>
      <c r="AB39" s="208">
        <v>1093.26</v>
      </c>
      <c r="AC39" s="208">
        <v>1119.8979999999999</v>
      </c>
      <c r="AD39" s="208">
        <v>1097.3109999999999</v>
      </c>
      <c r="AE39" s="208">
        <v>1258.4349999999999</v>
      </c>
      <c r="AF39" s="208">
        <v>1413.414</v>
      </c>
      <c r="AG39" s="208">
        <v>1509.453</v>
      </c>
      <c r="AH39" s="208">
        <v>1423.9639999999999</v>
      </c>
      <c r="AI39" s="208">
        <v>1459.5930000000001</v>
      </c>
      <c r="AJ39" s="208">
        <v>1538.62</v>
      </c>
      <c r="AK39" s="208">
        <v>1650.87</v>
      </c>
      <c r="AL39" s="208">
        <v>1803.7729999999999</v>
      </c>
      <c r="AM39" s="208">
        <v>1925.471</v>
      </c>
      <c r="AN39" s="208">
        <v>2083.8380000000002</v>
      </c>
      <c r="AO39" s="208">
        <v>2352.63</v>
      </c>
      <c r="AP39" s="208">
        <v>2288.6759999999999</v>
      </c>
      <c r="AQ39" s="208">
        <v>2486.739</v>
      </c>
      <c r="AR39" s="208">
        <v>2724.4</v>
      </c>
      <c r="AS39" s="209">
        <v>2815.6</v>
      </c>
      <c r="AT39" s="209">
        <v>2476</v>
      </c>
      <c r="AU39" s="209">
        <v>2226.6999999999998</v>
      </c>
      <c r="AV39" s="209">
        <v>2122.1</v>
      </c>
      <c r="AW39" s="209">
        <v>2173.1999999999998</v>
      </c>
    </row>
    <row r="40" spans="9:49" x14ac:dyDescent="0.15">
      <c r="I40" s="206" t="s">
        <v>736</v>
      </c>
      <c r="J40" s="210" t="s">
        <v>122</v>
      </c>
      <c r="K40" s="206" t="s">
        <v>448</v>
      </c>
      <c r="L40" s="206" t="s">
        <v>449</v>
      </c>
      <c r="M40" s="208">
        <v>2852.3973999999998</v>
      </c>
      <c r="N40" s="208">
        <v>2735.8667</v>
      </c>
      <c r="O40" s="208">
        <v>2588.3281999999999</v>
      </c>
      <c r="P40" s="208">
        <v>2716.7583</v>
      </c>
      <c r="Q40" s="208">
        <v>2718.4994999999999</v>
      </c>
      <c r="R40" s="208">
        <v>2638.7062999999998</v>
      </c>
      <c r="S40" s="208">
        <v>2787.2294000000002</v>
      </c>
      <c r="T40" s="208">
        <v>3051.7899000000002</v>
      </c>
      <c r="U40" s="208">
        <v>2828.82</v>
      </c>
      <c r="V40" s="208">
        <v>2775.0457999999999</v>
      </c>
      <c r="W40" s="208">
        <v>3026.0614</v>
      </c>
      <c r="X40" s="208">
        <v>3232.0738999999999</v>
      </c>
      <c r="Y40" s="208">
        <v>3243.9387999999999</v>
      </c>
      <c r="Z40" s="208">
        <v>3511.2406000000001</v>
      </c>
      <c r="AA40" s="208">
        <v>3517.7309</v>
      </c>
      <c r="AB40" s="208">
        <v>3660.4965000000002</v>
      </c>
      <c r="AC40" s="208">
        <v>3681.0529000000001</v>
      </c>
      <c r="AD40" s="208">
        <v>3515.2037</v>
      </c>
      <c r="AE40" s="208">
        <v>3512.6428999999998</v>
      </c>
      <c r="AF40" s="208">
        <v>3730.3042</v>
      </c>
      <c r="AG40" s="208">
        <v>3564.3348999999998</v>
      </c>
      <c r="AH40" s="208">
        <v>3392.0861</v>
      </c>
      <c r="AI40" s="208">
        <v>3342.1098999999999</v>
      </c>
      <c r="AJ40" s="208">
        <v>3309.2480999999998</v>
      </c>
      <c r="AK40" s="208">
        <v>3635.8813</v>
      </c>
      <c r="AL40" s="208">
        <v>3834.8946999999998</v>
      </c>
      <c r="AM40" s="208">
        <v>3967.9386</v>
      </c>
      <c r="AN40" s="208">
        <v>4606.4404999999997</v>
      </c>
      <c r="AO40" s="208">
        <v>4770.8994000000002</v>
      </c>
      <c r="AP40" s="208">
        <v>5080.3788999999997</v>
      </c>
      <c r="AQ40" s="208">
        <v>5062.6522000000004</v>
      </c>
      <c r="AR40" s="208">
        <v>5443.6</v>
      </c>
      <c r="AS40" s="209">
        <v>4306.1000000000004</v>
      </c>
      <c r="AT40" s="209">
        <v>4124.7</v>
      </c>
      <c r="AU40" s="209">
        <v>4087.5</v>
      </c>
      <c r="AV40" s="209">
        <v>4128.6000000000004</v>
      </c>
      <c r="AW40" s="209">
        <v>4194.5</v>
      </c>
    </row>
    <row r="41" spans="9:49" x14ac:dyDescent="0.15">
      <c r="I41" s="206" t="s">
        <v>736</v>
      </c>
      <c r="J41" s="210" t="s">
        <v>122</v>
      </c>
      <c r="K41" s="206" t="s">
        <v>450</v>
      </c>
      <c r="L41" s="206" t="s">
        <v>451</v>
      </c>
      <c r="M41" s="208">
        <v>506.59789999999998</v>
      </c>
      <c r="N41" s="208">
        <v>506.99630000000002</v>
      </c>
      <c r="O41" s="208">
        <v>516.43259999999998</v>
      </c>
      <c r="P41" s="208">
        <v>482.40260000000001</v>
      </c>
      <c r="Q41" s="208">
        <v>451.63369999999998</v>
      </c>
      <c r="R41" s="208">
        <v>449.5976</v>
      </c>
      <c r="S41" s="208">
        <v>476.74189999999999</v>
      </c>
      <c r="T41" s="208">
        <v>510.09089999999998</v>
      </c>
      <c r="U41" s="208">
        <v>511.82830000000001</v>
      </c>
      <c r="V41" s="208">
        <v>530.00019999999995</v>
      </c>
      <c r="W41" s="208">
        <v>574.16890000000001</v>
      </c>
      <c r="X41" s="208">
        <v>598.42439999999999</v>
      </c>
      <c r="Y41" s="208">
        <v>622.09730000000002</v>
      </c>
      <c r="Z41" s="208">
        <v>713.53520000000003</v>
      </c>
      <c r="AA41" s="208">
        <v>749.46159999999998</v>
      </c>
      <c r="AB41" s="208">
        <v>748.41989999999998</v>
      </c>
      <c r="AC41" s="208">
        <v>732.44029999999998</v>
      </c>
      <c r="AD41" s="208">
        <v>745.3854</v>
      </c>
      <c r="AE41" s="208">
        <v>676.53290000000004</v>
      </c>
      <c r="AF41" s="208">
        <v>671.1232</v>
      </c>
      <c r="AG41" s="208">
        <v>652.66120000000001</v>
      </c>
      <c r="AH41" s="208">
        <v>663.18970000000002</v>
      </c>
      <c r="AI41" s="208">
        <v>696.60500000000002</v>
      </c>
      <c r="AJ41" s="208">
        <v>674.71770000000004</v>
      </c>
      <c r="AK41" s="208">
        <v>694.74739999999997</v>
      </c>
      <c r="AL41" s="208">
        <v>716.40539999999999</v>
      </c>
      <c r="AM41" s="208">
        <v>747.81889999999999</v>
      </c>
      <c r="AN41" s="208">
        <v>787.43389999999999</v>
      </c>
      <c r="AO41" s="208">
        <v>802.33960000000002</v>
      </c>
      <c r="AP41" s="208">
        <v>863.88589999999999</v>
      </c>
      <c r="AQ41" s="208">
        <v>824.59370000000001</v>
      </c>
      <c r="AR41" s="208">
        <v>773.8</v>
      </c>
      <c r="AS41" s="209">
        <v>759.9</v>
      </c>
      <c r="AT41" s="209">
        <v>791.8</v>
      </c>
      <c r="AU41" s="209">
        <v>805.5</v>
      </c>
      <c r="AV41" s="209">
        <v>802.4</v>
      </c>
      <c r="AW41" s="209">
        <v>783.8</v>
      </c>
    </row>
    <row r="42" spans="9:49" x14ac:dyDescent="0.15">
      <c r="I42" s="206" t="s">
        <v>736</v>
      </c>
      <c r="J42" s="210" t="s">
        <v>122</v>
      </c>
      <c r="K42" s="206" t="s">
        <v>737</v>
      </c>
      <c r="L42" s="224" t="s">
        <v>738</v>
      </c>
      <c r="M42" s="208" t="s">
        <v>580</v>
      </c>
      <c r="N42" s="208">
        <v>128.19049999999999</v>
      </c>
      <c r="O42" s="208">
        <v>129.15690000000001</v>
      </c>
      <c r="P42" s="208">
        <v>117.6716</v>
      </c>
      <c r="Q42" s="208">
        <v>107.8036</v>
      </c>
      <c r="R42" s="208">
        <v>110.29819999999999</v>
      </c>
      <c r="S42" s="208">
        <v>120.4736</v>
      </c>
      <c r="T42" s="208">
        <v>134.58840000000001</v>
      </c>
      <c r="U42" s="208">
        <v>207.97149999999999</v>
      </c>
      <c r="V42" s="208">
        <v>340.8605</v>
      </c>
      <c r="W42" s="208">
        <v>370.2586</v>
      </c>
      <c r="X42" s="208">
        <v>395.86200000000002</v>
      </c>
      <c r="Y42" s="208">
        <v>413.40249999999997</v>
      </c>
      <c r="Z42" s="208">
        <v>474.95890000000003</v>
      </c>
      <c r="AA42" s="208">
        <v>482.82510000000002</v>
      </c>
      <c r="AB42" s="208">
        <v>494.52440000000001</v>
      </c>
      <c r="AC42" s="208">
        <v>506.58699999999999</v>
      </c>
      <c r="AD42" s="208">
        <v>505.82279999999997</v>
      </c>
      <c r="AE42" s="208">
        <v>472.375</v>
      </c>
      <c r="AF42" s="208">
        <v>458.77640000000002</v>
      </c>
      <c r="AG42" s="208">
        <v>443.11</v>
      </c>
      <c r="AH42" s="208">
        <v>448.74310000000003</v>
      </c>
      <c r="AI42" s="208">
        <v>458.22140000000002</v>
      </c>
      <c r="AJ42" s="208">
        <v>476.66789999999997</v>
      </c>
      <c r="AK42" s="208">
        <v>496.46879999999999</v>
      </c>
      <c r="AL42" s="208">
        <v>526.9085</v>
      </c>
      <c r="AM42" s="208">
        <v>543.91020000000003</v>
      </c>
      <c r="AN42" s="208">
        <v>551.49620000000004</v>
      </c>
      <c r="AO42" s="208">
        <v>566.15539999999999</v>
      </c>
      <c r="AP42" s="208">
        <v>581.99030000000005</v>
      </c>
      <c r="AQ42" s="208">
        <v>595.46460000000002</v>
      </c>
      <c r="AR42" s="208">
        <v>594.1</v>
      </c>
      <c r="AS42" s="209">
        <v>574.29999999999995</v>
      </c>
      <c r="AT42" s="209">
        <v>555.79999999999995</v>
      </c>
      <c r="AU42" s="209">
        <v>560.6</v>
      </c>
      <c r="AV42" s="209">
        <v>574.70000000000005</v>
      </c>
      <c r="AW42" s="209">
        <v>579.1</v>
      </c>
    </row>
    <row r="43" spans="9:49" x14ac:dyDescent="0.15">
      <c r="I43" s="206" t="s">
        <v>739</v>
      </c>
      <c r="J43" s="210" t="s">
        <v>452</v>
      </c>
      <c r="K43" s="206" t="s">
        <v>740</v>
      </c>
      <c r="L43" s="206" t="s">
        <v>741</v>
      </c>
      <c r="M43" s="208">
        <v>1409.2375999999999</v>
      </c>
      <c r="N43" s="208">
        <v>1670.5700999999999</v>
      </c>
      <c r="O43" s="208">
        <v>1755.4575</v>
      </c>
      <c r="P43" s="208">
        <v>1776.9255000000001</v>
      </c>
      <c r="Q43" s="208">
        <v>1704.2741000000001</v>
      </c>
      <c r="R43" s="208">
        <v>1777.6484</v>
      </c>
      <c r="S43" s="208">
        <v>1843.4414999999999</v>
      </c>
      <c r="T43" s="208">
        <v>1869.6226999999999</v>
      </c>
      <c r="U43" s="208">
        <v>1773.2674999999999</v>
      </c>
      <c r="V43" s="208">
        <v>1882.1811</v>
      </c>
      <c r="W43" s="208">
        <v>2016.0007000000001</v>
      </c>
      <c r="X43" s="208">
        <v>2137.4346999999998</v>
      </c>
      <c r="Y43" s="208">
        <v>2090.4843999999998</v>
      </c>
      <c r="Z43" s="208">
        <v>2256.2741999999998</v>
      </c>
      <c r="AA43" s="208">
        <v>2315.2307999999998</v>
      </c>
      <c r="AB43" s="208">
        <v>2380.5453000000002</v>
      </c>
      <c r="AC43" s="208">
        <v>2247.8191999999999</v>
      </c>
      <c r="AD43" s="208">
        <v>2252.3132000000001</v>
      </c>
      <c r="AE43" s="208">
        <v>2263.9627</v>
      </c>
      <c r="AF43" s="208">
        <v>2291.8842</v>
      </c>
      <c r="AG43" s="208">
        <v>2121.0032000000001</v>
      </c>
      <c r="AH43" s="208">
        <v>2189.5700999999999</v>
      </c>
      <c r="AI43" s="208">
        <v>2393.7732000000001</v>
      </c>
      <c r="AJ43" s="208">
        <v>2912.4121</v>
      </c>
      <c r="AK43" s="208">
        <v>3137.4531999999999</v>
      </c>
      <c r="AL43" s="208">
        <v>3253.49</v>
      </c>
      <c r="AM43" s="208">
        <v>3280.5934999999999</v>
      </c>
      <c r="AN43" s="208">
        <v>3544.2051999999999</v>
      </c>
      <c r="AO43" s="208">
        <v>3611.6478999999999</v>
      </c>
      <c r="AP43" s="208">
        <v>3700.3901000000001</v>
      </c>
      <c r="AQ43" s="208">
        <v>3851.3083000000001</v>
      </c>
      <c r="AR43" s="208">
        <v>3901.9</v>
      </c>
      <c r="AS43" s="209">
        <v>3640.6</v>
      </c>
      <c r="AT43" s="209">
        <v>3630.7</v>
      </c>
      <c r="AU43" s="209">
        <v>3805.1</v>
      </c>
      <c r="AV43" s="209">
        <v>3972.2</v>
      </c>
      <c r="AW43" s="209">
        <v>3751.2</v>
      </c>
    </row>
    <row r="44" spans="9:49" x14ac:dyDescent="0.15">
      <c r="I44" s="206" t="s">
        <v>739</v>
      </c>
      <c r="J44" s="210" t="s">
        <v>452</v>
      </c>
      <c r="K44" s="206" t="s">
        <v>416</v>
      </c>
      <c r="L44" s="206" t="s">
        <v>417</v>
      </c>
      <c r="M44" s="208">
        <v>864.2</v>
      </c>
      <c r="N44" s="208">
        <v>870.8</v>
      </c>
      <c r="O44" s="208">
        <v>880.5</v>
      </c>
      <c r="P44" s="208">
        <v>904.2</v>
      </c>
      <c r="Q44" s="208">
        <v>840.3</v>
      </c>
      <c r="R44" s="208">
        <v>817.2</v>
      </c>
      <c r="S44" s="208">
        <v>877.8</v>
      </c>
      <c r="T44" s="208">
        <v>950.9</v>
      </c>
      <c r="U44" s="208">
        <v>1261</v>
      </c>
      <c r="V44" s="208">
        <v>1436.7</v>
      </c>
      <c r="W44" s="208">
        <v>1338</v>
      </c>
      <c r="X44" s="208">
        <v>1390.9</v>
      </c>
      <c r="Y44" s="208">
        <v>1377.5</v>
      </c>
      <c r="Z44" s="208">
        <v>1377.6</v>
      </c>
      <c r="AA44" s="208">
        <v>1455.9</v>
      </c>
      <c r="AB44" s="208">
        <v>1541.7</v>
      </c>
      <c r="AC44" s="208">
        <v>1503.1</v>
      </c>
      <c r="AD44" s="208">
        <v>1386.6</v>
      </c>
      <c r="AE44" s="208">
        <v>1347.7</v>
      </c>
      <c r="AF44" s="208">
        <v>1381.8</v>
      </c>
      <c r="AG44" s="208">
        <v>1401.8</v>
      </c>
      <c r="AH44" s="208">
        <v>1277.9000000000001</v>
      </c>
      <c r="AI44" s="208">
        <v>1213.5</v>
      </c>
      <c r="AJ44" s="208">
        <v>1317.3</v>
      </c>
      <c r="AK44" s="208">
        <v>1446.3</v>
      </c>
      <c r="AL44" s="208">
        <v>1481.7</v>
      </c>
      <c r="AM44" s="208">
        <v>1669.9</v>
      </c>
      <c r="AN44" s="208">
        <v>1742.1</v>
      </c>
      <c r="AO44" s="208">
        <v>1846.1</v>
      </c>
      <c r="AP44" s="208">
        <v>1945</v>
      </c>
      <c r="AQ44" s="208">
        <v>2085</v>
      </c>
      <c r="AR44" s="208">
        <v>2192.6</v>
      </c>
      <c r="AS44" s="209">
        <v>2076.9</v>
      </c>
      <c r="AT44" s="209">
        <v>1996.4</v>
      </c>
      <c r="AU44" s="209">
        <v>1979.6</v>
      </c>
      <c r="AV44" s="209">
        <v>2016</v>
      </c>
      <c r="AW44" s="209">
        <v>2044.7</v>
      </c>
    </row>
    <row r="45" spans="9:49" x14ac:dyDescent="0.15">
      <c r="I45" s="206" t="s">
        <v>739</v>
      </c>
      <c r="J45" s="210" t="s">
        <v>452</v>
      </c>
      <c r="K45" s="206" t="s">
        <v>418</v>
      </c>
      <c r="L45" s="206" t="s">
        <v>419</v>
      </c>
      <c r="M45" s="208">
        <v>1829</v>
      </c>
      <c r="N45" s="208">
        <v>1705</v>
      </c>
      <c r="O45" s="208">
        <v>1760</v>
      </c>
      <c r="P45" s="208">
        <v>1764</v>
      </c>
      <c r="Q45" s="208">
        <v>1668</v>
      </c>
      <c r="R45" s="208">
        <v>1613</v>
      </c>
      <c r="S45" s="208">
        <v>1703</v>
      </c>
      <c r="T45" s="208">
        <v>1797</v>
      </c>
      <c r="U45" s="208">
        <v>1859</v>
      </c>
      <c r="V45" s="208">
        <v>1821</v>
      </c>
      <c r="W45" s="208">
        <v>1923</v>
      </c>
      <c r="X45" s="208">
        <v>2136</v>
      </c>
      <c r="Y45" s="208">
        <v>2466</v>
      </c>
      <c r="Z45" s="208">
        <v>2226</v>
      </c>
      <c r="AA45" s="208">
        <v>2269</v>
      </c>
      <c r="AB45" s="208">
        <v>2522</v>
      </c>
      <c r="AC45" s="208">
        <v>2648</v>
      </c>
      <c r="AD45" s="208">
        <v>2076</v>
      </c>
      <c r="AE45" s="208">
        <v>2173</v>
      </c>
      <c r="AF45" s="208">
        <v>2553</v>
      </c>
      <c r="AG45" s="208">
        <v>2754</v>
      </c>
      <c r="AH45" s="208">
        <v>2231</v>
      </c>
      <c r="AI45" s="208">
        <v>2087</v>
      </c>
      <c r="AJ45" s="208">
        <v>2666</v>
      </c>
      <c r="AK45" s="208">
        <v>3235</v>
      </c>
      <c r="AL45" s="208">
        <v>3016</v>
      </c>
      <c r="AM45" s="208">
        <v>2992</v>
      </c>
      <c r="AN45" s="208">
        <v>3197</v>
      </c>
      <c r="AO45" s="208">
        <v>3556</v>
      </c>
      <c r="AP45" s="208">
        <v>3546</v>
      </c>
      <c r="AQ45" s="208">
        <v>3837</v>
      </c>
      <c r="AR45" s="208">
        <v>4321</v>
      </c>
      <c r="AS45" s="209">
        <v>4400.8999999999996</v>
      </c>
      <c r="AT45" s="209">
        <v>3816.4</v>
      </c>
      <c r="AU45" s="209">
        <v>3904.5</v>
      </c>
      <c r="AV45" s="209">
        <v>4226.7</v>
      </c>
      <c r="AW45" s="209">
        <v>4398.6000000000004</v>
      </c>
    </row>
    <row r="46" spans="9:49" x14ac:dyDescent="0.15">
      <c r="I46" s="206" t="s">
        <v>742</v>
      </c>
      <c r="J46" s="210" t="s">
        <v>453</v>
      </c>
      <c r="K46" s="206" t="s">
        <v>743</v>
      </c>
      <c r="L46" s="206" t="s">
        <v>744</v>
      </c>
      <c r="M46" s="223">
        <v>2484.6565999999998</v>
      </c>
      <c r="N46" s="208">
        <v>2049.5636</v>
      </c>
      <c r="O46" s="208">
        <v>2277.1316999999999</v>
      </c>
      <c r="P46" s="208">
        <v>2277.8114999999998</v>
      </c>
      <c r="Q46" s="208">
        <v>2314.5605</v>
      </c>
      <c r="R46" s="223">
        <v>1886.1604</v>
      </c>
      <c r="S46" s="223">
        <v>1932.2317</v>
      </c>
      <c r="T46" s="223">
        <v>2296.3690000000001</v>
      </c>
      <c r="U46" s="223">
        <v>2426.4467</v>
      </c>
      <c r="V46" s="223">
        <v>2143.817</v>
      </c>
      <c r="W46" s="223">
        <v>2181.7568999999999</v>
      </c>
      <c r="X46" s="223">
        <v>2441.5230000000001</v>
      </c>
      <c r="Y46" s="223">
        <v>2789.2662999999998</v>
      </c>
      <c r="Z46" s="223">
        <v>2218.2748000000001</v>
      </c>
      <c r="AA46" s="223">
        <v>2336.2058000000002</v>
      </c>
      <c r="AB46" s="223"/>
      <c r="AC46" s="223"/>
      <c r="AD46" s="223"/>
      <c r="AE46" s="223"/>
      <c r="AF46" s="223"/>
      <c r="AG46" s="223"/>
      <c r="AH46" s="223"/>
      <c r="AI46" s="223"/>
      <c r="AJ46" s="223"/>
      <c r="AK46" s="223"/>
      <c r="AL46" s="223"/>
      <c r="AM46" s="223"/>
      <c r="AN46" s="223"/>
      <c r="AO46" s="223"/>
      <c r="AP46" s="223"/>
      <c r="AQ46" s="223"/>
      <c r="AR46" s="261"/>
      <c r="AS46" s="261"/>
      <c r="AT46" s="261"/>
      <c r="AU46" s="261"/>
      <c r="AV46" s="261"/>
      <c r="AW46" s="261"/>
    </row>
    <row r="47" spans="9:49" x14ac:dyDescent="0.15">
      <c r="I47" s="206" t="s">
        <v>742</v>
      </c>
      <c r="J47" s="210" t="s">
        <v>453</v>
      </c>
      <c r="K47" s="206" t="s">
        <v>745</v>
      </c>
      <c r="L47" s="206" t="s">
        <v>746</v>
      </c>
      <c r="M47" s="208" t="s">
        <v>580</v>
      </c>
      <c r="N47" s="208"/>
      <c r="O47" s="208"/>
      <c r="P47" s="208"/>
      <c r="Q47" s="208"/>
      <c r="R47" s="208"/>
      <c r="S47" s="208"/>
      <c r="T47" s="208"/>
      <c r="U47" s="208"/>
      <c r="V47" s="208"/>
      <c r="W47" s="208">
        <v>2181.7568999999999</v>
      </c>
      <c r="X47" s="208">
        <v>2441.5230000000001</v>
      </c>
      <c r="Y47" s="208">
        <v>2789.2662999999998</v>
      </c>
      <c r="Z47" s="208">
        <v>2218.2748000000001</v>
      </c>
      <c r="AA47" s="208">
        <v>2839.5871999999999</v>
      </c>
      <c r="AB47" s="208">
        <v>3509.4859999999999</v>
      </c>
      <c r="AC47" s="208">
        <v>3697.2283000000002</v>
      </c>
      <c r="AD47" s="208">
        <v>2882.9360000000001</v>
      </c>
      <c r="AE47" s="208">
        <v>2917.1098000000002</v>
      </c>
      <c r="AF47" s="208">
        <v>3770.6712000000002</v>
      </c>
      <c r="AG47" s="208">
        <v>3806.4648999999999</v>
      </c>
      <c r="AH47" s="208">
        <v>3232.6451999999999</v>
      </c>
      <c r="AI47" s="208">
        <v>3596.9227999999998</v>
      </c>
      <c r="AJ47" s="208">
        <v>4192.6832000000004</v>
      </c>
      <c r="AK47" s="208">
        <v>5228.3379000000004</v>
      </c>
      <c r="AL47" s="208">
        <v>4251.6791000000003</v>
      </c>
      <c r="AM47" s="208">
        <v>4539.3490000000002</v>
      </c>
      <c r="AN47" s="208">
        <v>5408.2196000000004</v>
      </c>
      <c r="AO47" s="208">
        <v>6215.4642999999996</v>
      </c>
      <c r="AP47" s="208">
        <v>5153.4012000000002</v>
      </c>
      <c r="AQ47" s="208">
        <v>5446.8037000000004</v>
      </c>
      <c r="AR47" s="208">
        <v>6207.6</v>
      </c>
      <c r="AS47" s="209">
        <v>5849.8</v>
      </c>
      <c r="AT47" s="209">
        <v>4829.8999999999996</v>
      </c>
      <c r="AU47" s="209">
        <v>4896</v>
      </c>
      <c r="AV47" s="209">
        <v>5583.6</v>
      </c>
      <c r="AW47" s="209">
        <v>6031.2</v>
      </c>
    </row>
    <row r="48" spans="9:49" x14ac:dyDescent="0.15">
      <c r="I48" s="206" t="s">
        <v>742</v>
      </c>
      <c r="J48" s="210" t="s">
        <v>453</v>
      </c>
      <c r="K48" s="206" t="s">
        <v>747</v>
      </c>
      <c r="L48" s="206" t="s">
        <v>748</v>
      </c>
      <c r="M48" s="208">
        <v>853.11300000000006</v>
      </c>
      <c r="N48" s="208">
        <v>742.875</v>
      </c>
      <c r="O48" s="208">
        <v>736.72199999999998</v>
      </c>
      <c r="P48" s="208">
        <v>734.36199999999997</v>
      </c>
      <c r="Q48" s="208">
        <v>670.64400000000001</v>
      </c>
      <c r="R48" s="208">
        <v>868.68200000000002</v>
      </c>
      <c r="S48" s="208">
        <v>917.32600000000002</v>
      </c>
      <c r="T48" s="208">
        <v>1086.0139999999999</v>
      </c>
      <c r="U48" s="208">
        <v>1055.827</v>
      </c>
      <c r="V48" s="208">
        <v>899.28399999999999</v>
      </c>
      <c r="W48" s="208">
        <v>1008.385</v>
      </c>
      <c r="X48" s="208">
        <v>1148.884</v>
      </c>
      <c r="Y48" s="208">
        <v>1150.4780000000001</v>
      </c>
      <c r="Z48" s="208">
        <v>1025.319</v>
      </c>
      <c r="AA48" s="208">
        <v>1065.684</v>
      </c>
      <c r="AB48" s="208">
        <v>1144.192</v>
      </c>
      <c r="AC48" s="208">
        <v>1081.271</v>
      </c>
      <c r="AD48" s="208">
        <v>894.96400000000006</v>
      </c>
      <c r="AE48" s="208">
        <v>895.30499999999995</v>
      </c>
      <c r="AF48" s="208">
        <v>1083.9169999999999</v>
      </c>
      <c r="AG48" s="208">
        <v>1178.4639999999999</v>
      </c>
      <c r="AH48" s="208">
        <v>1152.616</v>
      </c>
      <c r="AI48" s="208">
        <v>1172.9090000000001</v>
      </c>
      <c r="AJ48" s="208">
        <v>1354.0229999999999</v>
      </c>
      <c r="AK48" s="208">
        <v>1371.0409999999999</v>
      </c>
      <c r="AL48" s="208">
        <v>1326.15</v>
      </c>
      <c r="AM48" s="208">
        <v>1406.5350000000001</v>
      </c>
      <c r="AN48" s="208">
        <v>1681</v>
      </c>
      <c r="AO48" s="208">
        <v>1724.644</v>
      </c>
      <c r="AP48" s="208">
        <v>1596.816</v>
      </c>
      <c r="AQ48" s="208">
        <v>1504.8679999999999</v>
      </c>
      <c r="AR48" s="208">
        <v>2083.6999999999998</v>
      </c>
      <c r="AS48" s="209">
        <v>1850</v>
      </c>
      <c r="AT48" s="209">
        <v>1620</v>
      </c>
      <c r="AU48" s="209">
        <v>1670</v>
      </c>
      <c r="AV48" s="209">
        <v>1890</v>
      </c>
      <c r="AW48" s="209">
        <v>1820</v>
      </c>
    </row>
    <row r="49" spans="9:45" x14ac:dyDescent="0.15">
      <c r="AQ49" s="206"/>
      <c r="AR49" s="206"/>
      <c r="AS49" s="206"/>
    </row>
    <row r="50" spans="9:45" x14ac:dyDescent="0.15">
      <c r="AQ50" s="206"/>
      <c r="AR50" s="206"/>
      <c r="AS50" s="206"/>
    </row>
    <row r="51" spans="9:45" x14ac:dyDescent="0.15">
      <c r="AQ51" s="206"/>
      <c r="AR51" s="206"/>
      <c r="AS51" s="206"/>
    </row>
    <row r="53" spans="9:45" x14ac:dyDescent="0.15">
      <c r="J53" s="218"/>
      <c r="K53" s="218"/>
      <c r="L53" s="218"/>
      <c r="M53" s="218"/>
      <c r="N53" s="218"/>
      <c r="O53" s="218"/>
      <c r="P53" s="218"/>
      <c r="Q53" s="218"/>
      <c r="R53" s="218"/>
      <c r="S53" s="218"/>
      <c r="T53" s="218"/>
      <c r="U53" s="218"/>
      <c r="V53" s="218"/>
      <c r="W53" s="218"/>
      <c r="X53" s="218"/>
      <c r="Y53" s="218"/>
      <c r="Z53" s="218"/>
      <c r="AA53" s="218"/>
      <c r="AB53" s="218"/>
      <c r="AC53" s="218"/>
      <c r="AD53" s="218"/>
      <c r="AE53" s="218"/>
      <c r="AF53" s="218"/>
      <c r="AG53" s="218"/>
      <c r="AH53" s="218"/>
      <c r="AI53" s="218"/>
      <c r="AJ53" s="218"/>
      <c r="AK53" s="218"/>
      <c r="AL53" s="218"/>
    </row>
    <row r="54" spans="9:45" x14ac:dyDescent="0.2">
      <c r="I54" s="262"/>
      <c r="J54" s="263"/>
      <c r="K54" s="263"/>
      <c r="L54" s="263"/>
      <c r="M54" s="263"/>
      <c r="N54" s="263"/>
      <c r="O54" s="263"/>
      <c r="P54" s="263"/>
      <c r="Q54" s="263"/>
      <c r="R54" s="263"/>
      <c r="S54" s="263"/>
      <c r="T54" s="263"/>
      <c r="U54" s="263"/>
      <c r="V54" s="263"/>
      <c r="W54" s="263"/>
      <c r="X54" s="263"/>
      <c r="Y54" s="263"/>
      <c r="Z54" s="263"/>
      <c r="AA54" s="263"/>
      <c r="AB54" s="263"/>
      <c r="AC54" s="263"/>
      <c r="AD54" s="263"/>
      <c r="AE54" s="263"/>
      <c r="AF54" s="263"/>
      <c r="AG54" s="263"/>
      <c r="AH54" s="263"/>
    </row>
    <row r="55" spans="9:45" x14ac:dyDescent="0.2">
      <c r="I55" s="262"/>
      <c r="J55" s="226"/>
      <c r="K55" s="226"/>
      <c r="L55" s="226"/>
      <c r="M55" s="226"/>
      <c r="N55" s="226"/>
      <c r="O55" s="226"/>
      <c r="P55" s="226"/>
      <c r="Q55" s="226"/>
      <c r="R55" s="226"/>
      <c r="S55" s="226"/>
      <c r="T55" s="226"/>
      <c r="U55" s="226"/>
      <c r="V55" s="226"/>
      <c r="W55" s="226"/>
      <c r="X55" s="226"/>
      <c r="Y55" s="226"/>
      <c r="Z55" s="226"/>
      <c r="AA55" s="226"/>
      <c r="AB55" s="226"/>
      <c r="AC55" s="226"/>
      <c r="AD55" s="226"/>
      <c r="AE55" s="226"/>
      <c r="AF55" s="226"/>
      <c r="AG55" s="226"/>
      <c r="AH55" s="226"/>
    </row>
  </sheetData>
  <phoneticPr fontId="5" type="noConversion"/>
  <pageMargins left="0.7" right="0.7" top="0.75" bottom="0.75" header="0.3" footer="0.3"/>
  <pageSetup paperSize="9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3"/>
  <sheetViews>
    <sheetView workbookViewId="0">
      <selection activeCell="A55" sqref="A55"/>
    </sheetView>
  </sheetViews>
  <sheetFormatPr defaultRowHeight="12" x14ac:dyDescent="0.15"/>
  <cols>
    <col min="1" max="1" width="67.85546875" style="16" customWidth="1"/>
    <col min="2" max="2" width="8.7109375" bestFit="1" customWidth="1"/>
    <col min="3" max="3" width="26.85546875" style="242" bestFit="1" customWidth="1"/>
    <col min="4" max="4" width="28.42578125" style="242" bestFit="1" customWidth="1"/>
    <col min="5" max="5" width="36.42578125" style="242" bestFit="1" customWidth="1"/>
    <col min="6" max="6" width="38.7109375" style="242" bestFit="1" customWidth="1"/>
  </cols>
  <sheetData>
    <row r="1" spans="2:6" ht="12.75" x14ac:dyDescent="0.15">
      <c r="C1" s="2" t="s">
        <v>777</v>
      </c>
      <c r="D1" s="264" t="s">
        <v>778</v>
      </c>
      <c r="E1" s="242" t="s">
        <v>779</v>
      </c>
      <c r="F1" s="242" t="s">
        <v>780</v>
      </c>
    </row>
    <row r="2" spans="2:6" ht="12.75" x14ac:dyDescent="0.2">
      <c r="B2" s="265">
        <v>44865</v>
      </c>
      <c r="C2" s="2">
        <v>16.87</v>
      </c>
      <c r="D2" s="2">
        <v>4.0999999999999996</v>
      </c>
      <c r="E2" s="266">
        <v>-17.824424366848401</v>
      </c>
      <c r="F2" s="385"/>
    </row>
    <row r="3" spans="2:6" ht="12.75" x14ac:dyDescent="0.2">
      <c r="B3" s="265">
        <v>44834</v>
      </c>
      <c r="C3" s="2">
        <v>16.7</v>
      </c>
      <c r="D3" s="2">
        <v>4.0999999999999996</v>
      </c>
      <c r="E3" s="266">
        <v>-14.751117981000917</v>
      </c>
    </row>
    <row r="4" spans="2:6" ht="12.75" x14ac:dyDescent="0.2">
      <c r="B4" s="265">
        <v>44804</v>
      </c>
      <c r="C4" s="266">
        <v>18.59</v>
      </c>
      <c r="D4" s="266">
        <v>4.4546000000000001</v>
      </c>
      <c r="E4" s="266">
        <v>-10.4172808744732</v>
      </c>
      <c r="F4" s="266">
        <v>0.1</v>
      </c>
    </row>
    <row r="5" spans="2:6" ht="12.75" x14ac:dyDescent="0.2">
      <c r="B5" s="265">
        <v>44773</v>
      </c>
      <c r="C5" s="266">
        <v>21.041599999999999</v>
      </c>
      <c r="D5" s="266">
        <v>5.0275999999999996</v>
      </c>
      <c r="E5" s="266">
        <v>-5.9299311055450499</v>
      </c>
      <c r="F5" s="266">
        <v>7.3</v>
      </c>
    </row>
    <row r="6" spans="2:6" ht="12.75" x14ac:dyDescent="0.2">
      <c r="B6" s="265">
        <v>44742</v>
      </c>
      <c r="C6" s="266">
        <v>17.363900000000001</v>
      </c>
      <c r="D6" s="266">
        <v>4.3121999999999998</v>
      </c>
      <c r="E6" s="266">
        <v>-13.24926977074421</v>
      </c>
      <c r="F6" s="266">
        <v>13.3</v>
      </c>
    </row>
    <row r="7" spans="2:6" ht="12.75" x14ac:dyDescent="0.2">
      <c r="B7" s="265">
        <v>44712</v>
      </c>
      <c r="C7" s="266">
        <v>21.104099999999999</v>
      </c>
      <c r="D7" s="266">
        <v>5.1487999999999996</v>
      </c>
      <c r="E7" s="266">
        <v>-1.0641387760005783</v>
      </c>
      <c r="F7" s="266">
        <v>18</v>
      </c>
    </row>
    <row r="8" spans="2:6" ht="12.75" x14ac:dyDescent="0.2">
      <c r="B8" s="265">
        <v>44681</v>
      </c>
      <c r="C8" s="266">
        <v>19.885400000000001</v>
      </c>
      <c r="D8" s="266">
        <v>4.8513999999999999</v>
      </c>
      <c r="E8" s="266">
        <v>-4.9682170152959504</v>
      </c>
      <c r="F8" s="266">
        <v>21.1</v>
      </c>
    </row>
    <row r="9" spans="2:6" ht="12.75" x14ac:dyDescent="0.2">
      <c r="B9" s="265">
        <v>44651</v>
      </c>
      <c r="C9" s="266">
        <v>23.766400000000001</v>
      </c>
      <c r="D9" s="266">
        <v>5.7961999999999998</v>
      </c>
      <c r="E9" s="266">
        <v>-3.7737058794002132</v>
      </c>
      <c r="F9" s="266">
        <v>23</v>
      </c>
    </row>
    <row r="10" spans="2:6" ht="12.75" x14ac:dyDescent="0.2">
      <c r="B10" s="265">
        <v>44620</v>
      </c>
      <c r="C10" s="266">
        <v>24.3626</v>
      </c>
      <c r="D10" s="266">
        <v>5.8250999999999999</v>
      </c>
      <c r="E10" s="266">
        <v>-2.5873333913619234</v>
      </c>
      <c r="F10" s="266">
        <v>32.4</v>
      </c>
    </row>
    <row r="11" spans="2:6" ht="12.75" x14ac:dyDescent="0.2">
      <c r="B11" s="265">
        <v>44592</v>
      </c>
      <c r="C11" s="266">
        <v>24.7439</v>
      </c>
      <c r="D11" s="266">
        <v>5.9162999999999997</v>
      </c>
      <c r="E11" s="266">
        <v>-0.7617614358073399</v>
      </c>
      <c r="F11" s="266">
        <v>26.8</v>
      </c>
    </row>
    <row r="12" spans="2:6" ht="12.75" x14ac:dyDescent="0.2">
      <c r="B12" s="265">
        <v>44561</v>
      </c>
      <c r="C12" s="266">
        <v>28.6233</v>
      </c>
      <c r="D12" s="266">
        <v>6.7705000000000002</v>
      </c>
      <c r="E12" s="266">
        <v>11.244650664983569</v>
      </c>
      <c r="F12" s="266">
        <v>28.3</v>
      </c>
    </row>
    <row r="13" spans="2:6" ht="12.75" x14ac:dyDescent="0.2">
      <c r="B13" s="265">
        <v>44530</v>
      </c>
      <c r="C13" s="266">
        <v>29.9434</v>
      </c>
      <c r="D13" s="266">
        <v>7.0281000000000002</v>
      </c>
      <c r="E13" s="266">
        <v>14.1264559278713</v>
      </c>
      <c r="F13" s="266">
        <v>23.5</v>
      </c>
    </row>
    <row r="14" spans="2:6" ht="12.75" x14ac:dyDescent="0.2">
      <c r="B14" s="265">
        <v>44500</v>
      </c>
      <c r="C14" s="266">
        <v>26.985499999999998</v>
      </c>
      <c r="D14" s="266">
        <v>6.3296000000000001</v>
      </c>
      <c r="E14" s="266">
        <v>9.0978502236814602</v>
      </c>
      <c r="F14" s="266">
        <v>24</v>
      </c>
    </row>
    <row r="15" spans="2:6" ht="12.75" x14ac:dyDescent="0.2">
      <c r="B15" s="265">
        <v>44469</v>
      </c>
      <c r="C15" s="266">
        <v>26.5505</v>
      </c>
      <c r="D15" s="266">
        <v>6.1</v>
      </c>
      <c r="E15" s="266">
        <v>13.348116536092601</v>
      </c>
      <c r="F15" s="266">
        <v>27.6</v>
      </c>
    </row>
    <row r="16" spans="2:6" ht="12.75" x14ac:dyDescent="0.2">
      <c r="B16" s="265">
        <v>44439</v>
      </c>
      <c r="C16" s="266">
        <v>31.4621</v>
      </c>
      <c r="D16" s="266">
        <v>6.9215</v>
      </c>
      <c r="E16" s="266">
        <v>17.018845294365999</v>
      </c>
      <c r="F16" s="266">
        <v>29.7</v>
      </c>
    </row>
    <row r="17" spans="2:6" ht="12.75" x14ac:dyDescent="0.2">
      <c r="B17" s="265">
        <v>44408</v>
      </c>
      <c r="C17" s="266">
        <v>30.898800000000001</v>
      </c>
      <c r="D17" s="266">
        <v>6.7976000000000001</v>
      </c>
      <c r="E17" s="266">
        <v>16.927566871481499</v>
      </c>
      <c r="F17" s="266">
        <v>29</v>
      </c>
    </row>
    <row r="18" spans="2:6" ht="12.75" x14ac:dyDescent="0.2">
      <c r="B18" s="265">
        <v>44377</v>
      </c>
      <c r="C18" s="266">
        <v>32.775500000000001</v>
      </c>
      <c r="D18" s="266">
        <v>6.9512999999999998</v>
      </c>
      <c r="E18" s="266">
        <v>20.883352132309</v>
      </c>
      <c r="F18" s="266">
        <v>29.2</v>
      </c>
    </row>
    <row r="19" spans="2:6" ht="12.75" x14ac:dyDescent="0.2">
      <c r="B19" s="265">
        <v>44347</v>
      </c>
      <c r="C19" s="266">
        <v>33.591999999999999</v>
      </c>
      <c r="D19" s="266">
        <v>7.0388999999999999</v>
      </c>
      <c r="E19" s="266">
        <v>24.560389453539202</v>
      </c>
      <c r="F19" s="266">
        <v>26.2</v>
      </c>
    </row>
    <row r="20" spans="2:6" ht="12.75" x14ac:dyDescent="0.2">
      <c r="B20" s="265">
        <v>44316</v>
      </c>
      <c r="C20" s="266">
        <v>33.860700000000001</v>
      </c>
      <c r="D20" s="266">
        <v>6.9561000000000002</v>
      </c>
      <c r="E20" s="266">
        <v>25.089734376395398</v>
      </c>
      <c r="F20" s="266">
        <v>21.7</v>
      </c>
    </row>
    <row r="21" spans="2:6" ht="12.75" x14ac:dyDescent="0.2">
      <c r="B21" s="265">
        <v>44286</v>
      </c>
      <c r="C21" s="266">
        <v>35.697000000000003</v>
      </c>
      <c r="D21" s="266">
        <v>7.2210000000000001</v>
      </c>
      <c r="E21" s="266">
        <v>34.5796685003777</v>
      </c>
      <c r="F21" s="266">
        <v>17.8</v>
      </c>
    </row>
    <row r="22" spans="2:6" ht="12.75" x14ac:dyDescent="0.2">
      <c r="B22" s="265">
        <v>44255</v>
      </c>
      <c r="C22" s="266">
        <v>35.639499999999998</v>
      </c>
      <c r="D22" s="266">
        <v>7.2001999999999997</v>
      </c>
      <c r="E22" s="266">
        <v>39.420992314799499</v>
      </c>
      <c r="F22" s="266">
        <v>14.7</v>
      </c>
    </row>
    <row r="23" spans="2:6" ht="12.75" x14ac:dyDescent="0.2">
      <c r="B23" s="265">
        <v>44227</v>
      </c>
      <c r="C23" s="266">
        <v>33.482500000000002</v>
      </c>
      <c r="D23" s="266">
        <v>6.7763999999999998</v>
      </c>
      <c r="E23" s="266">
        <v>40.072821599301797</v>
      </c>
      <c r="F23" s="266">
        <v>13.2</v>
      </c>
    </row>
    <row r="24" spans="2:6" ht="12.75" x14ac:dyDescent="0.2">
      <c r="B24" s="265">
        <v>44196</v>
      </c>
      <c r="C24" s="266">
        <v>33.962000000000003</v>
      </c>
      <c r="D24" s="266">
        <v>6.6695000000000002</v>
      </c>
      <c r="E24" s="266">
        <v>30.001799158920001</v>
      </c>
      <c r="F24" s="266">
        <v>8.3000000000000007</v>
      </c>
    </row>
    <row r="25" spans="2:6" ht="12.75" x14ac:dyDescent="0.2">
      <c r="B25" s="265">
        <v>44165</v>
      </c>
      <c r="C25" s="266">
        <v>35.175600000000003</v>
      </c>
      <c r="D25" s="266">
        <v>6.5743</v>
      </c>
      <c r="E25" s="266">
        <v>34.5489333967652</v>
      </c>
      <c r="F25" s="266">
        <v>7</v>
      </c>
    </row>
    <row r="26" spans="2:6" ht="12.75" x14ac:dyDescent="0.2">
      <c r="B26" s="265">
        <v>44135</v>
      </c>
      <c r="C26" s="266">
        <v>29.632899999999999</v>
      </c>
      <c r="D26" s="266">
        <v>5.5389999999999997</v>
      </c>
      <c r="E26" s="266">
        <v>26.3617131499104</v>
      </c>
      <c r="F26" s="266">
        <v>6</v>
      </c>
    </row>
    <row r="27" spans="2:6" ht="12.75" x14ac:dyDescent="0.2">
      <c r="B27" s="265">
        <v>44104</v>
      </c>
      <c r="C27" s="266">
        <v>30.375800000000002</v>
      </c>
      <c r="D27" s="266">
        <v>5.5898000000000003</v>
      </c>
      <c r="E27" s="266">
        <v>27.433328499290901</v>
      </c>
      <c r="F27" s="266">
        <v>5.8</v>
      </c>
    </row>
    <row r="28" spans="2:6" ht="12.75" x14ac:dyDescent="0.2">
      <c r="B28" s="265">
        <v>44074</v>
      </c>
      <c r="C28" s="266">
        <v>35.263100000000001</v>
      </c>
      <c r="D28" s="266">
        <v>6.2641999999999998</v>
      </c>
      <c r="E28" s="266">
        <v>25.577743114038899</v>
      </c>
      <c r="F28" s="266">
        <v>4.9000000000000004</v>
      </c>
    </row>
    <row r="29" spans="2:6" ht="12.75" x14ac:dyDescent="0.2">
      <c r="B29" s="265">
        <v>44043</v>
      </c>
      <c r="C29" s="266">
        <v>33.343800000000002</v>
      </c>
      <c r="D29" s="266">
        <v>5.9276</v>
      </c>
      <c r="E29" s="266">
        <v>26.197668190659801</v>
      </c>
      <c r="F29" s="266">
        <v>4.9000000000000004</v>
      </c>
    </row>
    <row r="30" spans="2:6" ht="12.75" x14ac:dyDescent="0.2">
      <c r="B30" s="265">
        <v>44012</v>
      </c>
      <c r="C30" s="266">
        <v>31.325299999999999</v>
      </c>
      <c r="D30" s="266">
        <v>5.5636000000000001</v>
      </c>
      <c r="E30" s="266">
        <v>29.842996420540501</v>
      </c>
      <c r="F30" s="266">
        <v>5.0999999999999996</v>
      </c>
    </row>
    <row r="31" spans="2:6" ht="12.75" x14ac:dyDescent="0.2">
      <c r="B31" s="265">
        <v>43982</v>
      </c>
      <c r="C31" s="266">
        <v>26.9041</v>
      </c>
      <c r="D31" s="266">
        <v>5.2209000000000003</v>
      </c>
      <c r="E31" s="266">
        <v>29.19890787185</v>
      </c>
      <c r="F31" s="266">
        <v>5.8</v>
      </c>
    </row>
    <row r="32" spans="2:6" ht="12.75" x14ac:dyDescent="0.2">
      <c r="B32" s="265">
        <v>43951</v>
      </c>
      <c r="C32" s="266">
        <v>24.869199999999999</v>
      </c>
      <c r="D32" s="266">
        <v>4.8845000000000001</v>
      </c>
      <c r="E32" s="266">
        <v>12.5248334529463</v>
      </c>
      <c r="F32" s="266">
        <v>6.1</v>
      </c>
    </row>
    <row r="33" spans="2:6" ht="12.75" x14ac:dyDescent="0.2">
      <c r="B33" s="265">
        <v>43921</v>
      </c>
      <c r="C33" s="266">
        <v>22.163900000000002</v>
      </c>
      <c r="D33" s="266">
        <v>4.3475999999999999</v>
      </c>
      <c r="E33" s="266">
        <v>18.709167248359002</v>
      </c>
      <c r="F33" s="266">
        <v>6.9</v>
      </c>
    </row>
    <row r="34" spans="2:6" ht="12.75" x14ac:dyDescent="0.2">
      <c r="B34" s="265">
        <v>43890</v>
      </c>
      <c r="C34" s="266">
        <v>25.7242</v>
      </c>
      <c r="D34" s="266">
        <v>4.9942000000000002</v>
      </c>
      <c r="E34" s="266">
        <v>19.0597516789366</v>
      </c>
      <c r="F34" s="266">
        <v>5</v>
      </c>
    </row>
    <row r="35" spans="2:6" ht="12.75" x14ac:dyDescent="0.2">
      <c r="B35" s="265">
        <v>43861</v>
      </c>
      <c r="C35" s="266">
        <v>26.032299999999999</v>
      </c>
      <c r="D35" s="266">
        <v>5.2154999999999996</v>
      </c>
      <c r="E35" s="266">
        <v>17.961555194026801</v>
      </c>
      <c r="F35" s="266">
        <v>-0.3</v>
      </c>
    </row>
    <row r="36" spans="2:6" ht="12.75" x14ac:dyDescent="0.2">
      <c r="B36" s="265">
        <v>43830</v>
      </c>
      <c r="C36" s="266">
        <v>27.155999999999999</v>
      </c>
      <c r="D36" s="266">
        <v>5.4097999999999997</v>
      </c>
      <c r="E36" s="266">
        <v>24.238906375820399</v>
      </c>
      <c r="F36" s="266">
        <v>-5.5</v>
      </c>
    </row>
    <row r="37" spans="2:6" ht="12.75" x14ac:dyDescent="0.2">
      <c r="B37" s="265">
        <v>43799</v>
      </c>
      <c r="C37" s="266">
        <v>25.465199999999999</v>
      </c>
      <c r="D37" s="266">
        <v>5.1269999999999998</v>
      </c>
      <c r="E37" s="266">
        <v>21.708099239678599</v>
      </c>
      <c r="F37" s="266">
        <v>-10.8</v>
      </c>
    </row>
    <row r="38" spans="2:6" ht="12.75" x14ac:dyDescent="0.2">
      <c r="B38" s="265">
        <v>43769</v>
      </c>
      <c r="C38" s="266">
        <v>23.149799999999999</v>
      </c>
      <c r="D38" s="266">
        <v>4.8738000000000001</v>
      </c>
      <c r="E38" s="266">
        <v>22.6076797966439</v>
      </c>
      <c r="F38" s="266">
        <v>-13.1</v>
      </c>
    </row>
    <row r="39" spans="2:6" ht="12.75" x14ac:dyDescent="0.2">
      <c r="B39" s="265">
        <v>43738</v>
      </c>
      <c r="C39" s="266">
        <v>21.760200000000001</v>
      </c>
      <c r="D39" s="266">
        <v>4.6006999999999998</v>
      </c>
      <c r="E39" s="266">
        <v>11.644409856779401</v>
      </c>
      <c r="F39" s="266">
        <v>-14.6</v>
      </c>
    </row>
    <row r="40" spans="2:6" ht="12.75" x14ac:dyDescent="0.2">
      <c r="B40" s="265">
        <v>43708</v>
      </c>
      <c r="C40" s="266">
        <v>20.487400000000001</v>
      </c>
      <c r="D40" s="266">
        <v>4.4375</v>
      </c>
      <c r="E40" s="266">
        <v>6.48704471260886</v>
      </c>
      <c r="F40" s="266">
        <v>-15.9</v>
      </c>
    </row>
    <row r="41" spans="2:6" ht="12.75" x14ac:dyDescent="0.2">
      <c r="B41" s="265">
        <v>43677</v>
      </c>
      <c r="C41" s="266">
        <v>19.627600000000001</v>
      </c>
      <c r="D41" s="266">
        <v>4.4774000000000003</v>
      </c>
      <c r="E41" s="266">
        <v>6.5847767118270699</v>
      </c>
      <c r="F41" s="266">
        <v>-15.5</v>
      </c>
    </row>
    <row r="42" spans="2:6" ht="12.75" x14ac:dyDescent="0.2">
      <c r="B42" s="265">
        <v>43646</v>
      </c>
      <c r="C42" s="266">
        <v>17.825500000000002</v>
      </c>
      <c r="D42" s="266">
        <v>4.1398000000000001</v>
      </c>
      <c r="E42" s="266">
        <v>2.6235172719831601</v>
      </c>
      <c r="F42" s="266">
        <v>-16.8</v>
      </c>
    </row>
    <row r="43" spans="2:6" ht="12.75" x14ac:dyDescent="0.2">
      <c r="B43" s="265">
        <v>43616</v>
      </c>
      <c r="C43" s="266">
        <v>17.058399999999999</v>
      </c>
      <c r="D43" s="266">
        <v>3.7772999999999999</v>
      </c>
      <c r="E43" s="266">
        <v>-7.6032483427214599</v>
      </c>
      <c r="F43" s="266">
        <v>-14.6</v>
      </c>
    </row>
    <row r="44" spans="2:6" ht="12.75" x14ac:dyDescent="0.2">
      <c r="B44" s="265">
        <v>43585</v>
      </c>
      <c r="C44" s="266">
        <v>18.619199999999999</v>
      </c>
      <c r="D44" s="266">
        <v>4.4988000000000001</v>
      </c>
      <c r="E44" s="266">
        <v>12.413824504810201</v>
      </c>
      <c r="F44" s="266">
        <v>-14.6</v>
      </c>
    </row>
    <row r="45" spans="2:6" ht="12.75" x14ac:dyDescent="0.2">
      <c r="B45" s="265">
        <v>43555</v>
      </c>
      <c r="C45" s="266">
        <v>16.356999999999999</v>
      </c>
      <c r="D45" s="266">
        <v>4.0096999999999996</v>
      </c>
      <c r="E45" s="266">
        <v>-2.1578037169509199</v>
      </c>
      <c r="F45" s="266">
        <v>-13</v>
      </c>
    </row>
    <row r="46" spans="2:6" ht="12.75" x14ac:dyDescent="0.2">
      <c r="B46" s="265">
        <v>43524</v>
      </c>
      <c r="C46" s="266">
        <v>15.883800000000001</v>
      </c>
      <c r="D46" s="266">
        <v>3.9051999999999998</v>
      </c>
      <c r="E46" s="266">
        <v>-3.3835751079429999</v>
      </c>
      <c r="F46" s="266">
        <v>-10.6</v>
      </c>
    </row>
    <row r="47" spans="2:6" ht="12.75" x14ac:dyDescent="0.2">
      <c r="B47" s="265">
        <v>43496</v>
      </c>
      <c r="C47" s="266">
        <v>14.696099999999999</v>
      </c>
      <c r="D47" s="266">
        <v>3.6678999999999999</v>
      </c>
      <c r="E47" s="266">
        <v>-2.43076123452476</v>
      </c>
      <c r="F47" s="266">
        <v>-5.7</v>
      </c>
    </row>
    <row r="48" spans="2:6" ht="12.75" x14ac:dyDescent="0.2">
      <c r="B48" s="265">
        <v>43465</v>
      </c>
      <c r="C48" s="266">
        <v>13.500400000000001</v>
      </c>
      <c r="D48" s="266">
        <v>3.3454999999999999</v>
      </c>
      <c r="E48" s="266">
        <v>-1.6783788858058599</v>
      </c>
      <c r="F48" s="266">
        <v>0.6</v>
      </c>
    </row>
    <row r="49" spans="2:6" ht="12.75" x14ac:dyDescent="0.2">
      <c r="B49" s="265">
        <v>43434</v>
      </c>
      <c r="C49" s="266">
        <v>15.5921</v>
      </c>
      <c r="D49" s="266">
        <v>3.6598999999999999</v>
      </c>
      <c r="E49" s="266">
        <v>-6.5627622883145502</v>
      </c>
      <c r="F49" s="266">
        <v>9.8000000000000007</v>
      </c>
    </row>
    <row r="50" spans="2:6" ht="12.75" x14ac:dyDescent="0.2">
      <c r="B50" s="265">
        <v>43404</v>
      </c>
      <c r="C50" s="266">
        <v>15.0807</v>
      </c>
      <c r="D50" s="266">
        <v>3.5647000000000002</v>
      </c>
      <c r="E50" s="266">
        <v>-10.4906124584724</v>
      </c>
      <c r="F50" s="266">
        <v>12.7</v>
      </c>
    </row>
    <row r="51" spans="2:6" ht="12.75" x14ac:dyDescent="0.2">
      <c r="B51" s="265">
        <v>43373</v>
      </c>
      <c r="C51" s="266">
        <v>17.250699999999998</v>
      </c>
      <c r="D51" s="266">
        <v>4.0625999999999998</v>
      </c>
      <c r="E51" s="266">
        <v>0.84623504415890505</v>
      </c>
      <c r="F51" s="266">
        <v>13.8</v>
      </c>
    </row>
    <row r="52" spans="2:6" ht="12.75" x14ac:dyDescent="0.2">
      <c r="B52" s="265">
        <v>43343</v>
      </c>
      <c r="C52" s="266">
        <v>18.4909</v>
      </c>
      <c r="D52" s="266">
        <v>4.3074000000000003</v>
      </c>
      <c r="E52" s="266">
        <v>7.1163226399525703</v>
      </c>
      <c r="F52" s="266">
        <v>14.9</v>
      </c>
    </row>
    <row r="53" spans="2:6" ht="12.75" x14ac:dyDescent="0.2">
      <c r="B53" s="265">
        <v>43312</v>
      </c>
      <c r="C53" s="266">
        <v>18.4605</v>
      </c>
      <c r="D53" s="266">
        <v>4.2324000000000002</v>
      </c>
      <c r="E53" s="266">
        <v>10.5355422013525</v>
      </c>
      <c r="F53" s="266">
        <v>17.399999999999999</v>
      </c>
    </row>
    <row r="54" spans="2:6" ht="12.75" x14ac:dyDescent="0.2">
      <c r="B54" s="265">
        <v>43281</v>
      </c>
      <c r="C54" s="266">
        <v>17.968599999999999</v>
      </c>
      <c r="D54" s="266">
        <v>4.0860000000000003</v>
      </c>
      <c r="E54" s="266">
        <v>13.1656245924228</v>
      </c>
      <c r="F54" s="266">
        <v>20.5</v>
      </c>
    </row>
    <row r="55" spans="2:6" ht="12.75" x14ac:dyDescent="0.2">
      <c r="B55" s="265">
        <v>43251</v>
      </c>
      <c r="C55" s="266">
        <v>19.6768</v>
      </c>
      <c r="D55" s="266">
        <v>4.3867000000000003</v>
      </c>
      <c r="E55" s="266">
        <v>12.642161895832899</v>
      </c>
      <c r="F55" s="266">
        <v>21</v>
      </c>
    </row>
    <row r="56" spans="2:6" ht="12.75" x14ac:dyDescent="0.2">
      <c r="B56" s="265">
        <v>43220</v>
      </c>
      <c r="C56" s="266">
        <v>18.713799999999999</v>
      </c>
      <c r="D56" s="266">
        <v>4.0281000000000002</v>
      </c>
      <c r="E56" s="266">
        <v>11.424674064394701</v>
      </c>
      <c r="F56" s="266">
        <v>20.2</v>
      </c>
    </row>
    <row r="57" spans="2:6" ht="12.75" x14ac:dyDescent="0.2">
      <c r="B57" s="265">
        <v>43190</v>
      </c>
      <c r="C57" s="266">
        <v>20.251300000000001</v>
      </c>
      <c r="D57" s="266">
        <v>4.3284000000000002</v>
      </c>
      <c r="E57" s="266">
        <v>17.553063620292299</v>
      </c>
      <c r="F57" s="266">
        <v>20</v>
      </c>
    </row>
    <row r="58" spans="2:6" ht="12.75" x14ac:dyDescent="0.2">
      <c r="B58" s="265">
        <v>43159</v>
      </c>
      <c r="C58" s="266">
        <v>22.053699999999999</v>
      </c>
      <c r="D58" s="266">
        <v>4.6047000000000002</v>
      </c>
      <c r="E58" s="266">
        <v>22.373562961466401</v>
      </c>
      <c r="F58" s="266">
        <v>21</v>
      </c>
    </row>
    <row r="59" spans="2:6" ht="12.75" x14ac:dyDescent="0.2">
      <c r="B59" s="265">
        <v>43131</v>
      </c>
      <c r="C59" s="266">
        <v>21.511500000000002</v>
      </c>
      <c r="D59" s="266">
        <v>4.6246</v>
      </c>
      <c r="E59" s="266">
        <v>16.3593786751232</v>
      </c>
      <c r="F59" s="266">
        <v>22.7</v>
      </c>
    </row>
    <row r="60" spans="2:6" ht="12.75" x14ac:dyDescent="0.2">
      <c r="B60" s="265">
        <v>43100</v>
      </c>
      <c r="C60" s="266">
        <v>20.010300000000001</v>
      </c>
      <c r="D60" s="266">
        <v>4.274</v>
      </c>
      <c r="E60" s="266">
        <v>15.754225599188</v>
      </c>
      <c r="F60" s="266">
        <v>22.5</v>
      </c>
    </row>
    <row r="61" spans="2:6" ht="12.75" x14ac:dyDescent="0.2">
      <c r="B61" s="265">
        <v>43069</v>
      </c>
      <c r="C61" s="266">
        <v>20.562100000000001</v>
      </c>
      <c r="D61" s="266">
        <v>4.3884999999999996</v>
      </c>
      <c r="E61" s="266">
        <v>20.169732706081099</v>
      </c>
      <c r="F61" s="266">
        <v>21.5</v>
      </c>
    </row>
    <row r="62" spans="2:6" ht="12.75" x14ac:dyDescent="0.2">
      <c r="B62" s="265">
        <v>43039</v>
      </c>
      <c r="C62" s="266">
        <v>22.166899999999998</v>
      </c>
      <c r="D62" s="266">
        <v>4.4432999999999998</v>
      </c>
      <c r="E62" s="266">
        <v>27.8836079697207</v>
      </c>
      <c r="F62" s="266">
        <v>21.9</v>
      </c>
    </row>
    <row r="63" spans="2:6" ht="12.75" x14ac:dyDescent="0.2">
      <c r="B63" s="265">
        <v>43008</v>
      </c>
      <c r="C63" s="266">
        <v>20.808800000000002</v>
      </c>
      <c r="D63" s="266">
        <v>4.1113</v>
      </c>
      <c r="E63" s="266">
        <v>20.685533452970802</v>
      </c>
      <c r="F63" s="266">
        <v>22.2</v>
      </c>
    </row>
    <row r="64" spans="2:6" ht="12.75" x14ac:dyDescent="0.2">
      <c r="B64" s="265">
        <v>42978</v>
      </c>
      <c r="C64" s="266">
        <v>20.945799999999998</v>
      </c>
      <c r="D64" s="266">
        <v>3.9628000000000001</v>
      </c>
      <c r="E64" s="266">
        <v>22.1169315613101</v>
      </c>
      <c r="F64" s="266">
        <v>23.9</v>
      </c>
    </row>
    <row r="65" spans="2:6" ht="12.75" x14ac:dyDescent="0.2">
      <c r="B65" s="265">
        <v>42947</v>
      </c>
      <c r="C65" s="266">
        <v>21.671399999999998</v>
      </c>
      <c r="D65" s="266">
        <v>3.9041999999999999</v>
      </c>
      <c r="E65" s="266">
        <v>24.523463233284101</v>
      </c>
      <c r="F65" s="266">
        <v>24</v>
      </c>
    </row>
    <row r="66" spans="2:6" ht="12.75" x14ac:dyDescent="0.2">
      <c r="B66" s="265">
        <v>42916</v>
      </c>
      <c r="C66" s="266">
        <v>22.500599999999999</v>
      </c>
      <c r="D66" s="266">
        <v>3.7841</v>
      </c>
      <c r="E66" s="266">
        <v>29.586636064854201</v>
      </c>
      <c r="F66" s="266">
        <v>23.7</v>
      </c>
    </row>
    <row r="67" spans="2:6" ht="12.75" x14ac:dyDescent="0.2">
      <c r="B67" s="265">
        <v>42886</v>
      </c>
      <c r="C67" s="266">
        <v>26.169899999999998</v>
      </c>
      <c r="D67" s="266">
        <v>4.1749000000000001</v>
      </c>
      <c r="E67" s="266">
        <v>35.687208263219198</v>
      </c>
      <c r="F67" s="266">
        <v>22.6</v>
      </c>
    </row>
    <row r="68" spans="2:6" ht="12.75" x14ac:dyDescent="0.2">
      <c r="B68" s="265">
        <v>42855</v>
      </c>
      <c r="C68" s="266">
        <v>24.038699999999999</v>
      </c>
      <c r="D68" s="266">
        <v>3.8542000000000001</v>
      </c>
      <c r="E68" s="266">
        <v>34.973018110581101</v>
      </c>
      <c r="F68" s="266">
        <v>20.9</v>
      </c>
    </row>
    <row r="69" spans="2:6" ht="12.75" x14ac:dyDescent="0.2">
      <c r="B69" s="265">
        <v>42825</v>
      </c>
      <c r="C69" s="266">
        <v>25.929600000000001</v>
      </c>
      <c r="D69" s="266">
        <v>3.9302000000000001</v>
      </c>
      <c r="E69" s="266">
        <v>30.2581787613267</v>
      </c>
      <c r="F69" s="266">
        <v>18.100000000000001</v>
      </c>
    </row>
    <row r="70" spans="2:6" ht="12.75" x14ac:dyDescent="0.2">
      <c r="B70" s="265">
        <v>42794</v>
      </c>
      <c r="C70" s="266">
        <v>28.4755</v>
      </c>
      <c r="D70" s="266">
        <v>3.9096000000000002</v>
      </c>
      <c r="E70" s="266">
        <v>27.381235400440598</v>
      </c>
      <c r="F70" s="266">
        <v>16.5</v>
      </c>
    </row>
    <row r="71" spans="2:6" ht="12.75" x14ac:dyDescent="0.2">
      <c r="B71" s="265">
        <v>42766</v>
      </c>
      <c r="C71" s="266">
        <v>28.990500000000001</v>
      </c>
      <c r="D71" s="266">
        <v>3.7885</v>
      </c>
      <c r="E71" s="266">
        <v>31.006714922892002</v>
      </c>
      <c r="F71" s="266">
        <v>13.9</v>
      </c>
    </row>
    <row r="72" spans="2:6" ht="12.75" x14ac:dyDescent="0.2">
      <c r="B72" s="265">
        <v>42735</v>
      </c>
      <c r="C72" s="266">
        <v>29.5715</v>
      </c>
      <c r="D72" s="266">
        <v>3.6974</v>
      </c>
      <c r="E72" s="266">
        <v>24.730438518998199</v>
      </c>
      <c r="F72" s="266">
        <v>12.3</v>
      </c>
    </row>
    <row r="73" spans="2:6" ht="12.75" x14ac:dyDescent="0.2">
      <c r="B73" s="265">
        <v>42704</v>
      </c>
      <c r="C73" s="266">
        <v>31.570399999999999</v>
      </c>
      <c r="D73" s="266">
        <v>3.7425000000000002</v>
      </c>
      <c r="E73" s="266">
        <v>22.886557965295399</v>
      </c>
      <c r="F73" s="266">
        <v>7.4</v>
      </c>
    </row>
    <row r="74" spans="2:6" ht="12.75" x14ac:dyDescent="0.2">
      <c r="B74" s="265">
        <v>42674</v>
      </c>
      <c r="C74" s="266">
        <v>29.561399999999999</v>
      </c>
      <c r="D74" s="266">
        <v>3.5017999999999998</v>
      </c>
      <c r="E74" s="266">
        <v>21.566218868438401</v>
      </c>
      <c r="F74" s="266">
        <v>5.0999999999999996</v>
      </c>
    </row>
    <row r="75" spans="2:6" ht="12.75" x14ac:dyDescent="0.2">
      <c r="B75" s="265">
        <v>42643</v>
      </c>
      <c r="C75" s="266">
        <v>30.903500000000001</v>
      </c>
      <c r="D75" s="266">
        <v>3.6631</v>
      </c>
      <c r="E75" s="266">
        <v>22.762972124474199</v>
      </c>
      <c r="F75" s="266">
        <v>3.6</v>
      </c>
    </row>
    <row r="76" spans="2:6" ht="12.75" x14ac:dyDescent="0.2">
      <c r="B76" s="265">
        <v>42613</v>
      </c>
      <c r="C76" s="266">
        <v>28.078900000000001</v>
      </c>
      <c r="D76" s="266">
        <v>3.7271000000000001</v>
      </c>
      <c r="E76" s="266">
        <v>19.156381877192899</v>
      </c>
      <c r="F76" s="266">
        <v>0.5</v>
      </c>
    </row>
    <row r="77" spans="2:6" ht="12.75" x14ac:dyDescent="0.2">
      <c r="B77" s="265">
        <v>42582</v>
      </c>
      <c r="C77" s="266">
        <v>27.0547</v>
      </c>
      <c r="D77" s="266">
        <v>3.6177999999999999</v>
      </c>
      <c r="E77" s="266">
        <v>14.835502054512499</v>
      </c>
      <c r="F77" s="266">
        <v>-2.8</v>
      </c>
    </row>
    <row r="78" spans="2:6" ht="12.75" x14ac:dyDescent="0.2">
      <c r="B78" s="265">
        <v>42551</v>
      </c>
      <c r="C78" s="266">
        <v>24.441800000000001</v>
      </c>
      <c r="D78" s="266">
        <v>3.3115999999999999</v>
      </c>
      <c r="E78" s="266">
        <v>-9.5838710938966898E-2</v>
      </c>
      <c r="F78" s="266">
        <v>-5.8</v>
      </c>
    </row>
    <row r="79" spans="2:6" ht="12.75" x14ac:dyDescent="0.2">
      <c r="B79" s="265">
        <v>42521</v>
      </c>
      <c r="C79" s="266">
        <v>23.914200000000001</v>
      </c>
      <c r="D79" s="266">
        <v>3.4127000000000001</v>
      </c>
      <c r="E79" s="266">
        <v>-5.7104916369842504</v>
      </c>
      <c r="F79" s="266">
        <v>-7.7</v>
      </c>
    </row>
    <row r="80" spans="2:6" ht="12.75" x14ac:dyDescent="0.2">
      <c r="B80" s="265">
        <v>42490</v>
      </c>
      <c r="C80" s="266">
        <v>22.092300000000002</v>
      </c>
      <c r="D80" s="266">
        <v>3.1524999999999999</v>
      </c>
      <c r="E80" s="266">
        <v>-5.0465829690204496</v>
      </c>
      <c r="F80" s="266">
        <v>-6.2</v>
      </c>
    </row>
    <row r="81" spans="2:6" ht="12.75" x14ac:dyDescent="0.2">
      <c r="B81" s="265">
        <v>42460</v>
      </c>
      <c r="C81" s="266">
        <v>23.437100000000001</v>
      </c>
      <c r="D81" s="266">
        <v>3.1793</v>
      </c>
      <c r="E81" s="266">
        <v>-2.28800228178339</v>
      </c>
      <c r="F81" s="266">
        <v>-5.8</v>
      </c>
    </row>
    <row r="82" spans="2:6" ht="12.75" x14ac:dyDescent="0.2">
      <c r="B82" s="265">
        <v>42429</v>
      </c>
      <c r="C82" s="266">
        <v>20.181699999999999</v>
      </c>
      <c r="D82" s="266">
        <v>2.9769000000000001</v>
      </c>
      <c r="E82" s="266">
        <v>-5.1877196956418103</v>
      </c>
      <c r="F82" s="266">
        <v>-6.2</v>
      </c>
    </row>
    <row r="83" spans="2:6" ht="12.75" x14ac:dyDescent="0.2">
      <c r="B83" s="265">
        <v>42400</v>
      </c>
      <c r="C83" s="266">
        <v>19.898099999999999</v>
      </c>
      <c r="D83" s="266">
        <v>2.9540999999999999</v>
      </c>
      <c r="E83" s="266">
        <v>-3.3896490668110699</v>
      </c>
      <c r="F83" s="266">
        <v>-5.8</v>
      </c>
    </row>
    <row r="84" spans="2:6" ht="12.75" x14ac:dyDescent="0.2">
      <c r="B84" s="265">
        <v>42369</v>
      </c>
      <c r="C84" s="266">
        <v>21.1295</v>
      </c>
      <c r="D84" s="266">
        <v>3.1890000000000001</v>
      </c>
      <c r="E84" s="266">
        <v>-2.6983016750147599</v>
      </c>
      <c r="F84" s="266">
        <v>-5.2</v>
      </c>
    </row>
    <row r="85" spans="2:6" ht="12.75" x14ac:dyDescent="0.2">
      <c r="B85" s="265">
        <v>42338</v>
      </c>
      <c r="C85" s="266">
        <v>21.050999999999998</v>
      </c>
      <c r="D85" s="266">
        <v>3.2475000000000001</v>
      </c>
      <c r="E85" s="266">
        <v>-1.86476288466546</v>
      </c>
      <c r="F85" s="266">
        <v>-3</v>
      </c>
    </row>
    <row r="86" spans="2:6" ht="12.75" x14ac:dyDescent="0.2">
      <c r="B86" s="265">
        <v>42308</v>
      </c>
      <c r="C86" s="266">
        <v>20.630700000000001</v>
      </c>
      <c r="D86" s="266">
        <v>3.1865000000000001</v>
      </c>
      <c r="E86" s="266">
        <v>0.33184737670335401</v>
      </c>
      <c r="F86" s="266">
        <v>-2.5</v>
      </c>
    </row>
    <row r="87" spans="2:6" ht="12.75" x14ac:dyDescent="0.2">
      <c r="B87" s="265">
        <v>42277</v>
      </c>
      <c r="C87" s="266">
        <v>18.935300000000002</v>
      </c>
      <c r="D87" s="266">
        <v>2.9091999999999998</v>
      </c>
      <c r="E87" s="266">
        <v>-3.0285539741551699</v>
      </c>
      <c r="F87" s="266">
        <v>-2.8</v>
      </c>
    </row>
    <row r="88" spans="2:6" ht="12.75" x14ac:dyDescent="0.2">
      <c r="B88" s="265">
        <v>42247</v>
      </c>
      <c r="C88" s="266">
        <v>19.011500000000002</v>
      </c>
      <c r="D88" s="266">
        <v>3.1093000000000002</v>
      </c>
      <c r="E88" s="266">
        <v>-3.8038306830842501</v>
      </c>
      <c r="F88" s="266">
        <v>-3</v>
      </c>
    </row>
    <row r="89" spans="2:6" ht="12.75" x14ac:dyDescent="0.2">
      <c r="B89" s="265">
        <v>42216</v>
      </c>
      <c r="C89" s="266">
        <v>19.797499999999999</v>
      </c>
      <c r="D89" s="266">
        <v>3.3001</v>
      </c>
      <c r="E89" s="266">
        <v>-2.3793725784562301</v>
      </c>
      <c r="F89" s="266">
        <v>-0.9</v>
      </c>
    </row>
    <row r="90" spans="2:6" ht="12.75" x14ac:dyDescent="0.2">
      <c r="B90" s="265">
        <v>42185</v>
      </c>
      <c r="C90" s="266">
        <v>20.961600000000001</v>
      </c>
      <c r="D90" s="266">
        <v>3.4481999999999999</v>
      </c>
      <c r="E90" s="266">
        <v>1.6786376185718299</v>
      </c>
      <c r="F90" s="266">
        <v>2</v>
      </c>
    </row>
    <row r="91" spans="2:6" ht="12.75" x14ac:dyDescent="0.2">
      <c r="B91" s="265">
        <v>42155</v>
      </c>
      <c r="C91" s="266">
        <v>22.145900000000001</v>
      </c>
      <c r="D91" s="266">
        <v>3.7117</v>
      </c>
      <c r="E91" s="266">
        <v>13.475857441072</v>
      </c>
      <c r="F91" s="266">
        <v>5.0999999999999996</v>
      </c>
    </row>
    <row r="92" spans="2:6" ht="12.75" x14ac:dyDescent="0.2">
      <c r="B92" s="265">
        <v>42124</v>
      </c>
      <c r="C92" s="266">
        <v>20.491599999999998</v>
      </c>
      <c r="D92" s="266">
        <v>3.4359000000000002</v>
      </c>
      <c r="E92" s="266">
        <v>7.6375388153380603</v>
      </c>
      <c r="F92" s="266">
        <v>4.8</v>
      </c>
    </row>
    <row r="93" spans="2:6" ht="12.75" x14ac:dyDescent="0.2">
      <c r="B93" s="265">
        <v>42094</v>
      </c>
      <c r="C93" s="266">
        <v>20.742100000000001</v>
      </c>
      <c r="D93" s="266">
        <v>3.5026000000000002</v>
      </c>
      <c r="E93" s="266">
        <v>7.3233953605740698</v>
      </c>
      <c r="F93" s="266">
        <v>6</v>
      </c>
    </row>
    <row r="94" spans="2:6" ht="12.75" x14ac:dyDescent="0.2">
      <c r="B94" s="265">
        <v>42063</v>
      </c>
      <c r="C94" s="266">
        <v>21.690300000000001</v>
      </c>
      <c r="D94" s="266">
        <v>3.6175000000000002</v>
      </c>
      <c r="E94" s="266">
        <v>11.990200617679101</v>
      </c>
      <c r="F94" s="266">
        <v>6.7</v>
      </c>
    </row>
    <row r="95" spans="2:6" ht="12.75" x14ac:dyDescent="0.2">
      <c r="B95" s="265">
        <v>42035</v>
      </c>
      <c r="C95" s="266">
        <v>19.8233</v>
      </c>
      <c r="D95" s="266">
        <v>3.3060999999999998</v>
      </c>
      <c r="E95" s="266">
        <v>10.282729019568499</v>
      </c>
      <c r="F95" s="266">
        <v>8.6999999999999993</v>
      </c>
    </row>
    <row r="96" spans="2:6" ht="12.75" x14ac:dyDescent="0.2">
      <c r="B96" s="265">
        <v>42004</v>
      </c>
      <c r="C96" s="266">
        <v>20.724499999999999</v>
      </c>
      <c r="D96" s="266">
        <v>3.4634</v>
      </c>
      <c r="E96" s="266">
        <v>15.2513228910391</v>
      </c>
      <c r="F96" s="266">
        <v>9.3000000000000007</v>
      </c>
    </row>
    <row r="97" spans="2:6" ht="12.75" x14ac:dyDescent="0.2">
      <c r="B97" s="265">
        <v>41973</v>
      </c>
      <c r="C97" s="266">
        <v>22.1738</v>
      </c>
      <c r="D97" s="266">
        <v>3.5464000000000002</v>
      </c>
      <c r="E97" s="266">
        <v>17.378940215776002</v>
      </c>
      <c r="F97" s="266">
        <v>9.1</v>
      </c>
    </row>
    <row r="98" spans="2:6" ht="12.75" x14ac:dyDescent="0.2">
      <c r="B98" s="265">
        <v>41943</v>
      </c>
      <c r="C98" s="266">
        <v>20.878699999999998</v>
      </c>
      <c r="D98" s="266">
        <v>3.3567</v>
      </c>
      <c r="E98" s="266">
        <v>10.0015895734008</v>
      </c>
      <c r="F98" s="266">
        <v>9.6</v>
      </c>
    </row>
    <row r="99" spans="2:6" ht="12.75" x14ac:dyDescent="0.2">
      <c r="B99" s="265">
        <v>41912</v>
      </c>
      <c r="C99" s="266">
        <v>21.1629</v>
      </c>
      <c r="D99" s="266">
        <v>3.3620000000000001</v>
      </c>
      <c r="E99" s="266">
        <v>10.904218581242301</v>
      </c>
      <c r="F99" s="266">
        <v>8</v>
      </c>
    </row>
    <row r="100" spans="2:6" ht="12.75" x14ac:dyDescent="0.2">
      <c r="B100" s="265">
        <v>41882</v>
      </c>
      <c r="C100" s="266">
        <v>22.051100000000002</v>
      </c>
      <c r="D100" s="266">
        <v>3.2898999999999998</v>
      </c>
      <c r="E100" s="266">
        <v>14.912456575743199</v>
      </c>
      <c r="F100" s="266">
        <v>9.4</v>
      </c>
    </row>
    <row r="101" spans="2:6" ht="12.75" x14ac:dyDescent="0.2">
      <c r="B101" s="265">
        <v>41851</v>
      </c>
      <c r="C101" s="266">
        <v>21.464300000000001</v>
      </c>
      <c r="D101" s="266">
        <v>3.1454</v>
      </c>
      <c r="E101" s="266">
        <v>11.027422623847899</v>
      </c>
      <c r="F101" s="266">
        <v>9.9</v>
      </c>
    </row>
    <row r="102" spans="2:6" ht="12.75" x14ac:dyDescent="0.2">
      <c r="B102" s="265">
        <v>41820</v>
      </c>
      <c r="C102" s="266">
        <v>22.809000000000001</v>
      </c>
      <c r="D102" s="266">
        <v>3.3024</v>
      </c>
      <c r="E102" s="266">
        <v>11.2432730202628</v>
      </c>
      <c r="F102" s="266">
        <v>10.8</v>
      </c>
    </row>
    <row r="103" spans="2:6" ht="12.75" x14ac:dyDescent="0.2">
      <c r="B103" s="265">
        <v>41790</v>
      </c>
      <c r="C103" s="266">
        <v>22.089400000000001</v>
      </c>
      <c r="D103" s="266">
        <v>3.1968999999999999</v>
      </c>
      <c r="E103" s="266">
        <v>8.4674353688650896</v>
      </c>
      <c r="F103" s="266">
        <v>8.8000000000000007</v>
      </c>
    </row>
    <row r="104" spans="2:6" ht="12.75" x14ac:dyDescent="0.2">
      <c r="B104" s="265">
        <v>41759</v>
      </c>
      <c r="C104" s="266">
        <v>22.106000000000002</v>
      </c>
      <c r="D104" s="266">
        <v>3.1179999999999999</v>
      </c>
      <c r="E104" s="266">
        <v>9.9154101231420295</v>
      </c>
      <c r="F104" s="266">
        <v>11.5</v>
      </c>
    </row>
    <row r="105" spans="2:6" ht="12.75" x14ac:dyDescent="0.2">
      <c r="B105" s="265">
        <v>41729</v>
      </c>
      <c r="C105" s="266">
        <v>22.0335</v>
      </c>
      <c r="D105" s="266">
        <v>3.1905999999999999</v>
      </c>
      <c r="E105" s="266">
        <v>12.614114166925299</v>
      </c>
      <c r="F105" s="266">
        <v>11.4</v>
      </c>
    </row>
    <row r="106" spans="2:6" ht="12.75" x14ac:dyDescent="0.2">
      <c r="B106" s="265">
        <v>41698</v>
      </c>
      <c r="C106" s="266">
        <v>22.4175</v>
      </c>
      <c r="D106" s="266">
        <v>3.1074000000000002</v>
      </c>
      <c r="E106" s="266">
        <v>7.6549355196948898</v>
      </c>
      <c r="F106" s="266">
        <v>11.4</v>
      </c>
    </row>
    <row r="107" spans="2:6" ht="12.75" x14ac:dyDescent="0.2">
      <c r="B107" s="265">
        <v>41670</v>
      </c>
      <c r="C107" s="266">
        <v>22.317799999999998</v>
      </c>
      <c r="D107" s="266">
        <v>2.9803999999999999</v>
      </c>
      <c r="E107" s="266">
        <v>7.75434151245737</v>
      </c>
      <c r="F107" s="266">
        <v>8.8000000000000007</v>
      </c>
    </row>
    <row r="108" spans="2:6" ht="12.75" x14ac:dyDescent="0.2">
      <c r="B108" s="265">
        <v>41639</v>
      </c>
      <c r="C108" s="266">
        <v>22.8339</v>
      </c>
      <c r="D108" s="266">
        <v>3.0322</v>
      </c>
      <c r="E108" s="266">
        <v>7.4921725515073598</v>
      </c>
      <c r="F108" s="266">
        <v>7.7</v>
      </c>
    </row>
    <row r="109" spans="2:6" ht="12.75" x14ac:dyDescent="0.2">
      <c r="B109" s="265">
        <v>41608</v>
      </c>
      <c r="C109" s="266">
        <v>23.221699999999998</v>
      </c>
      <c r="D109" s="266">
        <v>2.9809000000000001</v>
      </c>
      <c r="E109" s="266">
        <v>6.8946354611472396</v>
      </c>
      <c r="F109" s="266">
        <v>6.8</v>
      </c>
    </row>
    <row r="110" spans="2:6" ht="12.75" x14ac:dyDescent="0.2">
      <c r="B110" s="265">
        <v>41578</v>
      </c>
      <c r="C110" s="266">
        <v>24.247599999999998</v>
      </c>
      <c r="D110" s="266">
        <v>3.0200999999999998</v>
      </c>
      <c r="E110" s="266">
        <v>11.0744777867433</v>
      </c>
      <c r="F110" s="266">
        <v>7.2</v>
      </c>
    </row>
    <row r="111" spans="2:6" ht="12.75" x14ac:dyDescent="0.2">
      <c r="B111" s="265">
        <v>41547</v>
      </c>
      <c r="C111" s="266">
        <v>23.660699999999999</v>
      </c>
      <c r="D111" s="266">
        <v>2.9308000000000001</v>
      </c>
      <c r="E111" s="266">
        <v>10.005776219362501</v>
      </c>
      <c r="F111" s="266">
        <v>8.6999999999999993</v>
      </c>
    </row>
    <row r="112" spans="2:6" ht="12.75" x14ac:dyDescent="0.2">
      <c r="B112" s="265">
        <v>41517</v>
      </c>
      <c r="C112" s="266">
        <v>24.9724</v>
      </c>
      <c r="D112" s="266">
        <v>2.4788000000000001</v>
      </c>
      <c r="E112" s="266">
        <v>-0.48740936252711398</v>
      </c>
      <c r="F112" s="266">
        <v>6.4</v>
      </c>
    </row>
    <row r="113" spans="2:6" ht="12.75" x14ac:dyDescent="0.2">
      <c r="B113" s="265">
        <v>41486</v>
      </c>
      <c r="C113" s="266">
        <v>27.103899999999999</v>
      </c>
      <c r="D113" s="266">
        <v>2.6105</v>
      </c>
      <c r="E113" s="266">
        <v>1.88059132668783</v>
      </c>
      <c r="F113" s="266">
        <v>5.0999999999999996</v>
      </c>
    </row>
    <row r="114" spans="2:6" ht="12.75" x14ac:dyDescent="0.2">
      <c r="B114" s="265">
        <v>41455</v>
      </c>
      <c r="C114" s="266">
        <v>26.2378</v>
      </c>
      <c r="D114" s="266">
        <v>2.5514999999999999</v>
      </c>
      <c r="E114" s="266">
        <v>3.0566363866115802</v>
      </c>
      <c r="F114" s="266">
        <v>2.1</v>
      </c>
    </row>
    <row r="115" spans="2:6" ht="12.75" x14ac:dyDescent="0.2">
      <c r="B115" s="265">
        <v>41425</v>
      </c>
      <c r="C115" s="266">
        <v>27.265999999999998</v>
      </c>
      <c r="D115" s="266">
        <v>2.4971000000000001</v>
      </c>
      <c r="E115" s="266">
        <v>2.2216107499337401</v>
      </c>
      <c r="F115" s="266">
        <v>1.3</v>
      </c>
    </row>
    <row r="116" spans="2:6" ht="12.75" x14ac:dyDescent="0.2">
      <c r="B116" s="265">
        <v>41394</v>
      </c>
      <c r="C116" s="266">
        <v>26.939</v>
      </c>
      <c r="D116" s="266">
        <v>2.3706</v>
      </c>
      <c r="E116" s="266">
        <v>-5.9431571267308501</v>
      </c>
      <c r="F116" s="266">
        <v>-1.8</v>
      </c>
    </row>
    <row r="117" spans="2:6" ht="12.75" x14ac:dyDescent="0.2">
      <c r="B117" s="265">
        <v>41364</v>
      </c>
      <c r="C117" s="266">
        <v>26.150600000000001</v>
      </c>
      <c r="D117" s="266">
        <v>2.3201000000000001</v>
      </c>
      <c r="E117" s="266">
        <v>-10.646570670556599</v>
      </c>
      <c r="F117" s="266">
        <v>0.9</v>
      </c>
    </row>
    <row r="118" spans="2:6" ht="12.75" x14ac:dyDescent="0.2">
      <c r="B118" s="265">
        <v>41333</v>
      </c>
      <c r="C118" s="266">
        <v>28.836200000000002</v>
      </c>
      <c r="D118" s="266">
        <v>2.2118000000000002</v>
      </c>
      <c r="E118" s="266">
        <v>-9.3141557857345898</v>
      </c>
      <c r="F118" s="266">
        <v>1.4</v>
      </c>
    </row>
    <row r="119" spans="2:6" ht="12.75" x14ac:dyDescent="0.2">
      <c r="B119" s="265">
        <v>41305</v>
      </c>
      <c r="C119" s="266">
        <v>28.489100000000001</v>
      </c>
      <c r="D119" s="266">
        <v>2.1434000000000002</v>
      </c>
      <c r="E119" s="266">
        <v>-11.583927273772099</v>
      </c>
      <c r="F119" s="266">
        <v>3.8</v>
      </c>
    </row>
    <row r="120" spans="2:6" ht="12.75" x14ac:dyDescent="0.2">
      <c r="B120" s="265">
        <v>41274</v>
      </c>
      <c r="C120" s="266">
        <v>26.181799999999999</v>
      </c>
      <c r="D120" s="266">
        <v>1.9872000000000001</v>
      </c>
      <c r="E120" s="266">
        <v>-7.0740282210911101</v>
      </c>
      <c r="F120" s="266">
        <v>3.8</v>
      </c>
    </row>
    <row r="121" spans="2:6" ht="12.75" x14ac:dyDescent="0.2">
      <c r="B121" s="265">
        <v>41243</v>
      </c>
      <c r="C121" s="266">
        <v>25.968800000000002</v>
      </c>
      <c r="D121" s="266">
        <v>1.9668000000000001</v>
      </c>
      <c r="E121" s="266">
        <v>-11.7068186338907</v>
      </c>
      <c r="F121" s="266">
        <v>2</v>
      </c>
    </row>
    <row r="122" spans="2:6" ht="12.75" x14ac:dyDescent="0.2">
      <c r="B122" s="265">
        <v>41213</v>
      </c>
      <c r="C122" s="266">
        <v>25.165600000000001</v>
      </c>
      <c r="D122" s="266">
        <v>1.9200999999999999</v>
      </c>
      <c r="E122" s="266">
        <v>-15.718536251094401</v>
      </c>
      <c r="F122" s="266">
        <v>-2.2999999999999998</v>
      </c>
    </row>
    <row r="123" spans="2:6" ht="12.75" x14ac:dyDescent="0.2">
      <c r="B123" s="265">
        <v>41182</v>
      </c>
      <c r="C123" s="266">
        <v>24.416499999999999</v>
      </c>
      <c r="D123" s="266">
        <v>1.9907999999999999</v>
      </c>
      <c r="E123" s="266">
        <v>-11.3936061926817</v>
      </c>
      <c r="F123" s="266">
        <v>-3.9</v>
      </c>
    </row>
    <row r="124" spans="2:6" ht="12.75" x14ac:dyDescent="0.2">
      <c r="B124" s="265">
        <v>41152</v>
      </c>
      <c r="C124" s="266">
        <v>25.8249</v>
      </c>
      <c r="D124" s="266">
        <v>2.0746000000000002</v>
      </c>
      <c r="E124" s="266">
        <v>-3.5072905054562602</v>
      </c>
      <c r="F124" s="266">
        <v>-3.2</v>
      </c>
    </row>
    <row r="125" spans="2:6" ht="12.75" x14ac:dyDescent="0.2">
      <c r="B125" s="265">
        <v>41121</v>
      </c>
      <c r="C125" s="266">
        <v>24.577300000000001</v>
      </c>
      <c r="D125" s="266">
        <v>2.0036</v>
      </c>
      <c r="E125" s="266">
        <v>-7.0900132788851904</v>
      </c>
      <c r="F125" s="266">
        <v>-1.9</v>
      </c>
    </row>
    <row r="126" spans="2:6" ht="12.75" x14ac:dyDescent="0.2">
      <c r="B126" s="265">
        <v>41090</v>
      </c>
      <c r="C126" s="266">
        <v>23.879100000000001</v>
      </c>
      <c r="D126" s="266">
        <v>2.0051999999999999</v>
      </c>
      <c r="E126" s="266">
        <v>-8.9287697220168507</v>
      </c>
      <c r="F126" s="266">
        <v>-3.4</v>
      </c>
    </row>
    <row r="127" spans="2:6" ht="12.75" x14ac:dyDescent="0.2">
      <c r="B127" s="265">
        <v>41060</v>
      </c>
      <c r="C127" s="266">
        <v>19.2849</v>
      </c>
      <c r="D127" s="266">
        <v>1.9529000000000001</v>
      </c>
      <c r="E127" s="266">
        <v>-13.9734027922742</v>
      </c>
      <c r="F127" s="266">
        <v>-3.4</v>
      </c>
    </row>
    <row r="128" spans="2:6" ht="12.75" x14ac:dyDescent="0.2">
      <c r="B128" s="265">
        <v>41029</v>
      </c>
      <c r="C128" s="266">
        <v>20.585699999999999</v>
      </c>
      <c r="D128" s="266">
        <v>2.177</v>
      </c>
      <c r="E128" s="266">
        <v>-10.3018945957397</v>
      </c>
      <c r="F128" s="266">
        <v>-2.9</v>
      </c>
    </row>
    <row r="129" spans="2:6" ht="12.75" x14ac:dyDescent="0.2">
      <c r="B129" s="265">
        <v>40999</v>
      </c>
      <c r="C129" s="266">
        <v>21.3233</v>
      </c>
      <c r="D129" s="266">
        <v>2.3039999999999998</v>
      </c>
      <c r="E129" s="266">
        <v>-5.5918662485752604</v>
      </c>
      <c r="F129" s="266">
        <v>-7.9</v>
      </c>
    </row>
    <row r="130" spans="2:6" ht="12.75" x14ac:dyDescent="0.2">
      <c r="B130" s="265">
        <v>40968</v>
      </c>
      <c r="C130" s="266">
        <v>16.0549</v>
      </c>
      <c r="D130" s="266">
        <v>2.1585999999999999</v>
      </c>
      <c r="E130" s="266">
        <v>-10.1163029358506</v>
      </c>
      <c r="F130" s="266">
        <v>-7.3</v>
      </c>
    </row>
    <row r="131" spans="2:6" ht="12.75" x14ac:dyDescent="0.2">
      <c r="B131" s="265">
        <v>40939</v>
      </c>
      <c r="C131" s="266">
        <v>15.478400000000001</v>
      </c>
      <c r="D131" s="266">
        <v>2.0811000000000002</v>
      </c>
      <c r="E131" s="266">
        <v>-9.0263160106360392</v>
      </c>
      <c r="F131" s="266">
        <v>-8.8000000000000007</v>
      </c>
    </row>
    <row r="132" spans="2:6" ht="12.75" x14ac:dyDescent="0.2">
      <c r="B132" s="265">
        <v>40908</v>
      </c>
      <c r="C132" s="266">
        <v>13.4511</v>
      </c>
      <c r="D132" s="266">
        <v>1.8453999999999999</v>
      </c>
      <c r="E132" s="266">
        <v>-11.5029154404445</v>
      </c>
      <c r="F132" s="266">
        <v>-5.3</v>
      </c>
    </row>
    <row r="133" spans="2:6" ht="12.75" x14ac:dyDescent="0.2">
      <c r="B133" s="265">
        <v>40877</v>
      </c>
      <c r="C133" s="266">
        <v>11.6381</v>
      </c>
      <c r="D133" s="266">
        <v>1.9171</v>
      </c>
      <c r="E133" s="266">
        <v>-9.4027730500558899</v>
      </c>
      <c r="F133" s="266">
        <v>-3.1</v>
      </c>
    </row>
    <row r="134" spans="2:6" ht="12.75" x14ac:dyDescent="0.2">
      <c r="B134" s="265">
        <v>40847</v>
      </c>
      <c r="C134" s="266">
        <v>12.3764</v>
      </c>
      <c r="D134" s="266">
        <v>2.0253000000000001</v>
      </c>
      <c r="E134" s="266">
        <v>-2.0794297130286101</v>
      </c>
      <c r="F134" s="266">
        <v>-1.8</v>
      </c>
    </row>
    <row r="135" spans="2:6" ht="12.75" x14ac:dyDescent="0.2">
      <c r="B135" s="265">
        <v>40816</v>
      </c>
      <c r="C135" s="266">
        <v>10.6051</v>
      </c>
      <c r="D135" s="266">
        <v>1.7722</v>
      </c>
      <c r="E135" s="266">
        <v>-2.1450115298810601</v>
      </c>
      <c r="F135" s="266">
        <v>-1.7</v>
      </c>
    </row>
    <row r="136" spans="2:6" ht="12.75" x14ac:dyDescent="0.2">
      <c r="B136" s="265">
        <v>40786</v>
      </c>
      <c r="C136" s="266">
        <v>10.461600000000001</v>
      </c>
      <c r="D136" s="266">
        <v>1.9157999999999999</v>
      </c>
      <c r="E136" s="266">
        <v>-0.38830817629697001</v>
      </c>
      <c r="F136" s="266">
        <v>-2.2000000000000002</v>
      </c>
    </row>
    <row r="137" spans="2:6" ht="12.75" x14ac:dyDescent="0.2">
      <c r="B137" s="265">
        <v>40755</v>
      </c>
      <c r="C137" s="266">
        <v>11.321</v>
      </c>
      <c r="D137" s="266">
        <v>2.0773000000000001</v>
      </c>
      <c r="E137" s="266">
        <v>-5.4368339346868</v>
      </c>
      <c r="F137" s="266">
        <v>-1.1000000000000001</v>
      </c>
    </row>
    <row r="138" spans="2:6" ht="12.75" x14ac:dyDescent="0.2">
      <c r="B138" s="265">
        <v>40724</v>
      </c>
      <c r="C138" s="266">
        <v>12.9109</v>
      </c>
      <c r="D138" s="266">
        <v>2.2231000000000001</v>
      </c>
      <c r="E138" s="266">
        <v>-3.6223929828822699</v>
      </c>
      <c r="F138" s="266">
        <v>-0.5</v>
      </c>
    </row>
    <row r="139" spans="2:6" ht="12.75" x14ac:dyDescent="0.2">
      <c r="B139" s="265">
        <v>40694</v>
      </c>
      <c r="C139" s="266">
        <v>13.482100000000001</v>
      </c>
      <c r="D139" s="266">
        <v>2.4348999999999998</v>
      </c>
      <c r="E139" s="266">
        <v>9.8405248230859499E-2</v>
      </c>
      <c r="F139" s="266">
        <v>1.3</v>
      </c>
    </row>
    <row r="140" spans="2:6" ht="12.75" x14ac:dyDescent="0.2">
      <c r="B140" s="265">
        <v>40663</v>
      </c>
      <c r="C140" s="266">
        <v>13.773300000000001</v>
      </c>
      <c r="D140" s="266">
        <v>2.4889000000000001</v>
      </c>
      <c r="E140" s="266">
        <v>4.0317915597977603</v>
      </c>
      <c r="F140" s="266">
        <v>3.9</v>
      </c>
    </row>
    <row r="141" spans="2:6" ht="12.75" x14ac:dyDescent="0.2">
      <c r="B141" s="265">
        <v>40633</v>
      </c>
      <c r="C141" s="266">
        <v>13.995100000000001</v>
      </c>
      <c r="D141" s="266">
        <v>2.4554</v>
      </c>
      <c r="E141" s="266">
        <v>5.2370172882736803</v>
      </c>
      <c r="F141" s="266">
        <v>8.6</v>
      </c>
    </row>
    <row r="142" spans="2:6" ht="12.75" x14ac:dyDescent="0.2">
      <c r="B142" s="265">
        <v>40602</v>
      </c>
      <c r="C142" s="266">
        <v>14.6333</v>
      </c>
      <c r="D142" s="266">
        <v>2.6181000000000001</v>
      </c>
      <c r="E142" s="266">
        <v>12.6293438790519</v>
      </c>
      <c r="F142" s="266">
        <v>13.6</v>
      </c>
    </row>
    <row r="143" spans="2:6" ht="12.75" x14ac:dyDescent="0.2">
      <c r="B143" s="265">
        <v>40574</v>
      </c>
      <c r="C143" s="266">
        <v>14.061299999999999</v>
      </c>
      <c r="D143" s="266">
        <v>2.5139</v>
      </c>
      <c r="E143" s="266">
        <v>16.370449921071401</v>
      </c>
      <c r="F143" s="266">
        <v>14</v>
      </c>
    </row>
    <row r="144" spans="2:6" ht="12.75" x14ac:dyDescent="0.2">
      <c r="B144" s="265">
        <v>40543</v>
      </c>
      <c r="C144" s="266">
        <v>13.7407</v>
      </c>
      <c r="D144" s="266">
        <v>2.3797999999999999</v>
      </c>
      <c r="E144" s="266">
        <v>1.4544251819451</v>
      </c>
      <c r="F144" s="266">
        <v>12.2</v>
      </c>
    </row>
    <row r="145" spans="2:6" ht="12.75" x14ac:dyDescent="0.2">
      <c r="B145" s="265">
        <v>40512</v>
      </c>
      <c r="C145" s="266">
        <v>14.298999999999999</v>
      </c>
      <c r="D145" s="266">
        <v>2.3772000000000002</v>
      </c>
      <c r="E145" s="266">
        <v>16.773960428643299</v>
      </c>
      <c r="F145" s="266">
        <v>14.4</v>
      </c>
    </row>
    <row r="146" spans="2:6" ht="12.75" x14ac:dyDescent="0.2">
      <c r="B146" s="265">
        <v>40482</v>
      </c>
      <c r="C146" s="266">
        <v>13.702199999999999</v>
      </c>
      <c r="D146" s="266">
        <v>2.2721</v>
      </c>
      <c r="E146" s="266">
        <v>10.018846383671301</v>
      </c>
      <c r="F146" s="266">
        <v>19.8</v>
      </c>
    </row>
    <row r="147" spans="2:6" ht="12.75" x14ac:dyDescent="0.2">
      <c r="B147" s="265">
        <v>40451</v>
      </c>
      <c r="C147" s="266">
        <v>13.7219</v>
      </c>
      <c r="D147" s="266">
        <v>2.1903000000000001</v>
      </c>
      <c r="E147" s="266">
        <v>-0.69167697612805301</v>
      </c>
      <c r="F147" s="266">
        <v>26.2</v>
      </c>
    </row>
    <row r="148" spans="2:6" ht="12.75" x14ac:dyDescent="0.2">
      <c r="B148" s="265">
        <v>40421</v>
      </c>
      <c r="C148" s="266">
        <v>14.568199999999999</v>
      </c>
      <c r="D148" s="266">
        <v>2.1160000000000001</v>
      </c>
      <c r="E148" s="266">
        <v>-2.3189277898720402</v>
      </c>
      <c r="F148" s="266">
        <v>32.6</v>
      </c>
    </row>
    <row r="149" spans="2:6" ht="12.75" x14ac:dyDescent="0.2">
      <c r="B149" s="265">
        <v>40390</v>
      </c>
      <c r="C149" s="266">
        <v>16.643000000000001</v>
      </c>
      <c r="D149" s="266">
        <v>2.4039999999999999</v>
      </c>
      <c r="E149" s="266">
        <v>3.6240166511358298</v>
      </c>
      <c r="F149" s="266">
        <v>37</v>
      </c>
    </row>
    <row r="150" spans="2:6" ht="12.75" x14ac:dyDescent="0.2">
      <c r="B150" s="265">
        <v>40359</v>
      </c>
      <c r="C150" s="266">
        <v>17.6113</v>
      </c>
      <c r="D150" s="266">
        <v>2.3740999999999999</v>
      </c>
      <c r="E150" s="266">
        <v>12.6308043687275</v>
      </c>
      <c r="F150" s="266">
        <v>49.3</v>
      </c>
    </row>
    <row r="151" spans="2:6" ht="12.75" x14ac:dyDescent="0.2">
      <c r="B151" s="265">
        <v>40329</v>
      </c>
      <c r="C151" s="266">
        <v>28.223199999999999</v>
      </c>
      <c r="D151" s="266">
        <v>2.6284000000000001</v>
      </c>
      <c r="E151" s="266">
        <v>10.601121782242901</v>
      </c>
      <c r="F151" s="266">
        <v>47.6</v>
      </c>
    </row>
    <row r="152" spans="2:6" ht="12.75" x14ac:dyDescent="0.2">
      <c r="B152" s="265">
        <v>40298</v>
      </c>
      <c r="C152" s="266">
        <v>34.108800000000002</v>
      </c>
      <c r="D152" s="266">
        <v>2.8683000000000001</v>
      </c>
      <c r="E152" s="266">
        <v>6.9851195680313802</v>
      </c>
      <c r="F152" s="266">
        <v>50.4</v>
      </c>
    </row>
    <row r="153" spans="2:6" ht="12.75" x14ac:dyDescent="0.2">
      <c r="B153" s="265">
        <v>40268</v>
      </c>
      <c r="C153" s="266">
        <v>40.140999999999998</v>
      </c>
      <c r="D153" s="266">
        <v>2.8504</v>
      </c>
      <c r="E153" s="266">
        <v>8.31087972331337</v>
      </c>
      <c r="F153" s="266">
        <v>58.3</v>
      </c>
    </row>
  </sheetData>
  <phoneticPr fontId="5" type="noConversion"/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9"/>
  <sheetViews>
    <sheetView showGridLines="0" zoomScale="75" zoomScaleNormal="75" workbookViewId="0">
      <selection activeCell="J48" sqref="J48"/>
    </sheetView>
  </sheetViews>
  <sheetFormatPr defaultRowHeight="12" x14ac:dyDescent="0.15"/>
  <cols>
    <col min="1" max="1" width="12" style="16" bestFit="1" customWidth="1"/>
    <col min="2" max="7" width="9.140625" style="16"/>
    <col min="8" max="8" width="13" style="12" bestFit="1" customWidth="1"/>
    <col min="9" max="11" width="12.42578125" style="13" customWidth="1"/>
  </cols>
  <sheetData>
    <row r="1" spans="1:11" ht="48" x14ac:dyDescent="0.15">
      <c r="H1" s="38" t="s">
        <v>454</v>
      </c>
      <c r="I1" s="23" t="s">
        <v>455</v>
      </c>
      <c r="J1" s="23" t="s">
        <v>456</v>
      </c>
      <c r="K1" s="23" t="s">
        <v>457</v>
      </c>
    </row>
    <row r="2" spans="1:11" x14ac:dyDescent="0.15">
      <c r="H2" s="25">
        <v>45107</v>
      </c>
      <c r="I2" s="23"/>
      <c r="J2" s="23"/>
      <c r="K2" s="78">
        <v>4.7228480090263814</v>
      </c>
    </row>
    <row r="3" spans="1:11" x14ac:dyDescent="0.15">
      <c r="H3" s="25">
        <v>45016</v>
      </c>
      <c r="I3" s="23"/>
      <c r="J3" s="23"/>
      <c r="K3" s="78">
        <v>7.0866971361890352</v>
      </c>
    </row>
    <row r="4" spans="1:11" x14ac:dyDescent="0.15">
      <c r="H4" s="25">
        <v>44926</v>
      </c>
      <c r="I4" s="77"/>
      <c r="J4" s="77"/>
      <c r="K4" s="78">
        <v>36.323385174253616</v>
      </c>
    </row>
    <row r="5" spans="1:11" x14ac:dyDescent="0.15">
      <c r="A5" s="79"/>
      <c r="B5" s="80"/>
      <c r="H5" s="25">
        <v>44834</v>
      </c>
      <c r="I5" s="81">
        <v>55.61</v>
      </c>
      <c r="J5" s="78">
        <v>-16.100000000000001</v>
      </c>
      <c r="K5" s="78">
        <v>32.908688466532901</v>
      </c>
    </row>
    <row r="6" spans="1:11" x14ac:dyDescent="0.15">
      <c r="A6" s="79"/>
      <c r="B6" s="80"/>
      <c r="H6" s="25">
        <v>44742</v>
      </c>
      <c r="I6" s="81">
        <v>53.666915969999998</v>
      </c>
      <c r="J6" s="78">
        <v>-16.2</v>
      </c>
      <c r="K6" s="78">
        <v>28.44806763285024</v>
      </c>
    </row>
    <row r="7" spans="1:11" x14ac:dyDescent="0.15">
      <c r="A7" s="79"/>
      <c r="B7" s="80"/>
      <c r="H7" s="25">
        <v>44651</v>
      </c>
      <c r="I7" s="81">
        <v>53</v>
      </c>
      <c r="J7" s="78">
        <v>22.15</v>
      </c>
      <c r="K7" s="78">
        <v>34.398483957393978</v>
      </c>
    </row>
    <row r="8" spans="1:11" x14ac:dyDescent="0.15">
      <c r="A8" s="79"/>
      <c r="B8" s="80"/>
      <c r="H8" s="25">
        <v>44561</v>
      </c>
      <c r="I8" s="81">
        <v>58.5</v>
      </c>
      <c r="J8" s="78">
        <v>20.010000000000002</v>
      </c>
      <c r="K8" s="78">
        <v>23.496425066591886</v>
      </c>
    </row>
    <row r="9" spans="1:11" x14ac:dyDescent="0.15">
      <c r="H9" s="25">
        <v>44469</v>
      </c>
      <c r="I9" s="82">
        <v>28.23532302718878</v>
      </c>
      <c r="J9" s="78">
        <v>10</v>
      </c>
      <c r="K9" s="78">
        <v>20.997000428510205</v>
      </c>
    </row>
    <row r="10" spans="1:11" x14ac:dyDescent="0.15">
      <c r="H10" s="25">
        <v>44377</v>
      </c>
      <c r="I10" s="82">
        <v>1.6734860520640105</v>
      </c>
      <c r="J10" s="78">
        <v>-9.3000000000000007</v>
      </c>
      <c r="K10" s="78">
        <v>23.674383868558625</v>
      </c>
    </row>
    <row r="11" spans="1:11" x14ac:dyDescent="0.15">
      <c r="H11" s="25">
        <v>44286</v>
      </c>
      <c r="I11" s="82">
        <v>2.4778526642343741</v>
      </c>
      <c r="J11" s="78">
        <v>-20.399999999999999</v>
      </c>
      <c r="K11" s="78">
        <v>14.801200300075013</v>
      </c>
    </row>
    <row r="12" spans="1:11" x14ac:dyDescent="0.15">
      <c r="H12" s="25">
        <v>44196</v>
      </c>
      <c r="I12" s="82">
        <v>-3.545849136464359</v>
      </c>
      <c r="J12" s="78">
        <v>-15.6</v>
      </c>
      <c r="K12" s="78">
        <v>4.1541943491275379</v>
      </c>
    </row>
    <row r="13" spans="1:11" x14ac:dyDescent="0.15">
      <c r="H13" s="25">
        <v>44104</v>
      </c>
      <c r="I13" s="82">
        <v>6.5822747973867628</v>
      </c>
      <c r="J13" s="78">
        <v>-7.5</v>
      </c>
      <c r="K13" s="78">
        <v>2.5862700564143859</v>
      </c>
    </row>
    <row r="14" spans="1:11" x14ac:dyDescent="0.15">
      <c r="H14" s="25">
        <v>44012</v>
      </c>
      <c r="I14" s="82">
        <v>72.361753311074651</v>
      </c>
      <c r="J14" s="78">
        <v>42.8</v>
      </c>
      <c r="K14" s="78">
        <v>-3.041274438812458</v>
      </c>
    </row>
    <row r="15" spans="1:11" x14ac:dyDescent="0.15">
      <c r="H15" s="25">
        <v>43921</v>
      </c>
      <c r="I15" s="82">
        <v>32.885764779741841</v>
      </c>
      <c r="J15" s="78">
        <v>42.699999999999996</v>
      </c>
      <c r="K15" s="78">
        <v>20.742753623188403</v>
      </c>
    </row>
    <row r="16" spans="1:11" x14ac:dyDescent="0.15">
      <c r="H16" s="25">
        <v>43830</v>
      </c>
      <c r="I16" s="82">
        <v>49.356058258444371</v>
      </c>
      <c r="J16" s="78">
        <v>18.899999999999999</v>
      </c>
      <c r="K16" s="78">
        <v>-9.6146232017949025</v>
      </c>
    </row>
    <row r="17" spans="8:11" x14ac:dyDescent="0.15">
      <c r="H17" s="25">
        <v>43738</v>
      </c>
      <c r="I17" s="82">
        <v>17.817175692911118</v>
      </c>
      <c r="J17" s="78">
        <v>4</v>
      </c>
      <c r="K17" s="78">
        <v>11.629999182137896</v>
      </c>
    </row>
    <row r="18" spans="8:11" x14ac:dyDescent="0.15">
      <c r="H18" s="25">
        <v>43646</v>
      </c>
      <c r="I18" s="82">
        <v>-4.5519008689843234</v>
      </c>
      <c r="J18" s="78">
        <v>-10.199999999999999</v>
      </c>
      <c r="K18" s="78">
        <v>6.9216475689067858</v>
      </c>
    </row>
    <row r="19" spans="8:11" x14ac:dyDescent="0.15">
      <c r="H19" s="25">
        <v>43555</v>
      </c>
      <c r="I19" s="82">
        <v>2.3916262426777002</v>
      </c>
      <c r="J19" s="78">
        <v>-6.3</v>
      </c>
      <c r="K19" s="78">
        <v>-15.369873514756616</v>
      </c>
    </row>
    <row r="20" spans="8:11" x14ac:dyDescent="0.15">
      <c r="H20" s="25">
        <v>43465</v>
      </c>
      <c r="I20" s="82">
        <v>-2.2835825113755193</v>
      </c>
      <c r="J20" s="78">
        <v>8.6999999999999993</v>
      </c>
      <c r="K20" s="78">
        <v>65.527034407427635</v>
      </c>
    </row>
    <row r="21" spans="8:11" x14ac:dyDescent="0.15">
      <c r="H21" s="25">
        <v>43373</v>
      </c>
      <c r="I21" s="82">
        <v>16.609827964641397</v>
      </c>
      <c r="J21" s="78">
        <v>25.900000000000002</v>
      </c>
      <c r="K21" s="78">
        <v>64.673400673400678</v>
      </c>
    </row>
    <row r="22" spans="8:11" x14ac:dyDescent="0.15">
      <c r="H22" s="25">
        <v>43281</v>
      </c>
      <c r="I22" s="82">
        <v>22.950786562240523</v>
      </c>
      <c r="J22" s="78">
        <v>26.900000000000002</v>
      </c>
      <c r="K22" s="78">
        <v>96.95028972247637</v>
      </c>
    </row>
    <row r="23" spans="8:11" x14ac:dyDescent="0.15">
      <c r="H23" s="25">
        <v>43190</v>
      </c>
      <c r="I23" s="82">
        <v>18.82594221327399</v>
      </c>
      <c r="J23" s="78">
        <v>23.7</v>
      </c>
      <c r="K23" s="78">
        <v>138.30836682499088</v>
      </c>
    </row>
    <row r="24" spans="8:11" x14ac:dyDescent="0.15">
      <c r="H24" s="25">
        <v>43100</v>
      </c>
      <c r="I24" s="82">
        <v>32.317415205115744</v>
      </c>
      <c r="J24" s="78">
        <v>19.600000000000001</v>
      </c>
      <c r="K24" s="78">
        <v>44.51460142067878</v>
      </c>
    </row>
    <row r="25" spans="8:11" x14ac:dyDescent="0.15">
      <c r="H25" s="25">
        <v>43008</v>
      </c>
      <c r="I25" s="82">
        <v>30.740200613654061</v>
      </c>
      <c r="J25" s="78">
        <v>7.3999999999999995</v>
      </c>
      <c r="K25" s="78">
        <v>27.752924982794227</v>
      </c>
    </row>
    <row r="26" spans="8:11" x14ac:dyDescent="0.15">
      <c r="H26" s="25">
        <v>42916</v>
      </c>
      <c r="I26" s="82">
        <v>47.442642261089382</v>
      </c>
      <c r="J26" s="78">
        <v>8.6</v>
      </c>
      <c r="K26" s="78">
        <v>13.342550985136526</v>
      </c>
    </row>
    <row r="27" spans="8:11" x14ac:dyDescent="0.15">
      <c r="H27" s="25">
        <v>42825</v>
      </c>
      <c r="I27" s="82">
        <v>58.133299819865101</v>
      </c>
      <c r="J27" s="78">
        <v>5.8000000000000007</v>
      </c>
      <c r="K27" s="78">
        <v>-6.9680489462950357</v>
      </c>
    </row>
    <row r="28" spans="8:11" x14ac:dyDescent="0.15">
      <c r="H28" s="25">
        <v>42735</v>
      </c>
      <c r="I28" s="82">
        <v>44.942158487293447</v>
      </c>
      <c r="J28" s="78">
        <v>8.4</v>
      </c>
      <c r="K28" s="78">
        <v>31.486093814860936</v>
      </c>
    </row>
    <row r="29" spans="8:11" x14ac:dyDescent="0.15">
      <c r="H29" s="25">
        <v>42643</v>
      </c>
      <c r="I29" s="82">
        <v>33.971750898102954</v>
      </c>
      <c r="J29" s="78">
        <v>9.7000000000000011</v>
      </c>
      <c r="K29" s="78">
        <v>28.61252489488826</v>
      </c>
    </row>
    <row r="30" spans="8:11" x14ac:dyDescent="0.15">
      <c r="H30" s="25">
        <v>42551</v>
      </c>
      <c r="I30" s="82">
        <v>46.551582009940603</v>
      </c>
      <c r="J30" s="78">
        <v>4.5999999999999996</v>
      </c>
      <c r="K30" s="78">
        <v>19.422084623323023</v>
      </c>
    </row>
    <row r="31" spans="8:11" x14ac:dyDescent="0.15">
      <c r="H31" s="25">
        <v>42460</v>
      </c>
      <c r="I31" s="82">
        <v>18.154744718237239</v>
      </c>
      <c r="J31" s="78">
        <v>8.6999999999999993</v>
      </c>
      <c r="K31" s="78">
        <v>22.074688796680508</v>
      </c>
    </row>
    <row r="32" spans="8:11" x14ac:dyDescent="0.15">
      <c r="H32" s="25">
        <v>42369</v>
      </c>
      <c r="I32" s="82">
        <v>8.9118179096547863</v>
      </c>
      <c r="J32" s="78" t="e">
        <v>#N/A</v>
      </c>
      <c r="K32" s="78">
        <v>-13.314141777617849</v>
      </c>
    </row>
    <row r="33" spans="8:11" x14ac:dyDescent="0.15">
      <c r="H33" s="25">
        <v>42277</v>
      </c>
      <c r="I33" s="82">
        <v>34.568756331425071</v>
      </c>
      <c r="J33" s="78" t="e">
        <v>#N/A</v>
      </c>
      <c r="K33" s="78">
        <v>8.0841903850753525</v>
      </c>
    </row>
    <row r="34" spans="8:11" x14ac:dyDescent="0.15">
      <c r="H34" s="25">
        <v>42185</v>
      </c>
      <c r="I34" s="82">
        <v>-9.7542830886375071</v>
      </c>
      <c r="J34" s="78" t="e">
        <v>#N/A</v>
      </c>
      <c r="K34" s="78">
        <v>8.9988751406074208</v>
      </c>
    </row>
    <row r="35" spans="8:11" x14ac:dyDescent="0.15">
      <c r="H35" s="25">
        <v>42094</v>
      </c>
      <c r="I35" s="82">
        <v>36.197297828712678</v>
      </c>
      <c r="J35" s="78" t="e">
        <v>#N/A</v>
      </c>
      <c r="K35" s="78">
        <v>23.589743589743595</v>
      </c>
    </row>
    <row r="36" spans="8:11" x14ac:dyDescent="0.15">
      <c r="H36" s="25">
        <v>42004</v>
      </c>
      <c r="I36" s="82">
        <v>60.152483083696872</v>
      </c>
      <c r="J36" s="78" t="e">
        <v>#N/A</v>
      </c>
      <c r="K36" s="78">
        <v>24.340044742729305</v>
      </c>
    </row>
    <row r="37" spans="8:11" x14ac:dyDescent="0.15">
      <c r="H37" s="25">
        <v>41912</v>
      </c>
      <c r="I37" s="82">
        <v>43.220098793424569</v>
      </c>
      <c r="J37" s="78" t="e">
        <v>#N/A</v>
      </c>
      <c r="K37" s="78">
        <v>0</v>
      </c>
    </row>
    <row r="38" spans="8:11" x14ac:dyDescent="0.15">
      <c r="H38" s="25">
        <v>41820</v>
      </c>
      <c r="I38" s="82">
        <v>46.651307260848917</v>
      </c>
      <c r="J38" s="78" t="e">
        <v>#N/A</v>
      </c>
      <c r="K38" s="78">
        <v>0</v>
      </c>
    </row>
    <row r="39" spans="8:11" x14ac:dyDescent="0.15">
      <c r="H39" s="25">
        <v>41729</v>
      </c>
      <c r="I39" s="82">
        <v>28.329812773504244</v>
      </c>
      <c r="J39" s="78" t="e">
        <v>#N/A</v>
      </c>
      <c r="K39" s="78">
        <v>0</v>
      </c>
    </row>
  </sheetData>
  <phoneticPr fontId="5" type="noConversion"/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9"/>
  <sheetViews>
    <sheetView showGridLines="0" topLeftCell="A7" zoomScale="75" zoomScaleNormal="75" workbookViewId="0">
      <selection activeCell="K2" sqref="K2"/>
    </sheetView>
  </sheetViews>
  <sheetFormatPr defaultColWidth="8.85546875" defaultRowHeight="12.75" x14ac:dyDescent="0.15"/>
  <cols>
    <col min="1" max="1" width="12" style="4" bestFit="1" customWidth="1"/>
    <col min="2" max="9" width="7" style="4" customWidth="1"/>
    <col min="10" max="10" width="11.5703125" style="83" bestFit="1" customWidth="1"/>
    <col min="11" max="11" width="11.85546875" style="84" customWidth="1"/>
    <col min="12" max="12" width="12.42578125" style="1" customWidth="1"/>
    <col min="13" max="13" width="9.85546875" style="1" customWidth="1"/>
    <col min="14" max="14" width="11.42578125" style="84" customWidth="1"/>
    <col min="15" max="16384" width="8.85546875" style="1"/>
  </cols>
  <sheetData>
    <row r="1" spans="1:18" s="88" customFormat="1" ht="49.5" x14ac:dyDescent="0.15">
      <c r="A1" s="85"/>
      <c r="B1" s="85"/>
      <c r="C1" s="85"/>
      <c r="D1" s="85"/>
      <c r="E1" s="85"/>
      <c r="F1" s="85"/>
      <c r="G1" s="85"/>
      <c r="H1" s="85"/>
      <c r="I1" s="85"/>
      <c r="J1" s="86" t="s">
        <v>458</v>
      </c>
      <c r="K1" s="416" t="s">
        <v>459</v>
      </c>
      <c r="L1" s="87" t="s">
        <v>460</v>
      </c>
      <c r="M1" s="87" t="s">
        <v>461</v>
      </c>
      <c r="N1" s="87" t="s">
        <v>462</v>
      </c>
      <c r="P1" s="435" t="s">
        <v>463</v>
      </c>
      <c r="Q1" s="435"/>
      <c r="R1" s="435"/>
    </row>
    <row r="2" spans="1:18" s="88" customFormat="1" x14ac:dyDescent="0.15">
      <c r="A2" s="85"/>
      <c r="B2" s="85"/>
      <c r="C2" s="85"/>
      <c r="D2" s="85"/>
      <c r="E2" s="85"/>
      <c r="F2" s="85"/>
      <c r="G2" s="85"/>
      <c r="H2" s="85"/>
      <c r="I2" s="85"/>
      <c r="J2" s="89">
        <v>44865</v>
      </c>
      <c r="K2" s="147">
        <v>19.43</v>
      </c>
      <c r="L2" s="91">
        <f>AVERAGE(K2:K4)</f>
        <v>14.613333333333335</v>
      </c>
      <c r="M2" s="92">
        <f>L2/L14-1</f>
        <v>-0.75489209437548921</v>
      </c>
      <c r="N2" s="93" t="e">
        <v>#N/A</v>
      </c>
      <c r="P2" s="243"/>
      <c r="Q2" s="243"/>
      <c r="R2" s="243"/>
    </row>
    <row r="3" spans="1:18" x14ac:dyDescent="0.15">
      <c r="J3" s="89">
        <v>44834</v>
      </c>
      <c r="K3" s="147">
        <v>14.31</v>
      </c>
      <c r="L3" s="91">
        <f>AVERAGE(K3:K5)</f>
        <v>9.4666666666666668</v>
      </c>
      <c r="M3" s="92">
        <f>L3/L15-1</f>
        <v>-0.84036872576021582</v>
      </c>
      <c r="N3" s="92">
        <v>-0.26800000000000002</v>
      </c>
    </row>
    <row r="4" spans="1:18" x14ac:dyDescent="0.15">
      <c r="J4" s="89">
        <v>44804</v>
      </c>
      <c r="K4" s="147">
        <v>10.1</v>
      </c>
      <c r="L4" s="91">
        <f t="shared" ref="L4:L9" si="0">AVERAGE(K4:K6)</f>
        <v>10.246666666666666</v>
      </c>
      <c r="M4" s="92">
        <f>L4/L16-1</f>
        <v>-0.83600960256068291</v>
      </c>
      <c r="N4" s="93" t="e">
        <v>#N/A</v>
      </c>
    </row>
    <row r="5" spans="1:18" x14ac:dyDescent="0.15">
      <c r="J5" s="89">
        <v>44773</v>
      </c>
      <c r="K5" s="147">
        <v>3.99</v>
      </c>
      <c r="L5" s="91">
        <f t="shared" si="0"/>
        <v>14.543333333333331</v>
      </c>
      <c r="M5" s="92">
        <f t="shared" ref="M5:M13" si="1">L5/L17-1</f>
        <v>-0.71472472865175884</v>
      </c>
      <c r="N5" s="93" t="e">
        <v>#N/A</v>
      </c>
    </row>
    <row r="6" spans="1:18" x14ac:dyDescent="0.15">
      <c r="J6" s="89">
        <v>44742</v>
      </c>
      <c r="K6" s="147">
        <v>16.649999999999999</v>
      </c>
      <c r="L6" s="91">
        <f t="shared" si="0"/>
        <v>72.116666666666674</v>
      </c>
      <c r="M6" s="92">
        <f t="shared" si="1"/>
        <v>0.10551865099642321</v>
      </c>
      <c r="N6" s="93">
        <v>0.45279999999999998</v>
      </c>
    </row>
    <row r="7" spans="1:18" x14ac:dyDescent="0.15">
      <c r="J7" s="89">
        <v>44712</v>
      </c>
      <c r="K7" s="147">
        <v>22.99</v>
      </c>
      <c r="L7" s="91">
        <f t="shared" si="0"/>
        <v>83.490733333333338</v>
      </c>
      <c r="M7" s="92">
        <f t="shared" si="1"/>
        <v>0.31144143672443581</v>
      </c>
      <c r="N7" s="93" t="e">
        <v>#N/A</v>
      </c>
    </row>
    <row r="8" spans="1:18" x14ac:dyDescent="0.15">
      <c r="J8" s="89">
        <v>44681</v>
      </c>
      <c r="K8" s="147">
        <v>176.71</v>
      </c>
      <c r="L8" s="91">
        <f t="shared" si="0"/>
        <v>88.200733333333332</v>
      </c>
      <c r="M8" s="92">
        <f t="shared" si="1"/>
        <v>1.0643017631455769</v>
      </c>
      <c r="N8" s="93" t="e">
        <v>#N/A</v>
      </c>
    </row>
    <row r="9" spans="1:18" x14ac:dyDescent="0.15">
      <c r="J9" s="89">
        <v>44651</v>
      </c>
      <c r="K9" s="147">
        <v>50.772199999999998</v>
      </c>
      <c r="L9" s="91">
        <f t="shared" si="0"/>
        <v>35.330733333333335</v>
      </c>
      <c r="M9" s="92">
        <f t="shared" si="1"/>
        <v>1.4377230910763572</v>
      </c>
      <c r="N9" s="93">
        <v>0.30149999999999999</v>
      </c>
    </row>
    <row r="10" spans="1:18" x14ac:dyDescent="0.15">
      <c r="J10" s="89">
        <v>44620</v>
      </c>
      <c r="K10" s="90">
        <v>37.119999999999997</v>
      </c>
      <c r="L10" s="91">
        <f>AVERAGE(K10:K12)</f>
        <v>28.813333333333333</v>
      </c>
      <c r="M10" s="92">
        <f t="shared" si="1"/>
        <v>1.9114179858538227</v>
      </c>
      <c r="N10" s="93" t="e">
        <v>#N/A</v>
      </c>
    </row>
    <row r="11" spans="1:18" x14ac:dyDescent="0.15">
      <c r="J11" s="89">
        <v>44592</v>
      </c>
      <c r="K11" s="90">
        <v>18.100000000000001</v>
      </c>
      <c r="L11" s="91">
        <f>AVERAGE(K11:K13)</f>
        <v>38.423333333333339</v>
      </c>
      <c r="M11" s="92">
        <f t="shared" si="1"/>
        <v>2.2370120752597593</v>
      </c>
      <c r="N11" s="93" t="e">
        <v>#N/A</v>
      </c>
    </row>
    <row r="12" spans="1:18" x14ac:dyDescent="0.15">
      <c r="J12" s="89">
        <v>44561</v>
      </c>
      <c r="K12" s="90">
        <v>31.22</v>
      </c>
      <c r="L12" s="91">
        <f>AVERAGE(K12:K14)</f>
        <v>49.949999999999996</v>
      </c>
      <c r="M12" s="92">
        <f t="shared" si="1"/>
        <v>2.5209116541353378</v>
      </c>
      <c r="N12" s="93">
        <v>0.16600000000000001</v>
      </c>
    </row>
    <row r="13" spans="1:18" x14ac:dyDescent="0.15">
      <c r="J13" s="89">
        <v>44530</v>
      </c>
      <c r="K13" s="90">
        <v>65.95</v>
      </c>
      <c r="L13" s="91">
        <f>AVERAGE(K13:K15)</f>
        <v>45.41</v>
      </c>
      <c r="M13" s="92">
        <f t="shared" si="1"/>
        <v>0.83722184760620344</v>
      </c>
      <c r="N13" s="93" t="e">
        <v>#N/A</v>
      </c>
    </row>
    <row r="14" spans="1:18" x14ac:dyDescent="0.15">
      <c r="J14" s="89">
        <v>44500</v>
      </c>
      <c r="K14" s="94">
        <v>52.68</v>
      </c>
      <c r="L14" s="91">
        <f>AVERAGE(K14:K16)</f>
        <v>59.620000000000005</v>
      </c>
      <c r="M14" s="92">
        <f>L14/L26-1</f>
        <v>1.4431088649091657</v>
      </c>
      <c r="N14" s="93" t="e">
        <v>#N/A</v>
      </c>
    </row>
    <row r="15" spans="1:18" x14ac:dyDescent="0.15">
      <c r="J15" s="89">
        <v>44469</v>
      </c>
      <c r="K15" s="94">
        <v>17.600000000000001</v>
      </c>
      <c r="L15" s="91">
        <f t="shared" ref="L15:L57" si="2">AVERAGE(K15:K17)</f>
        <v>59.303333333333335</v>
      </c>
      <c r="M15" s="92">
        <f t="shared" ref="M15:M45" si="3">L15/L27-1</f>
        <v>0.96498785067373571</v>
      </c>
      <c r="N15" s="93">
        <v>1.9478</v>
      </c>
    </row>
    <row r="16" spans="1:18" x14ac:dyDescent="0.15">
      <c r="J16" s="89">
        <v>44439</v>
      </c>
      <c r="K16" s="94">
        <v>108.58</v>
      </c>
      <c r="L16" s="91">
        <f t="shared" si="2"/>
        <v>62.483333333333327</v>
      </c>
      <c r="M16" s="92">
        <f t="shared" si="3"/>
        <v>1.6423738370453904</v>
      </c>
      <c r="N16" s="93" t="e">
        <v>#N/A</v>
      </c>
    </row>
    <row r="17" spans="10:14" x14ac:dyDescent="0.15">
      <c r="J17" s="89">
        <v>44408</v>
      </c>
      <c r="K17" s="94">
        <v>51.73</v>
      </c>
      <c r="L17" s="91">
        <f t="shared" si="2"/>
        <v>50.98</v>
      </c>
      <c r="M17" s="92">
        <f t="shared" si="3"/>
        <v>0.50739207569485512</v>
      </c>
      <c r="N17" s="93" t="e">
        <v>#N/A</v>
      </c>
    </row>
    <row r="18" spans="10:14" x14ac:dyDescent="0.15">
      <c r="J18" s="89">
        <v>44377</v>
      </c>
      <c r="K18" s="94">
        <v>27.14</v>
      </c>
      <c r="L18" s="91">
        <f t="shared" si="2"/>
        <v>65.233333333333334</v>
      </c>
      <c r="M18" s="92">
        <f t="shared" si="3"/>
        <v>1.5638674177911702</v>
      </c>
      <c r="N18" s="93">
        <v>0.3579</v>
      </c>
    </row>
    <row r="19" spans="10:14" x14ac:dyDescent="0.15">
      <c r="J19" s="89">
        <v>44347</v>
      </c>
      <c r="K19" s="94">
        <v>74.069999999999993</v>
      </c>
      <c r="L19" s="91">
        <f t="shared" si="2"/>
        <v>63.663333333333334</v>
      </c>
      <c r="M19" s="92">
        <f t="shared" si="3"/>
        <v>2.0750281758170988</v>
      </c>
      <c r="N19" s="93" t="e">
        <v>#N/A</v>
      </c>
    </row>
    <row r="20" spans="10:14" x14ac:dyDescent="0.15">
      <c r="J20" s="89">
        <v>44316</v>
      </c>
      <c r="K20" s="94">
        <v>94.49</v>
      </c>
      <c r="L20" s="91">
        <f t="shared" si="2"/>
        <v>42.726666666666659</v>
      </c>
      <c r="M20" s="92">
        <f t="shared" si="3"/>
        <v>4.7070347284060539</v>
      </c>
      <c r="N20" s="93" t="e">
        <v>#N/A</v>
      </c>
    </row>
    <row r="21" spans="10:14" x14ac:dyDescent="0.15">
      <c r="J21" s="89">
        <v>44286</v>
      </c>
      <c r="K21" s="94">
        <v>22.43</v>
      </c>
      <c r="L21" s="91">
        <f t="shared" si="2"/>
        <v>14.493333333333332</v>
      </c>
      <c r="M21" s="92">
        <f t="shared" si="3"/>
        <v>0.29020771513353094</v>
      </c>
      <c r="N21" s="93">
        <v>1.4645999999999999</v>
      </c>
    </row>
    <row r="22" spans="10:14" x14ac:dyDescent="0.15">
      <c r="J22" s="89">
        <v>44255</v>
      </c>
      <c r="K22" s="94">
        <v>11.26</v>
      </c>
      <c r="L22" s="91">
        <f t="shared" si="2"/>
        <v>9.8966666666666665</v>
      </c>
      <c r="M22" s="92">
        <f t="shared" si="3"/>
        <v>-7.1897467958736971E-2</v>
      </c>
      <c r="N22" s="93" t="e">
        <v>#N/A</v>
      </c>
    </row>
    <row r="23" spans="10:14" x14ac:dyDescent="0.15">
      <c r="J23" s="89">
        <v>44227</v>
      </c>
      <c r="K23" s="94">
        <v>9.7899999999999991</v>
      </c>
      <c r="L23" s="91">
        <f t="shared" si="2"/>
        <v>11.87</v>
      </c>
      <c r="M23" s="92">
        <f t="shared" si="3"/>
        <v>-0.18846855059252499</v>
      </c>
      <c r="N23" s="93" t="e">
        <v>#N/A</v>
      </c>
    </row>
    <row r="24" spans="10:14" x14ac:dyDescent="0.15">
      <c r="J24" s="89">
        <v>44196</v>
      </c>
      <c r="K24" s="94">
        <v>8.64</v>
      </c>
      <c r="L24" s="91">
        <f t="shared" si="2"/>
        <v>14.186666666666667</v>
      </c>
      <c r="M24" s="92">
        <f t="shared" si="3"/>
        <v>-0.34219474497681601</v>
      </c>
      <c r="N24" s="93">
        <v>1.5578000000000001</v>
      </c>
    </row>
    <row r="25" spans="10:14" x14ac:dyDescent="0.15">
      <c r="J25" s="89">
        <v>44165</v>
      </c>
      <c r="K25" s="94">
        <v>17.18</v>
      </c>
      <c r="L25" s="91">
        <f t="shared" si="2"/>
        <v>24.716666666666669</v>
      </c>
      <c r="M25" s="92">
        <f t="shared" si="3"/>
        <v>-0.44248120300751881</v>
      </c>
      <c r="N25" s="93" t="e">
        <v>#N/A</v>
      </c>
    </row>
    <row r="26" spans="10:14" x14ac:dyDescent="0.15">
      <c r="J26" s="89">
        <v>44135</v>
      </c>
      <c r="K26" s="94">
        <v>16.739999999999998</v>
      </c>
      <c r="L26" s="91">
        <f t="shared" si="2"/>
        <v>24.403333333333332</v>
      </c>
      <c r="M26" s="92">
        <f t="shared" si="3"/>
        <v>-0.42804687499999994</v>
      </c>
      <c r="N26" s="93" t="e">
        <v>#N/A</v>
      </c>
    </row>
    <row r="27" spans="10:14" x14ac:dyDescent="0.15">
      <c r="J27" s="89">
        <v>44104</v>
      </c>
      <c r="K27" s="94">
        <v>40.229999999999997</v>
      </c>
      <c r="L27" s="91">
        <f t="shared" si="2"/>
        <v>30.179999999999996</v>
      </c>
      <c r="M27" s="92">
        <f t="shared" si="3"/>
        <v>-0.35696022727272736</v>
      </c>
      <c r="N27" s="93">
        <v>-7.4300000000000005E-2</v>
      </c>
    </row>
    <row r="28" spans="10:14" x14ac:dyDescent="0.15">
      <c r="J28" s="89">
        <v>44074</v>
      </c>
      <c r="K28" s="94">
        <v>16.239999999999998</v>
      </c>
      <c r="L28" s="91">
        <f t="shared" si="2"/>
        <v>23.646666666666665</v>
      </c>
      <c r="M28" s="92">
        <f t="shared" si="3"/>
        <v>-3.5748266956639907E-2</v>
      </c>
      <c r="N28" s="93" t="e">
        <v>#N/A</v>
      </c>
    </row>
    <row r="29" spans="10:14" x14ac:dyDescent="0.15">
      <c r="J29" s="89">
        <v>44043</v>
      </c>
      <c r="K29" s="94">
        <v>34.07</v>
      </c>
      <c r="L29" s="91">
        <f t="shared" si="2"/>
        <v>33.82</v>
      </c>
      <c r="M29" s="92">
        <f t="shared" si="3"/>
        <v>0.16393254560055093</v>
      </c>
      <c r="N29" s="93" t="e">
        <v>#N/A</v>
      </c>
    </row>
    <row r="30" spans="10:14" x14ac:dyDescent="0.15">
      <c r="J30" s="89">
        <v>44012</v>
      </c>
      <c r="K30" s="94">
        <v>20.63</v>
      </c>
      <c r="L30" s="91">
        <f t="shared" si="2"/>
        <v>25.443333333333332</v>
      </c>
      <c r="M30" s="92">
        <f t="shared" si="3"/>
        <v>0.2257909105508269</v>
      </c>
      <c r="N30" s="93">
        <v>0.39689999999999998</v>
      </c>
    </row>
    <row r="31" spans="10:14" x14ac:dyDescent="0.15">
      <c r="J31" s="89">
        <v>43982</v>
      </c>
      <c r="K31" s="94">
        <v>46.76</v>
      </c>
      <c r="L31" s="91">
        <f t="shared" si="2"/>
        <v>20.703333333333333</v>
      </c>
      <c r="M31" s="92">
        <f t="shared" si="3"/>
        <v>-0.13254189944134065</v>
      </c>
      <c r="N31" s="93" t="e">
        <v>#N/A</v>
      </c>
    </row>
    <row r="32" spans="10:14" x14ac:dyDescent="0.15">
      <c r="J32" s="89">
        <v>43951</v>
      </c>
      <c r="K32" s="94">
        <v>8.94</v>
      </c>
      <c r="L32" s="91">
        <f t="shared" si="2"/>
        <v>7.4866666666666672</v>
      </c>
      <c r="M32" s="92">
        <f t="shared" si="3"/>
        <v>-0.56807692307692303</v>
      </c>
      <c r="N32" s="93" t="e">
        <v>#N/A</v>
      </c>
    </row>
    <row r="33" spans="10:14" x14ac:dyDescent="0.15">
      <c r="J33" s="89">
        <v>43921</v>
      </c>
      <c r="K33" s="94">
        <v>6.41</v>
      </c>
      <c r="L33" s="91">
        <f t="shared" si="2"/>
        <v>11.233333333333334</v>
      </c>
      <c r="M33" s="92">
        <f t="shared" si="3"/>
        <v>-0.43926788685524132</v>
      </c>
      <c r="N33" s="93">
        <v>0.8</v>
      </c>
    </row>
    <row r="34" spans="10:14" x14ac:dyDescent="0.15">
      <c r="J34" s="89">
        <v>43890</v>
      </c>
      <c r="K34" s="94">
        <v>7.11</v>
      </c>
      <c r="L34" s="91">
        <f t="shared" si="2"/>
        <v>10.663333333333332</v>
      </c>
      <c r="M34" s="92">
        <f t="shared" si="3"/>
        <v>-0.37151277013752459</v>
      </c>
      <c r="N34" s="93" t="e">
        <v>#N/A</v>
      </c>
    </row>
    <row r="35" spans="10:14" x14ac:dyDescent="0.15">
      <c r="J35" s="89">
        <v>43861</v>
      </c>
      <c r="K35" s="94">
        <v>20.18</v>
      </c>
      <c r="L35" s="91">
        <f t="shared" si="2"/>
        <v>14.626666666666665</v>
      </c>
      <c r="M35" s="92">
        <f t="shared" si="3"/>
        <v>-0.10993914807302241</v>
      </c>
      <c r="N35" s="93" t="e">
        <v>#N/A</v>
      </c>
    </row>
    <row r="36" spans="10:14" x14ac:dyDescent="0.15">
      <c r="J36" s="89">
        <v>43830</v>
      </c>
      <c r="K36" s="94">
        <v>4.7</v>
      </c>
      <c r="L36" s="91">
        <f t="shared" si="2"/>
        <v>21.566666666666666</v>
      </c>
      <c r="M36" s="92">
        <f t="shared" si="3"/>
        <v>-0.38032755483191272</v>
      </c>
      <c r="N36" s="93">
        <v>0.26279999999999998</v>
      </c>
    </row>
    <row r="37" spans="10:14" x14ac:dyDescent="0.15">
      <c r="J37" s="89">
        <v>43799</v>
      </c>
      <c r="K37" s="94">
        <v>19</v>
      </c>
      <c r="L37" s="91">
        <f t="shared" si="2"/>
        <v>44.333333333333336</v>
      </c>
      <c r="M37" s="92">
        <f t="shared" si="3"/>
        <v>0.14942528735632199</v>
      </c>
      <c r="N37" s="93" t="e">
        <v>#N/A</v>
      </c>
    </row>
    <row r="38" spans="10:14" x14ac:dyDescent="0.15">
      <c r="J38" s="89">
        <v>43769</v>
      </c>
      <c r="K38" s="94">
        <v>41</v>
      </c>
      <c r="L38" s="91">
        <f t="shared" si="2"/>
        <v>42.666666666666664</v>
      </c>
      <c r="M38" s="92">
        <f t="shared" si="3"/>
        <v>0.10812916630594738</v>
      </c>
      <c r="N38" s="93" t="e">
        <v>#N/A</v>
      </c>
    </row>
    <row r="39" spans="10:14" x14ac:dyDescent="0.15">
      <c r="J39" s="89">
        <v>43738</v>
      </c>
      <c r="K39" s="94">
        <v>73</v>
      </c>
      <c r="L39" s="91">
        <f t="shared" si="2"/>
        <v>46.933333333333337</v>
      </c>
      <c r="M39" s="92">
        <f t="shared" si="3"/>
        <v>2.8575342465753431</v>
      </c>
      <c r="N39" s="93">
        <v>0.43090000000000006</v>
      </c>
    </row>
    <row r="40" spans="10:14" x14ac:dyDescent="0.15">
      <c r="J40" s="89">
        <v>43708</v>
      </c>
      <c r="K40" s="94">
        <v>14</v>
      </c>
      <c r="L40" s="91">
        <f t="shared" si="2"/>
        <v>24.52333333333333</v>
      </c>
      <c r="M40" s="92">
        <f t="shared" si="3"/>
        <v>1.7762264150943392</v>
      </c>
      <c r="N40" s="93" t="e">
        <v>#N/A</v>
      </c>
    </row>
    <row r="41" spans="10:14" x14ac:dyDescent="0.15">
      <c r="J41" s="89">
        <v>43677</v>
      </c>
      <c r="K41" s="94">
        <v>53.8</v>
      </c>
      <c r="L41" s="91">
        <f t="shared" si="2"/>
        <v>29.056666666666661</v>
      </c>
      <c r="M41" s="92">
        <f t="shared" si="3"/>
        <v>1.9350168350168344</v>
      </c>
      <c r="N41" s="93" t="e">
        <v>#N/A</v>
      </c>
    </row>
    <row r="42" spans="10:14" x14ac:dyDescent="0.15">
      <c r="J42" s="89">
        <v>43646</v>
      </c>
      <c r="K42" s="94">
        <v>5.77</v>
      </c>
      <c r="L42" s="91">
        <f t="shared" si="2"/>
        <v>20.756666666666668</v>
      </c>
      <c r="M42" s="92">
        <f t="shared" si="3"/>
        <v>2.0228155339805824</v>
      </c>
      <c r="N42" s="93">
        <v>0.35749999999999998</v>
      </c>
    </row>
    <row r="43" spans="10:14" x14ac:dyDescent="0.15">
      <c r="J43" s="89">
        <v>43616</v>
      </c>
      <c r="K43" s="94">
        <v>27.6</v>
      </c>
      <c r="L43" s="91">
        <f t="shared" si="2"/>
        <v>23.866666666666664</v>
      </c>
      <c r="M43" s="92">
        <f t="shared" si="3"/>
        <v>0.18543046357615878</v>
      </c>
      <c r="N43" s="93" t="e">
        <v>#N/A</v>
      </c>
    </row>
    <row r="44" spans="10:14" x14ac:dyDescent="0.15">
      <c r="J44" s="89">
        <v>43585</v>
      </c>
      <c r="K44" s="94">
        <v>28.9</v>
      </c>
      <c r="L44" s="91">
        <f t="shared" si="2"/>
        <v>17.333333333333332</v>
      </c>
      <c r="M44" s="92">
        <f t="shared" si="3"/>
        <v>-8.6115992970122957E-2</v>
      </c>
      <c r="N44" s="93" t="e">
        <v>#N/A</v>
      </c>
    </row>
    <row r="45" spans="10:14" x14ac:dyDescent="0.15">
      <c r="J45" s="89">
        <v>43555</v>
      </c>
      <c r="K45" s="94">
        <v>15.1</v>
      </c>
      <c r="L45" s="91">
        <f t="shared" si="2"/>
        <v>20.033333333333335</v>
      </c>
      <c r="M45" s="92">
        <f t="shared" si="3"/>
        <v>-2.9079159935379573E-2</v>
      </c>
      <c r="N45" s="93">
        <v>-3.5099999999999999E-2</v>
      </c>
    </row>
    <row r="46" spans="10:14" x14ac:dyDescent="0.15">
      <c r="J46" s="89">
        <v>43524</v>
      </c>
      <c r="K46" s="94">
        <v>8</v>
      </c>
      <c r="L46" s="91">
        <f t="shared" si="2"/>
        <v>16.966666666666665</v>
      </c>
      <c r="M46" s="92"/>
      <c r="N46" s="93" t="e">
        <v>#N/A</v>
      </c>
    </row>
    <row r="47" spans="10:14" x14ac:dyDescent="0.15">
      <c r="J47" s="89">
        <v>43496</v>
      </c>
      <c r="K47" s="94">
        <v>37</v>
      </c>
      <c r="L47" s="91">
        <f t="shared" si="2"/>
        <v>16.433333333333334</v>
      </c>
      <c r="M47" s="92"/>
      <c r="N47" s="93" t="e">
        <v>#N/A</v>
      </c>
    </row>
    <row r="48" spans="10:14" x14ac:dyDescent="0.15">
      <c r="J48" s="89">
        <v>43465</v>
      </c>
      <c r="K48" s="94">
        <v>5.9</v>
      </c>
      <c r="L48" s="91">
        <f t="shared" si="2"/>
        <v>34.803333333333335</v>
      </c>
      <c r="N48" s="93">
        <v>0.41969999999999996</v>
      </c>
    </row>
    <row r="49" spans="10:14" x14ac:dyDescent="0.15">
      <c r="J49" s="89">
        <v>43434</v>
      </c>
      <c r="K49" s="94">
        <v>6.4</v>
      </c>
      <c r="L49" s="91">
        <f t="shared" si="2"/>
        <v>38.57</v>
      </c>
      <c r="N49" s="93" t="e">
        <v>#N/A</v>
      </c>
    </row>
    <row r="50" spans="10:14" x14ac:dyDescent="0.15">
      <c r="J50" s="89">
        <v>43404</v>
      </c>
      <c r="K50" s="94">
        <v>92.11</v>
      </c>
      <c r="L50" s="91">
        <f t="shared" si="2"/>
        <v>38.503333333333337</v>
      </c>
      <c r="N50" s="93" t="e">
        <v>#N/A</v>
      </c>
    </row>
    <row r="51" spans="10:14" x14ac:dyDescent="0.15">
      <c r="J51" s="89">
        <v>43373</v>
      </c>
      <c r="K51" s="94">
        <v>17.2</v>
      </c>
      <c r="L51" s="91">
        <f t="shared" si="2"/>
        <v>12.166666666666666</v>
      </c>
      <c r="N51" s="93">
        <v>1.0800000000000001E-2</v>
      </c>
    </row>
    <row r="52" spans="10:14" x14ac:dyDescent="0.15">
      <c r="J52" s="89">
        <v>43343</v>
      </c>
      <c r="K52" s="94">
        <v>6.2</v>
      </c>
      <c r="L52" s="91">
        <f t="shared" si="2"/>
        <v>8.8333333333333339</v>
      </c>
      <c r="N52" s="93" t="e">
        <v>#N/A</v>
      </c>
    </row>
    <row r="53" spans="10:14" x14ac:dyDescent="0.15">
      <c r="J53" s="89">
        <v>43312</v>
      </c>
      <c r="K53" s="94">
        <v>13.1</v>
      </c>
      <c r="L53" s="91">
        <f t="shared" si="2"/>
        <v>9.9</v>
      </c>
      <c r="N53" s="93" t="e">
        <v>#N/A</v>
      </c>
    </row>
    <row r="54" spans="10:14" x14ac:dyDescent="0.15">
      <c r="J54" s="89">
        <v>43281</v>
      </c>
      <c r="K54" s="94">
        <v>7.2</v>
      </c>
      <c r="L54" s="91">
        <f t="shared" si="2"/>
        <v>6.8666666666666671</v>
      </c>
      <c r="N54" s="93">
        <v>0.2293</v>
      </c>
    </row>
    <row r="55" spans="10:14" x14ac:dyDescent="0.15">
      <c r="J55" s="89">
        <v>43251</v>
      </c>
      <c r="K55" s="94">
        <v>9.4</v>
      </c>
      <c r="L55" s="91">
        <f t="shared" si="2"/>
        <v>20.133333333333333</v>
      </c>
      <c r="N55" s="93" t="e">
        <v>#N/A</v>
      </c>
    </row>
    <row r="56" spans="10:14" x14ac:dyDescent="0.15">
      <c r="J56" s="89">
        <v>43220</v>
      </c>
      <c r="K56" s="94">
        <v>4</v>
      </c>
      <c r="L56" s="91">
        <f t="shared" si="2"/>
        <v>18.966666666666665</v>
      </c>
      <c r="N56" s="93" t="e">
        <v>#N/A</v>
      </c>
    </row>
    <row r="57" spans="10:14" x14ac:dyDescent="0.15">
      <c r="J57" s="89">
        <v>43190</v>
      </c>
      <c r="K57" s="94">
        <v>47</v>
      </c>
      <c r="L57" s="91">
        <f t="shared" si="2"/>
        <v>20.633333333333333</v>
      </c>
      <c r="N57" s="93">
        <v>-2.29E-2</v>
      </c>
    </row>
    <row r="58" spans="10:14" x14ac:dyDescent="0.15">
      <c r="J58" s="89">
        <v>43159</v>
      </c>
      <c r="K58" s="94">
        <v>5.9</v>
      </c>
      <c r="N58" s="93" t="e">
        <v>#N/A</v>
      </c>
    </row>
    <row r="59" spans="10:14" x14ac:dyDescent="0.15">
      <c r="J59" s="89">
        <v>43131</v>
      </c>
      <c r="K59" s="94">
        <v>9</v>
      </c>
    </row>
  </sheetData>
  <mergeCells count="1">
    <mergeCell ref="P1:R1"/>
  </mergeCells>
  <phoneticPr fontId="5" type="noConversion"/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36"/>
  <sheetViews>
    <sheetView showGridLines="0" topLeftCell="A75" zoomScale="75" zoomScaleNormal="75" workbookViewId="0">
      <selection activeCell="Q121" sqref="Q121"/>
    </sheetView>
  </sheetViews>
  <sheetFormatPr defaultColWidth="8.85546875" defaultRowHeight="12" x14ac:dyDescent="0.15"/>
  <cols>
    <col min="1" max="1" width="12" style="14" customWidth="1"/>
    <col min="2" max="8" width="8.85546875" style="14"/>
    <col min="9" max="9" width="10.42578125" style="8" customWidth="1"/>
    <col min="10" max="10" width="11.42578125" style="5" customWidth="1"/>
    <col min="11" max="11" width="9.85546875" style="5" customWidth="1"/>
    <col min="12" max="12" width="11.28515625" style="5" customWidth="1"/>
    <col min="13" max="13" width="12" style="31" bestFit="1" customWidth="1"/>
    <col min="14" max="15" width="8" style="31" customWidth="1"/>
    <col min="16" max="16" width="10.85546875" style="31" bestFit="1" customWidth="1"/>
    <col min="17" max="17" width="10" style="5" bestFit="1" customWidth="1"/>
    <col min="18" max="19" width="10" style="5" customWidth="1"/>
    <col min="20" max="20" width="12.42578125" style="5" bestFit="1" customWidth="1"/>
    <col min="21" max="21" width="19.5703125" style="5" bestFit="1" customWidth="1"/>
    <col min="22" max="23" width="10" style="5" bestFit="1" customWidth="1"/>
    <col min="24" max="24" width="20.5703125" style="5" bestFit="1" customWidth="1"/>
    <col min="25" max="25" width="16" style="5" bestFit="1" customWidth="1"/>
    <col min="26" max="16384" width="8.85546875" style="5"/>
  </cols>
  <sheetData>
    <row r="1" spans="1:16" s="163" customFormat="1" ht="65.650000000000006" customHeight="1" x14ac:dyDescent="0.15">
      <c r="A1" s="160"/>
      <c r="B1" s="160"/>
      <c r="C1" s="160"/>
      <c r="D1" s="160"/>
      <c r="E1" s="160"/>
      <c r="F1" s="160"/>
      <c r="G1" s="160"/>
      <c r="H1" s="160"/>
      <c r="I1" s="161"/>
      <c r="J1" s="162" t="s">
        <v>628</v>
      </c>
      <c r="K1" s="162" t="s">
        <v>629</v>
      </c>
      <c r="L1" s="162" t="s">
        <v>630</v>
      </c>
      <c r="M1" s="158"/>
      <c r="N1" s="158"/>
      <c r="O1" s="158"/>
      <c r="P1" s="158"/>
    </row>
    <row r="2" spans="1:16" x14ac:dyDescent="0.15">
      <c r="I2" s="8">
        <v>2010</v>
      </c>
      <c r="J2" s="164">
        <v>0.8</v>
      </c>
      <c r="K2" s="164">
        <v>8</v>
      </c>
    </row>
    <row r="3" spans="1:16" x14ac:dyDescent="0.15">
      <c r="I3" s="8">
        <v>2011</v>
      </c>
      <c r="J3" s="164">
        <v>1.1000000000000001</v>
      </c>
      <c r="K3" s="164">
        <v>8.6999999999999993</v>
      </c>
      <c r="L3" s="43">
        <v>0.375</v>
      </c>
    </row>
    <row r="4" spans="1:16" x14ac:dyDescent="0.15">
      <c r="I4" s="8">
        <v>2012</v>
      </c>
      <c r="J4" s="164">
        <v>1.6</v>
      </c>
      <c r="K4" s="164">
        <v>9.1</v>
      </c>
      <c r="L4" s="43">
        <v>0.45454545454545459</v>
      </c>
    </row>
    <row r="5" spans="1:16" x14ac:dyDescent="0.15">
      <c r="I5" s="8">
        <v>2013</v>
      </c>
      <c r="J5" s="164">
        <v>2.1</v>
      </c>
      <c r="K5" s="165">
        <v>9.5</v>
      </c>
      <c r="L5" s="43">
        <v>0.3125</v>
      </c>
    </row>
    <row r="6" spans="1:16" x14ac:dyDescent="0.15">
      <c r="I6" s="8">
        <v>2014</v>
      </c>
      <c r="J6" s="164">
        <v>2.8</v>
      </c>
      <c r="K6" s="165">
        <v>9.6999999999999993</v>
      </c>
      <c r="L6" s="43">
        <v>0.33333333333333326</v>
      </c>
    </row>
    <row r="7" spans="1:16" x14ac:dyDescent="0.15">
      <c r="I7" s="8">
        <v>2015</v>
      </c>
      <c r="J7" s="165">
        <v>3.6</v>
      </c>
      <c r="K7" s="165">
        <v>9.6999999999999993</v>
      </c>
      <c r="L7" s="43">
        <v>0.28571428571428581</v>
      </c>
    </row>
    <row r="8" spans="1:16" x14ac:dyDescent="0.15">
      <c r="I8" s="8">
        <v>2016</v>
      </c>
      <c r="J8" s="165">
        <v>4.5999999999999996</v>
      </c>
      <c r="K8" s="165">
        <v>9.8000000000000007</v>
      </c>
      <c r="L8" s="43">
        <v>0.27777777777777768</v>
      </c>
    </row>
    <row r="9" spans="1:16" x14ac:dyDescent="0.15">
      <c r="I9" s="8">
        <v>2017</v>
      </c>
      <c r="J9" s="165">
        <v>6.1</v>
      </c>
      <c r="K9" s="165">
        <v>9.9</v>
      </c>
      <c r="L9" s="43">
        <v>0.32608695652173925</v>
      </c>
    </row>
    <row r="10" spans="1:16" x14ac:dyDescent="0.15">
      <c r="I10" s="8">
        <v>2018</v>
      </c>
      <c r="J10" s="165">
        <v>8</v>
      </c>
      <c r="K10" s="165">
        <v>9.9</v>
      </c>
      <c r="L10" s="43">
        <v>0.3114754098360657</v>
      </c>
    </row>
    <row r="11" spans="1:16" x14ac:dyDescent="0.15">
      <c r="I11" s="8">
        <v>2019</v>
      </c>
      <c r="J11" s="165">
        <v>10</v>
      </c>
      <c r="K11" s="165">
        <v>10</v>
      </c>
      <c r="L11" s="43">
        <v>0.25</v>
      </c>
    </row>
    <row r="12" spans="1:16" x14ac:dyDescent="0.15">
      <c r="I12" s="8">
        <v>2020</v>
      </c>
      <c r="J12" s="165">
        <v>11.7</v>
      </c>
      <c r="K12" s="165">
        <v>9.9</v>
      </c>
      <c r="L12" s="43">
        <v>0.16999999999999993</v>
      </c>
    </row>
    <row r="13" spans="1:16" x14ac:dyDescent="0.15">
      <c r="I13" s="8">
        <v>2021</v>
      </c>
      <c r="J13" s="165">
        <v>13.8</v>
      </c>
      <c r="K13" s="165">
        <v>10</v>
      </c>
      <c r="L13" s="43">
        <v>0.17948717948717952</v>
      </c>
    </row>
    <row r="14" spans="1:16" x14ac:dyDescent="0.15">
      <c r="I14" s="8" t="s">
        <v>631</v>
      </c>
      <c r="J14" s="165">
        <v>16.399999999999999</v>
      </c>
      <c r="K14" s="165">
        <v>10.1</v>
      </c>
      <c r="L14" s="43">
        <v>0.188405797101449</v>
      </c>
    </row>
    <row r="15" spans="1:16" x14ac:dyDescent="0.15">
      <c r="I15" s="8" t="s">
        <v>632</v>
      </c>
      <c r="J15" s="165">
        <v>19.8</v>
      </c>
      <c r="K15" s="165">
        <v>10.199999999999999</v>
      </c>
      <c r="L15" s="43">
        <v>0.20731707317073189</v>
      </c>
    </row>
    <row r="16" spans="1:16" x14ac:dyDescent="0.15">
      <c r="I16" s="8" t="s">
        <v>633</v>
      </c>
      <c r="J16" s="165">
        <v>24.4</v>
      </c>
      <c r="K16" s="165">
        <v>10.199999999999999</v>
      </c>
      <c r="L16" s="43">
        <v>0.23232323232323226</v>
      </c>
    </row>
    <row r="17" spans="9:30" x14ac:dyDescent="0.15">
      <c r="I17" s="8" t="s">
        <v>350</v>
      </c>
      <c r="J17" s="165">
        <v>30.9</v>
      </c>
      <c r="K17" s="165">
        <v>10.3</v>
      </c>
      <c r="L17" s="43">
        <v>0.26639344262295084</v>
      </c>
    </row>
    <row r="18" spans="9:30" x14ac:dyDescent="0.15">
      <c r="I18" s="166"/>
      <c r="J18" s="116"/>
      <c r="AC18" s="159"/>
    </row>
    <row r="19" spans="9:30" x14ac:dyDescent="0.15">
      <c r="I19" s="166"/>
      <c r="J19" s="167"/>
      <c r="P19" s="31" t="s">
        <v>634</v>
      </c>
      <c r="Q19" s="31" t="s">
        <v>634</v>
      </c>
      <c r="T19" s="168"/>
      <c r="AC19" s="22"/>
    </row>
    <row r="20" spans="9:30" ht="72" x14ac:dyDescent="0.15">
      <c r="I20" s="188"/>
      <c r="J20" s="417" t="s">
        <v>642</v>
      </c>
      <c r="K20" s="417" t="s">
        <v>1025</v>
      </c>
      <c r="L20" s="190"/>
      <c r="M20" s="190"/>
      <c r="N20" s="189" t="s">
        <v>643</v>
      </c>
      <c r="O20" s="189" t="s">
        <v>641</v>
      </c>
      <c r="P20" s="189" t="s">
        <v>644</v>
      </c>
      <c r="Q20" s="189" t="s">
        <v>645</v>
      </c>
    </row>
    <row r="21" spans="9:30" x14ac:dyDescent="0.15">
      <c r="I21" s="172">
        <v>41640</v>
      </c>
      <c r="J21" s="173">
        <v>6.9499999999999993</v>
      </c>
      <c r="K21" s="169"/>
      <c r="L21" s="169"/>
      <c r="M21" s="172">
        <v>41729</v>
      </c>
      <c r="N21" s="72">
        <v>7.2</v>
      </c>
      <c r="O21" s="174"/>
      <c r="Q21" s="31"/>
      <c r="AC21" s="43"/>
      <c r="AD21" s="175"/>
    </row>
    <row r="22" spans="9:30" x14ac:dyDescent="0.15">
      <c r="I22" s="172">
        <v>41671</v>
      </c>
      <c r="J22" s="173"/>
      <c r="K22" s="169"/>
      <c r="L22" s="169"/>
      <c r="M22" s="172">
        <v>41820</v>
      </c>
      <c r="N22" s="72">
        <f t="shared" ref="N22:N55" si="0">SUMIFS(J:J,I:I,"&lt;="&amp;M22,I:I,"&gt;="&amp;M21)</f>
        <v>0.13</v>
      </c>
      <c r="O22" s="174"/>
      <c r="Q22" s="31"/>
      <c r="AC22" s="43"/>
      <c r="AD22" s="175"/>
    </row>
    <row r="23" spans="9:30" x14ac:dyDescent="0.15">
      <c r="I23" s="172">
        <v>41699</v>
      </c>
      <c r="J23" s="173">
        <v>0.25</v>
      </c>
      <c r="K23" s="169"/>
      <c r="L23" s="169"/>
      <c r="M23" s="172">
        <v>41912</v>
      </c>
      <c r="N23" s="72">
        <f t="shared" si="0"/>
        <v>0.5</v>
      </c>
      <c r="O23" s="174"/>
      <c r="Q23" s="31"/>
      <c r="AC23" s="43"/>
      <c r="AD23" s="175"/>
    </row>
    <row r="24" spans="9:30" x14ac:dyDescent="0.15">
      <c r="I24" s="172">
        <v>41730</v>
      </c>
      <c r="J24" s="173"/>
      <c r="K24" s="169"/>
      <c r="L24" s="169"/>
      <c r="M24" s="172">
        <v>42004</v>
      </c>
      <c r="N24" s="72">
        <f t="shared" si="0"/>
        <v>0.33000000000000007</v>
      </c>
      <c r="O24" s="174"/>
      <c r="Q24" s="31"/>
      <c r="AC24" s="43"/>
      <c r="AD24" s="175"/>
    </row>
    <row r="25" spans="9:30" x14ac:dyDescent="0.15">
      <c r="I25" s="172">
        <v>41760</v>
      </c>
      <c r="J25" s="173">
        <v>0.03</v>
      </c>
      <c r="K25" s="169"/>
      <c r="L25" s="169"/>
      <c r="M25" s="172">
        <v>42094</v>
      </c>
      <c r="N25" s="72">
        <f t="shared" si="0"/>
        <v>1.7564000000000002</v>
      </c>
      <c r="O25" s="176">
        <f>N25/N21-1</f>
        <v>-0.75605555555555548</v>
      </c>
      <c r="P25" s="177">
        <v>19.139900000000001</v>
      </c>
      <c r="Q25" s="177">
        <v>3.5339999999999998</v>
      </c>
      <c r="R25" s="241"/>
      <c r="S25" s="241"/>
      <c r="AC25" s="43"/>
      <c r="AD25" s="175"/>
    </row>
    <row r="26" spans="9:30" x14ac:dyDescent="0.15">
      <c r="I26" s="172">
        <v>41791</v>
      </c>
      <c r="J26" s="173">
        <v>0.1</v>
      </c>
      <c r="K26" s="169"/>
      <c r="L26" s="169"/>
      <c r="M26" s="172">
        <v>42185</v>
      </c>
      <c r="N26" s="72">
        <f t="shared" si="0"/>
        <v>3.4068999999999998</v>
      </c>
      <c r="O26" s="176">
        <f t="shared" ref="O26:O55" si="1">N26/N22-1</f>
        <v>25.206923076923076</v>
      </c>
      <c r="P26" s="177">
        <v>13.891500000000001</v>
      </c>
      <c r="Q26" s="177">
        <v>27.1294</v>
      </c>
      <c r="R26" s="241"/>
      <c r="S26" s="241"/>
      <c r="AC26" s="43"/>
      <c r="AD26" s="175"/>
    </row>
    <row r="27" spans="9:30" x14ac:dyDescent="0.15">
      <c r="I27" s="172">
        <v>41821</v>
      </c>
      <c r="J27" s="173">
        <v>0.2</v>
      </c>
      <c r="K27" s="169"/>
      <c r="L27" s="169"/>
      <c r="M27" s="172">
        <v>42277</v>
      </c>
      <c r="N27" s="72">
        <f t="shared" si="0"/>
        <v>4.9495000000000005</v>
      </c>
      <c r="O27" s="176">
        <f t="shared" si="1"/>
        <v>8.8990000000000009</v>
      </c>
      <c r="P27" s="177">
        <v>12.1533</v>
      </c>
      <c r="Q27" s="177">
        <v>-6.2766000000000002</v>
      </c>
      <c r="R27" s="241"/>
      <c r="S27" s="241"/>
      <c r="AC27" s="43"/>
      <c r="AD27" s="175"/>
    </row>
    <row r="28" spans="9:30" x14ac:dyDescent="0.15">
      <c r="I28" s="172">
        <v>41852</v>
      </c>
      <c r="J28" s="173"/>
      <c r="K28" s="169"/>
      <c r="L28" s="169"/>
      <c r="M28" s="172">
        <v>42369</v>
      </c>
      <c r="N28" s="72">
        <f t="shared" si="0"/>
        <v>2.2200000000000002</v>
      </c>
      <c r="O28" s="176">
        <f t="shared" si="1"/>
        <v>5.7272727272727266</v>
      </c>
      <c r="P28" s="177">
        <v>11.4367</v>
      </c>
      <c r="Q28" s="177">
        <v>204.54089999999999</v>
      </c>
      <c r="R28" s="241"/>
      <c r="S28" s="241"/>
      <c r="U28" s="170"/>
      <c r="V28" s="170"/>
    </row>
    <row r="29" spans="9:30" x14ac:dyDescent="0.15">
      <c r="I29" s="172">
        <v>41883</v>
      </c>
      <c r="J29" s="173">
        <v>0.3</v>
      </c>
      <c r="K29" s="169"/>
      <c r="L29" s="169"/>
      <c r="M29" s="172">
        <v>42460</v>
      </c>
      <c r="N29" s="72">
        <f t="shared" si="0"/>
        <v>2.76</v>
      </c>
      <c r="O29" s="176">
        <f t="shared" si="1"/>
        <v>0.57139603734912292</v>
      </c>
      <c r="P29" s="177">
        <v>-5.9508000000000001</v>
      </c>
      <c r="Q29" s="177">
        <v>56.354599999999998</v>
      </c>
      <c r="R29" s="241"/>
      <c r="S29" s="241"/>
    </row>
    <row r="30" spans="9:30" x14ac:dyDescent="0.15">
      <c r="I30" s="172">
        <v>41913</v>
      </c>
      <c r="J30" s="173">
        <v>0.03</v>
      </c>
      <c r="K30" s="169"/>
      <c r="L30" s="169"/>
      <c r="M30" s="172">
        <v>42551</v>
      </c>
      <c r="N30" s="72">
        <f t="shared" si="0"/>
        <v>2.9243999999999999</v>
      </c>
      <c r="O30" s="176">
        <f t="shared" si="1"/>
        <v>-0.14162435058264111</v>
      </c>
      <c r="P30" s="177">
        <v>-9.3163</v>
      </c>
      <c r="Q30" s="177">
        <v>-27.1187</v>
      </c>
      <c r="R30" s="241"/>
      <c r="S30" s="241"/>
    </row>
    <row r="31" spans="9:30" x14ac:dyDescent="0.15">
      <c r="I31" s="172">
        <v>41944</v>
      </c>
      <c r="J31" s="173"/>
      <c r="K31" s="169"/>
      <c r="L31" s="169"/>
      <c r="M31" s="172">
        <v>42643</v>
      </c>
      <c r="N31" s="72">
        <f t="shared" si="0"/>
        <v>1.25</v>
      </c>
      <c r="O31" s="176">
        <f t="shared" si="1"/>
        <v>-0.74744923729669666</v>
      </c>
      <c r="P31" s="177">
        <v>-5.0960000000000001</v>
      </c>
      <c r="Q31" s="177">
        <v>180.28450000000001</v>
      </c>
      <c r="R31" s="241"/>
      <c r="S31" s="241"/>
    </row>
    <row r="32" spans="9:30" x14ac:dyDescent="0.15">
      <c r="I32" s="172">
        <v>41974</v>
      </c>
      <c r="J32" s="173">
        <v>0.30000000000000004</v>
      </c>
      <c r="K32" s="169"/>
      <c r="L32" s="169"/>
      <c r="M32" s="172">
        <v>42735</v>
      </c>
      <c r="N32" s="72">
        <f t="shared" si="0"/>
        <v>1.9900000000000002</v>
      </c>
      <c r="O32" s="176">
        <f t="shared" si="1"/>
        <v>-0.10360360360360354</v>
      </c>
      <c r="P32" s="177">
        <v>-1.9357</v>
      </c>
      <c r="Q32" s="177">
        <v>-34.151600000000002</v>
      </c>
      <c r="R32" s="241"/>
      <c r="S32" s="241"/>
    </row>
    <row r="33" spans="9:23" x14ac:dyDescent="0.15">
      <c r="I33" s="172">
        <v>42005</v>
      </c>
      <c r="J33" s="173">
        <v>0.245</v>
      </c>
      <c r="K33" s="169"/>
      <c r="L33" s="169"/>
      <c r="M33" s="172">
        <v>42825</v>
      </c>
      <c r="N33" s="72">
        <f t="shared" si="0"/>
        <v>26.433300000000003</v>
      </c>
      <c r="O33" s="176">
        <f t="shared" si="1"/>
        <v>8.5772826086956542</v>
      </c>
      <c r="P33" s="177">
        <v>5.6108000000000002</v>
      </c>
      <c r="Q33" s="177">
        <v>16.563500000000001</v>
      </c>
      <c r="R33" s="241"/>
      <c r="S33" s="241"/>
    </row>
    <row r="34" spans="9:23" x14ac:dyDescent="0.15">
      <c r="I34" s="172">
        <v>42036</v>
      </c>
      <c r="J34" s="173">
        <v>1.2250000000000001</v>
      </c>
      <c r="K34" s="169"/>
      <c r="L34" s="169"/>
      <c r="M34" s="172">
        <v>42916</v>
      </c>
      <c r="N34" s="72">
        <f t="shared" si="0"/>
        <v>28.920999999999999</v>
      </c>
      <c r="O34" s="176">
        <f t="shared" si="1"/>
        <v>8.8895499931609905</v>
      </c>
      <c r="P34" s="177">
        <v>7.1109</v>
      </c>
      <c r="Q34" s="177">
        <v>96.058499999999995</v>
      </c>
      <c r="R34" s="241"/>
      <c r="S34" s="241"/>
    </row>
    <row r="35" spans="9:23" x14ac:dyDescent="0.15">
      <c r="I35" s="172">
        <v>42064</v>
      </c>
      <c r="J35" s="173">
        <v>0.28639999999999999</v>
      </c>
      <c r="K35" s="169"/>
      <c r="L35" s="169"/>
      <c r="M35" s="172">
        <v>43008</v>
      </c>
      <c r="N35" s="72">
        <f t="shared" si="0"/>
        <v>47.730000000000004</v>
      </c>
      <c r="O35" s="176">
        <f t="shared" si="1"/>
        <v>37.184000000000005</v>
      </c>
      <c r="P35" s="177">
        <v>10.791399999999999</v>
      </c>
      <c r="Q35" s="177">
        <v>-30.496200000000002</v>
      </c>
      <c r="R35" s="241"/>
      <c r="S35" s="241"/>
    </row>
    <row r="36" spans="9:23" x14ac:dyDescent="0.15">
      <c r="I36" s="172">
        <v>42095</v>
      </c>
      <c r="J36" s="173">
        <v>0.22939999999999999</v>
      </c>
      <c r="K36" s="169"/>
      <c r="L36" s="169"/>
      <c r="M36" s="172">
        <v>43100</v>
      </c>
      <c r="N36" s="72">
        <f t="shared" si="0"/>
        <v>36.491600000000005</v>
      </c>
      <c r="O36" s="176">
        <f t="shared" si="1"/>
        <v>17.337487437185931</v>
      </c>
      <c r="P36" s="177">
        <v>10.088200000000001</v>
      </c>
      <c r="Q36" s="177">
        <v>14.171099999999999</v>
      </c>
      <c r="R36" s="241"/>
      <c r="S36" s="241"/>
    </row>
    <row r="37" spans="9:23" x14ac:dyDescent="0.15">
      <c r="I37" s="172">
        <v>42125</v>
      </c>
      <c r="J37" s="173">
        <v>1.7974999999999999</v>
      </c>
      <c r="K37" s="169"/>
      <c r="L37" s="169"/>
      <c r="M37" s="172">
        <v>43190</v>
      </c>
      <c r="N37" s="72">
        <f t="shared" si="0"/>
        <v>59.744000000000007</v>
      </c>
      <c r="O37" s="176">
        <f t="shared" si="1"/>
        <v>1.2601793949298803</v>
      </c>
      <c r="P37" s="177">
        <v>20.805900000000001</v>
      </c>
      <c r="Q37" s="177">
        <v>11.502599999999999</v>
      </c>
      <c r="R37" s="241"/>
      <c r="S37" s="241"/>
    </row>
    <row r="38" spans="9:23" x14ac:dyDescent="0.15">
      <c r="I38" s="172">
        <v>42156</v>
      </c>
      <c r="J38" s="173">
        <v>1.38</v>
      </c>
      <c r="K38" s="169"/>
      <c r="L38" s="169"/>
      <c r="M38" s="172">
        <v>43281</v>
      </c>
      <c r="N38" s="72">
        <f t="shared" si="0"/>
        <v>18.338000000000001</v>
      </c>
      <c r="O38" s="176">
        <f t="shared" si="1"/>
        <v>-0.36592787248020464</v>
      </c>
      <c r="P38" s="177">
        <v>37.158999999999999</v>
      </c>
      <c r="Q38" s="177">
        <v>-3.4965000000000002</v>
      </c>
      <c r="R38" s="241"/>
      <c r="S38" s="241"/>
      <c r="V38" s="267"/>
      <c r="W38" s="43"/>
    </row>
    <row r="39" spans="9:23" x14ac:dyDescent="0.15">
      <c r="I39" s="172">
        <v>42186</v>
      </c>
      <c r="J39" s="173">
        <v>0.73950000000000005</v>
      </c>
      <c r="K39" s="169"/>
      <c r="L39" s="169"/>
      <c r="M39" s="172">
        <v>43373</v>
      </c>
      <c r="N39" s="72">
        <f t="shared" si="0"/>
        <v>33.078599999999994</v>
      </c>
      <c r="O39" s="176">
        <f t="shared" si="1"/>
        <v>-0.30696417347580152</v>
      </c>
      <c r="P39" s="177">
        <v>14.919</v>
      </c>
      <c r="Q39" s="177">
        <v>26.683700000000002</v>
      </c>
      <c r="R39" s="241"/>
      <c r="S39" s="241"/>
      <c r="V39" s="267"/>
      <c r="W39" s="43"/>
    </row>
    <row r="40" spans="9:23" x14ac:dyDescent="0.15">
      <c r="I40" s="172">
        <v>42217</v>
      </c>
      <c r="J40" s="173">
        <v>2.79</v>
      </c>
      <c r="K40" s="169"/>
      <c r="L40" s="169"/>
      <c r="M40" s="172">
        <v>43465</v>
      </c>
      <c r="N40" s="72">
        <f t="shared" si="0"/>
        <v>64.777900000000002</v>
      </c>
      <c r="O40" s="176">
        <f t="shared" si="1"/>
        <v>0.77514551293996403</v>
      </c>
      <c r="P40" s="177">
        <v>18.706299999999999</v>
      </c>
      <c r="Q40" s="177">
        <v>-18.241599999999998</v>
      </c>
      <c r="R40" s="241"/>
      <c r="S40" s="241"/>
      <c r="V40" s="267"/>
      <c r="W40" s="43"/>
    </row>
    <row r="41" spans="9:23" x14ac:dyDescent="0.15">
      <c r="I41" s="172">
        <v>42248</v>
      </c>
      <c r="J41" s="173">
        <v>1.42</v>
      </c>
      <c r="K41" s="169"/>
      <c r="L41" s="169"/>
      <c r="M41" s="172">
        <v>43555</v>
      </c>
      <c r="N41" s="72">
        <f t="shared" si="0"/>
        <v>87.388999999999996</v>
      </c>
      <c r="O41" s="176">
        <f t="shared" si="1"/>
        <v>0.46272429030530238</v>
      </c>
      <c r="P41" s="177">
        <v>27.965399999999999</v>
      </c>
      <c r="Q41" s="177">
        <v>132.15190000000001</v>
      </c>
      <c r="R41" s="241"/>
      <c r="S41" s="241"/>
      <c r="V41" s="267"/>
      <c r="W41" s="43"/>
    </row>
    <row r="42" spans="9:23" x14ac:dyDescent="0.15">
      <c r="I42" s="172">
        <v>42278</v>
      </c>
      <c r="J42" s="173">
        <v>0.12000000000000001</v>
      </c>
      <c r="K42" s="169"/>
      <c r="L42" s="169"/>
      <c r="M42" s="172">
        <v>43646</v>
      </c>
      <c r="N42" s="72">
        <f t="shared" si="0"/>
        <v>66.471800000000002</v>
      </c>
      <c r="O42" s="176">
        <f t="shared" si="1"/>
        <v>2.6248118660704547</v>
      </c>
      <c r="P42" s="177">
        <v>-7.9364999999999997</v>
      </c>
      <c r="Q42" s="177">
        <v>-26.114599999999999</v>
      </c>
      <c r="R42" s="241"/>
      <c r="S42" s="241"/>
      <c r="V42" s="267"/>
      <c r="W42" s="43"/>
    </row>
    <row r="43" spans="9:23" x14ac:dyDescent="0.15">
      <c r="I43" s="172">
        <v>42309</v>
      </c>
      <c r="J43" s="173">
        <v>1.05</v>
      </c>
      <c r="K43" s="169"/>
      <c r="L43" s="169"/>
      <c r="M43" s="172">
        <v>43738</v>
      </c>
      <c r="N43" s="72">
        <f t="shared" si="0"/>
        <v>65.08</v>
      </c>
      <c r="O43" s="176">
        <f t="shared" si="1"/>
        <v>0.96743513933479686</v>
      </c>
      <c r="P43" s="177">
        <v>11.6812</v>
      </c>
      <c r="Q43" s="177">
        <v>-1.6052999999999999</v>
      </c>
      <c r="R43" s="241"/>
      <c r="S43" s="241"/>
      <c r="V43" s="267"/>
      <c r="W43" s="43"/>
    </row>
    <row r="44" spans="9:23" x14ac:dyDescent="0.15">
      <c r="I44" s="172">
        <v>42339</v>
      </c>
      <c r="J44" s="173">
        <v>1.05</v>
      </c>
      <c r="K44" s="169"/>
      <c r="L44" s="169"/>
      <c r="M44" s="172">
        <v>43830</v>
      </c>
      <c r="N44" s="72">
        <f t="shared" si="0"/>
        <v>40.433300000000003</v>
      </c>
      <c r="O44" s="176">
        <f t="shared" si="1"/>
        <v>-0.37581644357103272</v>
      </c>
      <c r="P44" s="177">
        <v>-7.3066000000000004</v>
      </c>
      <c r="Q44" s="177">
        <v>-142.2208</v>
      </c>
      <c r="R44" s="241"/>
      <c r="S44" s="241"/>
      <c r="V44" s="267"/>
      <c r="W44" s="43"/>
    </row>
    <row r="45" spans="9:23" x14ac:dyDescent="0.15">
      <c r="I45" s="172">
        <v>42370</v>
      </c>
      <c r="J45" s="173">
        <v>0.30000000000000004</v>
      </c>
      <c r="K45" s="169"/>
      <c r="L45" s="169"/>
      <c r="M45" s="172">
        <v>43921</v>
      </c>
      <c r="N45" s="72">
        <f t="shared" si="0"/>
        <v>33.2727</v>
      </c>
      <c r="O45" s="176">
        <f t="shared" si="1"/>
        <v>-0.61925757246335356</v>
      </c>
      <c r="P45" s="177">
        <v>-35.312800000000003</v>
      </c>
      <c r="Q45" s="177">
        <v>-121.9943</v>
      </c>
      <c r="R45" s="241"/>
      <c r="S45" s="241"/>
      <c r="V45" s="267"/>
      <c r="W45" s="43"/>
    </row>
    <row r="46" spans="9:23" x14ac:dyDescent="0.15">
      <c r="I46" s="172">
        <v>42401</v>
      </c>
      <c r="J46" s="173"/>
      <c r="K46" s="169"/>
      <c r="L46" s="169"/>
      <c r="M46" s="172">
        <v>44012</v>
      </c>
      <c r="N46" s="72">
        <f t="shared" si="0"/>
        <v>35.314500000000002</v>
      </c>
      <c r="O46" s="176">
        <f t="shared" si="1"/>
        <v>-0.46872959661089364</v>
      </c>
      <c r="P46" s="177">
        <v>24.809000000000001</v>
      </c>
      <c r="Q46" s="177">
        <v>19.642399999999999</v>
      </c>
      <c r="R46" s="241"/>
      <c r="S46" s="241"/>
      <c r="V46" s="267"/>
      <c r="W46" s="43"/>
    </row>
    <row r="47" spans="9:23" x14ac:dyDescent="0.15">
      <c r="I47" s="172">
        <v>42430</v>
      </c>
      <c r="J47" s="173">
        <v>2.46</v>
      </c>
      <c r="K47" s="169"/>
      <c r="L47" s="169"/>
      <c r="M47" s="172">
        <v>44104</v>
      </c>
      <c r="N47" s="72">
        <f t="shared" si="0"/>
        <v>51.025399999999998</v>
      </c>
      <c r="O47" s="176">
        <f t="shared" si="1"/>
        <v>-0.21595881991395205</v>
      </c>
      <c r="P47" s="177">
        <v>14.1936</v>
      </c>
      <c r="Q47" s="177">
        <v>-15.081799999999999</v>
      </c>
      <c r="R47" s="241"/>
      <c r="S47" s="241"/>
      <c r="V47" s="267"/>
      <c r="W47" s="43"/>
    </row>
    <row r="48" spans="9:23" x14ac:dyDescent="0.15">
      <c r="I48" s="172">
        <v>42461</v>
      </c>
      <c r="J48" s="173">
        <v>0.64</v>
      </c>
      <c r="K48" s="169"/>
      <c r="L48" s="169"/>
      <c r="M48" s="172">
        <v>44196</v>
      </c>
      <c r="N48" s="72">
        <f t="shared" si="0"/>
        <v>52.509399999999999</v>
      </c>
      <c r="O48" s="176">
        <f t="shared" si="1"/>
        <v>0.29866718768935496</v>
      </c>
      <c r="P48" s="177">
        <v>-3.1737000000000002</v>
      </c>
      <c r="Q48" s="177">
        <v>-913.27739999999994</v>
      </c>
      <c r="R48" s="241"/>
      <c r="S48" s="241"/>
    </row>
    <row r="49" spans="1:29" x14ac:dyDescent="0.15">
      <c r="I49" s="172">
        <v>42491</v>
      </c>
      <c r="J49" s="173">
        <v>0.31000000000000005</v>
      </c>
      <c r="K49" s="169"/>
      <c r="L49" s="169"/>
      <c r="M49" s="172">
        <v>44286</v>
      </c>
      <c r="N49" s="72">
        <f t="shared" si="0"/>
        <v>56.152999999999992</v>
      </c>
      <c r="O49" s="176">
        <f t="shared" si="1"/>
        <v>0.68765985327310353</v>
      </c>
      <c r="P49" s="177">
        <v>50.875999999999998</v>
      </c>
      <c r="Q49" s="177">
        <v>178.7518</v>
      </c>
      <c r="R49" s="241"/>
      <c r="S49" s="241"/>
      <c r="V49" s="159"/>
      <c r="W49" s="43"/>
    </row>
    <row r="50" spans="1:29" x14ac:dyDescent="0.15">
      <c r="I50" s="172">
        <v>42522</v>
      </c>
      <c r="J50" s="173">
        <v>1.9743999999999999</v>
      </c>
      <c r="K50" s="169"/>
      <c r="L50" s="169"/>
      <c r="M50" s="172">
        <v>44377</v>
      </c>
      <c r="N50" s="72">
        <f t="shared" si="0"/>
        <v>45.642499999999998</v>
      </c>
      <c r="O50" s="176">
        <f t="shared" si="1"/>
        <v>0.29245777230316139</v>
      </c>
      <c r="P50" s="177">
        <v>20.584700000000002</v>
      </c>
      <c r="Q50" s="177">
        <v>7.4737999999999998</v>
      </c>
      <c r="R50" s="241"/>
      <c r="S50" s="241"/>
      <c r="W50" s="43"/>
    </row>
    <row r="51" spans="1:29" x14ac:dyDescent="0.15">
      <c r="I51" s="172">
        <v>42552</v>
      </c>
      <c r="J51" s="173"/>
      <c r="K51" s="169"/>
      <c r="L51" s="169"/>
      <c r="M51" s="172">
        <v>44469</v>
      </c>
      <c r="N51" s="72">
        <f t="shared" si="0"/>
        <v>45.489999999999995</v>
      </c>
      <c r="O51" s="176">
        <f t="shared" si="1"/>
        <v>-0.10848322600116811</v>
      </c>
      <c r="P51" s="177">
        <v>33.188600000000001</v>
      </c>
      <c r="Q51" s="177">
        <v>32.148800000000001</v>
      </c>
      <c r="R51" s="241"/>
      <c r="S51" s="241"/>
      <c r="V51" s="159"/>
    </row>
    <row r="52" spans="1:29" x14ac:dyDescent="0.15">
      <c r="I52" s="172">
        <v>42583</v>
      </c>
      <c r="J52" s="173">
        <v>0.68</v>
      </c>
      <c r="K52" s="169"/>
      <c r="L52" s="169"/>
      <c r="M52" s="172">
        <v>44561</v>
      </c>
      <c r="N52" s="72">
        <f t="shared" si="0"/>
        <v>60.822500000000005</v>
      </c>
      <c r="O52" s="176">
        <f t="shared" si="1"/>
        <v>0.15831641572746991</v>
      </c>
      <c r="P52" s="177">
        <v>61.807000000000002</v>
      </c>
      <c r="Q52" s="177">
        <v>158.12549999999999</v>
      </c>
      <c r="R52" s="241"/>
      <c r="S52" s="241"/>
    </row>
    <row r="53" spans="1:29" x14ac:dyDescent="0.15">
      <c r="I53" s="172">
        <v>42614</v>
      </c>
      <c r="J53" s="173">
        <v>0.57000000000000006</v>
      </c>
      <c r="K53" s="169"/>
      <c r="L53" s="169"/>
      <c r="M53" s="172">
        <v>44651</v>
      </c>
      <c r="N53" s="72">
        <f t="shared" si="0"/>
        <v>59.521000000000001</v>
      </c>
      <c r="O53" s="176">
        <f t="shared" si="1"/>
        <v>5.9978985984720401E-2</v>
      </c>
      <c r="P53" s="177">
        <v>30.983799999999999</v>
      </c>
      <c r="Q53" s="177">
        <v>13.264200000000001</v>
      </c>
      <c r="R53" s="241"/>
      <c r="S53" s="241"/>
    </row>
    <row r="54" spans="1:29" x14ac:dyDescent="0.15">
      <c r="I54" s="172">
        <v>42644</v>
      </c>
      <c r="J54" s="173">
        <v>1.1000000000000001</v>
      </c>
      <c r="K54" s="169"/>
      <c r="L54" s="169"/>
      <c r="M54" s="172">
        <v>44742</v>
      </c>
      <c r="N54" s="72">
        <f t="shared" si="0"/>
        <v>21.08</v>
      </c>
      <c r="O54" s="176">
        <f t="shared" si="1"/>
        <v>-0.53814975078052263</v>
      </c>
      <c r="P54" s="177">
        <v>19.0563</v>
      </c>
      <c r="Q54" s="177">
        <v>3.1674000000000002</v>
      </c>
      <c r="R54" s="241"/>
      <c r="S54" s="241"/>
    </row>
    <row r="55" spans="1:29" x14ac:dyDescent="0.15">
      <c r="I55" s="172">
        <v>42675</v>
      </c>
      <c r="J55" s="173">
        <v>0.1</v>
      </c>
      <c r="K55" s="169"/>
      <c r="L55" s="169"/>
      <c r="M55" s="172">
        <v>44834</v>
      </c>
      <c r="N55" s="72">
        <f t="shared" si="0"/>
        <v>37.78</v>
      </c>
      <c r="O55" s="176">
        <f t="shared" si="1"/>
        <v>-0.16948779951637716</v>
      </c>
      <c r="P55" s="177">
        <v>-46.882899999999999</v>
      </c>
      <c r="Q55" s="177">
        <v>-77.582999999999998</v>
      </c>
      <c r="R55" s="241"/>
      <c r="S55" s="241"/>
    </row>
    <row r="56" spans="1:29" x14ac:dyDescent="0.15">
      <c r="I56" s="172">
        <v>42705</v>
      </c>
      <c r="J56" s="173">
        <v>0.79</v>
      </c>
      <c r="K56" s="169"/>
      <c r="L56" s="169"/>
      <c r="M56" s="72"/>
      <c r="N56" s="174"/>
    </row>
    <row r="57" spans="1:29" x14ac:dyDescent="0.15">
      <c r="I57" s="172">
        <v>42736</v>
      </c>
      <c r="J57" s="228">
        <v>5.0747999999999998</v>
      </c>
      <c r="K57" s="43">
        <f t="shared" ref="K57:K120" si="2">J57/J45-1</f>
        <v>15.915999999999997</v>
      </c>
      <c r="L57" s="169"/>
      <c r="M57" s="174"/>
      <c r="N57" s="174"/>
    </row>
    <row r="58" spans="1:29" x14ac:dyDescent="0.15">
      <c r="I58" s="172">
        <v>42767</v>
      </c>
      <c r="J58" s="228">
        <v>13.8315</v>
      </c>
      <c r="K58" s="43"/>
      <c r="L58" s="169"/>
      <c r="M58" s="174"/>
      <c r="N58" s="174"/>
    </row>
    <row r="59" spans="1:29" x14ac:dyDescent="0.15">
      <c r="I59" s="172">
        <v>42795</v>
      </c>
      <c r="J59" s="228">
        <v>7.5270000000000001</v>
      </c>
      <c r="K59" s="43">
        <f t="shared" si="2"/>
        <v>2.0597560975609759</v>
      </c>
      <c r="L59" s="169"/>
      <c r="M59" s="174"/>
      <c r="N59" s="174"/>
    </row>
    <row r="60" spans="1:29" x14ac:dyDescent="0.15">
      <c r="I60" s="172">
        <v>42826</v>
      </c>
      <c r="J60" s="228">
        <v>9.0530000000000008</v>
      </c>
      <c r="K60" s="43">
        <f t="shared" si="2"/>
        <v>13.145312500000001</v>
      </c>
      <c r="L60" s="169"/>
      <c r="M60" s="174"/>
      <c r="N60" s="174"/>
    </row>
    <row r="61" spans="1:29" x14ac:dyDescent="0.15">
      <c r="I61" s="172">
        <v>42856</v>
      </c>
      <c r="J61" s="228">
        <v>11.023</v>
      </c>
      <c r="K61" s="43">
        <f t="shared" si="2"/>
        <v>34.558064516129022</v>
      </c>
      <c r="L61" s="169"/>
      <c r="M61" s="174"/>
      <c r="N61" s="174"/>
    </row>
    <row r="62" spans="1:29" x14ac:dyDescent="0.15">
      <c r="I62" s="172">
        <v>42887</v>
      </c>
      <c r="J62" s="228">
        <v>8.8450000000000006</v>
      </c>
      <c r="K62" s="43">
        <f t="shared" si="2"/>
        <v>3.4798419773095626</v>
      </c>
      <c r="L62" s="169"/>
      <c r="M62" s="174"/>
      <c r="N62" s="174"/>
    </row>
    <row r="63" spans="1:29" x14ac:dyDescent="0.15">
      <c r="I63" s="172">
        <v>42917</v>
      </c>
      <c r="J63" s="228">
        <v>19.588000000000001</v>
      </c>
      <c r="K63" s="43"/>
      <c r="L63" s="169"/>
      <c r="M63" s="174"/>
      <c r="N63" s="174"/>
    </row>
    <row r="64" spans="1:29" s="31" customFormat="1" x14ac:dyDescent="0.15">
      <c r="A64" s="14"/>
      <c r="B64" s="14"/>
      <c r="C64" s="14"/>
      <c r="D64" s="14"/>
      <c r="E64" s="14"/>
      <c r="F64" s="14"/>
      <c r="G64" s="14"/>
      <c r="H64" s="14"/>
      <c r="I64" s="172">
        <v>42948</v>
      </c>
      <c r="J64" s="228">
        <v>18.466999999999999</v>
      </c>
      <c r="K64" s="43">
        <f t="shared" si="2"/>
        <v>26.157352941176466</v>
      </c>
      <c r="L64" s="169"/>
      <c r="M64" s="174"/>
      <c r="N64" s="174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</row>
    <row r="65" spans="1:29" s="31" customFormat="1" x14ac:dyDescent="0.15">
      <c r="A65" s="14"/>
      <c r="B65" s="14"/>
      <c r="C65" s="14"/>
      <c r="D65" s="14"/>
      <c r="E65" s="14"/>
      <c r="F65" s="14"/>
      <c r="G65" s="14"/>
      <c r="H65" s="14"/>
      <c r="I65" s="172">
        <v>42979</v>
      </c>
      <c r="J65" s="228">
        <v>9.6750000000000007</v>
      </c>
      <c r="K65" s="43">
        <f t="shared" si="2"/>
        <v>15.973684210526315</v>
      </c>
      <c r="L65" s="169"/>
      <c r="M65" s="174"/>
      <c r="N65" s="174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</row>
    <row r="66" spans="1:29" s="31" customFormat="1" x14ac:dyDescent="0.15">
      <c r="A66" s="14"/>
      <c r="B66" s="14"/>
      <c r="C66" s="14"/>
      <c r="D66" s="14"/>
      <c r="E66" s="14"/>
      <c r="F66" s="14"/>
      <c r="G66" s="14"/>
      <c r="H66" s="14"/>
      <c r="I66" s="172">
        <v>43009</v>
      </c>
      <c r="J66" s="228">
        <v>7.6014999999999997</v>
      </c>
      <c r="K66" s="43">
        <f t="shared" si="2"/>
        <v>5.9104545454545443</v>
      </c>
      <c r="L66" s="169"/>
      <c r="M66" s="174"/>
      <c r="N66" s="174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</row>
    <row r="67" spans="1:29" s="31" customFormat="1" x14ac:dyDescent="0.15">
      <c r="A67" s="14"/>
      <c r="B67" s="14"/>
      <c r="C67" s="14"/>
      <c r="D67" s="14"/>
      <c r="E67" s="14"/>
      <c r="F67" s="14"/>
      <c r="G67" s="14"/>
      <c r="H67" s="14"/>
      <c r="I67" s="172">
        <v>43040</v>
      </c>
      <c r="J67" s="228">
        <v>19.5869</v>
      </c>
      <c r="K67" s="43">
        <f t="shared" si="2"/>
        <v>194.869</v>
      </c>
      <c r="L67" s="169"/>
      <c r="M67" s="174"/>
      <c r="N67" s="174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</row>
    <row r="68" spans="1:29" s="31" customFormat="1" x14ac:dyDescent="0.15">
      <c r="A68" s="14"/>
      <c r="B68" s="14"/>
      <c r="C68" s="14"/>
      <c r="D68" s="14"/>
      <c r="E68" s="14"/>
      <c r="F68" s="14"/>
      <c r="G68" s="14"/>
      <c r="H68" s="14"/>
      <c r="I68" s="172">
        <v>43070</v>
      </c>
      <c r="J68" s="228">
        <v>9.3032000000000004</v>
      </c>
      <c r="K68" s="43">
        <f t="shared" si="2"/>
        <v>10.77620253164557</v>
      </c>
      <c r="L68" s="169"/>
      <c r="M68" s="174"/>
      <c r="N68" s="174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</row>
    <row r="69" spans="1:29" s="31" customFormat="1" x14ac:dyDescent="0.15">
      <c r="A69" s="14"/>
      <c r="B69" s="14"/>
      <c r="C69" s="14"/>
      <c r="D69" s="14"/>
      <c r="E69" s="14"/>
      <c r="F69" s="14"/>
      <c r="G69" s="14"/>
      <c r="H69" s="14"/>
      <c r="I69" s="172">
        <v>43101</v>
      </c>
      <c r="J69" s="228">
        <v>41.291200000000003</v>
      </c>
      <c r="K69" s="43">
        <f t="shared" si="2"/>
        <v>7.1365176952786324</v>
      </c>
      <c r="L69" s="169"/>
      <c r="M69" s="174"/>
      <c r="N69" s="174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</row>
    <row r="70" spans="1:29" s="31" customFormat="1" x14ac:dyDescent="0.15">
      <c r="A70" s="14"/>
      <c r="B70" s="14"/>
      <c r="C70" s="14"/>
      <c r="D70" s="14"/>
      <c r="E70" s="14"/>
      <c r="F70" s="14"/>
      <c r="G70" s="14"/>
      <c r="H70" s="14"/>
      <c r="I70" s="172">
        <v>43132</v>
      </c>
      <c r="J70" s="228">
        <v>5.2127999999999997</v>
      </c>
      <c r="K70" s="43">
        <f t="shared" si="2"/>
        <v>-0.62312113653616752</v>
      </c>
      <c r="L70" s="169"/>
      <c r="M70" s="174"/>
      <c r="N70" s="174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</row>
    <row r="71" spans="1:29" s="31" customFormat="1" x14ac:dyDescent="0.15">
      <c r="A71" s="14"/>
      <c r="B71" s="14"/>
      <c r="C71" s="14"/>
      <c r="D71" s="14"/>
      <c r="E71" s="14"/>
      <c r="F71" s="14"/>
      <c r="G71" s="14"/>
      <c r="H71" s="14"/>
      <c r="I71" s="172">
        <v>43160</v>
      </c>
      <c r="J71" s="228">
        <v>13.24</v>
      </c>
      <c r="K71" s="43">
        <f t="shared" si="2"/>
        <v>0.75900092998538593</v>
      </c>
      <c r="L71" s="169"/>
      <c r="M71" s="174"/>
      <c r="N71" s="174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</row>
    <row r="72" spans="1:29" s="31" customFormat="1" x14ac:dyDescent="0.15">
      <c r="A72" s="14"/>
      <c r="B72" s="14"/>
      <c r="C72" s="14"/>
      <c r="D72" s="14"/>
      <c r="E72" s="14"/>
      <c r="F72" s="14"/>
      <c r="G72" s="14"/>
      <c r="H72" s="14"/>
      <c r="I72" s="172">
        <v>43191</v>
      </c>
      <c r="J72" s="228">
        <v>9.06</v>
      </c>
      <c r="K72" s="43">
        <f t="shared" si="2"/>
        <v>7.7322434552073993E-4</v>
      </c>
      <c r="L72" s="169"/>
      <c r="M72" s="174"/>
      <c r="N72" s="174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</row>
    <row r="73" spans="1:29" s="31" customFormat="1" x14ac:dyDescent="0.15">
      <c r="A73" s="14"/>
      <c r="B73" s="14"/>
      <c r="C73" s="14"/>
      <c r="D73" s="14"/>
      <c r="E73" s="14"/>
      <c r="F73" s="14"/>
      <c r="G73" s="14"/>
      <c r="H73" s="14"/>
      <c r="I73" s="172">
        <v>43221</v>
      </c>
      <c r="J73" s="228">
        <v>3.9550000000000001</v>
      </c>
      <c r="K73" s="43">
        <f t="shared" si="2"/>
        <v>-0.64120475369681573</v>
      </c>
      <c r="L73" s="169"/>
      <c r="M73" s="174"/>
      <c r="N73" s="174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</row>
    <row r="74" spans="1:29" s="31" customFormat="1" x14ac:dyDescent="0.15">
      <c r="A74" s="14"/>
      <c r="B74" s="14"/>
      <c r="C74" s="14"/>
      <c r="D74" s="14"/>
      <c r="E74" s="14"/>
      <c r="F74" s="14"/>
      <c r="G74" s="14"/>
      <c r="H74" s="14"/>
      <c r="I74" s="172">
        <v>43252</v>
      </c>
      <c r="J74" s="228">
        <v>5.3230000000000004</v>
      </c>
      <c r="K74" s="43">
        <f t="shared" si="2"/>
        <v>-0.39819106840022611</v>
      </c>
      <c r="L74" s="169"/>
      <c r="M74" s="174"/>
      <c r="N74" s="174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</row>
    <row r="75" spans="1:29" s="31" customFormat="1" x14ac:dyDescent="0.15">
      <c r="A75" s="14"/>
      <c r="B75" s="14"/>
      <c r="C75" s="14"/>
      <c r="D75" s="14"/>
      <c r="E75" s="14"/>
      <c r="F75" s="14"/>
      <c r="G75" s="14"/>
      <c r="H75" s="14"/>
      <c r="I75" s="172">
        <v>43282</v>
      </c>
      <c r="J75" s="228">
        <v>8.375</v>
      </c>
      <c r="K75" s="43">
        <f t="shared" si="2"/>
        <v>-0.57244231161935888</v>
      </c>
      <c r="L75" s="169"/>
      <c r="M75" s="174"/>
      <c r="N75" s="174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</row>
    <row r="76" spans="1:29" s="31" customFormat="1" x14ac:dyDescent="0.15">
      <c r="A76" s="14"/>
      <c r="B76" s="14"/>
      <c r="C76" s="14"/>
      <c r="D76" s="14"/>
      <c r="E76" s="14"/>
      <c r="F76" s="14"/>
      <c r="G76" s="14"/>
      <c r="H76" s="14"/>
      <c r="I76" s="172">
        <v>43313</v>
      </c>
      <c r="J76" s="228">
        <v>7.4349999999999996</v>
      </c>
      <c r="K76" s="43">
        <f t="shared" si="2"/>
        <v>-0.59738993880976876</v>
      </c>
      <c r="L76" s="169"/>
      <c r="M76" s="174"/>
      <c r="N76" s="174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</row>
    <row r="77" spans="1:29" s="31" customFormat="1" x14ac:dyDescent="0.15">
      <c r="A77" s="14"/>
      <c r="B77" s="14"/>
      <c r="C77" s="14"/>
      <c r="D77" s="14"/>
      <c r="E77" s="14"/>
      <c r="F77" s="14"/>
      <c r="G77" s="14"/>
      <c r="H77" s="14"/>
      <c r="I77" s="172">
        <v>43344</v>
      </c>
      <c r="J77" s="228">
        <v>17.268599999999999</v>
      </c>
      <c r="K77" s="43">
        <f t="shared" si="2"/>
        <v>0.78486821705426335</v>
      </c>
      <c r="L77" s="169"/>
      <c r="M77" s="174"/>
      <c r="N77" s="174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</row>
    <row r="78" spans="1:29" s="31" customFormat="1" x14ac:dyDescent="0.15">
      <c r="A78" s="14"/>
      <c r="B78" s="14"/>
      <c r="C78" s="14"/>
      <c r="D78" s="14"/>
      <c r="E78" s="14"/>
      <c r="F78" s="14"/>
      <c r="G78" s="14"/>
      <c r="H78" s="14"/>
      <c r="I78" s="172">
        <v>43374</v>
      </c>
      <c r="J78" s="228">
        <v>37.020000000000003</v>
      </c>
      <c r="K78" s="43">
        <f t="shared" si="2"/>
        <v>3.8700914293231605</v>
      </c>
      <c r="L78" s="169"/>
      <c r="M78" s="174"/>
      <c r="N78" s="174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</row>
    <row r="79" spans="1:29" s="31" customFormat="1" x14ac:dyDescent="0.15">
      <c r="A79" s="14"/>
      <c r="B79" s="14"/>
      <c r="C79" s="14"/>
      <c r="D79" s="14"/>
      <c r="E79" s="14"/>
      <c r="F79" s="14"/>
      <c r="G79" s="14"/>
      <c r="H79" s="14"/>
      <c r="I79" s="172">
        <v>43405</v>
      </c>
      <c r="J79" s="228">
        <v>10.667899999999999</v>
      </c>
      <c r="K79" s="43">
        <f t="shared" si="2"/>
        <v>-0.4553553650654264</v>
      </c>
      <c r="L79" s="169"/>
      <c r="M79" s="174"/>
      <c r="N79" s="174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</row>
    <row r="80" spans="1:29" s="31" customFormat="1" x14ac:dyDescent="0.15">
      <c r="A80" s="14"/>
      <c r="B80" s="14"/>
      <c r="C80" s="14"/>
      <c r="D80" s="14"/>
      <c r="E80" s="14"/>
      <c r="F80" s="14"/>
      <c r="G80" s="14"/>
      <c r="H80" s="14"/>
      <c r="I80" s="172">
        <v>43435</v>
      </c>
      <c r="J80" s="228">
        <v>17.09</v>
      </c>
      <c r="K80" s="43">
        <f t="shared" si="2"/>
        <v>0.83700232178175238</v>
      </c>
      <c r="L80" s="169"/>
      <c r="M80" s="174"/>
      <c r="N80" s="174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</row>
    <row r="81" spans="1:29" s="31" customFormat="1" x14ac:dyDescent="0.15">
      <c r="A81" s="14"/>
      <c r="B81" s="14"/>
      <c r="C81" s="14"/>
      <c r="D81" s="14"/>
      <c r="E81" s="14"/>
      <c r="F81" s="14"/>
      <c r="G81" s="14"/>
      <c r="H81" s="14"/>
      <c r="I81" s="172">
        <v>43466</v>
      </c>
      <c r="J81" s="228">
        <v>60.44</v>
      </c>
      <c r="K81" s="43">
        <f t="shared" si="2"/>
        <v>0.46375014530941194</v>
      </c>
      <c r="L81" s="169"/>
      <c r="M81" s="174"/>
      <c r="N81" s="174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</row>
    <row r="82" spans="1:29" s="31" customFormat="1" x14ac:dyDescent="0.15">
      <c r="A82" s="14"/>
      <c r="B82" s="14"/>
      <c r="C82" s="14"/>
      <c r="D82" s="14"/>
      <c r="E82" s="14"/>
      <c r="F82" s="14"/>
      <c r="G82" s="14"/>
      <c r="H82" s="14"/>
      <c r="I82" s="172">
        <v>43497</v>
      </c>
      <c r="J82" s="228">
        <v>4.3650000000000002</v>
      </c>
      <c r="K82" s="43">
        <f t="shared" si="2"/>
        <v>-0.16263812154696122</v>
      </c>
      <c r="L82" s="169"/>
      <c r="M82" s="174"/>
      <c r="N82" s="174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</row>
    <row r="83" spans="1:29" s="31" customFormat="1" x14ac:dyDescent="0.15">
      <c r="A83" s="14"/>
      <c r="B83" s="14"/>
      <c r="C83" s="14"/>
      <c r="D83" s="14"/>
      <c r="E83" s="14"/>
      <c r="F83" s="14"/>
      <c r="G83" s="14"/>
      <c r="H83" s="14"/>
      <c r="I83" s="172">
        <v>43525</v>
      </c>
      <c r="J83" s="228">
        <v>22.584</v>
      </c>
      <c r="K83" s="43">
        <f t="shared" si="2"/>
        <v>0.70574018126888216</v>
      </c>
      <c r="L83" s="169"/>
      <c r="M83" s="174"/>
      <c r="N83" s="174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</row>
    <row r="84" spans="1:29" s="31" customFormat="1" x14ac:dyDescent="0.15">
      <c r="A84" s="14"/>
      <c r="B84" s="14"/>
      <c r="C84" s="14"/>
      <c r="D84" s="14"/>
      <c r="E84" s="14"/>
      <c r="F84" s="14"/>
      <c r="G84" s="14"/>
      <c r="H84" s="14"/>
      <c r="I84" s="172">
        <v>43556</v>
      </c>
      <c r="J84" s="228">
        <v>12.771800000000001</v>
      </c>
      <c r="K84" s="43">
        <f t="shared" si="2"/>
        <v>0.40969094922737304</v>
      </c>
      <c r="L84" s="169"/>
      <c r="M84" s="174"/>
      <c r="N84" s="174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</row>
    <row r="85" spans="1:29" s="31" customFormat="1" x14ac:dyDescent="0.15">
      <c r="A85" s="14"/>
      <c r="B85" s="14"/>
      <c r="C85" s="14"/>
      <c r="D85" s="14"/>
      <c r="E85" s="14"/>
      <c r="F85" s="14"/>
      <c r="G85" s="14"/>
      <c r="H85" s="14"/>
      <c r="I85" s="172">
        <v>43586</v>
      </c>
      <c r="J85" s="228">
        <v>5.34</v>
      </c>
      <c r="K85" s="43">
        <f t="shared" si="2"/>
        <v>0.35018963337547393</v>
      </c>
      <c r="L85" s="169"/>
      <c r="M85" s="174"/>
      <c r="N85" s="174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</row>
    <row r="86" spans="1:29" s="31" customFormat="1" x14ac:dyDescent="0.15">
      <c r="A86" s="14"/>
      <c r="B86" s="14"/>
      <c r="C86" s="14"/>
      <c r="D86" s="14"/>
      <c r="E86" s="14"/>
      <c r="F86" s="14"/>
      <c r="G86" s="14"/>
      <c r="H86" s="14"/>
      <c r="I86" s="172">
        <v>43617</v>
      </c>
      <c r="J86" s="228">
        <v>48.36</v>
      </c>
      <c r="K86" s="43">
        <f t="shared" si="2"/>
        <v>8.0851023858726272</v>
      </c>
      <c r="L86" s="169"/>
      <c r="M86" s="174"/>
      <c r="N86" s="174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</row>
    <row r="87" spans="1:29" s="31" customFormat="1" x14ac:dyDescent="0.15">
      <c r="A87" s="14"/>
      <c r="B87" s="14"/>
      <c r="C87" s="14"/>
      <c r="D87" s="14"/>
      <c r="E87" s="14"/>
      <c r="F87" s="14"/>
      <c r="G87" s="14"/>
      <c r="H87" s="14"/>
      <c r="I87" s="172">
        <v>43647</v>
      </c>
      <c r="J87" s="228">
        <v>7.86</v>
      </c>
      <c r="K87" s="43">
        <f t="shared" si="2"/>
        <v>-6.1492537313432849E-2</v>
      </c>
      <c r="L87" s="169"/>
      <c r="M87" s="174"/>
      <c r="N87" s="174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</row>
    <row r="88" spans="1:29" s="31" customFormat="1" x14ac:dyDescent="0.15">
      <c r="A88" s="14"/>
      <c r="B88" s="14"/>
      <c r="C88" s="14"/>
      <c r="D88" s="14"/>
      <c r="E88" s="14"/>
      <c r="F88" s="14"/>
      <c r="G88" s="14"/>
      <c r="H88" s="14"/>
      <c r="I88" s="172">
        <v>43678</v>
      </c>
      <c r="J88" s="228">
        <v>35.270000000000003</v>
      </c>
      <c r="K88" s="43">
        <f t="shared" si="2"/>
        <v>3.7437794216543381</v>
      </c>
      <c r="L88" s="169"/>
      <c r="M88" s="174"/>
      <c r="N88" s="174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</row>
    <row r="89" spans="1:29" s="31" customFormat="1" x14ac:dyDescent="0.15">
      <c r="A89" s="14"/>
      <c r="B89" s="14"/>
      <c r="C89" s="14"/>
      <c r="D89" s="14"/>
      <c r="E89" s="14"/>
      <c r="F89" s="14"/>
      <c r="G89" s="14"/>
      <c r="H89" s="14"/>
      <c r="I89" s="172">
        <v>43709</v>
      </c>
      <c r="J89" s="228">
        <v>21.95</v>
      </c>
      <c r="K89" s="43">
        <f t="shared" si="2"/>
        <v>0.27109319805890464</v>
      </c>
      <c r="L89" s="169"/>
      <c r="M89" s="174"/>
      <c r="N89" s="174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</row>
    <row r="90" spans="1:29" s="31" customFormat="1" x14ac:dyDescent="0.15">
      <c r="A90" s="14"/>
      <c r="B90" s="14"/>
      <c r="C90" s="14"/>
      <c r="D90" s="14"/>
      <c r="E90" s="14"/>
      <c r="F90" s="14"/>
      <c r="G90" s="14"/>
      <c r="H90" s="14"/>
      <c r="I90" s="172">
        <v>43739</v>
      </c>
      <c r="J90" s="228">
        <v>0.63</v>
      </c>
      <c r="K90" s="43">
        <f t="shared" si="2"/>
        <v>-0.98298217179902758</v>
      </c>
      <c r="L90" s="169"/>
      <c r="M90" s="174"/>
      <c r="N90" s="174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</row>
    <row r="91" spans="1:29" s="31" customFormat="1" x14ac:dyDescent="0.15">
      <c r="A91" s="14"/>
      <c r="B91" s="14"/>
      <c r="C91" s="14"/>
      <c r="D91" s="14"/>
      <c r="E91" s="14"/>
      <c r="F91" s="14"/>
      <c r="G91" s="14"/>
      <c r="H91" s="14"/>
      <c r="I91" s="172">
        <v>43770</v>
      </c>
      <c r="J91" s="228">
        <v>11.275</v>
      </c>
      <c r="K91" s="43">
        <f t="shared" si="2"/>
        <v>5.6909044891684468E-2</v>
      </c>
      <c r="L91" s="169"/>
      <c r="M91" s="174"/>
      <c r="N91" s="174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</row>
    <row r="92" spans="1:29" s="31" customFormat="1" x14ac:dyDescent="0.15">
      <c r="A92" s="14"/>
      <c r="B92" s="14"/>
      <c r="C92" s="14"/>
      <c r="D92" s="14"/>
      <c r="E92" s="14"/>
      <c r="F92" s="14"/>
      <c r="G92" s="14"/>
      <c r="H92" s="14"/>
      <c r="I92" s="172">
        <v>43800</v>
      </c>
      <c r="J92" s="228">
        <v>28.528300000000002</v>
      </c>
      <c r="K92" s="43">
        <f t="shared" si="2"/>
        <v>0.66929783499122308</v>
      </c>
      <c r="L92" s="169"/>
      <c r="M92" s="174"/>
      <c r="N92" s="174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</row>
    <row r="93" spans="1:29" s="31" customFormat="1" x14ac:dyDescent="0.15">
      <c r="A93" s="14"/>
      <c r="B93" s="14"/>
      <c r="C93" s="14"/>
      <c r="D93" s="14"/>
      <c r="E93" s="14"/>
      <c r="F93" s="14"/>
      <c r="G93" s="14"/>
      <c r="H93" s="14"/>
      <c r="I93" s="172">
        <v>43831</v>
      </c>
      <c r="J93" s="228">
        <v>1.5167999999999999</v>
      </c>
      <c r="K93" s="43">
        <f t="shared" si="2"/>
        <v>-0.9749040370615486</v>
      </c>
      <c r="L93" s="169"/>
      <c r="M93" s="174"/>
      <c r="N93" s="174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</row>
    <row r="94" spans="1:29" s="31" customFormat="1" x14ac:dyDescent="0.15">
      <c r="A94" s="14"/>
      <c r="B94" s="14"/>
      <c r="C94" s="14"/>
      <c r="D94" s="14"/>
      <c r="E94" s="14"/>
      <c r="F94" s="14"/>
      <c r="G94" s="14"/>
      <c r="H94" s="14"/>
      <c r="I94" s="172">
        <v>43862</v>
      </c>
      <c r="J94" s="228">
        <v>16.754999999999999</v>
      </c>
      <c r="K94" s="43">
        <f t="shared" si="2"/>
        <v>2.8384879725085908</v>
      </c>
      <c r="L94" s="169"/>
      <c r="M94" s="174"/>
      <c r="N94" s="174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</row>
    <row r="95" spans="1:29" s="31" customFormat="1" x14ac:dyDescent="0.15">
      <c r="A95" s="14"/>
      <c r="B95" s="14"/>
      <c r="C95" s="14"/>
      <c r="D95" s="14"/>
      <c r="E95" s="14"/>
      <c r="F95" s="14"/>
      <c r="G95" s="14"/>
      <c r="H95" s="14"/>
      <c r="I95" s="172">
        <v>43891</v>
      </c>
      <c r="J95" s="228">
        <v>15.0009</v>
      </c>
      <c r="K95" s="43">
        <f t="shared" si="2"/>
        <v>-0.33577311370882046</v>
      </c>
      <c r="L95" s="169"/>
      <c r="M95" s="174"/>
      <c r="N95" s="174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</row>
    <row r="96" spans="1:29" s="31" customFormat="1" x14ac:dyDescent="0.15">
      <c r="A96" s="14"/>
      <c r="B96" s="14"/>
      <c r="C96" s="14"/>
      <c r="D96" s="14"/>
      <c r="E96" s="14"/>
      <c r="F96" s="14"/>
      <c r="G96" s="14"/>
      <c r="H96" s="14"/>
      <c r="I96" s="172">
        <v>43922</v>
      </c>
      <c r="J96" s="228">
        <v>26.639500000000002</v>
      </c>
      <c r="K96" s="43">
        <f t="shared" si="2"/>
        <v>1.0858062293490347</v>
      </c>
      <c r="L96" s="169"/>
      <c r="M96" s="174"/>
      <c r="N96" s="174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</row>
    <row r="97" spans="1:29" s="31" customFormat="1" x14ac:dyDescent="0.15">
      <c r="A97" s="14"/>
      <c r="B97" s="14"/>
      <c r="C97" s="14"/>
      <c r="D97" s="14"/>
      <c r="E97" s="14"/>
      <c r="F97" s="14"/>
      <c r="G97" s="14"/>
      <c r="H97" s="14"/>
      <c r="I97" s="172">
        <v>43952</v>
      </c>
      <c r="J97" s="228">
        <v>4.8</v>
      </c>
      <c r="K97" s="43">
        <f t="shared" si="2"/>
        <v>-0.101123595505618</v>
      </c>
      <c r="L97" s="169"/>
      <c r="M97" s="174"/>
      <c r="N97" s="174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</row>
    <row r="98" spans="1:29" s="31" customFormat="1" x14ac:dyDescent="0.15">
      <c r="A98" s="14"/>
      <c r="B98" s="14"/>
      <c r="C98" s="14"/>
      <c r="D98" s="14"/>
      <c r="E98" s="14"/>
      <c r="F98" s="14"/>
      <c r="G98" s="14"/>
      <c r="H98" s="14"/>
      <c r="I98" s="172">
        <v>43983</v>
      </c>
      <c r="J98" s="228">
        <v>3.875</v>
      </c>
      <c r="K98" s="43">
        <f t="shared" si="2"/>
        <v>-0.91987179487179482</v>
      </c>
      <c r="L98" s="169"/>
      <c r="M98" s="174"/>
      <c r="N98" s="174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</row>
    <row r="99" spans="1:29" s="31" customFormat="1" x14ac:dyDescent="0.15">
      <c r="A99" s="14"/>
      <c r="B99" s="14"/>
      <c r="C99" s="14"/>
      <c r="D99" s="14"/>
      <c r="E99" s="14"/>
      <c r="F99" s="14"/>
      <c r="G99" s="14"/>
      <c r="H99" s="14"/>
      <c r="I99" s="172">
        <v>44013</v>
      </c>
      <c r="J99" s="228">
        <v>14.48</v>
      </c>
      <c r="K99" s="43">
        <f t="shared" si="2"/>
        <v>0.84223918575063617</v>
      </c>
      <c r="L99" s="169"/>
      <c r="M99" s="174"/>
      <c r="N99" s="174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</row>
    <row r="100" spans="1:29" s="31" customFormat="1" x14ac:dyDescent="0.15">
      <c r="A100" s="14"/>
      <c r="B100" s="14"/>
      <c r="C100" s="14"/>
      <c r="D100" s="14"/>
      <c r="E100" s="14"/>
      <c r="F100" s="14"/>
      <c r="G100" s="14"/>
      <c r="H100" s="14"/>
      <c r="I100" s="172">
        <v>44044</v>
      </c>
      <c r="J100" s="228">
        <v>27.719899999999999</v>
      </c>
      <c r="K100" s="43">
        <f t="shared" si="2"/>
        <v>-0.21406577828182605</v>
      </c>
      <c r="L100" s="169"/>
      <c r="M100" s="174"/>
      <c r="N100" s="174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</row>
    <row r="101" spans="1:29" s="31" customFormat="1" x14ac:dyDescent="0.15">
      <c r="A101" s="14"/>
      <c r="B101" s="14"/>
      <c r="C101" s="14"/>
      <c r="D101" s="14"/>
      <c r="E101" s="14"/>
      <c r="F101" s="14"/>
      <c r="G101" s="14"/>
      <c r="H101" s="14"/>
      <c r="I101" s="172">
        <v>44075</v>
      </c>
      <c r="J101" s="228">
        <v>8.8254999999999999</v>
      </c>
      <c r="K101" s="43">
        <f t="shared" si="2"/>
        <v>-0.59792710706150343</v>
      </c>
      <c r="L101" s="169"/>
      <c r="M101" s="174"/>
      <c r="N101" s="174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</row>
    <row r="102" spans="1:29" s="31" customFormat="1" x14ac:dyDescent="0.15">
      <c r="A102" s="14"/>
      <c r="B102" s="14"/>
      <c r="C102" s="14"/>
      <c r="D102" s="14"/>
      <c r="E102" s="14"/>
      <c r="F102" s="14"/>
      <c r="G102" s="14"/>
      <c r="H102" s="14"/>
      <c r="I102" s="172">
        <v>44105</v>
      </c>
      <c r="J102" s="228">
        <v>16.397400000000001</v>
      </c>
      <c r="K102" s="43">
        <f t="shared" si="2"/>
        <v>25.027619047619048</v>
      </c>
      <c r="L102" s="169"/>
      <c r="M102" s="174"/>
      <c r="N102" s="174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</row>
    <row r="103" spans="1:29" s="31" customFormat="1" x14ac:dyDescent="0.15">
      <c r="A103" s="14"/>
      <c r="B103" s="14"/>
      <c r="C103" s="14"/>
      <c r="D103" s="14"/>
      <c r="E103" s="14"/>
      <c r="F103" s="14"/>
      <c r="G103" s="14"/>
      <c r="H103" s="14"/>
      <c r="I103" s="172">
        <v>44136</v>
      </c>
      <c r="J103" s="228">
        <v>3.7970000000000002</v>
      </c>
      <c r="K103" s="43">
        <f t="shared" si="2"/>
        <v>-0.6632372505543237</v>
      </c>
      <c r="L103" s="169"/>
      <c r="M103" s="174"/>
      <c r="N103" s="174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</row>
    <row r="104" spans="1:29" s="31" customFormat="1" x14ac:dyDescent="0.15">
      <c r="A104" s="14"/>
      <c r="B104" s="14"/>
      <c r="C104" s="14"/>
      <c r="D104" s="14"/>
      <c r="E104" s="14"/>
      <c r="F104" s="14"/>
      <c r="G104" s="14"/>
      <c r="H104" s="14"/>
      <c r="I104" s="172">
        <v>44166</v>
      </c>
      <c r="J104" s="228">
        <v>32.314999999999998</v>
      </c>
      <c r="K104" s="43">
        <f t="shared" si="2"/>
        <v>0.13273486327611517</v>
      </c>
      <c r="L104" s="169"/>
      <c r="M104" s="174"/>
      <c r="N104" s="174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</row>
    <row r="105" spans="1:29" s="31" customFormat="1" x14ac:dyDescent="0.15">
      <c r="A105" s="14"/>
      <c r="B105" s="14"/>
      <c r="C105" s="14"/>
      <c r="D105" s="14"/>
      <c r="E105" s="14"/>
      <c r="F105" s="14"/>
      <c r="G105" s="14"/>
      <c r="H105" s="14"/>
      <c r="I105" s="172">
        <v>44197</v>
      </c>
      <c r="J105" s="228">
        <v>33.76</v>
      </c>
      <c r="K105" s="43">
        <f t="shared" si="2"/>
        <v>21.257383966244724</v>
      </c>
      <c r="L105" s="169"/>
      <c r="M105" s="174"/>
      <c r="N105" s="174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</row>
    <row r="106" spans="1:29" s="31" customFormat="1" x14ac:dyDescent="0.15">
      <c r="A106" s="14"/>
      <c r="B106" s="14"/>
      <c r="C106" s="14"/>
      <c r="D106" s="14"/>
      <c r="E106" s="14"/>
      <c r="F106" s="14"/>
      <c r="G106" s="14"/>
      <c r="H106" s="14"/>
      <c r="I106" s="172">
        <v>44228</v>
      </c>
      <c r="J106" s="228">
        <v>11.12</v>
      </c>
      <c r="K106" s="43">
        <f t="shared" si="2"/>
        <v>-0.336317517159057</v>
      </c>
      <c r="L106" s="169"/>
      <c r="M106" s="174"/>
      <c r="N106" s="174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</row>
    <row r="107" spans="1:29" s="31" customFormat="1" x14ac:dyDescent="0.15">
      <c r="A107" s="14"/>
      <c r="B107" s="14"/>
      <c r="C107" s="14"/>
      <c r="D107" s="14"/>
      <c r="E107" s="14"/>
      <c r="F107" s="14"/>
      <c r="G107" s="14"/>
      <c r="H107" s="14"/>
      <c r="I107" s="172">
        <v>44256</v>
      </c>
      <c r="J107" s="228">
        <v>11.273</v>
      </c>
      <c r="K107" s="43">
        <f t="shared" si="2"/>
        <v>-0.24851175596130903</v>
      </c>
      <c r="L107" s="169"/>
      <c r="M107" s="174"/>
      <c r="N107" s="174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</row>
    <row r="108" spans="1:29" s="31" customFormat="1" x14ac:dyDescent="0.15">
      <c r="A108" s="14"/>
      <c r="B108" s="14"/>
      <c r="C108" s="14"/>
      <c r="D108" s="14"/>
      <c r="E108" s="14"/>
      <c r="F108" s="14"/>
      <c r="G108" s="14"/>
      <c r="H108" s="14"/>
      <c r="I108" s="172">
        <v>44287</v>
      </c>
      <c r="J108" s="228">
        <v>29.82</v>
      </c>
      <c r="K108" s="43">
        <f t="shared" si="2"/>
        <v>0.11939037894855375</v>
      </c>
      <c r="L108" s="169"/>
      <c r="M108" s="174"/>
      <c r="N108" s="174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</row>
    <row r="109" spans="1:29" s="31" customFormat="1" x14ac:dyDescent="0.15">
      <c r="A109" s="14"/>
      <c r="B109" s="14"/>
      <c r="C109" s="14"/>
      <c r="D109" s="14"/>
      <c r="E109" s="14"/>
      <c r="F109" s="14"/>
      <c r="G109" s="14"/>
      <c r="H109" s="14"/>
      <c r="I109" s="172">
        <v>44317</v>
      </c>
      <c r="J109" s="228">
        <v>8.76</v>
      </c>
      <c r="K109" s="43">
        <f t="shared" si="2"/>
        <v>0.82499999999999996</v>
      </c>
      <c r="L109" s="169"/>
      <c r="M109" s="174"/>
      <c r="N109" s="174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</row>
    <row r="110" spans="1:29" s="31" customFormat="1" x14ac:dyDescent="0.15">
      <c r="A110" s="14"/>
      <c r="B110" s="14"/>
      <c r="C110" s="14"/>
      <c r="D110" s="14"/>
      <c r="E110" s="14"/>
      <c r="F110" s="14"/>
      <c r="G110" s="14"/>
      <c r="H110" s="14"/>
      <c r="I110" s="172">
        <v>44348</v>
      </c>
      <c r="J110" s="228">
        <v>7.0625</v>
      </c>
      <c r="K110" s="43">
        <f t="shared" si="2"/>
        <v>0.82258064516129026</v>
      </c>
      <c r="L110" s="169"/>
      <c r="M110" s="174"/>
      <c r="N110" s="174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</row>
    <row r="111" spans="1:29" s="31" customFormat="1" x14ac:dyDescent="0.15">
      <c r="A111" s="14"/>
      <c r="B111" s="14"/>
      <c r="C111" s="14"/>
      <c r="D111" s="14"/>
      <c r="E111" s="14"/>
      <c r="F111" s="14"/>
      <c r="G111" s="14"/>
      <c r="H111" s="14"/>
      <c r="I111" s="172">
        <v>44378</v>
      </c>
      <c r="J111" s="228">
        <v>7.25</v>
      </c>
      <c r="K111" s="43">
        <f t="shared" si="2"/>
        <v>-0.49930939226519333</v>
      </c>
      <c r="L111" s="169"/>
      <c r="M111" s="174"/>
      <c r="N111" s="174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</row>
    <row r="112" spans="1:29" s="31" customFormat="1" x14ac:dyDescent="0.15">
      <c r="A112" s="14"/>
      <c r="B112" s="14"/>
      <c r="C112" s="14"/>
      <c r="D112" s="14"/>
      <c r="E112" s="14"/>
      <c r="F112" s="14"/>
      <c r="G112" s="14"/>
      <c r="H112" s="14"/>
      <c r="I112" s="172">
        <v>44409</v>
      </c>
      <c r="J112" s="228">
        <v>9.3249999999999993</v>
      </c>
      <c r="K112" s="43">
        <f t="shared" si="2"/>
        <v>-0.66359907503273829</v>
      </c>
      <c r="L112" s="169"/>
      <c r="M112" s="174"/>
      <c r="N112" s="174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</row>
    <row r="113" spans="1:29" s="31" customFormat="1" x14ac:dyDescent="0.15">
      <c r="A113" s="14"/>
      <c r="B113" s="14"/>
      <c r="C113" s="14"/>
      <c r="D113" s="14"/>
      <c r="E113" s="14"/>
      <c r="F113" s="14"/>
      <c r="G113" s="14"/>
      <c r="H113" s="14"/>
      <c r="I113" s="172">
        <v>44440</v>
      </c>
      <c r="J113" s="228">
        <v>28.914999999999999</v>
      </c>
      <c r="K113" s="43">
        <f t="shared" si="2"/>
        <v>2.2763016259701998</v>
      </c>
      <c r="L113" s="169"/>
      <c r="M113" s="174"/>
      <c r="N113" s="174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</row>
    <row r="114" spans="1:29" s="31" customFormat="1" x14ac:dyDescent="0.15">
      <c r="A114" s="14"/>
      <c r="B114" s="14"/>
      <c r="C114" s="14"/>
      <c r="D114" s="14"/>
      <c r="E114" s="14"/>
      <c r="F114" s="14"/>
      <c r="G114" s="14"/>
      <c r="H114" s="14"/>
      <c r="I114" s="172">
        <v>44470</v>
      </c>
      <c r="J114" s="228">
        <v>29.397500000000001</v>
      </c>
      <c r="K114" s="43">
        <f t="shared" si="2"/>
        <v>0.79281471452791297</v>
      </c>
      <c r="L114" s="169"/>
      <c r="M114" s="174"/>
      <c r="N114" s="174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</row>
    <row r="115" spans="1:29" s="31" customFormat="1" x14ac:dyDescent="0.15">
      <c r="A115" s="14"/>
      <c r="B115" s="14"/>
      <c r="C115" s="14"/>
      <c r="D115" s="14"/>
      <c r="E115" s="14"/>
      <c r="F115" s="14"/>
      <c r="G115" s="14"/>
      <c r="H115" s="14"/>
      <c r="I115" s="172">
        <v>44501</v>
      </c>
      <c r="J115" s="228">
        <v>6.8049999999999997</v>
      </c>
      <c r="K115" s="43">
        <f t="shared" si="2"/>
        <v>0.7922043718725309</v>
      </c>
      <c r="L115" s="169"/>
      <c r="M115" s="174"/>
      <c r="N115" s="174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</row>
    <row r="116" spans="1:29" s="31" customFormat="1" x14ac:dyDescent="0.15">
      <c r="A116" s="14"/>
      <c r="B116" s="14"/>
      <c r="C116" s="14"/>
      <c r="D116" s="14"/>
      <c r="E116" s="14"/>
      <c r="F116" s="14"/>
      <c r="G116" s="14"/>
      <c r="H116" s="14"/>
      <c r="I116" s="172">
        <v>44531</v>
      </c>
      <c r="J116" s="228">
        <v>24.62</v>
      </c>
      <c r="K116" s="43">
        <f t="shared" si="2"/>
        <v>-0.23812470988704926</v>
      </c>
      <c r="L116" s="169"/>
      <c r="M116" s="174"/>
      <c r="N116" s="174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</row>
    <row r="117" spans="1:29" s="31" customFormat="1" x14ac:dyDescent="0.15">
      <c r="A117" s="14"/>
      <c r="B117" s="14"/>
      <c r="C117" s="14"/>
      <c r="D117" s="14"/>
      <c r="E117" s="14"/>
      <c r="F117" s="14"/>
      <c r="G117" s="14"/>
      <c r="H117" s="14"/>
      <c r="I117" s="172">
        <v>44562</v>
      </c>
      <c r="J117" s="228">
        <v>26.436</v>
      </c>
      <c r="K117" s="43">
        <f t="shared" si="2"/>
        <v>-0.21694312796208526</v>
      </c>
      <c r="L117" s="169"/>
      <c r="M117" s="174"/>
      <c r="N117" s="174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</row>
    <row r="118" spans="1:29" s="31" customFormat="1" x14ac:dyDescent="0.15">
      <c r="A118" s="14"/>
      <c r="B118" s="14"/>
      <c r="C118" s="14"/>
      <c r="D118" s="14"/>
      <c r="E118" s="14"/>
      <c r="F118" s="14"/>
      <c r="G118" s="14"/>
      <c r="H118" s="14"/>
      <c r="I118" s="172">
        <v>44593</v>
      </c>
      <c r="J118" s="228">
        <v>23.204999999999998</v>
      </c>
      <c r="K118" s="43">
        <f t="shared" si="2"/>
        <v>1.0867805755395685</v>
      </c>
      <c r="L118" s="169"/>
      <c r="M118" s="174"/>
      <c r="N118" s="174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</row>
    <row r="119" spans="1:29" s="31" customFormat="1" x14ac:dyDescent="0.15">
      <c r="A119" s="14"/>
      <c r="B119" s="14"/>
      <c r="C119" s="14"/>
      <c r="D119" s="14"/>
      <c r="E119" s="14"/>
      <c r="F119" s="14"/>
      <c r="G119" s="14"/>
      <c r="H119" s="14"/>
      <c r="I119" s="172">
        <v>44621</v>
      </c>
      <c r="J119" s="228">
        <v>9.8800000000000008</v>
      </c>
      <c r="K119" s="43">
        <f t="shared" si="2"/>
        <v>-0.1235695910582808</v>
      </c>
      <c r="L119" s="169"/>
      <c r="M119" s="174"/>
      <c r="N119" s="174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</row>
    <row r="120" spans="1:29" s="31" customFormat="1" x14ac:dyDescent="0.15">
      <c r="A120" s="14"/>
      <c r="B120" s="14"/>
      <c r="C120" s="14"/>
      <c r="D120" s="14"/>
      <c r="E120" s="14"/>
      <c r="F120" s="14"/>
      <c r="G120" s="14"/>
      <c r="H120" s="14"/>
      <c r="I120" s="172">
        <v>44652</v>
      </c>
      <c r="J120" s="228">
        <v>5.74</v>
      </c>
      <c r="K120" s="43">
        <f t="shared" si="2"/>
        <v>-0.80751173708920188</v>
      </c>
      <c r="L120" s="169"/>
      <c r="M120" s="174"/>
      <c r="N120" s="174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</row>
    <row r="121" spans="1:29" s="31" customFormat="1" x14ac:dyDescent="0.15">
      <c r="A121" s="14"/>
      <c r="B121" s="14"/>
      <c r="C121" s="14"/>
      <c r="D121" s="14"/>
      <c r="E121" s="14"/>
      <c r="F121" s="14"/>
      <c r="G121" s="14"/>
      <c r="H121" s="14"/>
      <c r="I121" s="172">
        <v>44682</v>
      </c>
      <c r="J121" s="228">
        <v>5.6</v>
      </c>
      <c r="K121" s="43">
        <f t="shared" ref="K121:K126" si="3">J121/J109-1</f>
        <v>-0.36073059360730597</v>
      </c>
      <c r="L121" s="169"/>
      <c r="M121" s="174"/>
      <c r="N121" s="174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</row>
    <row r="122" spans="1:29" s="31" customFormat="1" x14ac:dyDescent="0.15">
      <c r="A122" s="14"/>
      <c r="B122" s="14"/>
      <c r="C122" s="14"/>
      <c r="D122" s="14"/>
      <c r="E122" s="14"/>
      <c r="F122" s="14"/>
      <c r="G122" s="14"/>
      <c r="H122" s="14"/>
      <c r="I122" s="172">
        <v>44713</v>
      </c>
      <c r="J122" s="228">
        <v>9.74</v>
      </c>
      <c r="K122" s="43">
        <f t="shared" si="3"/>
        <v>0.37911504424778775</v>
      </c>
      <c r="L122" s="169"/>
      <c r="M122" s="174"/>
      <c r="N122" s="174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</row>
    <row r="123" spans="1:29" x14ac:dyDescent="0.15">
      <c r="I123" s="172">
        <v>44743</v>
      </c>
      <c r="J123" s="229">
        <v>6.17</v>
      </c>
      <c r="K123" s="43">
        <f t="shared" si="3"/>
        <v>-0.1489655172413793</v>
      </c>
    </row>
    <row r="124" spans="1:29" x14ac:dyDescent="0.15">
      <c r="I124" s="172">
        <v>44774</v>
      </c>
      <c r="J124" s="228">
        <v>9.31</v>
      </c>
      <c r="K124" s="43">
        <f t="shared" si="3"/>
        <v>-1.6085790884716733E-3</v>
      </c>
    </row>
    <row r="125" spans="1:29" x14ac:dyDescent="0.15">
      <c r="I125" s="172">
        <v>44805</v>
      </c>
      <c r="J125" s="228">
        <v>22.3</v>
      </c>
      <c r="K125" s="43">
        <f t="shared" si="3"/>
        <v>-0.22877399273733356</v>
      </c>
    </row>
    <row r="126" spans="1:29" x14ac:dyDescent="0.15">
      <c r="I126" s="172">
        <v>44835</v>
      </c>
      <c r="J126" s="228">
        <v>5.9</v>
      </c>
      <c r="K126" s="43">
        <f t="shared" si="3"/>
        <v>-0.79930266179096865</v>
      </c>
    </row>
    <row r="128" spans="1:29" x14ac:dyDescent="0.15">
      <c r="I128" s="168"/>
      <c r="J128" s="22" t="s">
        <v>635</v>
      </c>
      <c r="K128" s="22" t="s">
        <v>636</v>
      </c>
      <c r="L128" s="22" t="s">
        <v>637</v>
      </c>
      <c r="M128" s="22" t="s">
        <v>638</v>
      </c>
      <c r="N128" s="22" t="s">
        <v>639</v>
      </c>
      <c r="O128" s="22" t="s">
        <v>640</v>
      </c>
      <c r="P128" s="22"/>
    </row>
    <row r="129" spans="9:16" x14ac:dyDescent="0.15">
      <c r="I129" s="170">
        <v>42004</v>
      </c>
      <c r="J129" s="170"/>
      <c r="K129" s="171">
        <v>7.23</v>
      </c>
      <c r="L129" s="171">
        <v>13.19</v>
      </c>
      <c r="M129" s="171"/>
      <c r="N129" s="171">
        <v>7.97</v>
      </c>
      <c r="O129" s="171">
        <v>22.87</v>
      </c>
      <c r="P129" s="171">
        <v>9.34</v>
      </c>
    </row>
    <row r="130" spans="9:16" x14ac:dyDescent="0.15">
      <c r="I130" s="170">
        <v>42369</v>
      </c>
      <c r="J130" s="170"/>
      <c r="K130" s="171">
        <v>30.31</v>
      </c>
      <c r="L130" s="171">
        <v>12.44</v>
      </c>
      <c r="M130" s="171">
        <v>10.210000000000001</v>
      </c>
      <c r="N130" s="171">
        <v>16.16</v>
      </c>
      <c r="O130" s="171">
        <v>37.76</v>
      </c>
      <c r="P130" s="171">
        <v>24.24</v>
      </c>
    </row>
    <row r="131" spans="9:16" x14ac:dyDescent="0.15">
      <c r="I131" s="170">
        <v>42735</v>
      </c>
      <c r="J131" s="170"/>
      <c r="K131" s="171">
        <v>27.33</v>
      </c>
      <c r="L131" s="171">
        <v>11.7</v>
      </c>
      <c r="M131" s="171">
        <v>12.44</v>
      </c>
      <c r="N131" s="171">
        <v>35.53</v>
      </c>
      <c r="O131" s="171">
        <v>37.015999999999998</v>
      </c>
      <c r="P131" s="171">
        <v>32.43</v>
      </c>
    </row>
    <row r="132" spans="9:16" x14ac:dyDescent="0.15">
      <c r="I132" s="170">
        <v>43100</v>
      </c>
      <c r="J132" s="170"/>
      <c r="K132" s="171">
        <v>23.61</v>
      </c>
      <c r="L132" s="171">
        <v>19.14</v>
      </c>
      <c r="M132" s="171">
        <v>15.42</v>
      </c>
      <c r="N132" s="171">
        <v>28.079000000000001</v>
      </c>
      <c r="O132" s="171">
        <v>38.5</v>
      </c>
      <c r="P132" s="171">
        <v>55.51</v>
      </c>
    </row>
    <row r="133" spans="9:16" x14ac:dyDescent="0.15">
      <c r="I133" s="170">
        <v>43465</v>
      </c>
      <c r="J133" s="170"/>
      <c r="K133" s="171">
        <v>23.61</v>
      </c>
      <c r="L133" s="171">
        <v>13.19</v>
      </c>
      <c r="M133" s="171">
        <v>9.4600000000000009</v>
      </c>
      <c r="N133" s="171">
        <v>30.31</v>
      </c>
      <c r="O133" s="171">
        <v>37.76</v>
      </c>
      <c r="P133" s="171">
        <v>65.19</v>
      </c>
    </row>
    <row r="134" spans="9:16" x14ac:dyDescent="0.15">
      <c r="I134" s="170">
        <v>43830</v>
      </c>
      <c r="J134" s="170"/>
      <c r="K134" s="171">
        <v>8.7200000000000006</v>
      </c>
      <c r="L134" s="171">
        <v>11.7</v>
      </c>
      <c r="M134" s="171">
        <v>2.016</v>
      </c>
      <c r="N134" s="171">
        <v>27.33</v>
      </c>
      <c r="O134" s="171">
        <v>16.91</v>
      </c>
      <c r="P134" s="171">
        <v>118.06699999999999</v>
      </c>
    </row>
    <row r="135" spans="9:16" x14ac:dyDescent="0.15">
      <c r="I135" s="170">
        <v>44196</v>
      </c>
      <c r="J135" s="170"/>
      <c r="K135" s="171">
        <v>3.5</v>
      </c>
      <c r="L135" s="171">
        <v>15.42</v>
      </c>
      <c r="M135" s="171">
        <v>7.23</v>
      </c>
      <c r="N135" s="171">
        <v>26.59</v>
      </c>
      <c r="O135" s="171">
        <v>10.95</v>
      </c>
      <c r="P135" s="171">
        <v>83.066999999999993</v>
      </c>
    </row>
    <row r="136" spans="9:16" x14ac:dyDescent="0.15">
      <c r="I136" s="170">
        <v>44561</v>
      </c>
      <c r="J136" s="170"/>
      <c r="K136" s="171">
        <v>10.95</v>
      </c>
      <c r="L136" s="171">
        <v>16.16</v>
      </c>
      <c r="M136" s="171">
        <v>4.99</v>
      </c>
      <c r="N136" s="171">
        <v>22.12</v>
      </c>
      <c r="O136" s="171">
        <v>15.42</v>
      </c>
      <c r="P136" s="171">
        <v>94.24</v>
      </c>
    </row>
  </sheetData>
  <phoneticPr fontId="5" type="noConversion"/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O418"/>
  <sheetViews>
    <sheetView showGridLines="0" zoomScaleNormal="100" workbookViewId="0">
      <pane xSplit="11" ySplit="4" topLeftCell="L5" activePane="bottomRight" state="frozen"/>
      <selection activeCell="J2" sqref="J2"/>
      <selection pane="topRight" activeCell="J2" sqref="J2"/>
      <selection pane="bottomLeft" activeCell="J2" sqref="J2"/>
      <selection pane="bottomRight" activeCell="S20" sqref="S20"/>
    </sheetView>
  </sheetViews>
  <sheetFormatPr defaultRowHeight="12" x14ac:dyDescent="0.15"/>
  <cols>
    <col min="1" max="1" width="12" style="16" bestFit="1" customWidth="1"/>
    <col min="2" max="9" width="7.5703125" style="16" customWidth="1"/>
    <col min="10" max="10" width="13" style="12" customWidth="1"/>
    <col min="11" max="11" width="10" style="12" bestFit="1" customWidth="1"/>
    <col min="12" max="13" width="9.5703125" style="95" customWidth="1"/>
    <col min="14" max="15" width="9.5703125" style="13" customWidth="1"/>
  </cols>
  <sheetData>
    <row r="1" spans="1:15" x14ac:dyDescent="0.15">
      <c r="K1" s="33" t="s">
        <v>322</v>
      </c>
    </row>
    <row r="2" spans="1:15" s="24" customFormat="1" x14ac:dyDescent="0.15">
      <c r="A2" s="19"/>
      <c r="B2" s="19"/>
      <c r="C2" s="19"/>
      <c r="D2" s="19"/>
      <c r="E2" s="19"/>
      <c r="F2" s="19"/>
      <c r="G2" s="19"/>
      <c r="H2" s="19"/>
      <c r="I2" s="19"/>
      <c r="J2" s="96" t="s">
        <v>454</v>
      </c>
      <c r="K2" s="96" t="s">
        <v>329</v>
      </c>
      <c r="L2" s="96" t="s">
        <v>464</v>
      </c>
      <c r="M2" s="96" t="s">
        <v>465</v>
      </c>
      <c r="N2" s="96" t="s">
        <v>466</v>
      </c>
      <c r="O2" s="96" t="s">
        <v>467</v>
      </c>
    </row>
    <row r="3" spans="1:15" x14ac:dyDescent="0.15">
      <c r="J3" s="8"/>
      <c r="K3" s="8" t="s">
        <v>337</v>
      </c>
      <c r="L3" s="227" t="s">
        <v>338</v>
      </c>
      <c r="M3" s="227" t="s">
        <v>338</v>
      </c>
      <c r="N3" s="8" t="s">
        <v>338</v>
      </c>
      <c r="O3" s="8" t="s">
        <v>338</v>
      </c>
    </row>
    <row r="4" spans="1:15" x14ac:dyDescent="0.15">
      <c r="J4" s="8"/>
      <c r="K4" s="8" t="s">
        <v>339</v>
      </c>
      <c r="L4" s="227" t="s">
        <v>379</v>
      </c>
      <c r="M4" s="227" t="s">
        <v>379</v>
      </c>
      <c r="N4" s="8" t="s">
        <v>379</v>
      </c>
      <c r="O4" s="8" t="s">
        <v>379</v>
      </c>
    </row>
    <row r="5" spans="1:15" x14ac:dyDescent="0.15">
      <c r="J5" s="25">
        <v>44834</v>
      </c>
      <c r="K5" s="118">
        <v>44834</v>
      </c>
      <c r="L5" s="144">
        <v>15.1</v>
      </c>
      <c r="M5" s="144"/>
      <c r="N5" s="143">
        <v>8</v>
      </c>
      <c r="O5" s="143">
        <v>-7.1</v>
      </c>
    </row>
    <row r="6" spans="1:15" x14ac:dyDescent="0.15">
      <c r="J6" s="25">
        <f t="shared" ref="J6:J71" si="0">K6</f>
        <v>44804</v>
      </c>
      <c r="K6" s="118">
        <v>44804</v>
      </c>
      <c r="L6" s="144">
        <v>-1.1000000000000001</v>
      </c>
      <c r="M6" s="144">
        <v>18.850000000000001</v>
      </c>
      <c r="N6" s="143">
        <v>7.6</v>
      </c>
      <c r="O6" s="143">
        <v>-10.5</v>
      </c>
    </row>
    <row r="7" spans="1:15" x14ac:dyDescent="0.15">
      <c r="J7" s="25">
        <f>K7</f>
        <v>44773</v>
      </c>
      <c r="K7" s="118">
        <v>44773</v>
      </c>
      <c r="L7" s="145">
        <v>-8.8000000000000007</v>
      </c>
      <c r="M7" s="145">
        <v>20.59</v>
      </c>
      <c r="N7" s="143">
        <v>7.9</v>
      </c>
      <c r="O7" s="143">
        <v>-11.5</v>
      </c>
    </row>
    <row r="8" spans="1:15" x14ac:dyDescent="0.15">
      <c r="J8" s="25">
        <f t="shared" si="0"/>
        <v>44742</v>
      </c>
      <c r="K8" s="118">
        <v>44742</v>
      </c>
      <c r="L8" s="145">
        <v>2.5</v>
      </c>
      <c r="M8" s="145">
        <v>7.93</v>
      </c>
      <c r="N8" s="143">
        <v>7.7</v>
      </c>
      <c r="O8" s="143">
        <v>-11.2</v>
      </c>
    </row>
    <row r="9" spans="1:15" x14ac:dyDescent="0.15">
      <c r="J9" s="25">
        <f t="shared" si="0"/>
        <v>44712</v>
      </c>
      <c r="K9" s="118">
        <v>44712</v>
      </c>
      <c r="L9" s="145">
        <v>-13.7</v>
      </c>
      <c r="M9" s="145">
        <v>-1.76</v>
      </c>
      <c r="N9" s="143">
        <v>7.4</v>
      </c>
      <c r="O9" s="143">
        <v>-9.4</v>
      </c>
    </row>
    <row r="10" spans="1:15" x14ac:dyDescent="0.15">
      <c r="J10" s="25">
        <f t="shared" si="0"/>
        <v>44681</v>
      </c>
      <c r="K10" s="118">
        <v>44681</v>
      </c>
      <c r="L10" s="145">
        <v>-8.4</v>
      </c>
      <c r="M10" s="145">
        <v>5.88</v>
      </c>
      <c r="N10" s="143">
        <v>7</v>
      </c>
      <c r="O10" s="143">
        <v>-1.4</v>
      </c>
    </row>
    <row r="11" spans="1:15" x14ac:dyDescent="0.15">
      <c r="J11" s="25">
        <f t="shared" si="0"/>
        <v>44651</v>
      </c>
      <c r="K11" s="118">
        <v>44651</v>
      </c>
      <c r="L11" s="145">
        <v>16.600000000000001</v>
      </c>
      <c r="M11" s="145">
        <v>11.37</v>
      </c>
      <c r="N11" s="143">
        <v>9.5</v>
      </c>
      <c r="O11" s="143">
        <v>10.199999999999999</v>
      </c>
    </row>
    <row r="12" spans="1:15" x14ac:dyDescent="0.15">
      <c r="J12" s="25">
        <f t="shared" si="0"/>
        <v>44620</v>
      </c>
      <c r="K12" s="118">
        <v>44620</v>
      </c>
      <c r="L12" s="145" t="e">
        <v>#N/A</v>
      </c>
      <c r="M12" s="145">
        <v>7.88</v>
      </c>
      <c r="N12" s="143">
        <v>8.5</v>
      </c>
      <c r="O12" s="143">
        <v>29.6</v>
      </c>
    </row>
    <row r="13" spans="1:15" x14ac:dyDescent="0.15">
      <c r="J13" s="25">
        <f t="shared" si="0"/>
        <v>44592</v>
      </c>
      <c r="K13" s="118">
        <v>44592</v>
      </c>
      <c r="L13" s="145" t="e">
        <v>#N/A</v>
      </c>
      <c r="M13" s="145">
        <v>17.25</v>
      </c>
      <c r="N13" s="143" t="e">
        <v>#N/A</v>
      </c>
      <c r="O13" s="143" t="e">
        <v>#N/A</v>
      </c>
    </row>
    <row r="14" spans="1:15" x14ac:dyDescent="0.15">
      <c r="J14" s="25">
        <f t="shared" si="0"/>
        <v>44561</v>
      </c>
      <c r="K14" s="118">
        <v>44561</v>
      </c>
      <c r="L14" s="145">
        <v>15.1</v>
      </c>
      <c r="M14" s="145">
        <v>6.76</v>
      </c>
      <c r="N14" s="143">
        <v>14.7</v>
      </c>
      <c r="O14" s="143">
        <v>44.9</v>
      </c>
    </row>
    <row r="15" spans="1:15" x14ac:dyDescent="0.15">
      <c r="J15" s="25">
        <f t="shared" si="0"/>
        <v>44530</v>
      </c>
      <c r="K15" s="118">
        <v>44530</v>
      </c>
      <c r="L15" s="145">
        <v>27.9</v>
      </c>
      <c r="M15" s="145">
        <v>0.74</v>
      </c>
      <c r="N15" s="143">
        <v>14.7</v>
      </c>
      <c r="O15" s="143">
        <v>49</v>
      </c>
    </row>
    <row r="16" spans="1:15" x14ac:dyDescent="0.15">
      <c r="J16" s="25">
        <f t="shared" si="0"/>
        <v>44500</v>
      </c>
      <c r="K16" s="118">
        <v>44500</v>
      </c>
      <c r="L16" s="145">
        <v>10.6</v>
      </c>
      <c r="M16" s="145">
        <v>2.56</v>
      </c>
      <c r="N16" s="143">
        <v>15.1</v>
      </c>
      <c r="O16" s="143">
        <v>51.9</v>
      </c>
    </row>
    <row r="17" spans="10:15" x14ac:dyDescent="0.15">
      <c r="J17" s="25">
        <f t="shared" si="0"/>
        <v>44469</v>
      </c>
      <c r="K17" s="118">
        <v>44469</v>
      </c>
      <c r="L17" s="145">
        <v>19.5</v>
      </c>
      <c r="M17" s="145">
        <v>14.82</v>
      </c>
      <c r="N17" s="143">
        <v>16.3</v>
      </c>
      <c r="O17" s="143">
        <v>57.8</v>
      </c>
    </row>
    <row r="18" spans="10:15" x14ac:dyDescent="0.15">
      <c r="J18" s="25">
        <f t="shared" si="0"/>
        <v>44439</v>
      </c>
      <c r="K18" s="118">
        <v>44439</v>
      </c>
      <c r="L18" s="145">
        <v>57.4</v>
      </c>
      <c r="M18" s="145">
        <v>31.64</v>
      </c>
      <c r="N18" s="143">
        <v>17.399999999999999</v>
      </c>
      <c r="O18" s="143">
        <v>63.9</v>
      </c>
    </row>
    <row r="19" spans="10:15" x14ac:dyDescent="0.15">
      <c r="J19" s="25">
        <f t="shared" si="0"/>
        <v>44408</v>
      </c>
      <c r="K19" s="118">
        <v>44408</v>
      </c>
      <c r="L19" s="145">
        <v>42.3</v>
      </c>
      <c r="M19" s="145">
        <v>30.76</v>
      </c>
      <c r="N19" s="143">
        <v>19.3</v>
      </c>
      <c r="O19" s="143">
        <v>64.599999999999994</v>
      </c>
    </row>
    <row r="20" spans="10:15" x14ac:dyDescent="0.15">
      <c r="J20" s="25">
        <f t="shared" si="0"/>
        <v>44377</v>
      </c>
      <c r="K20" s="118">
        <v>44377</v>
      </c>
      <c r="L20" s="145">
        <v>60.7</v>
      </c>
      <c r="M20" s="145">
        <v>58.33</v>
      </c>
      <c r="N20" s="143">
        <v>22.1</v>
      </c>
      <c r="O20" s="143">
        <v>69.8</v>
      </c>
    </row>
    <row r="21" spans="10:15" x14ac:dyDescent="0.15">
      <c r="J21" s="25">
        <f t="shared" si="0"/>
        <v>44347</v>
      </c>
      <c r="K21" s="118">
        <v>44347</v>
      </c>
      <c r="L21" s="145">
        <v>50.1</v>
      </c>
      <c r="M21" s="145">
        <v>68.290000000000006</v>
      </c>
      <c r="N21" s="143">
        <v>25.8</v>
      </c>
      <c r="O21" s="143">
        <v>73.2</v>
      </c>
    </row>
    <row r="22" spans="10:15" x14ac:dyDescent="0.15">
      <c r="J22" s="25">
        <f t="shared" si="0"/>
        <v>44316</v>
      </c>
      <c r="K22" s="118">
        <v>44316</v>
      </c>
      <c r="L22" s="145">
        <v>43</v>
      </c>
      <c r="M22" s="145">
        <v>37.880000000000003</v>
      </c>
      <c r="N22" s="143">
        <v>31.2</v>
      </c>
      <c r="O22" s="143">
        <v>79.2</v>
      </c>
    </row>
    <row r="23" spans="10:15" x14ac:dyDescent="0.15">
      <c r="J23" s="25">
        <f t="shared" si="0"/>
        <v>44286</v>
      </c>
      <c r="K23" s="118">
        <v>44286</v>
      </c>
      <c r="L23" s="145">
        <v>80.8</v>
      </c>
      <c r="M23" s="145">
        <v>37.92</v>
      </c>
      <c r="N23" s="143">
        <v>39.6</v>
      </c>
      <c r="O23" s="143">
        <v>108</v>
      </c>
    </row>
    <row r="24" spans="10:15" x14ac:dyDescent="0.15">
      <c r="J24" s="25">
        <f t="shared" si="0"/>
        <v>44255</v>
      </c>
      <c r="K24" s="118">
        <v>44255</v>
      </c>
      <c r="L24" s="145" t="e">
        <v>#N/A</v>
      </c>
      <c r="M24" s="145">
        <v>71.5</v>
      </c>
      <c r="N24" s="143">
        <v>55.8</v>
      </c>
      <c r="O24" s="143">
        <v>117.6</v>
      </c>
    </row>
    <row r="25" spans="10:15" x14ac:dyDescent="0.15">
      <c r="J25" s="25">
        <f t="shared" si="0"/>
        <v>44227</v>
      </c>
      <c r="K25" s="118">
        <v>44227</v>
      </c>
      <c r="L25" s="145" t="e">
        <v>#N/A</v>
      </c>
      <c r="M25" s="145">
        <v>16.329999999999998</v>
      </c>
      <c r="N25" s="143" t="e">
        <v>#N/A</v>
      </c>
      <c r="O25" s="143" t="e">
        <v>#N/A</v>
      </c>
    </row>
    <row r="26" spans="10:15" x14ac:dyDescent="0.15">
      <c r="J26" s="25">
        <f t="shared" si="0"/>
        <v>44196</v>
      </c>
      <c r="K26" s="118">
        <v>44196</v>
      </c>
      <c r="L26" s="145">
        <v>32.4</v>
      </c>
      <c r="M26" s="145">
        <v>49.84</v>
      </c>
      <c r="N26" s="143">
        <v>8.3000000000000007</v>
      </c>
      <c r="O26" s="143">
        <v>19.100000000000001</v>
      </c>
    </row>
    <row r="27" spans="10:15" x14ac:dyDescent="0.15">
      <c r="J27" s="25">
        <f t="shared" si="0"/>
        <v>44165</v>
      </c>
      <c r="K27" s="118">
        <v>44165</v>
      </c>
      <c r="L27" s="145">
        <v>31.7</v>
      </c>
      <c r="M27" s="145">
        <v>38.78</v>
      </c>
      <c r="N27" s="143">
        <v>7.8</v>
      </c>
      <c r="O27" s="143">
        <v>22.2</v>
      </c>
    </row>
    <row r="28" spans="10:15" x14ac:dyDescent="0.15">
      <c r="J28" s="25">
        <f t="shared" si="0"/>
        <v>44135</v>
      </c>
      <c r="K28" s="118">
        <v>44135</v>
      </c>
      <c r="L28" s="145">
        <v>38.5</v>
      </c>
      <c r="M28" s="145">
        <v>41.94</v>
      </c>
      <c r="N28" s="143">
        <v>7.2</v>
      </c>
      <c r="O28" s="143">
        <v>21</v>
      </c>
    </row>
    <row r="29" spans="10:15" x14ac:dyDescent="0.15">
      <c r="J29" s="25">
        <f t="shared" si="0"/>
        <v>44104</v>
      </c>
      <c r="K29" s="118">
        <v>44104</v>
      </c>
      <c r="L29" s="145">
        <v>51.4</v>
      </c>
      <c r="M29" s="145">
        <v>21.72</v>
      </c>
      <c r="N29" s="143">
        <v>7.4</v>
      </c>
      <c r="O29" s="143">
        <v>18.2</v>
      </c>
    </row>
    <row r="30" spans="10:15" x14ac:dyDescent="0.15">
      <c r="J30" s="25">
        <f t="shared" si="0"/>
        <v>44074</v>
      </c>
      <c r="K30" s="118">
        <v>44074</v>
      </c>
      <c r="L30" s="145">
        <v>32.5</v>
      </c>
      <c r="M30" s="145">
        <v>-2.86</v>
      </c>
      <c r="N30" s="143">
        <v>7.3</v>
      </c>
      <c r="O30" s="143">
        <v>13.9</v>
      </c>
    </row>
    <row r="31" spans="10:15" x14ac:dyDescent="0.15">
      <c r="J31" s="25">
        <f t="shared" si="0"/>
        <v>44043</v>
      </c>
      <c r="K31" s="118">
        <v>44043</v>
      </c>
      <c r="L31" s="145">
        <v>19.399999999999999</v>
      </c>
      <c r="M31" s="145">
        <v>3.31</v>
      </c>
      <c r="N31" s="143">
        <v>6.5</v>
      </c>
      <c r="O31" s="143">
        <v>10.4</v>
      </c>
    </row>
    <row r="32" spans="10:15" x14ac:dyDescent="0.15">
      <c r="J32" s="25">
        <f t="shared" si="0"/>
        <v>44012</v>
      </c>
      <c r="K32" s="118">
        <v>44012</v>
      </c>
      <c r="L32" s="145">
        <v>29.2</v>
      </c>
      <c r="M32" s="145">
        <v>-10.039999999999999</v>
      </c>
      <c r="N32" s="143">
        <v>4.5999999999999996</v>
      </c>
      <c r="O32" s="143">
        <v>10.3</v>
      </c>
    </row>
    <row r="33" spans="10:15" x14ac:dyDescent="0.15">
      <c r="J33" s="25">
        <f t="shared" si="0"/>
        <v>43982</v>
      </c>
      <c r="K33" s="118">
        <v>43982</v>
      </c>
      <c r="L33" s="145">
        <v>16.899999999999999</v>
      </c>
      <c r="M33" s="145">
        <v>-15.68</v>
      </c>
      <c r="N33" s="143">
        <v>1.3</v>
      </c>
      <c r="O33" s="143">
        <v>6.7</v>
      </c>
    </row>
    <row r="34" spans="10:15" x14ac:dyDescent="0.15">
      <c r="J34" s="25">
        <f t="shared" si="0"/>
        <v>43951</v>
      </c>
      <c r="K34" s="118">
        <v>43951</v>
      </c>
      <c r="L34" s="145">
        <v>26.6</v>
      </c>
      <c r="M34" s="145">
        <v>6.56</v>
      </c>
      <c r="N34" s="143">
        <v>-1.6</v>
      </c>
      <c r="O34" s="143">
        <v>4</v>
      </c>
    </row>
    <row r="35" spans="10:15" x14ac:dyDescent="0.15">
      <c r="J35" s="25">
        <f t="shared" si="0"/>
        <v>43921</v>
      </c>
      <c r="K35" s="118">
        <v>43921</v>
      </c>
      <c r="L35" s="145">
        <v>12.9</v>
      </c>
      <c r="M35" s="145">
        <v>18.649999999999999</v>
      </c>
      <c r="N35" s="143">
        <v>-7.5</v>
      </c>
      <c r="O35" s="143">
        <v>-8.1999999999999993</v>
      </c>
    </row>
    <row r="36" spans="10:15" x14ac:dyDescent="0.15">
      <c r="J36" s="25">
        <f t="shared" si="0"/>
        <v>43890</v>
      </c>
      <c r="K36" s="118">
        <v>43890</v>
      </c>
      <c r="L36" s="145" t="e">
        <v>#N/A</v>
      </c>
      <c r="M36" s="145">
        <v>2.04</v>
      </c>
      <c r="N36" s="143">
        <v>-14.7</v>
      </c>
      <c r="O36" s="143">
        <v>-19.399999999999999</v>
      </c>
    </row>
    <row r="37" spans="10:15" x14ac:dyDescent="0.15">
      <c r="J37" s="25">
        <f t="shared" si="0"/>
        <v>43861</v>
      </c>
      <c r="K37" s="118">
        <v>43861</v>
      </c>
      <c r="L37" s="145" t="e">
        <v>#N/A</v>
      </c>
      <c r="M37" s="145">
        <v>44.86</v>
      </c>
      <c r="N37" s="143" t="e">
        <v>#N/A</v>
      </c>
      <c r="O37" s="143" t="e">
        <v>#N/A</v>
      </c>
    </row>
    <row r="38" spans="10:15" x14ac:dyDescent="0.15">
      <c r="J38" s="25">
        <f t="shared" si="0"/>
        <v>43830</v>
      </c>
      <c r="K38" s="118">
        <v>43830</v>
      </c>
      <c r="L38" s="145">
        <v>15.3</v>
      </c>
      <c r="M38" s="145">
        <v>22.5</v>
      </c>
      <c r="N38" s="143">
        <v>4.5</v>
      </c>
      <c r="O38" s="143">
        <v>-6.1</v>
      </c>
    </row>
    <row r="39" spans="10:15" x14ac:dyDescent="0.15">
      <c r="J39" s="25">
        <f t="shared" si="0"/>
        <v>43799</v>
      </c>
      <c r="K39" s="118">
        <v>43799</v>
      </c>
      <c r="L39" s="145">
        <v>4.3</v>
      </c>
      <c r="M39" s="145">
        <v>7.87</v>
      </c>
      <c r="N39" s="143">
        <v>4.5999999999999996</v>
      </c>
      <c r="O39" s="143">
        <v>-5.3</v>
      </c>
    </row>
    <row r="40" spans="10:15" x14ac:dyDescent="0.15">
      <c r="J40" s="25">
        <f t="shared" si="0"/>
        <v>43769</v>
      </c>
      <c r="K40" s="118">
        <v>43769</v>
      </c>
      <c r="L40" s="145">
        <v>1.7</v>
      </c>
      <c r="M40" s="145">
        <v>-1.59</v>
      </c>
      <c r="N40" s="143">
        <v>4.7</v>
      </c>
      <c r="O40" s="143">
        <v>-8.8000000000000007</v>
      </c>
    </row>
    <row r="41" spans="10:15" x14ac:dyDescent="0.15">
      <c r="J41" s="25">
        <f t="shared" si="0"/>
        <v>43738</v>
      </c>
      <c r="K41" s="118">
        <v>43738</v>
      </c>
      <c r="L41" s="145">
        <v>-14.6</v>
      </c>
      <c r="M41" s="145">
        <v>3.93</v>
      </c>
      <c r="N41" s="143">
        <v>5.4</v>
      </c>
      <c r="O41" s="143">
        <v>-9.1</v>
      </c>
    </row>
    <row r="42" spans="10:15" x14ac:dyDescent="0.15">
      <c r="J42" s="25">
        <f t="shared" si="0"/>
        <v>43708</v>
      </c>
      <c r="K42" s="118">
        <v>43708</v>
      </c>
      <c r="L42" s="145">
        <v>-19.3</v>
      </c>
      <c r="M42" s="145">
        <v>-1.04</v>
      </c>
      <c r="N42" s="143">
        <v>5</v>
      </c>
      <c r="O42" s="143">
        <v>-6.6</v>
      </c>
    </row>
    <row r="43" spans="10:15" x14ac:dyDescent="0.15">
      <c r="J43" s="25">
        <f t="shared" si="0"/>
        <v>43677</v>
      </c>
      <c r="K43" s="118">
        <v>43677</v>
      </c>
      <c r="L43" s="145">
        <v>-7.1</v>
      </c>
      <c r="M43" s="145">
        <v>-5.69</v>
      </c>
      <c r="N43" s="143">
        <v>5.7</v>
      </c>
      <c r="O43" s="143">
        <v>-6.3</v>
      </c>
    </row>
    <row r="44" spans="10:15" x14ac:dyDescent="0.15">
      <c r="J44" s="25">
        <f t="shared" si="0"/>
        <v>43646</v>
      </c>
      <c r="K44" s="118">
        <v>43646</v>
      </c>
      <c r="L44" s="145">
        <v>-11</v>
      </c>
      <c r="M44" s="145">
        <v>-8.11</v>
      </c>
      <c r="N44" s="143">
        <v>6.2</v>
      </c>
      <c r="O44" s="143">
        <v>-10.1</v>
      </c>
    </row>
    <row r="45" spans="10:15" x14ac:dyDescent="0.15">
      <c r="J45" s="25">
        <f t="shared" si="0"/>
        <v>43616</v>
      </c>
      <c r="K45" s="118">
        <v>43616</v>
      </c>
      <c r="L45" s="145">
        <v>-9.3000000000000007</v>
      </c>
      <c r="M45" s="145">
        <v>-13.98</v>
      </c>
      <c r="N45" s="143">
        <v>6.4</v>
      </c>
      <c r="O45" s="143">
        <v>-11.9</v>
      </c>
    </row>
    <row r="46" spans="10:15" x14ac:dyDescent="0.15">
      <c r="J46" s="25">
        <f t="shared" si="0"/>
        <v>43585</v>
      </c>
      <c r="K46" s="118">
        <v>43585</v>
      </c>
      <c r="L46" s="145">
        <v>-7.3</v>
      </c>
      <c r="M46" s="145">
        <v>-21.32</v>
      </c>
      <c r="N46" s="143">
        <v>6.1</v>
      </c>
      <c r="O46" s="143">
        <v>-10.199999999999999</v>
      </c>
    </row>
    <row r="47" spans="10:15" x14ac:dyDescent="0.15">
      <c r="J47" s="25">
        <f t="shared" si="0"/>
        <v>43555</v>
      </c>
      <c r="K47" s="118">
        <v>43555</v>
      </c>
      <c r="L47" s="145">
        <v>-14</v>
      </c>
      <c r="M47" s="145">
        <v>-28.2</v>
      </c>
      <c r="N47" s="143">
        <v>6.3</v>
      </c>
      <c r="O47" s="143">
        <v>-11.7</v>
      </c>
    </row>
    <row r="48" spans="10:15" x14ac:dyDescent="0.15">
      <c r="J48" s="25">
        <f t="shared" si="0"/>
        <v>43524</v>
      </c>
      <c r="K48" s="118">
        <v>43524</v>
      </c>
      <c r="L48" s="145" t="e">
        <v>#N/A</v>
      </c>
      <c r="M48" s="145">
        <v>-35.86</v>
      </c>
      <c r="N48" s="143">
        <v>3.3</v>
      </c>
      <c r="O48" s="143">
        <v>-11</v>
      </c>
    </row>
    <row r="49" spans="10:15" x14ac:dyDescent="0.15">
      <c r="J49" s="25">
        <f t="shared" si="0"/>
        <v>43496</v>
      </c>
      <c r="K49" s="118">
        <v>43496</v>
      </c>
      <c r="L49" s="145" t="e">
        <v>#N/A</v>
      </c>
      <c r="M49" s="145">
        <v>-28.44</v>
      </c>
      <c r="N49" s="143" t="e">
        <v>#N/A</v>
      </c>
      <c r="O49" s="143" t="e">
        <v>#N/A</v>
      </c>
    </row>
    <row r="50" spans="10:15" x14ac:dyDescent="0.15">
      <c r="J50" s="25">
        <f t="shared" si="0"/>
        <v>43465</v>
      </c>
      <c r="K50" s="118">
        <v>43465</v>
      </c>
      <c r="L50" s="145">
        <v>-12.1</v>
      </c>
      <c r="M50" s="145">
        <v>-33.9</v>
      </c>
      <c r="N50" s="143">
        <v>9.1</v>
      </c>
      <c r="O50" s="143">
        <v>4.5999999999999996</v>
      </c>
    </row>
    <row r="51" spans="10:15" x14ac:dyDescent="0.15">
      <c r="J51" s="25">
        <f t="shared" si="0"/>
        <v>43434</v>
      </c>
      <c r="K51" s="118">
        <v>43434</v>
      </c>
      <c r="L51" s="145">
        <v>-7</v>
      </c>
      <c r="M51" s="145">
        <v>-22.99</v>
      </c>
      <c r="N51" s="143">
        <v>10.1</v>
      </c>
      <c r="O51" s="143">
        <v>6.6</v>
      </c>
    </row>
    <row r="52" spans="10:15" x14ac:dyDescent="0.15">
      <c r="J52" s="25">
        <f t="shared" si="0"/>
        <v>43404</v>
      </c>
      <c r="K52" s="118">
        <v>43404</v>
      </c>
      <c r="L52" s="145">
        <v>-3.3</v>
      </c>
      <c r="M52" s="145">
        <v>-15.32</v>
      </c>
      <c r="N52" s="143">
        <v>10.6</v>
      </c>
      <c r="O52" s="143">
        <v>8.6999999999999993</v>
      </c>
    </row>
    <row r="53" spans="10:15" x14ac:dyDescent="0.15">
      <c r="J53" s="25">
        <f t="shared" si="0"/>
        <v>43373</v>
      </c>
      <c r="K53" s="118">
        <v>43373</v>
      </c>
      <c r="L53" s="145">
        <v>-16.399999999999999</v>
      </c>
      <c r="M53" s="145">
        <v>-13.74</v>
      </c>
      <c r="N53" s="143">
        <v>9.6</v>
      </c>
      <c r="O53" s="143">
        <v>9.3000000000000007</v>
      </c>
    </row>
    <row r="54" spans="10:15" x14ac:dyDescent="0.15">
      <c r="J54" s="25">
        <f t="shared" si="0"/>
        <v>43343</v>
      </c>
      <c r="K54" s="118">
        <v>43343</v>
      </c>
      <c r="L54" s="145">
        <v>9</v>
      </c>
      <c r="M54" s="145">
        <v>-7.38</v>
      </c>
      <c r="N54" s="143">
        <v>9.1999999999999993</v>
      </c>
      <c r="O54" s="143">
        <v>19.399999999999999</v>
      </c>
    </row>
    <row r="55" spans="10:15" x14ac:dyDescent="0.15">
      <c r="J55" s="25">
        <f t="shared" si="0"/>
        <v>43312</v>
      </c>
      <c r="K55" s="118">
        <v>43312</v>
      </c>
      <c r="L55" s="145">
        <v>6.3</v>
      </c>
      <c r="M55" s="145">
        <v>-12.11</v>
      </c>
      <c r="N55" s="143">
        <v>8.6</v>
      </c>
      <c r="O55" s="143">
        <v>21</v>
      </c>
    </row>
    <row r="56" spans="10:15" x14ac:dyDescent="0.15">
      <c r="J56" s="25">
        <f t="shared" si="0"/>
        <v>43281</v>
      </c>
      <c r="K56" s="118">
        <v>43281</v>
      </c>
      <c r="L56" s="145">
        <v>7.2</v>
      </c>
      <c r="M56" s="145">
        <v>-9.94</v>
      </c>
      <c r="N56" s="143">
        <v>8.5</v>
      </c>
      <c r="O56" s="143">
        <v>23.9</v>
      </c>
    </row>
    <row r="57" spans="10:15" x14ac:dyDescent="0.15">
      <c r="J57" s="25">
        <f t="shared" si="0"/>
        <v>43251</v>
      </c>
      <c r="K57" s="118">
        <v>43251</v>
      </c>
      <c r="L57" s="145">
        <v>35.1</v>
      </c>
      <c r="M57" s="145">
        <v>-10.95</v>
      </c>
      <c r="N57" s="143">
        <v>9.1999999999999993</v>
      </c>
      <c r="O57" s="143">
        <v>33.700000000000003</v>
      </c>
    </row>
    <row r="58" spans="10:15" x14ac:dyDescent="0.15">
      <c r="J58" s="25">
        <f t="shared" si="0"/>
        <v>43220</v>
      </c>
      <c r="K58" s="118">
        <v>43220</v>
      </c>
      <c r="L58" s="145">
        <v>35.4</v>
      </c>
      <c r="M58" s="145">
        <v>3.48</v>
      </c>
      <c r="N58" s="143">
        <v>8.1999999999999993</v>
      </c>
      <c r="O58" s="143">
        <v>32.200000000000003</v>
      </c>
    </row>
    <row r="59" spans="10:15" x14ac:dyDescent="0.15">
      <c r="J59" s="25">
        <f t="shared" si="0"/>
        <v>43190</v>
      </c>
      <c r="K59" s="118">
        <v>43190</v>
      </c>
      <c r="L59" s="145">
        <v>34.4</v>
      </c>
      <c r="M59" s="145">
        <v>-0.98</v>
      </c>
      <c r="N59" s="143">
        <v>8.4</v>
      </c>
      <c r="O59" s="143">
        <v>29.6</v>
      </c>
    </row>
    <row r="60" spans="10:15" x14ac:dyDescent="0.15">
      <c r="J60" s="25">
        <f t="shared" si="0"/>
        <v>43159</v>
      </c>
      <c r="K60" s="118">
        <v>43159</v>
      </c>
      <c r="L60" s="145" t="e">
        <v>#N/A</v>
      </c>
      <c r="M60" s="145">
        <v>32.49</v>
      </c>
      <c r="N60" s="143">
        <v>9.1</v>
      </c>
      <c r="O60" s="143">
        <v>25.1</v>
      </c>
    </row>
    <row r="61" spans="10:15" x14ac:dyDescent="0.15">
      <c r="J61" s="25">
        <f t="shared" si="0"/>
        <v>43131</v>
      </c>
      <c r="K61" s="118">
        <v>43131</v>
      </c>
      <c r="L61" s="145" t="e">
        <v>#N/A</v>
      </c>
      <c r="M61" s="145">
        <v>19.11</v>
      </c>
      <c r="N61" s="143" t="e">
        <v>#N/A</v>
      </c>
      <c r="O61" s="143" t="e">
        <v>#N/A</v>
      </c>
    </row>
    <row r="62" spans="10:15" x14ac:dyDescent="0.15">
      <c r="J62" s="25">
        <f t="shared" si="0"/>
        <v>43100</v>
      </c>
      <c r="K62" s="118">
        <v>43100</v>
      </c>
      <c r="L62" s="145">
        <v>56.5</v>
      </c>
      <c r="M62" s="145">
        <v>29.39</v>
      </c>
      <c r="N62" s="143">
        <v>13.2</v>
      </c>
      <c r="O62" s="143">
        <v>68.099999999999994</v>
      </c>
    </row>
    <row r="63" spans="10:15" x14ac:dyDescent="0.15">
      <c r="J63" s="25">
        <f t="shared" si="0"/>
        <v>43069</v>
      </c>
      <c r="K63" s="118">
        <v>43069</v>
      </c>
      <c r="L63" s="145">
        <v>45.8</v>
      </c>
      <c r="M63" s="145">
        <v>27.07</v>
      </c>
      <c r="N63" s="143">
        <v>13.2</v>
      </c>
      <c r="O63" s="143">
        <v>68.8</v>
      </c>
    </row>
    <row r="64" spans="10:15" x14ac:dyDescent="0.15">
      <c r="J64" s="25">
        <f t="shared" si="0"/>
        <v>43039</v>
      </c>
      <c r="K64" s="118">
        <v>43039</v>
      </c>
      <c r="L64" s="145">
        <v>63.7</v>
      </c>
      <c r="M64" s="145">
        <v>30.96</v>
      </c>
      <c r="N64" s="143">
        <v>13.1</v>
      </c>
      <c r="O64" s="143">
        <v>68.900000000000006</v>
      </c>
    </row>
    <row r="65" spans="10:15" x14ac:dyDescent="0.15">
      <c r="J65" s="25">
        <f t="shared" si="0"/>
        <v>43008</v>
      </c>
      <c r="K65" s="118">
        <v>43008</v>
      </c>
      <c r="L65" s="145">
        <v>103.2</v>
      </c>
      <c r="M65" s="145">
        <v>10.67</v>
      </c>
      <c r="N65" s="143">
        <v>13.6</v>
      </c>
      <c r="O65" s="143">
        <v>69.400000000000006</v>
      </c>
    </row>
    <row r="66" spans="10:15" x14ac:dyDescent="0.15">
      <c r="J66" s="25">
        <f t="shared" si="0"/>
        <v>42978</v>
      </c>
      <c r="K66" s="118">
        <v>42978</v>
      </c>
      <c r="L66" s="145">
        <v>61.3</v>
      </c>
      <c r="M66" s="145">
        <v>26.02</v>
      </c>
      <c r="N66" s="143">
        <v>14</v>
      </c>
      <c r="O66" s="143">
        <v>63</v>
      </c>
    </row>
    <row r="67" spans="10:15" x14ac:dyDescent="0.15">
      <c r="J67" s="25">
        <f t="shared" si="0"/>
        <v>42947</v>
      </c>
      <c r="K67" s="118">
        <v>42947</v>
      </c>
      <c r="L67" s="145">
        <v>90.4</v>
      </c>
      <c r="M67" s="145">
        <v>40.450000000000003</v>
      </c>
      <c r="N67" s="143">
        <v>14.3</v>
      </c>
      <c r="O67" s="143">
        <v>57</v>
      </c>
    </row>
    <row r="68" spans="10:15" x14ac:dyDescent="0.15">
      <c r="J68" s="25">
        <f t="shared" si="0"/>
        <v>42916</v>
      </c>
      <c r="K68" s="118">
        <v>42916</v>
      </c>
      <c r="L68" s="145">
        <v>61.1</v>
      </c>
      <c r="M68" s="145">
        <v>32.53</v>
      </c>
      <c r="N68" s="143">
        <v>14.4</v>
      </c>
      <c r="O68" s="143">
        <v>52.3</v>
      </c>
    </row>
    <row r="69" spans="10:15" x14ac:dyDescent="0.15">
      <c r="J69" s="25">
        <f t="shared" si="0"/>
        <v>42886</v>
      </c>
      <c r="K69" s="118">
        <v>42886</v>
      </c>
      <c r="L69" s="145">
        <v>47.3</v>
      </c>
      <c r="M69" s="145">
        <v>61.82</v>
      </c>
      <c r="N69" s="143">
        <v>14</v>
      </c>
      <c r="O69" s="143">
        <v>50.4</v>
      </c>
    </row>
    <row r="70" spans="10:15" x14ac:dyDescent="0.15">
      <c r="J70" s="25">
        <f t="shared" si="0"/>
        <v>42855</v>
      </c>
      <c r="K70" s="118">
        <v>42855</v>
      </c>
      <c r="L70" s="145">
        <v>57.4</v>
      </c>
      <c r="M70" s="145">
        <v>54.18</v>
      </c>
      <c r="N70" s="143">
        <v>14.1</v>
      </c>
      <c r="O70" s="143">
        <v>51.7</v>
      </c>
    </row>
    <row r="71" spans="10:15" x14ac:dyDescent="0.15">
      <c r="J71" s="25">
        <f t="shared" si="0"/>
        <v>42825</v>
      </c>
      <c r="K71" s="118">
        <v>42825</v>
      </c>
      <c r="L71" s="145">
        <v>78.2</v>
      </c>
      <c r="M71" s="145">
        <v>65.75</v>
      </c>
      <c r="N71" s="143">
        <v>14.8</v>
      </c>
      <c r="O71" s="143">
        <v>55.1</v>
      </c>
    </row>
    <row r="72" spans="10:15" x14ac:dyDescent="0.15">
      <c r="J72" s="25">
        <f t="shared" ref="J72:J135" si="1">K72</f>
        <v>42794</v>
      </c>
      <c r="K72" s="118">
        <v>42794</v>
      </c>
      <c r="L72" s="145" t="e">
        <v>#N/A</v>
      </c>
      <c r="M72" s="145">
        <v>30.58</v>
      </c>
      <c r="N72" s="143">
        <v>15.3</v>
      </c>
      <c r="O72" s="143">
        <v>29.9</v>
      </c>
    </row>
    <row r="73" spans="10:15" x14ac:dyDescent="0.15">
      <c r="J73" s="25">
        <f t="shared" si="1"/>
        <v>42766</v>
      </c>
      <c r="K73" s="118">
        <v>42766</v>
      </c>
      <c r="L73" s="145" t="e">
        <v>#N/A</v>
      </c>
      <c r="M73" s="145">
        <v>25.22</v>
      </c>
      <c r="N73" s="143" t="e">
        <v>#N/A</v>
      </c>
      <c r="O73" s="143" t="e">
        <v>#N/A</v>
      </c>
    </row>
    <row r="74" spans="10:15" x14ac:dyDescent="0.15">
      <c r="J74" s="25">
        <f t="shared" si="1"/>
        <v>42735</v>
      </c>
      <c r="K74" s="118">
        <v>42735</v>
      </c>
      <c r="L74" s="145">
        <v>48</v>
      </c>
      <c r="M74" s="145">
        <v>32.479999999999997</v>
      </c>
      <c r="N74" s="143">
        <v>8.4</v>
      </c>
      <c r="O74" s="143">
        <v>34.299999999999997</v>
      </c>
    </row>
    <row r="75" spans="10:15" x14ac:dyDescent="0.15">
      <c r="J75" s="25">
        <f t="shared" si="1"/>
        <v>42704</v>
      </c>
      <c r="K75" s="118">
        <v>42704</v>
      </c>
      <c r="L75" s="145">
        <v>54.4</v>
      </c>
      <c r="M75" s="145">
        <v>29.55</v>
      </c>
      <c r="N75" s="143">
        <v>7.4</v>
      </c>
      <c r="O75" s="143">
        <v>31.7</v>
      </c>
    </row>
    <row r="76" spans="10:15" x14ac:dyDescent="0.15">
      <c r="J76" s="25">
        <f t="shared" si="1"/>
        <v>42674</v>
      </c>
      <c r="K76" s="118">
        <v>42674</v>
      </c>
      <c r="L76" s="145">
        <v>15.1</v>
      </c>
      <c r="M76" s="145">
        <v>14.3</v>
      </c>
      <c r="N76" s="143">
        <v>7.2</v>
      </c>
      <c r="O76" s="143">
        <v>29.1</v>
      </c>
    </row>
    <row r="77" spans="10:15" x14ac:dyDescent="0.15">
      <c r="J77" s="25">
        <f t="shared" si="1"/>
        <v>42643</v>
      </c>
      <c r="K77" s="118">
        <v>42643</v>
      </c>
      <c r="L77" s="145">
        <v>35.1</v>
      </c>
      <c r="M77" s="145">
        <v>21.81</v>
      </c>
      <c r="N77" s="143">
        <v>7.2</v>
      </c>
      <c r="O77" s="143">
        <v>30.8</v>
      </c>
    </row>
    <row r="78" spans="10:15" x14ac:dyDescent="0.15">
      <c r="J78" s="25">
        <f t="shared" si="1"/>
        <v>42613</v>
      </c>
      <c r="K78" s="118">
        <v>42613</v>
      </c>
      <c r="L78" s="145">
        <v>65.5</v>
      </c>
      <c r="M78" s="145">
        <v>9.34</v>
      </c>
      <c r="N78" s="143">
        <v>7.2</v>
      </c>
      <c r="O78" s="143">
        <v>33.1</v>
      </c>
    </row>
    <row r="79" spans="10:15" x14ac:dyDescent="0.15">
      <c r="J79" s="25">
        <f t="shared" si="1"/>
        <v>42582</v>
      </c>
      <c r="K79" s="118">
        <v>42582</v>
      </c>
      <c r="L79" s="145">
        <v>40.1</v>
      </c>
      <c r="M79" s="145">
        <v>-1.74</v>
      </c>
      <c r="N79" s="143">
        <v>6.8</v>
      </c>
      <c r="O79" s="143">
        <v>27.2</v>
      </c>
    </row>
    <row r="80" spans="10:15" x14ac:dyDescent="0.15">
      <c r="J80" s="25">
        <f t="shared" si="1"/>
        <v>42551</v>
      </c>
      <c r="K80" s="118">
        <v>42551</v>
      </c>
      <c r="L80" s="145">
        <v>62.8</v>
      </c>
      <c r="M80" s="145">
        <v>6.99</v>
      </c>
      <c r="N80" s="143">
        <v>6.2</v>
      </c>
      <c r="O80" s="143">
        <v>28.2</v>
      </c>
    </row>
    <row r="81" spans="10:15" x14ac:dyDescent="0.15">
      <c r="J81" s="25">
        <f t="shared" si="1"/>
        <v>42521</v>
      </c>
      <c r="K81" s="118">
        <v>42521</v>
      </c>
      <c r="L81" s="145">
        <v>14.7</v>
      </c>
      <c r="M81" s="145">
        <v>7.9</v>
      </c>
      <c r="N81" s="143">
        <v>5.4</v>
      </c>
      <c r="O81" s="143">
        <v>25.8</v>
      </c>
    </row>
    <row r="82" spans="10:15" x14ac:dyDescent="0.15">
      <c r="J82" s="25">
        <f t="shared" si="1"/>
        <v>42490</v>
      </c>
      <c r="K82" s="118">
        <v>42490</v>
      </c>
      <c r="L82" s="145">
        <v>16.5</v>
      </c>
      <c r="M82" s="145">
        <v>-5.0999999999999996</v>
      </c>
      <c r="N82" s="143">
        <v>4.7</v>
      </c>
      <c r="O82" s="143">
        <v>24.7</v>
      </c>
    </row>
    <row r="83" spans="10:15" x14ac:dyDescent="0.15">
      <c r="J83" s="25">
        <f t="shared" si="1"/>
        <v>42460</v>
      </c>
      <c r="K83" s="118">
        <v>42460</v>
      </c>
      <c r="L83" s="145">
        <v>20.100000000000001</v>
      </c>
      <c r="M83" s="145">
        <v>-4.26</v>
      </c>
      <c r="N83" s="143">
        <v>4.3</v>
      </c>
      <c r="O83" s="143">
        <v>19.899999999999999</v>
      </c>
    </row>
    <row r="84" spans="10:15" x14ac:dyDescent="0.15">
      <c r="J84" s="25">
        <f t="shared" si="1"/>
        <v>42429</v>
      </c>
      <c r="K84" s="118">
        <v>42429</v>
      </c>
      <c r="L84" s="145" t="e">
        <v>#N/A</v>
      </c>
      <c r="M84" s="145">
        <v>-15.11</v>
      </c>
      <c r="N84" s="143">
        <v>2.5</v>
      </c>
      <c r="O84" s="143">
        <v>17.7</v>
      </c>
    </row>
    <row r="85" spans="10:15" x14ac:dyDescent="0.15">
      <c r="J85" s="25">
        <f t="shared" si="1"/>
        <v>42400</v>
      </c>
      <c r="K85" s="118">
        <v>42400</v>
      </c>
      <c r="L85" s="145" t="e">
        <v>#N/A</v>
      </c>
      <c r="M85" s="145">
        <v>1.3</v>
      </c>
      <c r="N85" s="143" t="e">
        <v>#N/A</v>
      </c>
      <c r="O85" s="143" t="e">
        <v>#N/A</v>
      </c>
    </row>
    <row r="86" spans="10:15" x14ac:dyDescent="0.15">
      <c r="J86" s="25">
        <f t="shared" si="1"/>
        <v>42369</v>
      </c>
      <c r="K86" s="118">
        <v>42369</v>
      </c>
      <c r="L86" s="145" t="e">
        <v>#N/A</v>
      </c>
      <c r="M86" s="145">
        <v>-9.18</v>
      </c>
      <c r="N86" s="143">
        <v>6.9</v>
      </c>
      <c r="O86" s="143">
        <v>21.7</v>
      </c>
    </row>
    <row r="87" spans="10:15" x14ac:dyDescent="0.15">
      <c r="J87" s="25">
        <f t="shared" si="1"/>
        <v>42338</v>
      </c>
      <c r="K87" s="118">
        <v>42338</v>
      </c>
      <c r="L87" s="145" t="e">
        <v>#N/A</v>
      </c>
      <c r="M87" s="145">
        <v>1.83</v>
      </c>
      <c r="N87" s="143">
        <v>7.4</v>
      </c>
      <c r="O87" s="143" t="e">
        <v>#N/A</v>
      </c>
    </row>
    <row r="88" spans="10:15" x14ac:dyDescent="0.15">
      <c r="J88" s="25">
        <f t="shared" si="1"/>
        <v>42308</v>
      </c>
      <c r="K88" s="118">
        <v>42308</v>
      </c>
      <c r="L88" s="145" t="e">
        <v>#N/A</v>
      </c>
      <c r="M88" s="145">
        <v>-1.48</v>
      </c>
      <c r="N88" s="143">
        <v>7.3697999999999997</v>
      </c>
      <c r="O88" s="143" t="e">
        <v>#N/A</v>
      </c>
    </row>
    <row r="89" spans="10:15" x14ac:dyDescent="0.15">
      <c r="J89" s="25">
        <f t="shared" si="1"/>
        <v>42277</v>
      </c>
      <c r="K89" s="118">
        <v>42277</v>
      </c>
      <c r="L89" s="145" t="e">
        <v>#N/A</v>
      </c>
      <c r="M89" s="145">
        <v>-1.21</v>
      </c>
      <c r="N89" s="143">
        <v>7.3112000000000004</v>
      </c>
      <c r="O89" s="143" t="e">
        <v>#N/A</v>
      </c>
    </row>
    <row r="90" spans="10:15" x14ac:dyDescent="0.15">
      <c r="J90" s="25">
        <f t="shared" si="1"/>
        <v>42247</v>
      </c>
      <c r="K90" s="118">
        <v>42247</v>
      </c>
      <c r="L90" s="145" t="e">
        <v>#N/A</v>
      </c>
      <c r="M90" s="145">
        <v>7.59</v>
      </c>
      <c r="N90" s="143">
        <v>7.1464999999999996</v>
      </c>
      <c r="O90" s="143" t="e">
        <v>#N/A</v>
      </c>
    </row>
    <row r="91" spans="10:15" x14ac:dyDescent="0.15">
      <c r="J91" s="25">
        <f t="shared" si="1"/>
        <v>42216</v>
      </c>
      <c r="K91" s="118">
        <v>42216</v>
      </c>
      <c r="L91" s="145" t="e">
        <v>#N/A</v>
      </c>
      <c r="M91" s="145">
        <v>-7.74</v>
      </c>
      <c r="N91" s="143">
        <v>7.1844000000000001</v>
      </c>
      <c r="O91" s="143" t="e">
        <v>#N/A</v>
      </c>
    </row>
    <row r="92" spans="10:15" x14ac:dyDescent="0.15">
      <c r="J92" s="25">
        <f t="shared" si="1"/>
        <v>42185</v>
      </c>
      <c r="K92" s="118">
        <v>42185</v>
      </c>
      <c r="L92" s="145" t="e">
        <v>#N/A</v>
      </c>
      <c r="M92" s="145">
        <v>8.0399999999999991</v>
      </c>
      <c r="N92" s="143">
        <v>7.3558000000000003</v>
      </c>
      <c r="O92" s="143" t="e">
        <v>#N/A</v>
      </c>
    </row>
    <row r="93" spans="10:15" x14ac:dyDescent="0.15">
      <c r="J93" s="25">
        <f t="shared" si="1"/>
        <v>42155</v>
      </c>
      <c r="K93" s="118">
        <v>42155</v>
      </c>
      <c r="L93" s="145" t="e">
        <v>#N/A</v>
      </c>
      <c r="M93" s="145">
        <v>-10.119999999999999</v>
      </c>
      <c r="N93" s="143">
        <v>7.9461000000000004</v>
      </c>
      <c r="O93" s="143" t="e">
        <v>#N/A</v>
      </c>
    </row>
    <row r="94" spans="10:15" x14ac:dyDescent="0.15">
      <c r="J94" s="25">
        <f t="shared" si="1"/>
        <v>42124</v>
      </c>
      <c r="K94" s="118">
        <v>42124</v>
      </c>
      <c r="L94" s="145" t="e">
        <v>#N/A</v>
      </c>
      <c r="M94" s="145">
        <v>3.24</v>
      </c>
      <c r="N94" s="143">
        <v>8.5048999999999992</v>
      </c>
      <c r="O94" s="143" t="e">
        <v>#N/A</v>
      </c>
    </row>
    <row r="95" spans="10:15" x14ac:dyDescent="0.15">
      <c r="J95" s="25">
        <f t="shared" si="1"/>
        <v>42094</v>
      </c>
      <c r="K95" s="118">
        <v>42094</v>
      </c>
      <c r="L95" s="145" t="e">
        <v>#N/A</v>
      </c>
      <c r="M95" s="145">
        <v>7.08</v>
      </c>
      <c r="N95" s="143">
        <v>9.9253999999999998</v>
      </c>
      <c r="O95" s="143" t="e">
        <v>#N/A</v>
      </c>
    </row>
    <row r="96" spans="10:15" x14ac:dyDescent="0.15">
      <c r="J96" s="25">
        <f t="shared" si="1"/>
        <v>42063</v>
      </c>
      <c r="K96" s="118">
        <v>42063</v>
      </c>
      <c r="L96" s="145" t="e">
        <v>#N/A</v>
      </c>
      <c r="M96" s="145">
        <v>31.75</v>
      </c>
      <c r="N96" s="143">
        <v>11.4687</v>
      </c>
      <c r="O96" s="143" t="e">
        <v>#N/A</v>
      </c>
    </row>
    <row r="97" spans="10:15" x14ac:dyDescent="0.15">
      <c r="J97" s="25">
        <f t="shared" si="1"/>
        <v>42035</v>
      </c>
      <c r="K97" s="118">
        <v>42035</v>
      </c>
      <c r="L97" s="145" t="e">
        <v>#N/A</v>
      </c>
      <c r="M97" s="145">
        <v>5.52</v>
      </c>
      <c r="N97" s="143" t="e">
        <v>#N/A</v>
      </c>
      <c r="O97" s="143" t="e">
        <v>#N/A</v>
      </c>
    </row>
    <row r="98" spans="10:15" x14ac:dyDescent="0.15">
      <c r="J98" s="25">
        <f t="shared" si="1"/>
        <v>42004</v>
      </c>
      <c r="K98" s="118">
        <v>42004</v>
      </c>
      <c r="L98" s="145" t="e">
        <v>#N/A</v>
      </c>
      <c r="M98" s="145">
        <v>9.64</v>
      </c>
      <c r="N98" s="143">
        <v>8.8994</v>
      </c>
      <c r="O98" s="143" t="e">
        <v>#N/A</v>
      </c>
    </row>
    <row r="99" spans="10:15" x14ac:dyDescent="0.15">
      <c r="J99" s="25">
        <f t="shared" si="1"/>
        <v>41973</v>
      </c>
      <c r="K99" s="118">
        <v>41973</v>
      </c>
      <c r="L99" s="145" t="e">
        <v>#N/A</v>
      </c>
      <c r="M99" s="145">
        <v>0.84</v>
      </c>
      <c r="N99" s="143">
        <v>8.8697999999999997</v>
      </c>
      <c r="O99" s="143" t="e">
        <v>#N/A</v>
      </c>
    </row>
    <row r="100" spans="10:15" x14ac:dyDescent="0.15">
      <c r="J100" s="25">
        <f t="shared" si="1"/>
        <v>41943</v>
      </c>
      <c r="K100" s="118">
        <v>41943</v>
      </c>
      <c r="L100" s="145" t="e">
        <v>#N/A</v>
      </c>
      <c r="M100" s="145">
        <v>15.35</v>
      </c>
      <c r="N100" s="143">
        <v>9.3063000000000002</v>
      </c>
      <c r="O100" s="143" t="e">
        <v>#N/A</v>
      </c>
    </row>
    <row r="101" spans="10:15" x14ac:dyDescent="0.15">
      <c r="J101" s="25">
        <f t="shared" si="1"/>
        <v>41912</v>
      </c>
      <c r="K101" s="118">
        <v>41912</v>
      </c>
      <c r="L101" s="145" t="e">
        <v>#N/A</v>
      </c>
      <c r="M101" s="145">
        <v>33.69</v>
      </c>
      <c r="N101" s="143">
        <v>9.0509000000000004</v>
      </c>
      <c r="O101" s="143" t="e">
        <v>#N/A</v>
      </c>
    </row>
    <row r="102" spans="10:15" x14ac:dyDescent="0.15">
      <c r="J102" s="25">
        <f t="shared" si="1"/>
        <v>41882</v>
      </c>
      <c r="K102" s="118">
        <v>41882</v>
      </c>
      <c r="L102" s="145" t="e">
        <v>#N/A</v>
      </c>
      <c r="M102" s="145">
        <v>18.809999999999999</v>
      </c>
      <c r="N102" s="143">
        <v>8.4816000000000003</v>
      </c>
      <c r="O102" s="143" t="e">
        <v>#N/A</v>
      </c>
    </row>
    <row r="103" spans="10:15" x14ac:dyDescent="0.15">
      <c r="J103" s="25">
        <f t="shared" si="1"/>
        <v>41851</v>
      </c>
      <c r="K103" s="118">
        <v>41851</v>
      </c>
      <c r="L103" s="145" t="e">
        <v>#N/A</v>
      </c>
      <c r="M103" s="145">
        <v>40.64</v>
      </c>
      <c r="N103" s="143">
        <v>8.7010000000000005</v>
      </c>
      <c r="O103" s="143" t="e">
        <v>#N/A</v>
      </c>
    </row>
    <row r="104" spans="10:15" x14ac:dyDescent="0.15">
      <c r="J104" s="25">
        <f t="shared" si="1"/>
        <v>41820</v>
      </c>
      <c r="K104" s="118">
        <v>41820</v>
      </c>
      <c r="L104" s="145" t="e">
        <v>#N/A</v>
      </c>
      <c r="M104" s="145">
        <v>8.94</v>
      </c>
      <c r="N104" s="143">
        <v>8.2399000000000004</v>
      </c>
      <c r="O104" s="143" t="e">
        <v>#N/A</v>
      </c>
    </row>
    <row r="105" spans="10:15" x14ac:dyDescent="0.15">
      <c r="J105" s="25">
        <f t="shared" si="1"/>
        <v>41790</v>
      </c>
      <c r="K105" s="118">
        <v>41790</v>
      </c>
      <c r="L105" s="145" t="e">
        <v>#N/A</v>
      </c>
      <c r="M105" s="145">
        <v>33.14</v>
      </c>
      <c r="N105" s="143">
        <v>7.4917999999999996</v>
      </c>
      <c r="O105" s="143" t="e">
        <v>#N/A</v>
      </c>
    </row>
    <row r="106" spans="10:15" x14ac:dyDescent="0.15">
      <c r="J106" s="25">
        <f t="shared" si="1"/>
        <v>41759</v>
      </c>
      <c r="K106" s="118">
        <v>41759</v>
      </c>
      <c r="L106" s="145" t="e">
        <v>#N/A</v>
      </c>
      <c r="M106" s="145">
        <v>1.99</v>
      </c>
      <c r="N106" s="143">
        <v>8.0820000000000007</v>
      </c>
      <c r="O106" s="143" t="e">
        <v>#N/A</v>
      </c>
    </row>
    <row r="107" spans="10:15" x14ac:dyDescent="0.15">
      <c r="J107" s="25">
        <f t="shared" si="1"/>
        <v>41729</v>
      </c>
      <c r="K107" s="118">
        <v>41729</v>
      </c>
      <c r="L107" s="145" t="e">
        <v>#N/A</v>
      </c>
      <c r="M107" s="145">
        <v>24.07</v>
      </c>
      <c r="N107" s="143">
        <v>7.1847000000000003</v>
      </c>
      <c r="O107" s="143" t="e">
        <v>#N/A</v>
      </c>
    </row>
    <row r="108" spans="10:15" x14ac:dyDescent="0.15">
      <c r="J108" s="25">
        <f t="shared" si="1"/>
        <v>41698</v>
      </c>
      <c r="K108" s="118">
        <v>41698</v>
      </c>
      <c r="L108" s="145" t="e">
        <v>#N/A</v>
      </c>
      <c r="M108" s="145">
        <v>4.18</v>
      </c>
      <c r="N108" s="143">
        <v>4.2325999999999997</v>
      </c>
      <c r="O108" s="143" t="e">
        <v>#N/A</v>
      </c>
    </row>
    <row r="109" spans="10:15" x14ac:dyDescent="0.15">
      <c r="J109" s="25">
        <f t="shared" si="1"/>
        <v>41670</v>
      </c>
      <c r="K109" s="118">
        <v>41670</v>
      </c>
      <c r="L109" s="145" t="e">
        <v>#N/A</v>
      </c>
      <c r="M109" s="145">
        <v>38.81</v>
      </c>
      <c r="N109" s="143" t="e">
        <v>#N/A</v>
      </c>
      <c r="O109" s="143" t="e">
        <v>#N/A</v>
      </c>
    </row>
    <row r="110" spans="10:15" x14ac:dyDescent="0.15">
      <c r="J110" s="25">
        <f t="shared" si="1"/>
        <v>41639</v>
      </c>
      <c r="K110" s="118">
        <v>41639</v>
      </c>
      <c r="L110" s="145" t="e">
        <v>#N/A</v>
      </c>
      <c r="M110" s="145">
        <v>55.61</v>
      </c>
      <c r="N110" s="143">
        <v>10.2226</v>
      </c>
      <c r="O110" s="143" t="e">
        <v>#N/A</v>
      </c>
    </row>
    <row r="111" spans="10:15" x14ac:dyDescent="0.15">
      <c r="J111" s="25">
        <f t="shared" si="1"/>
        <v>41608</v>
      </c>
      <c r="K111" s="118">
        <v>41608</v>
      </c>
      <c r="L111" s="145" t="e">
        <v>#N/A</v>
      </c>
      <c r="M111" s="145">
        <v>29.23</v>
      </c>
      <c r="N111" s="143">
        <v>9.8424999999999994</v>
      </c>
      <c r="O111" s="143" t="e">
        <v>#N/A</v>
      </c>
    </row>
    <row r="112" spans="10:15" x14ac:dyDescent="0.15">
      <c r="J112" s="25">
        <f t="shared" si="1"/>
        <v>41578</v>
      </c>
      <c r="K112" s="118">
        <v>41578</v>
      </c>
      <c r="L112" s="145" t="e">
        <v>#N/A</v>
      </c>
      <c r="M112" s="145">
        <v>16.57</v>
      </c>
      <c r="N112" s="143">
        <v>10.2606</v>
      </c>
      <c r="O112" s="143" t="e">
        <v>#N/A</v>
      </c>
    </row>
    <row r="113" spans="10:15" x14ac:dyDescent="0.15">
      <c r="J113" s="25">
        <f t="shared" si="1"/>
        <v>41547</v>
      </c>
      <c r="K113" s="118">
        <v>41547</v>
      </c>
      <c r="L113" s="145" t="e">
        <v>#N/A</v>
      </c>
      <c r="M113" s="145">
        <v>27.94</v>
      </c>
      <c r="N113" s="143">
        <v>10.484999999999999</v>
      </c>
      <c r="O113" s="143" t="e">
        <v>#N/A</v>
      </c>
    </row>
    <row r="114" spans="10:15" x14ac:dyDescent="0.15">
      <c r="J114" s="25">
        <f t="shared" si="1"/>
        <v>41517</v>
      </c>
      <c r="K114" s="118">
        <v>41517</v>
      </c>
      <c r="L114" s="145" t="e">
        <v>#N/A</v>
      </c>
      <c r="M114" s="145">
        <v>43.85</v>
      </c>
      <c r="N114" s="143">
        <v>10.940300000000001</v>
      </c>
      <c r="O114" s="143" t="e">
        <v>#N/A</v>
      </c>
    </row>
    <row r="115" spans="10:15" x14ac:dyDescent="0.15">
      <c r="J115" s="25">
        <f t="shared" si="1"/>
        <v>41486</v>
      </c>
      <c r="K115" s="118">
        <v>41486</v>
      </c>
      <c r="L115" s="145" t="e">
        <v>#N/A</v>
      </c>
      <c r="M115" s="145">
        <v>-7.87</v>
      </c>
      <c r="N115" s="143">
        <v>11.6715</v>
      </c>
      <c r="O115" s="143" t="e">
        <v>#N/A</v>
      </c>
    </row>
    <row r="116" spans="10:15" x14ac:dyDescent="0.15">
      <c r="J116" s="25">
        <f t="shared" si="1"/>
        <v>41455</v>
      </c>
      <c r="K116" s="118">
        <v>41455</v>
      </c>
      <c r="L116" s="145" t="e">
        <v>#N/A</v>
      </c>
      <c r="M116" s="145">
        <v>6.1</v>
      </c>
      <c r="N116" s="143">
        <v>12.2677</v>
      </c>
      <c r="O116" s="143" t="e">
        <v>#N/A</v>
      </c>
    </row>
    <row r="117" spans="10:15" x14ac:dyDescent="0.15">
      <c r="J117" s="25">
        <f t="shared" si="1"/>
        <v>41425</v>
      </c>
      <c r="K117" s="118">
        <v>41425</v>
      </c>
      <c r="L117" s="145" t="e">
        <v>#N/A</v>
      </c>
      <c r="M117" s="145">
        <v>-11.05</v>
      </c>
      <c r="N117" s="143">
        <v>13.3043</v>
      </c>
      <c r="O117" s="143" t="e">
        <v>#N/A</v>
      </c>
    </row>
    <row r="118" spans="10:15" x14ac:dyDescent="0.15">
      <c r="J118" s="25">
        <f t="shared" si="1"/>
        <v>41394</v>
      </c>
      <c r="K118" s="118">
        <v>41394</v>
      </c>
      <c r="L118" s="145" t="e">
        <v>#N/A</v>
      </c>
      <c r="M118" s="145">
        <v>11.73</v>
      </c>
      <c r="N118" s="143">
        <v>12.837999999999999</v>
      </c>
      <c r="O118" s="143" t="e">
        <v>#N/A</v>
      </c>
    </row>
    <row r="119" spans="10:15" x14ac:dyDescent="0.15">
      <c r="J119" s="25">
        <f t="shared" si="1"/>
        <v>41364</v>
      </c>
      <c r="K119" s="118">
        <v>41364</v>
      </c>
      <c r="L119" s="145" t="e">
        <v>#N/A</v>
      </c>
      <c r="M119" s="145">
        <v>-12.58</v>
      </c>
      <c r="N119" s="143">
        <v>13.3362</v>
      </c>
      <c r="O119" s="143" t="e">
        <v>#N/A</v>
      </c>
    </row>
    <row r="120" spans="10:15" x14ac:dyDescent="0.15">
      <c r="J120" s="25">
        <f t="shared" si="1"/>
        <v>41333</v>
      </c>
      <c r="K120" s="118">
        <v>41333</v>
      </c>
      <c r="L120" s="145" t="e">
        <v>#N/A</v>
      </c>
      <c r="M120" s="145">
        <v>-5.52</v>
      </c>
      <c r="N120" s="143">
        <v>17.680099999999999</v>
      </c>
      <c r="O120" s="143" t="e">
        <v>#N/A</v>
      </c>
    </row>
    <row r="121" spans="10:15" x14ac:dyDescent="0.15">
      <c r="J121" s="25">
        <f t="shared" si="1"/>
        <v>41305</v>
      </c>
      <c r="K121" s="118">
        <v>41305</v>
      </c>
      <c r="L121" s="145" t="e">
        <v>#N/A</v>
      </c>
      <c r="M121" s="145">
        <v>-25.4</v>
      </c>
      <c r="N121" s="143" t="e">
        <v>#N/A</v>
      </c>
      <c r="O121" s="143" t="e">
        <v>#N/A</v>
      </c>
    </row>
    <row r="122" spans="10:15" x14ac:dyDescent="0.15">
      <c r="J122" s="25">
        <f t="shared" si="1"/>
        <v>41274</v>
      </c>
      <c r="K122" s="118">
        <v>41274</v>
      </c>
      <c r="L122" s="145" t="e">
        <v>#N/A</v>
      </c>
      <c r="M122" s="145">
        <v>-24.1</v>
      </c>
      <c r="N122" s="143">
        <v>10.9763</v>
      </c>
      <c r="O122" s="143" t="e">
        <v>#N/A</v>
      </c>
    </row>
    <row r="123" spans="10:15" x14ac:dyDescent="0.15">
      <c r="J123" s="25">
        <f t="shared" si="1"/>
        <v>41243</v>
      </c>
      <c r="K123" s="118">
        <v>41243</v>
      </c>
      <c r="L123" s="145" t="e">
        <v>#N/A</v>
      </c>
      <c r="M123" s="145">
        <v>-6.33</v>
      </c>
      <c r="N123" s="143">
        <v>10.7775</v>
      </c>
      <c r="O123" s="143" t="e">
        <v>#N/A</v>
      </c>
    </row>
    <row r="124" spans="10:15" x14ac:dyDescent="0.15">
      <c r="J124" s="25">
        <f t="shared" si="1"/>
        <v>41213</v>
      </c>
      <c r="K124" s="118">
        <v>41213</v>
      </c>
      <c r="L124" s="145" t="e">
        <v>#N/A</v>
      </c>
      <c r="M124" s="145">
        <v>-9.27</v>
      </c>
      <c r="N124" s="143">
        <v>10.1867</v>
      </c>
      <c r="O124" s="143" t="e">
        <v>#N/A</v>
      </c>
    </row>
    <row r="125" spans="10:15" x14ac:dyDescent="0.15">
      <c r="J125" s="25">
        <f t="shared" si="1"/>
        <v>41182</v>
      </c>
      <c r="K125" s="118">
        <v>41182</v>
      </c>
      <c r="L125" s="145" t="e">
        <v>#N/A</v>
      </c>
      <c r="M125" s="145">
        <v>-7.69</v>
      </c>
      <c r="N125" s="143">
        <v>10.5185</v>
      </c>
      <c r="O125" s="143" t="e">
        <v>#N/A</v>
      </c>
    </row>
    <row r="126" spans="10:15" x14ac:dyDescent="0.15">
      <c r="J126" s="25">
        <f t="shared" si="1"/>
        <v>41152</v>
      </c>
      <c r="K126" s="118">
        <v>41152</v>
      </c>
      <c r="L126" s="145" t="e">
        <v>#N/A</v>
      </c>
      <c r="M126" s="145">
        <v>-29.6</v>
      </c>
      <c r="N126" s="143">
        <v>9.8948</v>
      </c>
      <c r="O126" s="143" t="e">
        <v>#N/A</v>
      </c>
    </row>
    <row r="127" spans="10:15" x14ac:dyDescent="0.15">
      <c r="J127" s="25">
        <f t="shared" si="1"/>
        <v>41121</v>
      </c>
      <c r="K127" s="118">
        <v>41121</v>
      </c>
      <c r="L127" s="145" t="e">
        <v>#N/A</v>
      </c>
      <c r="M127" s="145">
        <v>-6.41</v>
      </c>
      <c r="N127" s="143">
        <v>10.206200000000001</v>
      </c>
      <c r="O127" s="143" t="e">
        <v>#N/A</v>
      </c>
    </row>
    <row r="128" spans="10:15" x14ac:dyDescent="0.15">
      <c r="J128" s="25">
        <f t="shared" si="1"/>
        <v>41090</v>
      </c>
      <c r="K128" s="118">
        <v>41090</v>
      </c>
      <c r="L128" s="145" t="e">
        <v>#N/A</v>
      </c>
      <c r="M128" s="145">
        <v>-20.5</v>
      </c>
      <c r="N128" s="143">
        <v>10.5989</v>
      </c>
      <c r="O128" s="143" t="e">
        <v>#N/A</v>
      </c>
    </row>
    <row r="129" spans="10:15" x14ac:dyDescent="0.15">
      <c r="J129" s="25">
        <f t="shared" si="1"/>
        <v>41060</v>
      </c>
      <c r="K129" s="118">
        <v>41060</v>
      </c>
      <c r="L129" s="145" t="e">
        <v>#N/A</v>
      </c>
      <c r="M129" s="145">
        <v>-28.84</v>
      </c>
      <c r="N129" s="143">
        <v>11.2334</v>
      </c>
      <c r="O129" s="143" t="e">
        <v>#N/A</v>
      </c>
    </row>
    <row r="130" spans="10:15" x14ac:dyDescent="0.15">
      <c r="J130" s="25">
        <f t="shared" si="1"/>
        <v>41029</v>
      </c>
      <c r="K130" s="118">
        <v>41029</v>
      </c>
      <c r="L130" s="145" t="e">
        <v>#N/A</v>
      </c>
      <c r="M130" s="145">
        <v>-15.75</v>
      </c>
      <c r="N130" s="143">
        <v>11.217000000000001</v>
      </c>
      <c r="O130" s="143" t="e">
        <v>#N/A</v>
      </c>
    </row>
    <row r="131" spans="10:15" x14ac:dyDescent="0.15">
      <c r="J131" s="25">
        <f t="shared" si="1"/>
        <v>40999</v>
      </c>
      <c r="K131" s="118">
        <v>40999</v>
      </c>
      <c r="L131" s="145" t="e">
        <v>#N/A</v>
      </c>
      <c r="M131" s="145">
        <v>-5.2</v>
      </c>
      <c r="N131" s="143">
        <v>11.5626</v>
      </c>
      <c r="O131" s="143" t="e">
        <v>#N/A</v>
      </c>
    </row>
    <row r="132" spans="10:15" x14ac:dyDescent="0.15">
      <c r="J132" s="25">
        <f t="shared" si="1"/>
        <v>40968</v>
      </c>
      <c r="K132" s="118">
        <v>40968</v>
      </c>
      <c r="L132" s="145" t="e">
        <v>#N/A</v>
      </c>
      <c r="M132" s="145">
        <v>-10.95</v>
      </c>
      <c r="N132" s="143">
        <v>6.6871</v>
      </c>
      <c r="O132" s="143" t="e">
        <v>#N/A</v>
      </c>
    </row>
    <row r="133" spans="10:15" x14ac:dyDescent="0.15">
      <c r="J133" s="25">
        <f t="shared" si="1"/>
        <v>40939</v>
      </c>
      <c r="K133" s="118">
        <v>40939</v>
      </c>
      <c r="L133" s="145" t="e">
        <v>#N/A</v>
      </c>
      <c r="M133" s="145">
        <v>2.52</v>
      </c>
      <c r="N133" s="143" t="e">
        <v>#N/A</v>
      </c>
      <c r="O133" s="143" t="e">
        <v>#N/A</v>
      </c>
    </row>
    <row r="134" spans="10:15" x14ac:dyDescent="0.15">
      <c r="J134" s="25">
        <f t="shared" si="1"/>
        <v>40908</v>
      </c>
      <c r="K134" s="118">
        <v>40908</v>
      </c>
      <c r="L134" s="145" t="e">
        <v>#N/A</v>
      </c>
      <c r="M134" s="145">
        <v>-9.1999999999999993</v>
      </c>
      <c r="N134" s="143">
        <v>17.851099999999999</v>
      </c>
      <c r="O134" s="143" t="e">
        <v>#N/A</v>
      </c>
    </row>
    <row r="135" spans="10:15" x14ac:dyDescent="0.15">
      <c r="J135" s="25">
        <f t="shared" si="1"/>
        <v>40877</v>
      </c>
      <c r="K135" s="118">
        <v>40877</v>
      </c>
      <c r="L135" s="145" t="e">
        <v>#N/A</v>
      </c>
      <c r="M135" s="145">
        <v>3.17</v>
      </c>
      <c r="N135" s="143">
        <v>18.371300000000002</v>
      </c>
      <c r="O135" s="143" t="e">
        <v>#N/A</v>
      </c>
    </row>
    <row r="136" spans="10:15" x14ac:dyDescent="0.15">
      <c r="J136" s="25">
        <f t="shared" ref="J136:J199" si="2">K136</f>
        <v>40847</v>
      </c>
      <c r="K136" s="118">
        <v>40847</v>
      </c>
      <c r="L136" s="145" t="e">
        <v>#N/A</v>
      </c>
      <c r="M136" s="145">
        <v>3.9</v>
      </c>
      <c r="N136" s="143">
        <v>19.017399999999999</v>
      </c>
      <c r="O136" s="143" t="e">
        <v>#N/A</v>
      </c>
    </row>
    <row r="137" spans="10:15" x14ac:dyDescent="0.15">
      <c r="J137" s="25">
        <f t="shared" si="2"/>
        <v>40816</v>
      </c>
      <c r="K137" s="118">
        <v>40816</v>
      </c>
      <c r="L137" s="145" t="e">
        <v>#N/A</v>
      </c>
      <c r="M137" s="145">
        <v>-18.420000000000002</v>
      </c>
      <c r="N137" s="143">
        <v>19.0474</v>
      </c>
      <c r="O137" s="143" t="e">
        <v>#N/A</v>
      </c>
    </row>
    <row r="138" spans="10:15" x14ac:dyDescent="0.15">
      <c r="J138" s="25">
        <f t="shared" si="2"/>
        <v>40786</v>
      </c>
      <c r="K138" s="118">
        <v>40786</v>
      </c>
      <c r="L138" s="145" t="e">
        <v>#N/A</v>
      </c>
      <c r="M138" s="145">
        <v>16.190000000000001</v>
      </c>
      <c r="N138" s="143">
        <v>19.7241</v>
      </c>
      <c r="O138" s="143" t="e">
        <v>#N/A</v>
      </c>
    </row>
    <row r="139" spans="10:15" x14ac:dyDescent="0.15">
      <c r="J139" s="25">
        <f t="shared" si="2"/>
        <v>40755</v>
      </c>
      <c r="K139" s="118">
        <v>40755</v>
      </c>
      <c r="L139" s="145" t="e">
        <v>#N/A</v>
      </c>
      <c r="M139" s="145">
        <v>13.6</v>
      </c>
      <c r="N139" s="143">
        <v>19.5198</v>
      </c>
      <c r="O139" s="143" t="e">
        <v>#N/A</v>
      </c>
    </row>
    <row r="140" spans="10:15" x14ac:dyDescent="0.15">
      <c r="J140" s="25">
        <f t="shared" si="2"/>
        <v>40724</v>
      </c>
      <c r="K140" s="118">
        <v>40724</v>
      </c>
      <c r="L140" s="145" t="e">
        <v>#N/A</v>
      </c>
      <c r="M140" s="145">
        <v>26.65</v>
      </c>
      <c r="N140" s="143">
        <v>19.758099999999999</v>
      </c>
      <c r="O140" s="143" t="e">
        <v>#N/A</v>
      </c>
    </row>
    <row r="141" spans="10:15" x14ac:dyDescent="0.15">
      <c r="J141" s="25">
        <f t="shared" si="2"/>
        <v>40694</v>
      </c>
      <c r="K141" s="118">
        <v>40694</v>
      </c>
      <c r="L141" s="145" t="e">
        <v>#N/A</v>
      </c>
      <c r="M141" s="145">
        <v>17.260000000000002</v>
      </c>
      <c r="N141" s="143">
        <v>19.202100000000002</v>
      </c>
      <c r="O141" s="143" t="e">
        <v>#N/A</v>
      </c>
    </row>
    <row r="142" spans="10:15" x14ac:dyDescent="0.15">
      <c r="J142" s="25">
        <f t="shared" si="2"/>
        <v>40663</v>
      </c>
      <c r="K142" s="118">
        <v>40663</v>
      </c>
      <c r="L142" s="145" t="e">
        <v>#N/A</v>
      </c>
      <c r="M142" s="145">
        <v>-2</v>
      </c>
      <c r="N142" s="143">
        <v>20.4986</v>
      </c>
      <c r="O142" s="143" t="e">
        <v>#N/A</v>
      </c>
    </row>
    <row r="143" spans="10:15" x14ac:dyDescent="0.15">
      <c r="J143" s="25">
        <f t="shared" si="2"/>
        <v>40633</v>
      </c>
      <c r="K143" s="118">
        <v>40633</v>
      </c>
      <c r="L143" s="145" t="e">
        <v>#N/A</v>
      </c>
      <c r="M143" s="145">
        <v>15.34</v>
      </c>
      <c r="N143" s="143">
        <v>22.1785</v>
      </c>
      <c r="O143" s="143" t="e">
        <v>#N/A</v>
      </c>
    </row>
    <row r="144" spans="10:15" x14ac:dyDescent="0.15">
      <c r="J144" s="25">
        <f t="shared" si="2"/>
        <v>40602</v>
      </c>
      <c r="K144" s="118">
        <v>40602</v>
      </c>
      <c r="L144" s="145" t="e">
        <v>#N/A</v>
      </c>
      <c r="M144" s="145">
        <v>17.77</v>
      </c>
      <c r="N144" s="143">
        <v>22.3001</v>
      </c>
      <c r="O144" s="143" t="e">
        <v>#N/A</v>
      </c>
    </row>
    <row r="145" spans="10:15" x14ac:dyDescent="0.15">
      <c r="J145" s="25">
        <f t="shared" si="2"/>
        <v>40574</v>
      </c>
      <c r="K145" s="118">
        <v>40574</v>
      </c>
      <c r="L145" s="145" t="e">
        <v>#N/A</v>
      </c>
      <c r="M145" s="145">
        <v>25.28</v>
      </c>
      <c r="N145" s="143" t="e">
        <v>#N/A</v>
      </c>
      <c r="O145" s="143" t="e">
        <v>#N/A</v>
      </c>
    </row>
    <row r="146" spans="10:15" x14ac:dyDescent="0.15">
      <c r="J146" s="25">
        <f t="shared" si="2"/>
        <v>40543</v>
      </c>
      <c r="K146" s="118">
        <v>40543</v>
      </c>
      <c r="L146" s="145" t="e">
        <v>#N/A</v>
      </c>
      <c r="M146" s="145">
        <v>58.96</v>
      </c>
      <c r="N146" s="143" t="e">
        <v>#N/A</v>
      </c>
      <c r="O146" s="143" t="e">
        <v>#N/A</v>
      </c>
    </row>
    <row r="147" spans="10:15" x14ac:dyDescent="0.15">
      <c r="J147" s="25">
        <f t="shared" si="2"/>
        <v>40512</v>
      </c>
      <c r="K147" s="118">
        <v>40512</v>
      </c>
      <c r="L147" s="145" t="e">
        <v>#N/A</v>
      </c>
      <c r="M147" s="145">
        <v>30.03</v>
      </c>
      <c r="N147" s="143">
        <v>27.290099999999999</v>
      </c>
      <c r="O147" s="143" t="e">
        <v>#N/A</v>
      </c>
    </row>
    <row r="148" spans="10:15" x14ac:dyDescent="0.15">
      <c r="J148" s="25">
        <f t="shared" si="2"/>
        <v>40482</v>
      </c>
      <c r="K148" s="118">
        <v>40482</v>
      </c>
      <c r="L148" s="145" t="e">
        <v>#N/A</v>
      </c>
      <c r="M148" s="145">
        <v>32.119999999999997</v>
      </c>
      <c r="N148" s="143" t="e">
        <v>#N/A</v>
      </c>
      <c r="O148" s="143" t="e">
        <v>#N/A</v>
      </c>
    </row>
    <row r="149" spans="10:15" x14ac:dyDescent="0.15">
      <c r="J149" s="25">
        <f t="shared" si="2"/>
        <v>40451</v>
      </c>
      <c r="K149" s="118">
        <v>40451</v>
      </c>
      <c r="L149" s="145" t="e">
        <v>#N/A</v>
      </c>
      <c r="M149" s="145">
        <v>62.74</v>
      </c>
      <c r="N149" s="143" t="e">
        <v>#N/A</v>
      </c>
      <c r="O149" s="143" t="e">
        <v>#N/A</v>
      </c>
    </row>
    <row r="150" spans="10:15" x14ac:dyDescent="0.15">
      <c r="J150" s="25">
        <f t="shared" si="2"/>
        <v>40421</v>
      </c>
      <c r="K150" s="118">
        <v>40421</v>
      </c>
      <c r="L150" s="145" t="e">
        <v>#N/A</v>
      </c>
      <c r="M150" s="145">
        <v>60.18</v>
      </c>
      <c r="N150" s="143">
        <v>29.592199999999998</v>
      </c>
      <c r="O150" s="143" t="e">
        <v>#N/A</v>
      </c>
    </row>
    <row r="151" spans="10:15" x14ac:dyDescent="0.15">
      <c r="J151" s="25">
        <f t="shared" si="2"/>
        <v>40390</v>
      </c>
      <c r="K151" s="118">
        <v>40390</v>
      </c>
      <c r="L151" s="145" t="e">
        <v>#N/A</v>
      </c>
      <c r="M151" s="145">
        <v>97.81</v>
      </c>
      <c r="N151" s="143" t="e">
        <v>#N/A</v>
      </c>
      <c r="O151" s="143" t="e">
        <v>#N/A</v>
      </c>
    </row>
    <row r="152" spans="10:15" x14ac:dyDescent="0.15">
      <c r="J152" s="25">
        <f t="shared" si="2"/>
        <v>40359</v>
      </c>
      <c r="K152" s="118">
        <v>40359</v>
      </c>
      <c r="L152" s="145" t="e">
        <v>#N/A</v>
      </c>
      <c r="M152" s="145">
        <v>124.92</v>
      </c>
      <c r="N152" s="143" t="e">
        <v>#N/A</v>
      </c>
      <c r="O152" s="143" t="e">
        <v>#N/A</v>
      </c>
    </row>
    <row r="153" spans="10:15" x14ac:dyDescent="0.15">
      <c r="J153" s="25">
        <f t="shared" si="2"/>
        <v>40329</v>
      </c>
      <c r="K153" s="118">
        <v>40329</v>
      </c>
      <c r="L153" s="145" t="e">
        <v>#N/A</v>
      </c>
      <c r="M153" s="145">
        <v>258.5</v>
      </c>
      <c r="N153" s="143">
        <v>35.095300000000002</v>
      </c>
      <c r="O153" s="143" t="e">
        <v>#N/A</v>
      </c>
    </row>
    <row r="154" spans="10:15" x14ac:dyDescent="0.15">
      <c r="J154" s="25">
        <f t="shared" si="2"/>
        <v>40298</v>
      </c>
      <c r="K154" s="118">
        <v>40298</v>
      </c>
      <c r="L154" s="145" t="e">
        <v>#N/A</v>
      </c>
      <c r="M154" s="145">
        <v>298.39</v>
      </c>
      <c r="N154" s="143" t="e">
        <v>#N/A</v>
      </c>
      <c r="O154" s="143" t="e">
        <v>#N/A</v>
      </c>
    </row>
    <row r="155" spans="10:15" x14ac:dyDescent="0.15">
      <c r="J155" s="25">
        <f t="shared" si="2"/>
        <v>40268</v>
      </c>
      <c r="K155" s="118">
        <v>40268</v>
      </c>
      <c r="L155" s="145" t="e">
        <v>#N/A</v>
      </c>
      <c r="M155" s="145">
        <v>271.22000000000003</v>
      </c>
      <c r="N155" s="143" t="e">
        <v>#N/A</v>
      </c>
      <c r="O155" s="143" t="e">
        <v>#N/A</v>
      </c>
    </row>
    <row r="156" spans="10:15" x14ac:dyDescent="0.15">
      <c r="J156" s="25">
        <f t="shared" si="2"/>
        <v>40237</v>
      </c>
      <c r="K156" s="118">
        <v>40237</v>
      </c>
      <c r="L156" s="145" t="e">
        <v>#N/A</v>
      </c>
      <c r="M156" s="145">
        <v>317.73</v>
      </c>
      <c r="N156" s="143">
        <v>38.229799999999997</v>
      </c>
      <c r="O156" s="143" t="e">
        <v>#N/A</v>
      </c>
    </row>
    <row r="157" spans="10:15" x14ac:dyDescent="0.15">
      <c r="J157" s="25">
        <f t="shared" si="2"/>
        <v>40209</v>
      </c>
      <c r="K157" s="118">
        <v>40209</v>
      </c>
      <c r="L157" s="145" t="e">
        <v>#N/A</v>
      </c>
      <c r="M157" s="145">
        <v>179.65</v>
      </c>
      <c r="N157" s="143" t="e">
        <v>#N/A</v>
      </c>
      <c r="O157" s="143" t="e">
        <v>#N/A</v>
      </c>
    </row>
    <row r="158" spans="10:15" x14ac:dyDescent="0.15">
      <c r="J158" s="25">
        <f t="shared" si="2"/>
        <v>40178</v>
      </c>
      <c r="K158" s="118">
        <v>40178</v>
      </c>
      <c r="L158" s="145" t="e">
        <v>#N/A</v>
      </c>
      <c r="M158" s="145">
        <v>78.44</v>
      </c>
      <c r="N158" s="143" t="e">
        <v>#N/A</v>
      </c>
      <c r="O158" s="143" t="e">
        <v>#N/A</v>
      </c>
    </row>
    <row r="159" spans="10:15" x14ac:dyDescent="0.15">
      <c r="J159" s="25">
        <f t="shared" si="2"/>
        <v>40147</v>
      </c>
      <c r="K159" s="118">
        <v>40147</v>
      </c>
      <c r="L159" s="145" t="e">
        <v>#N/A</v>
      </c>
      <c r="M159" s="145">
        <v>31.37</v>
      </c>
      <c r="N159" s="143">
        <v>-2.3469000000000002</v>
      </c>
      <c r="O159" s="143" t="e">
        <v>#N/A</v>
      </c>
    </row>
    <row r="160" spans="10:15" x14ac:dyDescent="0.15">
      <c r="J160" s="25">
        <f t="shared" si="2"/>
        <v>40117</v>
      </c>
      <c r="K160" s="118">
        <v>40117</v>
      </c>
      <c r="L160" s="145" t="e">
        <v>#N/A</v>
      </c>
      <c r="M160" s="145">
        <v>-6.87</v>
      </c>
      <c r="N160" s="143" t="e">
        <v>#N/A</v>
      </c>
      <c r="O160" s="143" t="e">
        <v>#N/A</v>
      </c>
    </row>
    <row r="161" spans="10:15" x14ac:dyDescent="0.15">
      <c r="J161" s="25">
        <f t="shared" si="2"/>
        <v>40086</v>
      </c>
      <c r="K161" s="118">
        <v>40086</v>
      </c>
      <c r="L161" s="145" t="e">
        <v>#N/A</v>
      </c>
      <c r="M161" s="145">
        <v>-38.53</v>
      </c>
      <c r="N161" s="143" t="e">
        <v>#N/A</v>
      </c>
      <c r="O161" s="143" t="e">
        <v>#N/A</v>
      </c>
    </row>
    <row r="162" spans="10:15" x14ac:dyDescent="0.15">
      <c r="J162" s="25">
        <f t="shared" si="2"/>
        <v>40056</v>
      </c>
      <c r="K162" s="118">
        <v>40056</v>
      </c>
      <c r="L162" s="145" t="e">
        <v>#N/A</v>
      </c>
      <c r="M162" s="145">
        <v>-39.35</v>
      </c>
      <c r="N162" s="143">
        <v>-5.9701000000000004</v>
      </c>
      <c r="O162" s="143" t="e">
        <v>#N/A</v>
      </c>
    </row>
    <row r="163" spans="10:15" x14ac:dyDescent="0.15">
      <c r="J163" s="25">
        <f t="shared" si="2"/>
        <v>40025</v>
      </c>
      <c r="K163" s="118">
        <v>40025</v>
      </c>
      <c r="L163" s="145" t="e">
        <v>#N/A</v>
      </c>
      <c r="M163" s="145">
        <v>-53.19</v>
      </c>
      <c r="N163" s="143" t="e">
        <v>#N/A</v>
      </c>
      <c r="O163" s="143" t="e">
        <v>#N/A</v>
      </c>
    </row>
    <row r="164" spans="10:15" x14ac:dyDescent="0.15">
      <c r="J164" s="25">
        <f t="shared" si="2"/>
        <v>39994</v>
      </c>
      <c r="K164" s="118">
        <v>39994</v>
      </c>
      <c r="L164" s="145" t="e">
        <v>#N/A</v>
      </c>
      <c r="M164" s="145">
        <v>-56.95</v>
      </c>
      <c r="N164" s="143" t="e">
        <v>#N/A</v>
      </c>
      <c r="O164" s="143" t="e">
        <v>#N/A</v>
      </c>
    </row>
    <row r="165" spans="10:15" x14ac:dyDescent="0.15">
      <c r="J165" s="25">
        <f t="shared" si="2"/>
        <v>39964</v>
      </c>
      <c r="K165" s="118">
        <v>39964</v>
      </c>
      <c r="L165" s="145" t="e">
        <v>#N/A</v>
      </c>
      <c r="M165" s="145">
        <v>-76.11</v>
      </c>
      <c r="N165" s="143">
        <v>-9.44</v>
      </c>
      <c r="O165" s="143" t="e">
        <v>#N/A</v>
      </c>
    </row>
    <row r="166" spans="10:15" x14ac:dyDescent="0.15">
      <c r="J166" s="25">
        <f t="shared" si="2"/>
        <v>39933</v>
      </c>
      <c r="K166" s="118">
        <v>39933</v>
      </c>
      <c r="L166" s="145" t="e">
        <v>#N/A</v>
      </c>
      <c r="M166" s="145">
        <v>-76.84</v>
      </c>
      <c r="N166" s="143" t="e">
        <v>#N/A</v>
      </c>
      <c r="O166" s="143" t="e">
        <v>#N/A</v>
      </c>
    </row>
    <row r="167" spans="10:15" x14ac:dyDescent="0.15">
      <c r="J167" s="25">
        <f t="shared" si="2"/>
        <v>39903</v>
      </c>
      <c r="K167" s="118">
        <v>39903</v>
      </c>
      <c r="L167" s="145" t="e">
        <v>#N/A</v>
      </c>
      <c r="M167" s="145">
        <v>-81.55</v>
      </c>
      <c r="N167" s="143" t="e">
        <v>#N/A</v>
      </c>
      <c r="O167" s="143" t="e">
        <v>#N/A</v>
      </c>
    </row>
    <row r="168" spans="10:15" x14ac:dyDescent="0.15">
      <c r="J168" s="25">
        <f t="shared" si="2"/>
        <v>39872</v>
      </c>
      <c r="K168" s="118">
        <v>39872</v>
      </c>
      <c r="L168" s="145" t="e">
        <v>#N/A</v>
      </c>
      <c r="M168" s="145">
        <v>-83.02</v>
      </c>
      <c r="N168" s="143">
        <v>-15.93</v>
      </c>
      <c r="O168" s="143" t="e">
        <v>#N/A</v>
      </c>
    </row>
    <row r="169" spans="10:15" x14ac:dyDescent="0.15">
      <c r="J169" s="25">
        <f t="shared" si="2"/>
        <v>39844</v>
      </c>
      <c r="K169" s="118">
        <v>39844</v>
      </c>
      <c r="L169" s="145" t="e">
        <v>#N/A</v>
      </c>
      <c r="M169" s="145">
        <v>-73.38</v>
      </c>
      <c r="N169" s="143" t="e">
        <v>#N/A</v>
      </c>
      <c r="O169" s="143" t="e">
        <v>#N/A</v>
      </c>
    </row>
    <row r="170" spans="10:15" x14ac:dyDescent="0.15">
      <c r="J170" s="25">
        <f t="shared" si="2"/>
        <v>39813</v>
      </c>
      <c r="K170" s="118">
        <v>39813</v>
      </c>
      <c r="L170" s="145" t="e">
        <v>#N/A</v>
      </c>
      <c r="M170" s="145">
        <v>-69.91</v>
      </c>
      <c r="N170" s="143" t="e">
        <v>#N/A</v>
      </c>
      <c r="O170" s="143" t="e">
        <v>#N/A</v>
      </c>
    </row>
    <row r="171" spans="10:15" x14ac:dyDescent="0.15">
      <c r="J171" s="25">
        <f t="shared" si="2"/>
        <v>39782</v>
      </c>
      <c r="K171" s="118">
        <v>39782</v>
      </c>
      <c r="L171" s="145" t="e">
        <v>#N/A</v>
      </c>
      <c r="M171" s="145">
        <v>-61.43</v>
      </c>
      <c r="N171" s="143">
        <v>11.44</v>
      </c>
      <c r="O171" s="143" t="e">
        <v>#N/A</v>
      </c>
    </row>
    <row r="172" spans="10:15" x14ac:dyDescent="0.15">
      <c r="J172" s="25">
        <f t="shared" si="2"/>
        <v>39752</v>
      </c>
      <c r="K172" s="118">
        <v>39752</v>
      </c>
      <c r="L172" s="145" t="e">
        <v>#N/A</v>
      </c>
      <c r="M172" s="145">
        <v>-31.39</v>
      </c>
      <c r="N172" s="143" t="e">
        <v>#N/A</v>
      </c>
      <c r="O172" s="143" t="e">
        <v>#N/A</v>
      </c>
    </row>
    <row r="173" spans="10:15" x14ac:dyDescent="0.15">
      <c r="J173" s="25">
        <f t="shared" si="2"/>
        <v>39721</v>
      </c>
      <c r="K173" s="118">
        <v>39721</v>
      </c>
      <c r="L173" s="145" t="e">
        <v>#N/A</v>
      </c>
      <c r="M173" s="145">
        <v>-15.91</v>
      </c>
      <c r="N173" s="143" t="e">
        <v>#N/A</v>
      </c>
      <c r="O173" s="143" t="e">
        <v>#N/A</v>
      </c>
    </row>
    <row r="174" spans="10:15" x14ac:dyDescent="0.15">
      <c r="J174" s="25">
        <f t="shared" si="2"/>
        <v>39691</v>
      </c>
      <c r="K174" s="118">
        <v>39691</v>
      </c>
      <c r="L174" s="145" t="e">
        <v>#N/A</v>
      </c>
      <c r="M174" s="145">
        <v>-29.37</v>
      </c>
      <c r="N174" s="143">
        <v>16.52</v>
      </c>
      <c r="O174" s="143" t="e">
        <v>#N/A</v>
      </c>
    </row>
    <row r="175" spans="10:15" x14ac:dyDescent="0.15">
      <c r="J175" s="25">
        <f t="shared" si="2"/>
        <v>39660</v>
      </c>
      <c r="K175" s="118">
        <v>39660</v>
      </c>
      <c r="L175" s="145" t="e">
        <v>#N/A</v>
      </c>
      <c r="M175" s="145">
        <v>-21.96</v>
      </c>
      <c r="N175" s="143" t="e">
        <v>#N/A</v>
      </c>
      <c r="O175" s="143" t="e">
        <v>#N/A</v>
      </c>
    </row>
    <row r="176" spans="10:15" x14ac:dyDescent="0.15">
      <c r="J176" s="25">
        <f t="shared" si="2"/>
        <v>39629</v>
      </c>
      <c r="K176" s="118">
        <v>39629</v>
      </c>
      <c r="L176" s="145" t="e">
        <v>#N/A</v>
      </c>
      <c r="M176" s="145">
        <v>-25.93</v>
      </c>
      <c r="N176" s="143" t="e">
        <v>#N/A</v>
      </c>
      <c r="O176" s="143" t="e">
        <v>#N/A</v>
      </c>
    </row>
    <row r="177" spans="10:15" x14ac:dyDescent="0.15">
      <c r="J177" s="25">
        <f t="shared" si="2"/>
        <v>39599</v>
      </c>
      <c r="K177" s="118">
        <v>39599</v>
      </c>
      <c r="L177" s="145" t="e">
        <v>#N/A</v>
      </c>
      <c r="M177" s="145">
        <v>-12.53</v>
      </c>
      <c r="N177" s="143">
        <v>18.489999999999998</v>
      </c>
      <c r="O177" s="143" t="e">
        <v>#N/A</v>
      </c>
    </row>
    <row r="178" spans="10:15" x14ac:dyDescent="0.15">
      <c r="J178" s="25">
        <f t="shared" si="2"/>
        <v>39568</v>
      </c>
      <c r="K178" s="118">
        <v>39568</v>
      </c>
      <c r="L178" s="145" t="e">
        <v>#N/A</v>
      </c>
      <c r="M178" s="145">
        <v>-15.2</v>
      </c>
      <c r="N178" s="143" t="e">
        <v>#N/A</v>
      </c>
      <c r="O178" s="143" t="e">
        <v>#N/A</v>
      </c>
    </row>
    <row r="179" spans="10:15" x14ac:dyDescent="0.15">
      <c r="J179" s="25">
        <f t="shared" si="2"/>
        <v>39538</v>
      </c>
      <c r="K179" s="118">
        <v>39538</v>
      </c>
      <c r="L179" s="145" t="e">
        <v>#N/A</v>
      </c>
      <c r="M179" s="145">
        <v>26.66</v>
      </c>
      <c r="N179" s="143" t="e">
        <v>#N/A</v>
      </c>
      <c r="O179" s="143" t="e">
        <v>#N/A</v>
      </c>
    </row>
    <row r="180" spans="10:15" x14ac:dyDescent="0.15">
      <c r="J180" s="25">
        <f t="shared" si="2"/>
        <v>39507</v>
      </c>
      <c r="K180" s="118">
        <v>39507</v>
      </c>
      <c r="L180" s="145" t="e">
        <v>#N/A</v>
      </c>
      <c r="M180" s="145">
        <v>36.159999999999997</v>
      </c>
      <c r="N180" s="143">
        <v>15.05</v>
      </c>
      <c r="O180" s="143" t="e">
        <v>#N/A</v>
      </c>
    </row>
    <row r="181" spans="10:15" x14ac:dyDescent="0.15">
      <c r="J181" s="25">
        <f t="shared" si="2"/>
        <v>39478</v>
      </c>
      <c r="K181" s="118">
        <v>39478</v>
      </c>
      <c r="L181" s="145" t="e">
        <v>#N/A</v>
      </c>
      <c r="M181" s="145">
        <v>7.07</v>
      </c>
      <c r="N181" s="143" t="e">
        <v>#N/A</v>
      </c>
      <c r="O181" s="143" t="e">
        <v>#N/A</v>
      </c>
    </row>
    <row r="182" spans="10:15" x14ac:dyDescent="0.15">
      <c r="J182" s="25">
        <f t="shared" si="2"/>
        <v>39447</v>
      </c>
      <c r="K182" s="118">
        <v>39447</v>
      </c>
      <c r="L182" s="145" t="e">
        <v>#N/A</v>
      </c>
      <c r="M182" s="145">
        <v>-9.82</v>
      </c>
      <c r="N182" s="143" t="e">
        <v>#N/A</v>
      </c>
      <c r="O182" s="143" t="e">
        <v>#N/A</v>
      </c>
    </row>
    <row r="183" spans="10:15" x14ac:dyDescent="0.15">
      <c r="J183" s="25">
        <f t="shared" si="2"/>
        <v>39416</v>
      </c>
      <c r="K183" s="118">
        <v>39416</v>
      </c>
      <c r="L183" s="145" t="e">
        <v>#N/A</v>
      </c>
      <c r="M183" s="145">
        <v>12.15</v>
      </c>
      <c r="N183" s="143">
        <v>16.64</v>
      </c>
      <c r="O183" s="143" t="e">
        <v>#N/A</v>
      </c>
    </row>
    <row r="184" spans="10:15" x14ac:dyDescent="0.15">
      <c r="J184" s="25">
        <f t="shared" si="2"/>
        <v>39386</v>
      </c>
      <c r="K184" s="118">
        <v>39386</v>
      </c>
      <c r="L184" s="145" t="e">
        <v>#N/A</v>
      </c>
      <c r="M184" s="145">
        <v>-1.52</v>
      </c>
      <c r="N184" s="143" t="e">
        <v>#N/A</v>
      </c>
      <c r="O184" s="143" t="e">
        <v>#N/A</v>
      </c>
    </row>
    <row r="185" spans="10:15" x14ac:dyDescent="0.15">
      <c r="J185" s="25">
        <f t="shared" si="2"/>
        <v>39355</v>
      </c>
      <c r="K185" s="118">
        <v>39355</v>
      </c>
      <c r="L185" s="145" t="e">
        <v>#N/A</v>
      </c>
      <c r="M185" s="145">
        <v>-4.5199999999999996</v>
      </c>
      <c r="N185" s="143" t="e">
        <v>#N/A</v>
      </c>
      <c r="O185" s="143" t="e">
        <v>#N/A</v>
      </c>
    </row>
    <row r="186" spans="10:15" x14ac:dyDescent="0.15">
      <c r="J186" s="25">
        <f t="shared" si="2"/>
        <v>39325</v>
      </c>
      <c r="K186" s="118">
        <v>39325</v>
      </c>
      <c r="L186" s="145" t="e">
        <v>#N/A</v>
      </c>
      <c r="M186" s="145">
        <v>3.53</v>
      </c>
      <c r="N186" s="143">
        <v>16.52</v>
      </c>
      <c r="O186" s="143" t="e">
        <v>#N/A</v>
      </c>
    </row>
    <row r="187" spans="10:15" x14ac:dyDescent="0.15">
      <c r="J187" s="25">
        <f t="shared" si="2"/>
        <v>39294</v>
      </c>
      <c r="K187" s="118">
        <v>39294</v>
      </c>
      <c r="L187" s="145" t="e">
        <v>#N/A</v>
      </c>
      <c r="M187" s="145">
        <v>19.649999999999999</v>
      </c>
      <c r="N187" s="143" t="e">
        <v>#N/A</v>
      </c>
      <c r="O187" s="143" t="e">
        <v>#N/A</v>
      </c>
    </row>
    <row r="188" spans="10:15" x14ac:dyDescent="0.15">
      <c r="J188" s="25">
        <f t="shared" si="2"/>
        <v>39263</v>
      </c>
      <c r="K188" s="118">
        <v>39263</v>
      </c>
      <c r="L188" s="145" t="e">
        <v>#N/A</v>
      </c>
      <c r="M188" s="145">
        <v>11.98</v>
      </c>
      <c r="N188" s="143" t="e">
        <v>#N/A</v>
      </c>
      <c r="O188" s="143" t="e">
        <v>#N/A</v>
      </c>
    </row>
    <row r="189" spans="10:15" x14ac:dyDescent="0.15">
      <c r="J189" s="25">
        <f t="shared" si="2"/>
        <v>39233</v>
      </c>
      <c r="K189" s="118">
        <v>39233</v>
      </c>
      <c r="L189" s="145" t="e">
        <v>#N/A</v>
      </c>
      <c r="M189" s="145">
        <v>6.08</v>
      </c>
      <c r="N189" s="143">
        <v>13.99</v>
      </c>
      <c r="O189" s="143" t="e">
        <v>#N/A</v>
      </c>
    </row>
    <row r="190" spans="10:15" x14ac:dyDescent="0.15">
      <c r="J190" s="25">
        <f t="shared" si="2"/>
        <v>39202</v>
      </c>
      <c r="K190" s="118">
        <v>39202</v>
      </c>
      <c r="L190" s="145" t="e">
        <v>#N/A</v>
      </c>
      <c r="M190" s="145">
        <v>6.72</v>
      </c>
      <c r="N190" s="143" t="e">
        <v>#N/A</v>
      </c>
      <c r="O190" s="143" t="e">
        <v>#N/A</v>
      </c>
    </row>
    <row r="191" spans="10:15" x14ac:dyDescent="0.15">
      <c r="J191" s="25">
        <f t="shared" si="2"/>
        <v>39172</v>
      </c>
      <c r="K191" s="118">
        <v>39172</v>
      </c>
      <c r="L191" s="145" t="e">
        <v>#N/A</v>
      </c>
      <c r="M191" s="145">
        <v>-13.63</v>
      </c>
      <c r="N191" s="143" t="e">
        <v>#N/A</v>
      </c>
      <c r="O191" s="143" t="e">
        <v>#N/A</v>
      </c>
    </row>
    <row r="192" spans="10:15" x14ac:dyDescent="0.15">
      <c r="J192" s="25">
        <f t="shared" si="2"/>
        <v>39141</v>
      </c>
      <c r="K192" s="118">
        <v>39141</v>
      </c>
      <c r="L192" s="145" t="e">
        <v>#N/A</v>
      </c>
      <c r="M192" s="145">
        <v>-20.88</v>
      </c>
      <c r="N192" s="143">
        <v>14.64</v>
      </c>
      <c r="O192" s="143" t="e">
        <v>#N/A</v>
      </c>
    </row>
    <row r="193" spans="10:15" x14ac:dyDescent="0.15">
      <c r="J193" s="25">
        <f t="shared" si="2"/>
        <v>39113</v>
      </c>
      <c r="K193" s="118">
        <v>39113</v>
      </c>
      <c r="L193" s="145" t="e">
        <v>#N/A</v>
      </c>
      <c r="M193" s="145">
        <v>-17.53</v>
      </c>
      <c r="N193" s="143" t="e">
        <v>#N/A</v>
      </c>
      <c r="O193" s="143" t="e">
        <v>#N/A</v>
      </c>
    </row>
    <row r="194" spans="10:15" x14ac:dyDescent="0.15">
      <c r="J194" s="25">
        <f t="shared" si="2"/>
        <v>39082</v>
      </c>
      <c r="K194" s="118">
        <v>39082</v>
      </c>
      <c r="L194" s="145" t="e">
        <v>#N/A</v>
      </c>
      <c r="M194" s="145">
        <v>11.15</v>
      </c>
      <c r="N194" s="143">
        <v>21.07</v>
      </c>
      <c r="O194" s="143" t="e">
        <v>#N/A</v>
      </c>
    </row>
    <row r="195" spans="10:15" x14ac:dyDescent="0.15">
      <c r="J195" s="25">
        <f t="shared" si="2"/>
        <v>39051</v>
      </c>
      <c r="K195" s="118">
        <v>39051</v>
      </c>
      <c r="L195" s="145" t="e">
        <v>#N/A</v>
      </c>
      <c r="M195" s="145">
        <v>-0.93</v>
      </c>
      <c r="N195" s="143">
        <v>24.1</v>
      </c>
      <c r="O195" s="143" t="e">
        <v>#N/A</v>
      </c>
    </row>
    <row r="196" spans="10:15" x14ac:dyDescent="0.15">
      <c r="J196" s="25">
        <f t="shared" si="2"/>
        <v>39021</v>
      </c>
      <c r="K196" s="118">
        <v>39021</v>
      </c>
      <c r="L196" s="145" t="e">
        <v>#N/A</v>
      </c>
      <c r="M196" s="145">
        <v>-11.15</v>
      </c>
      <c r="N196" s="143">
        <v>23.63</v>
      </c>
      <c r="O196" s="143" t="e">
        <v>#N/A</v>
      </c>
    </row>
    <row r="197" spans="10:15" x14ac:dyDescent="0.15">
      <c r="J197" s="25">
        <f t="shared" si="2"/>
        <v>38990</v>
      </c>
      <c r="K197" s="118">
        <v>38990</v>
      </c>
      <c r="L197" s="145" t="e">
        <v>#N/A</v>
      </c>
      <c r="M197" s="145">
        <v>-5.52</v>
      </c>
      <c r="N197" s="143">
        <v>24.3</v>
      </c>
      <c r="O197" s="143" t="e">
        <v>#N/A</v>
      </c>
    </row>
    <row r="198" spans="10:15" x14ac:dyDescent="0.15">
      <c r="J198" s="25">
        <f t="shared" si="2"/>
        <v>38960</v>
      </c>
      <c r="K198" s="118">
        <v>38960</v>
      </c>
      <c r="L198" s="145" t="e">
        <v>#N/A</v>
      </c>
      <c r="M198" s="145">
        <v>5.53</v>
      </c>
      <c r="N198" s="143">
        <v>24.24</v>
      </c>
      <c r="O198" s="143" t="e">
        <v>#N/A</v>
      </c>
    </row>
    <row r="199" spans="10:15" x14ac:dyDescent="0.15">
      <c r="J199" s="25">
        <f t="shared" si="2"/>
        <v>38929</v>
      </c>
      <c r="K199" s="118">
        <v>38929</v>
      </c>
      <c r="L199" s="145" t="e">
        <v>#N/A</v>
      </c>
      <c r="M199" s="145">
        <v>-5.41</v>
      </c>
      <c r="N199" s="143">
        <v>25.94</v>
      </c>
      <c r="O199" s="143" t="e">
        <v>#N/A</v>
      </c>
    </row>
    <row r="200" spans="10:15" x14ac:dyDescent="0.15">
      <c r="J200" s="25">
        <f t="shared" ref="J200:J263" si="3">K200</f>
        <v>38898</v>
      </c>
      <c r="K200" s="118">
        <v>38898</v>
      </c>
      <c r="L200" s="145" t="e">
        <v>#N/A</v>
      </c>
      <c r="M200" s="145">
        <v>-9.4499999999999993</v>
      </c>
      <c r="N200" s="143">
        <v>28.6</v>
      </c>
      <c r="O200" s="143" t="e">
        <v>#N/A</v>
      </c>
    </row>
    <row r="201" spans="10:15" x14ac:dyDescent="0.15">
      <c r="J201" s="25">
        <f t="shared" si="3"/>
        <v>38868</v>
      </c>
      <c r="K201" s="118">
        <v>38868</v>
      </c>
      <c r="L201" s="145" t="e">
        <v>#N/A</v>
      </c>
      <c r="M201" s="145">
        <v>26.43</v>
      </c>
      <c r="N201" s="143">
        <v>28.54</v>
      </c>
      <c r="O201" s="143" t="e">
        <v>#N/A</v>
      </c>
    </row>
    <row r="202" spans="10:15" x14ac:dyDescent="0.15">
      <c r="J202" s="25">
        <f t="shared" si="3"/>
        <v>38837</v>
      </c>
      <c r="K202" s="118">
        <v>38837</v>
      </c>
      <c r="L202" s="145" t="e">
        <v>#N/A</v>
      </c>
      <c r="M202" s="145">
        <v>13.58</v>
      </c>
      <c r="N202" s="143">
        <v>29.18</v>
      </c>
      <c r="O202" s="143" t="e">
        <v>#N/A</v>
      </c>
    </row>
    <row r="203" spans="10:15" x14ac:dyDescent="0.15">
      <c r="J203" s="25">
        <f t="shared" si="3"/>
        <v>38807</v>
      </c>
      <c r="K203" s="118">
        <v>38807</v>
      </c>
      <c r="L203" s="145" t="e">
        <v>#N/A</v>
      </c>
      <c r="M203" s="145">
        <v>16.04</v>
      </c>
      <c r="N203" s="143">
        <v>27.8</v>
      </c>
      <c r="O203" s="143" t="e">
        <v>#N/A</v>
      </c>
    </row>
    <row r="204" spans="10:15" x14ac:dyDescent="0.15">
      <c r="J204" s="25">
        <f t="shared" si="3"/>
        <v>38776</v>
      </c>
      <c r="K204" s="118">
        <v>38776</v>
      </c>
      <c r="L204" s="145" t="e">
        <v>#N/A</v>
      </c>
      <c r="M204" s="145">
        <v>32.4</v>
      </c>
      <c r="N204" s="143">
        <v>26.37</v>
      </c>
      <c r="O204" s="143" t="e">
        <v>#N/A</v>
      </c>
    </row>
    <row r="205" spans="10:15" x14ac:dyDescent="0.15">
      <c r="J205" s="25">
        <f t="shared" si="3"/>
        <v>38748</v>
      </c>
      <c r="K205" s="118">
        <v>38748</v>
      </c>
      <c r="L205" s="145" t="e">
        <v>#N/A</v>
      </c>
      <c r="M205" s="145">
        <v>40.799999999999997</v>
      </c>
      <c r="N205" s="143" t="e">
        <v>#N/A</v>
      </c>
      <c r="O205" s="143" t="e">
        <v>#N/A</v>
      </c>
    </row>
    <row r="206" spans="10:15" x14ac:dyDescent="0.15">
      <c r="J206" s="25">
        <f t="shared" si="3"/>
        <v>38717</v>
      </c>
      <c r="K206" s="118">
        <v>38717</v>
      </c>
      <c r="L206" s="145" t="e">
        <v>#N/A</v>
      </c>
      <c r="M206" s="145">
        <v>42.58</v>
      </c>
      <c r="N206" s="143">
        <v>22.92</v>
      </c>
      <c r="O206" s="143" t="e">
        <v>#N/A</v>
      </c>
    </row>
    <row r="207" spans="10:15" x14ac:dyDescent="0.15">
      <c r="J207" s="25">
        <f t="shared" si="3"/>
        <v>38686</v>
      </c>
      <c r="K207" s="118">
        <v>38686</v>
      </c>
      <c r="L207" s="145" t="e">
        <v>#N/A</v>
      </c>
      <c r="M207" s="145">
        <v>36.229999999999997</v>
      </c>
      <c r="N207" s="143">
        <v>21.96</v>
      </c>
      <c r="O207" s="143" t="e">
        <v>#N/A</v>
      </c>
    </row>
    <row r="208" spans="10:15" x14ac:dyDescent="0.15">
      <c r="J208" s="25">
        <f t="shared" si="3"/>
        <v>38656</v>
      </c>
      <c r="K208" s="118">
        <v>38656</v>
      </c>
      <c r="L208" s="145" t="e">
        <v>#N/A</v>
      </c>
      <c r="M208" s="145">
        <v>25.21</v>
      </c>
      <c r="N208" s="143">
        <v>21.59</v>
      </c>
      <c r="O208" s="143" t="e">
        <v>#N/A</v>
      </c>
    </row>
    <row r="209" spans="10:15" x14ac:dyDescent="0.15">
      <c r="J209" s="25">
        <f t="shared" si="3"/>
        <v>38625</v>
      </c>
      <c r="K209" s="118">
        <v>38625</v>
      </c>
      <c r="L209" s="145" t="e">
        <v>#N/A</v>
      </c>
      <c r="M209" s="145">
        <v>42.12</v>
      </c>
      <c r="N209" s="143">
        <v>21.19</v>
      </c>
      <c r="O209" s="143" t="e">
        <v>#N/A</v>
      </c>
    </row>
    <row r="210" spans="10:15" x14ac:dyDescent="0.15">
      <c r="J210" s="25">
        <f t="shared" si="3"/>
        <v>38595</v>
      </c>
      <c r="K210" s="118">
        <v>38595</v>
      </c>
      <c r="L210" s="145" t="e">
        <v>#N/A</v>
      </c>
      <c r="M210" s="145">
        <v>36</v>
      </c>
      <c r="N210" s="143">
        <v>21.24</v>
      </c>
      <c r="O210" s="143" t="e">
        <v>#N/A</v>
      </c>
    </row>
    <row r="211" spans="10:15" x14ac:dyDescent="0.15">
      <c r="J211" s="25">
        <f t="shared" si="3"/>
        <v>38564</v>
      </c>
      <c r="K211" s="118">
        <v>38564</v>
      </c>
      <c r="L211" s="145" t="e">
        <v>#N/A</v>
      </c>
      <c r="M211" s="145">
        <v>36.83</v>
      </c>
      <c r="N211" s="143">
        <v>20.440000000000001</v>
      </c>
      <c r="O211" s="143" t="e">
        <v>#N/A</v>
      </c>
    </row>
    <row r="212" spans="10:15" x14ac:dyDescent="0.15">
      <c r="J212" s="25">
        <f t="shared" si="3"/>
        <v>38533</v>
      </c>
      <c r="K212" s="118">
        <v>38533</v>
      </c>
      <c r="L212" s="145" t="e">
        <v>#N/A</v>
      </c>
      <c r="M212" s="145">
        <v>17.79</v>
      </c>
      <c r="N212" s="143">
        <v>20.100000000000001</v>
      </c>
      <c r="O212" s="143" t="e">
        <v>#N/A</v>
      </c>
    </row>
    <row r="213" spans="10:15" x14ac:dyDescent="0.15">
      <c r="J213" s="25">
        <f t="shared" si="3"/>
        <v>38503</v>
      </c>
      <c r="K213" s="118">
        <v>38503</v>
      </c>
      <c r="L213" s="145" t="e">
        <v>#N/A</v>
      </c>
      <c r="M213" s="145">
        <v>11.44</v>
      </c>
      <c r="N213" s="143">
        <v>20.43</v>
      </c>
      <c r="O213" s="143" t="e">
        <v>#N/A</v>
      </c>
    </row>
    <row r="214" spans="10:15" x14ac:dyDescent="0.15">
      <c r="J214" s="25">
        <f t="shared" si="3"/>
        <v>38472</v>
      </c>
      <c r="K214" s="118">
        <v>38472</v>
      </c>
      <c r="L214" s="145" t="e">
        <v>#N/A</v>
      </c>
      <c r="M214" s="145">
        <v>2.0099999999999998</v>
      </c>
      <c r="N214" s="143">
        <v>20.41</v>
      </c>
      <c r="O214" s="143" t="e">
        <v>#N/A</v>
      </c>
    </row>
    <row r="215" spans="10:15" x14ac:dyDescent="0.15">
      <c r="J215" s="25">
        <f t="shared" si="3"/>
        <v>38442</v>
      </c>
      <c r="K215" s="118">
        <v>38442</v>
      </c>
      <c r="L215" s="145" t="e">
        <v>#N/A</v>
      </c>
      <c r="M215" s="145">
        <v>2.21</v>
      </c>
      <c r="N215" s="143">
        <v>18.09</v>
      </c>
      <c r="O215" s="143" t="e">
        <v>#N/A</v>
      </c>
    </row>
    <row r="216" spans="10:15" x14ac:dyDescent="0.15">
      <c r="J216" s="25">
        <f t="shared" si="3"/>
        <v>38411</v>
      </c>
      <c r="K216" s="118">
        <v>38411</v>
      </c>
      <c r="L216" s="145" t="e">
        <v>#N/A</v>
      </c>
      <c r="M216" s="145">
        <v>13.35</v>
      </c>
      <c r="N216" s="143">
        <v>20.399999999999999</v>
      </c>
      <c r="O216" s="143" t="e">
        <v>#N/A</v>
      </c>
    </row>
    <row r="217" spans="10:15" x14ac:dyDescent="0.15">
      <c r="J217" s="25">
        <f t="shared" si="3"/>
        <v>38383</v>
      </c>
      <c r="K217" s="118">
        <v>38383</v>
      </c>
      <c r="L217" s="145" t="e">
        <v>#N/A</v>
      </c>
      <c r="M217" s="145">
        <v>2.68</v>
      </c>
      <c r="N217" s="143" t="e">
        <v>#N/A</v>
      </c>
      <c r="O217" s="143" t="e">
        <v>#N/A</v>
      </c>
    </row>
    <row r="218" spans="10:15" x14ac:dyDescent="0.15">
      <c r="J218" s="25">
        <f t="shared" si="3"/>
        <v>38352</v>
      </c>
      <c r="K218" s="118">
        <v>38352</v>
      </c>
      <c r="L218" s="145" t="e">
        <v>#N/A</v>
      </c>
      <c r="M218" s="145">
        <v>2.84</v>
      </c>
      <c r="N218" s="143">
        <v>34.39</v>
      </c>
      <c r="O218" s="143" t="e">
        <v>#N/A</v>
      </c>
    </row>
    <row r="219" spans="10:15" x14ac:dyDescent="0.15">
      <c r="J219" s="25">
        <f t="shared" si="3"/>
        <v>38321</v>
      </c>
      <c r="K219" s="118">
        <v>38321</v>
      </c>
      <c r="L219" s="145" t="e">
        <v>#N/A</v>
      </c>
      <c r="M219" s="145">
        <v>15.87</v>
      </c>
      <c r="N219" s="143">
        <v>36.200000000000003</v>
      </c>
      <c r="O219" s="143" t="e">
        <v>#N/A</v>
      </c>
    </row>
    <row r="220" spans="10:15" x14ac:dyDescent="0.15">
      <c r="J220" s="25">
        <f t="shared" si="3"/>
        <v>38291</v>
      </c>
      <c r="K220" s="118">
        <v>38291</v>
      </c>
      <c r="L220" s="145" t="e">
        <v>#N/A</v>
      </c>
      <c r="M220" s="145">
        <v>18.32</v>
      </c>
      <c r="N220" s="143">
        <v>37.24</v>
      </c>
      <c r="O220" s="143" t="e">
        <v>#N/A</v>
      </c>
    </row>
    <row r="221" spans="10:15" x14ac:dyDescent="0.15">
      <c r="J221" s="25">
        <f t="shared" si="3"/>
        <v>38260</v>
      </c>
      <c r="K221" s="118">
        <v>38260</v>
      </c>
      <c r="L221" s="145" t="e">
        <v>#N/A</v>
      </c>
      <c r="M221" s="145">
        <v>-14.98</v>
      </c>
      <c r="N221" s="143">
        <v>39.159999999999997</v>
      </c>
      <c r="O221" s="143" t="e">
        <v>#N/A</v>
      </c>
    </row>
    <row r="222" spans="10:15" x14ac:dyDescent="0.15">
      <c r="J222" s="25">
        <f t="shared" si="3"/>
        <v>38230</v>
      </c>
      <c r="K222" s="118">
        <v>38230</v>
      </c>
      <c r="L222" s="145" t="e">
        <v>#N/A</v>
      </c>
      <c r="M222" s="145">
        <v>0.97</v>
      </c>
      <c r="N222" s="143">
        <v>41.35</v>
      </c>
      <c r="O222" s="143" t="e">
        <v>#N/A</v>
      </c>
    </row>
    <row r="223" spans="10:15" x14ac:dyDescent="0.15">
      <c r="J223" s="25">
        <f t="shared" si="3"/>
        <v>38199</v>
      </c>
      <c r="K223" s="118">
        <v>38199</v>
      </c>
      <c r="L223" s="145" t="e">
        <v>#N/A</v>
      </c>
      <c r="M223" s="145">
        <v>1.36</v>
      </c>
      <c r="N223" s="143">
        <v>43.9</v>
      </c>
      <c r="O223" s="143" t="e">
        <v>#N/A</v>
      </c>
    </row>
    <row r="224" spans="10:15" x14ac:dyDescent="0.15">
      <c r="J224" s="25">
        <f t="shared" si="3"/>
        <v>38168</v>
      </c>
      <c r="K224" s="118">
        <v>38168</v>
      </c>
      <c r="L224" s="145" t="e">
        <v>#N/A</v>
      </c>
      <c r="M224" s="145">
        <v>34.520000000000003</v>
      </c>
      <c r="N224" s="143">
        <v>46.32</v>
      </c>
      <c r="O224" s="143" t="e">
        <v>#N/A</v>
      </c>
    </row>
    <row r="225" spans="10:15" x14ac:dyDescent="0.15">
      <c r="J225" s="25">
        <f t="shared" si="3"/>
        <v>38138</v>
      </c>
      <c r="K225" s="118">
        <v>38138</v>
      </c>
      <c r="L225" s="145" t="e">
        <v>#N/A</v>
      </c>
      <c r="M225" s="145">
        <v>55.41</v>
      </c>
      <c r="N225" s="143">
        <v>46.73</v>
      </c>
      <c r="O225" s="143" t="e">
        <v>#N/A</v>
      </c>
    </row>
    <row r="226" spans="10:15" x14ac:dyDescent="0.15">
      <c r="J226" s="25">
        <f t="shared" si="3"/>
        <v>38107</v>
      </c>
      <c r="K226" s="118">
        <v>38107</v>
      </c>
      <c r="L226" s="145" t="e">
        <v>#N/A</v>
      </c>
      <c r="M226" s="145">
        <v>61.29</v>
      </c>
      <c r="N226" s="143">
        <v>48.55</v>
      </c>
      <c r="O226" s="143" t="e">
        <v>#N/A</v>
      </c>
    </row>
    <row r="227" spans="10:15" x14ac:dyDescent="0.15">
      <c r="J227" s="25">
        <f t="shared" si="3"/>
        <v>38077</v>
      </c>
      <c r="K227" s="118">
        <v>38077</v>
      </c>
      <c r="L227" s="145" t="e">
        <v>#N/A</v>
      </c>
      <c r="M227" s="145">
        <v>21.73</v>
      </c>
      <c r="N227" s="143">
        <v>46.96</v>
      </c>
      <c r="O227" s="143" t="e">
        <v>#N/A</v>
      </c>
    </row>
    <row r="228" spans="10:15" x14ac:dyDescent="0.15">
      <c r="J228" s="25">
        <f t="shared" si="3"/>
        <v>38046</v>
      </c>
      <c r="K228" s="118">
        <v>38046</v>
      </c>
      <c r="L228" s="145" t="e">
        <v>#N/A</v>
      </c>
      <c r="M228" s="145">
        <v>18.03</v>
      </c>
      <c r="N228" s="143">
        <v>38.020000000000003</v>
      </c>
      <c r="O228" s="143" t="e">
        <v>#N/A</v>
      </c>
    </row>
    <row r="229" spans="10:15" x14ac:dyDescent="0.15">
      <c r="J229" s="25">
        <f t="shared" si="3"/>
        <v>38017</v>
      </c>
      <c r="K229" s="118">
        <v>38017</v>
      </c>
      <c r="L229" s="145" t="e">
        <v>#N/A</v>
      </c>
      <c r="M229" s="145">
        <v>30.4</v>
      </c>
      <c r="N229" s="143" t="e">
        <v>#N/A</v>
      </c>
      <c r="O229" s="143" t="e">
        <v>#N/A</v>
      </c>
    </row>
    <row r="230" spans="10:15" x14ac:dyDescent="0.15">
      <c r="J230" s="25">
        <f t="shared" si="3"/>
        <v>37986</v>
      </c>
      <c r="K230" s="118">
        <v>37986</v>
      </c>
      <c r="L230" s="145" t="e">
        <v>#N/A</v>
      </c>
      <c r="M230" s="145">
        <v>21.17</v>
      </c>
      <c r="N230" s="143">
        <v>36.22</v>
      </c>
      <c r="O230" s="143" t="e">
        <v>#N/A</v>
      </c>
    </row>
    <row r="231" spans="10:15" x14ac:dyDescent="0.15">
      <c r="J231" s="25">
        <f t="shared" si="3"/>
        <v>37955</v>
      </c>
      <c r="K231" s="118">
        <v>37955</v>
      </c>
      <c r="L231" s="145" t="e">
        <v>#N/A</v>
      </c>
      <c r="M231" s="145">
        <v>23.7</v>
      </c>
      <c r="N231" s="143">
        <v>32.25</v>
      </c>
      <c r="O231" s="143" t="e">
        <v>#N/A</v>
      </c>
    </row>
    <row r="232" spans="10:15" x14ac:dyDescent="0.15">
      <c r="J232" s="25">
        <f t="shared" si="3"/>
        <v>37925</v>
      </c>
      <c r="K232" s="118">
        <v>37925</v>
      </c>
      <c r="L232" s="145" t="e">
        <v>#N/A</v>
      </c>
      <c r="M232" s="145">
        <v>31.78</v>
      </c>
      <c r="N232" s="143">
        <v>36.85</v>
      </c>
      <c r="O232" s="143" t="e">
        <v>#N/A</v>
      </c>
    </row>
    <row r="233" spans="10:15" x14ac:dyDescent="0.15">
      <c r="J233" s="25">
        <f t="shared" si="3"/>
        <v>37894</v>
      </c>
      <c r="K233" s="118">
        <v>37894</v>
      </c>
      <c r="L233" s="145" t="e">
        <v>#N/A</v>
      </c>
      <c r="M233" s="145">
        <v>76.78</v>
      </c>
      <c r="N233" s="143">
        <v>33.4</v>
      </c>
      <c r="O233" s="143" t="e">
        <v>#N/A</v>
      </c>
    </row>
    <row r="234" spans="10:15" x14ac:dyDescent="0.15">
      <c r="J234" s="25">
        <f t="shared" si="3"/>
        <v>37864</v>
      </c>
      <c r="K234" s="118">
        <v>37864</v>
      </c>
      <c r="L234" s="145" t="e">
        <v>#N/A</v>
      </c>
      <c r="M234" s="145">
        <v>36.71</v>
      </c>
      <c r="N234" s="143">
        <v>33.71</v>
      </c>
      <c r="O234" s="143" t="e">
        <v>#N/A</v>
      </c>
    </row>
    <row r="235" spans="10:15" x14ac:dyDescent="0.15">
      <c r="J235" s="25">
        <f t="shared" si="3"/>
        <v>37833</v>
      </c>
      <c r="K235" s="118">
        <v>37833</v>
      </c>
      <c r="L235" s="145" t="e">
        <v>#N/A</v>
      </c>
      <c r="M235" s="145">
        <v>34.61</v>
      </c>
      <c r="N235" s="143">
        <v>31.67</v>
      </c>
      <c r="O235" s="143" t="e">
        <v>#N/A</v>
      </c>
    </row>
    <row r="236" spans="10:15" x14ac:dyDescent="0.15">
      <c r="J236" s="25">
        <f t="shared" si="3"/>
        <v>37802</v>
      </c>
      <c r="K236" s="118">
        <v>37802</v>
      </c>
      <c r="L236" s="145" t="e">
        <v>#N/A</v>
      </c>
      <c r="M236" s="145">
        <v>46.77</v>
      </c>
      <c r="N236" s="143">
        <v>29.81</v>
      </c>
      <c r="O236" s="143" t="e">
        <v>#N/A</v>
      </c>
    </row>
    <row r="237" spans="10:15" x14ac:dyDescent="0.15">
      <c r="J237" s="25">
        <f t="shared" si="3"/>
        <v>37772</v>
      </c>
      <c r="K237" s="118">
        <v>37772</v>
      </c>
      <c r="L237" s="145" t="e">
        <v>#N/A</v>
      </c>
      <c r="M237" s="145">
        <v>37</v>
      </c>
      <c r="N237" s="143">
        <v>30.12</v>
      </c>
      <c r="O237" s="143" t="e">
        <v>#N/A</v>
      </c>
    </row>
    <row r="238" spans="10:15" x14ac:dyDescent="0.15">
      <c r="J238" s="25">
        <f t="shared" si="3"/>
        <v>37741</v>
      </c>
      <c r="K238" s="118">
        <v>37741</v>
      </c>
      <c r="L238" s="145" t="e">
        <v>#N/A</v>
      </c>
      <c r="M238" s="145">
        <v>48.5</v>
      </c>
      <c r="N238" s="143">
        <v>30.23</v>
      </c>
      <c r="O238" s="143" t="e">
        <v>#N/A</v>
      </c>
    </row>
    <row r="239" spans="10:15" x14ac:dyDescent="0.15">
      <c r="J239" s="25">
        <f t="shared" si="3"/>
        <v>37711</v>
      </c>
      <c r="K239" s="118">
        <v>37711</v>
      </c>
      <c r="L239" s="145" t="e">
        <v>#N/A</v>
      </c>
      <c r="M239" s="145">
        <v>34.99</v>
      </c>
      <c r="N239" s="143">
        <v>30.88</v>
      </c>
      <c r="O239" s="143" t="e">
        <v>#N/A</v>
      </c>
    </row>
    <row r="240" spans="10:15" x14ac:dyDescent="0.15">
      <c r="J240" s="25">
        <f t="shared" si="3"/>
        <v>37680</v>
      </c>
      <c r="K240" s="118">
        <v>37680</v>
      </c>
      <c r="L240" s="145" t="e">
        <v>#N/A</v>
      </c>
      <c r="M240" s="145">
        <v>7.94</v>
      </c>
      <c r="N240" s="143">
        <v>33.56</v>
      </c>
      <c r="O240" s="143" t="e">
        <v>#N/A</v>
      </c>
    </row>
    <row r="241" spans="10:15" x14ac:dyDescent="0.15">
      <c r="J241" s="25">
        <f t="shared" si="3"/>
        <v>37652</v>
      </c>
      <c r="K241" s="118">
        <v>37652</v>
      </c>
      <c r="L241" s="145" t="e">
        <v>#N/A</v>
      </c>
      <c r="M241" s="145">
        <v>30.27</v>
      </c>
      <c r="N241" s="143" t="e">
        <v>#N/A</v>
      </c>
      <c r="O241" s="143" t="e">
        <v>#N/A</v>
      </c>
    </row>
    <row r="242" spans="10:15" x14ac:dyDescent="0.15">
      <c r="J242" s="25">
        <f t="shared" si="3"/>
        <v>37621</v>
      </c>
      <c r="K242" s="118">
        <v>37621</v>
      </c>
      <c r="L242" s="145" t="e">
        <v>#N/A</v>
      </c>
      <c r="M242" s="145">
        <v>6.75</v>
      </c>
      <c r="N242" s="143">
        <v>22.04</v>
      </c>
      <c r="O242" s="143" t="e">
        <v>#N/A</v>
      </c>
    </row>
    <row r="243" spans="10:15" x14ac:dyDescent="0.15">
      <c r="J243" s="25">
        <f t="shared" si="3"/>
        <v>37590</v>
      </c>
      <c r="K243" s="118">
        <v>37590</v>
      </c>
      <c r="L243" s="145" t="e">
        <v>#N/A</v>
      </c>
      <c r="M243" s="145">
        <v>25.94</v>
      </c>
      <c r="N243" s="143">
        <v>20.57</v>
      </c>
      <c r="O243" s="143" t="e">
        <v>#N/A</v>
      </c>
    </row>
    <row r="244" spans="10:15" x14ac:dyDescent="0.15">
      <c r="J244" s="25">
        <f t="shared" si="3"/>
        <v>37560</v>
      </c>
      <c r="K244" s="118">
        <v>37560</v>
      </c>
      <c r="L244" s="145" t="e">
        <v>#N/A</v>
      </c>
      <c r="M244" s="145">
        <v>24.13</v>
      </c>
      <c r="N244" s="143">
        <v>19.989999999999998</v>
      </c>
      <c r="O244" s="143" t="e">
        <v>#N/A</v>
      </c>
    </row>
    <row r="245" spans="10:15" x14ac:dyDescent="0.15">
      <c r="J245" s="25">
        <f t="shared" si="3"/>
        <v>37529</v>
      </c>
      <c r="K245" s="118">
        <v>37529</v>
      </c>
      <c r="L245" s="145" t="e">
        <v>#N/A</v>
      </c>
      <c r="M245" s="145">
        <v>10.49</v>
      </c>
      <c r="N245" s="143">
        <v>19.54</v>
      </c>
      <c r="O245" s="143" t="e">
        <v>#N/A</v>
      </c>
    </row>
    <row r="246" spans="10:15" x14ac:dyDescent="0.15">
      <c r="J246" s="25">
        <f t="shared" si="3"/>
        <v>37499</v>
      </c>
      <c r="K246" s="118">
        <v>37499</v>
      </c>
      <c r="L246" s="145" t="e">
        <v>#N/A</v>
      </c>
      <c r="M246" s="145">
        <v>13.04</v>
      </c>
      <c r="N246" s="143">
        <v>19.100000000000001</v>
      </c>
      <c r="O246" s="143" t="e">
        <v>#N/A</v>
      </c>
    </row>
    <row r="247" spans="10:15" x14ac:dyDescent="0.15">
      <c r="J247" s="25">
        <f t="shared" si="3"/>
        <v>37468</v>
      </c>
      <c r="K247" s="118">
        <v>37468</v>
      </c>
      <c r="L247" s="145" t="e">
        <v>#N/A</v>
      </c>
      <c r="M247" s="145">
        <v>21.48</v>
      </c>
      <c r="N247" s="143">
        <v>18.559999999999999</v>
      </c>
      <c r="O247" s="143" t="e">
        <v>#N/A</v>
      </c>
    </row>
    <row r="248" spans="10:15" x14ac:dyDescent="0.15">
      <c r="J248" s="25">
        <f t="shared" si="3"/>
        <v>37437</v>
      </c>
      <c r="K248" s="118">
        <v>37437</v>
      </c>
      <c r="L248" s="145" t="e">
        <v>#N/A</v>
      </c>
      <c r="M248" s="145">
        <v>7.65</v>
      </c>
      <c r="N248" s="143">
        <v>18.239999999999998</v>
      </c>
      <c r="O248" s="143" t="e">
        <v>#N/A</v>
      </c>
    </row>
    <row r="249" spans="10:15" x14ac:dyDescent="0.15">
      <c r="J249" s="25">
        <f t="shared" si="3"/>
        <v>37407</v>
      </c>
      <c r="K249" s="118">
        <v>37407</v>
      </c>
      <c r="L249" s="145" t="e">
        <v>#N/A</v>
      </c>
      <c r="M249" s="145">
        <v>4.37</v>
      </c>
      <c r="N249" s="143">
        <v>17.2</v>
      </c>
      <c r="O249" s="143" t="e">
        <v>#N/A</v>
      </c>
    </row>
    <row r="250" spans="10:15" x14ac:dyDescent="0.15">
      <c r="J250" s="25">
        <f t="shared" si="3"/>
        <v>37376</v>
      </c>
      <c r="K250" s="118">
        <v>37376</v>
      </c>
      <c r="L250" s="145" t="e">
        <v>#N/A</v>
      </c>
      <c r="M250" s="145">
        <v>-10.82</v>
      </c>
      <c r="N250" s="143">
        <v>16.09</v>
      </c>
      <c r="O250" s="143" t="e">
        <v>#N/A</v>
      </c>
    </row>
    <row r="251" spans="10:15" x14ac:dyDescent="0.15">
      <c r="J251" s="25">
        <f t="shared" si="3"/>
        <v>37346</v>
      </c>
      <c r="K251" s="118">
        <v>37346</v>
      </c>
      <c r="L251" s="145" t="e">
        <v>#N/A</v>
      </c>
      <c r="M251" s="145">
        <v>43.39</v>
      </c>
      <c r="N251" s="143">
        <v>16.12</v>
      </c>
      <c r="O251" s="143" t="e">
        <v>#N/A</v>
      </c>
    </row>
    <row r="252" spans="10:15" x14ac:dyDescent="0.15">
      <c r="J252" s="25">
        <f t="shared" si="3"/>
        <v>37315</v>
      </c>
      <c r="K252" s="118">
        <v>37315</v>
      </c>
      <c r="L252" s="145" t="e">
        <v>#N/A</v>
      </c>
      <c r="M252" s="145">
        <v>-7</v>
      </c>
      <c r="N252" s="143">
        <v>16.93</v>
      </c>
      <c r="O252" s="143" t="e">
        <v>#N/A</v>
      </c>
    </row>
    <row r="253" spans="10:15" x14ac:dyDescent="0.15">
      <c r="J253" s="25">
        <f t="shared" si="3"/>
        <v>37287</v>
      </c>
      <c r="K253" s="118">
        <v>37287</v>
      </c>
      <c r="L253" s="145" t="e">
        <v>#N/A</v>
      </c>
      <c r="M253" s="145">
        <v>-20.059999999999999</v>
      </c>
      <c r="N253" s="143" t="e">
        <v>#N/A</v>
      </c>
      <c r="O253" s="143" t="e">
        <v>#N/A</v>
      </c>
    </row>
    <row r="254" spans="10:15" x14ac:dyDescent="0.15">
      <c r="J254" s="25">
        <f t="shared" si="3"/>
        <v>37256</v>
      </c>
      <c r="K254" s="118">
        <v>37256</v>
      </c>
      <c r="L254" s="145" t="e">
        <v>#N/A</v>
      </c>
      <c r="M254" s="145">
        <v>-24.84</v>
      </c>
      <c r="N254" s="143">
        <v>19</v>
      </c>
      <c r="O254" s="143" t="e">
        <v>#N/A</v>
      </c>
    </row>
    <row r="255" spans="10:15" x14ac:dyDescent="0.15">
      <c r="J255" s="25">
        <f t="shared" si="3"/>
        <v>37225</v>
      </c>
      <c r="K255" s="118">
        <v>37225</v>
      </c>
      <c r="L255" s="145" t="e">
        <v>#N/A</v>
      </c>
      <c r="M255" s="145">
        <v>-51.11</v>
      </c>
      <c r="N255" s="143">
        <v>19.260000000000002</v>
      </c>
      <c r="O255" s="143" t="e">
        <v>#N/A</v>
      </c>
    </row>
    <row r="256" spans="10:15" x14ac:dyDescent="0.15">
      <c r="J256" s="25">
        <f t="shared" si="3"/>
        <v>37195</v>
      </c>
      <c r="K256" s="118">
        <v>37195</v>
      </c>
      <c r="L256" s="145" t="e">
        <v>#N/A</v>
      </c>
      <c r="M256" s="145">
        <v>-62.1</v>
      </c>
      <c r="N256" s="143">
        <v>20.46</v>
      </c>
      <c r="O256" s="143" t="e">
        <v>#N/A</v>
      </c>
    </row>
    <row r="257" spans="10:15" x14ac:dyDescent="0.15">
      <c r="J257" s="25">
        <f t="shared" si="3"/>
        <v>37164</v>
      </c>
      <c r="K257" s="118">
        <v>37164</v>
      </c>
      <c r="L257" s="145" t="e">
        <v>#N/A</v>
      </c>
      <c r="M257" s="145">
        <v>-59.24</v>
      </c>
      <c r="N257" s="143">
        <v>21.4</v>
      </c>
      <c r="O257" s="143" t="e">
        <v>#N/A</v>
      </c>
    </row>
    <row r="258" spans="10:15" x14ac:dyDescent="0.15">
      <c r="J258" s="25">
        <f t="shared" si="3"/>
        <v>37134</v>
      </c>
      <c r="K258" s="118">
        <v>37134</v>
      </c>
      <c r="L258" s="145" t="e">
        <v>#N/A</v>
      </c>
      <c r="M258" s="145">
        <v>-61.48</v>
      </c>
      <c r="N258" s="143">
        <v>21.35</v>
      </c>
      <c r="O258" s="143" t="e">
        <v>#N/A</v>
      </c>
    </row>
    <row r="259" spans="10:15" x14ac:dyDescent="0.15">
      <c r="J259" s="25">
        <f t="shared" si="3"/>
        <v>37103</v>
      </c>
      <c r="K259" s="118">
        <v>37103</v>
      </c>
      <c r="L259" s="145" t="e">
        <v>#N/A</v>
      </c>
      <c r="M259" s="145">
        <v>-63.69</v>
      </c>
      <c r="N259" s="143">
        <v>23.66</v>
      </c>
      <c r="O259" s="143" t="e">
        <v>#N/A</v>
      </c>
    </row>
    <row r="260" spans="10:15" x14ac:dyDescent="0.15">
      <c r="J260" s="25">
        <f t="shared" si="3"/>
        <v>37072</v>
      </c>
      <c r="K260" s="118">
        <v>37072</v>
      </c>
      <c r="L260" s="145" t="e">
        <v>#N/A</v>
      </c>
      <c r="M260" s="145">
        <v>-62.42</v>
      </c>
      <c r="N260" s="143">
        <v>25.57</v>
      </c>
      <c r="O260" s="143" t="e">
        <v>#N/A</v>
      </c>
    </row>
    <row r="261" spans="10:15" x14ac:dyDescent="0.15">
      <c r="J261" s="25">
        <f t="shared" si="3"/>
        <v>37042</v>
      </c>
      <c r="K261" s="118">
        <v>37042</v>
      </c>
      <c r="L261" s="145" t="e">
        <v>#N/A</v>
      </c>
      <c r="M261" s="145">
        <v>-61.36</v>
      </c>
      <c r="N261" s="143">
        <v>27.47</v>
      </c>
      <c r="O261" s="143" t="e">
        <v>#N/A</v>
      </c>
    </row>
    <row r="262" spans="10:15" x14ac:dyDescent="0.15">
      <c r="J262" s="25">
        <f t="shared" si="3"/>
        <v>37011</v>
      </c>
      <c r="K262" s="118">
        <v>37011</v>
      </c>
      <c r="L262" s="145" t="e">
        <v>#N/A</v>
      </c>
      <c r="M262" s="145">
        <v>-48.17</v>
      </c>
      <c r="N262" s="143">
        <v>27.97</v>
      </c>
      <c r="O262" s="143" t="e">
        <v>#N/A</v>
      </c>
    </row>
    <row r="263" spans="10:15" x14ac:dyDescent="0.15">
      <c r="J263" s="25">
        <f t="shared" si="3"/>
        <v>36981</v>
      </c>
      <c r="K263" s="118">
        <v>36981</v>
      </c>
      <c r="L263" s="145" t="e">
        <v>#N/A</v>
      </c>
      <c r="M263" s="145">
        <v>-42.16</v>
      </c>
      <c r="N263" s="143">
        <v>26.63</v>
      </c>
      <c r="O263" s="143" t="e">
        <v>#N/A</v>
      </c>
    </row>
    <row r="264" spans="10:15" x14ac:dyDescent="0.15">
      <c r="J264" s="25">
        <f t="shared" ref="J264:J327" si="4">K264</f>
        <v>36950</v>
      </c>
      <c r="K264" s="118">
        <v>36950</v>
      </c>
      <c r="L264" s="145" t="e">
        <v>#N/A</v>
      </c>
      <c r="M264" s="145">
        <v>17.329999999999998</v>
      </c>
      <c r="N264" s="143">
        <v>22.49</v>
      </c>
      <c r="O264" s="143" t="e">
        <v>#N/A</v>
      </c>
    </row>
    <row r="265" spans="10:15" x14ac:dyDescent="0.15">
      <c r="J265" s="25">
        <f t="shared" si="4"/>
        <v>36922</v>
      </c>
      <c r="K265" s="118">
        <v>36922</v>
      </c>
      <c r="L265" s="145" t="e">
        <v>#N/A</v>
      </c>
      <c r="M265" s="145">
        <v>4.25</v>
      </c>
      <c r="N265" s="143" t="e">
        <v>#N/A</v>
      </c>
      <c r="O265" s="143" t="e">
        <v>#N/A</v>
      </c>
    </row>
    <row r="266" spans="10:15" x14ac:dyDescent="0.15">
      <c r="J266" s="25">
        <f t="shared" si="4"/>
        <v>36891</v>
      </c>
      <c r="K266" s="118">
        <v>36891</v>
      </c>
      <c r="L266" s="145" t="e">
        <v>#N/A</v>
      </c>
      <c r="M266" s="145">
        <v>41.28</v>
      </c>
      <c r="N266" s="143">
        <v>33.65</v>
      </c>
      <c r="O266" s="143" t="e">
        <v>#N/A</v>
      </c>
    </row>
    <row r="267" spans="10:15" x14ac:dyDescent="0.15">
      <c r="J267" s="25">
        <f t="shared" si="4"/>
        <v>36860</v>
      </c>
      <c r="K267" s="118">
        <v>36860</v>
      </c>
      <c r="L267" s="145" t="e">
        <v>#N/A</v>
      </c>
      <c r="M267" s="145">
        <v>67.02</v>
      </c>
      <c r="N267" s="143">
        <v>35.42</v>
      </c>
      <c r="O267" s="143" t="e">
        <v>#N/A</v>
      </c>
    </row>
    <row r="268" spans="10:15" x14ac:dyDescent="0.15">
      <c r="J268" s="25">
        <f t="shared" si="4"/>
        <v>36830</v>
      </c>
      <c r="K268" s="118">
        <v>36830</v>
      </c>
      <c r="L268" s="145" t="e">
        <v>#N/A</v>
      </c>
      <c r="M268" s="145">
        <v>119.48</v>
      </c>
      <c r="N268" s="143">
        <v>38.450000000000003</v>
      </c>
      <c r="O268" s="143" t="e">
        <v>#N/A</v>
      </c>
    </row>
    <row r="269" spans="10:15" x14ac:dyDescent="0.15">
      <c r="J269" s="25">
        <f t="shared" si="4"/>
        <v>36799</v>
      </c>
      <c r="K269" s="118">
        <v>36799</v>
      </c>
      <c r="L269" s="145" t="e">
        <v>#N/A</v>
      </c>
      <c r="M269" s="145">
        <v>105.17</v>
      </c>
      <c r="N269" s="143">
        <v>35.83</v>
      </c>
      <c r="O269" s="143" t="e">
        <v>#N/A</v>
      </c>
    </row>
    <row r="270" spans="10:15" x14ac:dyDescent="0.15">
      <c r="J270" s="25">
        <f t="shared" si="4"/>
        <v>36769</v>
      </c>
      <c r="K270" s="118">
        <v>36769</v>
      </c>
      <c r="L270" s="145" t="e">
        <v>#N/A</v>
      </c>
      <c r="M270" s="145">
        <v>139.16</v>
      </c>
      <c r="N270" s="143">
        <v>35.700000000000003</v>
      </c>
      <c r="O270" s="143" t="e">
        <v>#N/A</v>
      </c>
    </row>
    <row r="271" spans="10:15" x14ac:dyDescent="0.15">
      <c r="J271" s="25">
        <f t="shared" si="4"/>
        <v>36738</v>
      </c>
      <c r="K271" s="118">
        <v>36738</v>
      </c>
      <c r="L271" s="145" t="e">
        <v>#N/A</v>
      </c>
      <c r="M271" s="145">
        <v>111.18</v>
      </c>
      <c r="N271" s="143">
        <v>36.450000000000003</v>
      </c>
      <c r="O271" s="143" t="e">
        <v>#N/A</v>
      </c>
    </row>
    <row r="272" spans="10:15" x14ac:dyDescent="0.15">
      <c r="J272" s="25">
        <f t="shared" si="4"/>
        <v>36707</v>
      </c>
      <c r="K272" s="118">
        <v>36707</v>
      </c>
      <c r="L272" s="145" t="e">
        <v>#N/A</v>
      </c>
      <c r="M272" s="145">
        <v>135.06</v>
      </c>
      <c r="N272" s="143">
        <v>36.75</v>
      </c>
      <c r="O272" s="143" t="e">
        <v>#N/A</v>
      </c>
    </row>
    <row r="273" spans="10:15" x14ac:dyDescent="0.15">
      <c r="J273" s="25">
        <f t="shared" si="4"/>
        <v>36677</v>
      </c>
      <c r="K273" s="118">
        <v>36677</v>
      </c>
      <c r="L273" s="145" t="e">
        <v>#N/A</v>
      </c>
      <c r="M273" s="145">
        <v>107.73</v>
      </c>
      <c r="N273" s="143">
        <v>38.14</v>
      </c>
      <c r="O273" s="143" t="e">
        <v>#N/A</v>
      </c>
    </row>
    <row r="274" spans="10:15" x14ac:dyDescent="0.15">
      <c r="J274" s="25">
        <f t="shared" si="4"/>
        <v>36646</v>
      </c>
      <c r="K274" s="118">
        <v>36646</v>
      </c>
      <c r="L274" s="145" t="e">
        <v>#N/A</v>
      </c>
      <c r="M274" s="145">
        <v>143.59</v>
      </c>
      <c r="N274" s="143">
        <v>29.72</v>
      </c>
      <c r="O274" s="143" t="e">
        <v>#N/A</v>
      </c>
    </row>
    <row r="275" spans="10:15" x14ac:dyDescent="0.15">
      <c r="J275" s="25">
        <f t="shared" si="4"/>
        <v>36616</v>
      </c>
      <c r="K275" s="118">
        <v>36616</v>
      </c>
      <c r="L275" s="145" t="e">
        <v>#N/A</v>
      </c>
      <c r="M275" s="145">
        <v>57.8</v>
      </c>
      <c r="N275" s="143">
        <v>27.27</v>
      </c>
      <c r="O275" s="143" t="e">
        <v>#N/A</v>
      </c>
    </row>
    <row r="276" spans="10:15" x14ac:dyDescent="0.15">
      <c r="J276" s="25">
        <f t="shared" si="4"/>
        <v>36585</v>
      </c>
      <c r="K276" s="118">
        <v>36585</v>
      </c>
      <c r="L276" s="145" t="e">
        <v>#N/A</v>
      </c>
      <c r="M276" s="145">
        <v>51.91</v>
      </c>
      <c r="N276" s="143">
        <v>41.44</v>
      </c>
      <c r="O276" s="143" t="e">
        <v>#N/A</v>
      </c>
    </row>
    <row r="277" spans="10:15" x14ac:dyDescent="0.15">
      <c r="J277" s="25">
        <f t="shared" si="4"/>
        <v>36556</v>
      </c>
      <c r="K277" s="118">
        <v>36556</v>
      </c>
      <c r="L277" s="145" t="e">
        <v>#N/A</v>
      </c>
      <c r="M277" s="145">
        <v>34.880000000000003</v>
      </c>
      <c r="N277" s="143" t="e">
        <v>#N/A</v>
      </c>
      <c r="O277" s="143" t="e">
        <v>#N/A</v>
      </c>
    </row>
    <row r="278" spans="10:15" x14ac:dyDescent="0.15">
      <c r="J278" s="25">
        <f t="shared" si="4"/>
        <v>36525</v>
      </c>
      <c r="K278" s="118">
        <v>36525</v>
      </c>
      <c r="L278" s="145" t="e">
        <v>#N/A</v>
      </c>
      <c r="M278" s="145">
        <v>33.36</v>
      </c>
      <c r="N278" s="143">
        <v>19.36</v>
      </c>
      <c r="O278" s="143" t="e">
        <v>#N/A</v>
      </c>
    </row>
    <row r="279" spans="10:15" x14ac:dyDescent="0.15">
      <c r="J279" s="25">
        <f t="shared" si="4"/>
        <v>36494</v>
      </c>
      <c r="K279" s="118">
        <v>36494</v>
      </c>
      <c r="L279" s="145" t="e">
        <v>#N/A</v>
      </c>
      <c r="M279" s="145">
        <v>44.57</v>
      </c>
      <c r="N279" s="143">
        <v>21.71</v>
      </c>
      <c r="O279" s="143" t="e">
        <v>#N/A</v>
      </c>
    </row>
    <row r="280" spans="10:15" x14ac:dyDescent="0.15">
      <c r="J280" s="25">
        <f t="shared" si="4"/>
        <v>36464</v>
      </c>
      <c r="K280" s="118">
        <v>36464</v>
      </c>
      <c r="L280" s="145" t="e">
        <v>#N/A</v>
      </c>
      <c r="M280" s="145">
        <v>51.08</v>
      </c>
      <c r="N280" s="143">
        <v>21.05</v>
      </c>
      <c r="O280" s="143" t="e">
        <v>#N/A</v>
      </c>
    </row>
    <row r="281" spans="10:15" x14ac:dyDescent="0.15">
      <c r="J281" s="25">
        <f t="shared" si="4"/>
        <v>36433</v>
      </c>
      <c r="K281" s="118">
        <v>36433</v>
      </c>
      <c r="L281" s="145" t="e">
        <v>#N/A</v>
      </c>
      <c r="M281" s="145">
        <v>5.2</v>
      </c>
      <c r="N281" s="143">
        <v>21.14</v>
      </c>
      <c r="O281" s="143" t="e">
        <v>#N/A</v>
      </c>
    </row>
    <row r="282" spans="10:15" x14ac:dyDescent="0.15">
      <c r="J282" s="25">
        <f t="shared" si="4"/>
        <v>36403</v>
      </c>
      <c r="K282" s="118">
        <v>36403</v>
      </c>
      <c r="L282" s="145" t="e">
        <v>#N/A</v>
      </c>
      <c r="M282" s="145">
        <v>22.27</v>
      </c>
      <c r="N282" s="143">
        <v>20.6</v>
      </c>
      <c r="O282" s="143" t="e">
        <v>#N/A</v>
      </c>
    </row>
    <row r="283" spans="10:15" x14ac:dyDescent="0.15">
      <c r="J283" s="25">
        <f t="shared" si="4"/>
        <v>36372</v>
      </c>
      <c r="K283" s="118">
        <v>36372</v>
      </c>
      <c r="L283" s="145" t="e">
        <v>#N/A</v>
      </c>
      <c r="M283" s="145">
        <v>72.069999999999993</v>
      </c>
      <c r="N283" s="143">
        <v>16.96</v>
      </c>
      <c r="O283" s="143" t="e">
        <v>#N/A</v>
      </c>
    </row>
    <row r="284" spans="10:15" x14ac:dyDescent="0.15">
      <c r="J284" s="25">
        <f t="shared" si="4"/>
        <v>36341</v>
      </c>
      <c r="K284" s="118">
        <v>36341</v>
      </c>
      <c r="L284" s="145" t="e">
        <v>#N/A</v>
      </c>
      <c r="M284" s="145">
        <v>35.700000000000003</v>
      </c>
      <c r="N284" s="143">
        <v>18.64</v>
      </c>
      <c r="O284" s="143" t="e">
        <v>#N/A</v>
      </c>
    </row>
    <row r="285" spans="10:15" x14ac:dyDescent="0.15">
      <c r="J285" s="25">
        <f t="shared" si="4"/>
        <v>36311</v>
      </c>
      <c r="K285" s="118">
        <v>36311</v>
      </c>
      <c r="L285" s="145" t="e">
        <v>#N/A</v>
      </c>
      <c r="M285" s="145">
        <v>58.17</v>
      </c>
      <c r="N285" s="143">
        <v>18.23</v>
      </c>
      <c r="O285" s="143" t="e">
        <v>#N/A</v>
      </c>
    </row>
    <row r="286" spans="10:15" x14ac:dyDescent="0.15">
      <c r="J286" s="25">
        <f t="shared" si="4"/>
        <v>36280</v>
      </c>
      <c r="K286" s="118">
        <v>36280</v>
      </c>
      <c r="L286" s="145" t="e">
        <v>#N/A</v>
      </c>
      <c r="M286" s="145">
        <v>13.43</v>
      </c>
      <c r="N286" s="143">
        <v>20.51</v>
      </c>
      <c r="O286" s="143" t="e">
        <v>#N/A</v>
      </c>
    </row>
    <row r="287" spans="10:15" x14ac:dyDescent="0.15">
      <c r="J287" s="25">
        <f t="shared" si="4"/>
        <v>36250</v>
      </c>
      <c r="K287" s="118">
        <v>36250</v>
      </c>
      <c r="L287" s="145" t="e">
        <v>#N/A</v>
      </c>
      <c r="M287" s="145">
        <v>-2.31</v>
      </c>
      <c r="N287" s="143">
        <v>26.83</v>
      </c>
      <c r="O287" s="143" t="e">
        <v>#N/A</v>
      </c>
    </row>
    <row r="288" spans="10:15" x14ac:dyDescent="0.15">
      <c r="J288" s="25">
        <f t="shared" si="4"/>
        <v>36219</v>
      </c>
      <c r="K288" s="118">
        <v>36219</v>
      </c>
      <c r="L288" s="145" t="e">
        <v>#N/A</v>
      </c>
      <c r="M288" s="145">
        <v>-13</v>
      </c>
      <c r="N288" s="143">
        <v>29.28</v>
      </c>
      <c r="O288" s="143" t="e">
        <v>#N/A</v>
      </c>
    </row>
    <row r="289" spans="10:15" x14ac:dyDescent="0.15">
      <c r="J289" s="25">
        <f t="shared" si="4"/>
        <v>36191</v>
      </c>
      <c r="K289" s="118">
        <v>36191</v>
      </c>
      <c r="L289" s="145" t="e">
        <v>#N/A</v>
      </c>
      <c r="M289" s="145">
        <v>9.69</v>
      </c>
      <c r="N289" s="143" t="e">
        <v>#N/A</v>
      </c>
      <c r="O289" s="143" t="e">
        <v>#N/A</v>
      </c>
    </row>
    <row r="290" spans="10:15" x14ac:dyDescent="0.15">
      <c r="J290" s="25">
        <f t="shared" si="4"/>
        <v>36160</v>
      </c>
      <c r="K290" s="118">
        <v>36160</v>
      </c>
      <c r="L290" s="145" t="e">
        <v>#N/A</v>
      </c>
      <c r="M290" s="145">
        <v>-9.6</v>
      </c>
      <c r="N290" s="143" t="e">
        <v>#N/A</v>
      </c>
      <c r="O290" s="143" t="e">
        <v>#N/A</v>
      </c>
    </row>
    <row r="291" spans="10:15" x14ac:dyDescent="0.15">
      <c r="J291" s="25">
        <f t="shared" si="4"/>
        <v>36129</v>
      </c>
      <c r="K291" s="118">
        <v>36129</v>
      </c>
      <c r="L291" s="145" t="e">
        <v>#N/A</v>
      </c>
      <c r="M291" s="145">
        <v>-28.38</v>
      </c>
      <c r="N291" s="143" t="e">
        <v>#N/A</v>
      </c>
      <c r="O291" s="143" t="e">
        <v>#N/A</v>
      </c>
    </row>
    <row r="292" spans="10:15" x14ac:dyDescent="0.15">
      <c r="J292" s="25">
        <f t="shared" si="4"/>
        <v>36099</v>
      </c>
      <c r="K292" s="118">
        <v>36099</v>
      </c>
      <c r="L292" s="145" t="e">
        <v>#N/A</v>
      </c>
      <c r="M292" s="145">
        <v>-35.69</v>
      </c>
      <c r="N292" s="143" t="e">
        <v>#N/A</v>
      </c>
      <c r="O292" s="143" t="e">
        <v>#N/A</v>
      </c>
    </row>
    <row r="293" spans="10:15" x14ac:dyDescent="0.15">
      <c r="J293" s="25">
        <f t="shared" si="4"/>
        <v>36068</v>
      </c>
      <c r="K293" s="118">
        <v>36068</v>
      </c>
      <c r="L293" s="145" t="e">
        <v>#N/A</v>
      </c>
      <c r="M293" s="145">
        <v>2.97</v>
      </c>
      <c r="N293" s="143" t="e">
        <v>#N/A</v>
      </c>
      <c r="O293" s="143" t="e">
        <v>#N/A</v>
      </c>
    </row>
    <row r="294" spans="10:15" x14ac:dyDescent="0.15">
      <c r="J294" s="25">
        <f t="shared" si="4"/>
        <v>36038</v>
      </c>
      <c r="K294" s="118">
        <v>36038</v>
      </c>
      <c r="L294" s="145" t="e">
        <v>#N/A</v>
      </c>
      <c r="M294" s="145">
        <v>-22.17</v>
      </c>
      <c r="N294" s="143" t="e">
        <v>#N/A</v>
      </c>
      <c r="O294" s="143" t="e">
        <v>#N/A</v>
      </c>
    </row>
    <row r="295" spans="10:15" x14ac:dyDescent="0.15">
      <c r="J295" s="25">
        <f t="shared" si="4"/>
        <v>36007</v>
      </c>
      <c r="K295" s="118">
        <v>36007</v>
      </c>
      <c r="L295" s="145" t="e">
        <v>#N/A</v>
      </c>
      <c r="M295" s="145">
        <v>-37.35</v>
      </c>
      <c r="N295" s="143" t="e">
        <v>#N/A</v>
      </c>
      <c r="O295" s="143" t="e">
        <v>#N/A</v>
      </c>
    </row>
    <row r="296" spans="10:15" x14ac:dyDescent="0.15">
      <c r="J296" s="25">
        <f t="shared" si="4"/>
        <v>35976</v>
      </c>
      <c r="K296" s="118">
        <v>35976</v>
      </c>
      <c r="L296" s="145" t="e">
        <v>#N/A</v>
      </c>
      <c r="M296" s="145">
        <v>-25.8</v>
      </c>
      <c r="N296" s="143" t="e">
        <v>#N/A</v>
      </c>
      <c r="O296" s="143" t="e">
        <v>#N/A</v>
      </c>
    </row>
    <row r="297" spans="10:15" x14ac:dyDescent="0.15">
      <c r="J297" s="25">
        <f t="shared" si="4"/>
        <v>35946</v>
      </c>
      <c r="K297" s="118">
        <v>35946</v>
      </c>
      <c r="L297" s="145" t="e">
        <v>#N/A</v>
      </c>
      <c r="M297" s="145">
        <v>-39.590000000000003</v>
      </c>
      <c r="N297" s="143" t="e">
        <v>#N/A</v>
      </c>
      <c r="O297" s="143" t="e">
        <v>#N/A</v>
      </c>
    </row>
    <row r="298" spans="10:15" x14ac:dyDescent="0.15">
      <c r="J298" s="25">
        <f t="shared" si="4"/>
        <v>35915</v>
      </c>
      <c r="K298" s="118">
        <v>35915</v>
      </c>
      <c r="L298" s="145" t="e">
        <v>#N/A</v>
      </c>
      <c r="M298" s="145">
        <v>-26.13</v>
      </c>
      <c r="N298" s="143" t="e">
        <v>#N/A</v>
      </c>
      <c r="O298" s="143" t="e">
        <v>#N/A</v>
      </c>
    </row>
    <row r="299" spans="10:15" x14ac:dyDescent="0.15">
      <c r="J299" s="25">
        <f t="shared" si="4"/>
        <v>35885</v>
      </c>
      <c r="K299" s="118">
        <v>35885</v>
      </c>
      <c r="L299" s="145" t="e">
        <v>#N/A</v>
      </c>
      <c r="M299" s="145">
        <v>-2.9</v>
      </c>
      <c r="N299" s="143" t="e">
        <v>#N/A</v>
      </c>
      <c r="O299" s="143" t="e">
        <v>#N/A</v>
      </c>
    </row>
    <row r="300" spans="10:15" x14ac:dyDescent="0.15">
      <c r="J300" s="25">
        <f t="shared" si="4"/>
        <v>35854</v>
      </c>
      <c r="K300" s="118">
        <v>35854</v>
      </c>
      <c r="L300" s="145" t="e">
        <v>#N/A</v>
      </c>
      <c r="M300" s="145">
        <v>-10.7</v>
      </c>
      <c r="N300" s="143" t="e">
        <v>#N/A</v>
      </c>
      <c r="O300" s="143" t="e">
        <v>#N/A</v>
      </c>
    </row>
    <row r="301" spans="10:15" x14ac:dyDescent="0.15">
      <c r="J301" s="25">
        <f t="shared" si="4"/>
        <v>35826</v>
      </c>
      <c r="K301" s="118">
        <v>35826</v>
      </c>
      <c r="L301" s="145" t="e">
        <v>#N/A</v>
      </c>
      <c r="M301" s="145">
        <v>-16.62</v>
      </c>
      <c r="N301" s="143" t="e">
        <v>#N/A</v>
      </c>
      <c r="O301" s="143" t="e">
        <v>#N/A</v>
      </c>
    </row>
    <row r="302" spans="10:15" x14ac:dyDescent="0.15">
      <c r="J302" s="25">
        <f t="shared" si="4"/>
        <v>35795</v>
      </c>
      <c r="K302" s="118">
        <v>35795</v>
      </c>
      <c r="L302" s="145" t="e">
        <v>#N/A</v>
      </c>
      <c r="M302" s="145">
        <v>-0.01</v>
      </c>
      <c r="N302" s="143" t="e">
        <v>#N/A</v>
      </c>
      <c r="O302" s="143" t="e">
        <v>#N/A</v>
      </c>
    </row>
    <row r="303" spans="10:15" x14ac:dyDescent="0.15">
      <c r="J303" s="25">
        <f t="shared" si="4"/>
        <v>35764</v>
      </c>
      <c r="K303" s="118">
        <v>35764</v>
      </c>
      <c r="L303" s="145" t="e">
        <v>#N/A</v>
      </c>
      <c r="M303" s="145">
        <v>19.010000000000002</v>
      </c>
      <c r="N303" s="143" t="e">
        <v>#N/A</v>
      </c>
      <c r="O303" s="143" t="e">
        <v>#N/A</v>
      </c>
    </row>
    <row r="304" spans="10:15" x14ac:dyDescent="0.15">
      <c r="J304" s="25">
        <f t="shared" si="4"/>
        <v>35734</v>
      </c>
      <c r="K304" s="118">
        <v>35734</v>
      </c>
      <c r="L304" s="145" t="e">
        <v>#N/A</v>
      </c>
      <c r="M304" s="145">
        <v>39.81</v>
      </c>
      <c r="N304" s="143" t="e">
        <v>#N/A</v>
      </c>
      <c r="O304" s="143" t="e">
        <v>#N/A</v>
      </c>
    </row>
    <row r="305" spans="10:15" x14ac:dyDescent="0.15">
      <c r="J305" s="25">
        <f t="shared" si="4"/>
        <v>35703</v>
      </c>
      <c r="K305" s="118">
        <v>35703</v>
      </c>
      <c r="L305" s="145" t="e">
        <v>#N/A</v>
      </c>
      <c r="M305" s="145">
        <v>25.79</v>
      </c>
      <c r="N305" s="143" t="e">
        <v>#N/A</v>
      </c>
      <c r="O305" s="143" t="e">
        <v>#N/A</v>
      </c>
    </row>
    <row r="306" spans="10:15" x14ac:dyDescent="0.15">
      <c r="J306" s="25">
        <f t="shared" si="4"/>
        <v>35673</v>
      </c>
      <c r="K306" s="118">
        <v>35673</v>
      </c>
      <c r="L306" s="145" t="e">
        <v>#N/A</v>
      </c>
      <c r="M306" s="145">
        <v>39</v>
      </c>
      <c r="N306" s="143" t="e">
        <v>#N/A</v>
      </c>
      <c r="O306" s="143" t="e">
        <v>#N/A</v>
      </c>
    </row>
    <row r="307" spans="10:15" x14ac:dyDescent="0.15">
      <c r="J307" s="25">
        <f t="shared" si="4"/>
        <v>35642</v>
      </c>
      <c r="K307" s="118">
        <v>35642</v>
      </c>
      <c r="L307" s="145" t="e">
        <v>#N/A</v>
      </c>
      <c r="M307" s="145">
        <v>37.33</v>
      </c>
      <c r="N307" s="143" t="e">
        <v>#N/A</v>
      </c>
      <c r="O307" s="143" t="e">
        <v>#N/A</v>
      </c>
    </row>
    <row r="308" spans="10:15" x14ac:dyDescent="0.15">
      <c r="J308" s="25">
        <f t="shared" si="4"/>
        <v>35611</v>
      </c>
      <c r="K308" s="118">
        <v>35611</v>
      </c>
      <c r="L308" s="145" t="e">
        <v>#N/A</v>
      </c>
      <c r="M308" s="145">
        <v>37.04</v>
      </c>
      <c r="N308" s="143" t="e">
        <v>#N/A</v>
      </c>
      <c r="O308" s="143" t="e">
        <v>#N/A</v>
      </c>
    </row>
    <row r="309" spans="10:15" x14ac:dyDescent="0.15">
      <c r="J309" s="25">
        <f t="shared" si="4"/>
        <v>35581</v>
      </c>
      <c r="K309" s="118">
        <v>35581</v>
      </c>
      <c r="L309" s="145" t="e">
        <v>#N/A</v>
      </c>
      <c r="M309" s="145">
        <v>34.28</v>
      </c>
      <c r="N309" s="143" t="e">
        <v>#N/A</v>
      </c>
      <c r="O309" s="143" t="e">
        <v>#N/A</v>
      </c>
    </row>
    <row r="310" spans="10:15" x14ac:dyDescent="0.15">
      <c r="J310" s="25">
        <f t="shared" si="4"/>
        <v>35550</v>
      </c>
      <c r="K310" s="118">
        <v>35550</v>
      </c>
      <c r="L310" s="145" t="e">
        <v>#N/A</v>
      </c>
      <c r="M310" s="145">
        <v>54.55</v>
      </c>
      <c r="N310" s="143" t="e">
        <v>#N/A</v>
      </c>
      <c r="O310" s="143" t="e">
        <v>#N/A</v>
      </c>
    </row>
    <row r="311" spans="10:15" x14ac:dyDescent="0.15">
      <c r="J311" s="25">
        <f t="shared" si="4"/>
        <v>35520</v>
      </c>
      <c r="K311" s="118">
        <v>35520</v>
      </c>
      <c r="L311" s="145" t="e">
        <v>#N/A</v>
      </c>
      <c r="M311" s="145">
        <v>33.06</v>
      </c>
      <c r="N311" s="143" t="e">
        <v>#N/A</v>
      </c>
      <c r="O311" s="143" t="e">
        <v>#N/A</v>
      </c>
    </row>
    <row r="312" spans="10:15" x14ac:dyDescent="0.15">
      <c r="J312" s="25">
        <f t="shared" si="4"/>
        <v>35489</v>
      </c>
      <c r="K312" s="118">
        <v>35489</v>
      </c>
      <c r="L312" s="145" t="e">
        <v>#N/A</v>
      </c>
      <c r="M312" s="145">
        <v>48.7</v>
      </c>
      <c r="N312" s="143" t="e">
        <v>#N/A</v>
      </c>
      <c r="O312" s="143" t="e">
        <v>#N/A</v>
      </c>
    </row>
    <row r="313" spans="10:15" x14ac:dyDescent="0.15">
      <c r="J313" s="25">
        <f t="shared" si="4"/>
        <v>35461</v>
      </c>
      <c r="K313" s="118">
        <v>35461</v>
      </c>
      <c r="L313" s="145" t="e">
        <v>#N/A</v>
      </c>
      <c r="M313" s="145">
        <v>56.98</v>
      </c>
      <c r="N313" s="143" t="e">
        <v>#N/A</v>
      </c>
      <c r="O313" s="143" t="e">
        <v>#N/A</v>
      </c>
    </row>
    <row r="314" spans="10:15" x14ac:dyDescent="0.15">
      <c r="J314" s="25">
        <f t="shared" si="4"/>
        <v>35430</v>
      </c>
      <c r="K314" s="118">
        <v>35430</v>
      </c>
      <c r="L314" s="145" t="e">
        <v>#N/A</v>
      </c>
      <c r="M314" s="145">
        <v>16.48</v>
      </c>
      <c r="N314" s="143" t="e">
        <v>#N/A</v>
      </c>
      <c r="O314" s="143" t="e">
        <v>#N/A</v>
      </c>
    </row>
    <row r="315" spans="10:15" x14ac:dyDescent="0.15">
      <c r="J315" s="25">
        <f t="shared" si="4"/>
        <v>35399</v>
      </c>
      <c r="K315" s="118">
        <v>35399</v>
      </c>
      <c r="L315" s="145" t="e">
        <v>#N/A</v>
      </c>
      <c r="M315" s="145">
        <v>5.21</v>
      </c>
      <c r="N315" s="143" t="e">
        <v>#N/A</v>
      </c>
      <c r="O315" s="143" t="e">
        <v>#N/A</v>
      </c>
    </row>
    <row r="316" spans="10:15" x14ac:dyDescent="0.15">
      <c r="J316" s="25">
        <f t="shared" si="4"/>
        <v>35369</v>
      </c>
      <c r="K316" s="118">
        <v>35369</v>
      </c>
      <c r="L316" s="145" t="e">
        <v>#N/A</v>
      </c>
      <c r="M316" s="145">
        <v>2.3199999999999998</v>
      </c>
      <c r="N316" s="143" t="e">
        <v>#N/A</v>
      </c>
      <c r="O316" s="143" t="e">
        <v>#N/A</v>
      </c>
    </row>
    <row r="317" spans="10:15" x14ac:dyDescent="0.15">
      <c r="J317" s="25">
        <f t="shared" si="4"/>
        <v>35338</v>
      </c>
      <c r="K317" s="118">
        <v>35338</v>
      </c>
      <c r="L317" s="145" t="e">
        <v>#N/A</v>
      </c>
      <c r="M317" s="145">
        <v>-9.2100000000000009</v>
      </c>
      <c r="N317" s="143" t="e">
        <v>#N/A</v>
      </c>
      <c r="O317" s="143" t="e">
        <v>#N/A</v>
      </c>
    </row>
    <row r="318" spans="10:15" x14ac:dyDescent="0.15">
      <c r="J318" s="25">
        <f t="shared" si="4"/>
        <v>35308</v>
      </c>
      <c r="K318" s="118">
        <v>35308</v>
      </c>
      <c r="L318" s="145" t="e">
        <v>#N/A</v>
      </c>
      <c r="M318" s="145">
        <v>-8.59</v>
      </c>
      <c r="N318" s="143" t="e">
        <v>#N/A</v>
      </c>
      <c r="O318" s="143" t="e">
        <v>#N/A</v>
      </c>
    </row>
    <row r="319" spans="10:15" x14ac:dyDescent="0.15">
      <c r="J319" s="25">
        <f t="shared" si="4"/>
        <v>35277</v>
      </c>
      <c r="K319" s="118">
        <v>35277</v>
      </c>
      <c r="L319" s="145" t="e">
        <v>#N/A</v>
      </c>
      <c r="M319" s="145">
        <v>-2.68</v>
      </c>
      <c r="N319" s="143" t="e">
        <v>#N/A</v>
      </c>
      <c r="O319" s="143" t="e">
        <v>#N/A</v>
      </c>
    </row>
    <row r="320" spans="10:15" x14ac:dyDescent="0.15">
      <c r="J320" s="25">
        <f t="shared" si="4"/>
        <v>35246</v>
      </c>
      <c r="K320" s="118">
        <v>35246</v>
      </c>
      <c r="L320" s="145" t="e">
        <v>#N/A</v>
      </c>
      <c r="M320" s="145">
        <v>8.4</v>
      </c>
      <c r="N320" s="143" t="e">
        <v>#N/A</v>
      </c>
      <c r="O320" s="143" t="e">
        <v>#N/A</v>
      </c>
    </row>
    <row r="321" spans="10:15" x14ac:dyDescent="0.15">
      <c r="J321" s="25">
        <f t="shared" si="4"/>
        <v>35216</v>
      </c>
      <c r="K321" s="118">
        <v>35216</v>
      </c>
      <c r="L321" s="145" t="e">
        <v>#N/A</v>
      </c>
      <c r="M321" s="145">
        <v>4.3</v>
      </c>
      <c r="N321" s="143" t="e">
        <v>#N/A</v>
      </c>
      <c r="O321" s="143" t="e">
        <v>#N/A</v>
      </c>
    </row>
    <row r="322" spans="10:15" x14ac:dyDescent="0.15">
      <c r="J322" s="25">
        <f t="shared" si="4"/>
        <v>35185</v>
      </c>
      <c r="K322" s="118">
        <v>35185</v>
      </c>
      <c r="L322" s="145" t="e">
        <v>#N/A</v>
      </c>
      <c r="M322" s="145">
        <v>-27.53</v>
      </c>
      <c r="N322" s="143" t="e">
        <v>#N/A</v>
      </c>
      <c r="O322" s="143" t="e">
        <v>#N/A</v>
      </c>
    </row>
    <row r="323" spans="10:15" x14ac:dyDescent="0.15">
      <c r="J323" s="25">
        <f t="shared" si="4"/>
        <v>35155</v>
      </c>
      <c r="K323" s="118">
        <v>35155</v>
      </c>
      <c r="L323" s="145" t="e">
        <v>#N/A</v>
      </c>
      <c r="M323" s="145">
        <v>-11.4</v>
      </c>
      <c r="N323" s="143" t="e">
        <v>#N/A</v>
      </c>
      <c r="O323" s="143" t="e">
        <v>#N/A</v>
      </c>
    </row>
    <row r="324" spans="10:15" x14ac:dyDescent="0.15">
      <c r="J324" s="25">
        <f t="shared" si="4"/>
        <v>35124</v>
      </c>
      <c r="K324" s="118">
        <v>35124</v>
      </c>
      <c r="L324" s="145" t="e">
        <v>#N/A</v>
      </c>
      <c r="M324" s="145">
        <v>-24.12</v>
      </c>
      <c r="N324" s="143" t="e">
        <v>#N/A</v>
      </c>
      <c r="O324" s="143" t="e">
        <v>#N/A</v>
      </c>
    </row>
    <row r="325" spans="10:15" x14ac:dyDescent="0.15">
      <c r="J325" s="25">
        <f t="shared" si="4"/>
        <v>35095</v>
      </c>
      <c r="K325" s="118">
        <v>35095</v>
      </c>
      <c r="L325" s="145" t="e">
        <v>#N/A</v>
      </c>
      <c r="M325" s="145">
        <v>-23.72</v>
      </c>
      <c r="N325" s="143" t="e">
        <v>#N/A</v>
      </c>
      <c r="O325" s="143" t="e">
        <v>#N/A</v>
      </c>
    </row>
    <row r="326" spans="10:15" x14ac:dyDescent="0.15">
      <c r="J326" s="25">
        <f t="shared" si="4"/>
        <v>35064</v>
      </c>
      <c r="K326" s="118">
        <v>35064</v>
      </c>
      <c r="L326" s="145" t="e">
        <v>#N/A</v>
      </c>
      <c r="M326" s="145">
        <v>-13.03</v>
      </c>
      <c r="N326" s="143" t="e">
        <v>#N/A</v>
      </c>
      <c r="O326" s="143" t="e">
        <v>#N/A</v>
      </c>
    </row>
    <row r="327" spans="10:15" x14ac:dyDescent="0.15">
      <c r="J327" s="25">
        <f t="shared" si="4"/>
        <v>35033</v>
      </c>
      <c r="K327" s="118">
        <v>35033</v>
      </c>
      <c r="L327" s="145" t="e">
        <v>#N/A</v>
      </c>
      <c r="M327" s="145">
        <v>14.08</v>
      </c>
      <c r="N327" s="143" t="e">
        <v>#N/A</v>
      </c>
      <c r="O327" s="143" t="e">
        <v>#N/A</v>
      </c>
    </row>
    <row r="328" spans="10:15" x14ac:dyDescent="0.15">
      <c r="J328" s="25">
        <f t="shared" ref="J328:J391" si="5">K328</f>
        <v>35003</v>
      </c>
      <c r="K328" s="118">
        <v>35003</v>
      </c>
      <c r="L328" s="145" t="e">
        <v>#N/A</v>
      </c>
      <c r="M328" s="145">
        <v>16.97</v>
      </c>
      <c r="N328" s="143" t="e">
        <v>#N/A</v>
      </c>
      <c r="O328" s="143" t="e">
        <v>#N/A</v>
      </c>
    </row>
    <row r="329" spans="10:15" x14ac:dyDescent="0.15">
      <c r="J329" s="25">
        <f t="shared" si="5"/>
        <v>34972</v>
      </c>
      <c r="K329" s="118">
        <v>34972</v>
      </c>
      <c r="L329" s="145" t="e">
        <v>#N/A</v>
      </c>
      <c r="M329" s="145">
        <v>32.79</v>
      </c>
      <c r="N329" s="143" t="e">
        <v>#N/A</v>
      </c>
      <c r="O329" s="143" t="e">
        <v>#N/A</v>
      </c>
    </row>
    <row r="330" spans="10:15" x14ac:dyDescent="0.15">
      <c r="J330" s="25">
        <f t="shared" si="5"/>
        <v>34942</v>
      </c>
      <c r="K330" s="118">
        <v>34942</v>
      </c>
      <c r="L330" s="145" t="e">
        <v>#N/A</v>
      </c>
      <c r="M330" s="145">
        <v>14.63</v>
      </c>
      <c r="N330" s="143" t="e">
        <v>#N/A</v>
      </c>
      <c r="O330" s="143" t="e">
        <v>#N/A</v>
      </c>
    </row>
    <row r="331" spans="10:15" x14ac:dyDescent="0.15">
      <c r="J331" s="25">
        <f t="shared" si="5"/>
        <v>34911</v>
      </c>
      <c r="K331" s="118">
        <v>34911</v>
      </c>
      <c r="L331" s="145" t="e">
        <v>#N/A</v>
      </c>
      <c r="M331" s="145">
        <v>33.86</v>
      </c>
      <c r="N331" s="143" t="e">
        <v>#N/A</v>
      </c>
      <c r="O331" s="143" t="e">
        <v>#N/A</v>
      </c>
    </row>
    <row r="332" spans="10:15" x14ac:dyDescent="0.15">
      <c r="J332" s="25">
        <f t="shared" si="5"/>
        <v>34880</v>
      </c>
      <c r="K332" s="118">
        <v>34880</v>
      </c>
      <c r="L332" s="145" t="e">
        <v>#N/A</v>
      </c>
      <c r="M332" s="145">
        <v>9.9499999999999993</v>
      </c>
      <c r="N332" s="143" t="e">
        <v>#N/A</v>
      </c>
      <c r="O332" s="143" t="e">
        <v>#N/A</v>
      </c>
    </row>
    <row r="333" spans="10:15" x14ac:dyDescent="0.15">
      <c r="J333" s="25">
        <f t="shared" si="5"/>
        <v>34850</v>
      </c>
      <c r="K333" s="118">
        <v>34850</v>
      </c>
      <c r="L333" s="145" t="e">
        <v>#N/A</v>
      </c>
      <c r="M333" s="145">
        <v>27.08</v>
      </c>
      <c r="N333" s="143" t="e">
        <v>#N/A</v>
      </c>
      <c r="O333" s="143" t="e">
        <v>#N/A</v>
      </c>
    </row>
    <row r="334" spans="10:15" x14ac:dyDescent="0.15">
      <c r="J334" s="25">
        <f t="shared" si="5"/>
        <v>34819</v>
      </c>
      <c r="K334" s="118">
        <v>34819</v>
      </c>
      <c r="L334" s="145" t="e">
        <v>#N/A</v>
      </c>
      <c r="M334" s="145">
        <v>41.18</v>
      </c>
      <c r="N334" s="143" t="e">
        <v>#N/A</v>
      </c>
      <c r="O334" s="143" t="e">
        <v>#N/A</v>
      </c>
    </row>
    <row r="335" spans="10:15" x14ac:dyDescent="0.15">
      <c r="J335" s="25">
        <f t="shared" si="5"/>
        <v>34789</v>
      </c>
      <c r="K335" s="118">
        <v>34789</v>
      </c>
      <c r="L335" s="145" t="e">
        <v>#N/A</v>
      </c>
      <c r="M335" s="145">
        <v>21.82</v>
      </c>
      <c r="N335" s="143" t="e">
        <v>#N/A</v>
      </c>
      <c r="O335" s="143" t="e">
        <v>#N/A</v>
      </c>
    </row>
    <row r="336" spans="10:15" x14ac:dyDescent="0.15">
      <c r="J336" s="25">
        <f t="shared" si="5"/>
        <v>34758</v>
      </c>
      <c r="K336" s="118">
        <v>34758</v>
      </c>
      <c r="L336" s="145" t="e">
        <v>#N/A</v>
      </c>
      <c r="M336" s="145">
        <v>-2.0499999999999998</v>
      </c>
      <c r="N336" s="143" t="e">
        <v>#N/A</v>
      </c>
      <c r="O336" s="143" t="e">
        <v>#N/A</v>
      </c>
    </row>
    <row r="337" spans="10:15" x14ac:dyDescent="0.15">
      <c r="J337" s="25">
        <f t="shared" si="5"/>
        <v>34730</v>
      </c>
      <c r="K337" s="118">
        <v>34730</v>
      </c>
      <c r="L337" s="145" t="e">
        <v>#N/A</v>
      </c>
      <c r="M337" s="145">
        <v>21.65</v>
      </c>
      <c r="N337" s="143" t="e">
        <v>#N/A</v>
      </c>
      <c r="O337" s="143" t="e">
        <v>#N/A</v>
      </c>
    </row>
    <row r="338" spans="10:15" x14ac:dyDescent="0.15">
      <c r="J338" s="25">
        <f t="shared" si="5"/>
        <v>34699</v>
      </c>
      <c r="K338" s="118">
        <v>34699</v>
      </c>
      <c r="L338" s="145" t="e">
        <v>#N/A</v>
      </c>
      <c r="M338" s="145">
        <v>41.45</v>
      </c>
      <c r="N338" s="143" t="e">
        <v>#N/A</v>
      </c>
      <c r="O338" s="143" t="e">
        <v>#N/A</v>
      </c>
    </row>
    <row r="339" spans="10:15" x14ac:dyDescent="0.15">
      <c r="J339" s="25">
        <f t="shared" si="5"/>
        <v>34668</v>
      </c>
      <c r="K339" s="118">
        <v>34668</v>
      </c>
      <c r="L339" s="145" t="e">
        <v>#N/A</v>
      </c>
      <c r="M339" s="145">
        <v>18.09</v>
      </c>
      <c r="N339" s="143" t="e">
        <v>#N/A</v>
      </c>
      <c r="O339" s="143" t="e">
        <v>#N/A</v>
      </c>
    </row>
    <row r="340" spans="10:15" x14ac:dyDescent="0.15">
      <c r="J340" s="25">
        <f t="shared" si="5"/>
        <v>34638</v>
      </c>
      <c r="K340" s="118">
        <v>34638</v>
      </c>
      <c r="L340" s="145" t="e">
        <v>#N/A</v>
      </c>
      <c r="M340" s="145">
        <v>39.15</v>
      </c>
      <c r="N340" s="143" t="e">
        <v>#N/A</v>
      </c>
      <c r="O340" s="143" t="e">
        <v>#N/A</v>
      </c>
    </row>
    <row r="341" spans="10:15" x14ac:dyDescent="0.15">
      <c r="J341" s="25">
        <f t="shared" si="5"/>
        <v>34607</v>
      </c>
      <c r="K341" s="118">
        <v>34607</v>
      </c>
      <c r="L341" s="145" t="e">
        <v>#N/A</v>
      </c>
      <c r="M341" s="145">
        <v>-4.4400000000000004</v>
      </c>
      <c r="N341" s="143" t="e">
        <v>#N/A</v>
      </c>
      <c r="O341" s="143" t="e">
        <v>#N/A</v>
      </c>
    </row>
    <row r="342" spans="10:15" x14ac:dyDescent="0.15">
      <c r="J342" s="25">
        <f t="shared" si="5"/>
        <v>34577</v>
      </c>
      <c r="K342" s="118">
        <v>34577</v>
      </c>
      <c r="L342" s="145" t="e">
        <v>#N/A</v>
      </c>
      <c r="M342" s="145">
        <v>41.38</v>
      </c>
      <c r="N342" s="143" t="e">
        <v>#N/A</v>
      </c>
      <c r="O342" s="143" t="e">
        <v>#N/A</v>
      </c>
    </row>
    <row r="343" spans="10:15" x14ac:dyDescent="0.15">
      <c r="J343" s="25">
        <f t="shared" si="5"/>
        <v>34546</v>
      </c>
      <c r="K343" s="118">
        <v>34546</v>
      </c>
      <c r="L343" s="145" t="e">
        <v>#N/A</v>
      </c>
      <c r="M343" s="145">
        <v>-12.96</v>
      </c>
      <c r="N343" s="143" t="e">
        <v>#N/A</v>
      </c>
      <c r="O343" s="143" t="e">
        <v>#N/A</v>
      </c>
    </row>
    <row r="344" spans="10:15" x14ac:dyDescent="0.15">
      <c r="J344" s="25">
        <f t="shared" si="5"/>
        <v>34515</v>
      </c>
      <c r="K344" s="118">
        <v>34515</v>
      </c>
      <c r="L344" s="145" t="e">
        <v>#N/A</v>
      </c>
      <c r="M344" s="145">
        <v>0.4</v>
      </c>
      <c r="N344" s="143" t="e">
        <v>#N/A</v>
      </c>
      <c r="O344" s="143" t="e">
        <v>#N/A</v>
      </c>
    </row>
    <row r="345" spans="10:15" x14ac:dyDescent="0.15">
      <c r="J345" s="25">
        <f t="shared" si="5"/>
        <v>34485</v>
      </c>
      <c r="K345" s="118">
        <v>34485</v>
      </c>
      <c r="L345" s="145" t="e">
        <v>#N/A</v>
      </c>
      <c r="M345" s="145">
        <v>1.43</v>
      </c>
      <c r="N345" s="143" t="e">
        <v>#N/A</v>
      </c>
      <c r="O345" s="143" t="e">
        <v>#N/A</v>
      </c>
    </row>
    <row r="346" spans="10:15" x14ac:dyDescent="0.15">
      <c r="J346" s="25">
        <f t="shared" si="5"/>
        <v>34454</v>
      </c>
      <c r="K346" s="118">
        <v>34454</v>
      </c>
      <c r="L346" s="145" t="e">
        <v>#N/A</v>
      </c>
      <c r="M346" s="145">
        <v>0.6</v>
      </c>
      <c r="N346" s="143" t="e">
        <v>#N/A</v>
      </c>
      <c r="O346" s="143" t="e">
        <v>#N/A</v>
      </c>
    </row>
    <row r="347" spans="10:15" x14ac:dyDescent="0.15">
      <c r="J347" s="25">
        <f t="shared" si="5"/>
        <v>34424</v>
      </c>
      <c r="K347" s="118">
        <v>34424</v>
      </c>
      <c r="L347" s="145" t="e">
        <v>#N/A</v>
      </c>
      <c r="M347" s="145">
        <v>-18.329999999999998</v>
      </c>
      <c r="N347" s="143" t="e">
        <v>#N/A</v>
      </c>
      <c r="O347" s="143" t="e">
        <v>#N/A</v>
      </c>
    </row>
    <row r="348" spans="10:15" x14ac:dyDescent="0.15">
      <c r="J348" s="25">
        <f t="shared" si="5"/>
        <v>34393</v>
      </c>
      <c r="K348" s="118">
        <v>34393</v>
      </c>
      <c r="L348" s="145" t="e">
        <v>#N/A</v>
      </c>
      <c r="M348" s="145">
        <v>12.54</v>
      </c>
      <c r="N348" s="143" t="e">
        <v>#N/A</v>
      </c>
      <c r="O348" s="143" t="e">
        <v>#N/A</v>
      </c>
    </row>
    <row r="349" spans="10:15" x14ac:dyDescent="0.15">
      <c r="J349" s="25">
        <f t="shared" si="5"/>
        <v>34365</v>
      </c>
      <c r="K349" s="118">
        <v>34365</v>
      </c>
      <c r="L349" s="145" t="e">
        <v>#N/A</v>
      </c>
      <c r="M349" s="145">
        <v>-7.82</v>
      </c>
      <c r="N349" s="143" t="e">
        <v>#N/A</v>
      </c>
      <c r="O349" s="143" t="e">
        <v>#N/A</v>
      </c>
    </row>
    <row r="350" spans="10:15" x14ac:dyDescent="0.15">
      <c r="J350" s="25">
        <f t="shared" si="5"/>
        <v>34334</v>
      </c>
      <c r="K350" s="118">
        <v>34334</v>
      </c>
      <c r="L350" s="145" t="e">
        <v>#N/A</v>
      </c>
      <c r="M350" s="145">
        <v>-32.590000000000003</v>
      </c>
      <c r="N350" s="143" t="e">
        <v>#N/A</v>
      </c>
      <c r="O350" s="143" t="e">
        <v>#N/A</v>
      </c>
    </row>
    <row r="351" spans="10:15" x14ac:dyDescent="0.15">
      <c r="J351" s="25">
        <f t="shared" si="5"/>
        <v>34303</v>
      </c>
      <c r="K351" s="118">
        <v>34303</v>
      </c>
      <c r="L351" s="145" t="e">
        <v>#N/A</v>
      </c>
      <c r="M351" s="145">
        <v>-18.13</v>
      </c>
      <c r="N351" s="143" t="e">
        <v>#N/A</v>
      </c>
      <c r="O351" s="143" t="e">
        <v>#N/A</v>
      </c>
    </row>
    <row r="352" spans="10:15" x14ac:dyDescent="0.15">
      <c r="J352" s="25">
        <f t="shared" si="5"/>
        <v>34273</v>
      </c>
      <c r="K352" s="118">
        <v>34273</v>
      </c>
      <c r="L352" s="145" t="e">
        <v>#N/A</v>
      </c>
      <c r="M352" s="145">
        <v>-20.84</v>
      </c>
      <c r="N352" s="143" t="e">
        <v>#N/A</v>
      </c>
      <c r="O352" s="143" t="e">
        <v>#N/A</v>
      </c>
    </row>
    <row r="353" spans="10:15" x14ac:dyDescent="0.15">
      <c r="J353" s="25">
        <f t="shared" si="5"/>
        <v>34242</v>
      </c>
      <c r="K353" s="118">
        <v>34242</v>
      </c>
      <c r="L353" s="145" t="e">
        <v>#N/A</v>
      </c>
      <c r="M353" s="145">
        <v>-6.15</v>
      </c>
      <c r="N353" s="143" t="e">
        <v>#N/A</v>
      </c>
      <c r="O353" s="143" t="e">
        <v>#N/A</v>
      </c>
    </row>
    <row r="354" spans="10:15" x14ac:dyDescent="0.15">
      <c r="J354" s="25">
        <f t="shared" si="5"/>
        <v>34212</v>
      </c>
      <c r="K354" s="118">
        <v>34212</v>
      </c>
      <c r="L354" s="145" t="e">
        <v>#N/A</v>
      </c>
      <c r="M354" s="145">
        <v>-34.17</v>
      </c>
      <c r="N354" s="143" t="e">
        <v>#N/A</v>
      </c>
      <c r="O354" s="143" t="e">
        <v>#N/A</v>
      </c>
    </row>
    <row r="355" spans="10:15" x14ac:dyDescent="0.15">
      <c r="J355" s="25">
        <f t="shared" si="5"/>
        <v>34181</v>
      </c>
      <c r="K355" s="118">
        <v>34181</v>
      </c>
      <c r="L355" s="145" t="e">
        <v>#N/A</v>
      </c>
      <c r="M355" s="145">
        <v>-6.18</v>
      </c>
      <c r="N355" s="143" t="e">
        <v>#N/A</v>
      </c>
      <c r="O355" s="143" t="e">
        <v>#N/A</v>
      </c>
    </row>
    <row r="356" spans="10:15" x14ac:dyDescent="0.15">
      <c r="J356" s="25">
        <f t="shared" si="5"/>
        <v>34150</v>
      </c>
      <c r="K356" s="118">
        <v>34150</v>
      </c>
      <c r="L356" s="145" t="e">
        <v>#N/A</v>
      </c>
      <c r="M356" s="145">
        <v>-19.89</v>
      </c>
      <c r="N356" s="143" t="e">
        <v>#N/A</v>
      </c>
      <c r="O356" s="143" t="e">
        <v>#N/A</v>
      </c>
    </row>
    <row r="357" spans="10:15" x14ac:dyDescent="0.15">
      <c r="J357" s="25">
        <f t="shared" si="5"/>
        <v>34120</v>
      </c>
      <c r="K357" s="118">
        <v>34120</v>
      </c>
      <c r="L357" s="145" t="e">
        <v>#N/A</v>
      </c>
      <c r="M357" s="145">
        <v>-2.62</v>
      </c>
      <c r="N357" s="143" t="e">
        <v>#N/A</v>
      </c>
      <c r="O357" s="143" t="e">
        <v>#N/A</v>
      </c>
    </row>
    <row r="358" spans="10:15" x14ac:dyDescent="0.15">
      <c r="J358" s="25">
        <f t="shared" si="5"/>
        <v>34089</v>
      </c>
      <c r="K358" s="118">
        <v>34089</v>
      </c>
      <c r="L358" s="145" t="e">
        <v>#N/A</v>
      </c>
      <c r="M358" s="145">
        <v>-9.42</v>
      </c>
      <c r="N358" s="143" t="e">
        <v>#N/A</v>
      </c>
      <c r="O358" s="143" t="e">
        <v>#N/A</v>
      </c>
    </row>
    <row r="359" spans="10:15" x14ac:dyDescent="0.15">
      <c r="J359" s="25">
        <f t="shared" si="5"/>
        <v>34059</v>
      </c>
      <c r="K359" s="118">
        <v>34059</v>
      </c>
      <c r="L359" s="145" t="e">
        <v>#N/A</v>
      </c>
      <c r="M359" s="145">
        <v>-11.63</v>
      </c>
      <c r="N359" s="143" t="e">
        <v>#N/A</v>
      </c>
      <c r="O359" s="143" t="e">
        <v>#N/A</v>
      </c>
    </row>
    <row r="360" spans="10:15" x14ac:dyDescent="0.15">
      <c r="J360" s="25">
        <f t="shared" si="5"/>
        <v>34028</v>
      </c>
      <c r="K360" s="118">
        <v>34028</v>
      </c>
      <c r="L360" s="145" t="e">
        <v>#N/A</v>
      </c>
      <c r="M360" s="145">
        <v>23.58</v>
      </c>
      <c r="N360" s="143" t="e">
        <v>#N/A</v>
      </c>
      <c r="O360" s="143" t="e">
        <v>#N/A</v>
      </c>
    </row>
    <row r="361" spans="10:15" x14ac:dyDescent="0.15">
      <c r="J361" s="25">
        <f t="shared" si="5"/>
        <v>34000</v>
      </c>
      <c r="K361" s="118">
        <v>34000</v>
      </c>
      <c r="L361" s="145" t="e">
        <v>#N/A</v>
      </c>
      <c r="M361" s="145">
        <v>16.07</v>
      </c>
      <c r="N361" s="143" t="e">
        <v>#N/A</v>
      </c>
      <c r="O361" s="143" t="e">
        <v>#N/A</v>
      </c>
    </row>
    <row r="362" spans="10:15" x14ac:dyDescent="0.15">
      <c r="J362" s="25">
        <f t="shared" si="5"/>
        <v>33969</v>
      </c>
      <c r="K362" s="118">
        <v>33969</v>
      </c>
      <c r="L362" s="145" t="e">
        <v>#N/A</v>
      </c>
      <c r="M362" s="145">
        <v>22.4</v>
      </c>
      <c r="N362" s="143" t="e">
        <v>#N/A</v>
      </c>
      <c r="O362" s="143" t="e">
        <v>#N/A</v>
      </c>
    </row>
    <row r="363" spans="10:15" x14ac:dyDescent="0.15">
      <c r="J363" s="25">
        <f t="shared" si="5"/>
        <v>33938</v>
      </c>
      <c r="K363" s="118">
        <v>33938</v>
      </c>
      <c r="L363" s="145" t="e">
        <v>#N/A</v>
      </c>
      <c r="M363" s="145">
        <v>15.33</v>
      </c>
      <c r="N363" s="143" t="e">
        <v>#N/A</v>
      </c>
      <c r="O363" s="143" t="e">
        <v>#N/A</v>
      </c>
    </row>
    <row r="364" spans="10:15" x14ac:dyDescent="0.15">
      <c r="J364" s="25">
        <f t="shared" si="5"/>
        <v>33908</v>
      </c>
      <c r="K364" s="118">
        <v>33908</v>
      </c>
      <c r="L364" s="145" t="e">
        <v>#N/A</v>
      </c>
      <c r="M364" s="145">
        <v>-5.58</v>
      </c>
      <c r="N364" s="143" t="e">
        <v>#N/A</v>
      </c>
      <c r="O364" s="143" t="e">
        <v>#N/A</v>
      </c>
    </row>
    <row r="365" spans="10:15" x14ac:dyDescent="0.15">
      <c r="J365" s="25">
        <f t="shared" si="5"/>
        <v>33877</v>
      </c>
      <c r="K365" s="118">
        <v>33877</v>
      </c>
      <c r="L365" s="145" t="e">
        <v>#N/A</v>
      </c>
      <c r="M365" s="145">
        <v>-21.4</v>
      </c>
      <c r="N365" s="143" t="e">
        <v>#N/A</v>
      </c>
      <c r="O365" s="143" t="e">
        <v>#N/A</v>
      </c>
    </row>
    <row r="366" spans="10:15" x14ac:dyDescent="0.15">
      <c r="J366" s="25">
        <f t="shared" si="5"/>
        <v>33847</v>
      </c>
      <c r="K366" s="118">
        <v>33847</v>
      </c>
      <c r="L366" s="145" t="e">
        <v>#N/A</v>
      </c>
      <c r="M366" s="145">
        <v>-2.84</v>
      </c>
      <c r="N366" s="143" t="e">
        <v>#N/A</v>
      </c>
      <c r="O366" s="143" t="e">
        <v>#N/A</v>
      </c>
    </row>
    <row r="367" spans="10:15" x14ac:dyDescent="0.15">
      <c r="J367" s="25">
        <f t="shared" si="5"/>
        <v>33816</v>
      </c>
      <c r="K367" s="118">
        <v>33816</v>
      </c>
      <c r="L367" s="145" t="e">
        <v>#N/A</v>
      </c>
      <c r="M367" s="145">
        <v>-7.24</v>
      </c>
      <c r="N367" s="143" t="e">
        <v>#N/A</v>
      </c>
      <c r="O367" s="143" t="e">
        <v>#N/A</v>
      </c>
    </row>
    <row r="368" spans="10:15" x14ac:dyDescent="0.15">
      <c r="J368" s="25">
        <f t="shared" si="5"/>
        <v>33785</v>
      </c>
      <c r="K368" s="118">
        <v>33785</v>
      </c>
      <c r="L368" s="145" t="e">
        <v>#N/A</v>
      </c>
      <c r="M368" s="145">
        <v>8.85</v>
      </c>
      <c r="N368" s="143" t="e">
        <v>#N/A</v>
      </c>
      <c r="O368" s="143" t="e">
        <v>#N/A</v>
      </c>
    </row>
    <row r="369" spans="10:15" x14ac:dyDescent="0.15">
      <c r="J369" s="25">
        <f t="shared" si="5"/>
        <v>33755</v>
      </c>
      <c r="K369" s="118">
        <v>33755</v>
      </c>
      <c r="L369" s="145" t="e">
        <v>#N/A</v>
      </c>
      <c r="M369" s="145">
        <v>-31.03</v>
      </c>
      <c r="N369" s="143" t="e">
        <v>#N/A</v>
      </c>
      <c r="O369" s="143" t="e">
        <v>#N/A</v>
      </c>
    </row>
    <row r="370" spans="10:15" x14ac:dyDescent="0.15">
      <c r="J370" s="25">
        <f t="shared" si="5"/>
        <v>33724</v>
      </c>
      <c r="K370" s="118">
        <v>33724</v>
      </c>
      <c r="L370" s="145" t="e">
        <v>#N/A</v>
      </c>
      <c r="M370" s="145">
        <v>-12.63</v>
      </c>
      <c r="N370" s="143" t="e">
        <v>#N/A</v>
      </c>
      <c r="O370" s="143" t="e">
        <v>#N/A</v>
      </c>
    </row>
    <row r="371" spans="10:15" x14ac:dyDescent="0.15">
      <c r="J371" s="25">
        <f t="shared" si="5"/>
        <v>33694</v>
      </c>
      <c r="K371" s="118">
        <v>33694</v>
      </c>
      <c r="L371" s="145" t="e">
        <v>#N/A</v>
      </c>
      <c r="M371" s="145">
        <v>-5.25</v>
      </c>
      <c r="N371" s="143" t="e">
        <v>#N/A</v>
      </c>
      <c r="O371" s="143" t="e">
        <v>#N/A</v>
      </c>
    </row>
    <row r="372" spans="10:15" x14ac:dyDescent="0.15">
      <c r="J372" s="25">
        <f t="shared" si="5"/>
        <v>33663</v>
      </c>
      <c r="K372" s="118">
        <v>33663</v>
      </c>
      <c r="L372" s="145" t="e">
        <v>#N/A</v>
      </c>
      <c r="M372" s="145">
        <v>-18.71</v>
      </c>
      <c r="N372" s="143" t="e">
        <v>#N/A</v>
      </c>
      <c r="O372" s="143" t="e">
        <v>#N/A</v>
      </c>
    </row>
    <row r="373" spans="10:15" x14ac:dyDescent="0.15">
      <c r="J373" s="25">
        <f t="shared" si="5"/>
        <v>33634</v>
      </c>
      <c r="K373" s="118">
        <v>33634</v>
      </c>
      <c r="L373" s="145" t="e">
        <v>#N/A</v>
      </c>
      <c r="M373" s="145">
        <v>-37.24</v>
      </c>
      <c r="N373" s="143" t="e">
        <v>#N/A</v>
      </c>
      <c r="O373" s="143" t="e">
        <v>#N/A</v>
      </c>
    </row>
    <row r="374" spans="10:15" x14ac:dyDescent="0.15">
      <c r="J374" s="25">
        <f t="shared" si="5"/>
        <v>33603</v>
      </c>
      <c r="K374" s="118">
        <v>33603</v>
      </c>
      <c r="L374" s="145" t="e">
        <v>#N/A</v>
      </c>
      <c r="M374" s="145">
        <v>-20.100000000000001</v>
      </c>
      <c r="N374" s="143" t="e">
        <v>#N/A</v>
      </c>
      <c r="O374" s="143" t="e">
        <v>#N/A</v>
      </c>
    </row>
    <row r="375" spans="10:15" x14ac:dyDescent="0.15">
      <c r="J375" s="25">
        <f t="shared" si="5"/>
        <v>33572</v>
      </c>
      <c r="K375" s="118">
        <v>33572</v>
      </c>
      <c r="L375" s="145" t="e">
        <v>#N/A</v>
      </c>
      <c r="M375" s="145">
        <v>-21.76</v>
      </c>
      <c r="N375" s="143" t="e">
        <v>#N/A</v>
      </c>
      <c r="O375" s="143" t="e">
        <v>#N/A</v>
      </c>
    </row>
    <row r="376" spans="10:15" x14ac:dyDescent="0.15">
      <c r="J376" s="25">
        <f t="shared" si="5"/>
        <v>33542</v>
      </c>
      <c r="K376" s="118">
        <v>33542</v>
      </c>
      <c r="L376" s="145" t="e">
        <v>#N/A</v>
      </c>
      <c r="M376" s="145">
        <v>-36.229999999999997</v>
      </c>
      <c r="N376" s="143" t="e">
        <v>#N/A</v>
      </c>
      <c r="O376" s="143" t="e">
        <v>#N/A</v>
      </c>
    </row>
    <row r="377" spans="10:15" x14ac:dyDescent="0.15">
      <c r="J377" s="25">
        <f t="shared" si="5"/>
        <v>33511</v>
      </c>
      <c r="K377" s="118">
        <v>33511</v>
      </c>
      <c r="L377" s="145" t="e">
        <v>#N/A</v>
      </c>
      <c r="M377" s="145">
        <v>-3.46</v>
      </c>
      <c r="N377" s="143" t="e">
        <v>#N/A</v>
      </c>
      <c r="O377" s="143" t="e">
        <v>#N/A</v>
      </c>
    </row>
    <row r="378" spans="10:15" x14ac:dyDescent="0.15">
      <c r="J378" s="25">
        <f t="shared" si="5"/>
        <v>33481</v>
      </c>
      <c r="K378" s="118">
        <v>33481</v>
      </c>
      <c r="L378" s="145" t="e">
        <v>#N/A</v>
      </c>
      <c r="M378" s="145">
        <v>-25.51</v>
      </c>
      <c r="N378" s="143" t="e">
        <v>#N/A</v>
      </c>
      <c r="O378" s="143" t="e">
        <v>#N/A</v>
      </c>
    </row>
    <row r="379" spans="10:15" x14ac:dyDescent="0.15">
      <c r="J379" s="25">
        <f t="shared" si="5"/>
        <v>33450</v>
      </c>
      <c r="K379" s="118">
        <v>33450</v>
      </c>
      <c r="L379" s="145" t="e">
        <v>#N/A</v>
      </c>
      <c r="M379" s="145">
        <v>-6.73</v>
      </c>
      <c r="N379" s="143" t="e">
        <v>#N/A</v>
      </c>
      <c r="O379" s="143" t="e">
        <v>#N/A</v>
      </c>
    </row>
    <row r="380" spans="10:15" x14ac:dyDescent="0.15">
      <c r="J380" s="25">
        <f t="shared" si="5"/>
        <v>33419</v>
      </c>
      <c r="K380" s="118">
        <v>33419</v>
      </c>
      <c r="L380" s="145" t="e">
        <v>#N/A</v>
      </c>
      <c r="M380" s="145">
        <v>10.3</v>
      </c>
      <c r="N380" s="143" t="e">
        <v>#N/A</v>
      </c>
      <c r="O380" s="143" t="e">
        <v>#N/A</v>
      </c>
    </row>
    <row r="381" spans="10:15" x14ac:dyDescent="0.15">
      <c r="J381" s="25">
        <f t="shared" si="5"/>
        <v>33389</v>
      </c>
      <c r="K381" s="118">
        <v>33389</v>
      </c>
      <c r="L381" s="145" t="e">
        <v>#N/A</v>
      </c>
      <c r="M381" s="145">
        <v>18.37</v>
      </c>
      <c r="N381" s="143" t="e">
        <v>#N/A</v>
      </c>
      <c r="O381" s="143" t="e">
        <v>#N/A</v>
      </c>
    </row>
    <row r="382" spans="10:15" x14ac:dyDescent="0.15">
      <c r="J382" s="25">
        <f t="shared" si="5"/>
        <v>33358</v>
      </c>
      <c r="K382" s="118">
        <v>33358</v>
      </c>
      <c r="L382" s="145" t="e">
        <v>#N/A</v>
      </c>
      <c r="M382" s="145">
        <v>-2.41</v>
      </c>
      <c r="N382" s="143" t="e">
        <v>#N/A</v>
      </c>
      <c r="O382" s="143" t="e">
        <v>#N/A</v>
      </c>
    </row>
    <row r="383" spans="10:15" x14ac:dyDescent="0.15">
      <c r="J383" s="25">
        <f t="shared" si="5"/>
        <v>33328</v>
      </c>
      <c r="K383" s="118">
        <v>33328</v>
      </c>
      <c r="L383" s="145" t="e">
        <v>#N/A</v>
      </c>
      <c r="M383" s="145">
        <v>26.61</v>
      </c>
      <c r="N383" s="143" t="e">
        <v>#N/A</v>
      </c>
      <c r="O383" s="143" t="e">
        <v>#N/A</v>
      </c>
    </row>
    <row r="384" spans="10:15" x14ac:dyDescent="0.15">
      <c r="J384" s="25">
        <f t="shared" si="5"/>
        <v>33297</v>
      </c>
      <c r="K384" s="118">
        <v>33297</v>
      </c>
      <c r="L384" s="145" t="e">
        <v>#N/A</v>
      </c>
      <c r="M384" s="145">
        <v>20.83</v>
      </c>
      <c r="N384" s="143" t="e">
        <v>#N/A</v>
      </c>
      <c r="O384" s="143" t="e">
        <v>#N/A</v>
      </c>
    </row>
    <row r="385" spans="10:15" x14ac:dyDescent="0.15">
      <c r="J385" s="25">
        <f t="shared" si="5"/>
        <v>33269</v>
      </c>
      <c r="K385" s="118">
        <v>33269</v>
      </c>
      <c r="L385" s="145" t="e">
        <v>#N/A</v>
      </c>
      <c r="M385" s="145">
        <v>25.06</v>
      </c>
      <c r="N385" s="143" t="e">
        <v>#N/A</v>
      </c>
      <c r="O385" s="143" t="e">
        <v>#N/A</v>
      </c>
    </row>
    <row r="386" spans="10:15" x14ac:dyDescent="0.15">
      <c r="J386" s="25">
        <f t="shared" si="5"/>
        <v>33238</v>
      </c>
      <c r="K386" s="118">
        <v>33238</v>
      </c>
      <c r="L386" s="145" t="e">
        <v>#N/A</v>
      </c>
      <c r="M386" s="145">
        <v>22.44</v>
      </c>
      <c r="N386" s="143" t="e">
        <v>#N/A</v>
      </c>
      <c r="O386" s="143" t="e">
        <v>#N/A</v>
      </c>
    </row>
    <row r="387" spans="10:15" x14ac:dyDescent="0.15">
      <c r="J387" s="25">
        <f t="shared" si="5"/>
        <v>33207</v>
      </c>
      <c r="K387" s="118">
        <v>33207</v>
      </c>
      <c r="L387" s="145" t="e">
        <v>#N/A</v>
      </c>
      <c r="M387" s="145">
        <v>0.91</v>
      </c>
      <c r="N387" s="143" t="e">
        <v>#N/A</v>
      </c>
      <c r="O387" s="143" t="e">
        <v>#N/A</v>
      </c>
    </row>
    <row r="388" spans="10:15" x14ac:dyDescent="0.15">
      <c r="J388" s="25">
        <f t="shared" si="5"/>
        <v>33177</v>
      </c>
      <c r="K388" s="118">
        <v>33177</v>
      </c>
      <c r="L388" s="145" t="e">
        <v>#N/A</v>
      </c>
      <c r="M388" s="145">
        <v>20.71</v>
      </c>
      <c r="N388" s="143" t="e">
        <v>#N/A</v>
      </c>
      <c r="O388" s="143" t="e">
        <v>#N/A</v>
      </c>
    </row>
    <row r="389" spans="10:15" x14ac:dyDescent="0.15">
      <c r="J389" s="25">
        <f t="shared" si="5"/>
        <v>33146</v>
      </c>
      <c r="K389" s="118">
        <v>33146</v>
      </c>
      <c r="L389" s="145" t="e">
        <v>#N/A</v>
      </c>
      <c r="M389" s="145">
        <v>39.44</v>
      </c>
      <c r="N389" s="143" t="e">
        <v>#N/A</v>
      </c>
      <c r="O389" s="143" t="e">
        <v>#N/A</v>
      </c>
    </row>
    <row r="390" spans="10:15" x14ac:dyDescent="0.15">
      <c r="J390" s="25">
        <f t="shared" si="5"/>
        <v>33116</v>
      </c>
      <c r="K390" s="118">
        <v>33116</v>
      </c>
      <c r="L390" s="145" t="e">
        <v>#N/A</v>
      </c>
      <c r="M390" s="145">
        <v>50.48</v>
      </c>
      <c r="N390" s="143" t="e">
        <v>#N/A</v>
      </c>
      <c r="O390" s="143" t="e">
        <v>#N/A</v>
      </c>
    </row>
    <row r="391" spans="10:15" x14ac:dyDescent="0.15">
      <c r="J391" s="25">
        <f t="shared" si="5"/>
        <v>33085</v>
      </c>
      <c r="K391" s="118">
        <v>33085</v>
      </c>
      <c r="L391" s="145" t="e">
        <v>#N/A</v>
      </c>
      <c r="M391" s="145">
        <v>23.89</v>
      </c>
      <c r="N391" s="143" t="e">
        <v>#N/A</v>
      </c>
      <c r="O391" s="143" t="e">
        <v>#N/A</v>
      </c>
    </row>
    <row r="392" spans="10:15" x14ac:dyDescent="0.15">
      <c r="J392" s="25">
        <f t="shared" ref="J392:J410" si="6">K392</f>
        <v>33054</v>
      </c>
      <c r="K392" s="118">
        <v>33054</v>
      </c>
      <c r="L392" s="145" t="e">
        <v>#N/A</v>
      </c>
      <c r="M392" s="145">
        <v>-11.06</v>
      </c>
      <c r="N392" s="143" t="e">
        <v>#N/A</v>
      </c>
      <c r="O392" s="143" t="e">
        <v>#N/A</v>
      </c>
    </row>
    <row r="393" spans="10:15" x14ac:dyDescent="0.15">
      <c r="J393" s="25">
        <f t="shared" si="6"/>
        <v>33024</v>
      </c>
      <c r="K393" s="118">
        <v>33024</v>
      </c>
      <c r="L393" s="145" t="e">
        <v>#N/A</v>
      </c>
      <c r="M393" s="145">
        <v>29.25</v>
      </c>
      <c r="N393" s="143" t="e">
        <v>#N/A</v>
      </c>
      <c r="O393" s="143" t="e">
        <v>#N/A</v>
      </c>
    </row>
    <row r="394" spans="10:15" x14ac:dyDescent="0.15">
      <c r="J394" s="25">
        <f t="shared" si="6"/>
        <v>32993</v>
      </c>
      <c r="K394" s="118">
        <v>32993</v>
      </c>
      <c r="L394" s="145" t="e">
        <v>#N/A</v>
      </c>
      <c r="M394" s="145">
        <v>26.13</v>
      </c>
      <c r="N394" s="143" t="e">
        <v>#N/A</v>
      </c>
      <c r="O394" s="143" t="e">
        <v>#N/A</v>
      </c>
    </row>
    <row r="395" spans="10:15" x14ac:dyDescent="0.15">
      <c r="J395" s="25">
        <f t="shared" si="6"/>
        <v>32963</v>
      </c>
      <c r="K395" s="118">
        <v>32963</v>
      </c>
      <c r="L395" s="145" t="e">
        <v>#N/A</v>
      </c>
      <c r="M395" s="145">
        <v>21.37</v>
      </c>
      <c r="N395" s="143" t="e">
        <v>#N/A</v>
      </c>
      <c r="O395" s="143" t="e">
        <v>#N/A</v>
      </c>
    </row>
    <row r="396" spans="10:15" x14ac:dyDescent="0.15">
      <c r="J396" s="25">
        <f t="shared" si="6"/>
        <v>32932</v>
      </c>
      <c r="K396" s="118">
        <v>32932</v>
      </c>
      <c r="L396" s="145" t="e">
        <v>#N/A</v>
      </c>
      <c r="M396" s="145">
        <v>12.33</v>
      </c>
      <c r="N396" s="143" t="e">
        <v>#N/A</v>
      </c>
      <c r="O396" s="143" t="e">
        <v>#N/A</v>
      </c>
    </row>
    <row r="397" spans="10:15" x14ac:dyDescent="0.15">
      <c r="J397" s="25">
        <f t="shared" si="6"/>
        <v>32904</v>
      </c>
      <c r="K397" s="118">
        <v>32904</v>
      </c>
      <c r="L397" s="145" t="e">
        <v>#N/A</v>
      </c>
      <c r="M397" s="145">
        <v>42.88</v>
      </c>
      <c r="N397" s="143" t="e">
        <v>#N/A</v>
      </c>
      <c r="O397" s="143" t="e">
        <v>#N/A</v>
      </c>
    </row>
    <row r="398" spans="10:15" x14ac:dyDescent="0.15">
      <c r="J398" s="25">
        <f t="shared" si="6"/>
        <v>32873</v>
      </c>
      <c r="K398" s="118">
        <v>32873</v>
      </c>
      <c r="L398" s="145" t="e">
        <v>#N/A</v>
      </c>
      <c r="M398" s="145">
        <v>19.34</v>
      </c>
      <c r="N398" s="143" t="e">
        <v>#N/A</v>
      </c>
      <c r="O398" s="143" t="e">
        <v>#N/A</v>
      </c>
    </row>
    <row r="399" spans="10:15" x14ac:dyDescent="0.15">
      <c r="J399" s="25">
        <f t="shared" si="6"/>
        <v>32842</v>
      </c>
      <c r="K399" s="118">
        <v>32842</v>
      </c>
      <c r="L399" s="145" t="e">
        <v>#N/A</v>
      </c>
      <c r="M399" s="145">
        <v>33.68</v>
      </c>
      <c r="N399" s="143" t="e">
        <v>#N/A</v>
      </c>
      <c r="O399" s="143" t="e">
        <v>#N/A</v>
      </c>
    </row>
    <row r="400" spans="10:15" x14ac:dyDescent="0.15">
      <c r="J400" s="25">
        <f t="shared" si="6"/>
        <v>32812</v>
      </c>
      <c r="K400" s="118">
        <v>32812</v>
      </c>
      <c r="L400" s="145" t="e">
        <v>#N/A</v>
      </c>
      <c r="M400" s="145">
        <v>16.649999999999999</v>
      </c>
      <c r="N400" s="143" t="e">
        <v>#N/A</v>
      </c>
      <c r="O400" s="143" t="e">
        <v>#N/A</v>
      </c>
    </row>
    <row r="401" spans="10:15" x14ac:dyDescent="0.15">
      <c r="J401" s="25">
        <f t="shared" si="6"/>
        <v>32781</v>
      </c>
      <c r="K401" s="118">
        <v>32781</v>
      </c>
      <c r="L401" s="145" t="e">
        <v>#N/A</v>
      </c>
      <c r="M401" s="145">
        <v>26.5</v>
      </c>
      <c r="N401" s="143" t="e">
        <v>#N/A</v>
      </c>
      <c r="O401" s="143" t="e">
        <v>#N/A</v>
      </c>
    </row>
    <row r="402" spans="10:15" x14ac:dyDescent="0.15">
      <c r="J402" s="25">
        <f t="shared" si="6"/>
        <v>32751</v>
      </c>
      <c r="K402" s="118">
        <v>32751</v>
      </c>
      <c r="L402" s="145" t="e">
        <v>#N/A</v>
      </c>
      <c r="M402" s="145">
        <v>12.48</v>
      </c>
      <c r="N402" s="143" t="e">
        <v>#N/A</v>
      </c>
      <c r="O402" s="143" t="e">
        <v>#N/A</v>
      </c>
    </row>
    <row r="403" spans="10:15" x14ac:dyDescent="0.15">
      <c r="J403" s="25">
        <f t="shared" si="6"/>
        <v>32720</v>
      </c>
      <c r="K403" s="118">
        <v>32720</v>
      </c>
      <c r="L403" s="145" t="e">
        <v>#N/A</v>
      </c>
      <c r="M403" s="145">
        <v>18.64</v>
      </c>
      <c r="N403" s="143" t="e">
        <v>#N/A</v>
      </c>
      <c r="O403" s="143" t="e">
        <v>#N/A</v>
      </c>
    </row>
    <row r="404" spans="10:15" x14ac:dyDescent="0.15">
      <c r="J404" s="25">
        <f t="shared" si="6"/>
        <v>32689</v>
      </c>
      <c r="K404" s="118">
        <v>32689</v>
      </c>
      <c r="L404" s="145" t="e">
        <v>#N/A</v>
      </c>
      <c r="M404" s="145">
        <v>29.47</v>
      </c>
      <c r="N404" s="143" t="e">
        <v>#N/A</v>
      </c>
      <c r="O404" s="143" t="e">
        <v>#N/A</v>
      </c>
    </row>
    <row r="405" spans="10:15" x14ac:dyDescent="0.15">
      <c r="J405" s="25">
        <f t="shared" si="6"/>
        <v>32659</v>
      </c>
      <c r="K405" s="118">
        <v>32659</v>
      </c>
      <c r="L405" s="145" t="e">
        <v>#N/A</v>
      </c>
      <c r="M405" s="145">
        <v>13.37</v>
      </c>
      <c r="N405" s="143" t="e">
        <v>#N/A</v>
      </c>
      <c r="O405" s="143" t="e">
        <v>#N/A</v>
      </c>
    </row>
    <row r="406" spans="10:15" x14ac:dyDescent="0.15">
      <c r="J406" s="25">
        <f t="shared" si="6"/>
        <v>32628</v>
      </c>
      <c r="K406" s="118">
        <v>32628</v>
      </c>
      <c r="L406" s="145" t="e">
        <v>#N/A</v>
      </c>
      <c r="M406" s="145">
        <v>18.93</v>
      </c>
      <c r="N406" s="143" t="e">
        <v>#N/A</v>
      </c>
      <c r="O406" s="143" t="e">
        <v>#N/A</v>
      </c>
    </row>
    <row r="407" spans="10:15" x14ac:dyDescent="0.15">
      <c r="J407" s="25">
        <f t="shared" si="6"/>
        <v>32598</v>
      </c>
      <c r="K407" s="118">
        <v>32598</v>
      </c>
      <c r="L407" s="145" t="e">
        <v>#N/A</v>
      </c>
      <c r="M407" s="145">
        <v>36.31</v>
      </c>
      <c r="N407" s="143" t="e">
        <v>#N/A</v>
      </c>
      <c r="O407" s="143" t="e">
        <v>#N/A</v>
      </c>
    </row>
    <row r="408" spans="10:15" x14ac:dyDescent="0.15">
      <c r="J408" s="25">
        <f t="shared" si="6"/>
        <v>32567</v>
      </c>
      <c r="K408" s="118">
        <v>32567</v>
      </c>
      <c r="L408" s="145" t="e">
        <v>#N/A</v>
      </c>
      <c r="M408" s="145">
        <v>13.59</v>
      </c>
      <c r="N408" s="143" t="e">
        <v>#N/A</v>
      </c>
      <c r="O408" s="143" t="e">
        <v>#N/A</v>
      </c>
    </row>
    <row r="409" spans="10:15" x14ac:dyDescent="0.15">
      <c r="J409" s="25">
        <f t="shared" si="6"/>
        <v>32539</v>
      </c>
      <c r="K409" s="118">
        <v>32539</v>
      </c>
      <c r="L409" s="145" t="e">
        <v>#N/A</v>
      </c>
      <c r="M409" s="145">
        <v>22.97</v>
      </c>
      <c r="N409" s="143" t="e">
        <v>#N/A</v>
      </c>
      <c r="O409" s="143" t="e">
        <v>#N/A</v>
      </c>
    </row>
    <row r="410" spans="10:15" x14ac:dyDescent="0.15">
      <c r="J410" s="25">
        <f t="shared" si="6"/>
        <v>32508</v>
      </c>
      <c r="K410" s="118">
        <v>32508</v>
      </c>
      <c r="L410" s="145" t="e">
        <v>#N/A</v>
      </c>
      <c r="M410" s="145">
        <v>17.34</v>
      </c>
      <c r="N410" s="143" t="e">
        <v>#N/A</v>
      </c>
      <c r="O410" s="143" t="e">
        <v>#N/A</v>
      </c>
    </row>
    <row r="411" spans="10:15" x14ac:dyDescent="0.15">
      <c r="K411" s="118">
        <v>32477</v>
      </c>
      <c r="L411" s="145" t="e">
        <v>#N/A</v>
      </c>
      <c r="M411" s="145">
        <v>36.22</v>
      </c>
      <c r="N411" s="143" t="e">
        <v>#N/A</v>
      </c>
      <c r="O411" s="143" t="e">
        <v>#N/A</v>
      </c>
    </row>
    <row r="412" spans="10:15" x14ac:dyDescent="0.15">
      <c r="K412" s="118">
        <v>32447</v>
      </c>
      <c r="L412" s="145" t="e">
        <v>#N/A</v>
      </c>
      <c r="M412" s="145">
        <v>84.92</v>
      </c>
      <c r="N412" s="143" t="e">
        <v>#N/A</v>
      </c>
      <c r="O412" s="143" t="e">
        <v>#N/A</v>
      </c>
    </row>
    <row r="413" spans="10:15" x14ac:dyDescent="0.15">
      <c r="K413" s="118">
        <v>32416</v>
      </c>
      <c r="L413" s="145" t="e">
        <v>#N/A</v>
      </c>
      <c r="M413" s="145">
        <v>37.11</v>
      </c>
      <c r="N413" s="143" t="e">
        <v>#N/A</v>
      </c>
      <c r="O413" s="143" t="e">
        <v>#N/A</v>
      </c>
    </row>
    <row r="414" spans="10:15" x14ac:dyDescent="0.15">
      <c r="K414" s="118">
        <v>32386</v>
      </c>
      <c r="L414" s="145" t="e">
        <v>#N/A</v>
      </c>
      <c r="M414" s="145">
        <v>63.8</v>
      </c>
      <c r="N414" s="143" t="e">
        <v>#N/A</v>
      </c>
      <c r="O414" s="143" t="e">
        <v>#N/A</v>
      </c>
    </row>
    <row r="415" spans="10:15" x14ac:dyDescent="0.15">
      <c r="K415" s="118">
        <v>32355</v>
      </c>
      <c r="L415" s="145" t="e">
        <v>#N/A</v>
      </c>
      <c r="M415" s="145">
        <v>63.28</v>
      </c>
      <c r="N415" s="143" t="e">
        <v>#N/A</v>
      </c>
      <c r="O415" s="143" t="e">
        <v>#N/A</v>
      </c>
    </row>
    <row r="416" spans="10:15" x14ac:dyDescent="0.15">
      <c r="K416" s="118">
        <v>32324</v>
      </c>
      <c r="L416" s="145" t="e">
        <v>#N/A</v>
      </c>
      <c r="M416" s="145">
        <v>60.57</v>
      </c>
      <c r="N416" s="143" t="e">
        <v>#N/A</v>
      </c>
      <c r="O416" s="143" t="e">
        <v>#N/A</v>
      </c>
    </row>
    <row r="417" spans="11:15" x14ac:dyDescent="0.15">
      <c r="K417" s="118">
        <v>32294</v>
      </c>
      <c r="L417" s="145" t="e">
        <v>#N/A</v>
      </c>
      <c r="M417" s="145">
        <v>48.6</v>
      </c>
      <c r="N417" s="143" t="e">
        <v>#N/A</v>
      </c>
      <c r="O417" s="143" t="e">
        <v>#N/A</v>
      </c>
    </row>
    <row r="418" spans="11:15" x14ac:dyDescent="0.15">
      <c r="K418" s="118">
        <v>32263</v>
      </c>
      <c r="L418" s="145" t="e">
        <v>#N/A</v>
      </c>
      <c r="M418" s="145">
        <v>40.520000000000003</v>
      </c>
      <c r="N418" s="143" t="e">
        <v>#N/A</v>
      </c>
      <c r="O418" s="143" t="e">
        <v>#N/A</v>
      </c>
    </row>
  </sheetData>
  <phoneticPr fontId="5" type="noConversion"/>
  <pageMargins left="0.7" right="0.7" top="0.75" bottom="0.75" header="0.3" footer="0.3"/>
  <drawing r:id="rId1"/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T180"/>
  <sheetViews>
    <sheetView showGridLines="0" zoomScale="75" zoomScaleNormal="75" workbookViewId="0">
      <pane xSplit="10" ySplit="2" topLeftCell="K3" activePane="bottomRight" state="frozen"/>
      <selection activeCell="J2" sqref="J2"/>
      <selection pane="topRight" activeCell="J2" sqref="J2"/>
      <selection pane="bottomLeft" activeCell="J2" sqref="J2"/>
      <selection pane="bottomRight" activeCell="G24" sqref="G24"/>
    </sheetView>
  </sheetViews>
  <sheetFormatPr defaultRowHeight="12" x14ac:dyDescent="0.15"/>
  <cols>
    <col min="1" max="1" width="12" style="16" bestFit="1" customWidth="1"/>
    <col min="2" max="8" width="9.140625" style="16"/>
    <col min="9" max="9" width="13" bestFit="1" customWidth="1"/>
    <col min="10" max="12" width="11.42578125" style="13" customWidth="1"/>
    <col min="14" max="14" width="10" style="12" bestFit="1" customWidth="1"/>
    <col min="15" max="15" width="10.5703125" style="13" customWidth="1"/>
  </cols>
  <sheetData>
    <row r="1" spans="1:20" x14ac:dyDescent="0.15">
      <c r="A1" s="97"/>
      <c r="N1" s="33" t="s">
        <v>322</v>
      </c>
      <c r="O1" s="13" t="s">
        <v>781</v>
      </c>
      <c r="Q1" t="s">
        <v>582</v>
      </c>
    </row>
    <row r="2" spans="1:20" s="99" customFormat="1" ht="53.25" customHeight="1" x14ac:dyDescent="0.15">
      <c r="A2" s="98"/>
      <c r="B2" s="98"/>
      <c r="C2" s="98"/>
      <c r="D2" s="98"/>
      <c r="E2" s="98"/>
      <c r="F2" s="98"/>
      <c r="G2" s="98"/>
      <c r="H2" s="98"/>
      <c r="I2" s="35" t="s">
        <v>454</v>
      </c>
      <c r="J2" s="23" t="s">
        <v>468</v>
      </c>
      <c r="K2" s="23" t="s">
        <v>469</v>
      </c>
      <c r="L2" s="23" t="s">
        <v>470</v>
      </c>
      <c r="M2" s="35"/>
      <c r="N2" s="38" t="s">
        <v>329</v>
      </c>
      <c r="O2" s="38" t="s">
        <v>471</v>
      </c>
      <c r="Q2" s="436" t="s">
        <v>472</v>
      </c>
      <c r="R2" s="435"/>
      <c r="S2" s="435"/>
    </row>
    <row r="3" spans="1:20" s="99" customFormat="1" x14ac:dyDescent="0.15">
      <c r="A3" s="98"/>
      <c r="B3" s="98"/>
      <c r="C3" s="98"/>
      <c r="D3" s="98"/>
      <c r="E3" s="98"/>
      <c r="F3" s="98"/>
      <c r="G3" s="98"/>
      <c r="H3" s="98"/>
      <c r="I3" s="25">
        <v>44834</v>
      </c>
      <c r="J3" s="100">
        <v>32.744999999999997</v>
      </c>
      <c r="K3" s="101">
        <f t="shared" ref="K3:K9" si="0">J3/J15-1</f>
        <v>0.26287168807127159</v>
      </c>
      <c r="M3" s="35"/>
      <c r="N3" s="12" t="s">
        <v>337</v>
      </c>
      <c r="O3" s="12" t="s">
        <v>338</v>
      </c>
      <c r="Q3" s="244"/>
      <c r="R3" s="243"/>
      <c r="S3" s="243"/>
    </row>
    <row r="4" spans="1:20" s="99" customFormat="1" ht="11.25" customHeight="1" x14ac:dyDescent="0.15">
      <c r="A4" s="98"/>
      <c r="B4" s="98"/>
      <c r="C4" s="98"/>
      <c r="D4" s="98"/>
      <c r="E4" s="98"/>
      <c r="F4" s="98"/>
      <c r="G4" s="98"/>
      <c r="H4" s="98"/>
      <c r="I4" s="25">
        <v>44804</v>
      </c>
      <c r="J4" s="100">
        <v>29.85</v>
      </c>
      <c r="K4" s="101">
        <f t="shared" si="0"/>
        <v>0.24879722210601196</v>
      </c>
      <c r="L4" s="101">
        <v>4.0000000000000001E-3</v>
      </c>
      <c r="M4" s="35"/>
      <c r="N4" s="12" t="s">
        <v>339</v>
      </c>
      <c r="O4" s="12" t="s">
        <v>379</v>
      </c>
      <c r="Q4" s="244"/>
      <c r="R4" s="243"/>
      <c r="S4" s="243"/>
    </row>
    <row r="5" spans="1:20" x14ac:dyDescent="0.15">
      <c r="I5" s="25">
        <v>44773</v>
      </c>
      <c r="J5" s="100">
        <v>27.974284000000001</v>
      </c>
      <c r="K5" s="101">
        <f t="shared" si="0"/>
        <v>-7.6999999999999957E-2</v>
      </c>
      <c r="L5" s="101">
        <v>-5.0000000000000001E-3</v>
      </c>
      <c r="N5" s="118">
        <v>44561</v>
      </c>
      <c r="O5" s="143">
        <v>26.809719000000001</v>
      </c>
    </row>
    <row r="6" spans="1:20" x14ac:dyDescent="0.15">
      <c r="I6" s="25">
        <v>44742</v>
      </c>
      <c r="J6" s="100">
        <v>34.79</v>
      </c>
      <c r="K6" s="101">
        <f t="shared" si="0"/>
        <v>0.24001996007984028</v>
      </c>
      <c r="L6" s="101">
        <v>-2E-3</v>
      </c>
      <c r="N6" s="118">
        <v>44530</v>
      </c>
      <c r="O6" s="143">
        <v>28.803569</v>
      </c>
    </row>
    <row r="7" spans="1:20" x14ac:dyDescent="0.15">
      <c r="I7" s="25">
        <v>44712</v>
      </c>
      <c r="J7" s="100">
        <v>33.270000000000003</v>
      </c>
      <c r="K7" s="101">
        <f t="shared" si="0"/>
        <v>-0.14144151118680792</v>
      </c>
      <c r="L7" s="101">
        <v>4.0000000000000001E-3</v>
      </c>
      <c r="N7" s="118">
        <v>44500</v>
      </c>
      <c r="O7" s="143">
        <v>30.66039</v>
      </c>
    </row>
    <row r="8" spans="1:20" x14ac:dyDescent="0.15">
      <c r="I8" s="25">
        <v>44681</v>
      </c>
      <c r="J8" s="100">
        <v>32.130000000000003</v>
      </c>
      <c r="K8" s="101">
        <f t="shared" si="0"/>
        <v>-0.14988755126339459</v>
      </c>
      <c r="L8" s="101">
        <v>4.2000000000000003E-2</v>
      </c>
      <c r="N8" s="118">
        <v>44469</v>
      </c>
      <c r="O8" s="143">
        <v>31.785166</v>
      </c>
    </row>
    <row r="9" spans="1:20" x14ac:dyDescent="0.15">
      <c r="I9" s="25">
        <v>44651</v>
      </c>
      <c r="J9" s="100">
        <v>33.369999999999997</v>
      </c>
      <c r="K9" s="101">
        <f t="shared" si="0"/>
        <v>-0.10737213781296817</v>
      </c>
      <c r="L9" s="101">
        <v>8.3000000000000004E-2</v>
      </c>
      <c r="N9" s="118">
        <v>44439</v>
      </c>
      <c r="O9" s="143">
        <v>33.506126999999999</v>
      </c>
    </row>
    <row r="10" spans="1:20" x14ac:dyDescent="0.15">
      <c r="I10" s="25">
        <v>44620</v>
      </c>
      <c r="J10" s="100">
        <v>29.942</v>
      </c>
      <c r="K10" s="101">
        <f t="shared" ref="K10:K73" si="1">J10/J22-1</f>
        <v>-8.9368462862439157E-3</v>
      </c>
      <c r="L10" s="101" t="e">
        <f t="shared" ref="L10:L57" si="2">INDEX(O:O,MATCH(I10,N:N,0),1)/100</f>
        <v>#N/A</v>
      </c>
      <c r="N10" s="118">
        <v>44408</v>
      </c>
      <c r="O10" s="143">
        <v>34.313419000000003</v>
      </c>
      <c r="T10" s="268"/>
    </row>
    <row r="11" spans="1:20" x14ac:dyDescent="0.15">
      <c r="I11" s="25">
        <v>44592</v>
      </c>
      <c r="J11" s="100">
        <v>32.597999999999999</v>
      </c>
      <c r="K11" s="101">
        <f t="shared" si="1"/>
        <v>0.26815794592491748</v>
      </c>
      <c r="L11" s="101" t="e">
        <f t="shared" si="2"/>
        <v>#N/A</v>
      </c>
      <c r="N11" s="118">
        <v>44377</v>
      </c>
      <c r="O11" s="143">
        <v>36.44</v>
      </c>
      <c r="T11" s="269"/>
    </row>
    <row r="12" spans="1:20" x14ac:dyDescent="0.15">
      <c r="I12" s="25">
        <v>44561</v>
      </c>
      <c r="J12" s="100">
        <v>29.324999999999999</v>
      </c>
      <c r="K12" s="101">
        <f t="shared" si="1"/>
        <v>-1.5840520857804519E-2</v>
      </c>
      <c r="L12" s="101">
        <f t="shared" si="2"/>
        <v>0.26809718999999999</v>
      </c>
      <c r="N12" s="118">
        <v>44347</v>
      </c>
      <c r="O12" s="143">
        <v>38.299999999999997</v>
      </c>
      <c r="T12" s="269"/>
    </row>
    <row r="13" spans="1:20" x14ac:dyDescent="0.15">
      <c r="I13" s="25">
        <v>44530</v>
      </c>
      <c r="J13" s="100">
        <v>26.507999999999999</v>
      </c>
      <c r="K13" s="101">
        <f t="shared" si="1"/>
        <v>0.10995729000921184</v>
      </c>
      <c r="L13" s="101">
        <f t="shared" si="2"/>
        <v>0.28803569000000001</v>
      </c>
      <c r="N13" s="118">
        <v>44316</v>
      </c>
      <c r="O13" s="143">
        <v>40.914225000000002</v>
      </c>
      <c r="T13" s="269"/>
    </row>
    <row r="14" spans="1:20" x14ac:dyDescent="0.15">
      <c r="I14" s="25">
        <v>44500</v>
      </c>
      <c r="J14" s="100">
        <v>24.164999999999999</v>
      </c>
      <c r="K14" s="101">
        <f t="shared" si="1"/>
        <v>0.13642776523702027</v>
      </c>
      <c r="L14" s="101">
        <f t="shared" si="2"/>
        <v>0.30660389999999998</v>
      </c>
      <c r="N14" s="118">
        <v>44196</v>
      </c>
      <c r="O14" s="143">
        <v>0.5</v>
      </c>
      <c r="T14" s="269"/>
    </row>
    <row r="15" spans="1:20" x14ac:dyDescent="0.15">
      <c r="I15" s="25">
        <v>44469</v>
      </c>
      <c r="J15" s="100">
        <v>25.928999999999998</v>
      </c>
      <c r="K15" s="101">
        <f t="shared" si="1"/>
        <v>0.24526942656805306</v>
      </c>
      <c r="L15" s="101">
        <f t="shared" si="2"/>
        <v>0.31785165999999998</v>
      </c>
      <c r="N15" s="118">
        <v>44165</v>
      </c>
      <c r="O15" s="143">
        <v>-0.83</v>
      </c>
      <c r="T15" s="269"/>
    </row>
    <row r="16" spans="1:20" x14ac:dyDescent="0.15">
      <c r="I16" s="25">
        <v>44439</v>
      </c>
      <c r="J16" s="100">
        <v>23.902999999999999</v>
      </c>
      <c r="K16" s="101">
        <f t="shared" si="1"/>
        <v>0.40415907889326208</v>
      </c>
      <c r="L16" s="101">
        <f t="shared" si="2"/>
        <v>0.33506126999999997</v>
      </c>
      <c r="N16" s="118">
        <v>44135</v>
      </c>
      <c r="O16" s="143">
        <v>-2.5484010000000001</v>
      </c>
      <c r="T16" s="269"/>
    </row>
    <row r="17" spans="9:15" x14ac:dyDescent="0.15">
      <c r="I17" s="25">
        <v>44408</v>
      </c>
      <c r="J17" s="100">
        <v>30.308</v>
      </c>
      <c r="K17" s="101">
        <f t="shared" si="1"/>
        <v>0.64004329004328997</v>
      </c>
      <c r="L17" s="101">
        <f t="shared" si="2"/>
        <v>0.34313419000000001</v>
      </c>
      <c r="N17" s="118">
        <v>44104</v>
      </c>
      <c r="O17" s="143">
        <v>-3.3021219999999998</v>
      </c>
    </row>
    <row r="18" spans="9:15" x14ac:dyDescent="0.15">
      <c r="I18" s="25">
        <v>44377</v>
      </c>
      <c r="J18" s="100">
        <v>28.056000000000001</v>
      </c>
      <c r="K18" s="101">
        <f t="shared" si="1"/>
        <v>0.81545231008153229</v>
      </c>
      <c r="L18" s="101">
        <f t="shared" si="2"/>
        <v>0.3644</v>
      </c>
      <c r="N18" s="118">
        <v>44074</v>
      </c>
      <c r="O18" s="143">
        <v>-5.2568869999999999</v>
      </c>
    </row>
    <row r="19" spans="9:15" x14ac:dyDescent="0.15">
      <c r="I19" s="25">
        <v>44347</v>
      </c>
      <c r="J19" s="100">
        <v>38.750999999999998</v>
      </c>
      <c r="K19" s="101">
        <f t="shared" si="1"/>
        <v>1.7341423834050658</v>
      </c>
      <c r="L19" s="101">
        <f t="shared" si="2"/>
        <v>0.38299999999999995</v>
      </c>
      <c r="N19" s="118">
        <v>44043</v>
      </c>
      <c r="O19" s="143">
        <v>-6.68</v>
      </c>
    </row>
    <row r="20" spans="9:15" x14ac:dyDescent="0.15">
      <c r="I20" s="25">
        <v>44316</v>
      </c>
      <c r="J20" s="100">
        <v>37.795000000000002</v>
      </c>
      <c r="K20" s="101">
        <f t="shared" si="1"/>
        <v>2.2691808667070323</v>
      </c>
      <c r="L20" s="101">
        <f t="shared" si="2"/>
        <v>0.40914225000000004</v>
      </c>
      <c r="N20" s="118">
        <v>44012</v>
      </c>
      <c r="O20" s="143">
        <v>-6.61</v>
      </c>
    </row>
    <row r="21" spans="9:15" x14ac:dyDescent="0.15">
      <c r="I21" s="25">
        <v>44286</v>
      </c>
      <c r="J21" s="100">
        <v>37.384</v>
      </c>
      <c r="K21" s="101">
        <f t="shared" si="1"/>
        <v>2.3086113815381895</v>
      </c>
      <c r="L21" s="101" t="e">
        <f t="shared" si="2"/>
        <v>#N/A</v>
      </c>
      <c r="N21" s="118">
        <v>43982</v>
      </c>
      <c r="O21" s="143">
        <v>-9.009074</v>
      </c>
    </row>
    <row r="22" spans="9:15" x14ac:dyDescent="0.15">
      <c r="I22" s="25">
        <v>44255</v>
      </c>
      <c r="J22" s="100">
        <v>30.212</v>
      </c>
      <c r="K22" s="101">
        <f t="shared" si="1"/>
        <v>3.0937669376693764</v>
      </c>
      <c r="L22" s="101" t="e">
        <f t="shared" si="2"/>
        <v>#N/A</v>
      </c>
      <c r="N22" s="118">
        <v>43951</v>
      </c>
      <c r="O22" s="143">
        <v>-12.41</v>
      </c>
    </row>
    <row r="23" spans="9:15" x14ac:dyDescent="0.15">
      <c r="I23" s="25">
        <v>44227</v>
      </c>
      <c r="J23" s="100">
        <v>25.704999999999998</v>
      </c>
      <c r="K23" s="101">
        <f t="shared" si="1"/>
        <v>1.3929435859244084</v>
      </c>
      <c r="L23" s="101" t="e">
        <f t="shared" si="2"/>
        <v>#N/A</v>
      </c>
      <c r="N23" s="118">
        <v>43921</v>
      </c>
      <c r="O23" s="143">
        <v>-21.181539000000001</v>
      </c>
    </row>
    <row r="24" spans="9:15" x14ac:dyDescent="0.15">
      <c r="I24" s="25">
        <v>44196</v>
      </c>
      <c r="J24" s="100">
        <v>29.797000000000001</v>
      </c>
      <c r="K24" s="101">
        <f t="shared" si="1"/>
        <v>1.7925960637300844</v>
      </c>
      <c r="L24" s="101">
        <f t="shared" si="2"/>
        <v>5.0000000000000001E-3</v>
      </c>
      <c r="N24" s="118">
        <v>43890</v>
      </c>
      <c r="O24" s="143">
        <v>-25.58</v>
      </c>
    </row>
    <row r="25" spans="9:15" x14ac:dyDescent="0.15">
      <c r="I25" s="25">
        <v>44165</v>
      </c>
      <c r="J25" s="100">
        <v>23.882000000000001</v>
      </c>
      <c r="K25" s="101">
        <f t="shared" si="1"/>
        <v>1.0686011260285841</v>
      </c>
      <c r="L25" s="101">
        <f t="shared" si="2"/>
        <v>-8.3000000000000001E-3</v>
      </c>
      <c r="N25" s="118">
        <v>43830</v>
      </c>
      <c r="O25" s="143">
        <v>-0.87</v>
      </c>
    </row>
    <row r="26" spans="9:15" x14ac:dyDescent="0.15">
      <c r="I26" s="25">
        <v>44135</v>
      </c>
      <c r="J26" s="100">
        <v>21.263999999999999</v>
      </c>
      <c r="K26" s="101">
        <f t="shared" si="1"/>
        <v>0.79110512129380051</v>
      </c>
      <c r="L26" s="101">
        <f t="shared" si="2"/>
        <v>-2.5484010000000001E-2</v>
      </c>
      <c r="N26" s="118">
        <v>43799</v>
      </c>
      <c r="O26" s="143">
        <v>0.19</v>
      </c>
    </row>
    <row r="27" spans="9:15" x14ac:dyDescent="0.15">
      <c r="I27" s="25">
        <v>44104</v>
      </c>
      <c r="J27" s="100">
        <v>20.821999999999999</v>
      </c>
      <c r="K27" s="101">
        <f t="shared" si="1"/>
        <v>0.89860490562596862</v>
      </c>
      <c r="L27" s="101">
        <f t="shared" si="2"/>
        <v>-3.3021219999999997E-2</v>
      </c>
      <c r="N27" s="118">
        <v>43769</v>
      </c>
      <c r="O27" s="143">
        <v>-0.37958799999999998</v>
      </c>
    </row>
    <row r="28" spans="9:15" x14ac:dyDescent="0.15">
      <c r="I28" s="25">
        <v>44074</v>
      </c>
      <c r="J28" s="100">
        <v>17.023</v>
      </c>
      <c r="K28" s="101">
        <f t="shared" si="1"/>
        <v>0.50779450841452611</v>
      </c>
      <c r="L28" s="101">
        <f t="shared" si="2"/>
        <v>-5.2568869999999997E-2</v>
      </c>
      <c r="N28" s="118">
        <v>43738</v>
      </c>
      <c r="O28" s="143">
        <v>-0.28999999999999998</v>
      </c>
    </row>
    <row r="29" spans="9:15" x14ac:dyDescent="0.15">
      <c r="I29" s="25">
        <v>44043</v>
      </c>
      <c r="J29" s="100">
        <v>18.48</v>
      </c>
      <c r="K29" s="101">
        <f t="shared" si="1"/>
        <v>0.50488599348534202</v>
      </c>
      <c r="L29" s="101">
        <f t="shared" si="2"/>
        <v>-6.6799999999999998E-2</v>
      </c>
      <c r="N29" s="118">
        <v>43708</v>
      </c>
      <c r="O29" s="143">
        <v>-0.91</v>
      </c>
    </row>
    <row r="30" spans="9:15" x14ac:dyDescent="0.15">
      <c r="I30" s="25">
        <v>44012</v>
      </c>
      <c r="J30" s="100">
        <v>15.454000000000001</v>
      </c>
      <c r="K30" s="101">
        <f t="shared" si="1"/>
        <v>0.34230869451923929</v>
      </c>
      <c r="L30" s="101">
        <f t="shared" si="2"/>
        <v>-6.6100000000000006E-2</v>
      </c>
      <c r="N30" s="118">
        <v>43677</v>
      </c>
      <c r="O30" s="143">
        <v>-1.2840689999999999</v>
      </c>
    </row>
    <row r="31" spans="9:15" x14ac:dyDescent="0.15">
      <c r="I31" s="25">
        <v>43982</v>
      </c>
      <c r="J31" s="100">
        <v>14.173</v>
      </c>
      <c r="K31" s="101">
        <f t="shared" si="1"/>
        <v>-0.15927156246292562</v>
      </c>
      <c r="L31" s="101">
        <f t="shared" si="2"/>
        <v>-9.0090740000000002E-2</v>
      </c>
      <c r="N31" s="118">
        <v>43646</v>
      </c>
      <c r="O31" s="143">
        <v>-0.83</v>
      </c>
    </row>
    <row r="32" spans="9:15" x14ac:dyDescent="0.15">
      <c r="I32" s="25">
        <v>43951</v>
      </c>
      <c r="J32" s="100">
        <v>11.561</v>
      </c>
      <c r="K32" s="101">
        <f t="shared" si="1"/>
        <v>-0.25985915492957745</v>
      </c>
      <c r="L32" s="101">
        <f t="shared" si="2"/>
        <v>-0.1241</v>
      </c>
      <c r="N32" s="118">
        <v>43616</v>
      </c>
      <c r="O32" s="143">
        <v>-0.159581</v>
      </c>
    </row>
    <row r="33" spans="9:15" x14ac:dyDescent="0.15">
      <c r="I33" s="25">
        <v>43921</v>
      </c>
      <c r="J33" s="100">
        <v>11.298999999999999</v>
      </c>
      <c r="K33" s="101">
        <f t="shared" si="1"/>
        <v>-0.43800049738870928</v>
      </c>
      <c r="L33" s="101">
        <f t="shared" si="2"/>
        <v>-0.21181539000000002</v>
      </c>
      <c r="N33" s="118">
        <v>43585</v>
      </c>
      <c r="O33" s="143">
        <v>1.27</v>
      </c>
    </row>
    <row r="34" spans="9:15" x14ac:dyDescent="0.15">
      <c r="I34" s="25">
        <v>43890</v>
      </c>
      <c r="J34" s="100">
        <v>7.38</v>
      </c>
      <c r="K34" s="101">
        <f t="shared" si="1"/>
        <v>-0.47588949648462464</v>
      </c>
      <c r="L34" s="101">
        <f t="shared" si="2"/>
        <v>-0.25579999999999997</v>
      </c>
      <c r="N34" s="118">
        <v>43555</v>
      </c>
      <c r="O34" s="143">
        <v>7.8030799999999996</v>
      </c>
    </row>
    <row r="35" spans="9:15" x14ac:dyDescent="0.15">
      <c r="I35" s="25">
        <v>43861</v>
      </c>
      <c r="J35" s="100">
        <v>10.742000000000001</v>
      </c>
      <c r="K35" s="101">
        <f t="shared" si="1"/>
        <v>-0.35355358969729789</v>
      </c>
      <c r="L35" s="101" t="e">
        <f t="shared" si="2"/>
        <v>#N/A</v>
      </c>
      <c r="N35" s="118">
        <v>43524</v>
      </c>
      <c r="O35" s="143">
        <v>0.69979199999999997</v>
      </c>
    </row>
    <row r="36" spans="9:15" x14ac:dyDescent="0.15">
      <c r="I36" s="25">
        <v>43830</v>
      </c>
      <c r="J36" s="100">
        <v>10.67</v>
      </c>
      <c r="K36" s="101">
        <f t="shared" si="1"/>
        <v>-0.29084141964641763</v>
      </c>
      <c r="L36" s="101">
        <f t="shared" si="2"/>
        <v>-8.6999999999999994E-3</v>
      </c>
      <c r="N36" s="118">
        <v>43465</v>
      </c>
      <c r="O36" s="143">
        <v>8.519406</v>
      </c>
    </row>
    <row r="37" spans="9:15" x14ac:dyDescent="0.15">
      <c r="I37" s="25">
        <v>43799</v>
      </c>
      <c r="J37" s="100">
        <v>11.545</v>
      </c>
      <c r="K37" s="101">
        <f t="shared" si="1"/>
        <v>-0.15122776062343779</v>
      </c>
      <c r="L37" s="101">
        <f t="shared" si="2"/>
        <v>1.9E-3</v>
      </c>
      <c r="N37" s="118">
        <v>43434</v>
      </c>
      <c r="O37" s="143">
        <v>9.2820839999999993</v>
      </c>
    </row>
    <row r="38" spans="9:15" x14ac:dyDescent="0.15">
      <c r="I38" s="25">
        <v>43769</v>
      </c>
      <c r="J38" s="100">
        <v>11.872</v>
      </c>
      <c r="K38" s="101">
        <f t="shared" si="1"/>
        <v>-0.21548932795876552</v>
      </c>
      <c r="L38" s="101">
        <f t="shared" si="2"/>
        <v>-3.7958799999999997E-3</v>
      </c>
      <c r="N38" s="118">
        <v>43404</v>
      </c>
      <c r="O38" s="143">
        <v>9.4114470000000008</v>
      </c>
    </row>
    <row r="39" spans="9:15" x14ac:dyDescent="0.15">
      <c r="I39" s="25">
        <v>43738</v>
      </c>
      <c r="J39" s="100">
        <v>10.967000000000001</v>
      </c>
      <c r="K39" s="101">
        <f t="shared" si="1"/>
        <v>-0.42059382924767541</v>
      </c>
      <c r="L39" s="101">
        <f t="shared" si="2"/>
        <v>-2.8999999999999998E-3</v>
      </c>
      <c r="N39" s="118">
        <v>43373</v>
      </c>
      <c r="O39" s="143">
        <v>11.02558</v>
      </c>
    </row>
    <row r="40" spans="9:15" x14ac:dyDescent="0.15">
      <c r="I40" s="25">
        <v>43708</v>
      </c>
      <c r="J40" s="100">
        <v>11.29</v>
      </c>
      <c r="K40" s="101">
        <f t="shared" si="1"/>
        <v>-0.40481838789604097</v>
      </c>
      <c r="L40" s="101">
        <f t="shared" si="2"/>
        <v>-9.1000000000000004E-3</v>
      </c>
      <c r="N40" s="118">
        <v>43343</v>
      </c>
      <c r="O40" s="143">
        <v>11.717487</v>
      </c>
    </row>
    <row r="41" spans="9:15" x14ac:dyDescent="0.15">
      <c r="I41" s="25">
        <v>43677</v>
      </c>
      <c r="J41" s="100">
        <v>12.28</v>
      </c>
      <c r="K41" s="101">
        <f t="shared" si="1"/>
        <v>-0.40205482787164626</v>
      </c>
      <c r="L41" s="101">
        <f t="shared" si="2"/>
        <v>-1.2840689999999998E-2</v>
      </c>
      <c r="N41" s="118">
        <v>43312</v>
      </c>
      <c r="O41" s="143">
        <v>11.751445</v>
      </c>
    </row>
    <row r="42" spans="9:15" x14ac:dyDescent="0.15">
      <c r="I42" s="25">
        <v>43646</v>
      </c>
      <c r="J42" s="100">
        <v>11.513</v>
      </c>
      <c r="K42" s="101">
        <f t="shared" si="1"/>
        <v>-0.59668605058502067</v>
      </c>
      <c r="L42" s="101">
        <f t="shared" si="2"/>
        <v>-8.3000000000000001E-3</v>
      </c>
      <c r="N42" s="118">
        <v>43281</v>
      </c>
      <c r="O42" s="143">
        <v>12.427994999999999</v>
      </c>
    </row>
    <row r="43" spans="9:15" x14ac:dyDescent="0.15">
      <c r="I43" s="25">
        <v>43616</v>
      </c>
      <c r="J43" s="100">
        <v>16.858000000000001</v>
      </c>
      <c r="K43" s="101">
        <f t="shared" si="1"/>
        <v>-0.31746224543503787</v>
      </c>
      <c r="L43" s="101">
        <f t="shared" si="2"/>
        <v>-1.59581E-3</v>
      </c>
      <c r="N43" s="118">
        <v>43251</v>
      </c>
      <c r="O43" s="143">
        <v>13.637169</v>
      </c>
    </row>
    <row r="44" spans="9:15" x14ac:dyDescent="0.15">
      <c r="I44" s="25">
        <v>43585</v>
      </c>
      <c r="J44" s="100">
        <v>15.62</v>
      </c>
      <c r="K44" s="101">
        <f t="shared" si="1"/>
        <v>-0.4870952912589479</v>
      </c>
      <c r="L44" s="101">
        <f t="shared" si="2"/>
        <v>1.2699999999999999E-2</v>
      </c>
      <c r="N44" s="118">
        <v>43220</v>
      </c>
      <c r="O44" s="143">
        <v>15.833034</v>
      </c>
    </row>
    <row r="45" spans="9:15" x14ac:dyDescent="0.15">
      <c r="I45" s="25">
        <v>43555</v>
      </c>
      <c r="J45" s="100">
        <v>20.105</v>
      </c>
      <c r="K45" s="101">
        <f t="shared" si="1"/>
        <v>-0.43992534195058075</v>
      </c>
      <c r="L45" s="101">
        <f t="shared" si="2"/>
        <v>7.8030799999999997E-2</v>
      </c>
      <c r="N45" s="118">
        <v>43190</v>
      </c>
      <c r="O45" s="143">
        <v>12.392381</v>
      </c>
    </row>
    <row r="46" spans="9:15" x14ac:dyDescent="0.15">
      <c r="I46" s="25">
        <v>43524</v>
      </c>
      <c r="J46" s="100">
        <v>14.081</v>
      </c>
      <c r="K46" s="101">
        <f t="shared" si="1"/>
        <v>-0.50399802740498079</v>
      </c>
      <c r="L46" s="101">
        <f t="shared" si="2"/>
        <v>6.9979199999999995E-3</v>
      </c>
      <c r="N46" s="118">
        <v>43159</v>
      </c>
      <c r="O46" s="143">
        <v>1354.85</v>
      </c>
    </row>
    <row r="47" spans="9:15" x14ac:dyDescent="0.15">
      <c r="I47" s="25">
        <v>43496</v>
      </c>
      <c r="J47" s="100">
        <v>16.617000000000001</v>
      </c>
      <c r="K47" s="101">
        <f t="shared" si="1"/>
        <v>-0.52310297325220989</v>
      </c>
      <c r="L47" s="101" t="e">
        <f t="shared" si="2"/>
        <v>#N/A</v>
      </c>
      <c r="N47" s="118">
        <v>43100</v>
      </c>
      <c r="O47" s="143">
        <v>8.4600000000000009</v>
      </c>
    </row>
    <row r="48" spans="9:15" x14ac:dyDescent="0.15">
      <c r="I48" s="25">
        <v>43465</v>
      </c>
      <c r="J48" s="100">
        <v>15.045999999999999</v>
      </c>
      <c r="K48" s="101">
        <f t="shared" si="1"/>
        <v>-0.56425034029366627</v>
      </c>
      <c r="L48" s="101">
        <f t="shared" si="2"/>
        <v>8.5194060000000002E-2</v>
      </c>
      <c r="N48" s="118">
        <v>43069</v>
      </c>
      <c r="O48" s="143">
        <v>8.8000000000000007</v>
      </c>
    </row>
    <row r="49" spans="9:15" x14ac:dyDescent="0.15">
      <c r="I49" s="25">
        <v>43434</v>
      </c>
      <c r="J49" s="100">
        <v>13.602</v>
      </c>
      <c r="K49" s="101">
        <f t="shared" si="1"/>
        <v>-0.66991045210765154</v>
      </c>
      <c r="L49" s="101">
        <f t="shared" si="2"/>
        <v>9.2820839999999988E-2</v>
      </c>
      <c r="N49" s="118">
        <v>43039</v>
      </c>
      <c r="O49" s="143">
        <v>9.44</v>
      </c>
    </row>
    <row r="50" spans="9:15" x14ac:dyDescent="0.15">
      <c r="I50" s="25">
        <v>43404</v>
      </c>
      <c r="J50" s="100">
        <v>15.132999999999999</v>
      </c>
      <c r="K50" s="101">
        <f t="shared" si="1"/>
        <v>-0.36469353484466838</v>
      </c>
      <c r="L50" s="101">
        <f t="shared" si="2"/>
        <v>9.4114470000000006E-2</v>
      </c>
      <c r="N50" s="118">
        <v>43008</v>
      </c>
      <c r="O50" s="143">
        <v>10.69</v>
      </c>
    </row>
    <row r="51" spans="9:15" x14ac:dyDescent="0.15">
      <c r="I51" s="25">
        <v>43373</v>
      </c>
      <c r="J51" s="100">
        <v>18.928000000000001</v>
      </c>
      <c r="K51" s="101">
        <f t="shared" si="1"/>
        <v>-0.21997857083985817</v>
      </c>
      <c r="L51" s="101">
        <f t="shared" si="2"/>
        <v>0.1102558</v>
      </c>
      <c r="N51" s="118">
        <v>42978</v>
      </c>
      <c r="O51" s="143">
        <v>12.2</v>
      </c>
    </row>
    <row r="52" spans="9:15" x14ac:dyDescent="0.15">
      <c r="I52" s="25">
        <v>43343</v>
      </c>
      <c r="J52" s="100">
        <v>18.969000000000001</v>
      </c>
      <c r="K52" s="101">
        <f t="shared" si="1"/>
        <v>-0.37327782733670334</v>
      </c>
      <c r="L52" s="101">
        <f t="shared" si="2"/>
        <v>0.11717487</v>
      </c>
      <c r="N52" s="118">
        <v>42947</v>
      </c>
      <c r="O52" s="143">
        <v>13.13</v>
      </c>
    </row>
    <row r="53" spans="9:15" x14ac:dyDescent="0.15">
      <c r="I53" s="25">
        <v>43312</v>
      </c>
      <c r="J53" s="100">
        <v>20.536999999999999</v>
      </c>
      <c r="K53" s="101">
        <f t="shared" si="1"/>
        <v>-8.4763135612104024E-2</v>
      </c>
      <c r="L53" s="101">
        <f t="shared" si="2"/>
        <v>0.11751445000000001</v>
      </c>
      <c r="N53" s="118">
        <v>42916</v>
      </c>
      <c r="O53" s="143">
        <v>13.35</v>
      </c>
    </row>
    <row r="54" spans="9:15" x14ac:dyDescent="0.15">
      <c r="I54" s="25">
        <v>43281</v>
      </c>
      <c r="J54" s="100">
        <v>28.545999999999999</v>
      </c>
      <c r="K54" s="101">
        <f t="shared" si="1"/>
        <v>-7.7077271257678603E-2</v>
      </c>
      <c r="L54" s="101">
        <f t="shared" si="2"/>
        <v>0.12427994999999999</v>
      </c>
      <c r="N54" s="118">
        <v>42886</v>
      </c>
      <c r="O54" s="143">
        <v>12.1</v>
      </c>
    </row>
    <row r="55" spans="9:15" x14ac:dyDescent="0.15">
      <c r="I55" s="25">
        <v>43251</v>
      </c>
      <c r="J55" s="100">
        <v>24.699000000000002</v>
      </c>
      <c r="K55" s="101">
        <f t="shared" si="1"/>
        <v>-9.4943202638329005E-2</v>
      </c>
      <c r="L55" s="101">
        <f t="shared" si="2"/>
        <v>0.13637168999999999</v>
      </c>
      <c r="N55" s="118">
        <v>42855</v>
      </c>
      <c r="O55" s="143">
        <v>11.74</v>
      </c>
    </row>
    <row r="56" spans="9:15" x14ac:dyDescent="0.15">
      <c r="I56" s="25">
        <v>43220</v>
      </c>
      <c r="J56" s="100">
        <v>30.454000000000001</v>
      </c>
      <c r="K56" s="101">
        <f t="shared" si="1"/>
        <v>-2.3190172242358087E-2</v>
      </c>
      <c r="L56" s="101">
        <f t="shared" si="2"/>
        <v>0.15833033999999999</v>
      </c>
      <c r="N56" s="118">
        <v>42825</v>
      </c>
      <c r="O56" s="143">
        <v>11.96</v>
      </c>
    </row>
    <row r="57" spans="9:15" x14ac:dyDescent="0.15">
      <c r="I57" s="25">
        <v>43190</v>
      </c>
      <c r="J57" s="100">
        <v>35.896999999999998</v>
      </c>
      <c r="K57" s="101">
        <f t="shared" si="1"/>
        <v>-2.1746831993459614E-2</v>
      </c>
      <c r="L57" s="101">
        <f t="shared" si="2"/>
        <v>0.12392381000000001</v>
      </c>
      <c r="N57" s="118">
        <v>42735</v>
      </c>
      <c r="O57" s="143">
        <v>6.12</v>
      </c>
    </row>
    <row r="58" spans="9:15" x14ac:dyDescent="0.15">
      <c r="I58" s="25">
        <v>43159</v>
      </c>
      <c r="J58" s="100">
        <v>28.388999999999999</v>
      </c>
      <c r="K58" s="101">
        <f t="shared" si="1"/>
        <v>0.19603134479271977</v>
      </c>
      <c r="L58" s="102" t="e">
        <v>#N/A</v>
      </c>
      <c r="N58" s="118">
        <v>42704</v>
      </c>
      <c r="O58" s="143">
        <v>5.42</v>
      </c>
    </row>
    <row r="59" spans="9:15" x14ac:dyDescent="0.15">
      <c r="I59" s="25">
        <v>43131</v>
      </c>
      <c r="J59" s="100">
        <v>34.844000000000001</v>
      </c>
      <c r="K59" s="101">
        <f t="shared" si="1"/>
        <v>0.68369171297414844</v>
      </c>
      <c r="L59" s="101" t="e">
        <f t="shared" ref="L59:L90" si="3">INDEX(O:O,MATCH(I59,N:N,0),1)/100</f>
        <v>#N/A</v>
      </c>
      <c r="N59" s="118">
        <v>42674</v>
      </c>
      <c r="O59" s="143">
        <v>4.9000000000000004</v>
      </c>
    </row>
    <row r="60" spans="9:15" x14ac:dyDescent="0.15">
      <c r="I60" s="25">
        <v>43100</v>
      </c>
      <c r="J60" s="100">
        <v>34.529000000000003</v>
      </c>
      <c r="K60" s="101">
        <f t="shared" si="1"/>
        <v>1.2525278883162634</v>
      </c>
      <c r="L60" s="101">
        <f t="shared" si="3"/>
        <v>8.4600000000000009E-2</v>
      </c>
      <c r="N60" s="118">
        <v>42643</v>
      </c>
      <c r="O60" s="143">
        <v>5.1100000000000003</v>
      </c>
    </row>
    <row r="61" spans="9:15" x14ac:dyDescent="0.15">
      <c r="I61" s="25">
        <v>43069</v>
      </c>
      <c r="J61" s="100">
        <v>41.207000000000001</v>
      </c>
      <c r="K61" s="101">
        <f t="shared" si="1"/>
        <v>1.6733489035941354</v>
      </c>
      <c r="L61" s="101">
        <f t="shared" si="3"/>
        <v>8.8000000000000009E-2</v>
      </c>
      <c r="N61" s="118">
        <v>42613</v>
      </c>
      <c r="O61" s="143">
        <v>5.13</v>
      </c>
    </row>
    <row r="62" spans="9:15" x14ac:dyDescent="0.15">
      <c r="I62" s="25">
        <v>43039</v>
      </c>
      <c r="J62" s="100">
        <v>23.82</v>
      </c>
      <c r="K62" s="101">
        <f t="shared" si="1"/>
        <v>1.3699134414486123</v>
      </c>
      <c r="L62" s="101">
        <f t="shared" si="3"/>
        <v>9.4399999999999998E-2</v>
      </c>
      <c r="N62" s="118">
        <v>42582</v>
      </c>
      <c r="O62" s="143">
        <v>5.14</v>
      </c>
    </row>
    <row r="63" spans="9:15" x14ac:dyDescent="0.15">
      <c r="I63" s="25">
        <v>43008</v>
      </c>
      <c r="J63" s="100">
        <v>24.265999999999998</v>
      </c>
      <c r="K63" s="101">
        <f t="shared" si="1"/>
        <v>1.1353396691305875</v>
      </c>
      <c r="L63" s="101">
        <f t="shared" si="3"/>
        <v>0.1069</v>
      </c>
      <c r="N63" s="118">
        <v>42551</v>
      </c>
      <c r="O63" s="143">
        <v>5.23</v>
      </c>
    </row>
    <row r="64" spans="9:15" x14ac:dyDescent="0.15">
      <c r="I64" s="25">
        <v>42978</v>
      </c>
      <c r="J64" s="100">
        <v>30.266999999999999</v>
      </c>
      <c r="K64" s="101">
        <f t="shared" si="1"/>
        <v>1.8454451443076052</v>
      </c>
      <c r="L64" s="101">
        <f t="shared" si="3"/>
        <v>0.122</v>
      </c>
      <c r="N64" s="118">
        <v>42521</v>
      </c>
      <c r="O64" s="143">
        <v>5.15</v>
      </c>
    </row>
    <row r="65" spans="9:15" x14ac:dyDescent="0.15">
      <c r="I65" s="25">
        <v>42947</v>
      </c>
      <c r="J65" s="100">
        <v>22.439</v>
      </c>
      <c r="K65" s="101">
        <f t="shared" si="1"/>
        <v>0.96093681726819891</v>
      </c>
      <c r="L65" s="101">
        <f t="shared" si="3"/>
        <v>0.1313</v>
      </c>
      <c r="N65" s="118">
        <v>42490</v>
      </c>
      <c r="O65" s="143">
        <v>4.04</v>
      </c>
    </row>
    <row r="66" spans="9:15" x14ac:dyDescent="0.15">
      <c r="I66" s="25">
        <v>42916</v>
      </c>
      <c r="J66" s="100">
        <v>30.93</v>
      </c>
      <c r="K66" s="101">
        <f t="shared" si="1"/>
        <v>0.97270234071050443</v>
      </c>
      <c r="L66" s="101">
        <f t="shared" si="3"/>
        <v>0.13350000000000001</v>
      </c>
      <c r="N66" s="118">
        <v>42460</v>
      </c>
      <c r="O66" s="143">
        <v>4</v>
      </c>
    </row>
    <row r="67" spans="9:15" x14ac:dyDescent="0.15">
      <c r="I67" s="25">
        <v>42886</v>
      </c>
      <c r="J67" s="100">
        <v>27.29</v>
      </c>
      <c r="K67" s="101">
        <f t="shared" si="1"/>
        <v>0.63854698288802147</v>
      </c>
      <c r="L67" s="101">
        <f t="shared" si="3"/>
        <v>0.121</v>
      </c>
      <c r="N67" s="118">
        <v>42429</v>
      </c>
      <c r="O67" s="143">
        <v>3.95</v>
      </c>
    </row>
    <row r="68" spans="9:15" x14ac:dyDescent="0.15">
      <c r="I68" s="25">
        <v>42855</v>
      </c>
      <c r="J68" s="100">
        <v>31.177</v>
      </c>
      <c r="K68" s="101">
        <f t="shared" si="1"/>
        <v>1.4050759854971844</v>
      </c>
      <c r="L68" s="101">
        <f t="shared" si="3"/>
        <v>0.1174</v>
      </c>
      <c r="N68" s="118">
        <v>42369</v>
      </c>
      <c r="O68" s="143">
        <v>3.25</v>
      </c>
    </row>
    <row r="69" spans="9:15" x14ac:dyDescent="0.15">
      <c r="I69" s="25">
        <v>42825</v>
      </c>
      <c r="J69" s="100">
        <v>36.695</v>
      </c>
      <c r="K69" s="101">
        <f t="shared" si="1"/>
        <v>1.7081180811808117</v>
      </c>
      <c r="L69" s="101">
        <f t="shared" si="3"/>
        <v>0.11960000000000001</v>
      </c>
      <c r="N69" s="118">
        <v>42338</v>
      </c>
      <c r="O69" s="143">
        <v>4.78</v>
      </c>
    </row>
    <row r="70" spans="9:15" x14ac:dyDescent="0.15">
      <c r="I70" s="25">
        <v>42794</v>
      </c>
      <c r="J70" s="100">
        <v>23.736000000000001</v>
      </c>
      <c r="K70" s="101">
        <f t="shared" si="1"/>
        <v>0.55513332896547207</v>
      </c>
      <c r="L70" s="101" t="e">
        <f t="shared" si="3"/>
        <v>#N/A</v>
      </c>
    </row>
    <row r="71" spans="9:15" x14ac:dyDescent="0.15">
      <c r="I71" s="25">
        <v>42766</v>
      </c>
      <c r="J71" s="100">
        <v>20.695</v>
      </c>
      <c r="K71" s="101">
        <f t="shared" si="1"/>
        <v>0.43327100214696301</v>
      </c>
      <c r="L71" s="101" t="e">
        <f t="shared" si="3"/>
        <v>#N/A</v>
      </c>
    </row>
    <row r="72" spans="9:15" x14ac:dyDescent="0.15">
      <c r="I72" s="25">
        <v>42735</v>
      </c>
      <c r="J72" s="100">
        <v>15.329000000000001</v>
      </c>
      <c r="K72" s="101">
        <f t="shared" si="1"/>
        <v>-5.9166513226538875E-2</v>
      </c>
      <c r="L72" s="101">
        <f t="shared" si="3"/>
        <v>6.1200000000000004E-2</v>
      </c>
    </row>
    <row r="73" spans="9:15" x14ac:dyDescent="0.15">
      <c r="I73" s="25">
        <v>42704</v>
      </c>
      <c r="J73" s="100">
        <v>15.414</v>
      </c>
      <c r="K73" s="101">
        <f t="shared" si="1"/>
        <v>-0.18560786178475197</v>
      </c>
      <c r="L73" s="101">
        <f t="shared" si="3"/>
        <v>5.4199999999999998E-2</v>
      </c>
    </row>
    <row r="74" spans="9:15" x14ac:dyDescent="0.15">
      <c r="I74" s="25">
        <v>42674</v>
      </c>
      <c r="J74" s="100">
        <v>10.051</v>
      </c>
      <c r="K74" s="101">
        <f t="shared" ref="K74:K137" si="4">J74/J86-1</f>
        <v>-0.18377456553516325</v>
      </c>
      <c r="L74" s="101">
        <f t="shared" si="3"/>
        <v>4.9000000000000002E-2</v>
      </c>
    </row>
    <row r="75" spans="9:15" x14ac:dyDescent="0.15">
      <c r="I75" s="25">
        <v>42643</v>
      </c>
      <c r="J75" s="100">
        <v>11.364000000000001</v>
      </c>
      <c r="K75" s="101">
        <f t="shared" si="4"/>
        <v>-0.30282208588957049</v>
      </c>
      <c r="L75" s="101">
        <f t="shared" si="3"/>
        <v>5.1100000000000007E-2</v>
      </c>
    </row>
    <row r="76" spans="9:15" x14ac:dyDescent="0.15">
      <c r="I76" s="25">
        <v>42613</v>
      </c>
      <c r="J76" s="100">
        <v>10.637</v>
      </c>
      <c r="K76" s="101">
        <f t="shared" si="4"/>
        <v>-0.28830456309380437</v>
      </c>
      <c r="L76" s="101">
        <f t="shared" si="3"/>
        <v>5.1299999999999998E-2</v>
      </c>
    </row>
    <row r="77" spans="9:15" x14ac:dyDescent="0.15">
      <c r="I77" s="25">
        <v>42582</v>
      </c>
      <c r="J77" s="100">
        <v>11.443</v>
      </c>
      <c r="K77" s="101">
        <f t="shared" si="4"/>
        <v>-0.3966571759991564</v>
      </c>
      <c r="L77" s="101">
        <f t="shared" si="3"/>
        <v>5.1399999999999994E-2</v>
      </c>
    </row>
    <row r="78" spans="9:15" x14ac:dyDescent="0.15">
      <c r="I78" s="25">
        <v>42551</v>
      </c>
      <c r="J78" s="100">
        <v>15.679</v>
      </c>
      <c r="K78" s="101">
        <f t="shared" si="4"/>
        <v>-0.31969453724996744</v>
      </c>
      <c r="L78" s="101">
        <f t="shared" si="3"/>
        <v>5.2300000000000006E-2</v>
      </c>
    </row>
    <row r="79" spans="9:15" x14ac:dyDescent="0.15">
      <c r="I79" s="25">
        <v>42521</v>
      </c>
      <c r="J79" s="100">
        <v>16.655000000000001</v>
      </c>
      <c r="K79" s="101">
        <f t="shared" si="4"/>
        <v>-0.52438745787880514</v>
      </c>
      <c r="L79" s="101">
        <f t="shared" si="3"/>
        <v>5.1500000000000004E-2</v>
      </c>
    </row>
    <row r="80" spans="9:15" x14ac:dyDescent="0.15">
      <c r="I80" s="25">
        <v>42490</v>
      </c>
      <c r="J80" s="100">
        <v>12.962999999999999</v>
      </c>
      <c r="K80" s="101">
        <f t="shared" si="4"/>
        <v>-0.56949287635747736</v>
      </c>
      <c r="L80" s="101">
        <f t="shared" si="3"/>
        <v>4.0399999999999998E-2</v>
      </c>
    </row>
    <row r="81" spans="9:12" x14ac:dyDescent="0.15">
      <c r="I81" s="25">
        <v>42460</v>
      </c>
      <c r="J81" s="100">
        <v>13.55</v>
      </c>
      <c r="K81" s="101">
        <f t="shared" si="4"/>
        <v>-0.52902328814737576</v>
      </c>
      <c r="L81" s="101">
        <f t="shared" si="3"/>
        <v>0.04</v>
      </c>
    </row>
    <row r="82" spans="9:12" x14ac:dyDescent="0.15">
      <c r="I82" s="25">
        <v>42429</v>
      </c>
      <c r="J82" s="100">
        <v>15.263</v>
      </c>
      <c r="K82" s="101">
        <f t="shared" si="4"/>
        <v>-0.32359849324174605</v>
      </c>
      <c r="L82" s="101">
        <f t="shared" si="3"/>
        <v>3.95E-2</v>
      </c>
    </row>
    <row r="83" spans="9:12" x14ac:dyDescent="0.15">
      <c r="I83" s="25">
        <v>42400</v>
      </c>
      <c r="J83" s="100">
        <v>14.439</v>
      </c>
      <c r="K83" s="101">
        <f t="shared" si="4"/>
        <v>-0.19456685446533162</v>
      </c>
      <c r="L83" s="101" t="e">
        <f t="shared" si="3"/>
        <v>#N/A</v>
      </c>
    </row>
    <row r="84" spans="9:12" x14ac:dyDescent="0.15">
      <c r="I84" s="25">
        <v>42369</v>
      </c>
      <c r="J84" s="100">
        <v>16.292999999999999</v>
      </c>
      <c r="K84" s="101">
        <f t="shared" si="4"/>
        <v>-0.20984481086323969</v>
      </c>
      <c r="L84" s="101">
        <f t="shared" si="3"/>
        <v>3.2500000000000001E-2</v>
      </c>
    </row>
    <row r="85" spans="9:12" x14ac:dyDescent="0.15">
      <c r="I85" s="25">
        <v>42338</v>
      </c>
      <c r="J85" s="100">
        <v>18.927</v>
      </c>
      <c r="K85" s="101">
        <f t="shared" si="4"/>
        <v>-0.28598913535536441</v>
      </c>
      <c r="L85" s="101">
        <f t="shared" si="3"/>
        <v>4.7800000000000002E-2</v>
      </c>
    </row>
    <row r="86" spans="9:12" x14ac:dyDescent="0.15">
      <c r="I86" s="25">
        <v>42308</v>
      </c>
      <c r="J86" s="100">
        <v>12.314</v>
      </c>
      <c r="K86" s="101">
        <f t="shared" si="4"/>
        <v>-0.49042002896751502</v>
      </c>
      <c r="L86" s="101" t="e">
        <f t="shared" si="3"/>
        <v>#N/A</v>
      </c>
    </row>
    <row r="87" spans="9:12" x14ac:dyDescent="0.15">
      <c r="I87" s="25">
        <v>42277</v>
      </c>
      <c r="J87" s="100">
        <v>16.3</v>
      </c>
      <c r="K87" s="101">
        <f t="shared" si="4"/>
        <v>-0.371360252998573</v>
      </c>
      <c r="L87" s="101" t="e">
        <f t="shared" si="3"/>
        <v>#N/A</v>
      </c>
    </row>
    <row r="88" spans="9:12" x14ac:dyDescent="0.15">
      <c r="I88" s="25">
        <v>42247</v>
      </c>
      <c r="J88" s="100">
        <v>14.946</v>
      </c>
      <c r="K88" s="101">
        <f t="shared" si="4"/>
        <v>-0.37472283813747231</v>
      </c>
      <c r="L88" s="101" t="e">
        <f t="shared" si="3"/>
        <v>#N/A</v>
      </c>
    </row>
    <row r="89" spans="9:12" x14ac:dyDescent="0.15">
      <c r="I89" s="25">
        <v>42216</v>
      </c>
      <c r="J89" s="100">
        <v>18.966000000000001</v>
      </c>
      <c r="K89" s="101">
        <f t="shared" si="4"/>
        <v>-0.37422462716114557</v>
      </c>
      <c r="L89" s="101" t="e">
        <f t="shared" si="3"/>
        <v>#N/A</v>
      </c>
    </row>
    <row r="90" spans="9:12" x14ac:dyDescent="0.15">
      <c r="I90" s="25">
        <v>42185</v>
      </c>
      <c r="J90" s="100">
        <v>23.047000000000001</v>
      </c>
      <c r="K90" s="101">
        <f t="shared" si="4"/>
        <v>-0.17853578557171368</v>
      </c>
      <c r="L90" s="101" t="e">
        <f t="shared" si="3"/>
        <v>#N/A</v>
      </c>
    </row>
    <row r="91" spans="9:12" x14ac:dyDescent="0.15">
      <c r="I91" s="25">
        <v>42155</v>
      </c>
      <c r="J91" s="100">
        <v>35.018000000000001</v>
      </c>
      <c r="K91" s="101">
        <f t="shared" si="4"/>
        <v>-9.6332997858119773E-2</v>
      </c>
      <c r="L91" s="101" t="e">
        <f t="shared" ref="L91:L122" si="5">INDEX(O:O,MATCH(I91,N:N,0),1)/100</f>
        <v>#N/A</v>
      </c>
    </row>
    <row r="92" spans="9:12" x14ac:dyDescent="0.15">
      <c r="I92" s="25">
        <v>42124</v>
      </c>
      <c r="J92" s="100">
        <v>30.111000000000001</v>
      </c>
      <c r="K92" s="101">
        <f t="shared" si="4"/>
        <v>-0.20330731578251093</v>
      </c>
      <c r="L92" s="101" t="e">
        <f t="shared" si="5"/>
        <v>#N/A</v>
      </c>
    </row>
    <row r="93" spans="9:12" x14ac:dyDescent="0.15">
      <c r="I93" s="25">
        <v>42094</v>
      </c>
      <c r="J93" s="100">
        <v>28.77</v>
      </c>
      <c r="K93" s="101">
        <f t="shared" si="4"/>
        <v>-0.23041943077252303</v>
      </c>
      <c r="L93" s="101" t="e">
        <f t="shared" si="5"/>
        <v>#N/A</v>
      </c>
    </row>
    <row r="94" spans="9:12" x14ac:dyDescent="0.15">
      <c r="I94" s="25">
        <v>42063</v>
      </c>
      <c r="J94" s="100">
        <v>22.565000000000001</v>
      </c>
      <c r="K94" s="101">
        <f t="shared" si="4"/>
        <v>-0.25311134648484046</v>
      </c>
      <c r="L94" s="101" t="e">
        <f t="shared" si="5"/>
        <v>#N/A</v>
      </c>
    </row>
    <row r="95" spans="9:12" x14ac:dyDescent="0.15">
      <c r="I95" s="25">
        <v>42035</v>
      </c>
      <c r="J95" s="100">
        <v>17.927</v>
      </c>
      <c r="K95" s="101">
        <f t="shared" si="4"/>
        <v>-0.30258704532192182</v>
      </c>
      <c r="L95" s="101" t="e">
        <f t="shared" si="5"/>
        <v>#N/A</v>
      </c>
    </row>
    <row r="96" spans="9:12" x14ac:dyDescent="0.15">
      <c r="I96" s="25">
        <v>42004</v>
      </c>
      <c r="J96" s="100">
        <v>20.62</v>
      </c>
      <c r="K96" s="101">
        <f t="shared" si="4"/>
        <v>-0.30798402523743995</v>
      </c>
      <c r="L96" s="101" t="e">
        <f t="shared" si="5"/>
        <v>#N/A</v>
      </c>
    </row>
    <row r="97" spans="9:12" x14ac:dyDescent="0.15">
      <c r="I97" s="25">
        <v>41973</v>
      </c>
      <c r="J97" s="100">
        <v>26.507999999999999</v>
      </c>
      <c r="K97" s="101">
        <f t="shared" si="4"/>
        <v>0.10995729000921184</v>
      </c>
      <c r="L97" s="101" t="e">
        <f t="shared" si="5"/>
        <v>#N/A</v>
      </c>
    </row>
    <row r="98" spans="9:12" x14ac:dyDescent="0.15">
      <c r="I98" s="25">
        <v>41943</v>
      </c>
      <c r="J98" s="100">
        <v>24.164999999999999</v>
      </c>
      <c r="K98" s="101">
        <f t="shared" si="4"/>
        <v>0.13642776523702027</v>
      </c>
      <c r="L98" s="101" t="e">
        <f t="shared" si="5"/>
        <v>#N/A</v>
      </c>
    </row>
    <row r="99" spans="9:12" x14ac:dyDescent="0.15">
      <c r="I99" s="25">
        <v>41912</v>
      </c>
      <c r="J99" s="100">
        <v>25.928999999999998</v>
      </c>
      <c r="K99" s="101">
        <f t="shared" si="4"/>
        <v>0.24526942656805306</v>
      </c>
      <c r="L99" s="101" t="e">
        <f t="shared" si="5"/>
        <v>#N/A</v>
      </c>
    </row>
    <row r="100" spans="9:12" x14ac:dyDescent="0.15">
      <c r="I100" s="25">
        <v>41882</v>
      </c>
      <c r="J100" s="100">
        <v>23.902999999999999</v>
      </c>
      <c r="K100" s="101">
        <f t="shared" si="4"/>
        <v>0.40415907889326208</v>
      </c>
      <c r="L100" s="101" t="e">
        <f t="shared" si="5"/>
        <v>#N/A</v>
      </c>
    </row>
    <row r="101" spans="9:12" x14ac:dyDescent="0.15">
      <c r="I101" s="25">
        <v>41851</v>
      </c>
      <c r="J101" s="100">
        <v>30.308</v>
      </c>
      <c r="K101" s="101">
        <f t="shared" si="4"/>
        <v>0.64004329004328997</v>
      </c>
      <c r="L101" s="101" t="e">
        <f t="shared" si="5"/>
        <v>#N/A</v>
      </c>
    </row>
    <row r="102" spans="9:12" x14ac:dyDescent="0.15">
      <c r="I102" s="25">
        <v>41820</v>
      </c>
      <c r="J102" s="100">
        <v>28.056000000000001</v>
      </c>
      <c r="K102" s="101">
        <f t="shared" si="4"/>
        <v>0.81545231008153229</v>
      </c>
      <c r="L102" s="101" t="e">
        <f t="shared" si="5"/>
        <v>#N/A</v>
      </c>
    </row>
    <row r="103" spans="9:12" x14ac:dyDescent="0.15">
      <c r="I103" s="25">
        <v>41790</v>
      </c>
      <c r="J103" s="100">
        <v>38.750999999999998</v>
      </c>
      <c r="K103" s="101">
        <f t="shared" si="4"/>
        <v>1.7341423834050658</v>
      </c>
      <c r="L103" s="101" t="e">
        <f t="shared" si="5"/>
        <v>#N/A</v>
      </c>
    </row>
    <row r="104" spans="9:12" x14ac:dyDescent="0.15">
      <c r="I104" s="25">
        <v>41759</v>
      </c>
      <c r="J104" s="100">
        <v>37.795000000000002</v>
      </c>
      <c r="K104" s="101">
        <f t="shared" si="4"/>
        <v>2.2691808667070323</v>
      </c>
      <c r="L104" s="101" t="e">
        <f t="shared" si="5"/>
        <v>#N/A</v>
      </c>
    </row>
    <row r="105" spans="9:12" x14ac:dyDescent="0.15">
      <c r="I105" s="25">
        <v>41729</v>
      </c>
      <c r="J105" s="100">
        <v>37.384</v>
      </c>
      <c r="K105" s="101">
        <f t="shared" si="4"/>
        <v>2.3086113815381895</v>
      </c>
      <c r="L105" s="101" t="e">
        <f t="shared" si="5"/>
        <v>#N/A</v>
      </c>
    </row>
    <row r="106" spans="9:12" x14ac:dyDescent="0.15">
      <c r="I106" s="25">
        <v>41698</v>
      </c>
      <c r="J106" s="100">
        <v>30.212</v>
      </c>
      <c r="K106" s="101">
        <f t="shared" si="4"/>
        <v>3.0937669376693764</v>
      </c>
      <c r="L106" s="101" t="e">
        <f t="shared" si="5"/>
        <v>#N/A</v>
      </c>
    </row>
    <row r="107" spans="9:12" x14ac:dyDescent="0.15">
      <c r="I107" s="25">
        <v>41670</v>
      </c>
      <c r="J107" s="100">
        <v>25.704999999999998</v>
      </c>
      <c r="K107" s="101">
        <f t="shared" si="4"/>
        <v>1.3929435859244084</v>
      </c>
      <c r="L107" s="101" t="e">
        <f t="shared" si="5"/>
        <v>#N/A</v>
      </c>
    </row>
    <row r="108" spans="9:12" x14ac:dyDescent="0.15">
      <c r="I108" s="25">
        <v>41639</v>
      </c>
      <c r="J108" s="100">
        <v>29.797000000000001</v>
      </c>
      <c r="K108" s="101">
        <f t="shared" si="4"/>
        <v>1.7925960637300844</v>
      </c>
      <c r="L108" s="101" t="e">
        <f t="shared" si="5"/>
        <v>#N/A</v>
      </c>
    </row>
    <row r="109" spans="9:12" x14ac:dyDescent="0.15">
      <c r="I109" s="25">
        <v>41608</v>
      </c>
      <c r="J109" s="100">
        <v>23.882000000000001</v>
      </c>
      <c r="K109" s="101">
        <f t="shared" si="4"/>
        <v>1.0686011260285841</v>
      </c>
      <c r="L109" s="101" t="e">
        <f t="shared" si="5"/>
        <v>#N/A</v>
      </c>
    </row>
    <row r="110" spans="9:12" x14ac:dyDescent="0.15">
      <c r="I110" s="25">
        <v>41578</v>
      </c>
      <c r="J110" s="100">
        <v>21.263999999999999</v>
      </c>
      <c r="K110" s="101">
        <f t="shared" si="4"/>
        <v>0.79110512129380051</v>
      </c>
      <c r="L110" s="101" t="e">
        <f t="shared" si="5"/>
        <v>#N/A</v>
      </c>
    </row>
    <row r="111" spans="9:12" x14ac:dyDescent="0.15">
      <c r="I111" s="25">
        <v>41547</v>
      </c>
      <c r="J111" s="100">
        <v>20.821999999999999</v>
      </c>
      <c r="K111" s="101">
        <f t="shared" si="4"/>
        <v>0.89860490562596862</v>
      </c>
      <c r="L111" s="101" t="e">
        <f t="shared" si="5"/>
        <v>#N/A</v>
      </c>
    </row>
    <row r="112" spans="9:12" x14ac:dyDescent="0.15">
      <c r="I112" s="25">
        <v>41517</v>
      </c>
      <c r="J112" s="100">
        <v>17.023</v>
      </c>
      <c r="K112" s="101">
        <f t="shared" si="4"/>
        <v>0.50779450841452611</v>
      </c>
      <c r="L112" s="101" t="e">
        <f t="shared" si="5"/>
        <v>#N/A</v>
      </c>
    </row>
    <row r="113" spans="9:12" x14ac:dyDescent="0.15">
      <c r="I113" s="25">
        <v>41486</v>
      </c>
      <c r="J113" s="100">
        <v>18.48</v>
      </c>
      <c r="K113" s="101">
        <f t="shared" si="4"/>
        <v>0.50488599348534202</v>
      </c>
      <c r="L113" s="101" t="e">
        <f t="shared" si="5"/>
        <v>#N/A</v>
      </c>
    </row>
    <row r="114" spans="9:12" x14ac:dyDescent="0.15">
      <c r="I114" s="25">
        <v>41455</v>
      </c>
      <c r="J114" s="100">
        <v>15.454000000000001</v>
      </c>
      <c r="K114" s="101">
        <f t="shared" si="4"/>
        <v>0.34230869451923929</v>
      </c>
      <c r="L114" s="101" t="e">
        <f t="shared" si="5"/>
        <v>#N/A</v>
      </c>
    </row>
    <row r="115" spans="9:12" x14ac:dyDescent="0.15">
      <c r="I115" s="25">
        <v>41425</v>
      </c>
      <c r="J115" s="100">
        <v>14.173</v>
      </c>
      <c r="K115" s="101">
        <f t="shared" si="4"/>
        <v>-0.15927156246292562</v>
      </c>
      <c r="L115" s="101" t="e">
        <f t="shared" si="5"/>
        <v>#N/A</v>
      </c>
    </row>
    <row r="116" spans="9:12" x14ac:dyDescent="0.15">
      <c r="I116" s="25">
        <v>41394</v>
      </c>
      <c r="J116" s="100">
        <v>11.561</v>
      </c>
      <c r="K116" s="101">
        <f t="shared" si="4"/>
        <v>-0.25985915492957745</v>
      </c>
      <c r="L116" s="101" t="e">
        <f t="shared" si="5"/>
        <v>#N/A</v>
      </c>
    </row>
    <row r="117" spans="9:12" x14ac:dyDescent="0.15">
      <c r="I117" s="25">
        <v>41364</v>
      </c>
      <c r="J117" s="100">
        <v>11.298999999999999</v>
      </c>
      <c r="K117" s="101">
        <f t="shared" si="4"/>
        <v>-0.43800049738870928</v>
      </c>
      <c r="L117" s="101" t="e">
        <f t="shared" si="5"/>
        <v>#N/A</v>
      </c>
    </row>
    <row r="118" spans="9:12" x14ac:dyDescent="0.15">
      <c r="I118" s="25">
        <v>41333</v>
      </c>
      <c r="J118" s="100">
        <v>7.38</v>
      </c>
      <c r="K118" s="101">
        <f t="shared" si="4"/>
        <v>-0.47588949648462464</v>
      </c>
      <c r="L118" s="101" t="e">
        <f t="shared" si="5"/>
        <v>#N/A</v>
      </c>
    </row>
    <row r="119" spans="9:12" x14ac:dyDescent="0.15">
      <c r="I119" s="25">
        <v>41305</v>
      </c>
      <c r="J119" s="100">
        <v>10.742000000000001</v>
      </c>
      <c r="K119" s="101">
        <f t="shared" si="4"/>
        <v>-0.35355358969729789</v>
      </c>
      <c r="L119" s="101" t="e">
        <f t="shared" si="5"/>
        <v>#N/A</v>
      </c>
    </row>
    <row r="120" spans="9:12" x14ac:dyDescent="0.15">
      <c r="I120" s="25">
        <v>41274</v>
      </c>
      <c r="J120" s="100">
        <v>10.67</v>
      </c>
      <c r="K120" s="101">
        <f t="shared" si="4"/>
        <v>-0.29084141964641763</v>
      </c>
      <c r="L120" s="101" t="e">
        <f t="shared" si="5"/>
        <v>#N/A</v>
      </c>
    </row>
    <row r="121" spans="9:12" x14ac:dyDescent="0.15">
      <c r="I121" s="25">
        <v>41243</v>
      </c>
      <c r="J121" s="100">
        <v>11.545</v>
      </c>
      <c r="K121" s="101">
        <f t="shared" si="4"/>
        <v>-0.15122776062343779</v>
      </c>
      <c r="L121" s="101" t="e">
        <f t="shared" si="5"/>
        <v>#N/A</v>
      </c>
    </row>
    <row r="122" spans="9:12" x14ac:dyDescent="0.15">
      <c r="I122" s="25">
        <v>41213</v>
      </c>
      <c r="J122" s="100">
        <v>11.872</v>
      </c>
      <c r="K122" s="101">
        <f t="shared" si="4"/>
        <v>-0.21548932795876552</v>
      </c>
      <c r="L122" s="101" t="e">
        <f t="shared" si="5"/>
        <v>#N/A</v>
      </c>
    </row>
    <row r="123" spans="9:12" x14ac:dyDescent="0.15">
      <c r="I123" s="25">
        <v>41182</v>
      </c>
      <c r="J123" s="100">
        <v>10.967000000000001</v>
      </c>
      <c r="K123" s="101">
        <f t="shared" si="4"/>
        <v>-0.42059382924767541</v>
      </c>
      <c r="L123" s="101" t="e">
        <f t="shared" ref="L123:L154" si="6">INDEX(O:O,MATCH(I123,N:N,0),1)/100</f>
        <v>#N/A</v>
      </c>
    </row>
    <row r="124" spans="9:12" x14ac:dyDescent="0.15">
      <c r="I124" s="25">
        <v>41152</v>
      </c>
      <c r="J124" s="100">
        <v>11.29</v>
      </c>
      <c r="K124" s="101">
        <f t="shared" si="4"/>
        <v>-0.40481838789604097</v>
      </c>
      <c r="L124" s="101" t="e">
        <f t="shared" si="6"/>
        <v>#N/A</v>
      </c>
    </row>
    <row r="125" spans="9:12" x14ac:dyDescent="0.15">
      <c r="I125" s="25">
        <v>41121</v>
      </c>
      <c r="J125" s="100">
        <v>12.28</v>
      </c>
      <c r="K125" s="101">
        <f t="shared" si="4"/>
        <v>-0.40205482787164626</v>
      </c>
      <c r="L125" s="101" t="e">
        <f t="shared" si="6"/>
        <v>#N/A</v>
      </c>
    </row>
    <row r="126" spans="9:12" x14ac:dyDescent="0.15">
      <c r="I126" s="25">
        <v>41090</v>
      </c>
      <c r="J126" s="100">
        <v>11.513</v>
      </c>
      <c r="K126" s="101">
        <f t="shared" si="4"/>
        <v>-0.59668605058502067</v>
      </c>
      <c r="L126" s="101" t="e">
        <f t="shared" si="6"/>
        <v>#N/A</v>
      </c>
    </row>
    <row r="127" spans="9:12" x14ac:dyDescent="0.15">
      <c r="I127" s="25">
        <v>41060</v>
      </c>
      <c r="J127" s="100">
        <v>16.858000000000001</v>
      </c>
      <c r="K127" s="101">
        <f t="shared" si="4"/>
        <v>-0.31746224543503787</v>
      </c>
      <c r="L127" s="101" t="e">
        <f t="shared" si="6"/>
        <v>#N/A</v>
      </c>
    </row>
    <row r="128" spans="9:12" x14ac:dyDescent="0.15">
      <c r="I128" s="25">
        <v>41029</v>
      </c>
      <c r="J128" s="100">
        <v>15.62</v>
      </c>
      <c r="K128" s="101">
        <f t="shared" si="4"/>
        <v>-0.4870952912589479</v>
      </c>
      <c r="L128" s="101" t="e">
        <f t="shared" si="6"/>
        <v>#N/A</v>
      </c>
    </row>
    <row r="129" spans="9:12" x14ac:dyDescent="0.15">
      <c r="I129" s="25">
        <v>40999</v>
      </c>
      <c r="J129" s="100">
        <v>20.105</v>
      </c>
      <c r="K129" s="101">
        <f t="shared" si="4"/>
        <v>-0.43992534195058075</v>
      </c>
      <c r="L129" s="101" t="e">
        <f t="shared" si="6"/>
        <v>#N/A</v>
      </c>
    </row>
    <row r="130" spans="9:12" x14ac:dyDescent="0.15">
      <c r="I130" s="25">
        <v>40968</v>
      </c>
      <c r="J130" s="100">
        <v>14.081</v>
      </c>
      <c r="K130" s="101">
        <f t="shared" si="4"/>
        <v>-0.50399802740498079</v>
      </c>
      <c r="L130" s="101" t="e">
        <f t="shared" si="6"/>
        <v>#N/A</v>
      </c>
    </row>
    <row r="131" spans="9:12" x14ac:dyDescent="0.15">
      <c r="I131" s="25">
        <v>40939</v>
      </c>
      <c r="J131" s="100">
        <v>16.617000000000001</v>
      </c>
      <c r="K131" s="101">
        <f t="shared" si="4"/>
        <v>-0.52310297325220989</v>
      </c>
      <c r="L131" s="101" t="e">
        <f t="shared" si="6"/>
        <v>#N/A</v>
      </c>
    </row>
    <row r="132" spans="9:12" x14ac:dyDescent="0.15">
      <c r="I132" s="25">
        <v>40908</v>
      </c>
      <c r="J132" s="100">
        <v>15.045999999999999</v>
      </c>
      <c r="K132" s="101">
        <f t="shared" si="4"/>
        <v>-0.56425034029366627</v>
      </c>
      <c r="L132" s="101" t="e">
        <f t="shared" si="6"/>
        <v>#N/A</v>
      </c>
    </row>
    <row r="133" spans="9:12" x14ac:dyDescent="0.15">
      <c r="I133" s="25">
        <v>40877</v>
      </c>
      <c r="J133" s="100">
        <v>13.602</v>
      </c>
      <c r="K133" s="101">
        <f t="shared" si="4"/>
        <v>-0.66991045210765154</v>
      </c>
      <c r="L133" s="101" t="e">
        <f t="shared" si="6"/>
        <v>#N/A</v>
      </c>
    </row>
    <row r="134" spans="9:12" x14ac:dyDescent="0.15">
      <c r="I134" s="25">
        <v>40847</v>
      </c>
      <c r="J134" s="100">
        <v>15.132999999999999</v>
      </c>
      <c r="K134" s="101">
        <f t="shared" si="4"/>
        <v>-0.36469353484466838</v>
      </c>
      <c r="L134" s="101" t="e">
        <f t="shared" si="6"/>
        <v>#N/A</v>
      </c>
    </row>
    <row r="135" spans="9:12" x14ac:dyDescent="0.15">
      <c r="I135" s="25">
        <v>40816</v>
      </c>
      <c r="J135" s="100">
        <v>18.928000000000001</v>
      </c>
      <c r="K135" s="101">
        <f t="shared" si="4"/>
        <v>-0.21997857083985817</v>
      </c>
      <c r="L135" s="101" t="e">
        <f t="shared" si="6"/>
        <v>#N/A</v>
      </c>
    </row>
    <row r="136" spans="9:12" x14ac:dyDescent="0.15">
      <c r="I136" s="25">
        <v>40786</v>
      </c>
      <c r="J136" s="100">
        <v>18.969000000000001</v>
      </c>
      <c r="K136" s="101">
        <f t="shared" si="4"/>
        <v>-0.37327782733670334</v>
      </c>
      <c r="L136" s="101" t="e">
        <f t="shared" si="6"/>
        <v>#N/A</v>
      </c>
    </row>
    <row r="137" spans="9:12" x14ac:dyDescent="0.15">
      <c r="I137" s="25">
        <v>40755</v>
      </c>
      <c r="J137" s="100">
        <v>20.536999999999999</v>
      </c>
      <c r="K137" s="101">
        <f t="shared" si="4"/>
        <v>-8.4763135612104024E-2</v>
      </c>
      <c r="L137" s="101" t="e">
        <f t="shared" si="6"/>
        <v>#N/A</v>
      </c>
    </row>
    <row r="138" spans="9:12" x14ac:dyDescent="0.15">
      <c r="I138" s="25">
        <v>40724</v>
      </c>
      <c r="J138" s="100">
        <v>28.545999999999999</v>
      </c>
      <c r="K138" s="101">
        <f t="shared" ref="K138:K167" si="7">J138/J150-1</f>
        <v>-7.7077271257678603E-2</v>
      </c>
      <c r="L138" s="101" t="e">
        <f t="shared" si="6"/>
        <v>#N/A</v>
      </c>
    </row>
    <row r="139" spans="9:12" x14ac:dyDescent="0.15">
      <c r="I139" s="25">
        <v>40694</v>
      </c>
      <c r="J139" s="100">
        <v>24.699000000000002</v>
      </c>
      <c r="K139" s="101">
        <f t="shared" si="7"/>
        <v>-9.4943202638329005E-2</v>
      </c>
      <c r="L139" s="101" t="e">
        <f t="shared" si="6"/>
        <v>#N/A</v>
      </c>
    </row>
    <row r="140" spans="9:12" x14ac:dyDescent="0.15">
      <c r="I140" s="25">
        <v>40663</v>
      </c>
      <c r="J140" s="100">
        <v>30.454000000000001</v>
      </c>
      <c r="K140" s="101">
        <f t="shared" si="7"/>
        <v>-2.3190172242358087E-2</v>
      </c>
      <c r="L140" s="101" t="e">
        <f t="shared" si="6"/>
        <v>#N/A</v>
      </c>
    </row>
    <row r="141" spans="9:12" x14ac:dyDescent="0.15">
      <c r="I141" s="25">
        <v>40633</v>
      </c>
      <c r="J141" s="100">
        <v>35.896999999999998</v>
      </c>
      <c r="K141" s="101">
        <f t="shared" si="7"/>
        <v>-2.1746831993459614E-2</v>
      </c>
      <c r="L141" s="101" t="e">
        <f t="shared" si="6"/>
        <v>#N/A</v>
      </c>
    </row>
    <row r="142" spans="9:12" x14ac:dyDescent="0.15">
      <c r="I142" s="25">
        <v>40602</v>
      </c>
      <c r="J142" s="100">
        <v>28.388999999999999</v>
      </c>
      <c r="K142" s="101">
        <f t="shared" si="7"/>
        <v>0.19603134479271977</v>
      </c>
      <c r="L142" s="101" t="e">
        <f t="shared" si="6"/>
        <v>#N/A</v>
      </c>
    </row>
    <row r="143" spans="9:12" x14ac:dyDescent="0.15">
      <c r="I143" s="25">
        <v>40574</v>
      </c>
      <c r="J143" s="100">
        <v>34.844000000000001</v>
      </c>
      <c r="K143" s="101">
        <f t="shared" si="7"/>
        <v>0.68369171297414844</v>
      </c>
      <c r="L143" s="101" t="e">
        <f t="shared" si="6"/>
        <v>#N/A</v>
      </c>
    </row>
    <row r="144" spans="9:12" x14ac:dyDescent="0.15">
      <c r="I144" s="25">
        <v>40543</v>
      </c>
      <c r="J144" s="100">
        <v>34.529000000000003</v>
      </c>
      <c r="K144" s="101">
        <f t="shared" si="7"/>
        <v>1.2525278883162634</v>
      </c>
      <c r="L144" s="101" t="e">
        <f t="shared" si="6"/>
        <v>#N/A</v>
      </c>
    </row>
    <row r="145" spans="9:12" x14ac:dyDescent="0.15">
      <c r="I145" s="25">
        <v>40512</v>
      </c>
      <c r="J145" s="100">
        <v>41.207000000000001</v>
      </c>
      <c r="K145" s="101">
        <f t="shared" si="7"/>
        <v>1.6733489035941354</v>
      </c>
      <c r="L145" s="101" t="e">
        <f t="shared" si="6"/>
        <v>#N/A</v>
      </c>
    </row>
    <row r="146" spans="9:12" x14ac:dyDescent="0.15">
      <c r="I146" s="25">
        <v>40482</v>
      </c>
      <c r="J146" s="100">
        <v>23.82</v>
      </c>
      <c r="K146" s="101">
        <f t="shared" si="7"/>
        <v>1.3699134414486123</v>
      </c>
      <c r="L146" s="101" t="e">
        <f t="shared" si="6"/>
        <v>#N/A</v>
      </c>
    </row>
    <row r="147" spans="9:12" x14ac:dyDescent="0.15">
      <c r="I147" s="25">
        <v>40451</v>
      </c>
      <c r="J147" s="100">
        <v>24.265999999999998</v>
      </c>
      <c r="K147" s="101">
        <f t="shared" si="7"/>
        <v>1.1353396691305875</v>
      </c>
      <c r="L147" s="101" t="e">
        <f t="shared" si="6"/>
        <v>#N/A</v>
      </c>
    </row>
    <row r="148" spans="9:12" x14ac:dyDescent="0.15">
      <c r="I148" s="25">
        <v>40421</v>
      </c>
      <c r="J148" s="100">
        <v>30.266999999999999</v>
      </c>
      <c r="K148" s="101">
        <f t="shared" si="7"/>
        <v>1.8454451443076052</v>
      </c>
      <c r="L148" s="101" t="e">
        <f t="shared" si="6"/>
        <v>#N/A</v>
      </c>
    </row>
    <row r="149" spans="9:12" x14ac:dyDescent="0.15">
      <c r="I149" s="25">
        <v>40390</v>
      </c>
      <c r="J149" s="100">
        <v>22.439</v>
      </c>
      <c r="K149" s="101">
        <f t="shared" si="7"/>
        <v>0.96093681726819891</v>
      </c>
      <c r="L149" s="101" t="e">
        <f t="shared" si="6"/>
        <v>#N/A</v>
      </c>
    </row>
    <row r="150" spans="9:12" x14ac:dyDescent="0.15">
      <c r="I150" s="25">
        <v>40359</v>
      </c>
      <c r="J150" s="100">
        <v>30.93</v>
      </c>
      <c r="K150" s="101">
        <f t="shared" si="7"/>
        <v>0.97270234071050443</v>
      </c>
      <c r="L150" s="101" t="e">
        <f t="shared" si="6"/>
        <v>#N/A</v>
      </c>
    </row>
    <row r="151" spans="9:12" x14ac:dyDescent="0.15">
      <c r="I151" s="25">
        <v>40329</v>
      </c>
      <c r="J151" s="100">
        <v>27.29</v>
      </c>
      <c r="K151" s="101">
        <f t="shared" si="7"/>
        <v>0.63854698288802147</v>
      </c>
      <c r="L151" s="101" t="e">
        <f t="shared" si="6"/>
        <v>#N/A</v>
      </c>
    </row>
    <row r="152" spans="9:12" x14ac:dyDescent="0.15">
      <c r="I152" s="25">
        <v>40298</v>
      </c>
      <c r="J152" s="100">
        <v>31.177</v>
      </c>
      <c r="K152" s="101">
        <f t="shared" si="7"/>
        <v>1.4050759854971844</v>
      </c>
      <c r="L152" s="101" t="e">
        <f t="shared" si="6"/>
        <v>#N/A</v>
      </c>
    </row>
    <row r="153" spans="9:12" x14ac:dyDescent="0.15">
      <c r="I153" s="25">
        <v>40268</v>
      </c>
      <c r="J153" s="100">
        <v>36.695</v>
      </c>
      <c r="K153" s="101">
        <f t="shared" si="7"/>
        <v>1.7081180811808117</v>
      </c>
      <c r="L153" s="101" t="e">
        <f t="shared" si="6"/>
        <v>#N/A</v>
      </c>
    </row>
    <row r="154" spans="9:12" x14ac:dyDescent="0.15">
      <c r="I154" s="25">
        <v>40237</v>
      </c>
      <c r="J154" s="100">
        <v>23.736000000000001</v>
      </c>
      <c r="K154" s="101">
        <f t="shared" si="7"/>
        <v>0.55513332896547207</v>
      </c>
      <c r="L154" s="101" t="e">
        <f t="shared" si="6"/>
        <v>#N/A</v>
      </c>
    </row>
    <row r="155" spans="9:12" x14ac:dyDescent="0.15">
      <c r="I155" s="25">
        <v>40209</v>
      </c>
      <c r="J155" s="100">
        <v>20.695</v>
      </c>
      <c r="K155" s="101">
        <f t="shared" si="7"/>
        <v>0.43327100214696301</v>
      </c>
      <c r="L155" s="101" t="e">
        <f t="shared" ref="L155:L168" si="8">INDEX(O:O,MATCH(I155,N:N,0),1)/100</f>
        <v>#N/A</v>
      </c>
    </row>
    <row r="156" spans="9:12" x14ac:dyDescent="0.15">
      <c r="I156" s="25">
        <v>40178</v>
      </c>
      <c r="J156" s="100">
        <v>15.329000000000001</v>
      </c>
      <c r="K156" s="101">
        <f t="shared" si="7"/>
        <v>-5.9166513226538875E-2</v>
      </c>
      <c r="L156" s="101" t="e">
        <f t="shared" si="8"/>
        <v>#N/A</v>
      </c>
    </row>
    <row r="157" spans="9:12" x14ac:dyDescent="0.15">
      <c r="I157" s="25">
        <v>40147</v>
      </c>
      <c r="J157" s="100">
        <v>15.414</v>
      </c>
      <c r="K157" s="101">
        <f t="shared" si="7"/>
        <v>-0.18560786178475197</v>
      </c>
      <c r="L157" s="101" t="e">
        <f t="shared" si="8"/>
        <v>#N/A</v>
      </c>
    </row>
    <row r="158" spans="9:12" x14ac:dyDescent="0.15">
      <c r="I158" s="25">
        <v>40117</v>
      </c>
      <c r="J158" s="100">
        <v>10.051</v>
      </c>
      <c r="K158" s="101">
        <f t="shared" si="7"/>
        <v>-0.18377456553516325</v>
      </c>
      <c r="L158" s="101" t="e">
        <f t="shared" si="8"/>
        <v>#N/A</v>
      </c>
    </row>
    <row r="159" spans="9:12" x14ac:dyDescent="0.15">
      <c r="I159" s="25">
        <v>40086</v>
      </c>
      <c r="J159" s="100">
        <v>11.364000000000001</v>
      </c>
      <c r="K159" s="101">
        <f t="shared" si="7"/>
        <v>-0.30282208588957049</v>
      </c>
      <c r="L159" s="101" t="e">
        <f t="shared" si="8"/>
        <v>#N/A</v>
      </c>
    </row>
    <row r="160" spans="9:12" x14ac:dyDescent="0.15">
      <c r="I160" s="25">
        <v>40056</v>
      </c>
      <c r="J160" s="100">
        <v>10.637</v>
      </c>
      <c r="K160" s="101">
        <f t="shared" si="7"/>
        <v>-0.28830456309380437</v>
      </c>
      <c r="L160" s="101" t="e">
        <f t="shared" si="8"/>
        <v>#N/A</v>
      </c>
    </row>
    <row r="161" spans="9:12" x14ac:dyDescent="0.15">
      <c r="I161" s="25">
        <v>40025</v>
      </c>
      <c r="J161" s="100">
        <v>11.443</v>
      </c>
      <c r="K161" s="101">
        <f t="shared" si="7"/>
        <v>-0.3966571759991564</v>
      </c>
      <c r="L161" s="101" t="e">
        <f t="shared" si="8"/>
        <v>#N/A</v>
      </c>
    </row>
    <row r="162" spans="9:12" x14ac:dyDescent="0.15">
      <c r="I162" s="25">
        <v>39994</v>
      </c>
      <c r="J162" s="100">
        <v>15.679</v>
      </c>
      <c r="K162" s="101">
        <f t="shared" si="7"/>
        <v>-0.31969453724996744</v>
      </c>
      <c r="L162" s="101" t="e">
        <f t="shared" si="8"/>
        <v>#N/A</v>
      </c>
    </row>
    <row r="163" spans="9:12" x14ac:dyDescent="0.15">
      <c r="I163" s="25">
        <v>39964</v>
      </c>
      <c r="J163" s="100">
        <v>16.655000000000001</v>
      </c>
      <c r="K163" s="101">
        <f t="shared" si="7"/>
        <v>-0.52438745787880514</v>
      </c>
      <c r="L163" s="101" t="e">
        <f t="shared" si="8"/>
        <v>#N/A</v>
      </c>
    </row>
    <row r="164" spans="9:12" x14ac:dyDescent="0.15">
      <c r="I164" s="25">
        <v>39933</v>
      </c>
      <c r="J164" s="100">
        <v>12.962999999999999</v>
      </c>
      <c r="K164" s="101">
        <f t="shared" si="7"/>
        <v>-0.56949287635747736</v>
      </c>
      <c r="L164" s="101" t="e">
        <f t="shared" si="8"/>
        <v>#N/A</v>
      </c>
    </row>
    <row r="165" spans="9:12" x14ac:dyDescent="0.15">
      <c r="I165" s="25">
        <v>39903</v>
      </c>
      <c r="J165" s="100">
        <v>13.55</v>
      </c>
      <c r="K165" s="101">
        <f t="shared" si="7"/>
        <v>-0.52902328814737576</v>
      </c>
      <c r="L165" s="101" t="e">
        <f t="shared" si="8"/>
        <v>#N/A</v>
      </c>
    </row>
    <row r="166" spans="9:12" x14ac:dyDescent="0.15">
      <c r="I166" s="25">
        <v>39872</v>
      </c>
      <c r="J166" s="100">
        <v>15.263</v>
      </c>
      <c r="K166" s="101">
        <f t="shared" si="7"/>
        <v>-0.32359849324174605</v>
      </c>
      <c r="L166" s="101" t="e">
        <f t="shared" si="8"/>
        <v>#N/A</v>
      </c>
    </row>
    <row r="167" spans="9:12" x14ac:dyDescent="0.15">
      <c r="I167" s="25">
        <v>39844</v>
      </c>
      <c r="J167" s="100">
        <v>14.439</v>
      </c>
      <c r="K167" s="101">
        <f t="shared" si="7"/>
        <v>-0.19456685446533162</v>
      </c>
      <c r="L167" s="101" t="e">
        <f t="shared" si="8"/>
        <v>#N/A</v>
      </c>
    </row>
    <row r="168" spans="9:12" x14ac:dyDescent="0.15">
      <c r="I168" s="25">
        <v>39813</v>
      </c>
      <c r="J168" s="100">
        <v>16.292999999999999</v>
      </c>
      <c r="K168" s="101">
        <f>J168/J180-1</f>
        <v>-0.20984481086323969</v>
      </c>
      <c r="L168" s="101" t="e">
        <f t="shared" si="8"/>
        <v>#N/A</v>
      </c>
    </row>
    <row r="169" spans="9:12" x14ac:dyDescent="0.15">
      <c r="I169" s="25">
        <v>39782</v>
      </c>
      <c r="J169" s="100">
        <v>18.927</v>
      </c>
      <c r="K169" s="101"/>
      <c r="L169" s="101"/>
    </row>
    <row r="170" spans="9:12" x14ac:dyDescent="0.15">
      <c r="I170" s="25">
        <v>39752</v>
      </c>
      <c r="J170" s="100">
        <v>12.314</v>
      </c>
      <c r="K170" s="101"/>
      <c r="L170" s="101"/>
    </row>
    <row r="171" spans="9:12" x14ac:dyDescent="0.15">
      <c r="I171" s="25">
        <v>39721</v>
      </c>
      <c r="J171" s="100">
        <v>16.3</v>
      </c>
      <c r="K171" s="101"/>
      <c r="L171" s="101"/>
    </row>
    <row r="172" spans="9:12" x14ac:dyDescent="0.15">
      <c r="I172" s="25">
        <v>39691</v>
      </c>
      <c r="J172" s="100">
        <v>14.946</v>
      </c>
      <c r="K172" s="101"/>
      <c r="L172" s="101"/>
    </row>
    <row r="173" spans="9:12" x14ac:dyDescent="0.15">
      <c r="I173" s="25">
        <v>39660</v>
      </c>
      <c r="J173" s="100">
        <v>18.966000000000001</v>
      </c>
      <c r="K173" s="101"/>
      <c r="L173" s="101"/>
    </row>
    <row r="174" spans="9:12" x14ac:dyDescent="0.15">
      <c r="I174" s="25">
        <v>39629</v>
      </c>
      <c r="J174" s="100">
        <v>23.047000000000001</v>
      </c>
      <c r="K174" s="101"/>
      <c r="L174" s="101"/>
    </row>
    <row r="175" spans="9:12" x14ac:dyDescent="0.15">
      <c r="I175" s="25">
        <v>39599</v>
      </c>
      <c r="J175" s="100">
        <v>35.018000000000001</v>
      </c>
      <c r="K175" s="101"/>
      <c r="L175" s="101"/>
    </row>
    <row r="176" spans="9:12" x14ac:dyDescent="0.15">
      <c r="I176" s="25">
        <v>39568</v>
      </c>
      <c r="J176" s="100">
        <v>30.111000000000001</v>
      </c>
      <c r="K176" s="101"/>
      <c r="L176" s="101"/>
    </row>
    <row r="177" spans="9:12" x14ac:dyDescent="0.15">
      <c r="I177" s="25">
        <v>39538</v>
      </c>
      <c r="J177" s="100">
        <v>28.77</v>
      </c>
      <c r="K177" s="101"/>
      <c r="L177" s="101"/>
    </row>
    <row r="178" spans="9:12" x14ac:dyDescent="0.15">
      <c r="I178" s="25">
        <v>39507</v>
      </c>
      <c r="J178" s="100">
        <v>22.565000000000001</v>
      </c>
      <c r="K178" s="101"/>
      <c r="L178" s="101"/>
    </row>
    <row r="179" spans="9:12" x14ac:dyDescent="0.15">
      <c r="I179" s="25">
        <v>39478</v>
      </c>
      <c r="J179" s="100">
        <v>17.927</v>
      </c>
      <c r="K179" s="101"/>
      <c r="L179" s="101"/>
    </row>
    <row r="180" spans="9:12" x14ac:dyDescent="0.15">
      <c r="I180" s="25">
        <v>39447</v>
      </c>
      <c r="J180" s="100">
        <v>20.62</v>
      </c>
      <c r="K180" s="101"/>
      <c r="L180" s="101"/>
    </row>
  </sheetData>
  <mergeCells count="1">
    <mergeCell ref="Q2:S2"/>
  </mergeCells>
  <phoneticPr fontId="5" type="noConversion"/>
  <pageMargins left="0.7" right="0.7" top="0.75" bottom="0.75" header="0.3" footer="0.3"/>
  <drawing r:id="rId1"/>
  <legacy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L30"/>
  <sheetViews>
    <sheetView showGridLines="0" zoomScale="75" zoomScaleNormal="75" workbookViewId="0">
      <selection activeCell="N50" sqref="N50"/>
    </sheetView>
  </sheetViews>
  <sheetFormatPr defaultColWidth="8.85546875" defaultRowHeight="12" x14ac:dyDescent="0.15"/>
  <cols>
    <col min="1" max="1" width="13.5703125" style="56" customWidth="1"/>
    <col min="2" max="2" width="8.85546875" style="56"/>
    <col min="3" max="8" width="8.85546875" style="103"/>
    <col min="9" max="9" width="12.42578125" style="57" bestFit="1" customWidth="1"/>
    <col min="10" max="10" width="8" style="57" customWidth="1"/>
    <col min="11" max="11" width="10" style="13" bestFit="1" customWidth="1"/>
    <col min="12" max="16384" width="8.85546875" style="57"/>
  </cols>
  <sheetData>
    <row r="2" spans="1:12" s="58" customFormat="1" ht="60" x14ac:dyDescent="0.15">
      <c r="A2" s="63"/>
      <c r="B2" s="63"/>
      <c r="C2" s="104"/>
      <c r="D2" s="104"/>
      <c r="E2" s="104"/>
      <c r="F2" s="104"/>
      <c r="G2" s="104"/>
      <c r="H2" s="104"/>
      <c r="I2" s="105"/>
      <c r="J2" s="23" t="s">
        <v>473</v>
      </c>
      <c r="K2" s="23" t="s">
        <v>474</v>
      </c>
    </row>
    <row r="3" spans="1:12" x14ac:dyDescent="0.15">
      <c r="I3" s="106">
        <v>42460</v>
      </c>
      <c r="L3" s="107"/>
    </row>
    <row r="4" spans="1:12" x14ac:dyDescent="0.15">
      <c r="I4" s="106">
        <v>42551</v>
      </c>
      <c r="L4" s="107"/>
    </row>
    <row r="5" spans="1:12" x14ac:dyDescent="0.15">
      <c r="I5" s="106">
        <v>42643</v>
      </c>
      <c r="L5" s="107"/>
    </row>
    <row r="6" spans="1:12" x14ac:dyDescent="0.15">
      <c r="I6" s="106">
        <v>42735</v>
      </c>
      <c r="L6" s="107"/>
    </row>
    <row r="7" spans="1:12" x14ac:dyDescent="0.15">
      <c r="I7" s="106">
        <v>42825</v>
      </c>
      <c r="J7" s="72">
        <v>3.0760803627098312</v>
      </c>
      <c r="K7" s="72">
        <v>-18.842530145024753</v>
      </c>
      <c r="L7" s="107"/>
    </row>
    <row r="8" spans="1:12" x14ac:dyDescent="0.15">
      <c r="I8" s="106">
        <v>42916</v>
      </c>
      <c r="J8" s="72">
        <v>10.191076565974726</v>
      </c>
      <c r="K8" s="72">
        <v>-2.0384202605952453</v>
      </c>
      <c r="L8" s="107"/>
    </row>
    <row r="9" spans="1:12" x14ac:dyDescent="0.15">
      <c r="I9" s="106">
        <v>43008</v>
      </c>
      <c r="J9" s="72">
        <v>12.661445647210527</v>
      </c>
      <c r="K9" s="72">
        <v>21.749386317880592</v>
      </c>
      <c r="L9" s="107"/>
    </row>
    <row r="10" spans="1:12" x14ac:dyDescent="0.15">
      <c r="I10" s="106">
        <v>43100</v>
      </c>
      <c r="J10" s="72">
        <v>26.955774829008149</v>
      </c>
      <c r="K10" s="72">
        <v>278.13671861618548</v>
      </c>
      <c r="L10" s="107"/>
    </row>
    <row r="11" spans="1:12" x14ac:dyDescent="0.15">
      <c r="I11" s="106">
        <v>43190</v>
      </c>
      <c r="J11" s="72">
        <v>28.19538653759318</v>
      </c>
      <c r="K11" s="72">
        <v>113.66045005487715</v>
      </c>
      <c r="L11" s="107"/>
    </row>
    <row r="12" spans="1:12" x14ac:dyDescent="0.15">
      <c r="I12" s="106">
        <v>43281</v>
      </c>
      <c r="J12" s="72">
        <v>26.978875228315218</v>
      </c>
      <c r="K12" s="72">
        <v>145.29275971597605</v>
      </c>
      <c r="L12" s="107"/>
    </row>
    <row r="13" spans="1:12" x14ac:dyDescent="0.15">
      <c r="I13" s="106">
        <v>43373</v>
      </c>
      <c r="J13" s="72">
        <v>25.457198112940475</v>
      </c>
      <c r="K13" s="72">
        <v>172.83473236140071</v>
      </c>
      <c r="L13" s="107"/>
    </row>
    <row r="14" spans="1:12" x14ac:dyDescent="0.15">
      <c r="I14" s="106">
        <v>43465</v>
      </c>
      <c r="J14" s="72">
        <v>8.1509931103562536</v>
      </c>
      <c r="K14" s="72">
        <v>-3.0192725820226372</v>
      </c>
      <c r="L14" s="107"/>
    </row>
    <row r="15" spans="1:12" x14ac:dyDescent="0.15">
      <c r="I15" s="106">
        <v>43555</v>
      </c>
      <c r="J15" s="72">
        <v>37.12581835031088</v>
      </c>
      <c r="K15" s="72">
        <v>-4.0055182346391405</v>
      </c>
      <c r="L15" s="107"/>
    </row>
    <row r="16" spans="1:12" x14ac:dyDescent="0.15">
      <c r="I16" s="106">
        <v>43646</v>
      </c>
      <c r="J16" s="72">
        <v>20.310425225786915</v>
      </c>
      <c r="K16" s="72">
        <v>-25.362956661566344</v>
      </c>
      <c r="L16" s="107"/>
    </row>
    <row r="17" spans="9:12" x14ac:dyDescent="0.15">
      <c r="I17" s="106">
        <v>43738</v>
      </c>
      <c r="J17" s="72">
        <v>10.146963570163777</v>
      </c>
      <c r="K17" s="72">
        <v>13.525569533879818</v>
      </c>
      <c r="L17" s="107"/>
    </row>
    <row r="18" spans="9:12" x14ac:dyDescent="0.15">
      <c r="I18" s="106">
        <v>43830</v>
      </c>
      <c r="J18" s="72">
        <v>10.661000899116786</v>
      </c>
      <c r="K18" s="72">
        <v>9.1567591419196219</v>
      </c>
      <c r="L18" s="107"/>
    </row>
    <row r="19" spans="9:12" x14ac:dyDescent="0.15">
      <c r="I19" s="106">
        <v>43921</v>
      </c>
      <c r="J19" s="72">
        <v>-1.0443908999680787</v>
      </c>
      <c r="K19" s="72">
        <v>-23.236975085477752</v>
      </c>
      <c r="L19" s="107"/>
    </row>
    <row r="20" spans="9:12" x14ac:dyDescent="0.15">
      <c r="I20" s="106">
        <v>44012</v>
      </c>
      <c r="J20" s="72">
        <v>2.1284025220457181</v>
      </c>
      <c r="K20" s="72">
        <v>-9.6452674504180891</v>
      </c>
      <c r="L20" s="107"/>
    </row>
    <row r="21" spans="9:12" x14ac:dyDescent="0.15">
      <c r="I21" s="106">
        <v>44104</v>
      </c>
      <c r="J21" s="72">
        <v>15.140306970931093</v>
      </c>
      <c r="K21" s="72">
        <v>-32.690497991455587</v>
      </c>
      <c r="L21" s="107"/>
    </row>
    <row r="22" spans="9:12" x14ac:dyDescent="0.15">
      <c r="I22" s="106">
        <v>44196</v>
      </c>
      <c r="J22" s="72">
        <v>9.1641787453015695</v>
      </c>
      <c r="K22" s="72">
        <v>17.239906447712656</v>
      </c>
      <c r="L22" s="107"/>
    </row>
    <row r="23" spans="9:12" x14ac:dyDescent="0.15">
      <c r="I23" s="106">
        <v>44286</v>
      </c>
      <c r="J23" s="72">
        <v>23.003259273532947</v>
      </c>
      <c r="K23" s="72">
        <v>56.176899844491743</v>
      </c>
      <c r="L23" s="107"/>
    </row>
    <row r="24" spans="9:12" x14ac:dyDescent="0.15">
      <c r="I24" s="106">
        <v>44377</v>
      </c>
      <c r="J24" s="72">
        <v>25.29019894129118</v>
      </c>
      <c r="K24" s="72">
        <v>654.12395227412878</v>
      </c>
      <c r="L24" s="107"/>
    </row>
    <row r="25" spans="9:12" x14ac:dyDescent="0.15">
      <c r="I25" s="106">
        <v>44469</v>
      </c>
      <c r="J25" s="72">
        <v>20.53149849873634</v>
      </c>
      <c r="K25" s="72">
        <v>492.79290218806864</v>
      </c>
      <c r="L25" s="107"/>
    </row>
    <row r="26" spans="9:12" x14ac:dyDescent="0.15">
      <c r="I26" s="106">
        <v>44561</v>
      </c>
      <c r="J26" s="72">
        <v>15.681759744351865</v>
      </c>
      <c r="K26" s="72">
        <v>201.42456911162441</v>
      </c>
      <c r="L26" s="109"/>
    </row>
    <row r="27" spans="9:12" x14ac:dyDescent="0.15">
      <c r="I27" s="106">
        <v>44651</v>
      </c>
      <c r="J27" s="72">
        <v>16.283042343008262</v>
      </c>
      <c r="K27" s="72">
        <v>216.03261463664467</v>
      </c>
      <c r="L27" s="110"/>
    </row>
    <row r="28" spans="9:12" x14ac:dyDescent="0.15">
      <c r="I28" s="106">
        <v>44742</v>
      </c>
      <c r="J28" s="72">
        <v>18.561524432395515</v>
      </c>
      <c r="K28" s="72">
        <v>-1.0473677627082956</v>
      </c>
      <c r="L28" s="110"/>
    </row>
    <row r="29" spans="9:12" x14ac:dyDescent="0.15">
      <c r="I29" s="106">
        <v>44834</v>
      </c>
      <c r="J29" s="72">
        <v>13.853703394289196</v>
      </c>
      <c r="K29" s="72">
        <v>-2.746949310835245</v>
      </c>
      <c r="L29" s="110"/>
    </row>
    <row r="30" spans="9:12" x14ac:dyDescent="0.15">
      <c r="I30" s="106"/>
      <c r="J30" s="72"/>
      <c r="K30" s="72"/>
      <c r="L30" s="110"/>
    </row>
  </sheetData>
  <phoneticPr fontId="5" type="noConversion"/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79"/>
  <sheetViews>
    <sheetView showGridLines="0" zoomScale="75" zoomScaleNormal="75" workbookViewId="0">
      <selection activeCell="R34" sqref="R34"/>
    </sheetView>
  </sheetViews>
  <sheetFormatPr defaultRowHeight="12" x14ac:dyDescent="0.15"/>
  <cols>
    <col min="1" max="1" width="12" style="16" bestFit="1" customWidth="1"/>
    <col min="2" max="7" width="9.140625" style="16"/>
    <col min="8" max="8" width="11" style="12" bestFit="1" customWidth="1"/>
    <col min="9" max="12" width="9.140625" style="13"/>
    <col min="14" max="14" width="12" bestFit="1" customWidth="1"/>
    <col min="15" max="15" width="9.5703125" customWidth="1"/>
  </cols>
  <sheetData>
    <row r="1" spans="1:19" s="99" customFormat="1" ht="60" x14ac:dyDescent="0.15">
      <c r="A1" s="98"/>
      <c r="B1" s="98"/>
      <c r="C1" s="98"/>
      <c r="D1" s="98"/>
      <c r="E1" s="98"/>
      <c r="F1" s="98"/>
      <c r="G1" s="98"/>
      <c r="H1" s="38" t="s">
        <v>475</v>
      </c>
      <c r="I1" s="23" t="s">
        <v>476</v>
      </c>
      <c r="J1" s="23" t="s">
        <v>752</v>
      </c>
      <c r="K1" s="23" t="s">
        <v>753</v>
      </c>
      <c r="L1" s="23" t="s">
        <v>754</v>
      </c>
      <c r="M1" s="35"/>
      <c r="N1" s="35" t="s">
        <v>340</v>
      </c>
      <c r="O1" s="23" t="s">
        <v>477</v>
      </c>
      <c r="P1" s="23" t="s">
        <v>333</v>
      </c>
      <c r="R1" s="436" t="s">
        <v>478</v>
      </c>
      <c r="S1" s="435"/>
    </row>
    <row r="2" spans="1:19" s="99" customFormat="1" x14ac:dyDescent="0.15">
      <c r="A2" s="98"/>
      <c r="B2" s="98"/>
      <c r="C2" s="98"/>
      <c r="D2" s="98"/>
      <c r="E2" s="98"/>
      <c r="F2" s="98"/>
      <c r="G2" s="98"/>
      <c r="H2" s="25">
        <v>44835</v>
      </c>
      <c r="I2" s="146">
        <v>217.46</v>
      </c>
      <c r="J2" s="146">
        <v>126.4384</v>
      </c>
      <c r="K2" s="232">
        <f>J2/J14-1</f>
        <v>-0.37885811414928416</v>
      </c>
      <c r="L2" s="232">
        <f>J2/J3-1</f>
        <v>0.14868291353426155</v>
      </c>
      <c r="M2" s="35"/>
      <c r="N2" s="35"/>
      <c r="O2" s="23"/>
      <c r="P2" s="23"/>
      <c r="R2" s="244"/>
      <c r="S2" s="243"/>
    </row>
    <row r="3" spans="1:19" x14ac:dyDescent="0.15">
      <c r="H3" s="25">
        <v>44805</v>
      </c>
      <c r="I3" s="146">
        <v>73.122</v>
      </c>
      <c r="J3" s="146">
        <f>AVERAGE(I3:I5)</f>
        <v>110.07249999999999</v>
      </c>
      <c r="K3" s="232">
        <f>J3/J15-1</f>
        <v>-0.64413763449203398</v>
      </c>
      <c r="L3" s="232">
        <f>J3/J4-1</f>
        <v>2.6358166341400979E-2</v>
      </c>
      <c r="M3" s="35"/>
      <c r="N3" s="25">
        <v>43100</v>
      </c>
    </row>
    <row r="4" spans="1:19" x14ac:dyDescent="0.15">
      <c r="H4" s="25">
        <v>44774</v>
      </c>
      <c r="I4" s="146">
        <v>133.79920000000001</v>
      </c>
      <c r="J4" s="146">
        <f>AVERAGE(I4:I6)</f>
        <v>107.2457</v>
      </c>
      <c r="K4" s="232">
        <f>J4/J16-1</f>
        <v>-0.77132592923222132</v>
      </c>
      <c r="L4" s="232">
        <f>J4/J5-1</f>
        <v>0.46944191852183037</v>
      </c>
      <c r="N4" s="25">
        <v>43190</v>
      </c>
      <c r="O4" s="75">
        <f t="shared" ref="O4:O22" si="0">SUMIFS(I:I,H:H,"&lt;="&amp;N4,H:H,"&gt;"&amp;N3)</f>
        <v>700.66</v>
      </c>
    </row>
    <row r="5" spans="1:19" x14ac:dyDescent="0.15">
      <c r="H5" s="25">
        <v>44743</v>
      </c>
      <c r="I5" s="146">
        <v>123.2963</v>
      </c>
      <c r="J5" s="146">
        <f>AVERAGE(I5:I7)</f>
        <v>72.983966666666674</v>
      </c>
      <c r="K5" s="232">
        <f>J5/J17-1</f>
        <v>-0.83146578465678433</v>
      </c>
      <c r="L5" s="232">
        <f>J5/J6-1</f>
        <v>0.14119709207053432</v>
      </c>
      <c r="N5" s="25">
        <v>43281</v>
      </c>
      <c r="O5" s="75">
        <f t="shared" si="0"/>
        <v>641.52399999999989</v>
      </c>
    </row>
    <row r="6" spans="1:19" x14ac:dyDescent="0.15">
      <c r="H6" s="25">
        <v>44713</v>
      </c>
      <c r="I6" s="146">
        <v>64.641599999999997</v>
      </c>
      <c r="J6" s="146">
        <f t="shared" ref="J6:J57" si="1">AVERAGE(I6:I8)</f>
        <v>63.95386666666667</v>
      </c>
      <c r="K6" s="232">
        <f t="shared" ref="K6:K45" si="2">J6/J18-1</f>
        <v>-0.82458656680392917</v>
      </c>
      <c r="L6" s="232">
        <f t="shared" ref="L6:L56" si="3">J6/J7-1</f>
        <v>-0.44691258374364351</v>
      </c>
      <c r="N6" s="25">
        <v>43373</v>
      </c>
      <c r="O6" s="75">
        <f t="shared" si="0"/>
        <v>297.346</v>
      </c>
    </row>
    <row r="7" spans="1:19" x14ac:dyDescent="0.15">
      <c r="H7" s="25">
        <v>44682</v>
      </c>
      <c r="I7" s="146">
        <v>31.013999999999999</v>
      </c>
      <c r="J7" s="146">
        <f t="shared" si="1"/>
        <v>115.63066666666667</v>
      </c>
      <c r="K7" s="232">
        <f t="shared" si="2"/>
        <v>-0.14883154867647508</v>
      </c>
      <c r="L7" s="232">
        <f t="shared" si="3"/>
        <v>-0.22701606613632819</v>
      </c>
      <c r="N7" s="25">
        <v>43465</v>
      </c>
      <c r="O7" s="75">
        <f t="shared" si="0"/>
        <v>245.154</v>
      </c>
    </row>
    <row r="8" spans="1:19" x14ac:dyDescent="0.15">
      <c r="H8" s="25">
        <v>44652</v>
      </c>
      <c r="I8" s="146">
        <v>96.206000000000003</v>
      </c>
      <c r="J8" s="146">
        <f t="shared" si="1"/>
        <v>149.59</v>
      </c>
      <c r="K8" s="232">
        <f t="shared" si="2"/>
        <v>0.43432903559853986</v>
      </c>
      <c r="L8" s="232">
        <f t="shared" si="3"/>
        <v>-7.2589978011804113E-2</v>
      </c>
      <c r="N8" s="25">
        <v>43555</v>
      </c>
      <c r="O8" s="75">
        <f t="shared" si="0"/>
        <v>240.798</v>
      </c>
      <c r="P8" s="113">
        <f>O8/O4-1</f>
        <v>-0.65632689178774295</v>
      </c>
    </row>
    <row r="9" spans="1:19" x14ac:dyDescent="0.15">
      <c r="H9" s="25">
        <v>44621</v>
      </c>
      <c r="I9" s="146">
        <v>219.672</v>
      </c>
      <c r="J9" s="146">
        <f t="shared" si="1"/>
        <v>161.29866666666666</v>
      </c>
      <c r="K9" s="232">
        <f t="shared" si="2"/>
        <v>0.55594569739998323</v>
      </c>
      <c r="L9" s="232">
        <f t="shared" si="3"/>
        <v>0.21981567749611819</v>
      </c>
      <c r="N9" s="25">
        <v>43646</v>
      </c>
      <c r="O9" s="75">
        <f t="shared" si="0"/>
        <v>459.084</v>
      </c>
      <c r="P9" s="113">
        <f t="shared" ref="P9:P18" si="4">O9/O5-1</f>
        <v>-0.28438530748654756</v>
      </c>
    </row>
    <row r="10" spans="1:19" x14ac:dyDescent="0.15">
      <c r="H10" s="25">
        <v>44593</v>
      </c>
      <c r="I10" s="111">
        <v>132.892</v>
      </c>
      <c r="J10" s="146">
        <f t="shared" si="1"/>
        <v>132.23199999999997</v>
      </c>
      <c r="K10" s="232">
        <f t="shared" si="2"/>
        <v>0.42828956369580351</v>
      </c>
      <c r="L10" s="232">
        <f t="shared" si="3"/>
        <v>-0.31541581099970672</v>
      </c>
      <c r="N10" s="25">
        <v>43738</v>
      </c>
      <c r="O10" s="75">
        <f t="shared" si="0"/>
        <v>406.59600000000012</v>
      </c>
      <c r="P10" s="113">
        <f t="shared" si="4"/>
        <v>0.36741708312874599</v>
      </c>
    </row>
    <row r="11" spans="1:19" x14ac:dyDescent="0.15">
      <c r="H11" s="25">
        <v>44562</v>
      </c>
      <c r="I11" s="111">
        <v>131.33199999999999</v>
      </c>
      <c r="J11" s="146">
        <f t="shared" si="1"/>
        <v>193.15666666666667</v>
      </c>
      <c r="K11" s="232">
        <f t="shared" si="2"/>
        <v>0.97548835782224819</v>
      </c>
      <c r="L11" s="232">
        <f t="shared" si="3"/>
        <v>1.7574482581805606E-2</v>
      </c>
      <c r="N11" s="25">
        <v>43830</v>
      </c>
      <c r="O11" s="75">
        <f t="shared" si="0"/>
        <v>131.97400000000002</v>
      </c>
      <c r="P11" s="113">
        <f t="shared" si="4"/>
        <v>-0.46166899173580678</v>
      </c>
    </row>
    <row r="12" spans="1:19" x14ac:dyDescent="0.15">
      <c r="H12" s="25">
        <v>44531</v>
      </c>
      <c r="I12" s="111">
        <v>132.47199999999995</v>
      </c>
      <c r="J12" s="146">
        <f t="shared" si="1"/>
        <v>189.82066666666663</v>
      </c>
      <c r="K12" s="232">
        <f t="shared" si="2"/>
        <v>2.2201739405797256</v>
      </c>
      <c r="L12" s="232">
        <f t="shared" si="3"/>
        <v>-0.18717956037682004</v>
      </c>
      <c r="N12" s="25">
        <v>43921</v>
      </c>
      <c r="O12" s="75">
        <f t="shared" si="0"/>
        <v>170.95200000000003</v>
      </c>
      <c r="P12" s="113">
        <f t="shared" si="4"/>
        <v>-0.29006054867565334</v>
      </c>
    </row>
    <row r="13" spans="1:19" x14ac:dyDescent="0.15">
      <c r="H13" s="25">
        <v>44501</v>
      </c>
      <c r="I13" s="112">
        <v>315.666</v>
      </c>
      <c r="J13" s="146">
        <f t="shared" si="1"/>
        <v>233.53333333333333</v>
      </c>
      <c r="K13" s="232">
        <f t="shared" si="2"/>
        <v>0.55504357051854014</v>
      </c>
      <c r="L13" s="232">
        <f t="shared" si="3"/>
        <v>0.14725696525478416</v>
      </c>
      <c r="N13" s="25">
        <v>44012</v>
      </c>
      <c r="O13" s="75">
        <f t="shared" si="0"/>
        <v>144.89600000000002</v>
      </c>
      <c r="P13" s="113">
        <f t="shared" si="4"/>
        <v>-0.6843802005733155</v>
      </c>
    </row>
    <row r="14" spans="1:19" x14ac:dyDescent="0.15">
      <c r="H14" s="25">
        <v>44470</v>
      </c>
      <c r="I14" s="112">
        <v>121.324</v>
      </c>
      <c r="J14" s="146">
        <f t="shared" si="1"/>
        <v>203.55799999999999</v>
      </c>
      <c r="K14" s="232">
        <f t="shared" si="2"/>
        <v>0.1160916305098747</v>
      </c>
      <c r="L14" s="232">
        <f t="shared" si="3"/>
        <v>-0.34190073453341607</v>
      </c>
      <c r="N14" s="25">
        <v>44104</v>
      </c>
      <c r="O14" s="75">
        <f t="shared" si="0"/>
        <v>736.154</v>
      </c>
      <c r="P14" s="113">
        <f t="shared" si="4"/>
        <v>0.81052937067752695</v>
      </c>
    </row>
    <row r="15" spans="1:19" x14ac:dyDescent="0.15">
      <c r="H15" s="25">
        <v>44440</v>
      </c>
      <c r="I15" s="112">
        <v>263.61</v>
      </c>
      <c r="J15" s="146">
        <f t="shared" si="1"/>
        <v>309.31199999999995</v>
      </c>
      <c r="K15" s="232">
        <f t="shared" si="2"/>
        <v>0.26051885882573456</v>
      </c>
      <c r="L15" s="232">
        <f t="shared" si="3"/>
        <v>-0.34047114077932117</v>
      </c>
      <c r="N15" s="25">
        <v>44196</v>
      </c>
      <c r="O15" s="75">
        <f t="shared" si="0"/>
        <v>176.84200000000001</v>
      </c>
      <c r="P15" s="113">
        <f t="shared" si="4"/>
        <v>0.3399760558897964</v>
      </c>
    </row>
    <row r="16" spans="1:19" x14ac:dyDescent="0.15">
      <c r="H16" s="25">
        <v>44409</v>
      </c>
      <c r="I16" s="112">
        <v>225.73999999999998</v>
      </c>
      <c r="J16" s="146">
        <f>AVERAGE(I16:I18)</f>
        <v>468.98933333333326</v>
      </c>
      <c r="K16" s="232">
        <f t="shared" si="2"/>
        <v>1.87820045986793</v>
      </c>
      <c r="L16" s="232">
        <f t="shared" si="3"/>
        <v>8.2987852094516867E-2</v>
      </c>
      <c r="N16" s="25">
        <v>44286</v>
      </c>
      <c r="O16" s="75">
        <f t="shared" si="0"/>
        <v>310.99799999999999</v>
      </c>
      <c r="P16" s="113">
        <f t="shared" si="4"/>
        <v>0.81921241050119309</v>
      </c>
    </row>
    <row r="17" spans="8:16" x14ac:dyDescent="0.15">
      <c r="H17" s="25">
        <v>44378</v>
      </c>
      <c r="I17" s="112">
        <v>438.58599999999996</v>
      </c>
      <c r="J17" s="146">
        <f t="shared" si="1"/>
        <v>433.05133333333328</v>
      </c>
      <c r="K17" s="232">
        <f t="shared" si="2"/>
        <v>2.051663064925302</v>
      </c>
      <c r="L17" s="232">
        <f t="shared" si="3"/>
        <v>0.18777839541840669</v>
      </c>
      <c r="N17" s="25">
        <v>44377</v>
      </c>
      <c r="O17" s="75">
        <f t="shared" si="0"/>
        <v>1093.768</v>
      </c>
      <c r="P17" s="113">
        <f t="shared" si="4"/>
        <v>6.5486417844522959</v>
      </c>
    </row>
    <row r="18" spans="8:16" x14ac:dyDescent="0.15">
      <c r="H18" s="25">
        <v>44348</v>
      </c>
      <c r="I18" s="112">
        <v>742.64199999999994</v>
      </c>
      <c r="J18" s="146">
        <f t="shared" si="1"/>
        <v>364.58933333333334</v>
      </c>
      <c r="K18" s="232">
        <f t="shared" si="2"/>
        <v>6.5486417844522968</v>
      </c>
      <c r="L18" s="232">
        <f t="shared" si="3"/>
        <v>1.683777125639188</v>
      </c>
      <c r="N18" s="25">
        <v>44469</v>
      </c>
      <c r="O18" s="75">
        <f t="shared" si="0"/>
        <v>927.93599999999992</v>
      </c>
      <c r="P18" s="113">
        <f t="shared" si="4"/>
        <v>0.26051885882573478</v>
      </c>
    </row>
    <row r="19" spans="8:16" x14ac:dyDescent="0.15">
      <c r="H19" s="25">
        <v>44317</v>
      </c>
      <c r="I19" s="112">
        <v>117.92600000000002</v>
      </c>
      <c r="J19" s="146">
        <f t="shared" si="1"/>
        <v>135.84933333333336</v>
      </c>
      <c r="K19" s="232">
        <f t="shared" si="2"/>
        <v>0.67867204876843279</v>
      </c>
      <c r="L19" s="232">
        <f t="shared" si="3"/>
        <v>0.30257800164920523</v>
      </c>
      <c r="N19" s="25">
        <v>44561</v>
      </c>
      <c r="O19" s="75">
        <f t="shared" si="0"/>
        <v>569.46199999999988</v>
      </c>
      <c r="P19" s="113">
        <f>O19/O15-1</f>
        <v>2.2201739405797256</v>
      </c>
    </row>
    <row r="20" spans="8:16" x14ac:dyDescent="0.15">
      <c r="H20" s="25">
        <v>44287</v>
      </c>
      <c r="I20" s="112">
        <v>233.20000000000002</v>
      </c>
      <c r="J20" s="146">
        <f t="shared" si="1"/>
        <v>104.29266666666668</v>
      </c>
      <c r="K20" s="232">
        <f t="shared" si="2"/>
        <v>0.76488041516245486</v>
      </c>
      <c r="L20" s="232">
        <f t="shared" si="3"/>
        <v>6.045054952122042E-3</v>
      </c>
      <c r="N20" s="25">
        <v>44651</v>
      </c>
      <c r="O20" s="75">
        <f t="shared" si="0"/>
        <v>483.89599999999996</v>
      </c>
      <c r="P20" s="113">
        <f>O20/O16-1</f>
        <v>0.55594569739998323</v>
      </c>
    </row>
    <row r="21" spans="8:16" x14ac:dyDescent="0.15">
      <c r="H21" s="25">
        <v>44256</v>
      </c>
      <c r="I21" s="112">
        <v>56.422000000000004</v>
      </c>
      <c r="J21" s="146">
        <f t="shared" si="1"/>
        <v>103.666</v>
      </c>
      <c r="K21" s="232">
        <f t="shared" si="2"/>
        <v>0.81921241050119309</v>
      </c>
      <c r="L21" s="232">
        <f t="shared" si="3"/>
        <v>0.11973702212844994</v>
      </c>
      <c r="N21" s="25">
        <v>44742</v>
      </c>
      <c r="O21" s="75">
        <f t="shared" si="0"/>
        <v>191.86160000000001</v>
      </c>
      <c r="P21" s="113">
        <f>O21/O17-1</f>
        <v>-0.82458656680392917</v>
      </c>
    </row>
    <row r="22" spans="8:16" x14ac:dyDescent="0.15">
      <c r="H22" s="25">
        <v>44228</v>
      </c>
      <c r="I22" s="112">
        <v>23.256000000000004</v>
      </c>
      <c r="J22" s="146">
        <f t="shared" si="1"/>
        <v>92.580666666666673</v>
      </c>
      <c r="K22" s="232">
        <f t="shared" si="2"/>
        <v>2.8119956080153714</v>
      </c>
      <c r="L22" s="232">
        <f t="shared" si="3"/>
        <v>-5.3141512971738192E-2</v>
      </c>
      <c r="N22" s="25">
        <v>44834</v>
      </c>
      <c r="O22" s="75">
        <f t="shared" si="0"/>
        <v>330.21749999999997</v>
      </c>
      <c r="P22" s="113">
        <f>O22/O18-1</f>
        <v>-0.64413763449203398</v>
      </c>
    </row>
    <row r="23" spans="8:16" x14ac:dyDescent="0.15">
      <c r="H23" s="25">
        <v>44197</v>
      </c>
      <c r="I23" s="112">
        <v>231.32</v>
      </c>
      <c r="J23" s="146">
        <f t="shared" si="1"/>
        <v>97.776666666666657</v>
      </c>
      <c r="K23" s="232">
        <f t="shared" si="2"/>
        <v>1.3369556557625195</v>
      </c>
      <c r="L23" s="232">
        <f t="shared" si="3"/>
        <v>0.65871229685255739</v>
      </c>
      <c r="N23" s="25">
        <v>44865</v>
      </c>
      <c r="O23" s="75">
        <v>217.46</v>
      </c>
      <c r="P23" s="113">
        <f>I2/I14-1</f>
        <v>0.79239062345455147</v>
      </c>
    </row>
    <row r="24" spans="8:16" x14ac:dyDescent="0.15">
      <c r="H24" s="25">
        <v>44166</v>
      </c>
      <c r="I24" s="112">
        <v>23.166</v>
      </c>
      <c r="J24" s="146">
        <f t="shared" si="1"/>
        <v>58.94733333333334</v>
      </c>
      <c r="K24" s="232">
        <f t="shared" si="2"/>
        <v>0.33997605588979662</v>
      </c>
      <c r="L24" s="232">
        <f t="shared" si="3"/>
        <v>-0.60748356394855874</v>
      </c>
    </row>
    <row r="25" spans="8:16" x14ac:dyDescent="0.15">
      <c r="H25" s="25">
        <v>44136</v>
      </c>
      <c r="I25" s="112">
        <v>38.844000000000001</v>
      </c>
      <c r="J25" s="146">
        <f t="shared" si="1"/>
        <v>150.178</v>
      </c>
      <c r="K25" s="232">
        <f t="shared" si="2"/>
        <v>3.8673753808258242</v>
      </c>
      <c r="L25" s="232">
        <f t="shared" si="3"/>
        <v>-0.17658648205075722</v>
      </c>
    </row>
    <row r="26" spans="8:16" x14ac:dyDescent="0.15">
      <c r="H26" s="25">
        <v>44105</v>
      </c>
      <c r="I26" s="112">
        <v>114.83200000000001</v>
      </c>
      <c r="J26" s="146">
        <f t="shared" si="1"/>
        <v>182.38466666666667</v>
      </c>
      <c r="K26" s="232">
        <f t="shared" si="2"/>
        <v>5.4779551051335469</v>
      </c>
      <c r="L26" s="232">
        <f t="shared" si="3"/>
        <v>-0.25673975825710382</v>
      </c>
    </row>
    <row r="27" spans="8:16" x14ac:dyDescent="0.15">
      <c r="H27" s="25">
        <v>44075</v>
      </c>
      <c r="I27" s="112">
        <v>296.858</v>
      </c>
      <c r="J27" s="146">
        <f t="shared" si="1"/>
        <v>245.38466666666667</v>
      </c>
      <c r="K27" s="232">
        <f t="shared" si="2"/>
        <v>0.81052937067752717</v>
      </c>
      <c r="L27" s="232">
        <f t="shared" si="3"/>
        <v>0.50593245996612346</v>
      </c>
    </row>
    <row r="28" spans="8:16" x14ac:dyDescent="0.15">
      <c r="H28" s="25">
        <v>44044</v>
      </c>
      <c r="I28" s="112">
        <v>135.46400000000003</v>
      </c>
      <c r="J28" s="146">
        <f t="shared" si="1"/>
        <v>162.94533333333337</v>
      </c>
      <c r="K28" s="232">
        <f t="shared" si="2"/>
        <v>9.6841651782909377E-2</v>
      </c>
      <c r="L28" s="232">
        <f t="shared" si="3"/>
        <v>0.14825707037489422</v>
      </c>
    </row>
    <row r="29" spans="8:16" x14ac:dyDescent="0.15">
      <c r="H29" s="25">
        <v>44013</v>
      </c>
      <c r="I29" s="112">
        <v>303.83200000000005</v>
      </c>
      <c r="J29" s="146">
        <f t="shared" si="1"/>
        <v>141.90666666666669</v>
      </c>
      <c r="K29" s="232">
        <f t="shared" si="2"/>
        <v>-0.36552127050743988</v>
      </c>
      <c r="L29" s="232">
        <f t="shared" si="3"/>
        <v>1.9381073321554774</v>
      </c>
    </row>
    <row r="30" spans="8:16" x14ac:dyDescent="0.15">
      <c r="H30" s="25">
        <v>43983</v>
      </c>
      <c r="I30" s="112">
        <v>49.540000000000006</v>
      </c>
      <c r="J30" s="146">
        <f t="shared" si="1"/>
        <v>48.298666666666669</v>
      </c>
      <c r="K30" s="232">
        <f t="shared" si="2"/>
        <v>-0.6843802005733155</v>
      </c>
      <c r="L30" s="232">
        <f t="shared" si="3"/>
        <v>-0.4031798335942004</v>
      </c>
    </row>
    <row r="31" spans="8:16" x14ac:dyDescent="0.15">
      <c r="H31" s="25">
        <v>43952</v>
      </c>
      <c r="I31" s="112">
        <v>72.347999999999999</v>
      </c>
      <c r="J31" s="146">
        <f t="shared" si="1"/>
        <v>80.926666666666662</v>
      </c>
      <c r="K31" s="232">
        <f t="shared" si="2"/>
        <v>-0.4926164173427463</v>
      </c>
      <c r="L31" s="232">
        <f t="shared" si="3"/>
        <v>0.36947202166064952</v>
      </c>
    </row>
    <row r="32" spans="8:16" x14ac:dyDescent="0.15">
      <c r="H32" s="25">
        <v>43922</v>
      </c>
      <c r="I32" s="112">
        <v>23.008000000000003</v>
      </c>
      <c r="J32" s="146">
        <f t="shared" si="1"/>
        <v>59.093333333333341</v>
      </c>
      <c r="K32" s="232">
        <f t="shared" si="2"/>
        <v>-0.43243156715223297</v>
      </c>
      <c r="L32" s="232">
        <f t="shared" si="3"/>
        <v>3.7016238476297314E-2</v>
      </c>
    </row>
    <row r="33" spans="8:12" x14ac:dyDescent="0.15">
      <c r="H33" s="25">
        <v>43891</v>
      </c>
      <c r="I33" s="112">
        <v>147.42400000000001</v>
      </c>
      <c r="J33" s="146">
        <f t="shared" si="1"/>
        <v>56.984000000000009</v>
      </c>
      <c r="K33" s="232">
        <f t="shared" si="2"/>
        <v>-0.29006054867565334</v>
      </c>
      <c r="L33" s="232">
        <f t="shared" si="3"/>
        <v>1.3463079879220419</v>
      </c>
    </row>
    <row r="34" spans="8:12" x14ac:dyDescent="0.15">
      <c r="H34" s="25">
        <v>43862</v>
      </c>
      <c r="I34" s="112">
        <v>6.8480000000000008</v>
      </c>
      <c r="J34" s="146">
        <f t="shared" si="1"/>
        <v>24.286666666666672</v>
      </c>
      <c r="K34" s="232">
        <f t="shared" si="2"/>
        <v>-0.68694142719647999</v>
      </c>
      <c r="L34" s="232">
        <f t="shared" si="3"/>
        <v>-0.41952548638442289</v>
      </c>
    </row>
    <row r="35" spans="8:12" x14ac:dyDescent="0.15">
      <c r="H35" s="25">
        <v>43831</v>
      </c>
      <c r="I35" s="112">
        <v>16.68</v>
      </c>
      <c r="J35" s="146">
        <f t="shared" si="1"/>
        <v>41.839333333333336</v>
      </c>
      <c r="K35" s="232">
        <f t="shared" si="2"/>
        <v>-0.47672052962462685</v>
      </c>
      <c r="L35" s="232">
        <f t="shared" si="3"/>
        <v>-4.8918726415809188E-2</v>
      </c>
    </row>
    <row r="36" spans="8:12" x14ac:dyDescent="0.15">
      <c r="H36" s="25">
        <v>43800</v>
      </c>
      <c r="I36" s="112">
        <v>49.332000000000008</v>
      </c>
      <c r="J36" s="146">
        <f t="shared" si="1"/>
        <v>43.991333333333337</v>
      </c>
      <c r="K36" s="232">
        <f t="shared" si="2"/>
        <v>-0.46166899173580689</v>
      </c>
      <c r="L36" s="232">
        <f t="shared" si="3"/>
        <v>0.42579028110887829</v>
      </c>
    </row>
    <row r="37" spans="8:12" x14ac:dyDescent="0.15">
      <c r="H37" s="25">
        <v>43770</v>
      </c>
      <c r="I37" s="112">
        <v>59.506000000000007</v>
      </c>
      <c r="J37" s="146">
        <f t="shared" si="1"/>
        <v>30.854000000000003</v>
      </c>
      <c r="K37" s="232">
        <f t="shared" si="2"/>
        <v>-0.67080170997318378</v>
      </c>
      <c r="L37" s="232">
        <f t="shared" si="3"/>
        <v>9.5875165751089009E-2</v>
      </c>
    </row>
    <row r="38" spans="8:12" x14ac:dyDescent="0.15">
      <c r="H38" s="25">
        <v>43739</v>
      </c>
      <c r="I38" s="112">
        <v>23.136000000000006</v>
      </c>
      <c r="J38" s="146">
        <f t="shared" si="1"/>
        <v>28.154666666666675</v>
      </c>
      <c r="K38" s="232">
        <f t="shared" si="2"/>
        <v>-0.68903844313052698</v>
      </c>
      <c r="L38" s="232">
        <f t="shared" si="3"/>
        <v>-0.79226554122519655</v>
      </c>
    </row>
    <row r="39" spans="8:12" x14ac:dyDescent="0.15">
      <c r="H39" s="25">
        <v>43709</v>
      </c>
      <c r="I39" s="112">
        <v>9.92</v>
      </c>
      <c r="J39" s="146">
        <f t="shared" si="1"/>
        <v>135.53200000000004</v>
      </c>
      <c r="K39" s="232">
        <f t="shared" si="2"/>
        <v>0.36741708312874599</v>
      </c>
      <c r="L39" s="232">
        <f t="shared" si="3"/>
        <v>-8.7687019269603983E-2</v>
      </c>
    </row>
    <row r="40" spans="8:12" x14ac:dyDescent="0.15">
      <c r="H40" s="25">
        <v>43678</v>
      </c>
      <c r="I40" s="112">
        <v>51.408000000000015</v>
      </c>
      <c r="J40" s="146">
        <f t="shared" si="1"/>
        <v>148.55866666666671</v>
      </c>
      <c r="K40" s="232">
        <f t="shared" si="2"/>
        <v>0.35012420478642858</v>
      </c>
      <c r="L40" s="232">
        <f t="shared" si="3"/>
        <v>-0.33577952117512389</v>
      </c>
    </row>
    <row r="41" spans="8:12" x14ac:dyDescent="0.15">
      <c r="H41" s="25">
        <v>43647</v>
      </c>
      <c r="I41" s="112">
        <v>345.26800000000009</v>
      </c>
      <c r="J41" s="146">
        <f t="shared" si="1"/>
        <v>223.6586666666667</v>
      </c>
      <c r="K41" s="232">
        <f t="shared" si="2"/>
        <v>4.1794372556509085E-2</v>
      </c>
      <c r="L41" s="232">
        <f t="shared" si="3"/>
        <v>0.46155387685042415</v>
      </c>
    </row>
    <row r="42" spans="8:12" x14ac:dyDescent="0.15">
      <c r="H42" s="25">
        <v>43617</v>
      </c>
      <c r="I42" s="112">
        <v>49</v>
      </c>
      <c r="J42" s="146">
        <f t="shared" si="1"/>
        <v>153.02799999999999</v>
      </c>
      <c r="K42" s="232">
        <f t="shared" si="2"/>
        <v>-0.28438530748654756</v>
      </c>
      <c r="L42" s="232">
        <f t="shared" si="3"/>
        <v>-4.0564771972062541E-2</v>
      </c>
    </row>
    <row r="43" spans="8:12" x14ac:dyDescent="0.15">
      <c r="H43" s="25">
        <v>43586</v>
      </c>
      <c r="I43" s="112">
        <v>276.70800000000003</v>
      </c>
      <c r="J43" s="146">
        <f t="shared" si="1"/>
        <v>159.49800000000002</v>
      </c>
      <c r="K43" s="232">
        <f t="shared" si="2"/>
        <v>-0.1332446943403881</v>
      </c>
      <c r="L43" s="232">
        <f t="shared" si="3"/>
        <v>0.53191611973747421</v>
      </c>
    </row>
    <row r="44" spans="8:12" x14ac:dyDescent="0.15">
      <c r="H44" s="25">
        <v>43556</v>
      </c>
      <c r="I44" s="112">
        <v>133.37599999999998</v>
      </c>
      <c r="J44" s="146">
        <f t="shared" si="1"/>
        <v>104.11666666666666</v>
      </c>
      <c r="K44" s="232">
        <f t="shared" si="2"/>
        <v>-0.53488198942744403</v>
      </c>
      <c r="L44" s="232">
        <f t="shared" si="3"/>
        <v>0.29714532512728487</v>
      </c>
    </row>
    <row r="45" spans="8:12" x14ac:dyDescent="0.15">
      <c r="H45" s="25">
        <v>43525</v>
      </c>
      <c r="I45" s="112">
        <v>68.41</v>
      </c>
      <c r="J45" s="146">
        <f t="shared" si="1"/>
        <v>80.266000000000005</v>
      </c>
      <c r="K45" s="232">
        <f t="shared" si="2"/>
        <v>-0.65632689178774295</v>
      </c>
      <c r="L45" s="232">
        <f t="shared" si="3"/>
        <v>3.4640107245978324E-2</v>
      </c>
    </row>
    <row r="46" spans="8:12" x14ac:dyDescent="0.15">
      <c r="H46" s="25">
        <v>43497</v>
      </c>
      <c r="I46" s="112">
        <v>110.56400000000001</v>
      </c>
      <c r="J46" s="146">
        <f t="shared" si="1"/>
        <v>77.578666666666663</v>
      </c>
      <c r="K46" s="232"/>
      <c r="L46" s="232">
        <f>J46/J47-1</f>
        <v>-2.9733019827571927E-2</v>
      </c>
    </row>
    <row r="47" spans="8:12" x14ac:dyDescent="0.15">
      <c r="H47" s="25">
        <v>43466</v>
      </c>
      <c r="I47" s="112">
        <v>61.824000000000005</v>
      </c>
      <c r="J47" s="146">
        <f t="shared" si="1"/>
        <v>79.956000000000003</v>
      </c>
      <c r="K47" s="232"/>
      <c r="L47" s="232">
        <f t="shared" si="3"/>
        <v>-2.1561956973983665E-2</v>
      </c>
    </row>
    <row r="48" spans="8:12" x14ac:dyDescent="0.15">
      <c r="H48" s="25">
        <v>43435</v>
      </c>
      <c r="I48" s="112">
        <v>60.347999999999999</v>
      </c>
      <c r="J48" s="146">
        <f t="shared" si="1"/>
        <v>81.718000000000004</v>
      </c>
      <c r="K48" s="232"/>
      <c r="L48" s="232">
        <f t="shared" si="3"/>
        <v>-0.12810572812564458</v>
      </c>
    </row>
    <row r="49" spans="8:12" x14ac:dyDescent="0.15">
      <c r="H49" s="25">
        <v>43405</v>
      </c>
      <c r="I49" s="112">
        <v>117.696</v>
      </c>
      <c r="J49" s="146">
        <f t="shared" si="1"/>
        <v>93.724666666666664</v>
      </c>
      <c r="K49" s="232"/>
      <c r="L49" s="232">
        <f t="shared" si="3"/>
        <v>3.5166518175994588E-2</v>
      </c>
    </row>
    <row r="50" spans="8:12" x14ac:dyDescent="0.15">
      <c r="H50" s="25">
        <v>43374</v>
      </c>
      <c r="I50" s="112">
        <v>67.11</v>
      </c>
      <c r="J50" s="146">
        <f t="shared" si="1"/>
        <v>90.540666666666667</v>
      </c>
      <c r="K50" s="232"/>
      <c r="L50" s="232">
        <f t="shared" si="3"/>
        <v>-8.6512009578067373E-2</v>
      </c>
    </row>
    <row r="51" spans="8:12" x14ac:dyDescent="0.15">
      <c r="H51" s="25">
        <v>43344</v>
      </c>
      <c r="I51" s="112">
        <v>96.367999999999995</v>
      </c>
      <c r="J51" s="146">
        <f t="shared" si="1"/>
        <v>99.115333333333339</v>
      </c>
      <c r="K51" s="232"/>
      <c r="L51" s="232">
        <f t="shared" si="3"/>
        <v>-9.9224477431081537E-2</v>
      </c>
    </row>
    <row r="52" spans="8:12" x14ac:dyDescent="0.15">
      <c r="H52" s="25">
        <v>43313</v>
      </c>
      <c r="I52" s="112">
        <v>108.14399999999999</v>
      </c>
      <c r="J52" s="146">
        <f t="shared" si="1"/>
        <v>110.03333333333335</v>
      </c>
      <c r="K52" s="232"/>
      <c r="L52" s="232">
        <f t="shared" si="3"/>
        <v>-0.48746851991590812</v>
      </c>
    </row>
    <row r="53" spans="8:12" x14ac:dyDescent="0.15">
      <c r="H53" s="25">
        <v>43282</v>
      </c>
      <c r="I53" s="112">
        <v>92.834000000000017</v>
      </c>
      <c r="J53" s="146">
        <f t="shared" si="1"/>
        <v>214.68600000000001</v>
      </c>
      <c r="K53" s="232"/>
      <c r="L53" s="232">
        <f t="shared" si="3"/>
        <v>3.9499691359952127E-3</v>
      </c>
    </row>
    <row r="54" spans="8:12" x14ac:dyDescent="0.15">
      <c r="H54" s="25">
        <v>43252</v>
      </c>
      <c r="I54" s="112">
        <v>129.12199999999999</v>
      </c>
      <c r="J54" s="146">
        <f t="shared" si="1"/>
        <v>213.8413333333333</v>
      </c>
      <c r="K54" s="232"/>
      <c r="L54" s="232">
        <f t="shared" si="3"/>
        <v>0.16207168889887158</v>
      </c>
    </row>
    <row r="55" spans="8:12" x14ac:dyDescent="0.15">
      <c r="H55" s="25">
        <v>43221</v>
      </c>
      <c r="I55" s="112">
        <v>422.10199999999998</v>
      </c>
      <c r="J55" s="146">
        <f t="shared" si="1"/>
        <v>184.01733333333334</v>
      </c>
      <c r="K55" s="232"/>
      <c r="L55" s="232">
        <f t="shared" si="3"/>
        <v>-0.17794356339810891</v>
      </c>
    </row>
    <row r="56" spans="8:12" x14ac:dyDescent="0.15">
      <c r="H56" s="25">
        <v>43191</v>
      </c>
      <c r="I56" s="112">
        <v>90.300000000000011</v>
      </c>
      <c r="J56" s="146">
        <f t="shared" si="1"/>
        <v>223.85000000000002</v>
      </c>
      <c r="K56" s="232"/>
      <c r="L56" s="232">
        <f t="shared" si="3"/>
        <v>-4.1546541831986805E-2</v>
      </c>
    </row>
    <row r="57" spans="8:12" x14ac:dyDescent="0.15">
      <c r="H57" s="25">
        <v>43160</v>
      </c>
      <c r="I57" s="112">
        <v>39.65</v>
      </c>
      <c r="J57" s="146">
        <f t="shared" si="1"/>
        <v>233.55333333333331</v>
      </c>
      <c r="K57" s="232"/>
      <c r="L57" s="232"/>
    </row>
    <row r="58" spans="8:12" x14ac:dyDescent="0.15">
      <c r="H58" s="25">
        <v>43132</v>
      </c>
      <c r="I58" s="112">
        <v>541.6</v>
      </c>
      <c r="J58" s="146"/>
      <c r="K58" s="232"/>
      <c r="L58" s="232"/>
    </row>
    <row r="59" spans="8:12" x14ac:dyDescent="0.15">
      <c r="H59" s="25">
        <v>43101</v>
      </c>
      <c r="I59" s="112">
        <v>119.41000000000001</v>
      </c>
      <c r="J59" s="146"/>
      <c r="K59" s="232"/>
      <c r="L59" s="232"/>
    </row>
    <row r="60" spans="8:12" x14ac:dyDescent="0.15">
      <c r="I60" s="108"/>
      <c r="J60" s="108"/>
      <c r="K60" s="108"/>
      <c r="L60" s="108"/>
    </row>
    <row r="61" spans="8:12" x14ac:dyDescent="0.15">
      <c r="I61" s="108"/>
      <c r="J61" s="108"/>
      <c r="K61" s="108"/>
      <c r="L61" s="108"/>
    </row>
    <row r="62" spans="8:12" x14ac:dyDescent="0.15">
      <c r="I62" s="108"/>
      <c r="J62" s="108"/>
      <c r="K62" s="108"/>
      <c r="L62" s="108"/>
    </row>
    <row r="63" spans="8:12" x14ac:dyDescent="0.15">
      <c r="I63" s="108"/>
      <c r="J63" s="108"/>
      <c r="K63" s="108"/>
      <c r="L63" s="108"/>
    </row>
    <row r="64" spans="8:12" x14ac:dyDescent="0.15">
      <c r="I64" s="108"/>
      <c r="J64" s="108"/>
      <c r="K64" s="108"/>
      <c r="L64" s="108"/>
    </row>
    <row r="65" spans="9:12" x14ac:dyDescent="0.15">
      <c r="I65" s="108"/>
      <c r="J65" s="108"/>
      <c r="K65" s="108"/>
      <c r="L65" s="108"/>
    </row>
    <row r="66" spans="9:12" x14ac:dyDescent="0.15">
      <c r="I66" s="108"/>
      <c r="J66" s="108"/>
      <c r="K66" s="108"/>
      <c r="L66" s="108"/>
    </row>
    <row r="67" spans="9:12" x14ac:dyDescent="0.15">
      <c r="I67" s="108"/>
      <c r="J67" s="108"/>
      <c r="K67" s="108"/>
      <c r="L67" s="108"/>
    </row>
    <row r="68" spans="9:12" x14ac:dyDescent="0.15">
      <c r="I68" s="108"/>
      <c r="J68" s="108"/>
      <c r="K68" s="108"/>
      <c r="L68" s="108"/>
    </row>
    <row r="69" spans="9:12" x14ac:dyDescent="0.15">
      <c r="I69" s="108"/>
      <c r="J69" s="108"/>
      <c r="K69" s="108"/>
      <c r="L69" s="108"/>
    </row>
    <row r="70" spans="9:12" x14ac:dyDescent="0.15">
      <c r="I70" s="108"/>
      <c r="J70" s="108"/>
      <c r="K70" s="108"/>
      <c r="L70" s="108"/>
    </row>
    <row r="71" spans="9:12" x14ac:dyDescent="0.15">
      <c r="I71" s="108"/>
      <c r="J71" s="108"/>
      <c r="K71" s="108"/>
      <c r="L71" s="108"/>
    </row>
    <row r="72" spans="9:12" x14ac:dyDescent="0.15">
      <c r="I72" s="108"/>
      <c r="J72" s="108"/>
      <c r="K72" s="108"/>
      <c r="L72" s="108"/>
    </row>
    <row r="73" spans="9:12" x14ac:dyDescent="0.15">
      <c r="I73" s="108"/>
      <c r="J73" s="108"/>
      <c r="K73" s="108"/>
      <c r="L73" s="108"/>
    </row>
    <row r="74" spans="9:12" x14ac:dyDescent="0.15">
      <c r="I74" s="108"/>
      <c r="J74" s="108"/>
      <c r="K74" s="108"/>
      <c r="L74" s="108"/>
    </row>
    <row r="75" spans="9:12" x14ac:dyDescent="0.15">
      <c r="I75" s="108"/>
      <c r="J75" s="108"/>
      <c r="K75" s="108"/>
      <c r="L75" s="108"/>
    </row>
    <row r="76" spans="9:12" x14ac:dyDescent="0.15">
      <c r="I76" s="108"/>
      <c r="J76" s="108"/>
      <c r="K76" s="108"/>
      <c r="L76" s="108"/>
    </row>
    <row r="77" spans="9:12" x14ac:dyDescent="0.15">
      <c r="I77" s="108"/>
      <c r="J77" s="108"/>
      <c r="K77" s="108"/>
      <c r="L77" s="108"/>
    </row>
    <row r="78" spans="9:12" x14ac:dyDescent="0.15">
      <c r="I78" s="108"/>
      <c r="J78" s="108"/>
      <c r="K78" s="108"/>
      <c r="L78" s="108"/>
    </row>
    <row r="79" spans="9:12" x14ac:dyDescent="0.15">
      <c r="I79" s="108"/>
      <c r="J79" s="108"/>
      <c r="K79" s="108"/>
      <c r="L79" s="108"/>
    </row>
  </sheetData>
  <mergeCells count="1">
    <mergeCell ref="R1:S1"/>
  </mergeCells>
  <phoneticPr fontId="5" type="noConversion"/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73"/>
  <sheetViews>
    <sheetView showGridLines="0" topLeftCell="B1" zoomScale="75" zoomScaleNormal="75" workbookViewId="0">
      <selection activeCell="Y78" sqref="Y78"/>
    </sheetView>
  </sheetViews>
  <sheetFormatPr defaultColWidth="8.85546875" defaultRowHeight="12" x14ac:dyDescent="0.15"/>
  <cols>
    <col min="1" max="1" width="12" style="359" customWidth="1"/>
    <col min="2" max="8" width="8.85546875" style="359"/>
    <col min="9" max="9" width="12.42578125" style="295" customWidth="1"/>
    <col min="10" max="10" width="8.42578125" style="301" customWidth="1"/>
    <col min="11" max="14" width="9" style="364" customWidth="1"/>
    <col min="15" max="15" width="12" style="301" customWidth="1"/>
    <col min="16" max="16" width="8.85546875" style="295"/>
    <col min="17" max="17" width="8.85546875" style="295" customWidth="1"/>
    <col min="18" max="18" width="12" style="295" customWidth="1"/>
    <col min="19" max="19" width="12.42578125" style="295" customWidth="1"/>
    <col min="20" max="25" width="8.85546875" style="295"/>
    <col min="26" max="26" width="12.42578125" style="360" customWidth="1"/>
    <col min="27" max="34" width="8.85546875" style="296"/>
    <col min="35" max="16384" width="8.85546875" style="295"/>
  </cols>
  <sheetData>
    <row r="1" spans="1:34" s="352" customFormat="1" ht="60" x14ac:dyDescent="0.15">
      <c r="A1" s="351"/>
      <c r="B1" s="351"/>
      <c r="C1" s="351"/>
      <c r="D1" s="351"/>
      <c r="E1" s="351"/>
      <c r="F1" s="351"/>
      <c r="G1" s="351"/>
      <c r="H1" s="351"/>
      <c r="J1" s="353" t="s">
        <v>479</v>
      </c>
      <c r="K1" s="354" t="s">
        <v>895</v>
      </c>
      <c r="L1" s="354" t="s">
        <v>947</v>
      </c>
      <c r="M1" s="354" t="s">
        <v>946</v>
      </c>
      <c r="N1" s="354" t="s">
        <v>896</v>
      </c>
      <c r="O1" s="353" t="s">
        <v>897</v>
      </c>
      <c r="Q1" s="355"/>
      <c r="S1" s="354" t="s">
        <v>945</v>
      </c>
      <c r="T1" s="354" t="s">
        <v>898</v>
      </c>
      <c r="U1" s="354" t="s">
        <v>899</v>
      </c>
      <c r="V1" s="356" t="s">
        <v>900</v>
      </c>
      <c r="W1" s="356" t="s">
        <v>901</v>
      </c>
      <c r="X1" s="296" t="s">
        <v>902</v>
      </c>
      <c r="Z1" s="357" t="s">
        <v>583</v>
      </c>
      <c r="AA1" s="358" t="s">
        <v>584</v>
      </c>
      <c r="AB1" s="358" t="s">
        <v>585</v>
      </c>
      <c r="AC1" s="358" t="s">
        <v>584</v>
      </c>
      <c r="AD1" s="358" t="s">
        <v>585</v>
      </c>
      <c r="AE1" s="358" t="s">
        <v>903</v>
      </c>
      <c r="AF1" s="358" t="s">
        <v>904</v>
      </c>
      <c r="AG1" s="358" t="s">
        <v>905</v>
      </c>
      <c r="AH1" s="358" t="s">
        <v>906</v>
      </c>
    </row>
    <row r="2" spans="1:34" x14ac:dyDescent="0.15">
      <c r="I2" s="360">
        <v>40633</v>
      </c>
      <c r="J2" s="360" t="s">
        <v>480</v>
      </c>
      <c r="K2" s="361">
        <v>23.92</v>
      </c>
      <c r="L2" s="361">
        <v>15.66</v>
      </c>
      <c r="M2" s="361">
        <v>8.26</v>
      </c>
      <c r="N2" s="363"/>
      <c r="P2" s="364"/>
      <c r="Q2" s="364"/>
      <c r="R2" s="360">
        <v>44012</v>
      </c>
      <c r="S2" s="361">
        <v>62.75</v>
      </c>
      <c r="T2" s="365"/>
      <c r="Z2" s="360">
        <v>42766</v>
      </c>
      <c r="AA2" s="366">
        <v>3588.0315000000001</v>
      </c>
      <c r="AB2" s="366">
        <v>4299.3154000000004</v>
      </c>
      <c r="AC2" s="366">
        <v>76.771699999999996</v>
      </c>
      <c r="AD2" s="366">
        <v>18.857399999999998</v>
      </c>
      <c r="AE2" s="367">
        <f t="shared" ref="AE2:AE65" si="0">AA2/AB2</f>
        <v>0.83455879975681702</v>
      </c>
      <c r="AF2" s="367">
        <f t="shared" ref="AF2:AF65" si="1">AC2/AD2</f>
        <v>4.0711709991833445</v>
      </c>
      <c r="AG2" s="368" t="e">
        <f t="shared" ref="AG2:AG65" si="2">IFERROR(INDEX($N$6:$N$48,MATCH(Z2,$I$6:$I$47,0)),NA())</f>
        <v>#N/A</v>
      </c>
    </row>
    <row r="3" spans="1:34" x14ac:dyDescent="0.15">
      <c r="I3" s="360">
        <v>40724</v>
      </c>
      <c r="J3" s="360" t="s">
        <v>481</v>
      </c>
      <c r="K3" s="361">
        <v>17.82</v>
      </c>
      <c r="L3" s="361">
        <v>3.48</v>
      </c>
      <c r="M3" s="361">
        <v>14.35</v>
      </c>
      <c r="N3" s="363"/>
      <c r="O3" s="360"/>
      <c r="P3" s="347"/>
      <c r="Q3" s="347"/>
      <c r="R3" s="360">
        <v>44043</v>
      </c>
      <c r="S3" s="361">
        <v>58.48</v>
      </c>
      <c r="T3" s="369"/>
      <c r="U3" s="365">
        <f t="shared" ref="U3:U29" si="3">S3/S2-1</f>
        <v>-6.8047808764940321E-2</v>
      </c>
      <c r="Z3" s="360">
        <v>42794</v>
      </c>
      <c r="AA3" s="366">
        <v>3583.0846999999999</v>
      </c>
      <c r="AB3" s="366">
        <v>4435.085</v>
      </c>
      <c r="AC3" s="366">
        <v>68.725200000000001</v>
      </c>
      <c r="AD3" s="366">
        <v>19.533200000000001</v>
      </c>
      <c r="AE3" s="367">
        <f t="shared" si="0"/>
        <v>0.80789538419218565</v>
      </c>
      <c r="AF3" s="367">
        <f t="shared" si="1"/>
        <v>3.5183789650441297</v>
      </c>
      <c r="AG3" s="368" t="e">
        <f t="shared" si="2"/>
        <v>#N/A</v>
      </c>
    </row>
    <row r="4" spans="1:34" x14ac:dyDescent="0.15">
      <c r="I4" s="360">
        <v>40816</v>
      </c>
      <c r="J4" s="360" t="s">
        <v>482</v>
      </c>
      <c r="K4" s="361">
        <v>13.28</v>
      </c>
      <c r="L4" s="361">
        <v>1.07</v>
      </c>
      <c r="M4" s="361">
        <v>12.18</v>
      </c>
      <c r="N4" s="363"/>
      <c r="O4" s="360"/>
      <c r="P4" s="347"/>
      <c r="Q4" s="347"/>
      <c r="R4" s="360">
        <v>44074</v>
      </c>
      <c r="S4" s="361">
        <v>57.55</v>
      </c>
      <c r="T4" s="369"/>
      <c r="U4" s="365">
        <f t="shared" si="3"/>
        <v>-1.590287277701774E-2</v>
      </c>
      <c r="Z4" s="360">
        <v>42825</v>
      </c>
      <c r="AA4" s="366">
        <v>3528.9209000000001</v>
      </c>
      <c r="AB4" s="366">
        <v>4409.2624999999998</v>
      </c>
      <c r="AC4" s="366">
        <v>68.070599999999999</v>
      </c>
      <c r="AD4" s="366">
        <v>19.553699999999999</v>
      </c>
      <c r="AE4" s="367">
        <f t="shared" si="0"/>
        <v>0.80034266501484097</v>
      </c>
      <c r="AF4" s="367">
        <f t="shared" si="1"/>
        <v>3.4812132742140873</v>
      </c>
      <c r="AG4" s="368">
        <f t="shared" si="2"/>
        <v>0.11854402361042804</v>
      </c>
    </row>
    <row r="5" spans="1:34" x14ac:dyDescent="0.15">
      <c r="I5" s="360">
        <v>40908</v>
      </c>
      <c r="J5" s="360" t="s">
        <v>483</v>
      </c>
      <c r="K5" s="361">
        <v>12.89</v>
      </c>
      <c r="L5" s="361">
        <v>0.91</v>
      </c>
      <c r="M5" s="361">
        <v>11.98</v>
      </c>
      <c r="N5" s="363"/>
      <c r="O5" s="360"/>
      <c r="P5" s="347"/>
      <c r="Q5" s="347"/>
      <c r="R5" s="360">
        <v>44104</v>
      </c>
      <c r="S5" s="361">
        <v>85.99</v>
      </c>
      <c r="T5" s="369"/>
      <c r="U5" s="365">
        <f t="shared" si="3"/>
        <v>0.49417897480451778</v>
      </c>
      <c r="Z5" s="360">
        <v>42855</v>
      </c>
      <c r="AA5" s="366">
        <v>3458.2548999999999</v>
      </c>
      <c r="AB5" s="366">
        <v>4279.7678999999998</v>
      </c>
      <c r="AC5" s="366">
        <v>60.349299999999999</v>
      </c>
      <c r="AD5" s="366">
        <v>18.645</v>
      </c>
      <c r="AE5" s="367">
        <f t="shared" si="0"/>
        <v>0.80804730088283527</v>
      </c>
      <c r="AF5" s="367">
        <f t="shared" si="1"/>
        <v>3.236755162241888</v>
      </c>
      <c r="AG5" s="368" t="e">
        <f t="shared" si="2"/>
        <v>#N/A</v>
      </c>
    </row>
    <row r="6" spans="1:34" x14ac:dyDescent="0.15">
      <c r="I6" s="360">
        <v>40999</v>
      </c>
      <c r="J6" s="360" t="s">
        <v>484</v>
      </c>
      <c r="K6" s="361">
        <v>16.47</v>
      </c>
      <c r="L6" s="361">
        <v>1.69</v>
      </c>
      <c r="M6" s="361">
        <v>14.77</v>
      </c>
      <c r="N6" s="363">
        <f>K6/K2-1</f>
        <v>-0.3114548494983278</v>
      </c>
      <c r="O6" s="360"/>
      <c r="P6" s="347"/>
      <c r="Q6" s="347"/>
      <c r="R6" s="360">
        <v>44135</v>
      </c>
      <c r="S6" s="361">
        <v>53.03</v>
      </c>
      <c r="T6" s="369"/>
      <c r="U6" s="365">
        <f t="shared" si="3"/>
        <v>-0.38330038376555409</v>
      </c>
      <c r="Z6" s="360">
        <v>42886</v>
      </c>
      <c r="AA6" s="366">
        <v>3148.9537</v>
      </c>
      <c r="AB6" s="366">
        <v>4158.2803000000004</v>
      </c>
      <c r="AC6" s="366">
        <v>57.542099999999998</v>
      </c>
      <c r="AD6" s="366">
        <v>18.069400000000002</v>
      </c>
      <c r="AE6" s="367">
        <f t="shared" si="0"/>
        <v>0.75727307271710365</v>
      </c>
      <c r="AF6" s="367">
        <f t="shared" si="1"/>
        <v>3.1845052962466931</v>
      </c>
      <c r="AG6" s="368" t="e">
        <f t="shared" si="2"/>
        <v>#N/A</v>
      </c>
    </row>
    <row r="7" spans="1:34" x14ac:dyDescent="0.15">
      <c r="I7" s="360">
        <v>41090</v>
      </c>
      <c r="J7" s="360" t="s">
        <v>485</v>
      </c>
      <c r="K7" s="361">
        <v>9.65</v>
      </c>
      <c r="L7" s="361">
        <v>1.77</v>
      </c>
      <c r="M7" s="361">
        <v>7.88</v>
      </c>
      <c r="N7" s="363">
        <f t="shared" ref="N7:N47" si="4">K7/K3-1</f>
        <v>-0.45847362514029177</v>
      </c>
      <c r="O7" s="360"/>
      <c r="P7" s="347"/>
      <c r="Q7" s="347"/>
      <c r="R7" s="360">
        <v>44165</v>
      </c>
      <c r="S7" s="361">
        <v>54.27</v>
      </c>
      <c r="T7" s="369"/>
      <c r="U7" s="365">
        <f t="shared" si="3"/>
        <v>2.3382990759947209E-2</v>
      </c>
      <c r="Y7" s="370"/>
      <c r="Z7" s="360">
        <v>42916</v>
      </c>
      <c r="AA7" s="366">
        <v>3233.5441999999998</v>
      </c>
      <c r="AB7" s="366">
        <v>4357.9826000000003</v>
      </c>
      <c r="AC7" s="366">
        <v>59.9998</v>
      </c>
      <c r="AD7" s="366">
        <v>18.7075</v>
      </c>
      <c r="AE7" s="367">
        <f t="shared" si="0"/>
        <v>0.74198189777077117</v>
      </c>
      <c r="AF7" s="367">
        <f t="shared" si="1"/>
        <v>3.2072591206735268</v>
      </c>
      <c r="AG7" s="368">
        <f t="shared" si="2"/>
        <v>0.24663677130044848</v>
      </c>
    </row>
    <row r="8" spans="1:34" x14ac:dyDescent="0.15">
      <c r="I8" s="360">
        <v>41182</v>
      </c>
      <c r="J8" s="360" t="s">
        <v>486</v>
      </c>
      <c r="K8" s="361">
        <v>15.12</v>
      </c>
      <c r="L8" s="361">
        <v>1.27</v>
      </c>
      <c r="M8" s="361">
        <v>13.85</v>
      </c>
      <c r="N8" s="363">
        <f t="shared" si="4"/>
        <v>0.13855421686746983</v>
      </c>
      <c r="O8" s="360"/>
      <c r="P8" s="347"/>
      <c r="Q8" s="347"/>
      <c r="R8" s="360">
        <v>44196</v>
      </c>
      <c r="S8" s="361">
        <v>97.92</v>
      </c>
      <c r="T8" s="369"/>
      <c r="U8" s="365">
        <f t="shared" si="3"/>
        <v>0.80431177446102819</v>
      </c>
      <c r="Y8" s="370"/>
      <c r="Z8" s="360">
        <v>42947</v>
      </c>
      <c r="AA8" s="366">
        <v>3207.9274999999998</v>
      </c>
      <c r="AB8" s="366">
        <v>4428.3127000000004</v>
      </c>
      <c r="AC8" s="366">
        <v>57.917999999999999</v>
      </c>
      <c r="AD8" s="366">
        <v>18.970099999999999</v>
      </c>
      <c r="AE8" s="367">
        <f t="shared" si="0"/>
        <v>0.72441304788616201</v>
      </c>
      <c r="AF8" s="367">
        <f t="shared" si="1"/>
        <v>3.053120436898066</v>
      </c>
      <c r="AG8" s="368" t="e">
        <f t="shared" si="2"/>
        <v>#N/A</v>
      </c>
    </row>
    <row r="9" spans="1:34" x14ac:dyDescent="0.15">
      <c r="I9" s="360">
        <v>41274</v>
      </c>
      <c r="J9" s="360" t="s">
        <v>487</v>
      </c>
      <c r="K9" s="361">
        <v>17.64</v>
      </c>
      <c r="L9" s="361">
        <v>3.06</v>
      </c>
      <c r="M9" s="361">
        <v>14.58</v>
      </c>
      <c r="N9" s="363">
        <f t="shared" si="4"/>
        <v>0.36850271528316525</v>
      </c>
      <c r="O9" s="360"/>
      <c r="P9" s="347"/>
      <c r="Q9" s="347"/>
      <c r="R9" s="360">
        <v>44227</v>
      </c>
      <c r="S9" s="361">
        <v>85.97</v>
      </c>
      <c r="T9" s="369"/>
      <c r="U9" s="365">
        <f t="shared" si="3"/>
        <v>-0.12203839869281052</v>
      </c>
      <c r="Y9" s="370"/>
      <c r="Z9" s="360">
        <v>42978</v>
      </c>
      <c r="AA9" s="366">
        <v>3275.5306999999998</v>
      </c>
      <c r="AB9" s="366">
        <v>4563.3838999999998</v>
      </c>
      <c r="AC9" s="366">
        <v>58.214199999999998</v>
      </c>
      <c r="AD9" s="366">
        <v>19.082000000000001</v>
      </c>
      <c r="AE9" s="367">
        <f t="shared" si="0"/>
        <v>0.71778547932379744</v>
      </c>
      <c r="AF9" s="367">
        <f t="shared" si="1"/>
        <v>3.0507389162561576</v>
      </c>
      <c r="AG9" s="368" t="e">
        <f t="shared" si="2"/>
        <v>#N/A</v>
      </c>
    </row>
    <row r="10" spans="1:34" x14ac:dyDescent="0.15">
      <c r="I10" s="360">
        <v>41364</v>
      </c>
      <c r="J10" s="360" t="s">
        <v>488</v>
      </c>
      <c r="K10" s="361">
        <v>15.53</v>
      </c>
      <c r="L10" s="361">
        <v>4.25</v>
      </c>
      <c r="M10" s="361">
        <v>13.72</v>
      </c>
      <c r="N10" s="363">
        <f t="shared" si="4"/>
        <v>-5.7073466909532411E-2</v>
      </c>
      <c r="O10" s="360"/>
      <c r="P10" s="347"/>
      <c r="Q10" s="347"/>
      <c r="R10" s="360">
        <v>44255</v>
      </c>
      <c r="S10" s="361">
        <v>77.37</v>
      </c>
      <c r="T10" s="369"/>
      <c r="U10" s="365">
        <f t="shared" si="3"/>
        <v>-0.10003489589391645</v>
      </c>
      <c r="Y10" s="370"/>
      <c r="Z10" s="360">
        <v>43008</v>
      </c>
      <c r="AA10" s="366">
        <v>3433.1698999999999</v>
      </c>
      <c r="AB10" s="366">
        <v>4621.7525999999998</v>
      </c>
      <c r="AC10" s="366">
        <v>59.289000000000001</v>
      </c>
      <c r="AD10" s="366">
        <v>19.254999999999999</v>
      </c>
      <c r="AE10" s="367">
        <f t="shared" si="0"/>
        <v>0.74282857546290992</v>
      </c>
      <c r="AF10" s="367">
        <f t="shared" si="1"/>
        <v>3.0791482731757989</v>
      </c>
      <c r="AG10" s="368">
        <f t="shared" si="2"/>
        <v>0.67541799088019894</v>
      </c>
    </row>
    <row r="11" spans="1:34" x14ac:dyDescent="0.15">
      <c r="I11" s="360">
        <v>41455</v>
      </c>
      <c r="J11" s="360" t="s">
        <v>489</v>
      </c>
      <c r="K11" s="361">
        <v>25.7</v>
      </c>
      <c r="L11" s="361">
        <v>6.14</v>
      </c>
      <c r="M11" s="361">
        <v>19.559999999999999</v>
      </c>
      <c r="N11" s="363">
        <f t="shared" si="4"/>
        <v>1.6632124352331603</v>
      </c>
      <c r="O11" s="360"/>
      <c r="P11" s="347"/>
      <c r="Q11" s="347"/>
      <c r="R11" s="360">
        <v>44286</v>
      </c>
      <c r="S11" s="361">
        <v>137.44</v>
      </c>
      <c r="T11" s="369"/>
      <c r="U11" s="365">
        <f t="shared" si="3"/>
        <v>0.77639912110637188</v>
      </c>
      <c r="Y11" s="370"/>
      <c r="Z11" s="360">
        <v>43039</v>
      </c>
      <c r="AA11" s="366">
        <v>3566.0385000000001</v>
      </c>
      <c r="AB11" s="366">
        <v>4672.8540000000003</v>
      </c>
      <c r="AC11" s="366">
        <v>57.466500000000003</v>
      </c>
      <c r="AD11" s="366">
        <v>18.7118</v>
      </c>
      <c r="AE11" s="367">
        <f t="shared" si="0"/>
        <v>0.76313929345962872</v>
      </c>
      <c r="AF11" s="367">
        <f t="shared" si="1"/>
        <v>3.0711369296379827</v>
      </c>
      <c r="AG11" s="368" t="e">
        <f t="shared" si="2"/>
        <v>#N/A</v>
      </c>
    </row>
    <row r="12" spans="1:34" x14ac:dyDescent="0.15">
      <c r="I12" s="360">
        <v>41547</v>
      </c>
      <c r="J12" s="360" t="s">
        <v>490</v>
      </c>
      <c r="K12" s="361">
        <v>20.86</v>
      </c>
      <c r="L12" s="361">
        <v>2.9</v>
      </c>
      <c r="M12" s="361">
        <v>17.96</v>
      </c>
      <c r="N12" s="363">
        <f t="shared" si="4"/>
        <v>0.37962962962962976</v>
      </c>
      <c r="O12" s="360"/>
      <c r="P12" s="347"/>
      <c r="Q12" s="347"/>
      <c r="R12" s="360">
        <v>44316</v>
      </c>
      <c r="S12" s="361">
        <v>88.14</v>
      </c>
      <c r="T12" s="369"/>
      <c r="U12" s="365">
        <f t="shared" si="3"/>
        <v>-0.35870197904540158</v>
      </c>
      <c r="Y12" s="370"/>
      <c r="Z12" s="360">
        <v>43069</v>
      </c>
      <c r="AA12" s="366">
        <v>3403.9378999999999</v>
      </c>
      <c r="AB12" s="366">
        <v>4534.9359000000004</v>
      </c>
      <c r="AC12" s="366">
        <v>54.471200000000003</v>
      </c>
      <c r="AD12" s="366">
        <v>18.265699999999999</v>
      </c>
      <c r="AE12" s="367">
        <f t="shared" si="0"/>
        <v>0.75060331062231767</v>
      </c>
      <c r="AF12" s="367">
        <f t="shared" si="1"/>
        <v>2.9821578149208627</v>
      </c>
      <c r="AG12" s="368" t="e">
        <f t="shared" si="2"/>
        <v>#N/A</v>
      </c>
    </row>
    <row r="13" spans="1:34" x14ac:dyDescent="0.15">
      <c r="I13" s="360">
        <v>41639</v>
      </c>
      <c r="J13" s="360" t="s">
        <v>491</v>
      </c>
      <c r="K13" s="361">
        <v>32.89</v>
      </c>
      <c r="L13" s="361">
        <v>3.7</v>
      </c>
      <c r="M13" s="361">
        <v>29.13</v>
      </c>
      <c r="N13" s="363">
        <f t="shared" si="4"/>
        <v>0.86451247165532874</v>
      </c>
      <c r="O13" s="360"/>
      <c r="P13" s="347"/>
      <c r="Q13" s="347"/>
      <c r="R13" s="360">
        <v>44347</v>
      </c>
      <c r="S13" s="361">
        <v>109.38</v>
      </c>
      <c r="T13" s="369"/>
      <c r="U13" s="365">
        <f t="shared" si="3"/>
        <v>0.24098025867937367</v>
      </c>
      <c r="Y13" s="370"/>
      <c r="Z13" s="360">
        <v>43100</v>
      </c>
      <c r="AA13" s="366">
        <v>3713.5463</v>
      </c>
      <c r="AB13" s="366">
        <v>4522.7222000000002</v>
      </c>
      <c r="AC13" s="366">
        <v>60.690399999999997</v>
      </c>
      <c r="AD13" s="366">
        <v>18.381499999999999</v>
      </c>
      <c r="AE13" s="367">
        <f t="shared" si="0"/>
        <v>0.82108653500761108</v>
      </c>
      <c r="AF13" s="367">
        <f t="shared" si="1"/>
        <v>3.3017109593885157</v>
      </c>
      <c r="AG13" s="368">
        <f t="shared" si="2"/>
        <v>0.97507283910650688</v>
      </c>
    </row>
    <row r="14" spans="1:34" x14ac:dyDescent="0.15">
      <c r="I14" s="360">
        <v>41729</v>
      </c>
      <c r="J14" s="360" t="s">
        <v>492</v>
      </c>
      <c r="K14" s="361">
        <v>70.56</v>
      </c>
      <c r="L14" s="361">
        <v>4.7699999999999996</v>
      </c>
      <c r="M14" s="361">
        <v>65.8</v>
      </c>
      <c r="N14" s="363">
        <f t="shared" si="4"/>
        <v>3.5434642627173218</v>
      </c>
      <c r="O14" s="360"/>
      <c r="P14" s="347"/>
      <c r="Q14" s="347"/>
      <c r="R14" s="360">
        <v>44377</v>
      </c>
      <c r="S14" s="361">
        <v>108.63</v>
      </c>
      <c r="T14" s="365">
        <f t="shared" ref="T14:T29" si="5">S14/S2-1</f>
        <v>0.73115537848605561</v>
      </c>
      <c r="U14" s="365">
        <f t="shared" si="3"/>
        <v>-6.85682940208443E-3</v>
      </c>
      <c r="Y14" s="370"/>
      <c r="Z14" s="360">
        <v>43131</v>
      </c>
      <c r="AA14" s="366">
        <v>3700.4333999999999</v>
      </c>
      <c r="AB14" s="366">
        <v>4603.9187000000002</v>
      </c>
      <c r="AC14" s="366">
        <v>60.586199999999998</v>
      </c>
      <c r="AD14" s="366">
        <v>19.064699999999998</v>
      </c>
      <c r="AE14" s="367">
        <f t="shared" si="0"/>
        <v>0.8037573295983701</v>
      </c>
      <c r="AF14" s="367">
        <f t="shared" si="1"/>
        <v>3.1779256951328896</v>
      </c>
      <c r="AG14" s="368" t="e">
        <f t="shared" si="2"/>
        <v>#N/A</v>
      </c>
      <c r="AH14" s="368">
        <f t="shared" ref="AH14:AH70" si="6">AE14/AE2-1</f>
        <v>-3.6907489523113512E-2</v>
      </c>
    </row>
    <row r="15" spans="1:34" x14ac:dyDescent="0.15">
      <c r="I15" s="360">
        <v>41820</v>
      </c>
      <c r="J15" s="360" t="s">
        <v>493</v>
      </c>
      <c r="K15" s="361">
        <v>56.04</v>
      </c>
      <c r="L15" s="361">
        <v>11.55</v>
      </c>
      <c r="M15" s="361">
        <v>44.5</v>
      </c>
      <c r="N15" s="363">
        <f t="shared" si="4"/>
        <v>1.1805447470817123</v>
      </c>
      <c r="O15" s="360"/>
      <c r="P15" s="347"/>
      <c r="Q15" s="347"/>
      <c r="R15" s="360">
        <v>44408</v>
      </c>
      <c r="S15" s="361">
        <v>90.37</v>
      </c>
      <c r="T15" s="365">
        <f t="shared" si="5"/>
        <v>0.54531463748290032</v>
      </c>
      <c r="U15" s="365">
        <f t="shared" si="3"/>
        <v>-0.16809352849120862</v>
      </c>
      <c r="Y15" s="370"/>
      <c r="Z15" s="360">
        <v>43159</v>
      </c>
      <c r="AA15" s="366">
        <v>3677.1318999999999</v>
      </c>
      <c r="AB15" s="366">
        <v>4380.6025</v>
      </c>
      <c r="AC15" s="366">
        <v>52.057299999999998</v>
      </c>
      <c r="AD15" s="366">
        <v>18.0869</v>
      </c>
      <c r="AE15" s="367">
        <f t="shared" si="0"/>
        <v>0.83941236393852214</v>
      </c>
      <c r="AF15" s="367">
        <f t="shared" si="1"/>
        <v>2.8781770231493509</v>
      </c>
      <c r="AG15" s="368" t="e">
        <f t="shared" si="2"/>
        <v>#N/A</v>
      </c>
      <c r="AH15" s="368">
        <f t="shared" si="6"/>
        <v>3.9011214029710528E-2</v>
      </c>
    </row>
    <row r="16" spans="1:34" x14ac:dyDescent="0.15">
      <c r="I16" s="360">
        <v>41912</v>
      </c>
      <c r="J16" s="360" t="s">
        <v>494</v>
      </c>
      <c r="K16" s="361">
        <v>35.76</v>
      </c>
      <c r="L16" s="361">
        <v>8.1999999999999993</v>
      </c>
      <c r="M16" s="361">
        <v>27.55</v>
      </c>
      <c r="N16" s="363">
        <f t="shared" si="4"/>
        <v>0.71428571428571419</v>
      </c>
      <c r="O16" s="360"/>
      <c r="P16" s="347"/>
      <c r="Q16" s="347"/>
      <c r="R16" s="360">
        <v>44439</v>
      </c>
      <c r="S16" s="361">
        <v>99.32</v>
      </c>
      <c r="T16" s="365">
        <f t="shared" si="5"/>
        <v>0.7258036490008688</v>
      </c>
      <c r="U16" s="365">
        <f t="shared" si="3"/>
        <v>9.9037291136438999E-2</v>
      </c>
      <c r="Y16" s="370"/>
      <c r="Z16" s="360">
        <v>43190</v>
      </c>
      <c r="AA16" s="366">
        <v>4679.8064000000004</v>
      </c>
      <c r="AB16" s="366">
        <v>4376.2498999999998</v>
      </c>
      <c r="AC16" s="366">
        <v>65.833799999999997</v>
      </c>
      <c r="AD16" s="366">
        <v>17.658999999999999</v>
      </c>
      <c r="AE16" s="367">
        <f t="shared" si="0"/>
        <v>1.069364526006616</v>
      </c>
      <c r="AF16" s="367">
        <f t="shared" si="1"/>
        <v>3.7280593465088625</v>
      </c>
      <c r="AG16" s="368">
        <f t="shared" si="2"/>
        <v>0.57959542656112606</v>
      </c>
      <c r="AH16" s="368">
        <f t="shared" si="6"/>
        <v>0.33613334981558984</v>
      </c>
    </row>
    <row r="17" spans="9:34" x14ac:dyDescent="0.15">
      <c r="I17" s="360">
        <v>42004</v>
      </c>
      <c r="J17" s="360" t="s">
        <v>495</v>
      </c>
      <c r="K17" s="361">
        <v>43.79</v>
      </c>
      <c r="L17" s="361">
        <v>9.23</v>
      </c>
      <c r="M17" s="361">
        <v>34.57</v>
      </c>
      <c r="N17" s="363">
        <f t="shared" si="4"/>
        <v>0.33140772271207042</v>
      </c>
      <c r="O17" s="360"/>
      <c r="P17" s="347"/>
      <c r="Q17" s="347"/>
      <c r="R17" s="360">
        <v>44469</v>
      </c>
      <c r="S17" s="361">
        <v>88.82</v>
      </c>
      <c r="T17" s="365">
        <f t="shared" si="5"/>
        <v>3.2910803581811754E-2</v>
      </c>
      <c r="U17" s="365">
        <f t="shared" si="3"/>
        <v>-0.10571888844140154</v>
      </c>
      <c r="Y17" s="370"/>
      <c r="Z17" s="360">
        <v>43220</v>
      </c>
      <c r="AA17" s="366">
        <v>5065.6243999999997</v>
      </c>
      <c r="AB17" s="366">
        <v>4213.4125000000004</v>
      </c>
      <c r="AC17" s="366">
        <v>70.775999999999996</v>
      </c>
      <c r="AD17" s="366">
        <v>16.607800000000001</v>
      </c>
      <c r="AE17" s="367">
        <f t="shared" si="0"/>
        <v>1.2022616821875378</v>
      </c>
      <c r="AF17" s="367">
        <f t="shared" si="1"/>
        <v>4.2616120136321483</v>
      </c>
      <c r="AG17" s="368" t="e">
        <f t="shared" si="2"/>
        <v>#N/A</v>
      </c>
      <c r="AH17" s="368">
        <f t="shared" si="6"/>
        <v>0.48786052607811703</v>
      </c>
    </row>
    <row r="18" spans="9:34" x14ac:dyDescent="0.15">
      <c r="I18" s="360">
        <v>42094</v>
      </c>
      <c r="J18" s="360" t="s">
        <v>496</v>
      </c>
      <c r="K18" s="361">
        <v>49.68</v>
      </c>
      <c r="L18" s="361">
        <v>13.21</v>
      </c>
      <c r="M18" s="361">
        <v>36.47</v>
      </c>
      <c r="N18" s="363">
        <f t="shared" si="4"/>
        <v>-0.29591836734693877</v>
      </c>
      <c r="O18" s="360"/>
      <c r="P18" s="347"/>
      <c r="Q18" s="347"/>
      <c r="R18" s="360">
        <v>44500</v>
      </c>
      <c r="S18" s="361">
        <v>117.88</v>
      </c>
      <c r="T18" s="365">
        <f t="shared" si="5"/>
        <v>1.2228927022440126</v>
      </c>
      <c r="U18" s="365">
        <f t="shared" si="3"/>
        <v>0.32717856338662465</v>
      </c>
      <c r="Y18" s="370"/>
      <c r="Z18" s="360">
        <v>43251</v>
      </c>
      <c r="AA18" s="366">
        <v>5654.7302</v>
      </c>
      <c r="AB18" s="366">
        <v>4210.9382999999998</v>
      </c>
      <c r="AC18" s="366">
        <v>69.2714</v>
      </c>
      <c r="AD18" s="366">
        <v>16.315999999999999</v>
      </c>
      <c r="AE18" s="367">
        <f t="shared" si="0"/>
        <v>1.3428670279970618</v>
      </c>
      <c r="AF18" s="367">
        <f t="shared" si="1"/>
        <v>4.2456116695268449</v>
      </c>
      <c r="AG18" s="368" t="e">
        <f t="shared" si="2"/>
        <v>#N/A</v>
      </c>
      <c r="AH18" s="368">
        <f t="shared" si="6"/>
        <v>0.77329298555254455</v>
      </c>
    </row>
    <row r="19" spans="9:34" x14ac:dyDescent="0.15">
      <c r="I19" s="360">
        <v>42185</v>
      </c>
      <c r="J19" s="360" t="s">
        <v>497</v>
      </c>
      <c r="K19" s="361">
        <v>84.24</v>
      </c>
      <c r="L19" s="361">
        <v>23.81</v>
      </c>
      <c r="M19" s="361">
        <v>60.43</v>
      </c>
      <c r="N19" s="363">
        <f t="shared" si="4"/>
        <v>0.50321199143468953</v>
      </c>
      <c r="O19" s="360"/>
      <c r="P19" s="347"/>
      <c r="Q19" s="347"/>
      <c r="R19" s="360">
        <v>44530</v>
      </c>
      <c r="S19" s="361">
        <v>96.94</v>
      </c>
      <c r="T19" s="365">
        <f t="shared" si="5"/>
        <v>0.7862539156071493</v>
      </c>
      <c r="U19" s="365">
        <f t="shared" si="3"/>
        <v>-0.17763827621309802</v>
      </c>
      <c r="Y19" s="370"/>
      <c r="Z19" s="360">
        <v>43281</v>
      </c>
      <c r="AA19" s="366">
        <v>5244.4552999999996</v>
      </c>
      <c r="AB19" s="366">
        <v>3860.3371999999999</v>
      </c>
      <c r="AC19" s="366">
        <v>77.126199999999997</v>
      </c>
      <c r="AD19" s="366">
        <v>15.037800000000001</v>
      </c>
      <c r="AE19" s="367">
        <f t="shared" si="0"/>
        <v>1.3585484967479007</v>
      </c>
      <c r="AF19" s="367">
        <f t="shared" si="1"/>
        <v>5.1288220351381177</v>
      </c>
      <c r="AG19" s="368">
        <f t="shared" si="2"/>
        <v>1.5567719737253674</v>
      </c>
      <c r="AH19" s="368">
        <f t="shared" si="6"/>
        <v>0.83097256257808638</v>
      </c>
    </row>
    <row r="20" spans="9:34" x14ac:dyDescent="0.15">
      <c r="I20" s="360">
        <v>42277</v>
      </c>
      <c r="J20" s="360" t="s">
        <v>498</v>
      </c>
      <c r="K20" s="361">
        <v>82.97</v>
      </c>
      <c r="L20" s="361">
        <v>34.76</v>
      </c>
      <c r="M20" s="361">
        <v>48.21</v>
      </c>
      <c r="N20" s="363">
        <f t="shared" si="4"/>
        <v>1.3201901565995526</v>
      </c>
      <c r="O20" s="360"/>
      <c r="P20" s="347"/>
      <c r="Q20" s="347"/>
      <c r="R20" s="360">
        <v>44561</v>
      </c>
      <c r="S20" s="361">
        <v>105.05</v>
      </c>
      <c r="T20" s="365">
        <f t="shared" si="5"/>
        <v>7.281454248366015E-2</v>
      </c>
      <c r="U20" s="365">
        <f t="shared" si="3"/>
        <v>8.3659995873736293E-2</v>
      </c>
      <c r="Y20" s="370"/>
      <c r="Z20" s="360">
        <v>43312</v>
      </c>
      <c r="AA20" s="366">
        <v>4793.6351999999997</v>
      </c>
      <c r="AB20" s="366">
        <v>3872.0117</v>
      </c>
      <c r="AC20" s="366">
        <v>68.622900000000001</v>
      </c>
      <c r="AD20" s="366">
        <v>15.0585</v>
      </c>
      <c r="AE20" s="367">
        <f t="shared" si="0"/>
        <v>1.2380218789111612</v>
      </c>
      <c r="AF20" s="367">
        <f t="shared" si="1"/>
        <v>4.5570873592987349</v>
      </c>
      <c r="AG20" s="368" t="e">
        <f t="shared" si="2"/>
        <v>#N/A</v>
      </c>
      <c r="AH20" s="368">
        <f t="shared" si="6"/>
        <v>0.70899997249319324</v>
      </c>
    </row>
    <row r="21" spans="9:34" x14ac:dyDescent="0.15">
      <c r="I21" s="360">
        <v>42369</v>
      </c>
      <c r="J21" s="360" t="s">
        <v>499</v>
      </c>
      <c r="K21" s="361">
        <v>61.5</v>
      </c>
      <c r="L21" s="361">
        <v>17.649999999999999</v>
      </c>
      <c r="M21" s="361">
        <v>43.84</v>
      </c>
      <c r="N21" s="363">
        <f t="shared" si="4"/>
        <v>0.40443023521351917</v>
      </c>
      <c r="O21" s="360"/>
      <c r="P21" s="347"/>
      <c r="Q21" s="347"/>
      <c r="R21" s="360">
        <v>44592</v>
      </c>
      <c r="S21" s="361">
        <f t="shared" ref="S21:S28" si="7">SUM(V21:X21)</f>
        <v>104.66</v>
      </c>
      <c r="T21" s="365">
        <f t="shared" si="5"/>
        <v>0.21740141909968602</v>
      </c>
      <c r="U21" s="365">
        <f t="shared" si="3"/>
        <v>-3.7125178486434596E-3</v>
      </c>
      <c r="V21" s="371">
        <v>27.09</v>
      </c>
      <c r="W21" s="371">
        <v>58.72</v>
      </c>
      <c r="X21" s="371">
        <v>18.850000000000001</v>
      </c>
      <c r="Y21" s="370"/>
      <c r="Z21" s="360">
        <v>43343</v>
      </c>
      <c r="AA21" s="366">
        <v>4438.6815999999999</v>
      </c>
      <c r="AB21" s="366">
        <v>3625.9119000000001</v>
      </c>
      <c r="AC21" s="366">
        <v>51.963799999999999</v>
      </c>
      <c r="AD21" s="366">
        <v>13.6266</v>
      </c>
      <c r="AE21" s="367">
        <f t="shared" si="0"/>
        <v>1.2241559426747242</v>
      </c>
      <c r="AF21" s="367">
        <f t="shared" si="1"/>
        <v>3.8134090675590389</v>
      </c>
      <c r="AG21" s="368" t="e">
        <f t="shared" si="2"/>
        <v>#N/A</v>
      </c>
      <c r="AH21" s="368">
        <f t="shared" si="6"/>
        <v>0.70546211638045686</v>
      </c>
    </row>
    <row r="22" spans="9:34" x14ac:dyDescent="0.15">
      <c r="I22" s="360">
        <v>42460</v>
      </c>
      <c r="J22" s="360" t="s">
        <v>500</v>
      </c>
      <c r="K22" s="361">
        <v>81.319999999999993</v>
      </c>
      <c r="L22" s="361">
        <v>16.89</v>
      </c>
      <c r="M22" s="361">
        <v>64.42</v>
      </c>
      <c r="N22" s="363">
        <f t="shared" si="4"/>
        <v>0.63687600644122377</v>
      </c>
      <c r="O22" s="360"/>
      <c r="P22" s="347"/>
      <c r="Q22" s="347"/>
      <c r="R22" s="360">
        <v>44620</v>
      </c>
      <c r="S22" s="361">
        <f t="shared" si="7"/>
        <v>60.07</v>
      </c>
      <c r="T22" s="365">
        <f t="shared" si="5"/>
        <v>-0.22360087889362801</v>
      </c>
      <c r="U22" s="365">
        <f t="shared" si="3"/>
        <v>-0.42604624498375687</v>
      </c>
      <c r="V22" s="371">
        <v>18.55</v>
      </c>
      <c r="W22" s="371">
        <v>27.3</v>
      </c>
      <c r="X22" s="371">
        <v>14.22</v>
      </c>
      <c r="Y22" s="370"/>
      <c r="Z22" s="360">
        <v>43373</v>
      </c>
      <c r="AA22" s="366">
        <v>4552.6334999999999</v>
      </c>
      <c r="AB22" s="366">
        <v>3674.7586999999999</v>
      </c>
      <c r="AC22" s="366">
        <v>54.892899999999997</v>
      </c>
      <c r="AD22" s="366">
        <v>13.964700000000001</v>
      </c>
      <c r="AE22" s="367">
        <f t="shared" si="0"/>
        <v>1.2388931822924862</v>
      </c>
      <c r="AF22" s="367">
        <f t="shared" si="1"/>
        <v>3.930832742558021</v>
      </c>
      <c r="AG22" s="368">
        <f t="shared" si="2"/>
        <v>0.28618556701030928</v>
      </c>
      <c r="AH22" s="368">
        <f t="shared" si="6"/>
        <v>0.66780495960382624</v>
      </c>
    </row>
    <row r="23" spans="9:34" x14ac:dyDescent="0.15">
      <c r="I23" s="360">
        <v>42551</v>
      </c>
      <c r="J23" s="360" t="s">
        <v>501</v>
      </c>
      <c r="K23" s="361">
        <v>102.58</v>
      </c>
      <c r="L23" s="361">
        <v>67.89</v>
      </c>
      <c r="M23" s="361">
        <v>34.700000000000003</v>
      </c>
      <c r="N23" s="363">
        <f t="shared" si="4"/>
        <v>0.21771130104463454</v>
      </c>
      <c r="O23" s="360"/>
      <c r="P23" s="347"/>
      <c r="Q23" s="347"/>
      <c r="R23" s="360">
        <v>44651</v>
      </c>
      <c r="S23" s="361">
        <f t="shared" si="7"/>
        <v>64.36</v>
      </c>
      <c r="T23" s="365">
        <f t="shared" si="5"/>
        <v>-0.53172293364377188</v>
      </c>
      <c r="U23" s="365">
        <f t="shared" si="3"/>
        <v>7.141668053937078E-2</v>
      </c>
      <c r="V23" s="371">
        <v>19.989999999999998</v>
      </c>
      <c r="W23" s="371">
        <v>30.2</v>
      </c>
      <c r="X23" s="371">
        <v>14.17</v>
      </c>
      <c r="Y23" s="370"/>
      <c r="Z23" s="360">
        <v>43404</v>
      </c>
      <c r="AA23" s="366">
        <v>3953.7462999999998</v>
      </c>
      <c r="AB23" s="366">
        <v>3338.8364999999999</v>
      </c>
      <c r="AC23" s="366">
        <v>43.484699999999997</v>
      </c>
      <c r="AD23" s="366">
        <v>12.5871</v>
      </c>
      <c r="AE23" s="367">
        <f t="shared" si="0"/>
        <v>1.1841688863770359</v>
      </c>
      <c r="AF23" s="367">
        <f t="shared" si="1"/>
        <v>3.454703625140024</v>
      </c>
      <c r="AG23" s="368" t="e">
        <f t="shared" si="2"/>
        <v>#N/A</v>
      </c>
      <c r="AH23" s="368">
        <f t="shared" si="6"/>
        <v>0.55170739670434799</v>
      </c>
    </row>
    <row r="24" spans="9:34" x14ac:dyDescent="0.15">
      <c r="I24" s="360">
        <v>42643</v>
      </c>
      <c r="J24" s="360" t="s">
        <v>502</v>
      </c>
      <c r="K24" s="361">
        <v>72.37</v>
      </c>
      <c r="L24" s="361">
        <v>23.45</v>
      </c>
      <c r="M24" s="361">
        <v>48.7</v>
      </c>
      <c r="N24" s="363">
        <f t="shared" si="4"/>
        <v>-0.12775702060985894</v>
      </c>
      <c r="O24" s="360"/>
      <c r="P24" s="347"/>
      <c r="Q24" s="347"/>
      <c r="R24" s="360">
        <v>44681</v>
      </c>
      <c r="S24" s="361">
        <f t="shared" si="7"/>
        <v>56.62</v>
      </c>
      <c r="T24" s="365">
        <f t="shared" si="5"/>
        <v>-0.35761288858633999</v>
      </c>
      <c r="U24" s="365">
        <f t="shared" si="3"/>
        <v>-0.1202610316967061</v>
      </c>
      <c r="V24" s="371">
        <v>22.63</v>
      </c>
      <c r="W24" s="371">
        <v>27.55</v>
      </c>
      <c r="X24" s="371">
        <v>6.44</v>
      </c>
      <c r="Y24" s="370"/>
      <c r="Z24" s="360">
        <v>43434</v>
      </c>
      <c r="AA24" s="366">
        <v>4219.5681000000004</v>
      </c>
      <c r="AB24" s="366">
        <v>3409.7867000000001</v>
      </c>
      <c r="AC24" s="366">
        <v>43.216500000000003</v>
      </c>
      <c r="AD24" s="366">
        <v>12.674899999999999</v>
      </c>
      <c r="AE24" s="367">
        <f t="shared" si="0"/>
        <v>1.2374874064703227</v>
      </c>
      <c r="AF24" s="367">
        <f t="shared" si="1"/>
        <v>3.4096126991139974</v>
      </c>
      <c r="AG24" s="368" t="e">
        <f t="shared" si="2"/>
        <v>#N/A</v>
      </c>
      <c r="AH24" s="368">
        <f t="shared" si="6"/>
        <v>0.64865700558172912</v>
      </c>
    </row>
    <row r="25" spans="9:34" x14ac:dyDescent="0.15">
      <c r="I25" s="360">
        <v>42735</v>
      </c>
      <c r="J25" s="360" t="s">
        <v>503</v>
      </c>
      <c r="K25" s="361">
        <v>61.78</v>
      </c>
      <c r="L25" s="361">
        <v>17.760000000000002</v>
      </c>
      <c r="M25" s="361">
        <v>44.02</v>
      </c>
      <c r="N25" s="363">
        <f t="shared" si="4"/>
        <v>4.5528455284553626E-3</v>
      </c>
      <c r="O25" s="360"/>
      <c r="P25" s="347"/>
      <c r="Q25" s="347"/>
      <c r="R25" s="360">
        <v>44712</v>
      </c>
      <c r="S25" s="361">
        <f t="shared" si="7"/>
        <v>49.94</v>
      </c>
      <c r="T25" s="365">
        <f t="shared" si="5"/>
        <v>-0.54342658621320172</v>
      </c>
      <c r="U25" s="365">
        <f t="shared" si="3"/>
        <v>-0.1179795125397386</v>
      </c>
      <c r="V25" s="371">
        <v>6.72</v>
      </c>
      <c r="W25" s="371">
        <v>27.99</v>
      </c>
      <c r="X25" s="371">
        <v>15.23</v>
      </c>
      <c r="Y25" s="370"/>
      <c r="Z25" s="360">
        <v>43465</v>
      </c>
      <c r="AA25" s="366">
        <v>3919.6583999999998</v>
      </c>
      <c r="AB25" s="366">
        <v>3244.8955000000001</v>
      </c>
      <c r="AC25" s="366">
        <v>42.944699999999997</v>
      </c>
      <c r="AD25" s="366">
        <v>12.1685</v>
      </c>
      <c r="AE25" s="367">
        <f t="shared" si="0"/>
        <v>1.2079459569653321</v>
      </c>
      <c r="AF25" s="367">
        <f t="shared" si="1"/>
        <v>3.5291695771869991</v>
      </c>
      <c r="AG25" s="368">
        <f t="shared" si="2"/>
        <v>8.8510080314702533E-2</v>
      </c>
      <c r="AH25" s="368">
        <f t="shared" si="6"/>
        <v>0.47115548174728628</v>
      </c>
    </row>
    <row r="26" spans="9:34" x14ac:dyDescent="0.15">
      <c r="I26" s="360">
        <v>42825</v>
      </c>
      <c r="J26" s="360" t="s">
        <v>504</v>
      </c>
      <c r="K26" s="361">
        <v>90.96</v>
      </c>
      <c r="L26" s="361">
        <v>25.28</v>
      </c>
      <c r="M26" s="361">
        <v>65.680000000000007</v>
      </c>
      <c r="N26" s="363">
        <f t="shared" si="4"/>
        <v>0.11854402361042804</v>
      </c>
      <c r="O26" s="372">
        <v>45.662500000000001</v>
      </c>
      <c r="P26" s="347"/>
      <c r="Q26" s="347"/>
      <c r="R26" s="360">
        <v>44742</v>
      </c>
      <c r="S26" s="361">
        <f t="shared" si="7"/>
        <v>70.240000000000009</v>
      </c>
      <c r="T26" s="365">
        <f t="shared" si="5"/>
        <v>-0.35340145447850491</v>
      </c>
      <c r="U26" s="365">
        <f t="shared" si="3"/>
        <v>0.40648778534241115</v>
      </c>
      <c r="V26" s="371">
        <v>18.64</v>
      </c>
      <c r="W26" s="371">
        <v>34.43</v>
      </c>
      <c r="X26" s="371">
        <v>17.170000000000002</v>
      </c>
      <c r="Y26" s="370"/>
      <c r="Z26" s="360">
        <v>43496</v>
      </c>
      <c r="AA26" s="366">
        <v>4043.3741</v>
      </c>
      <c r="AB26" s="366">
        <v>3333.4650000000001</v>
      </c>
      <c r="AC26" s="366">
        <v>44.0732</v>
      </c>
      <c r="AD26" s="366">
        <v>12.664099999999999</v>
      </c>
      <c r="AE26" s="367">
        <f t="shared" si="0"/>
        <v>1.2129643179094425</v>
      </c>
      <c r="AF26" s="367">
        <f t="shared" si="1"/>
        <v>3.4801683499024803</v>
      </c>
      <c r="AG26" s="368" t="e">
        <f t="shared" si="2"/>
        <v>#N/A</v>
      </c>
      <c r="AH26" s="368">
        <f t="shared" si="6"/>
        <v>0.50911758218808312</v>
      </c>
    </row>
    <row r="27" spans="9:34" x14ac:dyDescent="0.15">
      <c r="I27" s="360">
        <v>42916</v>
      </c>
      <c r="J27" s="360" t="s">
        <v>505</v>
      </c>
      <c r="K27" s="361">
        <v>127.88</v>
      </c>
      <c r="L27" s="361">
        <v>51.39</v>
      </c>
      <c r="M27" s="361">
        <v>76.459999999999994</v>
      </c>
      <c r="N27" s="363">
        <f t="shared" si="4"/>
        <v>0.24663677130044848</v>
      </c>
      <c r="O27" s="372">
        <v>39.087499999999999</v>
      </c>
      <c r="P27" s="347"/>
      <c r="Q27" s="347"/>
      <c r="R27" s="360">
        <v>44773</v>
      </c>
      <c r="S27" s="361">
        <f t="shared" si="7"/>
        <v>45.43</v>
      </c>
      <c r="T27" s="365">
        <f t="shared" si="5"/>
        <v>-0.49728892331525953</v>
      </c>
      <c r="U27" s="365">
        <f t="shared" si="3"/>
        <v>-0.35321753986332582</v>
      </c>
      <c r="V27" s="371">
        <v>12.4</v>
      </c>
      <c r="W27" s="371">
        <v>22.72</v>
      </c>
      <c r="X27" s="371">
        <v>10.31</v>
      </c>
      <c r="Y27" s="370"/>
      <c r="Z27" s="360">
        <v>43524</v>
      </c>
      <c r="AA27" s="366">
        <v>5063.9153999999999</v>
      </c>
      <c r="AB27" s="366">
        <v>3928.2467999999999</v>
      </c>
      <c r="AC27" s="366">
        <v>52.335000000000001</v>
      </c>
      <c r="AD27" s="366">
        <v>14.708</v>
      </c>
      <c r="AE27" s="367">
        <f t="shared" si="0"/>
        <v>1.2891031693833492</v>
      </c>
      <c r="AF27" s="367">
        <f t="shared" si="1"/>
        <v>3.5582676094642371</v>
      </c>
      <c r="AG27" s="368" t="e">
        <f t="shared" si="2"/>
        <v>#N/A</v>
      </c>
      <c r="AH27" s="368">
        <f t="shared" si="6"/>
        <v>0.53572096953025361</v>
      </c>
    </row>
    <row r="28" spans="9:34" x14ac:dyDescent="0.15">
      <c r="I28" s="360">
        <v>43008</v>
      </c>
      <c r="J28" s="360" t="s">
        <v>506</v>
      </c>
      <c r="K28" s="361">
        <v>121.25</v>
      </c>
      <c r="L28" s="361">
        <v>31.55</v>
      </c>
      <c r="M28" s="361">
        <v>89.57</v>
      </c>
      <c r="N28" s="363">
        <f t="shared" si="4"/>
        <v>0.67541799088019894</v>
      </c>
      <c r="O28" s="372">
        <v>55.65</v>
      </c>
      <c r="P28" s="347"/>
      <c r="Q28" s="347"/>
      <c r="R28" s="360">
        <v>44804</v>
      </c>
      <c r="S28" s="361">
        <f t="shared" si="7"/>
        <v>45.47</v>
      </c>
      <c r="T28" s="365">
        <f t="shared" si="5"/>
        <v>-0.5421868707209021</v>
      </c>
      <c r="U28" s="365">
        <f t="shared" si="3"/>
        <v>8.8047545674663219E-4</v>
      </c>
      <c r="V28" s="371">
        <v>12.77</v>
      </c>
      <c r="W28" s="371">
        <v>23.68</v>
      </c>
      <c r="X28" s="371">
        <v>9.02</v>
      </c>
      <c r="Y28" s="370"/>
      <c r="Z28" s="360">
        <v>43555</v>
      </c>
      <c r="AA28" s="366">
        <v>5709.3554999999997</v>
      </c>
      <c r="AB28" s="366">
        <v>4241.5262000000002</v>
      </c>
      <c r="AC28" s="366">
        <v>56.137599999999999</v>
      </c>
      <c r="AD28" s="366">
        <v>15.698</v>
      </c>
      <c r="AE28" s="367">
        <f t="shared" si="0"/>
        <v>1.346061589811705</v>
      </c>
      <c r="AF28" s="367">
        <f t="shared" si="1"/>
        <v>3.5760988660975919</v>
      </c>
      <c r="AG28" s="368">
        <f t="shared" si="2"/>
        <v>-9.0478841870822446E-4</v>
      </c>
      <c r="AH28" s="368">
        <f t="shared" si="6"/>
        <v>0.25874905803951931</v>
      </c>
    </row>
    <row r="29" spans="9:34" x14ac:dyDescent="0.15">
      <c r="I29" s="360">
        <v>43100</v>
      </c>
      <c r="J29" s="360" t="s">
        <v>507</v>
      </c>
      <c r="K29" s="361">
        <v>122.02</v>
      </c>
      <c r="L29" s="361">
        <v>33.700000000000003</v>
      </c>
      <c r="M29" s="361">
        <v>88.26</v>
      </c>
      <c r="N29" s="363">
        <f t="shared" si="4"/>
        <v>0.97507283910650688</v>
      </c>
      <c r="O29" s="372">
        <v>43.862499999999997</v>
      </c>
      <c r="P29" s="347"/>
      <c r="Q29" s="347"/>
      <c r="R29" s="360">
        <v>44834</v>
      </c>
      <c r="S29" s="361">
        <f>SUM(V29:X29)</f>
        <v>54.07</v>
      </c>
      <c r="T29" s="365">
        <f t="shared" si="5"/>
        <v>-0.39124071155145235</v>
      </c>
      <c r="U29" s="365">
        <f t="shared" si="3"/>
        <v>0.18913569386408624</v>
      </c>
      <c r="V29" s="371">
        <v>16.149999999999999</v>
      </c>
      <c r="W29" s="371">
        <v>24.92</v>
      </c>
      <c r="X29" s="371">
        <v>13</v>
      </c>
      <c r="Y29" s="370"/>
      <c r="Z29" s="360">
        <v>43585</v>
      </c>
      <c r="AA29" s="366">
        <v>5502.5173999999997</v>
      </c>
      <c r="AB29" s="366">
        <v>4180.4348</v>
      </c>
      <c r="AC29" s="366">
        <v>50.497999999999998</v>
      </c>
      <c r="AD29" s="366">
        <v>15.1874</v>
      </c>
      <c r="AE29" s="367">
        <f t="shared" si="0"/>
        <v>1.3162548067966517</v>
      </c>
      <c r="AF29" s="367">
        <f t="shared" si="1"/>
        <v>3.324993086374231</v>
      </c>
      <c r="AG29" s="368" t="e">
        <f t="shared" si="2"/>
        <v>#N/A</v>
      </c>
      <c r="AH29" s="368">
        <f t="shared" si="6"/>
        <v>9.4815568272708539E-2</v>
      </c>
    </row>
    <row r="30" spans="9:34" x14ac:dyDescent="0.15">
      <c r="I30" s="360">
        <v>43190</v>
      </c>
      <c r="J30" s="360" t="s">
        <v>508</v>
      </c>
      <c r="K30" s="361">
        <v>143.68</v>
      </c>
      <c r="L30" s="361">
        <v>37.76</v>
      </c>
      <c r="M30" s="361">
        <v>105.91</v>
      </c>
      <c r="N30" s="363">
        <f t="shared" si="4"/>
        <v>0.57959542656112606</v>
      </c>
      <c r="O30" s="372">
        <v>26.574999999999999</v>
      </c>
      <c r="R30" s="360">
        <v>44865</v>
      </c>
      <c r="S30" s="361">
        <f>SUM(V30:X30)</f>
        <v>42.75</v>
      </c>
      <c r="T30" s="365">
        <f t="shared" ref="T30" si="8">S30/S18-1</f>
        <v>-0.63734306073973523</v>
      </c>
      <c r="U30" s="365">
        <f t="shared" ref="U30" si="9">S30/S29-1</f>
        <v>-0.20935823931940079</v>
      </c>
      <c r="V30" s="371">
        <v>10.15</v>
      </c>
      <c r="W30" s="371">
        <v>25.4</v>
      </c>
      <c r="X30" s="371">
        <v>7.2</v>
      </c>
      <c r="Z30" s="360">
        <v>43616</v>
      </c>
      <c r="AA30" s="366">
        <v>5312.0639000000001</v>
      </c>
      <c r="AB30" s="366">
        <v>3913.6615999999999</v>
      </c>
      <c r="AC30" s="366">
        <v>47.741999999999997</v>
      </c>
      <c r="AD30" s="366">
        <v>14.308400000000001</v>
      </c>
      <c r="AE30" s="367">
        <f t="shared" si="0"/>
        <v>1.357313033911772</v>
      </c>
      <c r="AF30" s="367">
        <f t="shared" si="1"/>
        <v>3.3366414134354643</v>
      </c>
      <c r="AG30" s="368" t="e">
        <f t="shared" si="2"/>
        <v>#N/A</v>
      </c>
      <c r="AH30" s="368">
        <f t="shared" si="6"/>
        <v>1.0757584789505836E-2</v>
      </c>
    </row>
    <row r="31" spans="9:34" x14ac:dyDescent="0.15">
      <c r="I31" s="360">
        <v>43281</v>
      </c>
      <c r="J31" s="360" t="s">
        <v>509</v>
      </c>
      <c r="K31" s="361">
        <v>326.95999999999998</v>
      </c>
      <c r="L31" s="361">
        <v>222.33</v>
      </c>
      <c r="M31" s="361">
        <v>104.62</v>
      </c>
      <c r="N31" s="363">
        <f t="shared" si="4"/>
        <v>1.5567719737253674</v>
      </c>
      <c r="O31" s="372">
        <v>52.475000000000001</v>
      </c>
      <c r="Z31" s="360">
        <v>43646</v>
      </c>
      <c r="AA31" s="366">
        <v>5836.2061000000003</v>
      </c>
      <c r="AB31" s="366">
        <v>4045.6673000000001</v>
      </c>
      <c r="AC31" s="366">
        <v>52.508600000000001</v>
      </c>
      <c r="AD31" s="366">
        <v>14.7408</v>
      </c>
      <c r="AE31" s="367">
        <f t="shared" si="0"/>
        <v>1.4425818208037029</v>
      </c>
      <c r="AF31" s="367">
        <f t="shared" si="1"/>
        <v>3.5621268859220665</v>
      </c>
      <c r="AG31" s="368">
        <f t="shared" si="2"/>
        <v>-0.45849645216540247</v>
      </c>
      <c r="AH31" s="368">
        <f t="shared" si="6"/>
        <v>6.1855225821501048E-2</v>
      </c>
    </row>
    <row r="32" spans="9:34" x14ac:dyDescent="0.15">
      <c r="I32" s="360">
        <v>43373</v>
      </c>
      <c r="J32" s="360" t="s">
        <v>510</v>
      </c>
      <c r="K32" s="361">
        <v>155.94999999999999</v>
      </c>
      <c r="L32" s="361">
        <v>47.85</v>
      </c>
      <c r="M32" s="361">
        <v>108.05</v>
      </c>
      <c r="N32" s="363">
        <f t="shared" si="4"/>
        <v>0.28618556701030928</v>
      </c>
      <c r="O32" s="372">
        <v>52.375</v>
      </c>
      <c r="Z32" s="360">
        <v>43677</v>
      </c>
      <c r="AA32" s="366">
        <v>5904.2838000000002</v>
      </c>
      <c r="AB32" s="366">
        <v>4041.1185999999998</v>
      </c>
      <c r="AC32" s="366">
        <v>51.674399999999999</v>
      </c>
      <c r="AD32" s="366">
        <v>14.628399999999999</v>
      </c>
      <c r="AE32" s="367">
        <f t="shared" si="0"/>
        <v>1.461051848366935</v>
      </c>
      <c r="AF32" s="367">
        <f t="shared" si="1"/>
        <v>3.5324710836455115</v>
      </c>
      <c r="AG32" s="368" t="e">
        <f t="shared" si="2"/>
        <v>#N/A</v>
      </c>
      <c r="AH32" s="368">
        <f t="shared" si="6"/>
        <v>0.1801502649144846</v>
      </c>
    </row>
    <row r="33" spans="9:34" x14ac:dyDescent="0.15">
      <c r="I33" s="360">
        <v>43465</v>
      </c>
      <c r="J33" s="360" t="s">
        <v>511</v>
      </c>
      <c r="K33" s="361">
        <v>132.82</v>
      </c>
      <c r="L33" s="361">
        <v>27.55</v>
      </c>
      <c r="M33" s="361">
        <v>105.27</v>
      </c>
      <c r="N33" s="363">
        <f t="shared" si="4"/>
        <v>8.8510080314702533E-2</v>
      </c>
      <c r="O33" s="372">
        <v>68.887500000000003</v>
      </c>
      <c r="Z33" s="360">
        <v>43708</v>
      </c>
      <c r="AA33" s="366">
        <v>7386.3676999999998</v>
      </c>
      <c r="AB33" s="366">
        <v>4011.1518000000001</v>
      </c>
      <c r="AC33" s="366">
        <v>67.004800000000003</v>
      </c>
      <c r="AD33" s="366">
        <v>14.369400000000001</v>
      </c>
      <c r="AE33" s="367">
        <f t="shared" si="0"/>
        <v>1.841458032079464</v>
      </c>
      <c r="AF33" s="367">
        <f t="shared" si="1"/>
        <v>4.6630200286720394</v>
      </c>
      <c r="AG33" s="368" t="e">
        <f t="shared" si="2"/>
        <v>#N/A</v>
      </c>
      <c r="AH33" s="368">
        <f t="shared" si="6"/>
        <v>0.50426752661590091</v>
      </c>
    </row>
    <row r="34" spans="9:34" x14ac:dyDescent="0.15">
      <c r="I34" s="360">
        <v>43555</v>
      </c>
      <c r="J34" s="360" t="s">
        <v>512</v>
      </c>
      <c r="K34" s="361">
        <v>143.55000000000001</v>
      </c>
      <c r="L34" s="361">
        <v>27.03</v>
      </c>
      <c r="M34" s="361">
        <v>116.52</v>
      </c>
      <c r="N34" s="363">
        <f t="shared" si="4"/>
        <v>-9.0478841870822446E-4</v>
      </c>
      <c r="O34" s="372">
        <v>74.237499999999997</v>
      </c>
      <c r="Z34" s="360">
        <v>43738</v>
      </c>
      <c r="AA34" s="366">
        <v>7579.5924000000005</v>
      </c>
      <c r="AB34" s="366">
        <v>4042.0189</v>
      </c>
      <c r="AC34" s="366">
        <v>69.227000000000004</v>
      </c>
      <c r="AD34" s="366">
        <v>14.4741</v>
      </c>
      <c r="AE34" s="367">
        <f t="shared" si="0"/>
        <v>1.875199643425715</v>
      </c>
      <c r="AF34" s="367">
        <f t="shared" si="1"/>
        <v>4.7828189662915142</v>
      </c>
      <c r="AG34" s="368">
        <f t="shared" si="2"/>
        <v>-1.1221545367104846E-2</v>
      </c>
      <c r="AH34" s="368">
        <f t="shared" si="6"/>
        <v>0.51360881650489643</v>
      </c>
    </row>
    <row r="35" spans="9:34" x14ac:dyDescent="0.15">
      <c r="I35" s="360">
        <v>43646</v>
      </c>
      <c r="J35" s="360" t="s">
        <v>513</v>
      </c>
      <c r="K35" s="361">
        <v>177.05</v>
      </c>
      <c r="L35" s="361">
        <v>35</v>
      </c>
      <c r="M35" s="361">
        <v>142.04</v>
      </c>
      <c r="N35" s="363">
        <f t="shared" si="4"/>
        <v>-0.45849645216540247</v>
      </c>
      <c r="O35" s="372">
        <v>45.912500000000001</v>
      </c>
      <c r="Z35" s="360">
        <v>43769</v>
      </c>
      <c r="AA35" s="366">
        <v>8103.8523999999998</v>
      </c>
      <c r="AB35" s="366">
        <v>4075.0093000000002</v>
      </c>
      <c r="AC35" s="366">
        <v>70.795699999999997</v>
      </c>
      <c r="AD35" s="366">
        <v>14.3142</v>
      </c>
      <c r="AE35" s="367">
        <f t="shared" si="0"/>
        <v>1.9886708970210201</v>
      </c>
      <c r="AF35" s="367">
        <f t="shared" si="1"/>
        <v>4.9458370010199664</v>
      </c>
      <c r="AG35" s="368" t="e">
        <f t="shared" si="2"/>
        <v>#N/A</v>
      </c>
      <c r="AH35" s="368">
        <f t="shared" si="6"/>
        <v>0.67938114225020518</v>
      </c>
    </row>
    <row r="36" spans="9:34" x14ac:dyDescent="0.15">
      <c r="I36" s="360">
        <v>43738</v>
      </c>
      <c r="J36" s="360" t="s">
        <v>514</v>
      </c>
      <c r="K36" s="361">
        <v>154.19999999999999</v>
      </c>
      <c r="L36" s="361">
        <v>42.43</v>
      </c>
      <c r="M36" s="361">
        <v>111.77</v>
      </c>
      <c r="N36" s="363">
        <f t="shared" si="4"/>
        <v>-1.1221545367104846E-2</v>
      </c>
      <c r="O36" s="372">
        <v>33.549999999999997</v>
      </c>
      <c r="Z36" s="360">
        <v>43799</v>
      </c>
      <c r="AA36" s="366">
        <v>7530.0176000000001</v>
      </c>
      <c r="AB36" s="366">
        <v>4013.6017999999999</v>
      </c>
      <c r="AC36" s="366">
        <v>66.518699999999995</v>
      </c>
      <c r="AD36" s="366">
        <v>14.0982</v>
      </c>
      <c r="AE36" s="367">
        <f t="shared" si="0"/>
        <v>1.8761247316562397</v>
      </c>
      <c r="AF36" s="367">
        <f t="shared" si="1"/>
        <v>4.7182406264629524</v>
      </c>
      <c r="AG36" s="368" t="e">
        <f t="shared" si="2"/>
        <v>#N/A</v>
      </c>
      <c r="AH36" s="368">
        <f t="shared" si="6"/>
        <v>0.51607581769862043</v>
      </c>
    </row>
    <row r="37" spans="9:34" x14ac:dyDescent="0.15">
      <c r="I37" s="360">
        <v>43830</v>
      </c>
      <c r="J37" s="360" t="s">
        <v>515</v>
      </c>
      <c r="K37" s="361">
        <v>146.75</v>
      </c>
      <c r="L37" s="361">
        <v>33.49</v>
      </c>
      <c r="M37" s="361">
        <v>113.26</v>
      </c>
      <c r="N37" s="363">
        <f t="shared" si="4"/>
        <v>0.10487878331576583</v>
      </c>
      <c r="O37" s="372">
        <v>30.824999999999999</v>
      </c>
      <c r="Z37" s="360">
        <v>43830</v>
      </c>
      <c r="AA37" s="366">
        <v>7831.1965</v>
      </c>
      <c r="AB37" s="366">
        <v>4316.4898999999996</v>
      </c>
      <c r="AC37" s="366">
        <v>69.668899999999994</v>
      </c>
      <c r="AD37" s="366">
        <v>15.016400000000001</v>
      </c>
      <c r="AE37" s="367">
        <f t="shared" si="0"/>
        <v>1.814251088598632</v>
      </c>
      <c r="AF37" s="367">
        <f t="shared" si="1"/>
        <v>4.6395207906022744</v>
      </c>
      <c r="AG37" s="368">
        <f t="shared" si="2"/>
        <v>0.10487878331576583</v>
      </c>
      <c r="AH37" s="368">
        <f t="shared" si="6"/>
        <v>0.50193067673035041</v>
      </c>
    </row>
    <row r="38" spans="9:34" x14ac:dyDescent="0.15">
      <c r="I38" s="360">
        <v>43921</v>
      </c>
      <c r="J38" s="360" t="s">
        <v>516</v>
      </c>
      <c r="K38" s="361">
        <v>155.76</v>
      </c>
      <c r="L38" s="361">
        <v>26.82</v>
      </c>
      <c r="M38" s="361">
        <v>128.94</v>
      </c>
      <c r="N38" s="363">
        <f t="shared" si="4"/>
        <v>8.505747126436769E-2</v>
      </c>
      <c r="O38" s="372">
        <v>13.1625</v>
      </c>
      <c r="Z38" s="360">
        <v>43861</v>
      </c>
      <c r="AA38" s="366">
        <v>8569.7247000000007</v>
      </c>
      <c r="AB38" s="366">
        <v>4305.5828000000001</v>
      </c>
      <c r="AC38" s="366">
        <v>76.412000000000006</v>
      </c>
      <c r="AD38" s="366">
        <v>14.9427</v>
      </c>
      <c r="AE38" s="367">
        <f t="shared" si="0"/>
        <v>1.9903750776782183</v>
      </c>
      <c r="AF38" s="367">
        <f t="shared" si="1"/>
        <v>5.1136675433489263</v>
      </c>
      <c r="AG38" s="368" t="e">
        <f t="shared" si="2"/>
        <v>#N/A</v>
      </c>
      <c r="AH38" s="368">
        <f t="shared" si="6"/>
        <v>0.64091807837237291</v>
      </c>
    </row>
    <row r="39" spans="9:34" x14ac:dyDescent="0.15">
      <c r="I39" s="360">
        <v>44012</v>
      </c>
      <c r="J39" s="360" t="s">
        <v>517</v>
      </c>
      <c r="K39" s="361">
        <v>203.87</v>
      </c>
      <c r="L39" s="361">
        <v>54.87</v>
      </c>
      <c r="M39" s="361">
        <v>149</v>
      </c>
      <c r="N39" s="363">
        <f t="shared" si="4"/>
        <v>0.15148263202485168</v>
      </c>
      <c r="O39" s="372">
        <v>43.3125</v>
      </c>
      <c r="Z39" s="360">
        <v>43890</v>
      </c>
      <c r="AA39" s="366">
        <v>9501.9665999999997</v>
      </c>
      <c r="AB39" s="366">
        <v>4304.3982999999998</v>
      </c>
      <c r="AC39" s="366">
        <v>79.055599999999998</v>
      </c>
      <c r="AD39" s="366">
        <v>14.833600000000001</v>
      </c>
      <c r="AE39" s="367">
        <f t="shared" si="0"/>
        <v>2.2075017081946156</v>
      </c>
      <c r="AF39" s="367">
        <f t="shared" si="1"/>
        <v>5.3294952000862903</v>
      </c>
      <c r="AG39" s="368" t="e">
        <f t="shared" si="2"/>
        <v>#N/A</v>
      </c>
      <c r="AH39" s="368">
        <f t="shared" si="6"/>
        <v>0.71243214711091607</v>
      </c>
    </row>
    <row r="40" spans="9:34" x14ac:dyDescent="0.15">
      <c r="I40" s="360">
        <v>44104</v>
      </c>
      <c r="J40" s="360" t="s">
        <v>518</v>
      </c>
      <c r="K40" s="361">
        <v>233.24</v>
      </c>
      <c r="L40" s="361">
        <v>72.98</v>
      </c>
      <c r="M40" s="361">
        <v>160.25</v>
      </c>
      <c r="N40" s="363">
        <f t="shared" si="4"/>
        <v>0.51258106355382638</v>
      </c>
      <c r="O40" s="372">
        <v>63.024999999999999</v>
      </c>
      <c r="Z40" s="360">
        <v>43921</v>
      </c>
      <c r="AA40" s="366">
        <v>8553.3055999999997</v>
      </c>
      <c r="AB40" s="366">
        <v>4023.3092000000001</v>
      </c>
      <c r="AC40" s="366">
        <v>75.296999999999997</v>
      </c>
      <c r="AD40" s="366">
        <v>13.966200000000001</v>
      </c>
      <c r="AE40" s="367">
        <f t="shared" si="0"/>
        <v>2.1259379219474357</v>
      </c>
      <c r="AF40" s="367">
        <f t="shared" si="1"/>
        <v>5.3913734587790518</v>
      </c>
      <c r="AG40" s="368">
        <f t="shared" si="2"/>
        <v>8.505747126436769E-2</v>
      </c>
      <c r="AH40" s="368">
        <f t="shared" si="6"/>
        <v>0.57937641043960286</v>
      </c>
    </row>
    <row r="41" spans="9:34" x14ac:dyDescent="0.15">
      <c r="I41" s="360">
        <v>44196</v>
      </c>
      <c r="J41" s="360" t="s">
        <v>519</v>
      </c>
      <c r="K41" s="361">
        <v>267.89999999999998</v>
      </c>
      <c r="L41" s="361">
        <v>86.9</v>
      </c>
      <c r="M41" s="361">
        <v>165.23</v>
      </c>
      <c r="N41" s="363">
        <f t="shared" si="4"/>
        <v>0.82555366269165242</v>
      </c>
      <c r="O41" s="372">
        <v>64.900000000000006</v>
      </c>
      <c r="Z41" s="360">
        <v>43951</v>
      </c>
      <c r="AA41" s="366">
        <v>9595.4634000000005</v>
      </c>
      <c r="AB41" s="366">
        <v>4233.8173999999999</v>
      </c>
      <c r="AC41" s="366">
        <v>81.121499999999997</v>
      </c>
      <c r="AD41" s="366">
        <v>15.226100000000001</v>
      </c>
      <c r="AE41" s="367">
        <f t="shared" si="0"/>
        <v>2.2663857444584172</v>
      </c>
      <c r="AF41" s="367">
        <f t="shared" si="1"/>
        <v>5.3277924090870279</v>
      </c>
      <c r="AG41" s="368" t="e">
        <f t="shared" si="2"/>
        <v>#N/A</v>
      </c>
      <c r="AH41" s="368">
        <f t="shared" si="6"/>
        <v>0.72184423012599197</v>
      </c>
    </row>
    <row r="42" spans="9:34" x14ac:dyDescent="0.15">
      <c r="I42" s="360">
        <v>44286</v>
      </c>
      <c r="J42" s="360" t="s">
        <v>520</v>
      </c>
      <c r="K42" s="361">
        <v>350.88</v>
      </c>
      <c r="L42" s="361">
        <v>92.5</v>
      </c>
      <c r="M42" s="361">
        <v>255.7</v>
      </c>
      <c r="N42" s="363">
        <f t="shared" si="4"/>
        <v>1.2526964560862868</v>
      </c>
      <c r="O42" s="372">
        <v>50.487499999999997</v>
      </c>
      <c r="Z42" s="360">
        <v>43982</v>
      </c>
      <c r="AA42" s="366">
        <v>10473.781999999999</v>
      </c>
      <c r="AB42" s="366">
        <v>4258.3734999999997</v>
      </c>
      <c r="AC42" s="366">
        <v>90.678299999999993</v>
      </c>
      <c r="AD42" s="366">
        <v>15.307499999999999</v>
      </c>
      <c r="AE42" s="367">
        <f t="shared" si="0"/>
        <v>2.4595733558834141</v>
      </c>
      <c r="AF42" s="367">
        <f t="shared" si="1"/>
        <v>5.9237824595786375</v>
      </c>
      <c r="AG42" s="368" t="e">
        <f t="shared" si="2"/>
        <v>#N/A</v>
      </c>
      <c r="AH42" s="368">
        <f t="shared" si="6"/>
        <v>0.81208998545820421</v>
      </c>
    </row>
    <row r="43" spans="9:34" x14ac:dyDescent="0.15">
      <c r="I43" s="360">
        <v>44377</v>
      </c>
      <c r="J43" s="360" t="s">
        <v>521</v>
      </c>
      <c r="K43" s="361">
        <v>332.2</v>
      </c>
      <c r="L43" s="361">
        <v>69.2</v>
      </c>
      <c r="M43" s="361">
        <v>263</v>
      </c>
      <c r="N43" s="363">
        <f t="shared" si="4"/>
        <v>0.62946976014126643</v>
      </c>
      <c r="O43" s="372">
        <v>69.95</v>
      </c>
      <c r="Z43" s="360">
        <v>44012</v>
      </c>
      <c r="AA43" s="366">
        <v>12936.6214</v>
      </c>
      <c r="AB43" s="366">
        <v>4616.4142000000002</v>
      </c>
      <c r="AC43" s="366">
        <v>113.2807</v>
      </c>
      <c r="AD43" s="366">
        <v>16.435400000000001</v>
      </c>
      <c r="AE43" s="367">
        <f t="shared" si="0"/>
        <v>2.8023095068029207</v>
      </c>
      <c r="AF43" s="367">
        <f t="shared" si="1"/>
        <v>6.8924820813609635</v>
      </c>
      <c r="AG43" s="368">
        <f t="shared" si="2"/>
        <v>0.15148263202485168</v>
      </c>
      <c r="AH43" s="368">
        <f t="shared" si="6"/>
        <v>0.94256538269813728</v>
      </c>
    </row>
    <row r="44" spans="9:34" x14ac:dyDescent="0.15">
      <c r="I44" s="360">
        <v>44469</v>
      </c>
      <c r="J44" s="360" t="s">
        <v>522</v>
      </c>
      <c r="K44" s="361">
        <v>298.13</v>
      </c>
      <c r="L44" s="361">
        <v>89.72</v>
      </c>
      <c r="M44" s="361">
        <v>207</v>
      </c>
      <c r="N44" s="363">
        <f t="shared" si="4"/>
        <v>0.27821128451380539</v>
      </c>
      <c r="O44" s="372">
        <v>35.137500000000003</v>
      </c>
      <c r="Z44" s="360">
        <v>44043</v>
      </c>
      <c r="AA44" s="366">
        <v>14029.9745</v>
      </c>
      <c r="AB44" s="366">
        <v>5219.4997999999996</v>
      </c>
      <c r="AC44" s="366">
        <v>105.98350000000001</v>
      </c>
      <c r="AD44" s="366">
        <v>18.482099999999999</v>
      </c>
      <c r="AE44" s="367">
        <f t="shared" si="0"/>
        <v>2.6879921520449148</v>
      </c>
      <c r="AF44" s="367">
        <f t="shared" si="1"/>
        <v>5.7343862439874265</v>
      </c>
      <c r="AG44" s="368" t="e">
        <f t="shared" si="2"/>
        <v>#N/A</v>
      </c>
      <c r="AH44" s="368">
        <f t="shared" si="6"/>
        <v>0.83976506723520505</v>
      </c>
    </row>
    <row r="45" spans="9:34" x14ac:dyDescent="0.15">
      <c r="I45" s="360">
        <v>44561</v>
      </c>
      <c r="J45" s="360" t="s">
        <v>523</v>
      </c>
      <c r="K45" s="361">
        <v>344.49</v>
      </c>
      <c r="L45" s="361">
        <v>86.74</v>
      </c>
      <c r="M45" s="361">
        <v>249.92</v>
      </c>
      <c r="N45" s="363">
        <f t="shared" si="4"/>
        <v>0.28589025755879072</v>
      </c>
      <c r="O45" s="372">
        <v>50.162500000000001</v>
      </c>
      <c r="Z45" s="360">
        <v>44074</v>
      </c>
      <c r="AA45" s="366">
        <v>14524.204900000001</v>
      </c>
      <c r="AB45" s="366">
        <v>5322.2440999999999</v>
      </c>
      <c r="AC45" s="366">
        <v>95.308199999999999</v>
      </c>
      <c r="AD45" s="366">
        <v>19.062200000000001</v>
      </c>
      <c r="AE45" s="367">
        <f t="shared" si="0"/>
        <v>2.7289625629910512</v>
      </c>
      <c r="AF45" s="367">
        <f t="shared" si="1"/>
        <v>4.999853112442425</v>
      </c>
      <c r="AG45" s="368" t="e">
        <f t="shared" si="2"/>
        <v>#N/A</v>
      </c>
      <c r="AH45" s="368">
        <f t="shared" si="6"/>
        <v>0.48195751162972411</v>
      </c>
    </row>
    <row r="46" spans="9:34" x14ac:dyDescent="0.15">
      <c r="I46" s="360">
        <v>44651</v>
      </c>
      <c r="J46" s="360" t="s">
        <v>907</v>
      </c>
      <c r="K46" s="361">
        <v>244.58</v>
      </c>
      <c r="L46" s="361">
        <v>53.42</v>
      </c>
      <c r="M46" s="361">
        <v>190.13</v>
      </c>
      <c r="N46" s="363">
        <f t="shared" si="4"/>
        <v>-0.30295257637938888</v>
      </c>
      <c r="O46" s="372">
        <v>66.75</v>
      </c>
      <c r="Z46" s="360">
        <v>44104</v>
      </c>
      <c r="AA46" s="366">
        <v>13453.314</v>
      </c>
      <c r="AB46" s="366">
        <v>5004.5430999999999</v>
      </c>
      <c r="AC46" s="366">
        <v>89.606899999999996</v>
      </c>
      <c r="AD46" s="366">
        <v>18.127700000000001</v>
      </c>
      <c r="AE46" s="367">
        <f t="shared" si="0"/>
        <v>2.6882202293352218</v>
      </c>
      <c r="AF46" s="367">
        <f t="shared" si="1"/>
        <v>4.94309261516905</v>
      </c>
      <c r="AG46" s="368">
        <f t="shared" si="2"/>
        <v>0.51258106355382638</v>
      </c>
      <c r="AH46" s="368">
        <f t="shared" si="6"/>
        <v>0.4335648146904707</v>
      </c>
    </row>
    <row r="47" spans="9:34" x14ac:dyDescent="0.15">
      <c r="I47" s="360">
        <v>44742</v>
      </c>
      <c r="J47" s="360" t="s">
        <v>908</v>
      </c>
      <c r="K47" s="362">
        <v>191.83</v>
      </c>
      <c r="L47" s="362">
        <v>41.08</v>
      </c>
      <c r="M47" s="362">
        <v>150.31</v>
      </c>
      <c r="N47" s="363">
        <f t="shared" si="4"/>
        <v>-0.4225466586393738</v>
      </c>
      <c r="O47" s="372">
        <v>46.087499999999999</v>
      </c>
      <c r="Z47" s="360">
        <v>44135</v>
      </c>
      <c r="AA47" s="366">
        <v>14976.9267</v>
      </c>
      <c r="AB47" s="366">
        <v>5057.2464</v>
      </c>
      <c r="AC47" s="366">
        <v>93.778199999999998</v>
      </c>
      <c r="AD47" s="366">
        <v>17.927499999999998</v>
      </c>
      <c r="AE47" s="367">
        <f t="shared" si="0"/>
        <v>2.9614785429477988</v>
      </c>
      <c r="AF47" s="367">
        <f t="shared" si="1"/>
        <v>5.2309691814251851</v>
      </c>
      <c r="AG47" s="368" t="e">
        <f t="shared" si="2"/>
        <v>#N/A</v>
      </c>
      <c r="AH47" s="368">
        <f t="shared" si="6"/>
        <v>0.48917477868460812</v>
      </c>
    </row>
    <row r="48" spans="9:34" x14ac:dyDescent="0.15">
      <c r="I48" s="360">
        <v>44834</v>
      </c>
      <c r="J48" s="360" t="s">
        <v>749</v>
      </c>
      <c r="K48" s="362">
        <v>163.84</v>
      </c>
      <c r="L48" s="362">
        <v>39.42</v>
      </c>
      <c r="M48" s="362">
        <v>124.42</v>
      </c>
      <c r="N48" s="363">
        <f>K48/K44-1</f>
        <v>-0.4504410827491363</v>
      </c>
      <c r="O48" s="372">
        <v>71.587500000000006</v>
      </c>
      <c r="Z48" s="360">
        <v>44165</v>
      </c>
      <c r="AA48" s="366">
        <v>13359.072</v>
      </c>
      <c r="AB48" s="366">
        <v>5258.6579000000002</v>
      </c>
      <c r="AC48" s="366">
        <v>83.362799999999993</v>
      </c>
      <c r="AD48" s="366">
        <v>18.737500000000001</v>
      </c>
      <c r="AE48" s="367">
        <f t="shared" si="0"/>
        <v>2.5403957157966102</v>
      </c>
      <c r="AF48" s="367">
        <f t="shared" si="1"/>
        <v>4.4489819879919938</v>
      </c>
      <c r="AG48" s="368" t="e">
        <f t="shared" si="2"/>
        <v>#N/A</v>
      </c>
      <c r="AH48" s="368">
        <f t="shared" si="6"/>
        <v>0.35406546959910989</v>
      </c>
    </row>
    <row r="49" spans="9:34" x14ac:dyDescent="0.15">
      <c r="I49" s="360"/>
      <c r="J49" s="360"/>
      <c r="N49" s="363"/>
      <c r="O49" s="372"/>
      <c r="Z49" s="360">
        <v>44196</v>
      </c>
      <c r="AA49" s="366">
        <v>17231.830000000002</v>
      </c>
      <c r="AB49" s="366">
        <v>5422.1970000000001</v>
      </c>
      <c r="AC49" s="366">
        <v>106.7954</v>
      </c>
      <c r="AD49" s="366">
        <v>19.317</v>
      </c>
      <c r="AE49" s="367">
        <f t="shared" si="0"/>
        <v>3.1780162174115034</v>
      </c>
      <c r="AF49" s="367">
        <f t="shared" si="1"/>
        <v>5.5285706890303876</v>
      </c>
      <c r="AG49" s="368">
        <f t="shared" si="2"/>
        <v>0.82555366269165242</v>
      </c>
      <c r="AH49" s="368">
        <f t="shared" si="6"/>
        <v>0.75169591319703932</v>
      </c>
    </row>
    <row r="50" spans="9:34" x14ac:dyDescent="0.15">
      <c r="I50" s="373" t="s">
        <v>909</v>
      </c>
      <c r="Z50" s="360">
        <v>44227</v>
      </c>
      <c r="AA50" s="366">
        <v>19927.5553</v>
      </c>
      <c r="AB50" s="366">
        <v>5416.5438999999997</v>
      </c>
      <c r="AC50" s="366">
        <v>124.31659999999999</v>
      </c>
      <c r="AD50" s="366">
        <v>19.361599999999999</v>
      </c>
      <c r="AE50" s="367">
        <f t="shared" si="0"/>
        <v>3.6790166696516575</v>
      </c>
      <c r="AF50" s="367">
        <f t="shared" si="1"/>
        <v>6.4207813403850924</v>
      </c>
      <c r="AG50" s="368" t="e">
        <f t="shared" si="2"/>
        <v>#N/A</v>
      </c>
      <c r="AH50" s="368">
        <f t="shared" si="6"/>
        <v>0.84840370586997471</v>
      </c>
    </row>
    <row r="51" spans="9:34" x14ac:dyDescent="0.15">
      <c r="Z51" s="360">
        <v>44255</v>
      </c>
      <c r="AA51" s="366">
        <v>17621.715700000001</v>
      </c>
      <c r="AB51" s="366">
        <v>5416.1647999999996</v>
      </c>
      <c r="AC51" s="366">
        <v>110.3856</v>
      </c>
      <c r="AD51" s="366">
        <v>19.207799999999999</v>
      </c>
      <c r="AE51" s="367">
        <f t="shared" si="0"/>
        <v>3.2535412696452668</v>
      </c>
      <c r="AF51" s="367">
        <f t="shared" si="1"/>
        <v>5.7469153156530162</v>
      </c>
      <c r="AG51" s="368" t="e">
        <f t="shared" si="2"/>
        <v>#N/A</v>
      </c>
      <c r="AH51" s="368">
        <f t="shared" si="6"/>
        <v>0.47385673930288585</v>
      </c>
    </row>
    <row r="52" spans="9:34" x14ac:dyDescent="0.15">
      <c r="Z52" s="360">
        <v>44286</v>
      </c>
      <c r="AA52" s="366">
        <v>18231.496800000001</v>
      </c>
      <c r="AB52" s="366">
        <v>5246.2335000000003</v>
      </c>
      <c r="AC52" s="366">
        <v>102.0014</v>
      </c>
      <c r="AD52" s="366">
        <v>18.197099999999999</v>
      </c>
      <c r="AE52" s="367">
        <f t="shared" si="0"/>
        <v>3.4751592356687899</v>
      </c>
      <c r="AF52" s="367">
        <f t="shared" si="1"/>
        <v>5.6053656901374405</v>
      </c>
      <c r="AG52" s="368">
        <f t="shared" si="2"/>
        <v>1.2526964560862868</v>
      </c>
      <c r="AH52" s="368">
        <f t="shared" si="6"/>
        <v>0.63464755945715434</v>
      </c>
    </row>
    <row r="53" spans="9:34" x14ac:dyDescent="0.15">
      <c r="Z53" s="360">
        <v>44316</v>
      </c>
      <c r="AA53" s="366">
        <v>20229.656299999999</v>
      </c>
      <c r="AB53" s="366">
        <v>5362.4198999999999</v>
      </c>
      <c r="AC53" s="366">
        <v>90.988200000000006</v>
      </c>
      <c r="AD53" s="366">
        <v>16.793199999999999</v>
      </c>
      <c r="AE53" s="367">
        <f t="shared" si="0"/>
        <v>3.7724864291213001</v>
      </c>
      <c r="AF53" s="367">
        <f t="shared" si="1"/>
        <v>5.418157349403331</v>
      </c>
      <c r="AG53" s="368" t="e">
        <f t="shared" si="2"/>
        <v>#N/A</v>
      </c>
      <c r="AH53" s="368">
        <f t="shared" si="6"/>
        <v>0.66453854483751407</v>
      </c>
    </row>
    <row r="54" spans="9:34" x14ac:dyDescent="0.15">
      <c r="Z54" s="360">
        <v>44347</v>
      </c>
      <c r="AA54" s="366">
        <v>21950.3806</v>
      </c>
      <c r="AB54" s="366">
        <v>5637.7843999999996</v>
      </c>
      <c r="AC54" s="366">
        <v>99.311999999999998</v>
      </c>
      <c r="AD54" s="366">
        <v>17.696100000000001</v>
      </c>
      <c r="AE54" s="367">
        <f t="shared" si="0"/>
        <v>3.8934409410902626</v>
      </c>
      <c r="AF54" s="367">
        <f t="shared" si="1"/>
        <v>5.6120840185125527</v>
      </c>
      <c r="AG54" s="368" t="e">
        <f t="shared" si="2"/>
        <v>#N/A</v>
      </c>
      <c r="AH54" s="368">
        <f t="shared" si="6"/>
        <v>0.58297410881320966</v>
      </c>
    </row>
    <row r="55" spans="9:34" x14ac:dyDescent="0.15">
      <c r="Z55" s="360">
        <v>44377</v>
      </c>
      <c r="AA55" s="366">
        <v>24560.478200000001</v>
      </c>
      <c r="AB55" s="366">
        <v>5717.8270000000002</v>
      </c>
      <c r="AC55" s="366">
        <v>111.39319999999999</v>
      </c>
      <c r="AD55" s="366">
        <v>17.852799999999998</v>
      </c>
      <c r="AE55" s="367">
        <f t="shared" si="0"/>
        <v>4.2954217047840029</v>
      </c>
      <c r="AF55" s="367">
        <f t="shared" si="1"/>
        <v>6.2395366553145726</v>
      </c>
      <c r="AG55" s="368">
        <f t="shared" si="2"/>
        <v>0.62946976014126643</v>
      </c>
      <c r="AH55" s="368">
        <f t="shared" si="6"/>
        <v>0.5328148779984454</v>
      </c>
    </row>
    <row r="56" spans="9:34" x14ac:dyDescent="0.15">
      <c r="Z56" s="360">
        <v>44408</v>
      </c>
      <c r="AA56" s="366">
        <v>23196.4401</v>
      </c>
      <c r="AB56" s="366">
        <v>5540.7776000000003</v>
      </c>
      <c r="AC56" s="366">
        <v>105.0425</v>
      </c>
      <c r="AD56" s="366">
        <v>16.983899999999998</v>
      </c>
      <c r="AE56" s="367">
        <f t="shared" si="0"/>
        <v>4.186495429811151</v>
      </c>
      <c r="AF56" s="367">
        <f t="shared" si="1"/>
        <v>6.1848279841496954</v>
      </c>
      <c r="AG56" s="368" t="e">
        <f t="shared" si="2"/>
        <v>#N/A</v>
      </c>
      <c r="AH56" s="368">
        <f t="shared" si="6"/>
        <v>0.55748052561323003</v>
      </c>
    </row>
    <row r="57" spans="9:34" x14ac:dyDescent="0.15">
      <c r="Z57" s="360">
        <v>44439</v>
      </c>
      <c r="AA57" s="366">
        <v>21100.473999999998</v>
      </c>
      <c r="AB57" s="366">
        <v>5719.3780999999999</v>
      </c>
      <c r="AC57" s="366">
        <v>94.741799999999998</v>
      </c>
      <c r="AD57" s="366">
        <v>16.435099999999998</v>
      </c>
      <c r="AE57" s="367">
        <f t="shared" si="0"/>
        <v>3.6892951700465475</v>
      </c>
      <c r="AF57" s="367">
        <f t="shared" si="1"/>
        <v>5.7646013714549964</v>
      </c>
      <c r="AG57" s="368" t="e">
        <f t="shared" si="2"/>
        <v>#N/A</v>
      </c>
      <c r="AH57" s="368">
        <f t="shared" si="6"/>
        <v>0.35190391399247845</v>
      </c>
    </row>
    <row r="58" spans="9:34" x14ac:dyDescent="0.15">
      <c r="Z58" s="360">
        <v>44469</v>
      </c>
      <c r="AA58" s="366">
        <v>25070.528999999999</v>
      </c>
      <c r="AB58" s="366">
        <v>5660.4206999999997</v>
      </c>
      <c r="AC58" s="366">
        <v>112.9027</v>
      </c>
      <c r="AD58" s="366">
        <v>16.4237</v>
      </c>
      <c r="AE58" s="367">
        <f t="shared" si="0"/>
        <v>4.4290928764358455</v>
      </c>
      <c r="AF58" s="367">
        <f t="shared" si="1"/>
        <v>6.8743766629931136</v>
      </c>
      <c r="AG58" s="368">
        <f t="shared" si="2"/>
        <v>0.27821128451380539</v>
      </c>
      <c r="AH58" s="368">
        <f t="shared" si="6"/>
        <v>0.64759301641410882</v>
      </c>
    </row>
    <row r="59" spans="9:34" x14ac:dyDescent="0.15">
      <c r="Z59" s="360">
        <v>44500</v>
      </c>
      <c r="AA59" s="366">
        <v>22998.608499999998</v>
      </c>
      <c r="AB59" s="366">
        <v>5679.8950000000004</v>
      </c>
      <c r="AC59" s="366">
        <v>98.298699999999997</v>
      </c>
      <c r="AD59" s="366">
        <v>16.231400000000001</v>
      </c>
      <c r="AE59" s="367">
        <f t="shared" si="0"/>
        <v>4.0491256440479964</v>
      </c>
      <c r="AF59" s="367">
        <f t="shared" si="1"/>
        <v>6.0560826546077351</v>
      </c>
      <c r="AG59" s="368" t="e">
        <f t="shared" si="2"/>
        <v>#N/A</v>
      </c>
      <c r="AH59" s="368">
        <f t="shared" si="6"/>
        <v>0.36726489330480661</v>
      </c>
    </row>
    <row r="60" spans="9:34" x14ac:dyDescent="0.15">
      <c r="Z60" s="360">
        <v>44530</v>
      </c>
      <c r="AA60" s="366">
        <v>23335.0821</v>
      </c>
      <c r="AB60" s="366">
        <v>5858.5244000000002</v>
      </c>
      <c r="AC60" s="366">
        <v>95.3536</v>
      </c>
      <c r="AD60" s="366">
        <v>16.533100000000001</v>
      </c>
      <c r="AE60" s="367">
        <f t="shared" si="0"/>
        <v>3.9830989011499209</v>
      </c>
      <c r="AF60" s="367">
        <f t="shared" si="1"/>
        <v>5.7674362339791081</v>
      </c>
      <c r="AG60" s="368" t="e">
        <f t="shared" si="2"/>
        <v>#N/A</v>
      </c>
      <c r="AH60" s="368">
        <f t="shared" si="6"/>
        <v>0.56790490409912842</v>
      </c>
    </row>
    <row r="61" spans="9:34" x14ac:dyDescent="0.15">
      <c r="Z61" s="360">
        <v>44561</v>
      </c>
      <c r="AA61" s="366">
        <v>19802.517400000001</v>
      </c>
      <c r="AB61" s="366">
        <v>5919.3984</v>
      </c>
      <c r="AC61" s="366">
        <v>81.608800000000002</v>
      </c>
      <c r="AD61" s="366">
        <v>16.765000000000001</v>
      </c>
      <c r="AE61" s="367">
        <f t="shared" si="0"/>
        <v>3.3453597919680487</v>
      </c>
      <c r="AF61" s="367">
        <f t="shared" si="1"/>
        <v>4.8678079331941548</v>
      </c>
      <c r="AG61" s="368">
        <f t="shared" si="2"/>
        <v>0.28589025755879072</v>
      </c>
      <c r="AH61" s="368">
        <f t="shared" si="6"/>
        <v>5.265661441238545E-2</v>
      </c>
    </row>
    <row r="62" spans="9:34" x14ac:dyDescent="0.15">
      <c r="Z62" s="360">
        <v>44592</v>
      </c>
      <c r="AA62" s="366">
        <v>16540.32</v>
      </c>
      <c r="AB62" s="366">
        <v>5359.2461000000003</v>
      </c>
      <c r="AC62" s="366">
        <v>67.649600000000007</v>
      </c>
      <c r="AD62" s="366">
        <v>15.2217</v>
      </c>
      <c r="AE62" s="367">
        <f t="shared" si="0"/>
        <v>3.0863146963898522</v>
      </c>
      <c r="AF62" s="367">
        <f t="shared" si="1"/>
        <v>4.444286774801764</v>
      </c>
      <c r="AG62" s="368" t="e">
        <f t="shared" si="2"/>
        <v>#N/A</v>
      </c>
      <c r="AH62" s="368">
        <f t="shared" si="6"/>
        <v>-0.16110336714454854</v>
      </c>
    </row>
    <row r="63" spans="9:34" x14ac:dyDescent="0.15">
      <c r="Z63" s="360">
        <v>44620</v>
      </c>
      <c r="AA63" s="366">
        <v>16865.439999999999</v>
      </c>
      <c r="AB63" s="366">
        <v>5510.0757000000003</v>
      </c>
      <c r="AC63" s="366">
        <v>63.459899999999998</v>
      </c>
      <c r="AD63" s="366">
        <v>15.691800000000001</v>
      </c>
      <c r="AE63" s="367">
        <f t="shared" si="0"/>
        <v>3.0608363511230885</v>
      </c>
      <c r="AF63" s="367">
        <f t="shared" si="1"/>
        <v>4.044144075249493</v>
      </c>
      <c r="AG63" s="368" t="e">
        <f t="shared" si="2"/>
        <v>#N/A</v>
      </c>
      <c r="AH63" s="368">
        <f t="shared" si="6"/>
        <v>-5.9229283587107773E-2</v>
      </c>
    </row>
    <row r="64" spans="9:34" x14ac:dyDescent="0.15">
      <c r="Z64" s="360">
        <v>44651</v>
      </c>
      <c r="AA64" s="366">
        <v>18113.830000000002</v>
      </c>
      <c r="AB64" s="366">
        <v>5095.6079</v>
      </c>
      <c r="AC64" s="366">
        <v>61.734299999999998</v>
      </c>
      <c r="AD64" s="366">
        <v>14.589399999999999</v>
      </c>
      <c r="AE64" s="367">
        <f t="shared" si="0"/>
        <v>3.554792746121616</v>
      </c>
      <c r="AF64" s="367">
        <f t="shared" si="1"/>
        <v>4.2314488601313283</v>
      </c>
      <c r="AG64" s="368">
        <f t="shared" si="2"/>
        <v>-0.30295257637938888</v>
      </c>
      <c r="AH64" s="368">
        <f t="shared" si="6"/>
        <v>2.291506807385213E-2</v>
      </c>
    </row>
    <row r="65" spans="26:34" x14ac:dyDescent="0.15">
      <c r="Z65" s="360">
        <v>44681</v>
      </c>
      <c r="AA65" s="366">
        <v>15956.8</v>
      </c>
      <c r="AB65" s="366">
        <v>4610.7866000000004</v>
      </c>
      <c r="AC65" s="366">
        <v>50.797400000000003</v>
      </c>
      <c r="AD65" s="366">
        <v>13.414</v>
      </c>
      <c r="AE65" s="367">
        <f t="shared" si="0"/>
        <v>3.4607543970913768</v>
      </c>
      <c r="AF65" s="367">
        <f t="shared" si="1"/>
        <v>3.7868942895482336</v>
      </c>
      <c r="AG65" s="368" t="e">
        <f t="shared" si="2"/>
        <v>#N/A</v>
      </c>
      <c r="AH65" s="368">
        <f t="shared" si="6"/>
        <v>-8.2633042659488898E-2</v>
      </c>
    </row>
    <row r="66" spans="26:34" x14ac:dyDescent="0.15">
      <c r="Z66" s="360">
        <v>44712</v>
      </c>
      <c r="AA66" s="366">
        <v>15251.3</v>
      </c>
      <c r="AB66" s="366">
        <v>4882.7133999999996</v>
      </c>
      <c r="AC66" s="366">
        <v>48.692100000000003</v>
      </c>
      <c r="AD66" s="366">
        <v>13.9451</v>
      </c>
      <c r="AE66" s="367">
        <f>AA66/AB66</f>
        <v>3.1235296341579253</v>
      </c>
      <c r="AF66" s="367">
        <f>AC66/AD66</f>
        <v>3.4916995934055692</v>
      </c>
      <c r="AG66" s="368" t="e">
        <f t="shared" ref="AG66:AG68" si="10">IFERROR(INDEX($N$6:$N$48,MATCH(Z66,$I$6:$I$47,0)),NA())</f>
        <v>#N/A</v>
      </c>
      <c r="AH66" s="368">
        <f t="shared" si="6"/>
        <v>-0.19774572635914767</v>
      </c>
    </row>
    <row r="67" spans="26:34" x14ac:dyDescent="0.15">
      <c r="Z67" s="360">
        <v>44742</v>
      </c>
      <c r="AA67" s="366">
        <v>17405.91</v>
      </c>
      <c r="AB67" s="366">
        <v>5355.3599000000004</v>
      </c>
      <c r="AC67" s="366">
        <v>55.841200000000001</v>
      </c>
      <c r="AD67" s="366">
        <v>15.0062</v>
      </c>
      <c r="AE67" s="367">
        <f>AA67/AB67</f>
        <v>3.2501849222122305</v>
      </c>
      <c r="AF67" s="367">
        <f>AC67/AD67</f>
        <v>3.7212085671255881</v>
      </c>
      <c r="AG67" s="368">
        <f t="shared" si="10"/>
        <v>-0.4225466586393738</v>
      </c>
      <c r="AH67" s="368">
        <f t="shared" si="6"/>
        <v>-0.24333740768866663</v>
      </c>
    </row>
    <row r="68" spans="26:34" x14ac:dyDescent="0.15">
      <c r="Z68" s="360">
        <v>44773</v>
      </c>
      <c r="AA68" s="366">
        <v>15388.47</v>
      </c>
      <c r="AB68" s="366">
        <v>5212.4263000000001</v>
      </c>
      <c r="AC68" s="366">
        <v>43.726199999999999</v>
      </c>
      <c r="AD68" s="366">
        <v>14.441700000000001</v>
      </c>
      <c r="AE68" s="367">
        <f>AA68/AB68</f>
        <v>2.9522662027854474</v>
      </c>
      <c r="AF68" s="367">
        <f>AC68/AD68</f>
        <v>3.0277737385487855</v>
      </c>
      <c r="AG68" s="368" t="e">
        <f t="shared" si="10"/>
        <v>#N/A</v>
      </c>
      <c r="AH68" s="368">
        <f t="shared" si="6"/>
        <v>-0.29481203257431443</v>
      </c>
    </row>
    <row r="69" spans="26:34" x14ac:dyDescent="0.15">
      <c r="Z69" s="360">
        <v>44804</v>
      </c>
      <c r="AA69" s="366">
        <v>14973.69</v>
      </c>
      <c r="AB69" s="366">
        <v>5063.1030000000001</v>
      </c>
      <c r="AC69" s="366">
        <v>37.984000000000002</v>
      </c>
      <c r="AD69" s="366">
        <v>13.8058</v>
      </c>
      <c r="AE69" s="367">
        <f>AA69/AB69</f>
        <v>2.9574136650982608</v>
      </c>
      <c r="AF69" s="367">
        <f>AC69/AD69</f>
        <v>2.7513074215184923</v>
      </c>
      <c r="AG69" s="296" t="e">
        <v>#N/A</v>
      </c>
      <c r="AH69" s="368">
        <f t="shared" si="6"/>
        <v>-0.19837976394256707</v>
      </c>
    </row>
    <row r="70" spans="26:34" x14ac:dyDescent="0.15">
      <c r="Z70" s="360">
        <v>44834</v>
      </c>
      <c r="AA70" s="366">
        <v>12120.07</v>
      </c>
      <c r="AB70" s="366">
        <v>4679.8783999999996</v>
      </c>
      <c r="AC70" s="366">
        <v>30.7258</v>
      </c>
      <c r="AD70" s="366">
        <v>12.999000000000001</v>
      </c>
      <c r="AE70" s="367">
        <v>2.5898258382098134</v>
      </c>
      <c r="AF70" s="367">
        <f t="shared" ref="AF70:AF71" si="11">AC70/AD70</f>
        <v>2.3637049003769519</v>
      </c>
      <c r="AG70" s="368">
        <v>-0.4504410827491363</v>
      </c>
      <c r="AH70" s="368">
        <f t="shared" si="6"/>
        <v>-0.41526946703048517</v>
      </c>
    </row>
    <row r="71" spans="26:34" x14ac:dyDescent="0.15">
      <c r="Z71" s="360">
        <v>44865</v>
      </c>
      <c r="AA71" s="366">
        <v>12374.56</v>
      </c>
      <c r="AB71" s="366">
        <v>4560.7641999999996</v>
      </c>
      <c r="AC71" s="366">
        <v>27.119800000000001</v>
      </c>
      <c r="AD71" s="366">
        <v>12.502700000000001</v>
      </c>
      <c r="AE71" s="367">
        <v>2.5898258382098134</v>
      </c>
      <c r="AF71" s="367">
        <f t="shared" si="11"/>
        <v>2.1691154710582512</v>
      </c>
      <c r="AG71" s="368" t="e">
        <f>IFERROR(INDEX($N$6:$N$48,MATCH(Z69,$I$6:$I$47,0)),NA())</f>
        <v>#N/A</v>
      </c>
      <c r="AH71" s="368">
        <f>AE71/AE59-1</f>
        <v>-0.3603987463276862</v>
      </c>
    </row>
    <row r="73" spans="26:34" x14ac:dyDescent="0.15">
      <c r="Z73" s="360" t="s">
        <v>320</v>
      </c>
    </row>
  </sheetData>
  <phoneticPr fontId="5" type="noConversion"/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83"/>
  <sheetViews>
    <sheetView showGridLines="0" topLeftCell="A13" zoomScale="75" zoomScaleNormal="75" workbookViewId="0">
      <selection activeCell="J23" sqref="J23"/>
    </sheetView>
  </sheetViews>
  <sheetFormatPr defaultColWidth="8.85546875" defaultRowHeight="12.75" x14ac:dyDescent="0.15"/>
  <cols>
    <col min="1" max="1" width="12" style="14" customWidth="1"/>
    <col min="2" max="8" width="8.85546875" style="14"/>
    <col min="9" max="9" width="7" style="8" bestFit="1" customWidth="1"/>
    <col min="10" max="13" width="8.7109375" style="31" customWidth="1"/>
    <col min="14" max="14" width="12" style="8" bestFit="1" customWidth="1"/>
    <col min="15" max="15" width="12.85546875" style="83" bestFit="1" customWidth="1"/>
    <col min="16" max="17" width="7.85546875" style="31" customWidth="1"/>
    <col min="18" max="18" width="7.85546875" style="5" customWidth="1"/>
    <col min="19" max="19" width="12.42578125" style="5" bestFit="1" customWidth="1"/>
    <col min="20" max="20" width="8.85546875" style="5"/>
    <col min="21" max="21" width="12.42578125" style="5" bestFit="1" customWidth="1"/>
    <col min="22" max="16384" width="8.85546875" style="5"/>
  </cols>
  <sheetData>
    <row r="1" spans="1:22" s="35" customFormat="1" ht="84" x14ac:dyDescent="0.2">
      <c r="A1" s="34"/>
      <c r="B1" s="34"/>
      <c r="C1" s="34"/>
      <c r="D1" s="34"/>
      <c r="E1" s="34"/>
      <c r="F1" s="34"/>
      <c r="G1" s="34"/>
      <c r="H1" s="34"/>
      <c r="J1" s="178" t="s">
        <v>646</v>
      </c>
      <c r="K1" s="178" t="s">
        <v>647</v>
      </c>
      <c r="L1" s="178" t="s">
        <v>648</v>
      </c>
      <c r="M1" s="178" t="s">
        <v>649</v>
      </c>
      <c r="N1" s="38"/>
      <c r="O1" s="179"/>
      <c r="P1" s="178" t="s">
        <v>650</v>
      </c>
      <c r="Q1" s="178" t="s">
        <v>651</v>
      </c>
      <c r="R1" s="178" t="s">
        <v>652</v>
      </c>
      <c r="S1" s="178" t="s">
        <v>653</v>
      </c>
      <c r="T1" s="178" t="s">
        <v>654</v>
      </c>
      <c r="U1" s="178" t="s">
        <v>655</v>
      </c>
      <c r="V1" s="178" t="s">
        <v>656</v>
      </c>
    </row>
    <row r="2" spans="1:22" x14ac:dyDescent="0.2">
      <c r="I2" s="83">
        <v>2015</v>
      </c>
      <c r="J2" s="180">
        <v>63.8</v>
      </c>
      <c r="K2" s="180">
        <v>38.799999999999997</v>
      </c>
      <c r="L2" s="180">
        <v>25</v>
      </c>
      <c r="M2" s="93"/>
      <c r="N2" s="83"/>
      <c r="O2" s="181">
        <v>42400</v>
      </c>
      <c r="S2" s="182">
        <v>6973.7419354838712</v>
      </c>
      <c r="U2" s="182">
        <v>7129.9354838709678</v>
      </c>
    </row>
    <row r="3" spans="1:22" x14ac:dyDescent="0.2">
      <c r="I3" s="83">
        <v>2016</v>
      </c>
      <c r="J3" s="180">
        <v>77.599999999999994</v>
      </c>
      <c r="K3" s="180">
        <v>46.9</v>
      </c>
      <c r="L3" s="180">
        <v>30.7</v>
      </c>
      <c r="M3" s="93">
        <v>0.21630094043887138</v>
      </c>
      <c r="N3" s="89"/>
      <c r="O3" s="181">
        <v>42429</v>
      </c>
      <c r="S3" s="182">
        <v>5588.7931034482763</v>
      </c>
      <c r="U3" s="182">
        <v>5961.0344827586205</v>
      </c>
    </row>
    <row r="4" spans="1:22" x14ac:dyDescent="0.2">
      <c r="I4" s="83">
        <v>2017</v>
      </c>
      <c r="J4" s="180">
        <v>99.3</v>
      </c>
      <c r="K4" s="180">
        <v>59</v>
      </c>
      <c r="L4" s="180">
        <v>40.299999999999997</v>
      </c>
      <c r="M4" s="93">
        <v>0.27963917525773208</v>
      </c>
      <c r="N4" s="89"/>
      <c r="O4" s="181">
        <v>42460</v>
      </c>
      <c r="S4" s="182">
        <v>6922.8387096774195</v>
      </c>
      <c r="U4" s="182">
        <v>7818.7419354838712</v>
      </c>
    </row>
    <row r="5" spans="1:22" x14ac:dyDescent="0.2">
      <c r="I5" s="83">
        <v>2018</v>
      </c>
      <c r="J5" s="180">
        <v>121.7</v>
      </c>
      <c r="K5" s="180">
        <v>71.5</v>
      </c>
      <c r="L5" s="180">
        <v>50.2</v>
      </c>
      <c r="M5" s="93">
        <v>0.22557905337361528</v>
      </c>
      <c r="N5" s="89"/>
      <c r="O5" s="181">
        <v>42490</v>
      </c>
      <c r="S5" s="182">
        <v>8069.0666666666666</v>
      </c>
      <c r="U5" s="182">
        <v>6769.0666666666666</v>
      </c>
    </row>
    <row r="6" spans="1:22" x14ac:dyDescent="0.2">
      <c r="I6" s="83">
        <v>2019</v>
      </c>
      <c r="J6" s="180">
        <v>143.6</v>
      </c>
      <c r="K6" s="180">
        <v>83.5</v>
      </c>
      <c r="L6" s="180">
        <v>60.1</v>
      </c>
      <c r="M6" s="93">
        <v>0.17995069843878375</v>
      </c>
      <c r="N6" s="89"/>
      <c r="O6" s="181">
        <v>42521</v>
      </c>
      <c r="S6" s="182">
        <v>8369</v>
      </c>
      <c r="U6" s="182">
        <v>5801.4838709677415</v>
      </c>
    </row>
    <row r="7" spans="1:22" x14ac:dyDescent="0.2">
      <c r="I7" s="83">
        <v>2020</v>
      </c>
      <c r="J7" s="180">
        <v>151.80000000000001</v>
      </c>
      <c r="K7" s="180">
        <v>87.1</v>
      </c>
      <c r="L7" s="180">
        <v>64.7</v>
      </c>
      <c r="M7" s="93">
        <v>5.7103064066852394E-2</v>
      </c>
      <c r="N7" s="89"/>
      <c r="O7" s="181">
        <v>42551</v>
      </c>
      <c r="S7" s="182">
        <v>6183.666666666667</v>
      </c>
      <c r="U7" s="182">
        <v>4443.3999999999996</v>
      </c>
    </row>
    <row r="8" spans="1:22" x14ac:dyDescent="0.2">
      <c r="I8" s="83">
        <v>2021</v>
      </c>
      <c r="J8" s="180">
        <v>184.6</v>
      </c>
      <c r="K8" s="180">
        <v>104.7</v>
      </c>
      <c r="L8" s="180">
        <v>79.900000000000006</v>
      </c>
      <c r="M8" s="93">
        <v>0.21607378129117238</v>
      </c>
      <c r="N8" s="89"/>
      <c r="O8" s="181">
        <v>42582</v>
      </c>
      <c r="S8" s="182">
        <v>7043</v>
      </c>
      <c r="U8" s="182">
        <v>3969.8709677419356</v>
      </c>
    </row>
    <row r="9" spans="1:22" x14ac:dyDescent="0.2">
      <c r="I9" s="83" t="s">
        <v>383</v>
      </c>
      <c r="J9" s="180">
        <v>223.2</v>
      </c>
      <c r="K9" s="180">
        <v>125.1</v>
      </c>
      <c r="L9" s="180">
        <v>98.1</v>
      </c>
      <c r="M9" s="93">
        <v>0.20910075839653297</v>
      </c>
      <c r="N9" s="89"/>
      <c r="O9" s="181">
        <v>42613</v>
      </c>
      <c r="S9" s="182">
        <v>6063.7096774193551</v>
      </c>
      <c r="U9" s="182">
        <v>3621.6451612903224</v>
      </c>
    </row>
    <row r="10" spans="1:22" x14ac:dyDescent="0.2">
      <c r="I10" s="83" t="s">
        <v>632</v>
      </c>
      <c r="J10" s="180">
        <v>267.8</v>
      </c>
      <c r="K10" s="180">
        <v>148.4</v>
      </c>
      <c r="L10" s="180">
        <v>119.4</v>
      </c>
      <c r="M10" s="93">
        <v>0.19982078853046614</v>
      </c>
      <c r="N10" s="89"/>
      <c r="O10" s="181">
        <v>42643</v>
      </c>
      <c r="S10" s="182">
        <v>6134.1333333333332</v>
      </c>
      <c r="U10" s="182">
        <v>3545.2</v>
      </c>
    </row>
    <row r="11" spans="1:22" x14ac:dyDescent="0.2">
      <c r="I11" s="83" t="s">
        <v>633</v>
      </c>
      <c r="J11" s="180">
        <v>318.5</v>
      </c>
      <c r="K11" s="180">
        <v>174.2</v>
      </c>
      <c r="L11" s="180">
        <v>144.30000000000001</v>
      </c>
      <c r="M11" s="93">
        <v>0.18932038834951448</v>
      </c>
      <c r="N11" s="89"/>
      <c r="O11" s="181">
        <v>42674</v>
      </c>
      <c r="S11" s="182">
        <v>6086</v>
      </c>
      <c r="U11" s="182">
        <v>3529.7419354838707</v>
      </c>
    </row>
    <row r="12" spans="1:22" x14ac:dyDescent="0.2">
      <c r="I12" s="32"/>
      <c r="J12" s="114"/>
      <c r="K12" s="183"/>
      <c r="L12" s="184"/>
      <c r="M12" s="115"/>
      <c r="N12" s="32"/>
      <c r="O12" s="181">
        <v>42704</v>
      </c>
      <c r="S12" s="182">
        <v>5259.0333333333338</v>
      </c>
      <c r="U12" s="182">
        <v>3547.3</v>
      </c>
    </row>
    <row r="13" spans="1:22" x14ac:dyDescent="0.2">
      <c r="I13" s="32"/>
      <c r="J13" s="114"/>
      <c r="K13" s="183"/>
      <c r="L13" s="184"/>
      <c r="M13" s="115"/>
      <c r="N13" s="32"/>
      <c r="O13" s="181">
        <v>42735</v>
      </c>
      <c r="S13" s="182">
        <v>6398.5161290322585</v>
      </c>
      <c r="U13" s="182">
        <v>3839.9032258064517</v>
      </c>
    </row>
    <row r="14" spans="1:22" x14ac:dyDescent="0.2">
      <c r="I14" s="32"/>
      <c r="J14" s="114"/>
      <c r="K14" s="183"/>
      <c r="L14" s="184"/>
      <c r="M14" s="115"/>
      <c r="N14" s="32"/>
      <c r="O14" s="181">
        <v>42766</v>
      </c>
      <c r="P14" s="185">
        <v>490.83870967741899</v>
      </c>
      <c r="Q14" s="186" t="e">
        <v>#N/A</v>
      </c>
      <c r="S14" s="182">
        <v>6027.8387096774195</v>
      </c>
      <c r="U14" s="182">
        <v>3328.0645161290322</v>
      </c>
    </row>
    <row r="15" spans="1:22" x14ac:dyDescent="0.2">
      <c r="I15" s="32"/>
      <c r="J15" s="114"/>
      <c r="K15" s="183"/>
      <c r="L15" s="184"/>
      <c r="M15" s="115"/>
      <c r="N15" s="32"/>
      <c r="O15" s="181">
        <v>42794</v>
      </c>
      <c r="P15" s="185">
        <v>638.07142857142901</v>
      </c>
      <c r="Q15" s="186" t="e">
        <v>#N/A</v>
      </c>
      <c r="S15" s="182">
        <v>6036.5714285714284</v>
      </c>
      <c r="U15" s="182">
        <v>3576.3571428571427</v>
      </c>
    </row>
    <row r="16" spans="1:22" x14ac:dyDescent="0.2">
      <c r="I16" s="32"/>
      <c r="J16" s="114"/>
      <c r="K16" s="183"/>
      <c r="L16" s="184"/>
      <c r="M16" s="115"/>
      <c r="N16" s="32"/>
      <c r="O16" s="181">
        <v>42825</v>
      </c>
      <c r="P16" s="185">
        <v>641.41935483870998</v>
      </c>
      <c r="Q16" s="186">
        <v>18.211287569992699</v>
      </c>
      <c r="S16" s="182">
        <v>6597.5161290322585</v>
      </c>
      <c r="T16" s="116">
        <v>-4.2259773507666076E-2</v>
      </c>
      <c r="U16" s="182">
        <v>3959.4193548387098</v>
      </c>
      <c r="V16" s="116">
        <v>-0.48044042573696011</v>
      </c>
    </row>
    <row r="17" spans="9:22" x14ac:dyDescent="0.2">
      <c r="I17" s="32"/>
      <c r="J17" s="114"/>
      <c r="K17" s="183"/>
      <c r="L17" s="184"/>
      <c r="M17" s="115"/>
      <c r="N17" s="32"/>
      <c r="O17" s="181">
        <v>42855</v>
      </c>
      <c r="P17" s="185">
        <v>529.9</v>
      </c>
      <c r="Q17" s="186" t="e">
        <v>#N/A</v>
      </c>
      <c r="S17" s="182">
        <v>6242.1333333333332</v>
      </c>
      <c r="T17" s="116">
        <v>-8.2819229411913331E-2</v>
      </c>
      <c r="U17" s="182">
        <v>3265.6666666666665</v>
      </c>
      <c r="V17" s="116">
        <v>-0.474352735103857</v>
      </c>
    </row>
    <row r="18" spans="9:22" x14ac:dyDescent="0.2">
      <c r="I18" s="32"/>
      <c r="J18" s="114"/>
      <c r="K18" s="183"/>
      <c r="L18" s="184"/>
      <c r="M18" s="115"/>
      <c r="N18" s="32"/>
      <c r="O18" s="181">
        <v>42886</v>
      </c>
      <c r="P18" s="185">
        <v>651.38709677419399</v>
      </c>
      <c r="Q18" s="186" t="e">
        <v>#N/A</v>
      </c>
      <c r="S18" s="182">
        <v>6130.6451612903229</v>
      </c>
      <c r="T18" s="116">
        <v>-0.18794694306386894</v>
      </c>
      <c r="U18" s="182">
        <v>3153.3548387096776</v>
      </c>
      <c r="V18" s="116">
        <v>-0.49098572822483988</v>
      </c>
    </row>
    <row r="19" spans="9:22" x14ac:dyDescent="0.2">
      <c r="I19" s="32"/>
      <c r="J19" s="114"/>
      <c r="K19" s="183"/>
      <c r="L19" s="184"/>
      <c r="M19" s="115"/>
      <c r="N19" s="32"/>
      <c r="O19" s="181">
        <v>42916</v>
      </c>
      <c r="P19" s="185">
        <v>785.2</v>
      </c>
      <c r="Q19" s="186">
        <v>1.98920217579584</v>
      </c>
      <c r="S19" s="182">
        <v>6262.7666666666664</v>
      </c>
      <c r="T19" s="116">
        <v>-0.17621055439502165</v>
      </c>
      <c r="U19" s="182">
        <v>3077.3333333333335</v>
      </c>
      <c r="V19" s="116">
        <v>-0.44184892170081302</v>
      </c>
    </row>
    <row r="20" spans="9:22" x14ac:dyDescent="0.2">
      <c r="I20" s="32"/>
      <c r="J20" s="114"/>
      <c r="K20" s="183"/>
      <c r="L20" s="184"/>
      <c r="M20" s="115"/>
      <c r="N20" s="32"/>
      <c r="O20" s="181">
        <v>42947</v>
      </c>
      <c r="P20" s="185">
        <v>828.16129032258095</v>
      </c>
      <c r="Q20" s="186" t="e">
        <v>#N/A</v>
      </c>
      <c r="S20" s="182">
        <v>6608.4838709677415</v>
      </c>
      <c r="T20" s="116">
        <v>-0.12010608460379102</v>
      </c>
      <c r="U20" s="182">
        <v>2702.8387096774195</v>
      </c>
      <c r="V20" s="116">
        <v>-0.37153141344424634</v>
      </c>
    </row>
    <row r="21" spans="9:22" x14ac:dyDescent="0.2">
      <c r="I21" s="32"/>
      <c r="J21" s="114"/>
      <c r="K21" s="183"/>
      <c r="L21" s="184"/>
      <c r="M21" s="115"/>
      <c r="N21" s="32"/>
      <c r="O21" s="181">
        <v>42978</v>
      </c>
      <c r="P21" s="185">
        <v>938.51612903225805</v>
      </c>
      <c r="Q21" s="186" t="e">
        <v>#N/A</v>
      </c>
      <c r="S21" s="182">
        <v>7350.1290322580644</v>
      </c>
      <c r="T21" s="116">
        <v>4.8262574519023049E-2</v>
      </c>
      <c r="U21" s="182">
        <v>2986.7419354838707</v>
      </c>
      <c r="V21" s="116">
        <v>-0.27154340881978523</v>
      </c>
    </row>
    <row r="22" spans="9:22" x14ac:dyDescent="0.2">
      <c r="I22" s="32"/>
      <c r="J22" s="114"/>
      <c r="K22" s="183"/>
      <c r="L22" s="184"/>
      <c r="M22" s="115"/>
      <c r="N22" s="32"/>
      <c r="O22" s="181">
        <v>43008</v>
      </c>
      <c r="P22" s="185">
        <v>863.43333333333305</v>
      </c>
      <c r="Q22" s="186">
        <v>4.4488234027614597</v>
      </c>
      <c r="S22" s="182">
        <v>6719.833333333333</v>
      </c>
      <c r="T22" s="116">
        <v>7.4716228649807759E-2</v>
      </c>
      <c r="U22" s="182">
        <v>3162.6</v>
      </c>
      <c r="V22" s="116">
        <v>-0.20513546878647859</v>
      </c>
    </row>
    <row r="23" spans="9:22" x14ac:dyDescent="0.2">
      <c r="I23" s="32"/>
      <c r="J23" s="114"/>
      <c r="K23" s="183"/>
      <c r="L23" s="184"/>
      <c r="M23" s="115"/>
      <c r="N23" s="32"/>
      <c r="O23" s="181">
        <v>43039</v>
      </c>
      <c r="P23" s="185">
        <v>831.35483870967698</v>
      </c>
      <c r="Q23" s="186" t="e">
        <v>#N/A</v>
      </c>
      <c r="S23" s="182">
        <v>5238.322580645161</v>
      </c>
      <c r="T23" s="116">
        <v>5.6029902186394587E-2</v>
      </c>
      <c r="U23" s="182">
        <v>3086.8709677419356</v>
      </c>
      <c r="V23" s="116">
        <v>-0.13652711657803429</v>
      </c>
    </row>
    <row r="24" spans="9:22" x14ac:dyDescent="0.2">
      <c r="I24" s="32"/>
      <c r="J24" s="114"/>
      <c r="K24" s="183"/>
      <c r="L24" s="184"/>
      <c r="M24" s="115"/>
      <c r="N24" s="32"/>
      <c r="O24" s="181">
        <v>43069</v>
      </c>
      <c r="P24" s="185">
        <v>834.4</v>
      </c>
      <c r="Q24" s="186" t="e">
        <v>#N/A</v>
      </c>
      <c r="S24" s="182">
        <v>5558.333333333333</v>
      </c>
      <c r="T24" s="116">
        <v>2.1352608712366106E-3</v>
      </c>
      <c r="U24" s="182">
        <v>3436.4333333333334</v>
      </c>
      <c r="V24" s="116">
        <v>-8.8148776886802338E-2</v>
      </c>
    </row>
    <row r="25" spans="9:22" x14ac:dyDescent="0.2">
      <c r="I25" s="32"/>
      <c r="J25" s="114"/>
      <c r="K25" s="183"/>
      <c r="L25" s="184"/>
      <c r="M25" s="115"/>
      <c r="N25" s="32"/>
      <c r="O25" s="181">
        <v>43100</v>
      </c>
      <c r="P25" s="185">
        <v>800.54838709677404</v>
      </c>
      <c r="Q25" s="186">
        <v>-25.034865308545101</v>
      </c>
      <c r="S25" s="182">
        <v>5154.8709677419356</v>
      </c>
      <c r="T25" s="116">
        <v>-0.10099572154072523</v>
      </c>
      <c r="U25" s="182">
        <v>3341.1612903225805</v>
      </c>
      <c r="V25" s="116">
        <v>-9.6407882822787228E-2</v>
      </c>
    </row>
    <row r="26" spans="9:22" x14ac:dyDescent="0.2">
      <c r="I26" s="32"/>
      <c r="J26" s="114"/>
      <c r="K26" s="183"/>
      <c r="L26" s="184"/>
      <c r="M26" s="115"/>
      <c r="N26" s="32"/>
      <c r="O26" s="181">
        <v>43131</v>
      </c>
      <c r="P26" s="185">
        <v>959.70967741935499</v>
      </c>
      <c r="Q26" s="186" t="e">
        <v>#N/A</v>
      </c>
      <c r="R26" s="116"/>
      <c r="S26" s="182">
        <v>4809.677419354839</v>
      </c>
      <c r="T26" s="116">
        <v>-0.1222764482507307</v>
      </c>
      <c r="U26" s="182">
        <v>3142</v>
      </c>
      <c r="V26" s="116">
        <v>-7.4256018369527887E-2</v>
      </c>
    </row>
    <row r="27" spans="9:22" x14ac:dyDescent="0.2">
      <c r="I27" s="32"/>
      <c r="J27" s="114"/>
      <c r="K27" s="183"/>
      <c r="L27" s="184"/>
      <c r="M27" s="115"/>
      <c r="N27" s="32"/>
      <c r="O27" s="181">
        <v>43159</v>
      </c>
      <c r="P27" s="185">
        <v>973</v>
      </c>
      <c r="Q27" s="186" t="e">
        <v>#N/A</v>
      </c>
      <c r="R27" s="116"/>
      <c r="S27" s="182">
        <v>4178.0357142857147</v>
      </c>
      <c r="T27" s="116">
        <v>-0.23400094347746314</v>
      </c>
      <c r="U27" s="182">
        <v>2470.8571428571427</v>
      </c>
      <c r="V27" s="116">
        <v>-0.16662810095652258</v>
      </c>
    </row>
    <row r="28" spans="9:22" x14ac:dyDescent="0.2">
      <c r="I28" s="32"/>
      <c r="J28" s="114"/>
      <c r="K28" s="183"/>
      <c r="L28" s="184"/>
      <c r="M28" s="115"/>
      <c r="N28" s="32"/>
      <c r="O28" s="181">
        <v>43190</v>
      </c>
      <c r="P28" s="185">
        <v>1187.1935483871</v>
      </c>
      <c r="Q28" s="186">
        <v>-26.235737931724501</v>
      </c>
      <c r="R28" s="116">
        <v>0.76232912459994195</v>
      </c>
      <c r="S28" s="182">
        <v>4999</v>
      </c>
      <c r="T28" s="116">
        <v>-0.25052146636316619</v>
      </c>
      <c r="U28" s="182">
        <v>2978.4516129032259</v>
      </c>
      <c r="V28" s="116">
        <v>-0.20918312916882575</v>
      </c>
    </row>
    <row r="29" spans="9:22" x14ac:dyDescent="0.2">
      <c r="I29" s="32"/>
      <c r="J29" s="114"/>
      <c r="K29" s="183"/>
      <c r="L29" s="184"/>
      <c r="M29" s="115"/>
      <c r="N29" s="32"/>
      <c r="O29" s="181">
        <v>43220</v>
      </c>
      <c r="P29" s="185">
        <v>1187.8</v>
      </c>
      <c r="Q29" s="186" t="e">
        <v>#N/A</v>
      </c>
      <c r="R29" s="116">
        <v>0.85034298786311546</v>
      </c>
      <c r="S29" s="182">
        <v>4839.6000000000004</v>
      </c>
      <c r="T29" s="116">
        <v>-0.25744481401913055</v>
      </c>
      <c r="U29" s="182">
        <v>2822.8333333333335</v>
      </c>
      <c r="V29" s="116">
        <v>-0.23416325363020052</v>
      </c>
    </row>
    <row r="30" spans="9:22" x14ac:dyDescent="0.2">
      <c r="I30" s="32"/>
      <c r="J30" s="114"/>
      <c r="K30" s="183"/>
      <c r="L30" s="184"/>
      <c r="M30" s="115"/>
      <c r="O30" s="181">
        <v>43251</v>
      </c>
      <c r="P30" s="185">
        <v>1198.7419354838701</v>
      </c>
      <c r="Q30" s="186" t="e">
        <v>#N/A</v>
      </c>
      <c r="R30" s="116">
        <v>0.96067528082132414</v>
      </c>
      <c r="S30" s="182">
        <v>4381.7741935483873</v>
      </c>
      <c r="T30" s="116">
        <v>-0.25038727781193149</v>
      </c>
      <c r="U30" s="182">
        <v>2472.9677419354839</v>
      </c>
      <c r="V30" s="116">
        <v>-0.202746077217557</v>
      </c>
    </row>
    <row r="31" spans="9:22" x14ac:dyDescent="0.2">
      <c r="I31" s="32"/>
      <c r="J31" s="114"/>
      <c r="K31" s="183"/>
      <c r="L31" s="184"/>
      <c r="M31" s="115"/>
      <c r="O31" s="181">
        <v>43281</v>
      </c>
      <c r="P31" s="185">
        <v>1132.5999999999999</v>
      </c>
      <c r="Q31" s="186">
        <v>51.017865224939598</v>
      </c>
      <c r="R31" s="116">
        <v>0.78955760312723933</v>
      </c>
      <c r="S31" s="182">
        <v>4046.4666666666667</v>
      </c>
      <c r="T31" s="116">
        <v>-0.28803580762558212</v>
      </c>
      <c r="U31" s="182">
        <v>2198.9666666666667</v>
      </c>
      <c r="V31" s="116">
        <v>-0.2107742529391583</v>
      </c>
    </row>
    <row r="32" spans="9:22" x14ac:dyDescent="0.2">
      <c r="I32" s="32"/>
      <c r="J32" s="114"/>
      <c r="K32" s="183"/>
      <c r="L32" s="184"/>
      <c r="M32" s="115"/>
      <c r="O32" s="181">
        <v>43312</v>
      </c>
      <c r="P32" s="185">
        <v>1161.0967741935499</v>
      </c>
      <c r="Q32" s="186" t="e">
        <v>#N/A</v>
      </c>
      <c r="R32" s="116">
        <v>0.54208685149101488</v>
      </c>
      <c r="S32" s="182">
        <v>4425.9032258064517</v>
      </c>
      <c r="T32" s="116">
        <v>-0.32353359424297401</v>
      </c>
      <c r="U32" s="182">
        <v>2171.4516129032259</v>
      </c>
      <c r="V32" s="116">
        <v>-0.2339659227412022</v>
      </c>
    </row>
    <row r="33" spans="9:22" x14ac:dyDescent="0.2">
      <c r="I33" s="32"/>
      <c r="J33" s="114"/>
      <c r="K33" s="183"/>
      <c r="L33" s="184"/>
      <c r="M33" s="115"/>
      <c r="O33" s="181">
        <v>43343</v>
      </c>
      <c r="P33" s="185">
        <v>1267.4516129032299</v>
      </c>
      <c r="Q33" s="186" t="e">
        <v>#N/A</v>
      </c>
      <c r="R33" s="116">
        <v>0.3955013513137724</v>
      </c>
      <c r="S33" s="182">
        <v>4057.1935483870966</v>
      </c>
      <c r="T33" s="116">
        <v>-0.38038038415957387</v>
      </c>
      <c r="U33" s="182">
        <v>2161.0322580645161</v>
      </c>
      <c r="V33" s="116">
        <v>-0.25498863640544911</v>
      </c>
    </row>
    <row r="34" spans="9:22" x14ac:dyDescent="0.2">
      <c r="I34" s="32"/>
      <c r="J34" s="114"/>
      <c r="K34" s="183"/>
      <c r="L34" s="184"/>
      <c r="M34" s="115"/>
      <c r="O34" s="181">
        <v>43373</v>
      </c>
      <c r="P34" s="185">
        <v>1220.63333333333</v>
      </c>
      <c r="Q34" s="186">
        <v>86.1106155190826</v>
      </c>
      <c r="R34" s="116">
        <v>0.38746313884324857</v>
      </c>
      <c r="S34" s="182">
        <v>3060.9333333333334</v>
      </c>
      <c r="T34" s="116">
        <v>-0.44173609682930448</v>
      </c>
      <c r="U34" s="182">
        <v>2047.7666666666667</v>
      </c>
      <c r="V34" s="116">
        <v>-0.27924533023149145</v>
      </c>
    </row>
    <row r="35" spans="9:22" x14ac:dyDescent="0.2">
      <c r="I35" s="32"/>
      <c r="J35" s="114"/>
      <c r="K35" s="183"/>
      <c r="L35" s="184"/>
      <c r="M35" s="115"/>
      <c r="O35" s="181">
        <v>43404</v>
      </c>
      <c r="P35" s="185">
        <v>1245.7096774193501</v>
      </c>
      <c r="Q35" s="186" t="e">
        <v>#N/A</v>
      </c>
      <c r="R35" s="116">
        <v>0.41791232488067331</v>
      </c>
      <c r="S35" s="182">
        <v>4253.7096774193551</v>
      </c>
      <c r="T35" s="116">
        <v>-0.41103849509138768</v>
      </c>
      <c r="U35" s="182">
        <v>2178.8387096774195</v>
      </c>
      <c r="V35" s="116">
        <v>-0.30841377290277927</v>
      </c>
    </row>
    <row r="36" spans="9:22" x14ac:dyDescent="0.2">
      <c r="I36" s="32"/>
      <c r="J36" s="114"/>
      <c r="K36" s="183"/>
      <c r="L36" s="183"/>
      <c r="M36" s="115"/>
      <c r="O36" s="181">
        <v>43434</v>
      </c>
      <c r="P36" s="185">
        <v>1221.8333333333301</v>
      </c>
      <c r="Q36" s="186" t="e">
        <v>#N/A</v>
      </c>
      <c r="R36" s="116">
        <v>0.45824513369711073</v>
      </c>
      <c r="S36" s="182">
        <v>4310.8666666666668</v>
      </c>
      <c r="T36" s="116">
        <v>-0.33631051786227839</v>
      </c>
      <c r="U36" s="182">
        <v>2024.5333333333333</v>
      </c>
      <c r="V36" s="116">
        <v>-0.35461485934943027</v>
      </c>
    </row>
    <row r="37" spans="9:22" x14ac:dyDescent="0.2">
      <c r="I37" s="32"/>
      <c r="J37" s="114"/>
      <c r="K37" s="183"/>
      <c r="L37" s="183"/>
      <c r="M37" s="115"/>
      <c r="O37" s="181">
        <v>43465</v>
      </c>
      <c r="P37" s="185">
        <v>1162.9354838709701</v>
      </c>
      <c r="Q37" s="186">
        <v>16.611395986577001</v>
      </c>
      <c r="R37" s="116">
        <v>0.47203249650558599</v>
      </c>
      <c r="S37" s="182">
        <v>3492.2580645161293</v>
      </c>
      <c r="T37" s="116">
        <v>-0.24415797321455057</v>
      </c>
      <c r="U37" s="182">
        <v>2240.3548387096776</v>
      </c>
      <c r="V37" s="116">
        <v>-0.34677384983332693</v>
      </c>
    </row>
    <row r="38" spans="9:22" x14ac:dyDescent="0.2">
      <c r="I38" s="32"/>
      <c r="J38" s="114"/>
      <c r="K38" s="183"/>
      <c r="L38" s="183"/>
      <c r="M38" s="115"/>
      <c r="O38" s="181">
        <v>43496</v>
      </c>
      <c r="P38" s="185">
        <v>1133.8709677419399</v>
      </c>
      <c r="Q38" s="186" t="e">
        <v>#N/A</v>
      </c>
      <c r="R38" s="116">
        <v>0.35610924347460093</v>
      </c>
      <c r="S38" s="182">
        <v>3356.8064516129034</v>
      </c>
      <c r="T38" s="116">
        <v>-0.2810657593230389</v>
      </c>
      <c r="U38" s="182">
        <v>2378.3225806451615</v>
      </c>
      <c r="V38" s="116">
        <v>-0.33029412947524406</v>
      </c>
    </row>
    <row r="39" spans="9:22" x14ac:dyDescent="0.2">
      <c r="I39" s="32"/>
      <c r="J39" s="114"/>
      <c r="K39" s="183"/>
      <c r="L39" s="183"/>
      <c r="M39" s="115"/>
      <c r="O39" s="181">
        <v>43524</v>
      </c>
      <c r="P39" s="185">
        <v>1254.75</v>
      </c>
      <c r="Q39" s="186" t="e">
        <v>#N/A</v>
      </c>
      <c r="R39" s="116">
        <v>0.29938570298946332</v>
      </c>
      <c r="S39" s="182">
        <v>3019.3214285714284</v>
      </c>
      <c r="T39" s="116">
        <v>-0.30222186596466549</v>
      </c>
      <c r="U39" s="182">
        <v>1988.75</v>
      </c>
      <c r="V39" s="116">
        <v>-0.2620712735110563</v>
      </c>
    </row>
    <row r="40" spans="9:22" x14ac:dyDescent="0.2">
      <c r="I40" s="32"/>
      <c r="J40" s="114"/>
      <c r="K40" s="183"/>
      <c r="L40" s="183"/>
      <c r="M40" s="115"/>
      <c r="O40" s="181">
        <v>43555</v>
      </c>
      <c r="P40" s="185">
        <v>1391.4838709677399</v>
      </c>
      <c r="Q40" s="186">
        <v>194.019154574542</v>
      </c>
      <c r="R40" s="116">
        <v>0.21160964463331111</v>
      </c>
      <c r="S40" s="182">
        <v>3536.4193548387098</v>
      </c>
      <c r="T40" s="116">
        <v>-0.29128830052418919</v>
      </c>
      <c r="U40" s="182">
        <v>2458.0645161290322</v>
      </c>
      <c r="V40" s="116">
        <v>-0.20557655523693974</v>
      </c>
    </row>
    <row r="41" spans="9:22" x14ac:dyDescent="0.2">
      <c r="I41" s="32"/>
      <c r="J41" s="114"/>
      <c r="K41" s="183"/>
      <c r="L41" s="183"/>
      <c r="M41" s="115"/>
      <c r="O41" s="181">
        <v>43585</v>
      </c>
      <c r="P41" s="185">
        <v>1449.63333333333</v>
      </c>
      <c r="Q41" s="186" t="e">
        <v>#N/A</v>
      </c>
      <c r="R41" s="116">
        <v>0.22337965862397158</v>
      </c>
      <c r="S41" s="182">
        <v>3169</v>
      </c>
      <c r="T41" s="116">
        <v>-0.30620007670608784</v>
      </c>
      <c r="U41" s="182">
        <v>2245.7666666666669</v>
      </c>
      <c r="V41" s="116">
        <v>-0.19094944082023868</v>
      </c>
    </row>
    <row r="42" spans="9:22" x14ac:dyDescent="0.2">
      <c r="I42" s="32"/>
      <c r="J42" s="114"/>
      <c r="K42" s="183"/>
      <c r="L42" s="183"/>
      <c r="M42" s="115"/>
      <c r="O42" s="181">
        <v>43616</v>
      </c>
      <c r="P42" s="185">
        <v>1298.58064516129</v>
      </c>
      <c r="Q42" s="186" t="e">
        <v>#N/A</v>
      </c>
      <c r="R42" s="116">
        <v>0.15836716739269008</v>
      </c>
      <c r="S42" s="182">
        <v>2977.516129032258</v>
      </c>
      <c r="T42" s="116">
        <v>-0.3190801203906436</v>
      </c>
      <c r="U42" s="182">
        <v>2095.516129032258</v>
      </c>
      <c r="V42" s="116">
        <v>-0.17825239715635577</v>
      </c>
    </row>
    <row r="43" spans="9:22" x14ac:dyDescent="0.2">
      <c r="I43" s="32"/>
      <c r="J43" s="114"/>
      <c r="K43" s="183"/>
      <c r="L43" s="183"/>
      <c r="M43" s="115"/>
      <c r="O43" s="181">
        <v>43646</v>
      </c>
      <c r="P43" s="185">
        <v>1805.93333333333</v>
      </c>
      <c r="Q43" s="186">
        <v>39.512385316878799</v>
      </c>
      <c r="R43" s="116">
        <v>0.294107312327478</v>
      </c>
      <c r="S43" s="182">
        <v>3261.0333333333333</v>
      </c>
      <c r="T43" s="116">
        <v>-0.29095098731738145</v>
      </c>
      <c r="U43" s="182">
        <v>1649.7333333333333</v>
      </c>
      <c r="V43" s="116">
        <v>-0.20064018855304644</v>
      </c>
    </row>
    <row r="44" spans="9:22" x14ac:dyDescent="0.2">
      <c r="I44" s="32"/>
      <c r="J44" s="114"/>
      <c r="K44" s="183"/>
      <c r="L44" s="183"/>
      <c r="M44" s="115"/>
      <c r="O44" s="181">
        <v>43677</v>
      </c>
      <c r="P44" s="185">
        <v>1188.9032258064501</v>
      </c>
      <c r="Q44" s="186" t="e">
        <v>#N/A</v>
      </c>
      <c r="R44" s="116">
        <v>0.22934647139380537</v>
      </c>
      <c r="S44" s="182">
        <v>1704.9677419354839</v>
      </c>
      <c r="T44" s="116">
        <v>-0.38202674941699066</v>
      </c>
      <c r="U44" s="182">
        <v>644.19354838709683</v>
      </c>
      <c r="V44" s="116">
        <v>-0.35858608633813127</v>
      </c>
    </row>
    <row r="45" spans="9:22" x14ac:dyDescent="0.2">
      <c r="I45" s="32"/>
      <c r="J45" s="114"/>
      <c r="K45" s="183"/>
      <c r="L45" s="183"/>
      <c r="M45" s="115"/>
      <c r="O45" s="181">
        <v>43708</v>
      </c>
      <c r="P45" s="185">
        <v>1466.5161290322601</v>
      </c>
      <c r="Q45" s="186" t="e">
        <v>#N/A</v>
      </c>
      <c r="R45" s="116">
        <v>0.25278483321194911</v>
      </c>
      <c r="S45" s="182">
        <v>2237.2903225806454</v>
      </c>
      <c r="T45" s="116">
        <v>-0.42509637850918436</v>
      </c>
      <c r="U45" s="182">
        <v>1465.2258064516129</v>
      </c>
      <c r="V45" s="116">
        <v>-0.42445362381423613</v>
      </c>
    </row>
    <row r="46" spans="9:22" x14ac:dyDescent="0.2">
      <c r="I46" s="32"/>
      <c r="J46" s="114"/>
      <c r="K46" s="183"/>
      <c r="L46" s="183"/>
      <c r="M46" s="115"/>
      <c r="O46" s="181">
        <v>43738</v>
      </c>
      <c r="P46" s="185">
        <v>1389.4666666666701</v>
      </c>
      <c r="Q46" s="186">
        <v>21.709701654408299</v>
      </c>
      <c r="R46" s="116">
        <v>0.10843644723415702</v>
      </c>
      <c r="S46" s="182">
        <v>2317.8000000000002</v>
      </c>
      <c r="T46" s="116">
        <v>-0.45772334217714172</v>
      </c>
      <c r="U46" s="182">
        <v>1712.9333333333334</v>
      </c>
      <c r="V46" s="116">
        <v>-0.40090868444340932</v>
      </c>
    </row>
    <row r="47" spans="9:22" x14ac:dyDescent="0.2">
      <c r="I47" s="32"/>
      <c r="J47" s="114"/>
      <c r="K47" s="183"/>
      <c r="L47" s="183"/>
      <c r="M47" s="115"/>
      <c r="O47" s="181">
        <v>43769</v>
      </c>
      <c r="P47" s="185">
        <v>1329.61290322581</v>
      </c>
      <c r="Q47" s="186" t="e">
        <v>#N/A</v>
      </c>
      <c r="R47" s="116">
        <v>0.12100319401779358</v>
      </c>
      <c r="S47" s="182">
        <v>2190.5806451612902</v>
      </c>
      <c r="T47" s="116">
        <v>-0.40680901166133121</v>
      </c>
      <c r="U47" s="182">
        <v>1829.483870967742</v>
      </c>
      <c r="V47" s="116">
        <v>-0.21604146988899753</v>
      </c>
    </row>
    <row r="48" spans="9:22" x14ac:dyDescent="0.2">
      <c r="O48" s="181">
        <v>43799</v>
      </c>
      <c r="P48" s="185">
        <v>1358.9</v>
      </c>
      <c r="Q48" s="186" t="e">
        <v>#N/A</v>
      </c>
      <c r="R48" s="116">
        <v>0.10568996420995935</v>
      </c>
      <c r="S48" s="182">
        <v>2295.8666666666668</v>
      </c>
      <c r="T48" s="116">
        <v>-0.41471406410300526</v>
      </c>
      <c r="U48" s="182">
        <v>1859.1333333333334</v>
      </c>
      <c r="V48" s="116">
        <v>-0.13590934572092594</v>
      </c>
    </row>
    <row r="49" spans="15:22" x14ac:dyDescent="0.2">
      <c r="O49" s="181">
        <v>43830</v>
      </c>
      <c r="P49" s="185">
        <v>1298.7419354838701</v>
      </c>
      <c r="Q49" s="186">
        <v>25.0626347352413</v>
      </c>
      <c r="R49" s="116">
        <v>9.8272540276544307E-2</v>
      </c>
      <c r="S49" s="182">
        <v>1982</v>
      </c>
      <c r="T49" s="116">
        <v>-0.46350367827786243</v>
      </c>
      <c r="U49" s="182">
        <v>1939.9354838709678</v>
      </c>
      <c r="V49" s="116">
        <v>-0.12650663327473954</v>
      </c>
    </row>
    <row r="50" spans="15:22" x14ac:dyDescent="0.2">
      <c r="O50" s="181">
        <v>43861</v>
      </c>
      <c r="P50" s="185">
        <v>1127.5483870967701</v>
      </c>
      <c r="Q50" s="186" t="e">
        <v>#N/A</v>
      </c>
      <c r="R50" s="116">
        <v>7.5753857719332407E-2</v>
      </c>
      <c r="S50" s="182">
        <v>1598</v>
      </c>
      <c r="T50" s="116">
        <v>-0.47348540323214694</v>
      </c>
      <c r="U50" s="182">
        <v>1523.8709677419354</v>
      </c>
      <c r="V50" s="116">
        <v>-0.19873988902244122</v>
      </c>
    </row>
    <row r="51" spans="15:22" x14ac:dyDescent="0.2">
      <c r="O51" s="181">
        <v>43890</v>
      </c>
      <c r="P51" s="185">
        <v>1163.7241379310301</v>
      </c>
      <c r="Q51" s="186" t="e">
        <v>#N/A</v>
      </c>
      <c r="R51" s="116">
        <v>1.0828494329942373E-2</v>
      </c>
      <c r="S51" s="182">
        <v>1414.1034482758621</v>
      </c>
      <c r="T51" s="116">
        <v>-0.4939290501748359</v>
      </c>
      <c r="U51" s="182">
        <v>1031.4827586206898</v>
      </c>
      <c r="V51" s="116">
        <v>-0.31966120474274973</v>
      </c>
    </row>
    <row r="52" spans="15:22" x14ac:dyDescent="0.2">
      <c r="O52" s="181">
        <v>43921</v>
      </c>
      <c r="P52" s="185">
        <v>1429.22580645161</v>
      </c>
      <c r="Q52" s="186">
        <v>-57.983067151497103</v>
      </c>
      <c r="R52" s="116">
        <v>-1.5768479916185796E-2</v>
      </c>
      <c r="S52" s="182">
        <v>1812.516129032258</v>
      </c>
      <c r="T52" s="116">
        <v>-0.51328155489017391</v>
      </c>
      <c r="U52" s="182">
        <v>1145.483870967742</v>
      </c>
      <c r="V52" s="116">
        <v>-0.45776362513223112</v>
      </c>
    </row>
    <row r="53" spans="15:22" x14ac:dyDescent="0.2">
      <c r="O53" s="181">
        <v>43951</v>
      </c>
      <c r="P53" s="185">
        <v>1561.7</v>
      </c>
      <c r="Q53" s="186" t="e">
        <v>#N/A</v>
      </c>
      <c r="R53" s="116">
        <v>1.4351720197335105E-2</v>
      </c>
      <c r="S53" s="182">
        <v>1897.0333333333333</v>
      </c>
      <c r="T53" s="116">
        <v>-0.47313218678464752</v>
      </c>
      <c r="U53" s="182">
        <v>1363.2333333333333</v>
      </c>
      <c r="V53" s="116">
        <v>-0.47102622049286613</v>
      </c>
    </row>
    <row r="54" spans="15:22" x14ac:dyDescent="0.2">
      <c r="O54" s="181">
        <v>43982</v>
      </c>
      <c r="P54" s="185">
        <v>1433</v>
      </c>
      <c r="Q54" s="186" t="e">
        <v>#N/A</v>
      </c>
      <c r="R54" s="116">
        <v>6.8659106853937057E-2</v>
      </c>
      <c r="S54" s="182">
        <v>1707.6451612903227</v>
      </c>
      <c r="T54" s="116">
        <v>-0.4405421132176881</v>
      </c>
      <c r="U54" s="182">
        <v>1264.4516129032259</v>
      </c>
      <c r="V54" s="116">
        <v>-0.44506896851105093</v>
      </c>
    </row>
    <row r="55" spans="15:22" x14ac:dyDescent="0.2">
      <c r="O55" s="181">
        <v>44012</v>
      </c>
      <c r="P55" s="185">
        <v>1459.7333333333299</v>
      </c>
      <c r="Q55" s="186">
        <v>-38.965712296986901</v>
      </c>
      <c r="R55" s="116">
        <v>-2.1895202694836913E-2</v>
      </c>
      <c r="S55" s="182">
        <v>1704.7333333333333</v>
      </c>
      <c r="T55" s="116">
        <v>-0.43562222561815767</v>
      </c>
      <c r="U55" s="182">
        <v>1263.1666666666667</v>
      </c>
      <c r="V55" s="116">
        <v>-0.35055230546813376</v>
      </c>
    </row>
    <row r="56" spans="15:22" x14ac:dyDescent="0.2">
      <c r="O56" s="181">
        <v>44043</v>
      </c>
      <c r="P56" s="185">
        <v>1565.3548387096801</v>
      </c>
      <c r="Q56" s="186" t="e">
        <v>#N/A</v>
      </c>
      <c r="R56" s="116">
        <v>3.8354289813012921E-2</v>
      </c>
      <c r="S56" s="182">
        <v>1715.5483870967741</v>
      </c>
      <c r="T56" s="116">
        <v>-0.35445134065500894</v>
      </c>
      <c r="U56" s="182">
        <v>1300.7096774193549</v>
      </c>
      <c r="V56" s="116">
        <v>-0.12783285997537586</v>
      </c>
    </row>
    <row r="57" spans="15:22" x14ac:dyDescent="0.2">
      <c r="O57" s="181">
        <v>44074</v>
      </c>
      <c r="P57" s="185">
        <v>1487.5483870967701</v>
      </c>
      <c r="Q57" s="186" t="e">
        <v>#N/A</v>
      </c>
      <c r="R57" s="116">
        <v>1.1495139378624675E-2</v>
      </c>
      <c r="S57" s="182">
        <v>1427.6451612903227</v>
      </c>
      <c r="T57" s="116">
        <v>-0.32698448334774088</v>
      </c>
      <c r="U57" s="182">
        <v>1336.8064516129032</v>
      </c>
      <c r="V57" s="116">
        <v>3.7649470310742617E-2</v>
      </c>
    </row>
    <row r="58" spans="15:22" x14ac:dyDescent="0.2">
      <c r="O58" s="181">
        <v>44104</v>
      </c>
      <c r="P58" s="185">
        <v>1393.56666666667</v>
      </c>
      <c r="Q58" s="186">
        <v>3.1017563040792</v>
      </c>
      <c r="R58" s="116">
        <v>9.9281875640659711E-2</v>
      </c>
      <c r="S58" s="182">
        <v>1547.8666666666666</v>
      </c>
      <c r="T58" s="116">
        <v>-0.25063630932689152</v>
      </c>
      <c r="U58" s="182">
        <v>1593.8333333333333</v>
      </c>
      <c r="V58" s="116">
        <v>0.10700131765944976</v>
      </c>
    </row>
    <row r="59" spans="15:22" x14ac:dyDescent="0.2">
      <c r="O59" s="181">
        <v>44135</v>
      </c>
      <c r="P59" s="185">
        <v>1372.8709677419399</v>
      </c>
      <c r="Q59" s="186" t="e">
        <v>#N/A</v>
      </c>
      <c r="R59" s="116">
        <v>1.6339447834918364E-2</v>
      </c>
      <c r="S59" s="182">
        <v>1574.8387096774193</v>
      </c>
      <c r="T59" s="116">
        <v>-0.3254413742688661</v>
      </c>
      <c r="U59" s="182">
        <v>1607.0322580645161</v>
      </c>
      <c r="V59" s="116">
        <v>-9.3850733115916629E-2</v>
      </c>
    </row>
    <row r="60" spans="15:22" x14ac:dyDescent="0.2">
      <c r="O60" s="181">
        <v>44165</v>
      </c>
      <c r="P60" s="185">
        <v>1438.8</v>
      </c>
      <c r="Q60" s="186" t="e">
        <v>#N/A</v>
      </c>
      <c r="R60" s="116">
        <v>3.1206155483384235E-2</v>
      </c>
      <c r="S60" s="182">
        <v>1763.6</v>
      </c>
      <c r="T60" s="116">
        <v>-0.28187422466991685</v>
      </c>
      <c r="U60" s="182">
        <v>1708.4</v>
      </c>
      <c r="V60" s="116">
        <v>-9.1137709960620872E-2</v>
      </c>
    </row>
    <row r="61" spans="15:22" x14ac:dyDescent="0.2">
      <c r="O61" s="181">
        <v>44196</v>
      </c>
      <c r="P61" s="185">
        <v>1460.8064516129</v>
      </c>
      <c r="Q61" s="186">
        <v>-4.7253691538645501</v>
      </c>
      <c r="R61" s="116">
        <v>7.1533571889139891E-2</v>
      </c>
      <c r="S61" s="182">
        <v>1530.8387096774193</v>
      </c>
      <c r="T61" s="116">
        <v>-0.24722623767050511</v>
      </c>
      <c r="U61" s="182">
        <v>1617.741935483871</v>
      </c>
      <c r="V61" s="116">
        <v>-0.12354481394212391</v>
      </c>
    </row>
    <row r="62" spans="15:22" x14ac:dyDescent="0.2">
      <c r="O62" s="181">
        <v>44227</v>
      </c>
      <c r="P62" s="185">
        <v>1529.2580645161299</v>
      </c>
      <c r="Q62" s="186" t="e">
        <v>#N/A</v>
      </c>
      <c r="R62" s="116">
        <v>0.17005068139071811</v>
      </c>
      <c r="S62" s="182">
        <v>1687.516129032258</v>
      </c>
      <c r="T62" s="116">
        <v>-0.1521327624787816</v>
      </c>
      <c r="U62" s="182">
        <v>1848.3548387096773</v>
      </c>
      <c r="V62" s="116">
        <v>-2.7887411233262327E-2</v>
      </c>
    </row>
    <row r="63" spans="15:22" x14ac:dyDescent="0.2">
      <c r="O63" s="181">
        <v>44255</v>
      </c>
      <c r="P63" s="185">
        <v>1650.17857142857</v>
      </c>
      <c r="Q63" s="186" t="e">
        <v>#N/A</v>
      </c>
      <c r="R63" s="116">
        <v>0.2925416146920603</v>
      </c>
      <c r="S63" s="182">
        <v>1696.3214285714287</v>
      </c>
      <c r="T63" s="116">
        <v>-1.5904192177312093E-2</v>
      </c>
      <c r="U63" s="182">
        <v>1774.25</v>
      </c>
      <c r="V63" s="116">
        <v>0.16574185310787559</v>
      </c>
    </row>
    <row r="64" spans="15:22" x14ac:dyDescent="0.2">
      <c r="O64" s="181">
        <v>44286</v>
      </c>
      <c r="P64" s="185">
        <v>1698.77419354839</v>
      </c>
      <c r="Q64" s="186">
        <v>187.36459337950299</v>
      </c>
      <c r="R64" s="116">
        <v>0.31117135256269024</v>
      </c>
      <c r="S64" s="182">
        <v>2123</v>
      </c>
      <c r="T64" s="116">
        <v>0.14140347634957129</v>
      </c>
      <c r="U64" s="182">
        <v>2208.483870967742</v>
      </c>
      <c r="V64" s="116">
        <v>0.57561323790153018</v>
      </c>
    </row>
    <row r="65" spans="15:22" x14ac:dyDescent="0.2">
      <c r="O65" s="181">
        <v>44316</v>
      </c>
      <c r="P65" s="185">
        <v>1785.13333333333</v>
      </c>
      <c r="Q65" s="186" t="e">
        <v>#N/A</v>
      </c>
      <c r="R65" s="116">
        <v>0.23574456742183836</v>
      </c>
      <c r="S65" s="182">
        <v>1908.6</v>
      </c>
      <c r="T65" s="116">
        <v>0.11793705164433632</v>
      </c>
      <c r="U65" s="182">
        <v>2288.6666666666665</v>
      </c>
      <c r="V65" s="116">
        <v>0.77148200760347851</v>
      </c>
    </row>
    <row r="66" spans="15:22" x14ac:dyDescent="0.2">
      <c r="O66" s="181">
        <v>44347</v>
      </c>
      <c r="P66" s="185">
        <v>1740.16129032258</v>
      </c>
      <c r="Q66" s="186" t="e">
        <v>#N/A</v>
      </c>
      <c r="R66" s="116">
        <v>0.18086718578910288</v>
      </c>
      <c r="S66" s="182">
        <v>1808.1935483870968</v>
      </c>
      <c r="T66" s="116">
        <v>7.8010659407688587E-2</v>
      </c>
      <c r="U66" s="182">
        <v>2124.516129032258</v>
      </c>
      <c r="V66" s="116">
        <v>0.75493517185720238</v>
      </c>
    </row>
    <row r="67" spans="15:22" x14ac:dyDescent="0.2">
      <c r="O67" s="181">
        <v>44377</v>
      </c>
      <c r="P67" s="185">
        <v>1574.36666666667</v>
      </c>
      <c r="Q67" s="186">
        <v>151.20958579606901</v>
      </c>
      <c r="R67" s="116">
        <v>0.14485073828827844</v>
      </c>
      <c r="S67" s="182">
        <v>1733.3666666666666</v>
      </c>
      <c r="T67" s="116">
        <v>2.6509223932424275E-2</v>
      </c>
      <c r="U67" s="182">
        <v>1873.6333333333334</v>
      </c>
      <c r="V67" s="116">
        <v>0.6157943695882151</v>
      </c>
    </row>
    <row r="68" spans="15:22" x14ac:dyDescent="0.2">
      <c r="O68" s="181">
        <v>44408</v>
      </c>
      <c r="P68" s="185">
        <v>1385.9354838709701</v>
      </c>
      <c r="Q68" s="186" t="e">
        <v>#N/A</v>
      </c>
      <c r="R68" s="116">
        <v>5.4367535917562826E-2</v>
      </c>
      <c r="S68" s="182">
        <v>1619.258064516129</v>
      </c>
      <c r="T68" s="116">
        <v>6.4141706011273669E-3</v>
      </c>
      <c r="U68" s="182">
        <v>1663.8064516129032</v>
      </c>
      <c r="V68" s="116">
        <v>0.47896313419064729</v>
      </c>
    </row>
    <row r="69" spans="15:22" x14ac:dyDescent="0.2">
      <c r="O69" s="181">
        <v>44439</v>
      </c>
      <c r="P69" s="185">
        <v>1368.58064516129</v>
      </c>
      <c r="Q69" s="186" t="e">
        <v>#N/A</v>
      </c>
      <c r="R69" s="116">
        <v>-4.0719823330039651E-2</v>
      </c>
      <c r="S69" s="182">
        <v>1846.258064516129</v>
      </c>
      <c r="T69" s="116">
        <v>7.2392988289861959E-2</v>
      </c>
      <c r="U69" s="182">
        <v>1637.741935483871</v>
      </c>
      <c r="V69" s="116">
        <v>0.32673739226796528</v>
      </c>
    </row>
    <row r="70" spans="15:22" x14ac:dyDescent="0.2">
      <c r="O70" s="181">
        <v>44469</v>
      </c>
      <c r="P70" s="185">
        <v>1282.4666666666701</v>
      </c>
      <c r="Q70" s="186">
        <v>55.520268925724999</v>
      </c>
      <c r="R70" s="116">
        <v>-9.2092627787126236E-2</v>
      </c>
      <c r="S70" s="182">
        <v>1538.6</v>
      </c>
      <c r="T70" s="116">
        <v>6.6734575901176374E-2</v>
      </c>
      <c r="U70" s="182">
        <v>1663.6</v>
      </c>
      <c r="V70" s="116">
        <v>0.17341959846562571</v>
      </c>
    </row>
    <row r="71" spans="15:22" x14ac:dyDescent="0.2">
      <c r="O71" s="181">
        <v>44500</v>
      </c>
      <c r="P71" s="185">
        <v>1257.16129032258</v>
      </c>
      <c r="Q71" s="186" t="e">
        <v>#N/A</v>
      </c>
      <c r="R71" s="116">
        <v>-8.1283158338277262E-2</v>
      </c>
      <c r="S71" s="182">
        <v>1629.5806451612902</v>
      </c>
      <c r="T71" s="116">
        <v>0.10198954304831997</v>
      </c>
      <c r="U71" s="182">
        <v>1750.1935483870968</v>
      </c>
      <c r="V71" s="116">
        <v>0.11324384750363437</v>
      </c>
    </row>
    <row r="72" spans="15:22" x14ac:dyDescent="0.2">
      <c r="O72" s="181">
        <v>44530</v>
      </c>
      <c r="P72" s="185">
        <v>1230.3</v>
      </c>
      <c r="Q72" s="186" t="e">
        <v>#N/A</v>
      </c>
      <c r="R72" s="116">
        <v>-0.1035160709724261</v>
      </c>
      <c r="S72" s="182">
        <v>1658.8</v>
      </c>
      <c r="T72" s="116">
        <v>-1.2141019975952072E-2</v>
      </c>
      <c r="U72" s="182">
        <v>1841.9333333333334</v>
      </c>
      <c r="V72" s="116">
        <v>7.0572936801313269E-2</v>
      </c>
    </row>
    <row r="73" spans="15:22" x14ac:dyDescent="0.2">
      <c r="O73" s="181">
        <v>44561</v>
      </c>
      <c r="P73" s="185">
        <v>1082.96774193548</v>
      </c>
      <c r="Q73" s="186">
        <v>48.879125465549897</v>
      </c>
      <c r="R73" s="116">
        <v>-0.16431880573936242</v>
      </c>
      <c r="S73" s="182">
        <v>1486.8064516129032</v>
      </c>
      <c r="T73" s="116">
        <v>-1.9323261847157491E-2</v>
      </c>
      <c r="U73" s="182">
        <v>2314.2580645161293</v>
      </c>
      <c r="V73" s="116">
        <v>0.19727881370192435</v>
      </c>
    </row>
    <row r="74" spans="15:22" x14ac:dyDescent="0.2">
      <c r="O74" s="181">
        <v>44592</v>
      </c>
      <c r="P74" s="185">
        <v>1067.41935483871</v>
      </c>
      <c r="Q74" s="186" t="e">
        <v>#N/A</v>
      </c>
      <c r="R74" s="116">
        <v>-0.23666956068256084</v>
      </c>
      <c r="S74" s="182">
        <v>1417.9032258064517</v>
      </c>
      <c r="T74" s="116">
        <v>-8.3992162682610449E-2</v>
      </c>
      <c r="U74" s="182">
        <v>2437.9032258064517</v>
      </c>
      <c r="V74" s="116">
        <v>0.27434510280154001</v>
      </c>
    </row>
    <row r="75" spans="15:22" x14ac:dyDescent="0.2">
      <c r="O75" s="181">
        <v>44620</v>
      </c>
      <c r="P75" s="185">
        <v>1183.9642857142901</v>
      </c>
      <c r="Q75" s="186" t="e">
        <v>#N/A</v>
      </c>
      <c r="R75" s="116">
        <v>-0.28142743395723213</v>
      </c>
      <c r="S75" s="182">
        <v>1594.5357142857142</v>
      </c>
      <c r="T75" s="116">
        <v>-8.4528634844520556E-2</v>
      </c>
      <c r="U75" s="182">
        <v>4813.8571428571431</v>
      </c>
      <c r="V75" s="116">
        <v>0.82545523137671872</v>
      </c>
    </row>
    <row r="76" spans="15:22" x14ac:dyDescent="0.2">
      <c r="O76" s="181">
        <v>44651</v>
      </c>
      <c r="P76" s="185">
        <v>1352.5161290322601</v>
      </c>
      <c r="Q76" s="186">
        <v>21.5911763381215</v>
      </c>
      <c r="R76" s="116">
        <v>-0.26122508937159794</v>
      </c>
      <c r="S76" s="182">
        <v>1774.4193548387098</v>
      </c>
      <c r="T76" s="116">
        <v>-0.1307427820671202</v>
      </c>
      <c r="U76" s="182">
        <v>3150.5483870967741</v>
      </c>
      <c r="V76" s="116">
        <v>0.78393937627744181</v>
      </c>
    </row>
    <row r="77" spans="15:22" x14ac:dyDescent="0.2">
      <c r="O77" s="181">
        <v>44681</v>
      </c>
      <c r="P77" s="185">
        <v>1143.4000000000001</v>
      </c>
      <c r="Q77" s="186" t="e">
        <v>#N/A</v>
      </c>
      <c r="R77" s="116">
        <v>-0.28324528566872731</v>
      </c>
      <c r="S77" s="182">
        <v>1562.9</v>
      </c>
      <c r="T77" s="116">
        <v>-0.13897997194517164</v>
      </c>
      <c r="U77" s="182">
        <v>1904.9666666666667</v>
      </c>
      <c r="V77" s="116">
        <v>0.57371102952122133</v>
      </c>
    </row>
    <row r="78" spans="15:22" x14ac:dyDescent="0.2">
      <c r="O78" s="181">
        <v>44712</v>
      </c>
      <c r="P78" s="185">
        <v>1121.5161290322601</v>
      </c>
      <c r="Q78" s="186" t="e">
        <v>#N/A</v>
      </c>
      <c r="R78" s="116">
        <v>-0.30754506025048578</v>
      </c>
      <c r="S78" s="182">
        <v>1580.3870967741937</v>
      </c>
      <c r="T78" s="116">
        <v>-0.15789720803210017</v>
      </c>
      <c r="U78" s="182">
        <v>1627.516129032258</v>
      </c>
      <c r="V78" s="116">
        <v>9.2672312301584903E-3</v>
      </c>
    </row>
    <row r="79" spans="15:22" x14ac:dyDescent="0.2">
      <c r="O79" s="181">
        <v>44742</v>
      </c>
      <c r="P79" s="185">
        <v>1133.0999999999999</v>
      </c>
      <c r="Q79" s="186">
        <v>22.2773</v>
      </c>
      <c r="R79" s="116">
        <v>-0.33367807476144795</v>
      </c>
      <c r="S79" s="182">
        <v>1511.3666666666666</v>
      </c>
      <c r="T79" s="116">
        <v>-0.1459601957050094</v>
      </c>
      <c r="U79" s="182">
        <v>1524.7</v>
      </c>
      <c r="V79" s="43">
        <v>-0.19558919938105668</v>
      </c>
    </row>
    <row r="80" spans="15:22" x14ac:dyDescent="0.2">
      <c r="O80" s="181">
        <v>44773</v>
      </c>
      <c r="P80" s="185">
        <v>1109</v>
      </c>
      <c r="Q80" s="186" t="e">
        <v>#N/A</v>
      </c>
      <c r="R80" s="116">
        <f>AVERAGE(P78:P80)/AVERAGE(P66:P68)-1</f>
        <v>-0.28440755441410415</v>
      </c>
      <c r="S80" s="185">
        <v>1408</v>
      </c>
      <c r="T80" s="116">
        <f>AVERAGE(S78:S80)/AVERAGE(S66:S68)-1</f>
        <v>-0.12809296516910607</v>
      </c>
      <c r="U80" s="185">
        <v>1673</v>
      </c>
      <c r="V80" s="43">
        <f>AVERAGE(U78:U80)/AVERAGE(U66:U68)-1</f>
        <v>-0.14778281527774806</v>
      </c>
    </row>
    <row r="81" spans="15:22" x14ac:dyDescent="0.2">
      <c r="O81" s="181">
        <v>44804</v>
      </c>
      <c r="P81" s="185">
        <v>1214</v>
      </c>
      <c r="Q81" s="186" t="e">
        <v>#N/A</v>
      </c>
      <c r="R81" s="116">
        <f>AVERAGE(P79:P81)/AVERAGE(P67:P69)-1</f>
        <v>-0.20161848608285382</v>
      </c>
      <c r="S81" s="185">
        <v>1457</v>
      </c>
      <c r="T81" s="116">
        <f>AVERAGE(S79:S81)/AVERAGE(S67:S69)-1</f>
        <v>-0.15821016963735579</v>
      </c>
      <c r="U81" s="185">
        <v>1792</v>
      </c>
      <c r="V81" s="43">
        <f>AVERAGE(U79:U81)/AVERAGE(U67:U69)-1</f>
        <v>-3.5840619798504836E-2</v>
      </c>
    </row>
    <row r="82" spans="15:22" x14ac:dyDescent="0.2">
      <c r="O82" s="181">
        <v>44834</v>
      </c>
      <c r="P82" s="185">
        <v>1157</v>
      </c>
      <c r="Q82" s="186">
        <v>25.988600000000002</v>
      </c>
      <c r="R82" s="116">
        <v>-0.13797006920424559</v>
      </c>
      <c r="S82" s="185">
        <v>1625</v>
      </c>
      <c r="T82" s="116">
        <v>-0.10273864869952254</v>
      </c>
      <c r="U82" s="185">
        <v>1513</v>
      </c>
      <c r="V82" s="43">
        <v>2.5883643148769675E-3</v>
      </c>
    </row>
    <row r="83" spans="15:22" x14ac:dyDescent="0.2">
      <c r="O83" s="181">
        <v>44865</v>
      </c>
      <c r="P83" s="185">
        <v>1113</v>
      </c>
      <c r="Q83" s="186" t="e">
        <v>#N/A</v>
      </c>
      <c r="R83" s="116">
        <v>-0.10854297846770877</v>
      </c>
      <c r="S83" s="185">
        <v>1683</v>
      </c>
      <c r="T83" s="116">
        <v>-4.9744093829689473E-2</v>
      </c>
      <c r="U83" s="185">
        <v>1564</v>
      </c>
      <c r="V83" s="43">
        <v>-3.6134653404650385E-2</v>
      </c>
    </row>
  </sheetData>
  <phoneticPr fontId="5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23</vt:i4>
      </vt:variant>
    </vt:vector>
  </HeadingPairs>
  <TitlesOfParts>
    <vt:vector size="23" baseType="lpstr">
      <vt:lpstr>目录</vt:lpstr>
      <vt:lpstr>组合回测</vt:lpstr>
      <vt:lpstr>面板-总览</vt:lpstr>
      <vt:lpstr>面板-景气指数</vt:lpstr>
      <vt:lpstr>面板-分位数</vt:lpstr>
      <vt:lpstr>面板-MA</vt:lpstr>
      <vt:lpstr>附录-指标体系</vt:lpstr>
      <vt:lpstr>附录-数据来源</vt:lpstr>
      <vt:lpstr>锂电-领先</vt:lpstr>
      <vt:lpstr>光伏-领先</vt:lpstr>
      <vt:lpstr>风电-领先 </vt:lpstr>
      <vt:lpstr>储能-领先</vt:lpstr>
      <vt:lpstr>半导体-领先 </vt:lpstr>
      <vt:lpstr>费半指数</vt:lpstr>
      <vt:lpstr>数字基建-领先</vt:lpstr>
      <vt:lpstr>元宇宙-领先</vt:lpstr>
      <vt:lpstr>物联网-领先 </vt:lpstr>
      <vt:lpstr>机器人-领先</vt:lpstr>
      <vt:lpstr>机床-领先</vt:lpstr>
      <vt:lpstr>航空装备-领先</vt:lpstr>
      <vt:lpstr>智能汽车-领先</vt:lpstr>
      <vt:lpstr>CXO-领先</vt:lpstr>
      <vt:lpstr>医美-领先  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Wang</dc:creator>
  <cp:lastModifiedBy>方正韬</cp:lastModifiedBy>
  <dcterms:created xsi:type="dcterms:W3CDTF">2022-03-07T04:14:47Z</dcterms:created>
  <dcterms:modified xsi:type="dcterms:W3CDTF">2022-11-07T12:44:25Z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M_Doc_Temp_ID">
    <vt:lpwstr>371a93c0</vt:lpwstr>
  </property>
</Properties>
</file>